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75" windowWidth="21075" windowHeight="11310"/>
  </bookViews>
  <sheets>
    <sheet name="2016 Timetable information" sheetId="2" r:id="rId1"/>
    <sheet name="Clash data" sheetId="3" r:id="rId2"/>
    <sheet name="Room sizes" sheetId="4" r:id="rId3"/>
  </sheets>
  <calcPr calcId="145621"/>
</workbook>
</file>

<file path=xl/calcChain.xml><?xml version="1.0" encoding="utf-8"?>
<calcChain xmlns="http://schemas.openxmlformats.org/spreadsheetml/2006/main">
  <c r="O2931" i="3" l="1"/>
  <c r="N2931" i="3"/>
  <c r="O2930" i="3"/>
  <c r="N2930" i="3"/>
  <c r="O2929" i="3"/>
  <c r="N2929" i="3"/>
  <c r="O2928" i="3"/>
  <c r="N2928" i="3"/>
  <c r="O2927" i="3"/>
  <c r="N2927" i="3"/>
  <c r="O2926" i="3"/>
  <c r="N2926" i="3"/>
  <c r="O2925" i="3"/>
  <c r="N2925" i="3"/>
  <c r="O2924" i="3"/>
  <c r="N2924" i="3"/>
  <c r="O2923" i="3"/>
  <c r="N2923" i="3"/>
  <c r="O2922" i="3"/>
  <c r="N2922" i="3"/>
  <c r="O2921" i="3"/>
  <c r="N2921" i="3"/>
  <c r="O2920" i="3"/>
  <c r="N2920" i="3"/>
  <c r="O2919" i="3"/>
  <c r="N2919" i="3"/>
  <c r="O2918" i="3"/>
  <c r="N2918" i="3"/>
  <c r="O2917" i="3"/>
  <c r="N2917" i="3"/>
  <c r="O2916" i="3"/>
  <c r="N2916" i="3"/>
  <c r="O2915" i="3"/>
  <c r="N2915" i="3"/>
  <c r="O2914" i="3"/>
  <c r="N2914" i="3"/>
  <c r="O2913" i="3"/>
  <c r="N2913" i="3"/>
  <c r="O2912" i="3"/>
  <c r="N2912" i="3"/>
  <c r="O2911" i="3"/>
  <c r="N2911" i="3"/>
  <c r="O2910" i="3"/>
  <c r="N2910" i="3"/>
  <c r="O2909" i="3"/>
  <c r="N2909" i="3"/>
  <c r="O2908" i="3"/>
  <c r="N2908" i="3"/>
  <c r="O2907" i="3"/>
  <c r="N2907" i="3"/>
  <c r="O2906" i="3"/>
  <c r="N2906" i="3"/>
  <c r="O2905" i="3"/>
  <c r="N2905" i="3"/>
  <c r="O2904" i="3"/>
  <c r="N2904" i="3"/>
  <c r="O2903" i="3"/>
  <c r="N2903" i="3"/>
  <c r="O2902" i="3"/>
  <c r="N2902" i="3"/>
  <c r="O2901" i="3"/>
  <c r="N2901" i="3"/>
  <c r="O2900" i="3"/>
  <c r="N2900" i="3"/>
  <c r="O2899" i="3"/>
  <c r="N2899" i="3"/>
  <c r="O2898" i="3"/>
  <c r="N2898" i="3"/>
  <c r="O2897" i="3"/>
  <c r="N2897" i="3"/>
  <c r="O2896" i="3"/>
  <c r="N2896" i="3"/>
  <c r="O2895" i="3"/>
  <c r="N2895" i="3"/>
  <c r="O2894" i="3"/>
  <c r="N2894" i="3"/>
  <c r="O2893" i="3"/>
  <c r="N2893" i="3"/>
  <c r="O2892" i="3"/>
  <c r="N2892" i="3"/>
  <c r="O2891" i="3"/>
  <c r="N2891" i="3"/>
  <c r="O2890" i="3"/>
  <c r="N2890" i="3"/>
  <c r="O2889" i="3"/>
  <c r="N2889" i="3"/>
  <c r="O2888" i="3"/>
  <c r="N2888" i="3"/>
  <c r="O2887" i="3"/>
  <c r="N2887" i="3"/>
  <c r="O2886" i="3"/>
  <c r="N2886" i="3"/>
  <c r="O2885" i="3"/>
  <c r="N2885" i="3"/>
  <c r="O2884" i="3"/>
  <c r="N2884" i="3"/>
  <c r="O2883" i="3"/>
  <c r="N2883" i="3"/>
  <c r="O2882" i="3"/>
  <c r="N2882" i="3"/>
  <c r="O2881" i="3"/>
  <c r="N2881" i="3"/>
  <c r="O2880" i="3"/>
  <c r="N2880" i="3"/>
  <c r="O2879" i="3"/>
  <c r="N2879" i="3"/>
  <c r="O2878" i="3"/>
  <c r="N2878" i="3"/>
  <c r="O2877" i="3"/>
  <c r="N2877" i="3"/>
  <c r="O2876" i="3"/>
  <c r="N2876" i="3"/>
  <c r="O2875" i="3"/>
  <c r="N2875" i="3"/>
  <c r="O2874" i="3"/>
  <c r="N2874" i="3"/>
  <c r="O2873" i="3"/>
  <c r="N2873" i="3"/>
  <c r="O2872" i="3"/>
  <c r="N2872" i="3"/>
  <c r="O2871" i="3"/>
  <c r="N2871" i="3"/>
  <c r="O2870" i="3"/>
  <c r="N2870" i="3"/>
  <c r="O2869" i="3"/>
  <c r="N2869" i="3"/>
  <c r="O2868" i="3"/>
  <c r="N2868" i="3"/>
  <c r="O2867" i="3"/>
  <c r="N2867" i="3"/>
  <c r="O2866" i="3"/>
  <c r="N2866" i="3"/>
  <c r="O2865" i="3"/>
  <c r="N2865" i="3"/>
  <c r="O2864" i="3"/>
  <c r="N2864" i="3"/>
  <c r="O2863" i="3"/>
  <c r="N2863" i="3"/>
  <c r="O2862" i="3"/>
  <c r="N2862" i="3"/>
  <c r="O2861" i="3"/>
  <c r="N2861" i="3"/>
  <c r="O2860" i="3"/>
  <c r="N2860" i="3"/>
  <c r="O2859" i="3"/>
  <c r="N2859" i="3"/>
  <c r="O2858" i="3"/>
  <c r="N2858" i="3"/>
  <c r="O2857" i="3"/>
  <c r="N2857" i="3"/>
  <c r="O2856" i="3"/>
  <c r="N2856" i="3"/>
  <c r="O2855" i="3"/>
  <c r="N2855" i="3"/>
  <c r="O2854" i="3"/>
  <c r="N2854" i="3"/>
  <c r="O2853" i="3"/>
  <c r="N2853" i="3"/>
  <c r="O2852" i="3"/>
  <c r="N2852" i="3"/>
  <c r="O2851" i="3"/>
  <c r="N2851" i="3"/>
  <c r="O2850" i="3"/>
  <c r="N2850" i="3"/>
  <c r="O2849" i="3"/>
  <c r="N2849" i="3"/>
  <c r="O2848" i="3"/>
  <c r="N2848" i="3"/>
  <c r="O2847" i="3"/>
  <c r="N2847" i="3"/>
  <c r="O2846" i="3"/>
  <c r="N2846" i="3"/>
  <c r="O2845" i="3"/>
  <c r="N2845" i="3"/>
  <c r="O2844" i="3"/>
  <c r="N2844" i="3"/>
  <c r="O2843" i="3"/>
  <c r="N2843" i="3"/>
  <c r="O2842" i="3"/>
  <c r="N2842" i="3"/>
  <c r="O2841" i="3"/>
  <c r="N2841" i="3"/>
  <c r="O2840" i="3"/>
  <c r="N2840" i="3"/>
  <c r="O2839" i="3"/>
  <c r="N2839" i="3"/>
  <c r="O2838" i="3"/>
  <c r="N2838" i="3"/>
  <c r="O2837" i="3"/>
  <c r="N2837" i="3"/>
  <c r="O2836" i="3"/>
  <c r="N2836" i="3"/>
  <c r="O2835" i="3"/>
  <c r="N2835" i="3"/>
  <c r="O2834" i="3"/>
  <c r="N2834" i="3"/>
  <c r="O2833" i="3"/>
  <c r="N2833" i="3"/>
  <c r="O2832" i="3"/>
  <c r="N2832" i="3"/>
  <c r="O2831" i="3"/>
  <c r="N2831" i="3"/>
  <c r="O2830" i="3"/>
  <c r="N2830" i="3"/>
  <c r="O2829" i="3"/>
  <c r="N2829" i="3"/>
  <c r="O2828" i="3"/>
  <c r="N2828" i="3"/>
  <c r="O2827" i="3"/>
  <c r="N2827" i="3"/>
  <c r="O2826" i="3"/>
  <c r="N2826" i="3"/>
  <c r="O2825" i="3"/>
  <c r="N2825" i="3"/>
  <c r="O2824" i="3"/>
  <c r="N2824" i="3"/>
  <c r="O2823" i="3"/>
  <c r="N2823" i="3"/>
  <c r="O2822" i="3"/>
  <c r="N2822" i="3"/>
  <c r="O2821" i="3"/>
  <c r="N2821" i="3"/>
  <c r="O2820" i="3"/>
  <c r="N2820" i="3"/>
  <c r="O2819" i="3"/>
  <c r="N2819" i="3"/>
  <c r="O2818" i="3"/>
  <c r="N2818" i="3"/>
  <c r="O2817" i="3"/>
  <c r="N2817" i="3"/>
  <c r="O2816" i="3"/>
  <c r="N2816" i="3"/>
  <c r="O2815" i="3"/>
  <c r="N2815" i="3"/>
  <c r="O2814" i="3"/>
  <c r="N2814" i="3"/>
  <c r="O2813" i="3"/>
  <c r="N2813" i="3"/>
  <c r="O2812" i="3"/>
  <c r="N2812" i="3"/>
  <c r="O2811" i="3"/>
  <c r="N2811" i="3"/>
  <c r="O2810" i="3"/>
  <c r="N2810" i="3"/>
  <c r="O2809" i="3"/>
  <c r="N2809" i="3"/>
  <c r="O2808" i="3"/>
  <c r="N2808" i="3"/>
  <c r="O2807" i="3"/>
  <c r="N2807" i="3"/>
  <c r="O2806" i="3"/>
  <c r="N2806" i="3"/>
  <c r="O2805" i="3"/>
  <c r="N2805" i="3"/>
  <c r="O2804" i="3"/>
  <c r="N2804" i="3"/>
  <c r="O2803" i="3"/>
  <c r="N2803" i="3"/>
  <c r="O2802" i="3"/>
  <c r="N2802" i="3"/>
  <c r="O2801" i="3"/>
  <c r="N2801" i="3"/>
  <c r="O2800" i="3"/>
  <c r="N2800" i="3"/>
  <c r="O2799" i="3"/>
  <c r="N2799" i="3"/>
  <c r="O2798" i="3"/>
  <c r="N2798" i="3"/>
  <c r="O2797" i="3"/>
  <c r="N2797" i="3"/>
  <c r="O2796" i="3"/>
  <c r="N2796" i="3"/>
  <c r="O2795" i="3"/>
  <c r="N2795" i="3"/>
  <c r="O2794" i="3"/>
  <c r="N2794" i="3"/>
  <c r="O2793" i="3"/>
  <c r="N2793" i="3"/>
  <c r="O2792" i="3"/>
  <c r="N2792" i="3"/>
  <c r="O2791" i="3"/>
  <c r="N2791" i="3"/>
  <c r="O2790" i="3"/>
  <c r="N2790" i="3"/>
  <c r="O2789" i="3"/>
  <c r="N2789" i="3"/>
  <c r="O2788" i="3"/>
  <c r="N2788" i="3"/>
  <c r="O2787" i="3"/>
  <c r="N2787" i="3"/>
  <c r="O2786" i="3"/>
  <c r="N2786" i="3"/>
  <c r="O2785" i="3"/>
  <c r="N2785" i="3"/>
  <c r="O2784" i="3"/>
  <c r="N2784" i="3"/>
  <c r="O2783" i="3"/>
  <c r="N2783" i="3"/>
  <c r="O2782" i="3"/>
  <c r="N2782" i="3"/>
  <c r="O2781" i="3"/>
  <c r="N2781" i="3"/>
  <c r="O2780" i="3"/>
  <c r="N2780" i="3"/>
  <c r="O2779" i="3"/>
  <c r="N2779" i="3"/>
  <c r="O2778" i="3"/>
  <c r="N2778" i="3"/>
  <c r="O2777" i="3"/>
  <c r="N2777" i="3"/>
  <c r="O2776" i="3"/>
  <c r="N2776" i="3"/>
  <c r="O2775" i="3"/>
  <c r="N2775" i="3"/>
  <c r="O2774" i="3"/>
  <c r="N2774" i="3"/>
  <c r="O2773" i="3"/>
  <c r="N2773" i="3"/>
  <c r="O2772" i="3"/>
  <c r="N2772" i="3"/>
  <c r="O2771" i="3"/>
  <c r="N2771" i="3"/>
  <c r="O2770" i="3"/>
  <c r="N2770" i="3"/>
  <c r="O2769" i="3"/>
  <c r="N2769" i="3"/>
  <c r="O2768" i="3"/>
  <c r="N2768" i="3"/>
  <c r="O2767" i="3"/>
  <c r="N2767" i="3"/>
  <c r="O2766" i="3"/>
  <c r="N2766" i="3"/>
  <c r="O2765" i="3"/>
  <c r="N2765" i="3"/>
  <c r="O2764" i="3"/>
  <c r="N2764" i="3"/>
  <c r="O2763" i="3"/>
  <c r="N2763" i="3"/>
  <c r="O2762" i="3"/>
  <c r="N2762" i="3"/>
  <c r="O2761" i="3"/>
  <c r="N2761" i="3"/>
  <c r="O2760" i="3"/>
  <c r="N2760" i="3"/>
  <c r="O2759" i="3"/>
  <c r="N2759" i="3"/>
  <c r="O2758" i="3"/>
  <c r="N2758" i="3"/>
  <c r="O2757" i="3"/>
  <c r="N2757" i="3"/>
  <c r="O2756" i="3"/>
  <c r="N2756" i="3"/>
  <c r="O2755" i="3"/>
  <c r="N2755" i="3"/>
  <c r="O2754" i="3"/>
  <c r="N2754" i="3"/>
  <c r="O2753" i="3"/>
  <c r="N2753" i="3"/>
  <c r="O2752" i="3"/>
  <c r="N2752" i="3"/>
  <c r="O2751" i="3"/>
  <c r="N2751" i="3"/>
  <c r="O2750" i="3"/>
  <c r="N2750" i="3"/>
  <c r="O2749" i="3"/>
  <c r="N2749" i="3"/>
  <c r="O2748" i="3"/>
  <c r="N2748" i="3"/>
  <c r="O2747" i="3"/>
  <c r="N2747" i="3"/>
  <c r="O2746" i="3"/>
  <c r="N2746" i="3"/>
  <c r="O2745" i="3"/>
  <c r="N2745" i="3"/>
  <c r="O2744" i="3"/>
  <c r="N2744" i="3"/>
  <c r="O2743" i="3"/>
  <c r="N2743" i="3"/>
  <c r="O2742" i="3"/>
  <c r="N2742" i="3"/>
  <c r="O2741" i="3"/>
  <c r="N2741" i="3"/>
  <c r="O2740" i="3"/>
  <c r="N2740" i="3"/>
  <c r="O2739" i="3"/>
  <c r="N2739" i="3"/>
  <c r="O2738" i="3"/>
  <c r="N2738" i="3"/>
  <c r="O2737" i="3"/>
  <c r="N2737" i="3"/>
  <c r="O2736" i="3"/>
  <c r="N2736" i="3"/>
  <c r="O2735" i="3"/>
  <c r="N2735" i="3"/>
  <c r="O2734" i="3"/>
  <c r="N2734" i="3"/>
  <c r="O2733" i="3"/>
  <c r="N2733" i="3"/>
  <c r="O2732" i="3"/>
  <c r="N2732" i="3"/>
  <c r="O2731" i="3"/>
  <c r="N2731" i="3"/>
  <c r="O2730" i="3"/>
  <c r="N2730" i="3"/>
  <c r="O2729" i="3"/>
  <c r="N2729" i="3"/>
  <c r="O2728" i="3"/>
  <c r="N2728" i="3"/>
  <c r="O2727" i="3"/>
  <c r="N2727" i="3"/>
  <c r="O2726" i="3"/>
  <c r="N2726" i="3"/>
  <c r="O2725" i="3"/>
  <c r="N2725" i="3"/>
  <c r="O2724" i="3"/>
  <c r="N2724" i="3"/>
  <c r="O2723" i="3"/>
  <c r="N2723" i="3"/>
  <c r="O2722" i="3"/>
  <c r="N2722" i="3"/>
  <c r="O2721" i="3"/>
  <c r="N2721" i="3"/>
  <c r="O2720" i="3"/>
  <c r="N2720" i="3"/>
  <c r="O2719" i="3"/>
  <c r="N2719" i="3"/>
  <c r="O2718" i="3"/>
  <c r="N2718" i="3"/>
  <c r="O2717" i="3"/>
  <c r="N2717" i="3"/>
  <c r="O2716" i="3"/>
  <c r="N2716" i="3"/>
  <c r="O2715" i="3"/>
  <c r="N2715" i="3"/>
  <c r="O2714" i="3"/>
  <c r="N2714" i="3"/>
  <c r="O2713" i="3"/>
  <c r="N2713" i="3"/>
  <c r="O2712" i="3"/>
  <c r="N2712" i="3"/>
  <c r="O2711" i="3"/>
  <c r="N2711" i="3"/>
  <c r="O2710" i="3"/>
  <c r="N2710" i="3"/>
  <c r="O2709" i="3"/>
  <c r="N2709" i="3"/>
  <c r="O2708" i="3"/>
  <c r="N2708" i="3"/>
  <c r="O2707" i="3"/>
  <c r="N2707" i="3"/>
  <c r="O2706" i="3"/>
  <c r="N2706" i="3"/>
  <c r="O2705" i="3"/>
  <c r="N2705" i="3"/>
  <c r="O2704" i="3"/>
  <c r="N2704" i="3"/>
  <c r="O2703" i="3"/>
  <c r="N2703" i="3"/>
  <c r="O2702" i="3"/>
  <c r="N2702" i="3"/>
  <c r="O2701" i="3"/>
  <c r="N2701" i="3"/>
  <c r="O2700" i="3"/>
  <c r="N2700" i="3"/>
  <c r="O2699" i="3"/>
  <c r="N2699" i="3"/>
  <c r="O2698" i="3"/>
  <c r="N2698" i="3"/>
  <c r="O2697" i="3"/>
  <c r="N2697" i="3"/>
  <c r="O2696" i="3"/>
  <c r="N2696" i="3"/>
  <c r="O2695" i="3"/>
  <c r="N2695" i="3"/>
  <c r="O2694" i="3"/>
  <c r="N2694" i="3"/>
  <c r="O2693" i="3"/>
  <c r="N2693" i="3"/>
  <c r="O2692" i="3"/>
  <c r="N2692" i="3"/>
  <c r="O2691" i="3"/>
  <c r="N2691" i="3"/>
  <c r="O2690" i="3"/>
  <c r="N2690" i="3"/>
  <c r="O2689" i="3"/>
  <c r="N2689" i="3"/>
  <c r="O2688" i="3"/>
  <c r="N2688" i="3"/>
  <c r="O2687" i="3"/>
  <c r="N2687" i="3"/>
  <c r="O2686" i="3"/>
  <c r="N2686" i="3"/>
  <c r="O2685" i="3"/>
  <c r="N2685" i="3"/>
  <c r="O2684" i="3"/>
  <c r="N2684" i="3"/>
  <c r="O2683" i="3"/>
  <c r="N2683" i="3"/>
  <c r="O2682" i="3"/>
  <c r="N2682" i="3"/>
  <c r="O2681" i="3"/>
  <c r="N2681" i="3"/>
  <c r="O2680" i="3"/>
  <c r="N2680" i="3"/>
  <c r="O2679" i="3"/>
  <c r="N2679" i="3"/>
  <c r="O2678" i="3"/>
  <c r="N2678" i="3"/>
  <c r="O2677" i="3"/>
  <c r="N2677" i="3"/>
  <c r="O2676" i="3"/>
  <c r="N2676" i="3"/>
  <c r="O2675" i="3"/>
  <c r="N2675" i="3"/>
  <c r="O2674" i="3"/>
  <c r="N2674" i="3"/>
  <c r="O2673" i="3"/>
  <c r="N2673" i="3"/>
  <c r="O2672" i="3"/>
  <c r="N2672" i="3"/>
  <c r="O2671" i="3"/>
  <c r="N2671" i="3"/>
  <c r="O2670" i="3"/>
  <c r="N2670" i="3"/>
  <c r="O2669" i="3"/>
  <c r="N2669" i="3"/>
  <c r="O2668" i="3"/>
  <c r="N2668" i="3"/>
  <c r="O2667" i="3"/>
  <c r="N2667" i="3"/>
  <c r="O2666" i="3"/>
  <c r="N2666" i="3"/>
  <c r="O2665" i="3"/>
  <c r="N2665" i="3"/>
  <c r="O2664" i="3"/>
  <c r="N2664" i="3"/>
  <c r="O2663" i="3"/>
  <c r="N2663" i="3"/>
  <c r="O2662" i="3"/>
  <c r="N2662" i="3"/>
  <c r="O2661" i="3"/>
  <c r="N2661" i="3"/>
  <c r="O2660" i="3"/>
  <c r="N2660" i="3"/>
  <c r="O2659" i="3"/>
  <c r="N2659" i="3"/>
  <c r="O2658" i="3"/>
  <c r="N2658" i="3"/>
  <c r="O2657" i="3"/>
  <c r="N2657" i="3"/>
  <c r="O2656" i="3"/>
  <c r="N2656" i="3"/>
  <c r="O2655" i="3"/>
  <c r="N2655" i="3"/>
  <c r="O2654" i="3"/>
  <c r="N2654" i="3"/>
  <c r="O2653" i="3"/>
  <c r="N2653" i="3"/>
  <c r="O2652" i="3"/>
  <c r="N2652" i="3"/>
  <c r="O2651" i="3"/>
  <c r="N2651" i="3"/>
  <c r="O2650" i="3"/>
  <c r="N2650" i="3"/>
  <c r="O2649" i="3"/>
  <c r="N2649" i="3"/>
  <c r="O2648" i="3"/>
  <c r="N2648" i="3"/>
  <c r="O2647" i="3"/>
  <c r="N2647" i="3"/>
  <c r="O2646" i="3"/>
  <c r="N2646" i="3"/>
  <c r="O2645" i="3"/>
  <c r="N2645" i="3"/>
  <c r="O2644" i="3"/>
  <c r="N2644" i="3"/>
  <c r="O2643" i="3"/>
  <c r="N2643" i="3"/>
  <c r="O2642" i="3"/>
  <c r="N2642" i="3"/>
  <c r="O2641" i="3"/>
  <c r="N2641" i="3"/>
  <c r="O2640" i="3"/>
  <c r="N2640" i="3"/>
  <c r="O2639" i="3"/>
  <c r="N2639" i="3"/>
  <c r="O2638" i="3"/>
  <c r="N2638" i="3"/>
  <c r="O2637" i="3"/>
  <c r="N2637" i="3"/>
  <c r="O2636" i="3"/>
  <c r="N2636" i="3"/>
  <c r="O2635" i="3"/>
  <c r="N2635" i="3"/>
  <c r="O2634" i="3"/>
  <c r="N2634" i="3"/>
  <c r="O2633" i="3"/>
  <c r="N2633" i="3"/>
  <c r="O2632" i="3"/>
  <c r="N2632" i="3"/>
  <c r="O2631" i="3"/>
  <c r="N2631" i="3"/>
  <c r="O2630" i="3"/>
  <c r="N2630" i="3"/>
  <c r="O2629" i="3"/>
  <c r="N2629" i="3"/>
  <c r="O2628" i="3"/>
  <c r="N2628" i="3"/>
  <c r="O2627" i="3"/>
  <c r="N2627" i="3"/>
  <c r="O2626" i="3"/>
  <c r="N2626" i="3"/>
  <c r="O2625" i="3"/>
  <c r="N2625" i="3"/>
  <c r="O2624" i="3"/>
  <c r="N2624" i="3"/>
  <c r="O2623" i="3"/>
  <c r="N2623" i="3"/>
  <c r="O2622" i="3"/>
  <c r="N2622" i="3"/>
  <c r="O2621" i="3"/>
  <c r="N2621" i="3"/>
  <c r="O2620" i="3"/>
  <c r="N2620" i="3"/>
  <c r="O2619" i="3"/>
  <c r="N2619" i="3"/>
  <c r="O2618" i="3"/>
  <c r="N2618" i="3"/>
  <c r="O2617" i="3"/>
  <c r="N2617" i="3"/>
  <c r="O2616" i="3"/>
  <c r="N2616" i="3"/>
  <c r="O2615" i="3"/>
  <c r="N2615" i="3"/>
  <c r="O2614" i="3"/>
  <c r="N2614" i="3"/>
  <c r="O2613" i="3"/>
  <c r="N2613" i="3"/>
  <c r="O2612" i="3"/>
  <c r="N2612" i="3"/>
  <c r="O2611" i="3"/>
  <c r="N2611" i="3"/>
  <c r="O2610" i="3"/>
  <c r="N2610" i="3"/>
  <c r="O2609" i="3"/>
  <c r="N2609" i="3"/>
  <c r="O2608" i="3"/>
  <c r="N2608" i="3"/>
  <c r="O2607" i="3"/>
  <c r="N2607" i="3"/>
  <c r="O2606" i="3"/>
  <c r="N2606" i="3"/>
  <c r="O2605" i="3"/>
  <c r="N2605" i="3"/>
  <c r="O2604" i="3"/>
  <c r="N2604" i="3"/>
  <c r="O2603" i="3"/>
  <c r="N2603" i="3"/>
  <c r="O2602" i="3"/>
  <c r="N2602" i="3"/>
  <c r="O2601" i="3"/>
  <c r="N2601" i="3"/>
  <c r="O2600" i="3"/>
  <c r="N2600" i="3"/>
  <c r="O2599" i="3"/>
  <c r="N2599" i="3"/>
  <c r="O2598" i="3"/>
  <c r="N2598" i="3"/>
  <c r="O2597" i="3"/>
  <c r="N2597" i="3"/>
  <c r="O2596" i="3"/>
  <c r="N2596" i="3"/>
  <c r="O2595" i="3"/>
  <c r="N2595" i="3"/>
  <c r="O2594" i="3"/>
  <c r="N2594" i="3"/>
  <c r="O2593" i="3"/>
  <c r="N2593" i="3"/>
  <c r="O2592" i="3"/>
  <c r="N2592" i="3"/>
  <c r="O2591" i="3"/>
  <c r="N2591" i="3"/>
  <c r="O2590" i="3"/>
  <c r="N2590" i="3"/>
  <c r="O2589" i="3"/>
  <c r="N2589" i="3"/>
  <c r="O2588" i="3"/>
  <c r="N2588" i="3"/>
  <c r="O2587" i="3"/>
  <c r="N2587" i="3"/>
  <c r="O2586" i="3"/>
  <c r="N2586" i="3"/>
  <c r="O2585" i="3"/>
  <c r="N2585" i="3"/>
  <c r="O2584" i="3"/>
  <c r="N2584" i="3"/>
  <c r="O2583" i="3"/>
  <c r="N2583" i="3"/>
  <c r="O2582" i="3"/>
  <c r="N2582" i="3"/>
  <c r="O2581" i="3"/>
  <c r="N2581" i="3"/>
  <c r="O2580" i="3"/>
  <c r="N2580" i="3"/>
  <c r="O2579" i="3"/>
  <c r="N2579" i="3"/>
  <c r="O2578" i="3"/>
  <c r="N2578" i="3"/>
  <c r="O2577" i="3"/>
  <c r="N2577" i="3"/>
  <c r="O2576" i="3"/>
  <c r="N2576" i="3"/>
  <c r="O2575" i="3"/>
  <c r="N2575" i="3"/>
  <c r="O2574" i="3"/>
  <c r="N2574" i="3"/>
  <c r="O2573" i="3"/>
  <c r="N2573" i="3"/>
  <c r="O2572" i="3"/>
  <c r="N2572" i="3"/>
  <c r="O2571" i="3"/>
  <c r="N2571" i="3"/>
  <c r="O2570" i="3"/>
  <c r="N2570" i="3"/>
  <c r="O2569" i="3"/>
  <c r="N2569" i="3"/>
  <c r="O2568" i="3"/>
  <c r="N2568" i="3"/>
  <c r="O2567" i="3"/>
  <c r="N2567" i="3"/>
  <c r="O2566" i="3"/>
  <c r="N2566" i="3"/>
  <c r="O2565" i="3"/>
  <c r="N2565" i="3"/>
  <c r="O2564" i="3"/>
  <c r="N2564" i="3"/>
  <c r="O2563" i="3"/>
  <c r="N2563" i="3"/>
  <c r="O2562" i="3"/>
  <c r="N2562" i="3"/>
  <c r="O2561" i="3"/>
  <c r="N2561" i="3"/>
  <c r="O2560" i="3"/>
  <c r="N2560" i="3"/>
  <c r="O2559" i="3"/>
  <c r="N2559" i="3"/>
  <c r="O2558" i="3"/>
  <c r="N2558" i="3"/>
  <c r="O2557" i="3"/>
  <c r="N2557" i="3"/>
  <c r="O2556" i="3"/>
  <c r="N2556" i="3"/>
  <c r="O2555" i="3"/>
  <c r="N2555" i="3"/>
  <c r="O2554" i="3"/>
  <c r="N2554" i="3"/>
  <c r="O2553" i="3"/>
  <c r="N2553" i="3"/>
  <c r="O2552" i="3"/>
  <c r="N2552" i="3"/>
  <c r="O2551" i="3"/>
  <c r="N2551" i="3"/>
  <c r="O2550" i="3"/>
  <c r="N2550" i="3"/>
  <c r="O2549" i="3"/>
  <c r="N2549" i="3"/>
  <c r="O2548" i="3"/>
  <c r="N2548" i="3"/>
  <c r="O2547" i="3"/>
  <c r="N2547" i="3"/>
  <c r="O2546" i="3"/>
  <c r="N2546" i="3"/>
  <c r="O2545" i="3"/>
  <c r="N2545" i="3"/>
  <c r="O2544" i="3"/>
  <c r="N2544" i="3"/>
  <c r="O2543" i="3"/>
  <c r="N2543" i="3"/>
  <c r="O2542" i="3"/>
  <c r="N2542" i="3"/>
  <c r="O2541" i="3"/>
  <c r="N2541" i="3"/>
  <c r="O2540" i="3"/>
  <c r="N2540" i="3"/>
  <c r="O2539" i="3"/>
  <c r="N2539" i="3"/>
  <c r="O2538" i="3"/>
  <c r="N2538" i="3"/>
  <c r="O2537" i="3"/>
  <c r="N2537" i="3"/>
  <c r="O2536" i="3"/>
  <c r="N2536" i="3"/>
  <c r="O2535" i="3"/>
  <c r="N2535" i="3"/>
  <c r="O2534" i="3"/>
  <c r="N2534" i="3"/>
  <c r="O2533" i="3"/>
  <c r="N2533" i="3"/>
  <c r="O2532" i="3"/>
  <c r="N2532" i="3"/>
  <c r="O2531" i="3"/>
  <c r="N2531" i="3"/>
  <c r="O2530" i="3"/>
  <c r="N2530" i="3"/>
  <c r="O2529" i="3"/>
  <c r="N2529" i="3"/>
  <c r="O2528" i="3"/>
  <c r="N2528" i="3"/>
  <c r="O2527" i="3"/>
  <c r="N2527" i="3"/>
  <c r="O2526" i="3"/>
  <c r="N2526" i="3"/>
  <c r="O2525" i="3"/>
  <c r="N2525" i="3"/>
  <c r="O2524" i="3"/>
  <c r="N2524" i="3"/>
  <c r="O2523" i="3"/>
  <c r="N2523" i="3"/>
  <c r="O2522" i="3"/>
  <c r="N2522" i="3"/>
  <c r="O2521" i="3"/>
  <c r="N2521" i="3"/>
  <c r="O2520" i="3"/>
  <c r="N2520" i="3"/>
  <c r="O2519" i="3"/>
  <c r="N2519" i="3"/>
  <c r="O2518" i="3"/>
  <c r="N2518" i="3"/>
  <c r="O2517" i="3"/>
  <c r="N2517" i="3"/>
  <c r="O2516" i="3"/>
  <c r="N2516" i="3"/>
  <c r="O2515" i="3"/>
  <c r="N2515" i="3"/>
  <c r="O2514" i="3"/>
  <c r="N2514" i="3"/>
  <c r="O2513" i="3"/>
  <c r="N2513" i="3"/>
  <c r="O2512" i="3"/>
  <c r="N2512" i="3"/>
  <c r="O2511" i="3"/>
  <c r="N2511" i="3"/>
  <c r="O2510" i="3"/>
  <c r="N2510" i="3"/>
  <c r="O2509" i="3"/>
  <c r="N2509" i="3"/>
  <c r="O2508" i="3"/>
  <c r="N2508" i="3"/>
  <c r="O2507" i="3"/>
  <c r="N2507" i="3"/>
  <c r="O2506" i="3"/>
  <c r="N2506" i="3"/>
  <c r="O2505" i="3"/>
  <c r="N2505" i="3"/>
  <c r="O2504" i="3"/>
  <c r="N2504" i="3"/>
  <c r="O2503" i="3"/>
  <c r="N2503" i="3"/>
  <c r="O2502" i="3"/>
  <c r="N2502" i="3"/>
  <c r="O2501" i="3"/>
  <c r="N2501" i="3"/>
  <c r="O2500" i="3"/>
  <c r="N2500" i="3"/>
  <c r="O2499" i="3"/>
  <c r="N2499" i="3"/>
  <c r="O2498" i="3"/>
  <c r="N2498" i="3"/>
  <c r="O2497" i="3"/>
  <c r="N2497" i="3"/>
  <c r="O2496" i="3"/>
  <c r="N2496" i="3"/>
  <c r="O2495" i="3"/>
  <c r="N2495" i="3"/>
  <c r="O2494" i="3"/>
  <c r="N2494" i="3"/>
  <c r="O2493" i="3"/>
  <c r="N2493" i="3"/>
  <c r="O2492" i="3"/>
  <c r="N2492" i="3"/>
  <c r="O2491" i="3"/>
  <c r="N2491" i="3"/>
  <c r="O2490" i="3"/>
  <c r="N2490" i="3"/>
  <c r="O2489" i="3"/>
  <c r="N2489" i="3"/>
  <c r="O2488" i="3"/>
  <c r="N2488" i="3"/>
  <c r="O2487" i="3"/>
  <c r="N2487" i="3"/>
  <c r="O2486" i="3"/>
  <c r="N2486" i="3"/>
  <c r="O2485" i="3"/>
  <c r="N2485" i="3"/>
  <c r="O2484" i="3"/>
  <c r="N2484" i="3"/>
  <c r="O2483" i="3"/>
  <c r="N2483" i="3"/>
  <c r="O2482" i="3"/>
  <c r="N2482" i="3"/>
  <c r="O2481" i="3"/>
  <c r="N2481" i="3"/>
  <c r="O2480" i="3"/>
  <c r="N2480" i="3"/>
  <c r="O2479" i="3"/>
  <c r="N2479" i="3"/>
  <c r="O2478" i="3"/>
  <c r="N2478" i="3"/>
  <c r="O2477" i="3"/>
  <c r="N2477" i="3"/>
  <c r="O2476" i="3"/>
  <c r="N2476" i="3"/>
  <c r="O2475" i="3"/>
  <c r="N2475" i="3"/>
  <c r="O2474" i="3"/>
  <c r="N2474" i="3"/>
  <c r="O2473" i="3"/>
  <c r="N2473" i="3"/>
  <c r="O2472" i="3"/>
  <c r="N2472" i="3"/>
  <c r="O2471" i="3"/>
  <c r="N2471" i="3"/>
  <c r="O2470" i="3"/>
  <c r="N2470" i="3"/>
  <c r="O2469" i="3"/>
  <c r="N2469" i="3"/>
  <c r="O2468" i="3"/>
  <c r="N2468" i="3"/>
  <c r="O2467" i="3"/>
  <c r="N2467" i="3"/>
  <c r="O2466" i="3"/>
  <c r="N2466" i="3"/>
  <c r="O2465" i="3"/>
  <c r="N2465" i="3"/>
  <c r="O2464" i="3"/>
  <c r="N2464" i="3"/>
  <c r="O2463" i="3"/>
  <c r="N2463" i="3"/>
  <c r="O2462" i="3"/>
  <c r="N2462" i="3"/>
  <c r="O2461" i="3"/>
  <c r="N2461" i="3"/>
  <c r="O2460" i="3"/>
  <c r="N2460" i="3"/>
  <c r="O2459" i="3"/>
  <c r="N2459" i="3"/>
  <c r="O2458" i="3"/>
  <c r="N2458" i="3"/>
  <c r="O2457" i="3"/>
  <c r="N2457" i="3"/>
  <c r="O2456" i="3"/>
  <c r="N2456" i="3"/>
  <c r="O2455" i="3"/>
  <c r="N2455" i="3"/>
  <c r="O2454" i="3"/>
  <c r="N2454" i="3"/>
  <c r="O2453" i="3"/>
  <c r="N2453" i="3"/>
  <c r="O2452" i="3"/>
  <c r="N2452" i="3"/>
  <c r="O2451" i="3"/>
  <c r="N2451" i="3"/>
  <c r="O2450" i="3"/>
  <c r="N2450" i="3"/>
  <c r="O2449" i="3"/>
  <c r="N2449" i="3"/>
  <c r="O2448" i="3"/>
  <c r="N2448" i="3"/>
  <c r="O2447" i="3"/>
  <c r="N2447" i="3"/>
  <c r="O2446" i="3"/>
  <c r="N2446" i="3"/>
  <c r="O2445" i="3"/>
  <c r="N2445" i="3"/>
  <c r="O2444" i="3"/>
  <c r="N2444" i="3"/>
  <c r="O2443" i="3"/>
  <c r="N2443" i="3"/>
  <c r="O2442" i="3"/>
  <c r="N2442" i="3"/>
  <c r="O2441" i="3"/>
  <c r="N2441" i="3"/>
  <c r="O2440" i="3"/>
  <c r="N2440" i="3"/>
  <c r="O2439" i="3"/>
  <c r="N2439" i="3"/>
  <c r="O2438" i="3"/>
  <c r="N2438" i="3"/>
  <c r="O2437" i="3"/>
  <c r="N2437" i="3"/>
  <c r="O2436" i="3"/>
  <c r="N2436" i="3"/>
  <c r="O2435" i="3"/>
  <c r="N2435" i="3"/>
  <c r="O2434" i="3"/>
  <c r="N2434" i="3"/>
  <c r="O2433" i="3"/>
  <c r="N2433" i="3"/>
  <c r="O2432" i="3"/>
  <c r="N2432" i="3"/>
  <c r="O2431" i="3"/>
  <c r="N2431" i="3"/>
  <c r="O2430" i="3"/>
  <c r="N2430" i="3"/>
  <c r="O2429" i="3"/>
  <c r="N2429" i="3"/>
  <c r="O2428" i="3"/>
  <c r="N2428" i="3"/>
  <c r="O2427" i="3"/>
  <c r="N2427" i="3"/>
  <c r="O2426" i="3"/>
  <c r="N2426" i="3"/>
  <c r="O2425" i="3"/>
  <c r="N2425" i="3"/>
  <c r="O2424" i="3"/>
  <c r="N2424" i="3"/>
  <c r="O2423" i="3"/>
  <c r="N2423" i="3"/>
  <c r="O2422" i="3"/>
  <c r="N2422" i="3"/>
  <c r="O2421" i="3"/>
  <c r="N2421" i="3"/>
  <c r="O2420" i="3"/>
  <c r="N2420" i="3"/>
  <c r="O2419" i="3"/>
  <c r="N2419" i="3"/>
  <c r="O2418" i="3"/>
  <c r="N2418" i="3"/>
  <c r="O2417" i="3"/>
  <c r="N2417" i="3"/>
  <c r="O2416" i="3"/>
  <c r="N2416" i="3"/>
  <c r="O2415" i="3"/>
  <c r="N2415" i="3"/>
  <c r="O2414" i="3"/>
  <c r="N2414" i="3"/>
  <c r="O2413" i="3"/>
  <c r="N2413" i="3"/>
  <c r="O2412" i="3"/>
  <c r="N2412" i="3"/>
  <c r="O2411" i="3"/>
  <c r="N2411" i="3"/>
  <c r="O2410" i="3"/>
  <c r="N2410" i="3"/>
  <c r="O2409" i="3"/>
  <c r="N2409" i="3"/>
  <c r="O2408" i="3"/>
  <c r="N2408" i="3"/>
  <c r="O2407" i="3"/>
  <c r="N2407" i="3"/>
  <c r="O2406" i="3"/>
  <c r="N2406" i="3"/>
  <c r="O2405" i="3"/>
  <c r="N2405" i="3"/>
  <c r="O2404" i="3"/>
  <c r="N2404" i="3"/>
  <c r="O2403" i="3"/>
  <c r="N2403" i="3"/>
  <c r="O2402" i="3"/>
  <c r="N2402" i="3"/>
  <c r="O2401" i="3"/>
  <c r="N2401" i="3"/>
  <c r="O2400" i="3"/>
  <c r="N2400" i="3"/>
  <c r="O2399" i="3"/>
  <c r="N2399" i="3"/>
  <c r="O2398" i="3"/>
  <c r="N2398" i="3"/>
  <c r="O2397" i="3"/>
  <c r="N2397" i="3"/>
  <c r="O2396" i="3"/>
  <c r="N2396" i="3"/>
  <c r="O2395" i="3"/>
  <c r="N2395" i="3"/>
  <c r="O2394" i="3"/>
  <c r="N2394" i="3"/>
  <c r="O2393" i="3"/>
  <c r="N2393" i="3"/>
  <c r="O2392" i="3"/>
  <c r="N2392" i="3"/>
  <c r="O2391" i="3"/>
  <c r="N2391" i="3"/>
  <c r="O2390" i="3"/>
  <c r="N2390" i="3"/>
  <c r="O2389" i="3"/>
  <c r="N2389" i="3"/>
  <c r="O2388" i="3"/>
  <c r="N2388" i="3"/>
  <c r="O2387" i="3"/>
  <c r="N2387" i="3"/>
  <c r="O2386" i="3"/>
  <c r="N2386" i="3"/>
  <c r="O2385" i="3"/>
  <c r="N2385" i="3"/>
  <c r="O2384" i="3"/>
  <c r="N2384" i="3"/>
  <c r="O2383" i="3"/>
  <c r="N2383" i="3"/>
  <c r="O2382" i="3"/>
  <c r="N2382" i="3"/>
  <c r="O2381" i="3"/>
  <c r="N2381" i="3"/>
  <c r="O2380" i="3"/>
  <c r="N2380" i="3"/>
  <c r="O2379" i="3"/>
  <c r="N2379" i="3"/>
  <c r="O2378" i="3"/>
  <c r="N2378" i="3"/>
  <c r="O2377" i="3"/>
  <c r="N2377" i="3"/>
  <c r="O2376" i="3"/>
  <c r="N2376" i="3"/>
  <c r="O2375" i="3"/>
  <c r="N2375" i="3"/>
  <c r="O2374" i="3"/>
  <c r="N2374" i="3"/>
  <c r="O2373" i="3"/>
  <c r="N2373" i="3"/>
  <c r="O2372" i="3"/>
  <c r="N2372" i="3"/>
  <c r="O2371" i="3"/>
  <c r="N2371" i="3"/>
  <c r="O2370" i="3"/>
  <c r="N2370" i="3"/>
  <c r="O2369" i="3"/>
  <c r="N2369" i="3"/>
  <c r="O2368" i="3"/>
  <c r="N2368" i="3"/>
  <c r="O2367" i="3"/>
  <c r="N2367" i="3"/>
  <c r="O2366" i="3"/>
  <c r="N2366" i="3"/>
  <c r="O2365" i="3"/>
  <c r="N2365" i="3"/>
  <c r="O2364" i="3"/>
  <c r="N2364" i="3"/>
  <c r="O2363" i="3"/>
  <c r="N2363" i="3"/>
  <c r="O2362" i="3"/>
  <c r="N2362" i="3"/>
  <c r="O2361" i="3"/>
  <c r="N2361" i="3"/>
  <c r="O2360" i="3"/>
  <c r="N2360" i="3"/>
  <c r="O2359" i="3"/>
  <c r="N2359" i="3"/>
  <c r="O2358" i="3"/>
  <c r="N2358" i="3"/>
  <c r="O2357" i="3"/>
  <c r="N2357" i="3"/>
  <c r="O2356" i="3"/>
  <c r="N2356" i="3"/>
  <c r="O2355" i="3"/>
  <c r="N2355" i="3"/>
  <c r="O2354" i="3"/>
  <c r="N2354" i="3"/>
  <c r="O2353" i="3"/>
  <c r="N2353" i="3"/>
  <c r="O2352" i="3"/>
  <c r="N2352" i="3"/>
  <c r="O2351" i="3"/>
  <c r="N2351" i="3"/>
  <c r="O2350" i="3"/>
  <c r="N2350" i="3"/>
  <c r="O2349" i="3"/>
  <c r="N2349" i="3"/>
  <c r="O2348" i="3"/>
  <c r="N2348" i="3"/>
  <c r="O2347" i="3"/>
  <c r="N2347" i="3"/>
  <c r="O2346" i="3"/>
  <c r="N2346" i="3"/>
  <c r="O2345" i="3"/>
  <c r="N2345" i="3"/>
  <c r="O2344" i="3"/>
  <c r="N2344" i="3"/>
  <c r="O2343" i="3"/>
  <c r="N2343" i="3"/>
  <c r="O2342" i="3"/>
  <c r="N2342" i="3"/>
  <c r="O2341" i="3"/>
  <c r="N2341" i="3"/>
  <c r="O2340" i="3"/>
  <c r="N2340" i="3"/>
  <c r="O2339" i="3"/>
  <c r="N2339" i="3"/>
  <c r="O2338" i="3"/>
  <c r="N2338" i="3"/>
  <c r="O2337" i="3"/>
  <c r="N2337" i="3"/>
  <c r="O2336" i="3"/>
  <c r="N2336" i="3"/>
  <c r="O2335" i="3"/>
  <c r="N2335" i="3"/>
  <c r="O2334" i="3"/>
  <c r="N2334" i="3"/>
  <c r="O2333" i="3"/>
  <c r="N2333" i="3"/>
  <c r="O2332" i="3"/>
  <c r="N2332" i="3"/>
  <c r="O2331" i="3"/>
  <c r="N2331" i="3"/>
  <c r="O2330" i="3"/>
  <c r="N2330" i="3"/>
  <c r="O2329" i="3"/>
  <c r="N2329" i="3"/>
  <c r="O2328" i="3"/>
  <c r="N2328" i="3"/>
  <c r="O2327" i="3"/>
  <c r="N2327" i="3"/>
  <c r="O2326" i="3"/>
  <c r="N2326" i="3"/>
  <c r="O2325" i="3"/>
  <c r="N2325" i="3"/>
  <c r="O2324" i="3"/>
  <c r="N2324" i="3"/>
  <c r="O2323" i="3"/>
  <c r="N2323" i="3"/>
  <c r="O2322" i="3"/>
  <c r="N2322" i="3"/>
  <c r="O2321" i="3"/>
  <c r="N2321" i="3"/>
  <c r="O2320" i="3"/>
  <c r="N2320" i="3"/>
  <c r="O2319" i="3"/>
  <c r="N2319" i="3"/>
  <c r="O2318" i="3"/>
  <c r="N2318" i="3"/>
  <c r="O2317" i="3"/>
  <c r="N2317" i="3"/>
  <c r="O2316" i="3"/>
  <c r="N2316" i="3"/>
  <c r="O2315" i="3"/>
  <c r="N2315" i="3"/>
  <c r="O2314" i="3"/>
  <c r="N2314" i="3"/>
  <c r="O2313" i="3"/>
  <c r="N2313" i="3"/>
  <c r="O2312" i="3"/>
  <c r="N2312" i="3"/>
  <c r="O2311" i="3"/>
  <c r="N2311" i="3"/>
  <c r="O2310" i="3"/>
  <c r="N2310" i="3"/>
  <c r="O2309" i="3"/>
  <c r="N2309" i="3"/>
  <c r="O2308" i="3"/>
  <c r="N2308" i="3"/>
  <c r="O2307" i="3"/>
  <c r="N2307" i="3"/>
  <c r="O2306" i="3"/>
  <c r="N2306" i="3"/>
  <c r="O2305" i="3"/>
  <c r="N2305" i="3"/>
  <c r="O2304" i="3"/>
  <c r="N2304" i="3"/>
  <c r="O2303" i="3"/>
  <c r="N2303" i="3"/>
  <c r="O2302" i="3"/>
  <c r="N2302" i="3"/>
  <c r="O2301" i="3"/>
  <c r="N2301" i="3"/>
  <c r="O2300" i="3"/>
  <c r="N2300" i="3"/>
  <c r="O2299" i="3"/>
  <c r="N2299" i="3"/>
  <c r="O2298" i="3"/>
  <c r="N2298" i="3"/>
  <c r="O2297" i="3"/>
  <c r="N2297" i="3"/>
  <c r="O2296" i="3"/>
  <c r="N2296" i="3"/>
  <c r="O2295" i="3"/>
  <c r="N2295" i="3"/>
  <c r="O2294" i="3"/>
  <c r="N2294" i="3"/>
  <c r="O2293" i="3"/>
  <c r="N2293" i="3"/>
  <c r="O2292" i="3"/>
  <c r="N2292" i="3"/>
  <c r="O2291" i="3"/>
  <c r="N2291" i="3"/>
  <c r="O2290" i="3"/>
  <c r="N2290" i="3"/>
  <c r="O2289" i="3"/>
  <c r="N2289" i="3"/>
  <c r="O2288" i="3"/>
  <c r="N2288" i="3"/>
  <c r="O2287" i="3"/>
  <c r="N2287" i="3"/>
  <c r="O2286" i="3"/>
  <c r="N2286" i="3"/>
  <c r="O2285" i="3"/>
  <c r="N2285" i="3"/>
  <c r="O2284" i="3"/>
  <c r="N2284" i="3"/>
  <c r="O2283" i="3"/>
  <c r="N2283" i="3"/>
  <c r="O2282" i="3"/>
  <c r="N2282" i="3"/>
  <c r="O2281" i="3"/>
  <c r="N2281" i="3"/>
  <c r="O2280" i="3"/>
  <c r="N2280" i="3"/>
  <c r="O2279" i="3"/>
  <c r="N2279" i="3"/>
  <c r="O2278" i="3"/>
  <c r="N2278" i="3"/>
  <c r="O2277" i="3"/>
  <c r="N2277" i="3"/>
  <c r="O2276" i="3"/>
  <c r="N2276" i="3"/>
  <c r="O2275" i="3"/>
  <c r="N2275" i="3"/>
  <c r="O2274" i="3"/>
  <c r="N2274" i="3"/>
  <c r="O2273" i="3"/>
  <c r="N2273" i="3"/>
  <c r="O2272" i="3"/>
  <c r="N2272" i="3"/>
  <c r="O2271" i="3"/>
  <c r="N2271" i="3"/>
  <c r="O2270" i="3"/>
  <c r="N2270" i="3"/>
  <c r="O2269" i="3"/>
  <c r="N2269" i="3"/>
  <c r="O2268" i="3"/>
  <c r="N2268" i="3"/>
  <c r="O2267" i="3"/>
  <c r="N2267" i="3"/>
  <c r="O2266" i="3"/>
  <c r="N2266" i="3"/>
  <c r="O2265" i="3"/>
  <c r="N2265" i="3"/>
  <c r="O2264" i="3"/>
  <c r="N2264" i="3"/>
  <c r="O2263" i="3"/>
  <c r="N2263" i="3"/>
  <c r="O2262" i="3"/>
  <c r="N2262" i="3"/>
  <c r="O2261" i="3"/>
  <c r="N2261" i="3"/>
  <c r="O2260" i="3"/>
  <c r="N2260" i="3"/>
  <c r="O2259" i="3"/>
  <c r="N2259" i="3"/>
  <c r="O2258" i="3"/>
  <c r="N2258" i="3"/>
  <c r="O2257" i="3"/>
  <c r="N2257" i="3"/>
  <c r="O2256" i="3"/>
  <c r="N2256" i="3"/>
  <c r="O2255" i="3"/>
  <c r="N2255" i="3"/>
  <c r="O2254" i="3"/>
  <c r="N2254" i="3"/>
  <c r="O2253" i="3"/>
  <c r="N2253" i="3"/>
  <c r="O2252" i="3"/>
  <c r="N2252" i="3"/>
  <c r="O2251" i="3"/>
  <c r="N2251" i="3"/>
  <c r="O2250" i="3"/>
  <c r="N2250" i="3"/>
  <c r="O2249" i="3"/>
  <c r="N2249" i="3"/>
  <c r="O2248" i="3"/>
  <c r="N2248" i="3"/>
  <c r="O2247" i="3"/>
  <c r="N2247" i="3"/>
  <c r="O2246" i="3"/>
  <c r="N2246" i="3"/>
  <c r="O2245" i="3"/>
  <c r="N2245" i="3"/>
  <c r="O2244" i="3"/>
  <c r="N2244" i="3"/>
  <c r="O2243" i="3"/>
  <c r="N2243" i="3"/>
  <c r="O2242" i="3"/>
  <c r="N2242" i="3"/>
  <c r="O2241" i="3"/>
  <c r="N2241" i="3"/>
  <c r="O2240" i="3"/>
  <c r="N2240" i="3"/>
  <c r="O2239" i="3"/>
  <c r="N2239" i="3"/>
  <c r="O2238" i="3"/>
  <c r="N2238" i="3"/>
  <c r="O2237" i="3"/>
  <c r="N2237" i="3"/>
  <c r="O2236" i="3"/>
  <c r="N2236" i="3"/>
  <c r="O2235" i="3"/>
  <c r="N2235" i="3"/>
  <c r="O2234" i="3"/>
  <c r="N2234" i="3"/>
  <c r="O2233" i="3"/>
  <c r="N2233" i="3"/>
  <c r="O2232" i="3"/>
  <c r="N2232" i="3"/>
  <c r="O2231" i="3"/>
  <c r="N2231" i="3"/>
  <c r="O2230" i="3"/>
  <c r="N2230" i="3"/>
  <c r="O2229" i="3"/>
  <c r="N2229" i="3"/>
  <c r="O2228" i="3"/>
  <c r="N2228" i="3"/>
  <c r="O2227" i="3"/>
  <c r="N2227" i="3"/>
  <c r="O2226" i="3"/>
  <c r="N2226" i="3"/>
  <c r="O2225" i="3"/>
  <c r="N2225" i="3"/>
  <c r="O2224" i="3"/>
  <c r="N2224" i="3"/>
  <c r="O2223" i="3"/>
  <c r="N2223" i="3"/>
  <c r="O2222" i="3"/>
  <c r="N2222" i="3"/>
  <c r="O2221" i="3"/>
  <c r="N2221" i="3"/>
  <c r="O2220" i="3"/>
  <c r="N2220" i="3"/>
  <c r="O2219" i="3"/>
  <c r="N2219" i="3"/>
  <c r="O2218" i="3"/>
  <c r="N2218" i="3"/>
  <c r="O2217" i="3"/>
  <c r="N2217" i="3"/>
  <c r="O2216" i="3"/>
  <c r="N2216" i="3"/>
  <c r="O2215" i="3"/>
  <c r="N2215" i="3"/>
  <c r="O2214" i="3"/>
  <c r="N2214" i="3"/>
  <c r="O2213" i="3"/>
  <c r="N2213" i="3"/>
  <c r="O2212" i="3"/>
  <c r="N2212" i="3"/>
  <c r="O2211" i="3"/>
  <c r="N2211" i="3"/>
  <c r="O2210" i="3"/>
  <c r="N2210" i="3"/>
  <c r="O2209" i="3"/>
  <c r="N2209" i="3"/>
  <c r="O2208" i="3"/>
  <c r="N2208" i="3"/>
  <c r="O2207" i="3"/>
  <c r="N2207" i="3"/>
  <c r="O2206" i="3"/>
  <c r="N2206" i="3"/>
  <c r="O2205" i="3"/>
  <c r="N2205" i="3"/>
  <c r="O2204" i="3"/>
  <c r="N2204" i="3"/>
  <c r="O2203" i="3"/>
  <c r="N2203" i="3"/>
  <c r="O2202" i="3"/>
  <c r="N2202" i="3"/>
  <c r="O2201" i="3"/>
  <c r="N2201" i="3"/>
  <c r="O2200" i="3"/>
  <c r="N2200" i="3"/>
  <c r="O2199" i="3"/>
  <c r="N2199" i="3"/>
  <c r="O2198" i="3"/>
  <c r="N2198" i="3"/>
  <c r="O2197" i="3"/>
  <c r="N2197" i="3"/>
  <c r="O2196" i="3"/>
  <c r="N2196" i="3"/>
  <c r="O2195" i="3"/>
  <c r="N2195" i="3"/>
  <c r="O2194" i="3"/>
  <c r="N2194" i="3"/>
  <c r="O2193" i="3"/>
  <c r="N2193" i="3"/>
  <c r="O2192" i="3"/>
  <c r="N2192" i="3"/>
  <c r="O2191" i="3"/>
  <c r="N2191" i="3"/>
  <c r="O2190" i="3"/>
  <c r="N2190" i="3"/>
  <c r="O2189" i="3"/>
  <c r="N2189" i="3"/>
  <c r="O2188" i="3"/>
  <c r="N2188" i="3"/>
  <c r="O2187" i="3"/>
  <c r="N2187" i="3"/>
  <c r="O2186" i="3"/>
  <c r="N2186" i="3"/>
  <c r="O2185" i="3"/>
  <c r="N2185" i="3"/>
  <c r="O2184" i="3"/>
  <c r="N2184" i="3"/>
  <c r="O2183" i="3"/>
  <c r="N2183" i="3"/>
  <c r="O2182" i="3"/>
  <c r="N2182" i="3"/>
  <c r="O2181" i="3"/>
  <c r="N2181" i="3"/>
  <c r="O2180" i="3"/>
  <c r="N2180" i="3"/>
  <c r="O2179" i="3"/>
  <c r="N2179" i="3"/>
  <c r="O2178" i="3"/>
  <c r="N2178" i="3"/>
  <c r="O2177" i="3"/>
  <c r="N2177" i="3"/>
  <c r="O2176" i="3"/>
  <c r="N2176" i="3"/>
  <c r="O2175" i="3"/>
  <c r="N2175" i="3"/>
  <c r="O2174" i="3"/>
  <c r="N2174" i="3"/>
  <c r="O2173" i="3"/>
  <c r="N2173" i="3"/>
  <c r="O2172" i="3"/>
  <c r="N2172" i="3"/>
  <c r="O2171" i="3"/>
  <c r="N2171" i="3"/>
  <c r="O2170" i="3"/>
  <c r="N2170" i="3"/>
  <c r="O2169" i="3"/>
  <c r="N2169" i="3"/>
  <c r="O2168" i="3"/>
  <c r="N2168" i="3"/>
  <c r="O2167" i="3"/>
  <c r="N2167" i="3"/>
  <c r="O2166" i="3"/>
  <c r="N2166" i="3"/>
  <c r="O2165" i="3"/>
  <c r="N2165" i="3"/>
  <c r="O2164" i="3"/>
  <c r="N2164" i="3"/>
  <c r="O2163" i="3"/>
  <c r="N2163" i="3"/>
  <c r="O2162" i="3"/>
  <c r="N2162" i="3"/>
  <c r="O2161" i="3"/>
  <c r="N2161" i="3"/>
  <c r="O2160" i="3"/>
  <c r="N2160" i="3"/>
  <c r="O2159" i="3"/>
  <c r="N2159" i="3"/>
  <c r="O2158" i="3"/>
  <c r="N2158" i="3"/>
  <c r="O2157" i="3"/>
  <c r="N2157" i="3"/>
  <c r="O2156" i="3"/>
  <c r="N2156" i="3"/>
  <c r="O2155" i="3"/>
  <c r="N2155" i="3"/>
  <c r="O2154" i="3"/>
  <c r="N2154" i="3"/>
  <c r="O2153" i="3"/>
  <c r="N2153" i="3"/>
  <c r="O2152" i="3"/>
  <c r="N2152" i="3"/>
  <c r="O2151" i="3"/>
  <c r="N2151" i="3"/>
  <c r="O2150" i="3"/>
  <c r="N2150" i="3"/>
  <c r="O2149" i="3"/>
  <c r="N2149" i="3"/>
  <c r="O2148" i="3"/>
  <c r="N2148" i="3"/>
  <c r="O2147" i="3"/>
  <c r="N2147" i="3"/>
  <c r="O2146" i="3"/>
  <c r="N2146" i="3"/>
  <c r="O2145" i="3"/>
  <c r="N2145" i="3"/>
  <c r="O2144" i="3"/>
  <c r="N2144" i="3"/>
  <c r="O2143" i="3"/>
  <c r="N2143" i="3"/>
  <c r="O2142" i="3"/>
  <c r="N2142" i="3"/>
  <c r="O2141" i="3"/>
  <c r="N2141" i="3"/>
  <c r="O2140" i="3"/>
  <c r="N2140" i="3"/>
  <c r="O2139" i="3"/>
  <c r="N2139" i="3"/>
  <c r="O2138" i="3"/>
  <c r="N2138" i="3"/>
  <c r="O2137" i="3"/>
  <c r="N2137" i="3"/>
  <c r="O2136" i="3"/>
  <c r="N2136" i="3"/>
  <c r="O2135" i="3"/>
  <c r="N2135" i="3"/>
  <c r="O2134" i="3"/>
  <c r="N2134" i="3"/>
  <c r="O2133" i="3"/>
  <c r="N2133" i="3"/>
  <c r="O2132" i="3"/>
  <c r="N2132" i="3"/>
  <c r="O2131" i="3"/>
  <c r="N2131" i="3"/>
  <c r="O2130" i="3"/>
  <c r="N2130" i="3"/>
  <c r="O2129" i="3"/>
  <c r="N2129" i="3"/>
  <c r="O2128" i="3"/>
  <c r="N2128" i="3"/>
  <c r="O2127" i="3"/>
  <c r="N2127" i="3"/>
  <c r="O2126" i="3"/>
  <c r="N2126" i="3"/>
  <c r="O2125" i="3"/>
  <c r="N2125" i="3"/>
  <c r="O2124" i="3"/>
  <c r="N2124" i="3"/>
  <c r="O2123" i="3"/>
  <c r="N2123" i="3"/>
  <c r="O2122" i="3"/>
  <c r="N2122" i="3"/>
  <c r="O2121" i="3"/>
  <c r="N2121" i="3"/>
  <c r="O2120" i="3"/>
  <c r="N2120" i="3"/>
  <c r="O2119" i="3"/>
  <c r="N2119" i="3"/>
  <c r="O2118" i="3"/>
  <c r="N2118" i="3"/>
  <c r="O2117" i="3"/>
  <c r="N2117" i="3"/>
  <c r="O2116" i="3"/>
  <c r="N2116" i="3"/>
  <c r="O2115" i="3"/>
  <c r="N2115" i="3"/>
  <c r="O2114" i="3"/>
  <c r="N2114" i="3"/>
  <c r="O2113" i="3"/>
  <c r="N2113" i="3"/>
  <c r="O2112" i="3"/>
  <c r="N2112" i="3"/>
  <c r="O2111" i="3"/>
  <c r="N2111" i="3"/>
  <c r="O2110" i="3"/>
  <c r="N2110" i="3"/>
  <c r="O2109" i="3"/>
  <c r="N2109" i="3"/>
  <c r="O2108" i="3"/>
  <c r="N2108" i="3"/>
  <c r="O2107" i="3"/>
  <c r="N2107" i="3"/>
  <c r="O2106" i="3"/>
  <c r="N2106" i="3"/>
  <c r="O2105" i="3"/>
  <c r="N2105" i="3"/>
  <c r="O2104" i="3"/>
  <c r="N2104" i="3"/>
  <c r="O2103" i="3"/>
  <c r="N2103" i="3"/>
  <c r="O2102" i="3"/>
  <c r="N2102" i="3"/>
  <c r="O2101" i="3"/>
  <c r="N2101" i="3"/>
  <c r="O2100" i="3"/>
  <c r="N2100" i="3"/>
  <c r="O2099" i="3"/>
  <c r="N2099" i="3"/>
  <c r="O2098" i="3"/>
  <c r="N2098" i="3"/>
  <c r="O2097" i="3"/>
  <c r="N2097" i="3"/>
  <c r="O2096" i="3"/>
  <c r="N2096" i="3"/>
  <c r="O2095" i="3"/>
  <c r="N2095" i="3"/>
  <c r="O2094" i="3"/>
  <c r="N2094" i="3"/>
  <c r="O2093" i="3"/>
  <c r="N2093" i="3"/>
  <c r="O2092" i="3"/>
  <c r="N2092" i="3"/>
  <c r="O2091" i="3"/>
  <c r="N2091" i="3"/>
  <c r="O2090" i="3"/>
  <c r="N2090" i="3"/>
  <c r="O2089" i="3"/>
  <c r="N2089" i="3"/>
  <c r="O2088" i="3"/>
  <c r="N2088" i="3"/>
  <c r="O2087" i="3"/>
  <c r="N2087" i="3"/>
  <c r="O2086" i="3"/>
  <c r="N2086" i="3"/>
  <c r="O2085" i="3"/>
  <c r="N2085" i="3"/>
  <c r="O2084" i="3"/>
  <c r="N2084" i="3"/>
  <c r="O2083" i="3"/>
  <c r="N2083" i="3"/>
  <c r="O2082" i="3"/>
  <c r="N2082" i="3"/>
  <c r="O2081" i="3"/>
  <c r="N2081" i="3"/>
  <c r="O2080" i="3"/>
  <c r="N2080" i="3"/>
  <c r="O2079" i="3"/>
  <c r="N2079" i="3"/>
  <c r="O2078" i="3"/>
  <c r="N2078" i="3"/>
  <c r="O2077" i="3"/>
  <c r="N2077" i="3"/>
  <c r="O2076" i="3"/>
  <c r="N2076" i="3"/>
  <c r="O2075" i="3"/>
  <c r="N2075" i="3"/>
  <c r="O2074" i="3"/>
  <c r="N2074" i="3"/>
  <c r="O2073" i="3"/>
  <c r="N2073" i="3"/>
  <c r="O2072" i="3"/>
  <c r="N2072" i="3"/>
  <c r="O2071" i="3"/>
  <c r="N2071" i="3"/>
  <c r="O2070" i="3"/>
  <c r="N2070" i="3"/>
  <c r="O2069" i="3"/>
  <c r="N2069" i="3"/>
  <c r="O2068" i="3"/>
  <c r="N2068" i="3"/>
  <c r="O2067" i="3"/>
  <c r="N2067" i="3"/>
  <c r="O2066" i="3"/>
  <c r="N2066" i="3"/>
  <c r="O2065" i="3"/>
  <c r="N2065" i="3"/>
  <c r="O2064" i="3"/>
  <c r="N2064" i="3"/>
  <c r="O2063" i="3"/>
  <c r="N2063" i="3"/>
  <c r="O2062" i="3"/>
  <c r="N2062" i="3"/>
  <c r="O2061" i="3"/>
  <c r="N2061" i="3"/>
  <c r="O2060" i="3"/>
  <c r="N2060" i="3"/>
  <c r="O2059" i="3"/>
  <c r="N2059" i="3"/>
  <c r="O2058" i="3"/>
  <c r="N2058" i="3"/>
  <c r="O2057" i="3"/>
  <c r="N2057" i="3"/>
  <c r="O2056" i="3"/>
  <c r="N2056" i="3"/>
  <c r="O2055" i="3"/>
  <c r="N2055" i="3"/>
  <c r="O2054" i="3"/>
  <c r="N2054" i="3"/>
  <c r="O2053" i="3"/>
  <c r="N2053" i="3"/>
  <c r="O2052" i="3"/>
  <c r="N2052" i="3"/>
  <c r="O2051" i="3"/>
  <c r="N2051" i="3"/>
  <c r="O2050" i="3"/>
  <c r="N2050" i="3"/>
  <c r="O2049" i="3"/>
  <c r="N2049" i="3"/>
  <c r="O2048" i="3"/>
  <c r="N2048" i="3"/>
  <c r="O2047" i="3"/>
  <c r="N2047" i="3"/>
  <c r="O2046" i="3"/>
  <c r="N2046" i="3"/>
  <c r="O2045" i="3"/>
  <c r="N2045" i="3"/>
  <c r="O2044" i="3"/>
  <c r="N2044" i="3"/>
  <c r="O2043" i="3"/>
  <c r="N2043" i="3"/>
  <c r="O2042" i="3"/>
  <c r="N2042" i="3"/>
  <c r="O2041" i="3"/>
  <c r="N2041" i="3"/>
  <c r="O2040" i="3"/>
  <c r="N2040" i="3"/>
  <c r="O2039" i="3"/>
  <c r="N2039" i="3"/>
  <c r="O2038" i="3"/>
  <c r="N2038" i="3"/>
  <c r="O2037" i="3"/>
  <c r="N2037" i="3"/>
  <c r="O2036" i="3"/>
  <c r="N2036" i="3"/>
  <c r="O2035" i="3"/>
  <c r="N2035" i="3"/>
  <c r="O2034" i="3"/>
  <c r="N2034" i="3"/>
  <c r="O2033" i="3"/>
  <c r="N2033" i="3"/>
  <c r="O2032" i="3"/>
  <c r="N2032" i="3"/>
  <c r="O2031" i="3"/>
  <c r="N2031" i="3"/>
  <c r="O2030" i="3"/>
  <c r="N2030" i="3"/>
  <c r="O2029" i="3"/>
  <c r="N2029" i="3"/>
  <c r="O2028" i="3"/>
  <c r="N2028" i="3"/>
  <c r="O2027" i="3"/>
  <c r="N2027" i="3"/>
  <c r="O2026" i="3"/>
  <c r="N2026" i="3"/>
  <c r="O2025" i="3"/>
  <c r="N2025" i="3"/>
  <c r="O2024" i="3"/>
  <c r="N2024" i="3"/>
  <c r="O2023" i="3"/>
  <c r="N2023" i="3"/>
  <c r="O2022" i="3"/>
  <c r="N2022" i="3"/>
  <c r="O2021" i="3"/>
  <c r="N2021" i="3"/>
  <c r="O2020" i="3"/>
  <c r="N2020" i="3"/>
  <c r="O2019" i="3"/>
  <c r="N2019" i="3"/>
  <c r="O2018" i="3"/>
  <c r="N2018" i="3"/>
  <c r="O2017" i="3"/>
  <c r="N2017" i="3"/>
  <c r="O2016" i="3"/>
  <c r="N2016" i="3"/>
  <c r="O2015" i="3"/>
  <c r="N2015" i="3"/>
  <c r="O2014" i="3"/>
  <c r="N2014" i="3"/>
  <c r="O2013" i="3"/>
  <c r="N2013" i="3"/>
  <c r="O2012" i="3"/>
  <c r="N2012" i="3"/>
  <c r="O2011" i="3"/>
  <c r="N2011" i="3"/>
  <c r="O2010" i="3"/>
  <c r="N2010" i="3"/>
  <c r="O2009" i="3"/>
  <c r="N2009" i="3"/>
  <c r="O2008" i="3"/>
  <c r="N2008" i="3"/>
  <c r="O2007" i="3"/>
  <c r="N2007" i="3"/>
  <c r="O2006" i="3"/>
  <c r="N2006" i="3"/>
  <c r="O2005" i="3"/>
  <c r="N2005" i="3"/>
  <c r="O2004" i="3"/>
  <c r="N2004" i="3"/>
  <c r="O2003" i="3"/>
  <c r="N2003" i="3"/>
  <c r="O2002" i="3"/>
  <c r="N2002" i="3"/>
  <c r="O2001" i="3"/>
  <c r="N2001" i="3"/>
  <c r="O2000" i="3"/>
  <c r="N2000" i="3"/>
  <c r="O1999" i="3"/>
  <c r="N1999" i="3"/>
  <c r="O1998" i="3"/>
  <c r="N1998" i="3"/>
  <c r="O1997" i="3"/>
  <c r="N1997" i="3"/>
  <c r="O1996" i="3"/>
  <c r="N1996" i="3"/>
  <c r="O1995" i="3"/>
  <c r="N1995" i="3"/>
  <c r="O1994" i="3"/>
  <c r="N1994" i="3"/>
  <c r="O1993" i="3"/>
  <c r="N1993" i="3"/>
  <c r="O1992" i="3"/>
  <c r="N1992" i="3"/>
  <c r="O1991" i="3"/>
  <c r="N1991" i="3"/>
  <c r="O1990" i="3"/>
  <c r="N1990" i="3"/>
  <c r="O1989" i="3"/>
  <c r="N1989" i="3"/>
  <c r="O1988" i="3"/>
  <c r="N1988" i="3"/>
  <c r="O1987" i="3"/>
  <c r="N1987" i="3"/>
  <c r="O1986" i="3"/>
  <c r="N1986" i="3"/>
  <c r="O1985" i="3"/>
  <c r="N1985" i="3"/>
  <c r="O1984" i="3"/>
  <c r="N1984" i="3"/>
  <c r="O1983" i="3"/>
  <c r="N1983" i="3"/>
  <c r="O1982" i="3"/>
  <c r="N1982" i="3"/>
  <c r="O1981" i="3"/>
  <c r="N1981" i="3"/>
  <c r="O1980" i="3"/>
  <c r="N1980" i="3"/>
  <c r="O1979" i="3"/>
  <c r="N1979" i="3"/>
  <c r="O1978" i="3"/>
  <c r="N1978" i="3"/>
  <c r="O1977" i="3"/>
  <c r="N1977" i="3"/>
  <c r="O1976" i="3"/>
  <c r="N1976" i="3"/>
  <c r="O1975" i="3"/>
  <c r="N1975" i="3"/>
  <c r="O1974" i="3"/>
  <c r="N1974" i="3"/>
  <c r="O1973" i="3"/>
  <c r="N1973" i="3"/>
  <c r="O1972" i="3"/>
  <c r="N1972" i="3"/>
  <c r="O1971" i="3"/>
  <c r="N1971" i="3"/>
  <c r="O1970" i="3"/>
  <c r="N1970" i="3"/>
  <c r="O1969" i="3"/>
  <c r="N1969" i="3"/>
  <c r="O1968" i="3"/>
  <c r="N1968" i="3"/>
  <c r="O1967" i="3"/>
  <c r="N1967" i="3"/>
  <c r="O1966" i="3"/>
  <c r="N1966" i="3"/>
  <c r="O1965" i="3"/>
  <c r="N1965" i="3"/>
  <c r="O1964" i="3"/>
  <c r="N1964" i="3"/>
  <c r="O1963" i="3"/>
  <c r="N1963" i="3"/>
  <c r="O1962" i="3"/>
  <c r="N1962" i="3"/>
  <c r="O1961" i="3"/>
  <c r="N1961" i="3"/>
  <c r="O1960" i="3"/>
  <c r="N1960" i="3"/>
  <c r="O1959" i="3"/>
  <c r="N1959" i="3"/>
  <c r="O1958" i="3"/>
  <c r="N1958" i="3"/>
  <c r="O1957" i="3"/>
  <c r="N1957" i="3"/>
  <c r="O1956" i="3"/>
  <c r="N1956" i="3"/>
  <c r="O1955" i="3"/>
  <c r="N1955" i="3"/>
  <c r="O1954" i="3"/>
  <c r="N1954" i="3"/>
  <c r="O1953" i="3"/>
  <c r="N1953" i="3"/>
  <c r="O1952" i="3"/>
  <c r="N1952" i="3"/>
  <c r="O1951" i="3"/>
  <c r="N1951" i="3"/>
  <c r="O1950" i="3"/>
  <c r="N1950" i="3"/>
  <c r="O1949" i="3"/>
  <c r="N1949" i="3"/>
  <c r="O1948" i="3"/>
  <c r="N1948" i="3"/>
  <c r="O1947" i="3"/>
  <c r="N1947" i="3"/>
  <c r="O1946" i="3"/>
  <c r="N1946" i="3"/>
  <c r="O1945" i="3"/>
  <c r="N1945" i="3"/>
  <c r="O1944" i="3"/>
  <c r="N1944" i="3"/>
  <c r="O1943" i="3"/>
  <c r="N1943" i="3"/>
  <c r="O1942" i="3"/>
  <c r="N1942" i="3"/>
  <c r="O1941" i="3"/>
  <c r="N1941" i="3"/>
  <c r="O1940" i="3"/>
  <c r="N1940" i="3"/>
  <c r="O1939" i="3"/>
  <c r="N1939" i="3"/>
  <c r="O1938" i="3"/>
  <c r="N1938" i="3"/>
  <c r="O1937" i="3"/>
  <c r="N1937" i="3"/>
  <c r="O1936" i="3"/>
  <c r="N1936" i="3"/>
  <c r="O1935" i="3"/>
  <c r="N1935" i="3"/>
  <c r="O1934" i="3"/>
  <c r="N1934" i="3"/>
  <c r="O1933" i="3"/>
  <c r="N1933" i="3"/>
  <c r="O1932" i="3"/>
  <c r="N1932" i="3"/>
  <c r="O1931" i="3"/>
  <c r="N1931" i="3"/>
  <c r="O1930" i="3"/>
  <c r="N1930" i="3"/>
  <c r="O1929" i="3"/>
  <c r="N1929" i="3"/>
  <c r="O1928" i="3"/>
  <c r="N1928" i="3"/>
  <c r="O1927" i="3"/>
  <c r="N1927" i="3"/>
  <c r="O1926" i="3"/>
  <c r="N1926" i="3"/>
  <c r="O1925" i="3"/>
  <c r="N1925" i="3"/>
  <c r="O1924" i="3"/>
  <c r="N1924" i="3"/>
  <c r="O1923" i="3"/>
  <c r="N1923" i="3"/>
  <c r="O1922" i="3"/>
  <c r="N1922" i="3"/>
  <c r="O1921" i="3"/>
  <c r="N1921" i="3"/>
  <c r="O1920" i="3"/>
  <c r="N1920" i="3"/>
  <c r="O1919" i="3"/>
  <c r="N1919" i="3"/>
  <c r="O1918" i="3"/>
  <c r="N1918" i="3"/>
  <c r="O1917" i="3"/>
  <c r="N1917" i="3"/>
  <c r="O1916" i="3"/>
  <c r="N1916" i="3"/>
  <c r="O1915" i="3"/>
  <c r="N1915" i="3"/>
  <c r="O1914" i="3"/>
  <c r="N1914" i="3"/>
  <c r="O1913" i="3"/>
  <c r="N1913" i="3"/>
  <c r="O1912" i="3"/>
  <c r="N1912" i="3"/>
  <c r="O1911" i="3"/>
  <c r="N1911" i="3"/>
  <c r="O1910" i="3"/>
  <c r="N1910" i="3"/>
  <c r="O1909" i="3"/>
  <c r="N1909" i="3"/>
  <c r="O1908" i="3"/>
  <c r="N1908" i="3"/>
  <c r="O1907" i="3"/>
  <c r="N1907" i="3"/>
  <c r="O1906" i="3"/>
  <c r="N1906" i="3"/>
  <c r="O1905" i="3"/>
  <c r="N1905" i="3"/>
  <c r="O1904" i="3"/>
  <c r="N1904" i="3"/>
  <c r="O1903" i="3"/>
  <c r="N1903" i="3"/>
  <c r="O1902" i="3"/>
  <c r="N1902" i="3"/>
  <c r="O1901" i="3"/>
  <c r="N1901" i="3"/>
  <c r="O1900" i="3"/>
  <c r="N1900" i="3"/>
  <c r="O1899" i="3"/>
  <c r="N1899" i="3"/>
  <c r="O1898" i="3"/>
  <c r="N1898" i="3"/>
  <c r="O1897" i="3"/>
  <c r="N1897" i="3"/>
  <c r="O1896" i="3"/>
  <c r="N1896" i="3"/>
  <c r="O1895" i="3"/>
  <c r="N1895" i="3"/>
  <c r="O1894" i="3"/>
  <c r="N1894" i="3"/>
  <c r="O1893" i="3"/>
  <c r="N1893" i="3"/>
  <c r="O1892" i="3"/>
  <c r="N1892" i="3"/>
  <c r="O1891" i="3"/>
  <c r="N1891" i="3"/>
  <c r="O1890" i="3"/>
  <c r="N1890" i="3"/>
  <c r="O1889" i="3"/>
  <c r="N1889" i="3"/>
  <c r="O1888" i="3"/>
  <c r="N1888" i="3"/>
  <c r="O1887" i="3"/>
  <c r="N1887" i="3"/>
  <c r="O1886" i="3"/>
  <c r="N1886" i="3"/>
  <c r="O1885" i="3"/>
  <c r="N1885" i="3"/>
  <c r="O1884" i="3"/>
  <c r="N1884" i="3"/>
  <c r="O1883" i="3"/>
  <c r="N1883" i="3"/>
  <c r="O1882" i="3"/>
  <c r="N1882" i="3"/>
  <c r="O1881" i="3"/>
  <c r="N1881" i="3"/>
  <c r="O1880" i="3"/>
  <c r="N1880" i="3"/>
  <c r="O1879" i="3"/>
  <c r="N1879" i="3"/>
  <c r="O1878" i="3"/>
  <c r="N1878" i="3"/>
  <c r="O1877" i="3"/>
  <c r="N1877" i="3"/>
  <c r="O1876" i="3"/>
  <c r="N1876" i="3"/>
  <c r="O1875" i="3"/>
  <c r="N1875" i="3"/>
  <c r="O1874" i="3"/>
  <c r="N1874" i="3"/>
  <c r="O1873" i="3"/>
  <c r="N1873" i="3"/>
  <c r="O1872" i="3"/>
  <c r="N1872" i="3"/>
  <c r="O1871" i="3"/>
  <c r="N1871" i="3"/>
  <c r="O1870" i="3"/>
  <c r="N1870" i="3"/>
  <c r="O1869" i="3"/>
  <c r="N1869" i="3"/>
  <c r="O1868" i="3"/>
  <c r="N1868" i="3"/>
  <c r="O1867" i="3"/>
  <c r="N1867" i="3"/>
  <c r="O1866" i="3"/>
  <c r="N1866" i="3"/>
  <c r="O1865" i="3"/>
  <c r="N1865" i="3"/>
  <c r="O1864" i="3"/>
  <c r="N1864" i="3"/>
  <c r="O1863" i="3"/>
  <c r="N1863" i="3"/>
  <c r="O1862" i="3"/>
  <c r="N1862" i="3"/>
  <c r="O1861" i="3"/>
  <c r="N1861" i="3"/>
  <c r="O1860" i="3"/>
  <c r="N1860" i="3"/>
  <c r="O1859" i="3"/>
  <c r="N1859" i="3"/>
  <c r="O1858" i="3"/>
  <c r="N1858" i="3"/>
  <c r="O1857" i="3"/>
  <c r="N1857" i="3"/>
  <c r="O1856" i="3"/>
  <c r="N1856" i="3"/>
  <c r="O1855" i="3"/>
  <c r="N1855" i="3"/>
  <c r="O1854" i="3"/>
  <c r="N1854" i="3"/>
  <c r="O1853" i="3"/>
  <c r="N1853" i="3"/>
  <c r="O1852" i="3"/>
  <c r="N1852" i="3"/>
  <c r="O1851" i="3"/>
  <c r="N1851" i="3"/>
  <c r="O1850" i="3"/>
  <c r="N1850" i="3"/>
  <c r="O1849" i="3"/>
  <c r="N1849" i="3"/>
  <c r="O1848" i="3"/>
  <c r="N1848" i="3"/>
  <c r="O1847" i="3"/>
  <c r="N1847" i="3"/>
  <c r="O1846" i="3"/>
  <c r="N1846" i="3"/>
  <c r="O1845" i="3"/>
  <c r="N1845" i="3"/>
  <c r="O1844" i="3"/>
  <c r="N1844" i="3"/>
  <c r="O1843" i="3"/>
  <c r="N1843" i="3"/>
  <c r="O1842" i="3"/>
  <c r="N1842" i="3"/>
  <c r="O1841" i="3"/>
  <c r="N1841" i="3"/>
  <c r="O1840" i="3"/>
  <c r="N1840" i="3"/>
  <c r="O1839" i="3"/>
  <c r="N1839" i="3"/>
  <c r="O1838" i="3"/>
  <c r="N1838" i="3"/>
  <c r="O1837" i="3"/>
  <c r="N1837" i="3"/>
  <c r="O1836" i="3"/>
  <c r="N1836" i="3"/>
  <c r="O1835" i="3"/>
  <c r="N1835" i="3"/>
  <c r="O1834" i="3"/>
  <c r="N1834" i="3"/>
  <c r="O1833" i="3"/>
  <c r="N1833" i="3"/>
  <c r="O1832" i="3"/>
  <c r="N1832" i="3"/>
  <c r="O1831" i="3"/>
  <c r="N1831" i="3"/>
  <c r="O1830" i="3"/>
  <c r="N1830" i="3"/>
  <c r="O1829" i="3"/>
  <c r="N1829" i="3"/>
  <c r="O1828" i="3"/>
  <c r="N1828" i="3"/>
  <c r="O1827" i="3"/>
  <c r="N1827" i="3"/>
  <c r="O1826" i="3"/>
  <c r="N1826" i="3"/>
  <c r="O1825" i="3"/>
  <c r="N1825" i="3"/>
  <c r="O1824" i="3"/>
  <c r="N1824" i="3"/>
  <c r="O1823" i="3"/>
  <c r="N1823" i="3"/>
  <c r="O1822" i="3"/>
  <c r="N1822" i="3"/>
  <c r="O1821" i="3"/>
  <c r="N1821" i="3"/>
  <c r="O1820" i="3"/>
  <c r="N1820" i="3"/>
  <c r="O1819" i="3"/>
  <c r="N1819" i="3"/>
  <c r="O1818" i="3"/>
  <c r="N1818" i="3"/>
  <c r="O1817" i="3"/>
  <c r="N1817" i="3"/>
  <c r="O1816" i="3"/>
  <c r="N1816" i="3"/>
  <c r="O1815" i="3"/>
  <c r="N1815" i="3"/>
  <c r="O1814" i="3"/>
  <c r="N1814" i="3"/>
  <c r="O1813" i="3"/>
  <c r="N1813" i="3"/>
  <c r="O1812" i="3"/>
  <c r="N1812" i="3"/>
  <c r="O1811" i="3"/>
  <c r="N1811" i="3"/>
  <c r="O1810" i="3"/>
  <c r="N1810" i="3"/>
  <c r="O1809" i="3"/>
  <c r="N1809" i="3"/>
  <c r="O1808" i="3"/>
  <c r="N1808" i="3"/>
  <c r="O1807" i="3"/>
  <c r="N1807" i="3"/>
  <c r="O1806" i="3"/>
  <c r="N1806" i="3"/>
  <c r="O1805" i="3"/>
  <c r="N1805" i="3"/>
  <c r="O1804" i="3"/>
  <c r="N1804" i="3"/>
  <c r="O1803" i="3"/>
  <c r="N1803" i="3"/>
  <c r="O1802" i="3"/>
  <c r="N1802" i="3"/>
  <c r="O1801" i="3"/>
  <c r="N1801" i="3"/>
  <c r="O1800" i="3"/>
  <c r="N1800" i="3"/>
  <c r="O1799" i="3"/>
  <c r="N1799" i="3"/>
  <c r="O1798" i="3"/>
  <c r="N1798" i="3"/>
  <c r="O1797" i="3"/>
  <c r="N1797" i="3"/>
  <c r="O1796" i="3"/>
  <c r="N1796" i="3"/>
  <c r="O1795" i="3"/>
  <c r="N1795" i="3"/>
  <c r="O1794" i="3"/>
  <c r="N1794" i="3"/>
  <c r="O1793" i="3"/>
  <c r="N1793" i="3"/>
  <c r="O1792" i="3"/>
  <c r="N1792" i="3"/>
  <c r="O1791" i="3"/>
  <c r="N1791" i="3"/>
  <c r="O1790" i="3"/>
  <c r="N1790" i="3"/>
  <c r="O1789" i="3"/>
  <c r="N1789" i="3"/>
  <c r="O1788" i="3"/>
  <c r="N1788" i="3"/>
  <c r="O1787" i="3"/>
  <c r="N1787" i="3"/>
  <c r="O1786" i="3"/>
  <c r="N1786" i="3"/>
  <c r="O1785" i="3"/>
  <c r="N1785" i="3"/>
  <c r="O1784" i="3"/>
  <c r="N1784" i="3"/>
  <c r="O1783" i="3"/>
  <c r="N1783" i="3"/>
  <c r="O1782" i="3"/>
  <c r="N1782" i="3"/>
  <c r="O1781" i="3"/>
  <c r="N1781" i="3"/>
  <c r="O1780" i="3"/>
  <c r="N1780" i="3"/>
  <c r="O1779" i="3"/>
  <c r="N1779" i="3"/>
  <c r="O1778" i="3"/>
  <c r="N1778" i="3"/>
  <c r="O1777" i="3"/>
  <c r="N1777" i="3"/>
  <c r="O1776" i="3"/>
  <c r="N1776" i="3"/>
  <c r="O1775" i="3"/>
  <c r="N1775" i="3"/>
  <c r="O1774" i="3"/>
  <c r="N1774" i="3"/>
  <c r="O1773" i="3"/>
  <c r="N1773" i="3"/>
  <c r="O1772" i="3"/>
  <c r="N1772" i="3"/>
  <c r="O1771" i="3"/>
  <c r="N1771" i="3"/>
  <c r="O1770" i="3"/>
  <c r="N1770" i="3"/>
  <c r="O1769" i="3"/>
  <c r="N1769" i="3"/>
  <c r="O1768" i="3"/>
  <c r="N1768" i="3"/>
  <c r="O1767" i="3"/>
  <c r="N1767" i="3"/>
  <c r="O1766" i="3"/>
  <c r="N1766" i="3"/>
  <c r="O1765" i="3"/>
  <c r="N1765" i="3"/>
  <c r="O1764" i="3"/>
  <c r="N1764" i="3"/>
  <c r="O1763" i="3"/>
  <c r="N1763" i="3"/>
  <c r="O1762" i="3"/>
  <c r="N1762" i="3"/>
  <c r="O1761" i="3"/>
  <c r="N1761" i="3"/>
  <c r="O1760" i="3"/>
  <c r="N1760" i="3"/>
  <c r="O1759" i="3"/>
  <c r="N1759" i="3"/>
  <c r="O1758" i="3"/>
  <c r="N1758" i="3"/>
  <c r="O1757" i="3"/>
  <c r="N1757" i="3"/>
  <c r="O1756" i="3"/>
  <c r="N1756" i="3"/>
  <c r="O1755" i="3"/>
  <c r="N1755" i="3"/>
  <c r="O1754" i="3"/>
  <c r="N1754" i="3"/>
  <c r="O1753" i="3"/>
  <c r="N1753" i="3"/>
  <c r="O1752" i="3"/>
  <c r="N1752" i="3"/>
  <c r="O1751" i="3"/>
  <c r="N1751" i="3"/>
  <c r="O1750" i="3"/>
  <c r="N1750" i="3"/>
  <c r="O1749" i="3"/>
  <c r="N1749" i="3"/>
  <c r="O1748" i="3"/>
  <c r="N1748" i="3"/>
  <c r="O1747" i="3"/>
  <c r="N1747" i="3"/>
  <c r="O1746" i="3"/>
  <c r="N1746" i="3"/>
  <c r="O1745" i="3"/>
  <c r="N1745" i="3"/>
  <c r="O1744" i="3"/>
  <c r="N1744" i="3"/>
  <c r="O1743" i="3"/>
  <c r="N1743" i="3"/>
  <c r="O1742" i="3"/>
  <c r="N1742" i="3"/>
  <c r="O1741" i="3"/>
  <c r="N1741" i="3"/>
  <c r="O1740" i="3"/>
  <c r="N1740" i="3"/>
  <c r="O1739" i="3"/>
  <c r="N1739" i="3"/>
  <c r="O1738" i="3"/>
  <c r="N1738" i="3"/>
  <c r="O1737" i="3"/>
  <c r="N1737" i="3"/>
  <c r="O1736" i="3"/>
  <c r="N1736" i="3"/>
  <c r="O1735" i="3"/>
  <c r="N1735" i="3"/>
  <c r="O1734" i="3"/>
  <c r="N1734" i="3"/>
  <c r="O1733" i="3"/>
  <c r="N1733" i="3"/>
  <c r="O1732" i="3"/>
  <c r="N1732" i="3"/>
  <c r="O1731" i="3"/>
  <c r="N1731" i="3"/>
  <c r="O1730" i="3"/>
  <c r="N1730" i="3"/>
  <c r="O1729" i="3"/>
  <c r="N1729" i="3"/>
  <c r="O1728" i="3"/>
  <c r="N1728" i="3"/>
  <c r="O1727" i="3"/>
  <c r="N1727" i="3"/>
  <c r="O1726" i="3"/>
  <c r="N1726" i="3"/>
  <c r="O1725" i="3"/>
  <c r="N1725" i="3"/>
  <c r="O1724" i="3"/>
  <c r="N1724" i="3"/>
  <c r="O1723" i="3"/>
  <c r="N1723" i="3"/>
  <c r="O1722" i="3"/>
  <c r="N1722" i="3"/>
  <c r="O1721" i="3"/>
  <c r="N1721" i="3"/>
  <c r="O1720" i="3"/>
  <c r="N1720" i="3"/>
  <c r="O1719" i="3"/>
  <c r="N1719" i="3"/>
  <c r="O1718" i="3"/>
  <c r="N1718" i="3"/>
  <c r="O1717" i="3"/>
  <c r="N1717" i="3"/>
  <c r="O1716" i="3"/>
  <c r="N1716" i="3"/>
  <c r="O1715" i="3"/>
  <c r="N1715" i="3"/>
  <c r="O1714" i="3"/>
  <c r="N1714" i="3"/>
  <c r="O1713" i="3"/>
  <c r="N1713" i="3"/>
  <c r="O1712" i="3"/>
  <c r="N1712" i="3"/>
  <c r="O1711" i="3"/>
  <c r="N1711" i="3"/>
  <c r="O1710" i="3"/>
  <c r="N1710" i="3"/>
  <c r="O1709" i="3"/>
  <c r="N1709" i="3"/>
  <c r="O1708" i="3"/>
  <c r="N1708" i="3"/>
  <c r="O1707" i="3"/>
  <c r="N1707" i="3"/>
  <c r="O1706" i="3"/>
  <c r="N1706" i="3"/>
  <c r="O1705" i="3"/>
  <c r="N1705" i="3"/>
  <c r="O1704" i="3"/>
  <c r="N1704" i="3"/>
  <c r="O1703" i="3"/>
  <c r="N1703" i="3"/>
  <c r="O1702" i="3"/>
  <c r="N1702" i="3"/>
  <c r="O1701" i="3"/>
  <c r="N1701" i="3"/>
  <c r="O1700" i="3"/>
  <c r="N1700" i="3"/>
  <c r="O1699" i="3"/>
  <c r="N1699" i="3"/>
  <c r="O1698" i="3"/>
  <c r="N1698" i="3"/>
  <c r="O1697" i="3"/>
  <c r="N1697" i="3"/>
  <c r="O1696" i="3"/>
  <c r="N1696" i="3"/>
  <c r="O1695" i="3"/>
  <c r="N1695" i="3"/>
  <c r="O1694" i="3"/>
  <c r="N1694" i="3"/>
  <c r="O1693" i="3"/>
  <c r="N1693" i="3"/>
  <c r="O1692" i="3"/>
  <c r="N1692" i="3"/>
  <c r="O1691" i="3"/>
  <c r="N1691" i="3"/>
  <c r="O1690" i="3"/>
  <c r="N1690" i="3"/>
  <c r="O1689" i="3"/>
  <c r="N1689" i="3"/>
  <c r="O1688" i="3"/>
  <c r="N1688" i="3"/>
  <c r="O1687" i="3"/>
  <c r="N1687" i="3"/>
  <c r="O1686" i="3"/>
  <c r="N1686" i="3"/>
  <c r="O1685" i="3"/>
  <c r="N1685" i="3"/>
  <c r="O1684" i="3"/>
  <c r="N1684" i="3"/>
  <c r="O1683" i="3"/>
  <c r="N1683" i="3"/>
  <c r="O1682" i="3"/>
  <c r="N1682" i="3"/>
  <c r="O1681" i="3"/>
  <c r="N1681" i="3"/>
  <c r="O1680" i="3"/>
  <c r="N1680" i="3"/>
  <c r="O1679" i="3"/>
  <c r="N1679" i="3"/>
  <c r="O1678" i="3"/>
  <c r="N1678" i="3"/>
  <c r="O1677" i="3"/>
  <c r="N1677" i="3"/>
  <c r="O1676" i="3"/>
  <c r="N1676" i="3"/>
  <c r="O1675" i="3"/>
  <c r="N1675" i="3"/>
  <c r="O1674" i="3"/>
  <c r="N1674" i="3"/>
  <c r="O1673" i="3"/>
  <c r="N1673" i="3"/>
  <c r="O1672" i="3"/>
  <c r="N1672" i="3"/>
  <c r="O1671" i="3"/>
  <c r="N1671" i="3"/>
  <c r="O1670" i="3"/>
  <c r="N1670" i="3"/>
  <c r="O1669" i="3"/>
  <c r="N1669" i="3"/>
  <c r="O1668" i="3"/>
  <c r="N1668" i="3"/>
  <c r="O1667" i="3"/>
  <c r="N1667" i="3"/>
  <c r="O1666" i="3"/>
  <c r="N1666" i="3"/>
  <c r="O1665" i="3"/>
  <c r="N1665" i="3"/>
  <c r="O1664" i="3"/>
  <c r="N1664" i="3"/>
  <c r="O1663" i="3"/>
  <c r="N1663" i="3"/>
  <c r="O1662" i="3"/>
  <c r="N1662" i="3"/>
  <c r="O1661" i="3"/>
  <c r="N1661" i="3"/>
  <c r="O1660" i="3"/>
  <c r="N1660" i="3"/>
  <c r="O1659" i="3"/>
  <c r="N1659" i="3"/>
  <c r="O1658" i="3"/>
  <c r="N1658" i="3"/>
  <c r="O1657" i="3"/>
  <c r="N1657" i="3"/>
  <c r="O1656" i="3"/>
  <c r="N1656" i="3"/>
  <c r="O1655" i="3"/>
  <c r="N1655" i="3"/>
  <c r="O1654" i="3"/>
  <c r="N1654" i="3"/>
  <c r="O1653" i="3"/>
  <c r="N1653" i="3"/>
  <c r="O1652" i="3"/>
  <c r="N1652" i="3"/>
  <c r="O1651" i="3"/>
  <c r="N1651" i="3"/>
  <c r="O1650" i="3"/>
  <c r="N1650" i="3"/>
  <c r="O1649" i="3"/>
  <c r="N1649" i="3"/>
  <c r="O1648" i="3"/>
  <c r="N1648" i="3"/>
  <c r="O1647" i="3"/>
  <c r="N1647" i="3"/>
  <c r="O1646" i="3"/>
  <c r="N1646" i="3"/>
  <c r="O1645" i="3"/>
  <c r="N1645" i="3"/>
  <c r="O1644" i="3"/>
  <c r="N1644" i="3"/>
  <c r="O1643" i="3"/>
  <c r="N1643" i="3"/>
  <c r="O1642" i="3"/>
  <c r="N1642" i="3"/>
  <c r="O1641" i="3"/>
  <c r="N1641" i="3"/>
  <c r="O1640" i="3"/>
  <c r="N1640" i="3"/>
  <c r="O1639" i="3"/>
  <c r="N1639" i="3"/>
  <c r="O1638" i="3"/>
  <c r="N1638" i="3"/>
  <c r="O1637" i="3"/>
  <c r="N1637" i="3"/>
  <c r="O1636" i="3"/>
  <c r="N1636" i="3"/>
  <c r="O1635" i="3"/>
  <c r="N1635" i="3"/>
  <c r="O1634" i="3"/>
  <c r="N1634" i="3"/>
  <c r="O1633" i="3"/>
  <c r="N1633" i="3"/>
  <c r="O1632" i="3"/>
  <c r="N1632" i="3"/>
  <c r="O1631" i="3"/>
  <c r="N1631" i="3"/>
  <c r="O1630" i="3"/>
  <c r="N1630" i="3"/>
  <c r="O1629" i="3"/>
  <c r="N1629" i="3"/>
  <c r="O1628" i="3"/>
  <c r="N1628" i="3"/>
  <c r="O1627" i="3"/>
  <c r="N1627" i="3"/>
  <c r="O1626" i="3"/>
  <c r="N1626" i="3"/>
  <c r="O1625" i="3"/>
  <c r="N1625" i="3"/>
  <c r="O1624" i="3"/>
  <c r="N1624" i="3"/>
  <c r="O1623" i="3"/>
  <c r="N1623" i="3"/>
  <c r="O1622" i="3"/>
  <c r="N1622" i="3"/>
  <c r="O1621" i="3"/>
  <c r="N1621" i="3"/>
  <c r="O1620" i="3"/>
  <c r="N1620" i="3"/>
  <c r="O1619" i="3"/>
  <c r="N1619" i="3"/>
  <c r="O1618" i="3"/>
  <c r="N1618" i="3"/>
  <c r="O1617" i="3"/>
  <c r="N1617" i="3"/>
  <c r="O1616" i="3"/>
  <c r="N1616" i="3"/>
  <c r="O1615" i="3"/>
  <c r="N1615" i="3"/>
  <c r="O1614" i="3"/>
  <c r="N1614" i="3"/>
  <c r="O1613" i="3"/>
  <c r="N1613" i="3"/>
  <c r="O1612" i="3"/>
  <c r="N1612" i="3"/>
  <c r="O1611" i="3"/>
  <c r="N1611" i="3"/>
  <c r="O1610" i="3"/>
  <c r="N1610" i="3"/>
  <c r="O1609" i="3"/>
  <c r="N1609" i="3"/>
  <c r="O1608" i="3"/>
  <c r="N1608" i="3"/>
  <c r="O1607" i="3"/>
  <c r="N1607" i="3"/>
  <c r="O1606" i="3"/>
  <c r="N1606" i="3"/>
  <c r="O1605" i="3"/>
  <c r="N1605" i="3"/>
  <c r="O1604" i="3"/>
  <c r="N1604" i="3"/>
  <c r="O1603" i="3"/>
  <c r="N1603" i="3"/>
  <c r="O1602" i="3"/>
  <c r="N1602" i="3"/>
  <c r="O1601" i="3"/>
  <c r="N1601" i="3"/>
  <c r="O1600" i="3"/>
  <c r="N1600" i="3"/>
  <c r="O1599" i="3"/>
  <c r="N1599" i="3"/>
  <c r="O1598" i="3"/>
  <c r="N1598" i="3"/>
  <c r="O1597" i="3"/>
  <c r="N1597" i="3"/>
  <c r="O1596" i="3"/>
  <c r="N1596" i="3"/>
  <c r="O1595" i="3"/>
  <c r="N1595" i="3"/>
  <c r="O1594" i="3"/>
  <c r="N1594" i="3"/>
  <c r="O1593" i="3"/>
  <c r="N1593" i="3"/>
  <c r="O1592" i="3"/>
  <c r="N1592" i="3"/>
  <c r="O1591" i="3"/>
  <c r="N1591" i="3"/>
  <c r="O1590" i="3"/>
  <c r="N1590" i="3"/>
  <c r="O1589" i="3"/>
  <c r="N1589" i="3"/>
  <c r="O1588" i="3"/>
  <c r="N1588" i="3"/>
  <c r="O1587" i="3"/>
  <c r="N1587" i="3"/>
  <c r="O1586" i="3"/>
  <c r="N1586" i="3"/>
  <c r="O1585" i="3"/>
  <c r="N1585" i="3"/>
  <c r="O1584" i="3"/>
  <c r="N1584" i="3"/>
  <c r="O1583" i="3"/>
  <c r="N1583" i="3"/>
  <c r="O1582" i="3"/>
  <c r="N1582" i="3"/>
  <c r="O1581" i="3"/>
  <c r="N1581" i="3"/>
  <c r="O1580" i="3"/>
  <c r="N1580" i="3"/>
  <c r="O1579" i="3"/>
  <c r="N1579" i="3"/>
  <c r="O1578" i="3"/>
  <c r="N1578" i="3"/>
  <c r="O1577" i="3"/>
  <c r="N1577" i="3"/>
  <c r="O1576" i="3"/>
  <c r="N1576" i="3"/>
  <c r="O1575" i="3"/>
  <c r="N1575" i="3"/>
  <c r="O1574" i="3"/>
  <c r="N1574" i="3"/>
  <c r="O1573" i="3"/>
  <c r="N1573" i="3"/>
  <c r="O1572" i="3"/>
  <c r="N1572" i="3"/>
  <c r="O1571" i="3"/>
  <c r="N1571" i="3"/>
  <c r="O1570" i="3"/>
  <c r="N1570" i="3"/>
  <c r="O1569" i="3"/>
  <c r="N1569" i="3"/>
  <c r="O1568" i="3"/>
  <c r="N1568" i="3"/>
  <c r="O1567" i="3"/>
  <c r="N1567" i="3"/>
  <c r="O1566" i="3"/>
  <c r="N1566" i="3"/>
  <c r="O1565" i="3"/>
  <c r="N1565" i="3"/>
  <c r="O1564" i="3"/>
  <c r="N1564" i="3"/>
  <c r="O1563" i="3"/>
  <c r="N1563" i="3"/>
  <c r="O1562" i="3"/>
  <c r="N1562" i="3"/>
  <c r="O1561" i="3"/>
  <c r="N1561" i="3"/>
  <c r="O1560" i="3"/>
  <c r="N1560" i="3"/>
  <c r="O1559" i="3"/>
  <c r="N1559" i="3"/>
  <c r="O1558" i="3"/>
  <c r="N1558" i="3"/>
  <c r="O1557" i="3"/>
  <c r="N1557" i="3"/>
  <c r="O1556" i="3"/>
  <c r="N1556" i="3"/>
  <c r="O1555" i="3"/>
  <c r="N1555" i="3"/>
  <c r="O1554" i="3"/>
  <c r="N1554" i="3"/>
  <c r="O1553" i="3"/>
  <c r="N1553" i="3"/>
  <c r="O1552" i="3"/>
  <c r="N1552" i="3"/>
  <c r="O1551" i="3"/>
  <c r="N1551" i="3"/>
  <c r="O1550" i="3"/>
  <c r="N1550" i="3"/>
  <c r="O1549" i="3"/>
  <c r="N1549" i="3"/>
  <c r="O1548" i="3"/>
  <c r="N1548" i="3"/>
  <c r="O1547" i="3"/>
  <c r="N1547" i="3"/>
  <c r="O1546" i="3"/>
  <c r="N1546" i="3"/>
  <c r="O1545" i="3"/>
  <c r="N1545" i="3"/>
  <c r="O1544" i="3"/>
  <c r="N1544" i="3"/>
  <c r="O1543" i="3"/>
  <c r="N1543" i="3"/>
  <c r="O1542" i="3"/>
  <c r="N1542" i="3"/>
  <c r="O1541" i="3"/>
  <c r="N1541" i="3"/>
  <c r="O1540" i="3"/>
  <c r="N1540" i="3"/>
  <c r="O1539" i="3"/>
  <c r="N1539" i="3"/>
  <c r="O1538" i="3"/>
  <c r="N1538" i="3"/>
  <c r="O1537" i="3"/>
  <c r="N1537" i="3"/>
  <c r="O1536" i="3"/>
  <c r="N1536" i="3"/>
  <c r="O1535" i="3"/>
  <c r="N1535" i="3"/>
  <c r="O1534" i="3"/>
  <c r="N1534" i="3"/>
  <c r="O1533" i="3"/>
  <c r="N1533" i="3"/>
  <c r="O1532" i="3"/>
  <c r="N1532" i="3"/>
  <c r="O1531" i="3"/>
  <c r="N1531" i="3"/>
  <c r="O1530" i="3"/>
  <c r="N1530" i="3"/>
  <c r="O1529" i="3"/>
  <c r="N1529" i="3"/>
  <c r="O1528" i="3"/>
  <c r="N1528" i="3"/>
  <c r="O1527" i="3"/>
  <c r="N1527" i="3"/>
  <c r="O1526" i="3"/>
  <c r="N1526" i="3"/>
  <c r="O1525" i="3"/>
  <c r="N1525" i="3"/>
  <c r="O1524" i="3"/>
  <c r="N1524" i="3"/>
  <c r="O1523" i="3"/>
  <c r="N1523" i="3"/>
  <c r="O1522" i="3"/>
  <c r="N1522" i="3"/>
  <c r="O1521" i="3"/>
  <c r="N1521" i="3"/>
  <c r="O1520" i="3"/>
  <c r="N1520" i="3"/>
  <c r="O1519" i="3"/>
  <c r="N1519" i="3"/>
  <c r="O1518" i="3"/>
  <c r="N1518" i="3"/>
  <c r="O1517" i="3"/>
  <c r="N1517" i="3"/>
  <c r="O1516" i="3"/>
  <c r="N1516" i="3"/>
  <c r="O1515" i="3"/>
  <c r="N1515" i="3"/>
  <c r="O1514" i="3"/>
  <c r="N1514" i="3"/>
  <c r="O1513" i="3"/>
  <c r="N1513" i="3"/>
  <c r="O1512" i="3"/>
  <c r="N1512" i="3"/>
  <c r="O1511" i="3"/>
  <c r="N1511" i="3"/>
  <c r="O1510" i="3"/>
  <c r="N1510" i="3"/>
  <c r="O1509" i="3"/>
  <c r="N1509" i="3"/>
  <c r="O1508" i="3"/>
  <c r="N1508" i="3"/>
  <c r="O1507" i="3"/>
  <c r="N1507" i="3"/>
  <c r="O1506" i="3"/>
  <c r="N1506" i="3"/>
  <c r="O1505" i="3"/>
  <c r="N1505" i="3"/>
  <c r="O1504" i="3"/>
  <c r="N1504" i="3"/>
  <c r="O1503" i="3"/>
  <c r="N1503" i="3"/>
  <c r="O1502" i="3"/>
  <c r="N1502" i="3"/>
  <c r="O1501" i="3"/>
  <c r="N1501" i="3"/>
  <c r="O1500" i="3"/>
  <c r="N1500" i="3"/>
  <c r="O1499" i="3"/>
  <c r="N1499" i="3"/>
  <c r="O1498" i="3"/>
  <c r="N1498" i="3"/>
  <c r="O1497" i="3"/>
  <c r="N1497" i="3"/>
  <c r="O1496" i="3"/>
  <c r="N1496" i="3"/>
  <c r="O1495" i="3"/>
  <c r="N1495" i="3"/>
  <c r="O1494" i="3"/>
  <c r="N1494" i="3"/>
  <c r="O1493" i="3"/>
  <c r="N1493" i="3"/>
  <c r="O1492" i="3"/>
  <c r="N1492" i="3"/>
  <c r="O1491" i="3"/>
  <c r="N1491" i="3"/>
  <c r="O1490" i="3"/>
  <c r="N1490" i="3"/>
  <c r="O1489" i="3"/>
  <c r="N1489" i="3"/>
  <c r="O1488" i="3"/>
  <c r="N1488" i="3"/>
  <c r="O1487" i="3"/>
  <c r="N1487" i="3"/>
  <c r="O1486" i="3"/>
  <c r="N1486" i="3"/>
  <c r="O1485" i="3"/>
  <c r="N1485" i="3"/>
  <c r="O1484" i="3"/>
  <c r="N1484" i="3"/>
  <c r="O1483" i="3"/>
  <c r="N1483" i="3"/>
  <c r="O1482" i="3"/>
  <c r="N1482" i="3"/>
  <c r="O1481" i="3"/>
  <c r="N1481" i="3"/>
  <c r="O1480" i="3"/>
  <c r="N1480" i="3"/>
  <c r="O1479" i="3"/>
  <c r="N1479" i="3"/>
  <c r="O1478" i="3"/>
  <c r="N1478" i="3"/>
  <c r="O1477" i="3"/>
  <c r="N1477" i="3"/>
  <c r="O1476" i="3"/>
  <c r="N1476" i="3"/>
  <c r="O1475" i="3"/>
  <c r="N1475" i="3"/>
  <c r="O1474" i="3"/>
  <c r="N1474" i="3"/>
  <c r="O1473" i="3"/>
  <c r="N1473" i="3"/>
  <c r="O1472" i="3"/>
  <c r="N1472" i="3"/>
  <c r="O1471" i="3"/>
  <c r="N1471" i="3"/>
  <c r="O1470" i="3"/>
  <c r="N1470" i="3"/>
  <c r="O1469" i="3"/>
  <c r="N1469" i="3"/>
  <c r="O1468" i="3"/>
  <c r="N1468" i="3"/>
  <c r="O1467" i="3"/>
  <c r="N1467" i="3"/>
  <c r="O1466" i="3"/>
  <c r="N1466" i="3"/>
  <c r="O1465" i="3"/>
  <c r="N1465" i="3"/>
  <c r="O1464" i="3"/>
  <c r="N1464" i="3"/>
  <c r="O1463" i="3"/>
  <c r="N1463" i="3"/>
  <c r="O1462" i="3"/>
  <c r="N1462" i="3"/>
  <c r="O1461" i="3"/>
  <c r="N1461" i="3"/>
  <c r="O1460" i="3"/>
  <c r="N1460" i="3"/>
  <c r="O1459" i="3"/>
  <c r="N1459" i="3"/>
  <c r="O1458" i="3"/>
  <c r="N1458" i="3"/>
  <c r="O1457" i="3"/>
  <c r="N1457" i="3"/>
  <c r="O1456" i="3"/>
  <c r="N1456" i="3"/>
  <c r="O1455" i="3"/>
  <c r="N1455" i="3"/>
  <c r="O1454" i="3"/>
  <c r="N1454" i="3"/>
  <c r="O1453" i="3"/>
  <c r="N1453" i="3"/>
  <c r="O1452" i="3"/>
  <c r="N1452" i="3"/>
  <c r="O1451" i="3"/>
  <c r="N1451" i="3"/>
  <c r="O1450" i="3"/>
  <c r="N1450" i="3"/>
  <c r="O1449" i="3"/>
  <c r="N1449" i="3"/>
  <c r="O1448" i="3"/>
  <c r="N1448" i="3"/>
  <c r="O1447" i="3"/>
  <c r="N1447" i="3"/>
  <c r="O1446" i="3"/>
  <c r="N1446" i="3"/>
  <c r="O1445" i="3"/>
  <c r="N1445" i="3"/>
  <c r="O1444" i="3"/>
  <c r="N1444" i="3"/>
  <c r="O1443" i="3"/>
  <c r="N1443" i="3"/>
  <c r="O1442" i="3"/>
  <c r="N1442" i="3"/>
  <c r="O1441" i="3"/>
  <c r="N1441" i="3"/>
  <c r="O1440" i="3"/>
  <c r="N1440" i="3"/>
  <c r="O1439" i="3"/>
  <c r="N1439" i="3"/>
  <c r="O1438" i="3"/>
  <c r="N1438" i="3"/>
  <c r="O1437" i="3"/>
  <c r="N1437" i="3"/>
  <c r="O1436" i="3"/>
  <c r="N1436" i="3"/>
  <c r="O1435" i="3"/>
  <c r="N1435" i="3"/>
  <c r="O1434" i="3"/>
  <c r="N1434" i="3"/>
  <c r="O1433" i="3"/>
  <c r="N1433" i="3"/>
  <c r="O1432" i="3"/>
  <c r="N1432" i="3"/>
  <c r="O1431" i="3"/>
  <c r="N1431" i="3"/>
  <c r="O1430" i="3"/>
  <c r="N1430" i="3"/>
  <c r="O1429" i="3"/>
  <c r="N1429" i="3"/>
  <c r="O1428" i="3"/>
  <c r="N1428" i="3"/>
  <c r="O1427" i="3"/>
  <c r="N1427" i="3"/>
  <c r="O1426" i="3"/>
  <c r="N1426" i="3"/>
  <c r="O1425" i="3"/>
  <c r="N1425" i="3"/>
  <c r="O1424" i="3"/>
  <c r="N1424" i="3"/>
  <c r="O1423" i="3"/>
  <c r="N1423" i="3"/>
  <c r="O1422" i="3"/>
  <c r="N1422" i="3"/>
  <c r="O1421" i="3"/>
  <c r="N1421" i="3"/>
  <c r="O1420" i="3"/>
  <c r="N1420" i="3"/>
  <c r="O1419" i="3"/>
  <c r="N1419" i="3"/>
  <c r="O1418" i="3"/>
  <c r="N1418" i="3"/>
  <c r="O1417" i="3"/>
  <c r="N1417" i="3"/>
  <c r="O1416" i="3"/>
  <c r="N1416" i="3"/>
  <c r="O1415" i="3"/>
  <c r="N1415" i="3"/>
  <c r="O1414" i="3"/>
  <c r="N1414" i="3"/>
  <c r="O1413" i="3"/>
  <c r="N1413" i="3"/>
  <c r="O1412" i="3"/>
  <c r="N1412" i="3"/>
  <c r="O1411" i="3"/>
  <c r="N1411" i="3"/>
  <c r="O1410" i="3"/>
  <c r="N1410" i="3"/>
  <c r="O1409" i="3"/>
  <c r="N1409" i="3"/>
  <c r="O1408" i="3"/>
  <c r="N1408" i="3"/>
  <c r="O1407" i="3"/>
  <c r="N1407" i="3"/>
  <c r="O1406" i="3"/>
  <c r="N1406" i="3"/>
  <c r="O1405" i="3"/>
  <c r="N1405" i="3"/>
  <c r="O1404" i="3"/>
  <c r="N1404" i="3"/>
  <c r="O1403" i="3"/>
  <c r="N1403" i="3"/>
  <c r="O1402" i="3"/>
  <c r="N1402" i="3"/>
  <c r="O1401" i="3"/>
  <c r="N1401" i="3"/>
  <c r="O1400" i="3"/>
  <c r="N1400" i="3"/>
  <c r="O1399" i="3"/>
  <c r="N1399" i="3"/>
  <c r="O1398" i="3"/>
  <c r="N1398" i="3"/>
  <c r="O1397" i="3"/>
  <c r="N1397" i="3"/>
  <c r="O1396" i="3"/>
  <c r="N1396" i="3"/>
  <c r="O1395" i="3"/>
  <c r="N1395" i="3"/>
  <c r="O1394" i="3"/>
  <c r="N1394" i="3"/>
  <c r="O1393" i="3"/>
  <c r="N1393" i="3"/>
  <c r="O1392" i="3"/>
  <c r="N1392" i="3"/>
  <c r="O1391" i="3"/>
  <c r="N1391" i="3"/>
  <c r="O1390" i="3"/>
  <c r="N1390" i="3"/>
  <c r="O1389" i="3"/>
  <c r="N1389" i="3"/>
  <c r="O1388" i="3"/>
  <c r="N1388" i="3"/>
  <c r="O1387" i="3"/>
  <c r="N1387" i="3"/>
  <c r="O1386" i="3"/>
  <c r="N1386" i="3"/>
  <c r="O1385" i="3"/>
  <c r="N1385" i="3"/>
  <c r="O1384" i="3"/>
  <c r="N1384" i="3"/>
  <c r="O1383" i="3"/>
  <c r="N1383" i="3"/>
  <c r="O1382" i="3"/>
  <c r="N1382" i="3"/>
  <c r="O1381" i="3"/>
  <c r="N1381" i="3"/>
  <c r="O1380" i="3"/>
  <c r="N1380" i="3"/>
  <c r="O1379" i="3"/>
  <c r="N1379" i="3"/>
  <c r="O1378" i="3"/>
  <c r="N1378" i="3"/>
  <c r="O1377" i="3"/>
  <c r="N1377" i="3"/>
  <c r="O1376" i="3"/>
  <c r="N1376" i="3"/>
  <c r="O1375" i="3"/>
  <c r="N1375" i="3"/>
  <c r="O1374" i="3"/>
  <c r="N1374" i="3"/>
  <c r="O1373" i="3"/>
  <c r="N1373" i="3"/>
  <c r="O1372" i="3"/>
  <c r="N1372" i="3"/>
  <c r="O1371" i="3"/>
  <c r="N1371" i="3"/>
  <c r="O1370" i="3"/>
  <c r="N1370" i="3"/>
  <c r="O1369" i="3"/>
  <c r="N1369" i="3"/>
  <c r="O1368" i="3"/>
  <c r="N1368" i="3"/>
  <c r="O1367" i="3"/>
  <c r="N1367" i="3"/>
  <c r="O1366" i="3"/>
  <c r="N1366" i="3"/>
  <c r="O1365" i="3"/>
  <c r="N1365" i="3"/>
  <c r="O1364" i="3"/>
  <c r="N1364" i="3"/>
  <c r="O1363" i="3"/>
  <c r="N1363" i="3"/>
  <c r="O1362" i="3"/>
  <c r="N1362" i="3"/>
  <c r="O1361" i="3"/>
  <c r="N1361" i="3"/>
  <c r="O1360" i="3"/>
  <c r="N1360" i="3"/>
  <c r="O1359" i="3"/>
  <c r="N1359" i="3"/>
  <c r="O1358" i="3"/>
  <c r="N1358" i="3"/>
  <c r="O1357" i="3"/>
  <c r="N1357" i="3"/>
  <c r="O1356" i="3"/>
  <c r="N1356" i="3"/>
  <c r="O1355" i="3"/>
  <c r="N1355" i="3"/>
  <c r="O1354" i="3"/>
  <c r="N1354" i="3"/>
  <c r="O1353" i="3"/>
  <c r="N1353" i="3"/>
  <c r="O1352" i="3"/>
  <c r="N1352" i="3"/>
  <c r="O1351" i="3"/>
  <c r="N1351" i="3"/>
  <c r="O1350" i="3"/>
  <c r="N1350" i="3"/>
  <c r="O1349" i="3"/>
  <c r="N1349" i="3"/>
  <c r="O1348" i="3"/>
  <c r="N1348" i="3"/>
  <c r="O1347" i="3"/>
  <c r="N1347" i="3"/>
  <c r="O1346" i="3"/>
  <c r="N1346" i="3"/>
  <c r="O1345" i="3"/>
  <c r="N1345" i="3"/>
  <c r="O1344" i="3"/>
  <c r="N1344" i="3"/>
  <c r="O1343" i="3"/>
  <c r="N1343" i="3"/>
  <c r="O1342" i="3"/>
  <c r="N1342" i="3"/>
  <c r="O1341" i="3"/>
  <c r="N1341" i="3"/>
  <c r="O1340" i="3"/>
  <c r="N1340" i="3"/>
  <c r="O1339" i="3"/>
  <c r="N1339" i="3"/>
  <c r="O1338" i="3"/>
  <c r="N1338" i="3"/>
  <c r="O1337" i="3"/>
  <c r="N1337" i="3"/>
  <c r="O1336" i="3"/>
  <c r="N1336" i="3"/>
  <c r="O1335" i="3"/>
  <c r="N1335" i="3"/>
  <c r="O1334" i="3"/>
  <c r="N1334" i="3"/>
  <c r="O1333" i="3"/>
  <c r="N1333" i="3"/>
  <c r="O1332" i="3"/>
  <c r="N1332" i="3"/>
  <c r="O1331" i="3"/>
  <c r="N1331" i="3"/>
  <c r="O1330" i="3"/>
  <c r="N1330" i="3"/>
  <c r="O1329" i="3"/>
  <c r="N1329" i="3"/>
  <c r="O1328" i="3"/>
  <c r="N1328" i="3"/>
  <c r="O1327" i="3"/>
  <c r="N1327" i="3"/>
  <c r="O1326" i="3"/>
  <c r="N1326" i="3"/>
  <c r="O1325" i="3"/>
  <c r="N1325" i="3"/>
  <c r="O1324" i="3"/>
  <c r="N1324" i="3"/>
  <c r="O1323" i="3"/>
  <c r="N1323" i="3"/>
  <c r="O1322" i="3"/>
  <c r="N1322" i="3"/>
  <c r="O1321" i="3"/>
  <c r="N1321" i="3"/>
  <c r="O1320" i="3"/>
  <c r="N1320" i="3"/>
  <c r="O1319" i="3"/>
  <c r="N1319" i="3"/>
  <c r="O1318" i="3"/>
  <c r="N1318" i="3"/>
  <c r="O1317" i="3"/>
  <c r="N1317" i="3"/>
  <c r="O1316" i="3"/>
  <c r="N1316" i="3"/>
  <c r="O1315" i="3"/>
  <c r="N1315" i="3"/>
  <c r="O1314" i="3"/>
  <c r="N1314" i="3"/>
  <c r="O1313" i="3"/>
  <c r="N1313" i="3"/>
  <c r="O1312" i="3"/>
  <c r="N1312" i="3"/>
  <c r="O1311" i="3"/>
  <c r="N1311" i="3"/>
  <c r="O1310" i="3"/>
  <c r="N1310" i="3"/>
  <c r="O1309" i="3"/>
  <c r="N1309" i="3"/>
  <c r="O1308" i="3"/>
  <c r="N1308" i="3"/>
  <c r="O1307" i="3"/>
  <c r="N1307" i="3"/>
  <c r="O1306" i="3"/>
  <c r="N1306" i="3"/>
  <c r="O1305" i="3"/>
  <c r="N1305" i="3"/>
  <c r="O1304" i="3"/>
  <c r="N1304" i="3"/>
  <c r="O1303" i="3"/>
  <c r="N1303" i="3"/>
  <c r="O1302" i="3"/>
  <c r="N1302" i="3"/>
  <c r="O1301" i="3"/>
  <c r="N1301" i="3"/>
  <c r="O1300" i="3"/>
  <c r="N1300" i="3"/>
  <c r="O1299" i="3"/>
  <c r="N1299" i="3"/>
  <c r="O1298" i="3"/>
  <c r="N1298" i="3"/>
  <c r="O1297" i="3"/>
  <c r="N1297" i="3"/>
  <c r="O1296" i="3"/>
  <c r="N1296" i="3"/>
  <c r="O1295" i="3"/>
  <c r="N1295" i="3"/>
  <c r="O1294" i="3"/>
  <c r="N1294" i="3"/>
  <c r="O1293" i="3"/>
  <c r="N1293" i="3"/>
  <c r="O1292" i="3"/>
  <c r="N1292" i="3"/>
  <c r="O1291" i="3"/>
  <c r="N1291" i="3"/>
  <c r="O1290" i="3"/>
  <c r="N1290" i="3"/>
  <c r="O1289" i="3"/>
  <c r="N1289" i="3"/>
  <c r="O1288" i="3"/>
  <c r="N1288" i="3"/>
  <c r="O1287" i="3"/>
  <c r="N1287" i="3"/>
  <c r="O1286" i="3"/>
  <c r="N1286" i="3"/>
  <c r="O1285" i="3"/>
  <c r="N1285" i="3"/>
  <c r="O1284" i="3"/>
  <c r="N1284" i="3"/>
  <c r="O1283" i="3"/>
  <c r="N1283" i="3"/>
  <c r="O1282" i="3"/>
  <c r="N1282" i="3"/>
  <c r="O1281" i="3"/>
  <c r="N1281" i="3"/>
  <c r="O1280" i="3"/>
  <c r="N1280" i="3"/>
  <c r="O1279" i="3"/>
  <c r="N1279" i="3"/>
  <c r="O1278" i="3"/>
  <c r="N1278" i="3"/>
  <c r="O1277" i="3"/>
  <c r="N1277" i="3"/>
  <c r="O1276" i="3"/>
  <c r="N1276" i="3"/>
  <c r="O1275" i="3"/>
  <c r="N1275" i="3"/>
  <c r="O1274" i="3"/>
  <c r="N1274" i="3"/>
  <c r="O1273" i="3"/>
  <c r="N1273" i="3"/>
  <c r="O1272" i="3"/>
  <c r="N1272" i="3"/>
  <c r="O1271" i="3"/>
  <c r="N1271" i="3"/>
  <c r="O1270" i="3"/>
  <c r="N1270" i="3"/>
  <c r="O1269" i="3"/>
  <c r="N1269" i="3"/>
  <c r="O1268" i="3"/>
  <c r="N1268" i="3"/>
  <c r="O1267" i="3"/>
  <c r="N1267" i="3"/>
  <c r="O1266" i="3"/>
  <c r="N1266" i="3"/>
  <c r="O1265" i="3"/>
  <c r="N1265" i="3"/>
  <c r="O1264" i="3"/>
  <c r="N1264" i="3"/>
  <c r="O1263" i="3"/>
  <c r="N1263" i="3"/>
  <c r="O1262" i="3"/>
  <c r="N1262" i="3"/>
  <c r="O1261" i="3"/>
  <c r="N1261" i="3"/>
  <c r="O1260" i="3"/>
  <c r="N1260" i="3"/>
  <c r="O1259" i="3"/>
  <c r="N1259" i="3"/>
  <c r="O1258" i="3"/>
  <c r="N1258" i="3"/>
  <c r="O1257" i="3"/>
  <c r="N1257" i="3"/>
  <c r="O1256" i="3"/>
  <c r="N1256" i="3"/>
  <c r="O1255" i="3"/>
  <c r="N1255" i="3"/>
  <c r="O1254" i="3"/>
  <c r="N1254" i="3"/>
  <c r="O1253" i="3"/>
  <c r="N1253" i="3"/>
  <c r="O1252" i="3"/>
  <c r="N1252" i="3"/>
  <c r="O1251" i="3"/>
  <c r="N1251" i="3"/>
  <c r="O1250" i="3"/>
  <c r="N1250" i="3"/>
  <c r="O1249" i="3"/>
  <c r="N1249" i="3"/>
  <c r="O1248" i="3"/>
  <c r="N1248" i="3"/>
  <c r="O1247" i="3"/>
  <c r="N1247" i="3"/>
  <c r="O1246" i="3"/>
  <c r="N1246" i="3"/>
  <c r="O1245" i="3"/>
  <c r="N1245" i="3"/>
  <c r="O1244" i="3"/>
  <c r="N1244" i="3"/>
  <c r="O1243" i="3"/>
  <c r="N1243" i="3"/>
  <c r="O1242" i="3"/>
  <c r="N1242" i="3"/>
  <c r="O1241" i="3"/>
  <c r="N1241" i="3"/>
  <c r="O1240" i="3"/>
  <c r="N1240" i="3"/>
  <c r="O1239" i="3"/>
  <c r="N1239" i="3"/>
  <c r="O1238" i="3"/>
  <c r="N1238" i="3"/>
  <c r="O1237" i="3"/>
  <c r="N1237" i="3"/>
  <c r="O1236" i="3"/>
  <c r="N1236" i="3"/>
  <c r="O1235" i="3"/>
  <c r="N1235" i="3"/>
  <c r="O1234" i="3"/>
  <c r="N1234" i="3"/>
  <c r="O1233" i="3"/>
  <c r="N1233" i="3"/>
  <c r="O1232" i="3"/>
  <c r="N1232" i="3"/>
  <c r="O1231" i="3"/>
  <c r="N1231" i="3"/>
  <c r="O1230" i="3"/>
  <c r="N1230" i="3"/>
  <c r="O1229" i="3"/>
  <c r="N1229" i="3"/>
  <c r="O1228" i="3"/>
  <c r="N1228" i="3"/>
  <c r="O1227" i="3"/>
  <c r="N1227" i="3"/>
  <c r="O1226" i="3"/>
  <c r="N1226" i="3"/>
  <c r="O1225" i="3"/>
  <c r="N1225" i="3"/>
  <c r="O1224" i="3"/>
  <c r="N1224" i="3"/>
  <c r="O1223" i="3"/>
  <c r="N1223" i="3"/>
  <c r="O1222" i="3"/>
  <c r="N1222" i="3"/>
  <c r="O1221" i="3"/>
  <c r="N1221" i="3"/>
  <c r="O1220" i="3"/>
  <c r="N1220" i="3"/>
  <c r="O1219" i="3"/>
  <c r="N1219" i="3"/>
  <c r="O1218" i="3"/>
  <c r="N1218" i="3"/>
  <c r="O1217" i="3"/>
  <c r="N1217" i="3"/>
  <c r="O1216" i="3"/>
  <c r="N1216" i="3"/>
  <c r="O1215" i="3"/>
  <c r="N1215" i="3"/>
  <c r="O1214" i="3"/>
  <c r="N1214" i="3"/>
  <c r="O1213" i="3"/>
  <c r="N1213" i="3"/>
  <c r="O1212" i="3"/>
  <c r="N1212" i="3"/>
  <c r="O1211" i="3"/>
  <c r="N1211" i="3"/>
  <c r="O1210" i="3"/>
  <c r="N1210" i="3"/>
  <c r="O1209" i="3"/>
  <c r="N1209" i="3"/>
  <c r="O1208" i="3"/>
  <c r="N1208" i="3"/>
  <c r="O1207" i="3"/>
  <c r="N1207" i="3"/>
  <c r="O1206" i="3"/>
  <c r="N1206" i="3"/>
  <c r="O1205" i="3"/>
  <c r="N1205" i="3"/>
  <c r="O1204" i="3"/>
  <c r="N1204" i="3"/>
  <c r="O1203" i="3"/>
  <c r="N1203" i="3"/>
  <c r="O1202" i="3"/>
  <c r="N1202" i="3"/>
  <c r="O1201" i="3"/>
  <c r="N1201" i="3"/>
  <c r="O1200" i="3"/>
  <c r="N1200" i="3"/>
  <c r="O1199" i="3"/>
  <c r="N1199" i="3"/>
  <c r="O1198" i="3"/>
  <c r="N1198" i="3"/>
  <c r="O1197" i="3"/>
  <c r="N1197" i="3"/>
  <c r="O1196" i="3"/>
  <c r="N1196" i="3"/>
  <c r="O1195" i="3"/>
  <c r="N1195" i="3"/>
  <c r="O1194" i="3"/>
  <c r="N1194" i="3"/>
  <c r="O1193" i="3"/>
  <c r="N1193" i="3"/>
  <c r="O1192" i="3"/>
  <c r="N1192" i="3"/>
  <c r="O1191" i="3"/>
  <c r="N1191" i="3"/>
  <c r="O1190" i="3"/>
  <c r="N1190" i="3"/>
  <c r="O1189" i="3"/>
  <c r="N1189" i="3"/>
  <c r="O1188" i="3"/>
  <c r="N1188" i="3"/>
  <c r="O1187" i="3"/>
  <c r="N1187" i="3"/>
  <c r="O1186" i="3"/>
  <c r="N1186" i="3"/>
  <c r="O1185" i="3"/>
  <c r="N1185" i="3"/>
  <c r="O1184" i="3"/>
  <c r="N1184" i="3"/>
  <c r="O1183" i="3"/>
  <c r="N1183" i="3"/>
  <c r="O1182" i="3"/>
  <c r="N1182" i="3"/>
  <c r="O1181" i="3"/>
  <c r="N1181" i="3"/>
  <c r="O1180" i="3"/>
  <c r="N1180" i="3"/>
  <c r="O1179" i="3"/>
  <c r="N1179" i="3"/>
  <c r="O1178" i="3"/>
  <c r="N1178" i="3"/>
  <c r="O1177" i="3"/>
  <c r="N1177" i="3"/>
  <c r="O1176" i="3"/>
  <c r="N1176" i="3"/>
  <c r="O1175" i="3"/>
  <c r="N1175" i="3"/>
  <c r="O1174" i="3"/>
  <c r="N1174" i="3"/>
  <c r="O1173" i="3"/>
  <c r="N1173" i="3"/>
  <c r="O1172" i="3"/>
  <c r="N1172" i="3"/>
  <c r="O1171" i="3"/>
  <c r="N1171" i="3"/>
  <c r="O1170" i="3"/>
  <c r="N1170" i="3"/>
  <c r="O1169" i="3"/>
  <c r="N1169" i="3"/>
  <c r="O1168" i="3"/>
  <c r="N1168" i="3"/>
  <c r="O1167" i="3"/>
  <c r="N1167" i="3"/>
  <c r="O1166" i="3"/>
  <c r="N1166" i="3"/>
  <c r="O1165" i="3"/>
  <c r="N1165" i="3"/>
  <c r="O1164" i="3"/>
  <c r="N1164" i="3"/>
  <c r="O1163" i="3"/>
  <c r="N1163" i="3"/>
  <c r="O1162" i="3"/>
  <c r="N1162" i="3"/>
  <c r="O1161" i="3"/>
  <c r="N1161" i="3"/>
  <c r="O1160" i="3"/>
  <c r="N1160" i="3"/>
  <c r="O1159" i="3"/>
  <c r="N1159" i="3"/>
  <c r="O1158" i="3"/>
  <c r="N1158" i="3"/>
  <c r="O1157" i="3"/>
  <c r="N1157" i="3"/>
  <c r="O1156" i="3"/>
  <c r="N1156" i="3"/>
  <c r="O1155" i="3"/>
  <c r="N1155" i="3"/>
  <c r="O1154" i="3"/>
  <c r="N1154" i="3"/>
  <c r="O1153" i="3"/>
  <c r="N1153" i="3"/>
  <c r="O1152" i="3"/>
  <c r="N1152" i="3"/>
  <c r="O1151" i="3"/>
  <c r="N1151" i="3"/>
  <c r="O1150" i="3"/>
  <c r="N1150" i="3"/>
  <c r="O1149" i="3"/>
  <c r="N1149" i="3"/>
  <c r="O1148" i="3"/>
  <c r="N1148" i="3"/>
  <c r="O1147" i="3"/>
  <c r="N1147" i="3"/>
  <c r="O1146" i="3"/>
  <c r="N1146" i="3"/>
  <c r="O1145" i="3"/>
  <c r="N1145" i="3"/>
  <c r="O1144" i="3"/>
  <c r="N1144" i="3"/>
  <c r="O1143" i="3"/>
  <c r="N1143" i="3"/>
  <c r="O1142" i="3"/>
  <c r="N1142" i="3"/>
  <c r="O1141" i="3"/>
  <c r="N1141" i="3"/>
  <c r="O1140" i="3"/>
  <c r="N1140" i="3"/>
  <c r="O1139" i="3"/>
  <c r="N1139" i="3"/>
  <c r="O1138" i="3"/>
  <c r="N1138" i="3"/>
  <c r="O1137" i="3"/>
  <c r="N1137" i="3"/>
  <c r="O1136" i="3"/>
  <c r="N1136" i="3"/>
  <c r="O1135" i="3"/>
  <c r="N1135" i="3"/>
  <c r="O1134" i="3"/>
  <c r="N1134" i="3"/>
  <c r="O1133" i="3"/>
  <c r="N1133" i="3"/>
  <c r="O1132" i="3"/>
  <c r="N1132" i="3"/>
  <c r="O1131" i="3"/>
  <c r="N1131" i="3"/>
  <c r="O1130" i="3"/>
  <c r="N1130" i="3"/>
  <c r="O1129" i="3"/>
  <c r="N1129" i="3"/>
  <c r="O1128" i="3"/>
  <c r="N1128" i="3"/>
  <c r="O1127" i="3"/>
  <c r="N1127" i="3"/>
  <c r="O1126" i="3"/>
  <c r="N1126" i="3"/>
  <c r="O1125" i="3"/>
  <c r="N1125" i="3"/>
  <c r="O1124" i="3"/>
  <c r="N1124" i="3"/>
  <c r="O1123" i="3"/>
  <c r="N1123" i="3"/>
  <c r="O1122" i="3"/>
  <c r="N1122" i="3"/>
  <c r="O1121" i="3"/>
  <c r="N1121" i="3"/>
  <c r="O1120" i="3"/>
  <c r="N1120" i="3"/>
  <c r="O1119" i="3"/>
  <c r="N1119" i="3"/>
  <c r="O1118" i="3"/>
  <c r="N1118" i="3"/>
  <c r="O1117" i="3"/>
  <c r="N1117" i="3"/>
  <c r="O1116" i="3"/>
  <c r="N1116" i="3"/>
  <c r="O1115" i="3"/>
  <c r="N1115" i="3"/>
  <c r="O1114" i="3"/>
  <c r="N1114" i="3"/>
  <c r="O1113" i="3"/>
  <c r="N1113" i="3"/>
  <c r="O1112" i="3"/>
  <c r="N1112" i="3"/>
  <c r="O1111" i="3"/>
  <c r="N1111" i="3"/>
  <c r="O1110" i="3"/>
  <c r="N1110" i="3"/>
  <c r="O1109" i="3"/>
  <c r="N1109" i="3"/>
  <c r="O1108" i="3"/>
  <c r="N1108" i="3"/>
  <c r="O1107" i="3"/>
  <c r="N1107" i="3"/>
  <c r="O1106" i="3"/>
  <c r="N1106" i="3"/>
  <c r="O1105" i="3"/>
  <c r="N1105" i="3"/>
  <c r="O1104" i="3"/>
  <c r="N1104" i="3"/>
  <c r="O1103" i="3"/>
  <c r="N1103" i="3"/>
  <c r="O1102" i="3"/>
  <c r="N1102" i="3"/>
  <c r="O1101" i="3"/>
  <c r="N1101" i="3"/>
  <c r="O1100" i="3"/>
  <c r="N1100" i="3"/>
  <c r="O1099" i="3"/>
  <c r="N1099" i="3"/>
  <c r="O1098" i="3"/>
  <c r="N1098" i="3"/>
  <c r="O1097" i="3"/>
  <c r="N1097" i="3"/>
  <c r="O1096" i="3"/>
  <c r="N1096" i="3"/>
  <c r="O1095" i="3"/>
  <c r="N1095" i="3"/>
  <c r="O1094" i="3"/>
  <c r="N1094" i="3"/>
  <c r="O1093" i="3"/>
  <c r="N1093" i="3"/>
  <c r="O1092" i="3"/>
  <c r="N1092" i="3"/>
  <c r="O1091" i="3"/>
  <c r="N1091" i="3"/>
  <c r="O1090" i="3"/>
  <c r="N1090" i="3"/>
  <c r="O1089" i="3"/>
  <c r="N1089" i="3"/>
  <c r="O1088" i="3"/>
  <c r="N1088" i="3"/>
  <c r="O1087" i="3"/>
  <c r="N1087" i="3"/>
  <c r="O1086" i="3"/>
  <c r="N1086" i="3"/>
  <c r="O1085" i="3"/>
  <c r="N1085" i="3"/>
  <c r="O1084" i="3"/>
  <c r="N1084" i="3"/>
  <c r="O1083" i="3"/>
  <c r="N1083" i="3"/>
  <c r="O1082" i="3"/>
  <c r="N1082" i="3"/>
  <c r="O1081" i="3"/>
  <c r="N1081" i="3"/>
  <c r="O1080" i="3"/>
  <c r="N1080" i="3"/>
  <c r="O1079" i="3"/>
  <c r="N1079" i="3"/>
  <c r="O1078" i="3"/>
  <c r="N1078" i="3"/>
  <c r="O1077" i="3"/>
  <c r="N1077" i="3"/>
  <c r="O1076" i="3"/>
  <c r="N1076" i="3"/>
  <c r="O1075" i="3"/>
  <c r="N1075" i="3"/>
  <c r="O1074" i="3"/>
  <c r="N1074" i="3"/>
  <c r="O1073" i="3"/>
  <c r="N1073" i="3"/>
  <c r="O1072" i="3"/>
  <c r="N1072" i="3"/>
  <c r="O1071" i="3"/>
  <c r="N1071" i="3"/>
  <c r="O1070" i="3"/>
  <c r="N1070" i="3"/>
  <c r="O1069" i="3"/>
  <c r="N1069" i="3"/>
  <c r="O1068" i="3"/>
  <c r="N1068" i="3"/>
  <c r="O1067" i="3"/>
  <c r="N1067" i="3"/>
  <c r="O1066" i="3"/>
  <c r="N1066" i="3"/>
  <c r="O1065" i="3"/>
  <c r="N1065" i="3"/>
  <c r="O1064" i="3"/>
  <c r="N1064" i="3"/>
  <c r="O1063" i="3"/>
  <c r="N1063" i="3"/>
  <c r="O1062" i="3"/>
  <c r="N1062" i="3"/>
  <c r="O1061" i="3"/>
  <c r="N1061" i="3"/>
  <c r="O1060" i="3"/>
  <c r="N1060" i="3"/>
  <c r="O1059" i="3"/>
  <c r="N1059" i="3"/>
  <c r="O1058" i="3"/>
  <c r="N1058" i="3"/>
  <c r="O1057" i="3"/>
  <c r="N1057" i="3"/>
  <c r="O1056" i="3"/>
  <c r="N1056" i="3"/>
  <c r="O1055" i="3"/>
  <c r="N1055" i="3"/>
  <c r="O1054" i="3"/>
  <c r="N1054" i="3"/>
  <c r="O1053" i="3"/>
  <c r="N1053" i="3"/>
  <c r="O1052" i="3"/>
  <c r="N1052" i="3"/>
  <c r="O1051" i="3"/>
  <c r="N1051" i="3"/>
  <c r="O1050" i="3"/>
  <c r="N1050" i="3"/>
  <c r="O1049" i="3"/>
  <c r="N1049" i="3"/>
  <c r="O1048" i="3"/>
  <c r="N1048" i="3"/>
  <c r="O1047" i="3"/>
  <c r="N1047" i="3"/>
  <c r="O1046" i="3"/>
  <c r="N1046" i="3"/>
  <c r="O1045" i="3"/>
  <c r="N1045" i="3"/>
  <c r="O1044" i="3"/>
  <c r="N1044" i="3"/>
  <c r="O1043" i="3"/>
  <c r="N1043" i="3"/>
  <c r="O1042" i="3"/>
  <c r="N1042" i="3"/>
  <c r="O1041" i="3"/>
  <c r="N1041" i="3"/>
  <c r="O1040" i="3"/>
  <c r="N1040" i="3"/>
  <c r="O1039" i="3"/>
  <c r="N1039" i="3"/>
  <c r="O1038" i="3"/>
  <c r="N1038" i="3"/>
  <c r="O1037" i="3"/>
  <c r="N1037" i="3"/>
  <c r="O1036" i="3"/>
  <c r="N1036" i="3"/>
  <c r="O1035" i="3"/>
  <c r="N1035" i="3"/>
  <c r="O1034" i="3"/>
  <c r="N1034" i="3"/>
  <c r="O1033" i="3"/>
  <c r="N1033" i="3"/>
  <c r="O1032" i="3"/>
  <c r="N1032" i="3"/>
  <c r="O1031" i="3"/>
  <c r="N1031" i="3"/>
  <c r="O1030" i="3"/>
  <c r="N1030" i="3"/>
  <c r="O1029" i="3"/>
  <c r="N1029" i="3"/>
  <c r="O1028" i="3"/>
  <c r="N1028" i="3"/>
  <c r="O1027" i="3"/>
  <c r="N1027" i="3"/>
  <c r="O1026" i="3"/>
  <c r="N1026" i="3"/>
  <c r="O1025" i="3"/>
  <c r="N1025" i="3"/>
  <c r="O1024" i="3"/>
  <c r="N1024" i="3"/>
  <c r="O1023" i="3"/>
  <c r="N1023" i="3"/>
  <c r="O1022" i="3"/>
  <c r="N1022" i="3"/>
  <c r="O1021" i="3"/>
  <c r="N1021" i="3"/>
  <c r="O1020" i="3"/>
  <c r="N1020" i="3"/>
  <c r="O1019" i="3"/>
  <c r="N1019" i="3"/>
  <c r="O1018" i="3"/>
  <c r="N1018" i="3"/>
  <c r="O1017" i="3"/>
  <c r="N1017" i="3"/>
  <c r="O1016" i="3"/>
  <c r="N1016" i="3"/>
  <c r="O1015" i="3"/>
  <c r="N1015" i="3"/>
  <c r="O1014" i="3"/>
  <c r="N1014" i="3"/>
  <c r="O1013" i="3"/>
  <c r="N1013" i="3"/>
  <c r="O1012" i="3"/>
  <c r="N1012" i="3"/>
  <c r="O1011" i="3"/>
  <c r="N1011" i="3"/>
  <c r="O1010" i="3"/>
  <c r="N1010" i="3"/>
  <c r="O1009" i="3"/>
  <c r="N1009" i="3"/>
  <c r="O1008" i="3"/>
  <c r="N1008" i="3"/>
  <c r="O1007" i="3"/>
  <c r="N1007" i="3"/>
  <c r="O1006" i="3"/>
  <c r="N1006" i="3"/>
  <c r="O1005" i="3"/>
  <c r="N1005" i="3"/>
  <c r="O1004" i="3"/>
  <c r="N1004" i="3"/>
  <c r="O1003" i="3"/>
  <c r="N1003" i="3"/>
  <c r="O1002" i="3"/>
  <c r="N1002" i="3"/>
  <c r="O1001" i="3"/>
  <c r="N1001" i="3"/>
  <c r="O1000" i="3"/>
  <c r="N1000" i="3"/>
  <c r="O999" i="3"/>
  <c r="N999" i="3"/>
  <c r="O998" i="3"/>
  <c r="N998" i="3"/>
  <c r="O997" i="3"/>
  <c r="N997" i="3"/>
  <c r="O996" i="3"/>
  <c r="N996" i="3"/>
  <c r="O995" i="3"/>
  <c r="N995" i="3"/>
  <c r="O994" i="3"/>
  <c r="N994" i="3"/>
  <c r="O993" i="3"/>
  <c r="N993" i="3"/>
  <c r="O992" i="3"/>
  <c r="N992" i="3"/>
  <c r="O991" i="3"/>
  <c r="N991" i="3"/>
  <c r="O990" i="3"/>
  <c r="N990" i="3"/>
  <c r="O989" i="3"/>
  <c r="N989" i="3"/>
  <c r="O988" i="3"/>
  <c r="N988" i="3"/>
  <c r="O987" i="3"/>
  <c r="N987" i="3"/>
  <c r="O986" i="3"/>
  <c r="N986" i="3"/>
  <c r="O985" i="3"/>
  <c r="N985" i="3"/>
  <c r="O984" i="3"/>
  <c r="N984" i="3"/>
  <c r="O983" i="3"/>
  <c r="N983" i="3"/>
  <c r="O982" i="3"/>
  <c r="N982" i="3"/>
  <c r="O981" i="3"/>
  <c r="N981" i="3"/>
  <c r="O980" i="3"/>
  <c r="N980" i="3"/>
  <c r="O979" i="3"/>
  <c r="N979" i="3"/>
  <c r="O978" i="3"/>
  <c r="N978" i="3"/>
  <c r="O977" i="3"/>
  <c r="N977" i="3"/>
  <c r="O976" i="3"/>
  <c r="N976" i="3"/>
  <c r="O975" i="3"/>
  <c r="N975" i="3"/>
  <c r="O974" i="3"/>
  <c r="N974" i="3"/>
  <c r="O973" i="3"/>
  <c r="N973" i="3"/>
  <c r="O972" i="3"/>
  <c r="N972" i="3"/>
  <c r="O971" i="3"/>
  <c r="N971" i="3"/>
  <c r="O970" i="3"/>
  <c r="N970" i="3"/>
  <c r="O969" i="3"/>
  <c r="N969" i="3"/>
  <c r="O968" i="3"/>
  <c r="N968" i="3"/>
  <c r="O967" i="3"/>
  <c r="N967" i="3"/>
  <c r="O966" i="3"/>
  <c r="N966" i="3"/>
  <c r="O965" i="3"/>
  <c r="N965" i="3"/>
  <c r="O964" i="3"/>
  <c r="N964" i="3"/>
  <c r="O963" i="3"/>
  <c r="N963" i="3"/>
  <c r="O962" i="3"/>
  <c r="N962" i="3"/>
  <c r="O961" i="3"/>
  <c r="N961" i="3"/>
  <c r="O960" i="3"/>
  <c r="N960" i="3"/>
  <c r="O959" i="3"/>
  <c r="N959" i="3"/>
  <c r="O958" i="3"/>
  <c r="N958" i="3"/>
  <c r="O957" i="3"/>
  <c r="N957" i="3"/>
  <c r="O956" i="3"/>
  <c r="N956" i="3"/>
  <c r="O955" i="3"/>
  <c r="N955" i="3"/>
  <c r="O954" i="3"/>
  <c r="N954" i="3"/>
  <c r="O953" i="3"/>
  <c r="N953" i="3"/>
  <c r="O952" i="3"/>
  <c r="N952" i="3"/>
  <c r="O951" i="3"/>
  <c r="N951" i="3"/>
  <c r="O950" i="3"/>
  <c r="N950" i="3"/>
  <c r="O949" i="3"/>
  <c r="N949" i="3"/>
  <c r="O948" i="3"/>
  <c r="N948" i="3"/>
  <c r="O947" i="3"/>
  <c r="N947" i="3"/>
  <c r="O946" i="3"/>
  <c r="N946" i="3"/>
  <c r="O945" i="3"/>
  <c r="N945" i="3"/>
  <c r="O944" i="3"/>
  <c r="N944" i="3"/>
  <c r="O943" i="3"/>
  <c r="N943" i="3"/>
  <c r="O942" i="3"/>
  <c r="N942" i="3"/>
  <c r="O941" i="3"/>
  <c r="N941" i="3"/>
  <c r="O940" i="3"/>
  <c r="N940" i="3"/>
  <c r="O939" i="3"/>
  <c r="N939" i="3"/>
  <c r="O938" i="3"/>
  <c r="N938" i="3"/>
  <c r="O937" i="3"/>
  <c r="N937" i="3"/>
  <c r="O936" i="3"/>
  <c r="N936" i="3"/>
  <c r="O935" i="3"/>
  <c r="N935" i="3"/>
  <c r="O934" i="3"/>
  <c r="N934" i="3"/>
  <c r="O933" i="3"/>
  <c r="N933" i="3"/>
  <c r="O932" i="3"/>
  <c r="N932" i="3"/>
  <c r="O931" i="3"/>
  <c r="N931" i="3"/>
  <c r="O930" i="3"/>
  <c r="N930" i="3"/>
  <c r="O929" i="3"/>
  <c r="N929" i="3"/>
  <c r="O928" i="3"/>
  <c r="N928" i="3"/>
  <c r="O927" i="3"/>
  <c r="N927" i="3"/>
  <c r="O926" i="3"/>
  <c r="N926" i="3"/>
  <c r="O925" i="3"/>
  <c r="N925" i="3"/>
  <c r="O924" i="3"/>
  <c r="N924" i="3"/>
  <c r="O923" i="3"/>
  <c r="N923" i="3"/>
  <c r="O922" i="3"/>
  <c r="N922" i="3"/>
  <c r="O921" i="3"/>
  <c r="N921" i="3"/>
  <c r="O920" i="3"/>
  <c r="N920" i="3"/>
  <c r="O919" i="3"/>
  <c r="N919" i="3"/>
  <c r="O918" i="3"/>
  <c r="N918" i="3"/>
  <c r="O917" i="3"/>
  <c r="N917" i="3"/>
  <c r="O916" i="3"/>
  <c r="N916" i="3"/>
  <c r="O915" i="3"/>
  <c r="N915" i="3"/>
  <c r="O914" i="3"/>
  <c r="N914" i="3"/>
  <c r="O913" i="3"/>
  <c r="N913" i="3"/>
  <c r="O912" i="3"/>
  <c r="N912" i="3"/>
  <c r="O911" i="3"/>
  <c r="N911" i="3"/>
  <c r="O910" i="3"/>
  <c r="N910" i="3"/>
  <c r="O909" i="3"/>
  <c r="N909" i="3"/>
  <c r="O908" i="3"/>
  <c r="N908" i="3"/>
  <c r="O907" i="3"/>
  <c r="N907" i="3"/>
  <c r="O906" i="3"/>
  <c r="N906" i="3"/>
  <c r="O905" i="3"/>
  <c r="N905" i="3"/>
  <c r="O904" i="3"/>
  <c r="N904" i="3"/>
  <c r="O903" i="3"/>
  <c r="N903" i="3"/>
  <c r="O902" i="3"/>
  <c r="N902" i="3"/>
  <c r="O901" i="3"/>
  <c r="N901" i="3"/>
  <c r="O900" i="3"/>
  <c r="N900" i="3"/>
  <c r="O899" i="3"/>
  <c r="N899" i="3"/>
  <c r="O898" i="3"/>
  <c r="N898" i="3"/>
  <c r="O897" i="3"/>
  <c r="N897" i="3"/>
  <c r="O896" i="3"/>
  <c r="N896" i="3"/>
  <c r="O895" i="3"/>
  <c r="N895" i="3"/>
  <c r="O894" i="3"/>
  <c r="N894" i="3"/>
  <c r="O893" i="3"/>
  <c r="N893" i="3"/>
  <c r="O892" i="3"/>
  <c r="N892" i="3"/>
  <c r="O891" i="3"/>
  <c r="N891" i="3"/>
  <c r="O890" i="3"/>
  <c r="N890" i="3"/>
  <c r="O889" i="3"/>
  <c r="N889" i="3"/>
  <c r="O888" i="3"/>
  <c r="N888" i="3"/>
  <c r="O887" i="3"/>
  <c r="N887" i="3"/>
  <c r="O886" i="3"/>
  <c r="N886" i="3"/>
  <c r="O885" i="3"/>
  <c r="N885" i="3"/>
  <c r="O884" i="3"/>
  <c r="N884" i="3"/>
  <c r="O883" i="3"/>
  <c r="N883" i="3"/>
  <c r="O882" i="3"/>
  <c r="N882" i="3"/>
  <c r="O881" i="3"/>
  <c r="N881" i="3"/>
  <c r="O880" i="3"/>
  <c r="N880" i="3"/>
  <c r="O879" i="3"/>
  <c r="N879" i="3"/>
  <c r="O878" i="3"/>
  <c r="N878" i="3"/>
  <c r="O877" i="3"/>
  <c r="N877" i="3"/>
  <c r="O876" i="3"/>
  <c r="N876" i="3"/>
  <c r="O875" i="3"/>
  <c r="N875" i="3"/>
  <c r="O874" i="3"/>
  <c r="N874" i="3"/>
  <c r="O873" i="3"/>
  <c r="N873" i="3"/>
  <c r="O872" i="3"/>
  <c r="N872" i="3"/>
  <c r="O871" i="3"/>
  <c r="N871" i="3"/>
  <c r="O870" i="3"/>
  <c r="N870" i="3"/>
  <c r="O869" i="3"/>
  <c r="N869" i="3"/>
  <c r="O868" i="3"/>
  <c r="N868" i="3"/>
  <c r="O867" i="3"/>
  <c r="N867" i="3"/>
  <c r="O866" i="3"/>
  <c r="N866" i="3"/>
  <c r="O865" i="3"/>
  <c r="N865" i="3"/>
  <c r="O864" i="3"/>
  <c r="N864" i="3"/>
  <c r="O863" i="3"/>
  <c r="N863" i="3"/>
  <c r="O862" i="3"/>
  <c r="N862" i="3"/>
  <c r="O861" i="3"/>
  <c r="N861" i="3"/>
  <c r="O860" i="3"/>
  <c r="N860" i="3"/>
  <c r="O859" i="3"/>
  <c r="N859" i="3"/>
  <c r="O858" i="3"/>
  <c r="N858" i="3"/>
  <c r="O857" i="3"/>
  <c r="N857" i="3"/>
  <c r="O856" i="3"/>
  <c r="N856" i="3"/>
  <c r="O855" i="3"/>
  <c r="N855" i="3"/>
  <c r="O854" i="3"/>
  <c r="N854" i="3"/>
  <c r="O853" i="3"/>
  <c r="N853" i="3"/>
  <c r="O852" i="3"/>
  <c r="N852" i="3"/>
  <c r="O851" i="3"/>
  <c r="N851" i="3"/>
  <c r="O850" i="3"/>
  <c r="N850" i="3"/>
  <c r="O849" i="3"/>
  <c r="N849" i="3"/>
  <c r="O848" i="3"/>
  <c r="N848" i="3"/>
  <c r="O847" i="3"/>
  <c r="N847" i="3"/>
  <c r="O846" i="3"/>
  <c r="N846" i="3"/>
  <c r="O845" i="3"/>
  <c r="N845" i="3"/>
  <c r="O844" i="3"/>
  <c r="N844" i="3"/>
  <c r="O843" i="3"/>
  <c r="N843" i="3"/>
  <c r="O842" i="3"/>
  <c r="N842" i="3"/>
  <c r="O841" i="3"/>
  <c r="N841" i="3"/>
  <c r="O840" i="3"/>
  <c r="N840" i="3"/>
  <c r="O839" i="3"/>
  <c r="N839" i="3"/>
  <c r="O838" i="3"/>
  <c r="N838" i="3"/>
  <c r="O837" i="3"/>
  <c r="N837" i="3"/>
  <c r="O836" i="3"/>
  <c r="N836" i="3"/>
  <c r="O835" i="3"/>
  <c r="N835" i="3"/>
  <c r="O834" i="3"/>
  <c r="N834" i="3"/>
  <c r="O833" i="3"/>
  <c r="N833" i="3"/>
  <c r="O832" i="3"/>
  <c r="N832" i="3"/>
  <c r="O831" i="3"/>
  <c r="N831" i="3"/>
  <c r="O830" i="3"/>
  <c r="N830" i="3"/>
  <c r="O829" i="3"/>
  <c r="N829" i="3"/>
  <c r="O828" i="3"/>
  <c r="N828" i="3"/>
  <c r="O827" i="3"/>
  <c r="N827" i="3"/>
  <c r="O826" i="3"/>
  <c r="N826" i="3"/>
  <c r="O825" i="3"/>
  <c r="N825" i="3"/>
  <c r="O824" i="3"/>
  <c r="N824" i="3"/>
  <c r="O823" i="3"/>
  <c r="N823" i="3"/>
  <c r="O822" i="3"/>
  <c r="N822" i="3"/>
  <c r="O821" i="3"/>
  <c r="N821" i="3"/>
  <c r="O820" i="3"/>
  <c r="N820" i="3"/>
  <c r="O819" i="3"/>
  <c r="N819" i="3"/>
  <c r="O818" i="3"/>
  <c r="N818" i="3"/>
  <c r="O817" i="3"/>
  <c r="N817" i="3"/>
  <c r="O816" i="3"/>
  <c r="N816" i="3"/>
  <c r="O815" i="3"/>
  <c r="N815" i="3"/>
  <c r="O814" i="3"/>
  <c r="N814" i="3"/>
  <c r="O813" i="3"/>
  <c r="N813" i="3"/>
  <c r="O812" i="3"/>
  <c r="N812" i="3"/>
  <c r="O811" i="3"/>
  <c r="N811" i="3"/>
  <c r="O810" i="3"/>
  <c r="N810" i="3"/>
  <c r="O809" i="3"/>
  <c r="N809" i="3"/>
  <c r="O808" i="3"/>
  <c r="N808" i="3"/>
  <c r="O807" i="3"/>
  <c r="N807" i="3"/>
  <c r="O806" i="3"/>
  <c r="N806" i="3"/>
  <c r="O805" i="3"/>
  <c r="N805" i="3"/>
  <c r="O804" i="3"/>
  <c r="N804" i="3"/>
  <c r="O803" i="3"/>
  <c r="N803" i="3"/>
  <c r="O802" i="3"/>
  <c r="N802" i="3"/>
  <c r="O801" i="3"/>
  <c r="N801" i="3"/>
  <c r="O800" i="3"/>
  <c r="N800" i="3"/>
  <c r="O799" i="3"/>
  <c r="N799" i="3"/>
  <c r="O798" i="3"/>
  <c r="N798" i="3"/>
  <c r="O797" i="3"/>
  <c r="N797" i="3"/>
  <c r="O796" i="3"/>
  <c r="N796" i="3"/>
  <c r="O795" i="3"/>
  <c r="N795" i="3"/>
  <c r="O794" i="3"/>
  <c r="N794" i="3"/>
  <c r="O793" i="3"/>
  <c r="N793" i="3"/>
  <c r="O792" i="3"/>
  <c r="N792" i="3"/>
  <c r="O791" i="3"/>
  <c r="N791" i="3"/>
  <c r="O790" i="3"/>
  <c r="N790" i="3"/>
  <c r="O789" i="3"/>
  <c r="N789" i="3"/>
  <c r="O788" i="3"/>
  <c r="N788" i="3"/>
  <c r="O787" i="3"/>
  <c r="N787" i="3"/>
  <c r="O786" i="3"/>
  <c r="N786" i="3"/>
  <c r="O785" i="3"/>
  <c r="N785" i="3"/>
  <c r="O784" i="3"/>
  <c r="N784" i="3"/>
  <c r="O783" i="3"/>
  <c r="N783" i="3"/>
  <c r="O782" i="3"/>
  <c r="N782" i="3"/>
  <c r="O781" i="3"/>
  <c r="N781" i="3"/>
  <c r="O780" i="3"/>
  <c r="N780" i="3"/>
  <c r="O779" i="3"/>
  <c r="N779" i="3"/>
  <c r="O778" i="3"/>
  <c r="N778" i="3"/>
  <c r="O777" i="3"/>
  <c r="N777" i="3"/>
  <c r="O776" i="3"/>
  <c r="N776" i="3"/>
  <c r="O775" i="3"/>
  <c r="N775" i="3"/>
  <c r="O774" i="3"/>
  <c r="N774" i="3"/>
  <c r="O773" i="3"/>
  <c r="N773" i="3"/>
  <c r="O772" i="3"/>
  <c r="N772" i="3"/>
  <c r="O771" i="3"/>
  <c r="N771" i="3"/>
  <c r="O770" i="3"/>
  <c r="N770" i="3"/>
  <c r="O769" i="3"/>
  <c r="N769" i="3"/>
  <c r="O768" i="3"/>
  <c r="N768" i="3"/>
  <c r="O767" i="3"/>
  <c r="N767" i="3"/>
  <c r="O766" i="3"/>
  <c r="N766" i="3"/>
  <c r="O765" i="3"/>
  <c r="N765" i="3"/>
  <c r="O764" i="3"/>
  <c r="N764" i="3"/>
  <c r="O763" i="3"/>
  <c r="N763" i="3"/>
  <c r="O762" i="3"/>
  <c r="N762" i="3"/>
  <c r="O761" i="3"/>
  <c r="N761" i="3"/>
  <c r="O760" i="3"/>
  <c r="N760" i="3"/>
  <c r="O759" i="3"/>
  <c r="N759" i="3"/>
  <c r="O758" i="3"/>
  <c r="N758" i="3"/>
  <c r="O757" i="3"/>
  <c r="N757" i="3"/>
  <c r="O756" i="3"/>
  <c r="N756" i="3"/>
  <c r="O755" i="3"/>
  <c r="N755" i="3"/>
  <c r="O754" i="3"/>
  <c r="N754" i="3"/>
  <c r="O753" i="3"/>
  <c r="N753" i="3"/>
  <c r="O752" i="3"/>
  <c r="N752" i="3"/>
  <c r="O751" i="3"/>
  <c r="N751" i="3"/>
  <c r="O750" i="3"/>
  <c r="N750" i="3"/>
  <c r="O749" i="3"/>
  <c r="N749" i="3"/>
  <c r="O748" i="3"/>
  <c r="N748" i="3"/>
  <c r="O747" i="3"/>
  <c r="N747" i="3"/>
  <c r="O746" i="3"/>
  <c r="N746" i="3"/>
  <c r="O745" i="3"/>
  <c r="N745" i="3"/>
  <c r="O744" i="3"/>
  <c r="N744" i="3"/>
  <c r="O743" i="3"/>
  <c r="N743" i="3"/>
  <c r="O742" i="3"/>
  <c r="N742" i="3"/>
  <c r="O741" i="3"/>
  <c r="N741" i="3"/>
  <c r="O740" i="3"/>
  <c r="N740" i="3"/>
  <c r="O739" i="3"/>
  <c r="N739" i="3"/>
  <c r="O738" i="3"/>
  <c r="N738" i="3"/>
  <c r="O737" i="3"/>
  <c r="N737" i="3"/>
  <c r="O736" i="3"/>
  <c r="N736" i="3"/>
  <c r="O735" i="3"/>
  <c r="N735" i="3"/>
  <c r="O734" i="3"/>
  <c r="N734" i="3"/>
  <c r="O733" i="3"/>
  <c r="N733" i="3"/>
  <c r="O732" i="3"/>
  <c r="N732" i="3"/>
  <c r="O731" i="3"/>
  <c r="N731" i="3"/>
  <c r="O730" i="3"/>
  <c r="N730" i="3"/>
  <c r="O729" i="3"/>
  <c r="N729" i="3"/>
  <c r="O728" i="3"/>
  <c r="N728" i="3"/>
  <c r="O727" i="3"/>
  <c r="N727" i="3"/>
  <c r="O726" i="3"/>
  <c r="N726" i="3"/>
  <c r="O725" i="3"/>
  <c r="N725" i="3"/>
  <c r="O724" i="3"/>
  <c r="N724" i="3"/>
  <c r="O723" i="3"/>
  <c r="N723" i="3"/>
  <c r="O722" i="3"/>
  <c r="N722" i="3"/>
  <c r="O721" i="3"/>
  <c r="N721" i="3"/>
  <c r="O720" i="3"/>
  <c r="N720" i="3"/>
  <c r="O719" i="3"/>
  <c r="N719" i="3"/>
  <c r="O718" i="3"/>
  <c r="N718" i="3"/>
  <c r="O717" i="3"/>
  <c r="N717" i="3"/>
  <c r="O716" i="3"/>
  <c r="N716" i="3"/>
  <c r="O715" i="3"/>
  <c r="N715" i="3"/>
  <c r="O714" i="3"/>
  <c r="N714" i="3"/>
  <c r="O713" i="3"/>
  <c r="N713" i="3"/>
  <c r="O712" i="3"/>
  <c r="N712" i="3"/>
  <c r="O711" i="3"/>
  <c r="N711" i="3"/>
  <c r="O710" i="3"/>
  <c r="N710" i="3"/>
  <c r="O709" i="3"/>
  <c r="N709" i="3"/>
  <c r="O708" i="3"/>
  <c r="N708" i="3"/>
  <c r="O707" i="3"/>
  <c r="N707" i="3"/>
  <c r="O706" i="3"/>
  <c r="N706" i="3"/>
  <c r="O705" i="3"/>
  <c r="N705" i="3"/>
  <c r="O704" i="3"/>
  <c r="N704" i="3"/>
  <c r="O703" i="3"/>
  <c r="N703" i="3"/>
  <c r="O702" i="3"/>
  <c r="N702" i="3"/>
  <c r="O701" i="3"/>
  <c r="N701" i="3"/>
  <c r="O700" i="3"/>
  <c r="N700" i="3"/>
  <c r="O699" i="3"/>
  <c r="N699" i="3"/>
  <c r="O698" i="3"/>
  <c r="N698" i="3"/>
  <c r="O697" i="3"/>
  <c r="N697" i="3"/>
  <c r="O696" i="3"/>
  <c r="N696" i="3"/>
  <c r="O695" i="3"/>
  <c r="N695" i="3"/>
  <c r="O694" i="3"/>
  <c r="N694" i="3"/>
  <c r="O693" i="3"/>
  <c r="N693" i="3"/>
  <c r="O692" i="3"/>
  <c r="N692" i="3"/>
  <c r="O691" i="3"/>
  <c r="N691" i="3"/>
  <c r="O690" i="3"/>
  <c r="N690" i="3"/>
  <c r="O689" i="3"/>
  <c r="N689" i="3"/>
  <c r="O688" i="3"/>
  <c r="N688" i="3"/>
  <c r="O687" i="3"/>
  <c r="N687" i="3"/>
  <c r="O686" i="3"/>
  <c r="N686" i="3"/>
  <c r="O685" i="3"/>
  <c r="N685" i="3"/>
  <c r="O684" i="3"/>
  <c r="N684" i="3"/>
  <c r="O683" i="3"/>
  <c r="N683" i="3"/>
  <c r="O682" i="3"/>
  <c r="N682" i="3"/>
  <c r="O681" i="3"/>
  <c r="N681" i="3"/>
  <c r="O680" i="3"/>
  <c r="N680" i="3"/>
  <c r="O679" i="3"/>
  <c r="N679" i="3"/>
  <c r="O678" i="3"/>
  <c r="N678" i="3"/>
  <c r="O677" i="3"/>
  <c r="N677" i="3"/>
  <c r="O676" i="3"/>
  <c r="N676" i="3"/>
  <c r="O675" i="3"/>
  <c r="N675" i="3"/>
  <c r="O674" i="3"/>
  <c r="N674" i="3"/>
  <c r="O673" i="3"/>
  <c r="N673" i="3"/>
  <c r="O672" i="3"/>
  <c r="N672" i="3"/>
  <c r="O671" i="3"/>
  <c r="N671" i="3"/>
  <c r="O670" i="3"/>
  <c r="N670" i="3"/>
  <c r="O669" i="3"/>
  <c r="N669" i="3"/>
  <c r="O668" i="3"/>
  <c r="N668" i="3"/>
  <c r="O667" i="3"/>
  <c r="N667" i="3"/>
  <c r="O666" i="3"/>
  <c r="N666" i="3"/>
  <c r="O665" i="3"/>
  <c r="N665" i="3"/>
  <c r="O664" i="3"/>
  <c r="N664" i="3"/>
  <c r="O663" i="3"/>
  <c r="N663" i="3"/>
  <c r="O662" i="3"/>
  <c r="N662" i="3"/>
  <c r="O661" i="3"/>
  <c r="N661" i="3"/>
  <c r="O660" i="3"/>
  <c r="N660" i="3"/>
  <c r="O659" i="3"/>
  <c r="N659" i="3"/>
  <c r="O658" i="3"/>
  <c r="N658" i="3"/>
  <c r="O657" i="3"/>
  <c r="N657" i="3"/>
  <c r="O656" i="3"/>
  <c r="N656" i="3"/>
  <c r="O655" i="3"/>
  <c r="N655" i="3"/>
  <c r="O654" i="3"/>
  <c r="N654" i="3"/>
  <c r="O653" i="3"/>
  <c r="N653" i="3"/>
  <c r="O652" i="3"/>
  <c r="N652" i="3"/>
  <c r="O651" i="3"/>
  <c r="N651" i="3"/>
  <c r="O650" i="3"/>
  <c r="N650" i="3"/>
  <c r="O649" i="3"/>
  <c r="N649" i="3"/>
  <c r="O648" i="3"/>
  <c r="N648" i="3"/>
  <c r="O647" i="3"/>
  <c r="N647" i="3"/>
  <c r="O646" i="3"/>
  <c r="N646" i="3"/>
  <c r="O645" i="3"/>
  <c r="N645" i="3"/>
  <c r="O644" i="3"/>
  <c r="N644" i="3"/>
  <c r="O643" i="3"/>
  <c r="N643" i="3"/>
  <c r="O642" i="3"/>
  <c r="N642" i="3"/>
  <c r="O641" i="3"/>
  <c r="N641" i="3"/>
  <c r="O640" i="3"/>
  <c r="N640" i="3"/>
  <c r="O639" i="3"/>
  <c r="N639" i="3"/>
  <c r="O638" i="3"/>
  <c r="N638" i="3"/>
  <c r="O637" i="3"/>
  <c r="N637" i="3"/>
  <c r="O636" i="3"/>
  <c r="N636" i="3"/>
  <c r="O635" i="3"/>
  <c r="N635" i="3"/>
  <c r="O634" i="3"/>
  <c r="N634" i="3"/>
  <c r="O633" i="3"/>
  <c r="N633" i="3"/>
  <c r="O632" i="3"/>
  <c r="N632" i="3"/>
  <c r="O631" i="3"/>
  <c r="N631" i="3"/>
  <c r="O630" i="3"/>
  <c r="N630" i="3"/>
  <c r="O629" i="3"/>
  <c r="N629" i="3"/>
  <c r="O628" i="3"/>
  <c r="N628" i="3"/>
  <c r="O627" i="3"/>
  <c r="N627" i="3"/>
  <c r="O626" i="3"/>
  <c r="N626" i="3"/>
  <c r="O625" i="3"/>
  <c r="N625" i="3"/>
  <c r="O624" i="3"/>
  <c r="N624" i="3"/>
  <c r="O623" i="3"/>
  <c r="N623" i="3"/>
  <c r="O622" i="3"/>
  <c r="N622" i="3"/>
  <c r="O621" i="3"/>
  <c r="N621" i="3"/>
  <c r="O620" i="3"/>
  <c r="N620" i="3"/>
  <c r="O619" i="3"/>
  <c r="N619" i="3"/>
  <c r="O618" i="3"/>
  <c r="N618" i="3"/>
  <c r="O617" i="3"/>
  <c r="N617" i="3"/>
  <c r="O616" i="3"/>
  <c r="N616" i="3"/>
  <c r="O615" i="3"/>
  <c r="N615" i="3"/>
  <c r="O614" i="3"/>
  <c r="N614" i="3"/>
  <c r="O613" i="3"/>
  <c r="N613" i="3"/>
  <c r="O612" i="3"/>
  <c r="N612" i="3"/>
  <c r="O611" i="3"/>
  <c r="N611" i="3"/>
  <c r="O610" i="3"/>
  <c r="N610" i="3"/>
  <c r="O609" i="3"/>
  <c r="N609" i="3"/>
  <c r="O608" i="3"/>
  <c r="N608" i="3"/>
  <c r="O607" i="3"/>
  <c r="N607" i="3"/>
  <c r="O606" i="3"/>
  <c r="N606" i="3"/>
  <c r="O605" i="3"/>
  <c r="N605" i="3"/>
  <c r="O604" i="3"/>
  <c r="N604" i="3"/>
  <c r="O603" i="3"/>
  <c r="N603" i="3"/>
  <c r="O602" i="3"/>
  <c r="N602" i="3"/>
  <c r="O601" i="3"/>
  <c r="N601" i="3"/>
  <c r="O600" i="3"/>
  <c r="N600" i="3"/>
  <c r="O599" i="3"/>
  <c r="N599" i="3"/>
  <c r="O598" i="3"/>
  <c r="N598" i="3"/>
  <c r="O597" i="3"/>
  <c r="N597" i="3"/>
  <c r="O596" i="3"/>
  <c r="N596" i="3"/>
  <c r="O595" i="3"/>
  <c r="N595" i="3"/>
  <c r="O594" i="3"/>
  <c r="N594" i="3"/>
  <c r="O593" i="3"/>
  <c r="N593" i="3"/>
  <c r="O592" i="3"/>
  <c r="N592" i="3"/>
  <c r="O591" i="3"/>
  <c r="N591" i="3"/>
  <c r="O590" i="3"/>
  <c r="N590" i="3"/>
  <c r="O589" i="3"/>
  <c r="N589" i="3"/>
  <c r="O588" i="3"/>
  <c r="N588" i="3"/>
  <c r="O587" i="3"/>
  <c r="N587" i="3"/>
  <c r="O586" i="3"/>
  <c r="N586" i="3"/>
  <c r="O585" i="3"/>
  <c r="N585" i="3"/>
  <c r="O584" i="3"/>
  <c r="N584" i="3"/>
  <c r="O583" i="3"/>
  <c r="N583" i="3"/>
  <c r="O582" i="3"/>
  <c r="N582" i="3"/>
  <c r="O581" i="3"/>
  <c r="N581" i="3"/>
  <c r="O580" i="3"/>
  <c r="N580" i="3"/>
  <c r="O579" i="3"/>
  <c r="N579" i="3"/>
  <c r="O578" i="3"/>
  <c r="N578" i="3"/>
  <c r="O577" i="3"/>
  <c r="N577" i="3"/>
  <c r="O576" i="3"/>
  <c r="N576" i="3"/>
  <c r="O575" i="3"/>
  <c r="N575" i="3"/>
  <c r="O574" i="3"/>
  <c r="N574" i="3"/>
  <c r="O573" i="3"/>
  <c r="N573" i="3"/>
  <c r="O572" i="3"/>
  <c r="N572" i="3"/>
  <c r="O571" i="3"/>
  <c r="N571" i="3"/>
  <c r="O570" i="3"/>
  <c r="N570" i="3"/>
  <c r="O569" i="3"/>
  <c r="N569" i="3"/>
  <c r="O568" i="3"/>
  <c r="N568" i="3"/>
  <c r="O567" i="3"/>
  <c r="N567" i="3"/>
  <c r="O566" i="3"/>
  <c r="N566" i="3"/>
  <c r="O565" i="3"/>
  <c r="N565" i="3"/>
  <c r="O564" i="3"/>
  <c r="N564" i="3"/>
  <c r="O563" i="3"/>
  <c r="N563" i="3"/>
  <c r="O562" i="3"/>
  <c r="N562" i="3"/>
  <c r="O561" i="3"/>
  <c r="N561" i="3"/>
  <c r="O560" i="3"/>
  <c r="N560" i="3"/>
  <c r="O559" i="3"/>
  <c r="N559" i="3"/>
  <c r="O558" i="3"/>
  <c r="N558" i="3"/>
  <c r="O557" i="3"/>
  <c r="N557" i="3"/>
  <c r="O556" i="3"/>
  <c r="N556" i="3"/>
  <c r="O555" i="3"/>
  <c r="N555" i="3"/>
  <c r="O554" i="3"/>
  <c r="N554" i="3"/>
  <c r="O553" i="3"/>
  <c r="N553" i="3"/>
  <c r="O552" i="3"/>
  <c r="N552" i="3"/>
  <c r="O551" i="3"/>
  <c r="N551" i="3"/>
  <c r="O550" i="3"/>
  <c r="N550" i="3"/>
  <c r="O549" i="3"/>
  <c r="N549" i="3"/>
  <c r="O548" i="3"/>
  <c r="N548" i="3"/>
  <c r="O547" i="3"/>
  <c r="N547" i="3"/>
  <c r="O546" i="3"/>
  <c r="N546" i="3"/>
  <c r="O545" i="3"/>
  <c r="N545" i="3"/>
  <c r="O544" i="3"/>
  <c r="N544" i="3"/>
  <c r="O543" i="3"/>
  <c r="N543" i="3"/>
  <c r="O542" i="3"/>
  <c r="N542" i="3"/>
  <c r="O541" i="3"/>
  <c r="N541" i="3"/>
  <c r="O540" i="3"/>
  <c r="N540" i="3"/>
  <c r="O539" i="3"/>
  <c r="N539" i="3"/>
  <c r="O538" i="3"/>
  <c r="N538" i="3"/>
  <c r="O537" i="3"/>
  <c r="N537" i="3"/>
  <c r="O536" i="3"/>
  <c r="N536" i="3"/>
  <c r="O535" i="3"/>
  <c r="N535" i="3"/>
  <c r="O534" i="3"/>
  <c r="N534" i="3"/>
  <c r="O533" i="3"/>
  <c r="N533" i="3"/>
  <c r="O532" i="3"/>
  <c r="N532" i="3"/>
  <c r="O531" i="3"/>
  <c r="N531" i="3"/>
  <c r="O530" i="3"/>
  <c r="N530" i="3"/>
  <c r="O529" i="3"/>
  <c r="N529" i="3"/>
  <c r="O528" i="3"/>
  <c r="N528" i="3"/>
  <c r="O527" i="3"/>
  <c r="N527" i="3"/>
  <c r="O526" i="3"/>
  <c r="N526" i="3"/>
  <c r="O525" i="3"/>
  <c r="N525" i="3"/>
  <c r="O524" i="3"/>
  <c r="N524" i="3"/>
  <c r="O523" i="3"/>
  <c r="N523" i="3"/>
  <c r="O522" i="3"/>
  <c r="N522" i="3"/>
  <c r="O521" i="3"/>
  <c r="N521" i="3"/>
  <c r="O520" i="3"/>
  <c r="N520" i="3"/>
  <c r="O519" i="3"/>
  <c r="N519" i="3"/>
  <c r="O518" i="3"/>
  <c r="N518" i="3"/>
  <c r="O517" i="3"/>
  <c r="N517" i="3"/>
  <c r="O516" i="3"/>
  <c r="N516" i="3"/>
  <c r="O515" i="3"/>
  <c r="N515" i="3"/>
  <c r="O514" i="3"/>
  <c r="N514" i="3"/>
  <c r="O513" i="3"/>
  <c r="N513" i="3"/>
  <c r="O512" i="3"/>
  <c r="N512" i="3"/>
  <c r="O511" i="3"/>
  <c r="N511" i="3"/>
  <c r="O510" i="3"/>
  <c r="N510" i="3"/>
  <c r="O509" i="3"/>
  <c r="N509" i="3"/>
  <c r="O508" i="3"/>
  <c r="N508" i="3"/>
  <c r="O507" i="3"/>
  <c r="N507" i="3"/>
  <c r="O506" i="3"/>
  <c r="N506" i="3"/>
  <c r="O505" i="3"/>
  <c r="N505" i="3"/>
  <c r="O504" i="3"/>
  <c r="N504" i="3"/>
  <c r="O503" i="3"/>
  <c r="N503" i="3"/>
  <c r="O502" i="3"/>
  <c r="N502" i="3"/>
  <c r="O501" i="3"/>
  <c r="N501" i="3"/>
  <c r="O500" i="3"/>
  <c r="N500" i="3"/>
  <c r="O499" i="3"/>
  <c r="N499" i="3"/>
  <c r="O498" i="3"/>
  <c r="N498" i="3"/>
  <c r="O497" i="3"/>
  <c r="N497" i="3"/>
  <c r="O496" i="3"/>
  <c r="N496" i="3"/>
  <c r="O495" i="3"/>
  <c r="N495" i="3"/>
  <c r="O494" i="3"/>
  <c r="N494" i="3"/>
  <c r="O493" i="3"/>
  <c r="N493" i="3"/>
  <c r="O492" i="3"/>
  <c r="N492" i="3"/>
  <c r="O491" i="3"/>
  <c r="N491" i="3"/>
  <c r="O490" i="3"/>
  <c r="N490" i="3"/>
  <c r="O489" i="3"/>
  <c r="N489" i="3"/>
  <c r="O488" i="3"/>
  <c r="N488" i="3"/>
  <c r="O487" i="3"/>
  <c r="N487" i="3"/>
  <c r="O486" i="3"/>
  <c r="N486" i="3"/>
  <c r="O485" i="3"/>
  <c r="N485" i="3"/>
  <c r="O484" i="3"/>
  <c r="N484" i="3"/>
  <c r="O483" i="3"/>
  <c r="N483" i="3"/>
  <c r="O482" i="3"/>
  <c r="N482" i="3"/>
  <c r="O481" i="3"/>
  <c r="N481" i="3"/>
  <c r="O480" i="3"/>
  <c r="N480" i="3"/>
  <c r="O479" i="3"/>
  <c r="N479" i="3"/>
  <c r="O478" i="3"/>
  <c r="N478" i="3"/>
  <c r="O477" i="3"/>
  <c r="N477" i="3"/>
  <c r="O476" i="3"/>
  <c r="N476" i="3"/>
  <c r="O475" i="3"/>
  <c r="N475" i="3"/>
  <c r="O474" i="3"/>
  <c r="N474" i="3"/>
  <c r="O473" i="3"/>
  <c r="N473" i="3"/>
  <c r="O472" i="3"/>
  <c r="N472" i="3"/>
  <c r="O471" i="3"/>
  <c r="N471" i="3"/>
  <c r="O470" i="3"/>
  <c r="N470" i="3"/>
  <c r="O469" i="3"/>
  <c r="N469" i="3"/>
  <c r="O468" i="3"/>
  <c r="N468" i="3"/>
  <c r="O467" i="3"/>
  <c r="N467" i="3"/>
  <c r="O466" i="3"/>
  <c r="N466" i="3"/>
  <c r="O465" i="3"/>
  <c r="N465" i="3"/>
  <c r="O464" i="3"/>
  <c r="N464" i="3"/>
  <c r="O463" i="3"/>
  <c r="N463" i="3"/>
  <c r="O462" i="3"/>
  <c r="N462" i="3"/>
  <c r="O461" i="3"/>
  <c r="N461" i="3"/>
  <c r="O460" i="3"/>
  <c r="N460" i="3"/>
  <c r="O459" i="3"/>
  <c r="N459" i="3"/>
  <c r="O458" i="3"/>
  <c r="N458" i="3"/>
  <c r="O457" i="3"/>
  <c r="N457" i="3"/>
  <c r="O456" i="3"/>
  <c r="N456" i="3"/>
  <c r="O455" i="3"/>
  <c r="N455" i="3"/>
  <c r="O454" i="3"/>
  <c r="N454" i="3"/>
  <c r="O453" i="3"/>
  <c r="N453" i="3"/>
  <c r="O452" i="3"/>
  <c r="N452" i="3"/>
  <c r="O451" i="3"/>
  <c r="N451" i="3"/>
  <c r="O450" i="3"/>
  <c r="N450" i="3"/>
  <c r="O449" i="3"/>
  <c r="N449" i="3"/>
  <c r="O448" i="3"/>
  <c r="N448" i="3"/>
  <c r="O447" i="3"/>
  <c r="N447" i="3"/>
  <c r="O446" i="3"/>
  <c r="N446" i="3"/>
  <c r="O445" i="3"/>
  <c r="N445" i="3"/>
  <c r="O444" i="3"/>
  <c r="N444" i="3"/>
  <c r="O443" i="3"/>
  <c r="N443" i="3"/>
  <c r="O442" i="3"/>
  <c r="N442" i="3"/>
  <c r="O441" i="3"/>
  <c r="N441" i="3"/>
  <c r="O440" i="3"/>
  <c r="N440" i="3"/>
  <c r="O439" i="3"/>
  <c r="N439" i="3"/>
  <c r="O438" i="3"/>
  <c r="N438" i="3"/>
  <c r="O437" i="3"/>
  <c r="N437" i="3"/>
  <c r="O436" i="3"/>
  <c r="N436" i="3"/>
  <c r="O435" i="3"/>
  <c r="N435" i="3"/>
  <c r="O434" i="3"/>
  <c r="N434" i="3"/>
  <c r="O433" i="3"/>
  <c r="N433" i="3"/>
  <c r="O432" i="3"/>
  <c r="N432" i="3"/>
  <c r="O431" i="3"/>
  <c r="N431" i="3"/>
  <c r="O430" i="3"/>
  <c r="N430" i="3"/>
  <c r="O429" i="3"/>
  <c r="N429" i="3"/>
  <c r="O428" i="3"/>
  <c r="N428" i="3"/>
  <c r="O427" i="3"/>
  <c r="N427" i="3"/>
  <c r="O426" i="3"/>
  <c r="N426" i="3"/>
  <c r="O425" i="3"/>
  <c r="N425" i="3"/>
  <c r="O424" i="3"/>
  <c r="N424" i="3"/>
  <c r="O423" i="3"/>
  <c r="N423" i="3"/>
  <c r="O422" i="3"/>
  <c r="N422" i="3"/>
  <c r="O421" i="3"/>
  <c r="N421" i="3"/>
  <c r="O420" i="3"/>
  <c r="N420" i="3"/>
  <c r="O419" i="3"/>
  <c r="N419" i="3"/>
  <c r="O418" i="3"/>
  <c r="N418" i="3"/>
  <c r="O417" i="3"/>
  <c r="N417" i="3"/>
  <c r="O416" i="3"/>
  <c r="N416" i="3"/>
  <c r="O415" i="3"/>
  <c r="N415" i="3"/>
  <c r="O414" i="3"/>
  <c r="N414" i="3"/>
  <c r="O413" i="3"/>
  <c r="N413" i="3"/>
  <c r="O412" i="3"/>
  <c r="N412" i="3"/>
  <c r="O411" i="3"/>
  <c r="N411" i="3"/>
  <c r="O410" i="3"/>
  <c r="N410" i="3"/>
  <c r="O409" i="3"/>
  <c r="N409" i="3"/>
  <c r="O408" i="3"/>
  <c r="N408" i="3"/>
  <c r="O407" i="3"/>
  <c r="N407" i="3"/>
  <c r="O406" i="3"/>
  <c r="N406" i="3"/>
  <c r="O405" i="3"/>
  <c r="N405" i="3"/>
  <c r="O404" i="3"/>
  <c r="N404" i="3"/>
  <c r="O403" i="3"/>
  <c r="N403" i="3"/>
  <c r="O402" i="3"/>
  <c r="N402" i="3"/>
  <c r="O401" i="3"/>
  <c r="N401" i="3"/>
  <c r="O400" i="3"/>
  <c r="N400" i="3"/>
  <c r="O399" i="3"/>
  <c r="N399" i="3"/>
  <c r="O398" i="3"/>
  <c r="N398" i="3"/>
  <c r="O397" i="3"/>
  <c r="N397" i="3"/>
  <c r="O396" i="3"/>
  <c r="N396" i="3"/>
  <c r="O395" i="3"/>
  <c r="N395" i="3"/>
  <c r="O394" i="3"/>
  <c r="N394" i="3"/>
  <c r="O393" i="3"/>
  <c r="N393" i="3"/>
  <c r="O392" i="3"/>
  <c r="N392" i="3"/>
  <c r="O391" i="3"/>
  <c r="N391" i="3"/>
  <c r="O390" i="3"/>
  <c r="N390" i="3"/>
  <c r="O389" i="3"/>
  <c r="N389" i="3"/>
  <c r="O388" i="3"/>
  <c r="N388" i="3"/>
  <c r="O387" i="3"/>
  <c r="N387" i="3"/>
  <c r="O386" i="3"/>
  <c r="N386" i="3"/>
  <c r="O385" i="3"/>
  <c r="N385" i="3"/>
  <c r="O384" i="3"/>
  <c r="N384" i="3"/>
  <c r="O383" i="3"/>
  <c r="N383" i="3"/>
  <c r="O382" i="3"/>
  <c r="N382" i="3"/>
  <c r="O381" i="3"/>
  <c r="N381" i="3"/>
  <c r="O380" i="3"/>
  <c r="N380" i="3"/>
  <c r="O379" i="3"/>
  <c r="N379" i="3"/>
  <c r="O378" i="3"/>
  <c r="N378" i="3"/>
  <c r="O377" i="3"/>
  <c r="N377" i="3"/>
  <c r="O376" i="3"/>
  <c r="N376" i="3"/>
  <c r="O375" i="3"/>
  <c r="N375" i="3"/>
  <c r="O374" i="3"/>
  <c r="N374" i="3"/>
  <c r="O373" i="3"/>
  <c r="N373" i="3"/>
  <c r="O372" i="3"/>
  <c r="N372" i="3"/>
  <c r="O371" i="3"/>
  <c r="N371" i="3"/>
  <c r="O370" i="3"/>
  <c r="N370" i="3"/>
  <c r="O369" i="3"/>
  <c r="N369" i="3"/>
  <c r="O368" i="3"/>
  <c r="N368" i="3"/>
  <c r="O367" i="3"/>
  <c r="N367" i="3"/>
  <c r="O366" i="3"/>
  <c r="N366" i="3"/>
  <c r="O365" i="3"/>
  <c r="N365" i="3"/>
  <c r="O364" i="3"/>
  <c r="N364" i="3"/>
  <c r="O363" i="3"/>
  <c r="N363" i="3"/>
  <c r="O362" i="3"/>
  <c r="N362" i="3"/>
  <c r="O361" i="3"/>
  <c r="N361" i="3"/>
  <c r="O360" i="3"/>
  <c r="N360" i="3"/>
  <c r="O359" i="3"/>
  <c r="N359" i="3"/>
  <c r="O358" i="3"/>
  <c r="N358" i="3"/>
  <c r="O357" i="3"/>
  <c r="N357" i="3"/>
  <c r="O356" i="3"/>
  <c r="N356" i="3"/>
  <c r="O355" i="3"/>
  <c r="N355" i="3"/>
  <c r="O354" i="3"/>
  <c r="N354" i="3"/>
  <c r="O353" i="3"/>
  <c r="N353" i="3"/>
  <c r="O352" i="3"/>
  <c r="N352" i="3"/>
  <c r="O351" i="3"/>
  <c r="N351" i="3"/>
  <c r="O350" i="3"/>
  <c r="N350" i="3"/>
  <c r="O349" i="3"/>
  <c r="N349" i="3"/>
  <c r="O348" i="3"/>
  <c r="N348" i="3"/>
  <c r="O347" i="3"/>
  <c r="N347" i="3"/>
  <c r="O346" i="3"/>
  <c r="N346" i="3"/>
  <c r="O345" i="3"/>
  <c r="N345" i="3"/>
  <c r="O344" i="3"/>
  <c r="N344" i="3"/>
  <c r="O343" i="3"/>
  <c r="N343" i="3"/>
  <c r="O342" i="3"/>
  <c r="N342" i="3"/>
  <c r="O341" i="3"/>
  <c r="N341" i="3"/>
  <c r="O340" i="3"/>
  <c r="N340" i="3"/>
  <c r="O339" i="3"/>
  <c r="N339" i="3"/>
  <c r="O338" i="3"/>
  <c r="N338" i="3"/>
  <c r="O337" i="3"/>
  <c r="N337" i="3"/>
  <c r="O336" i="3"/>
  <c r="N336" i="3"/>
  <c r="O335" i="3"/>
  <c r="N335" i="3"/>
  <c r="O334" i="3"/>
  <c r="N334" i="3"/>
  <c r="O333" i="3"/>
  <c r="N333" i="3"/>
  <c r="O332" i="3"/>
  <c r="N332" i="3"/>
  <c r="O331" i="3"/>
  <c r="N331" i="3"/>
  <c r="O330" i="3"/>
  <c r="N330" i="3"/>
  <c r="O329" i="3"/>
  <c r="N329" i="3"/>
  <c r="O328" i="3"/>
  <c r="N328" i="3"/>
  <c r="O327" i="3"/>
  <c r="N327" i="3"/>
  <c r="O326" i="3"/>
  <c r="N326" i="3"/>
  <c r="O325" i="3"/>
  <c r="N325" i="3"/>
  <c r="O324" i="3"/>
  <c r="N324" i="3"/>
  <c r="O323" i="3"/>
  <c r="N323" i="3"/>
  <c r="O322" i="3"/>
  <c r="N322" i="3"/>
  <c r="O321" i="3"/>
  <c r="N321" i="3"/>
  <c r="O320" i="3"/>
  <c r="N320" i="3"/>
  <c r="O319" i="3"/>
  <c r="N319" i="3"/>
  <c r="O318" i="3"/>
  <c r="N318" i="3"/>
  <c r="O317" i="3"/>
  <c r="N317" i="3"/>
  <c r="O316" i="3"/>
  <c r="N316" i="3"/>
  <c r="O315" i="3"/>
  <c r="N315" i="3"/>
  <c r="O314" i="3"/>
  <c r="N314" i="3"/>
  <c r="O313" i="3"/>
  <c r="N313" i="3"/>
  <c r="O312" i="3"/>
  <c r="N312" i="3"/>
  <c r="O311" i="3"/>
  <c r="N311" i="3"/>
  <c r="O310" i="3"/>
  <c r="N310" i="3"/>
  <c r="O309" i="3"/>
  <c r="N309" i="3"/>
  <c r="O308" i="3"/>
  <c r="N308" i="3"/>
  <c r="O307" i="3"/>
  <c r="N307" i="3"/>
  <c r="O306" i="3"/>
  <c r="N306" i="3"/>
  <c r="O305" i="3"/>
  <c r="N305" i="3"/>
  <c r="O304" i="3"/>
  <c r="N304" i="3"/>
  <c r="O303" i="3"/>
  <c r="N303" i="3"/>
  <c r="O302" i="3"/>
  <c r="N302" i="3"/>
  <c r="O301" i="3"/>
  <c r="N301" i="3"/>
  <c r="O300" i="3"/>
  <c r="N300" i="3"/>
  <c r="O299" i="3"/>
  <c r="N299" i="3"/>
  <c r="O298" i="3"/>
  <c r="N298" i="3"/>
  <c r="O297" i="3"/>
  <c r="N297" i="3"/>
  <c r="O296" i="3"/>
  <c r="N296" i="3"/>
  <c r="O295" i="3"/>
  <c r="N295" i="3"/>
  <c r="O294" i="3"/>
  <c r="N294" i="3"/>
  <c r="O293" i="3"/>
  <c r="N293" i="3"/>
  <c r="O292" i="3"/>
  <c r="N292" i="3"/>
  <c r="O291" i="3"/>
  <c r="N291" i="3"/>
  <c r="O290" i="3"/>
  <c r="N290" i="3"/>
  <c r="O289" i="3"/>
  <c r="N289" i="3"/>
  <c r="O288" i="3"/>
  <c r="N288" i="3"/>
  <c r="O287" i="3"/>
  <c r="N287" i="3"/>
  <c r="O286" i="3"/>
  <c r="N286" i="3"/>
  <c r="O285" i="3"/>
  <c r="N285" i="3"/>
  <c r="O284" i="3"/>
  <c r="N284" i="3"/>
  <c r="O283" i="3"/>
  <c r="N283" i="3"/>
  <c r="O282" i="3"/>
  <c r="N282" i="3"/>
  <c r="O281" i="3"/>
  <c r="N281" i="3"/>
  <c r="O280" i="3"/>
  <c r="N280" i="3"/>
  <c r="O279" i="3"/>
  <c r="N279" i="3"/>
  <c r="O278" i="3"/>
  <c r="N278" i="3"/>
  <c r="O277" i="3"/>
  <c r="N277" i="3"/>
  <c r="O276" i="3"/>
  <c r="N276" i="3"/>
  <c r="O275" i="3"/>
  <c r="N275" i="3"/>
  <c r="O274" i="3"/>
  <c r="N274" i="3"/>
  <c r="O273" i="3"/>
  <c r="N273" i="3"/>
  <c r="O272" i="3"/>
  <c r="N272" i="3"/>
  <c r="O271" i="3"/>
  <c r="N271" i="3"/>
  <c r="O270" i="3"/>
  <c r="N270" i="3"/>
  <c r="O269" i="3"/>
  <c r="N269" i="3"/>
  <c r="O268" i="3"/>
  <c r="N268" i="3"/>
  <c r="O267" i="3"/>
  <c r="N267" i="3"/>
  <c r="O266" i="3"/>
  <c r="N266" i="3"/>
  <c r="O265" i="3"/>
  <c r="N265" i="3"/>
  <c r="O264" i="3"/>
  <c r="N264" i="3"/>
  <c r="O263" i="3"/>
  <c r="N263" i="3"/>
  <c r="O262" i="3"/>
  <c r="N262" i="3"/>
  <c r="O261" i="3"/>
  <c r="N261" i="3"/>
  <c r="O260" i="3"/>
  <c r="N260" i="3"/>
  <c r="O259" i="3"/>
  <c r="N259" i="3"/>
  <c r="O258" i="3"/>
  <c r="N258" i="3"/>
  <c r="O257" i="3"/>
  <c r="N257" i="3"/>
  <c r="O256" i="3"/>
  <c r="N256" i="3"/>
  <c r="O255" i="3"/>
  <c r="N255" i="3"/>
  <c r="O254" i="3"/>
  <c r="N254" i="3"/>
  <c r="O253" i="3"/>
  <c r="N253" i="3"/>
  <c r="O252" i="3"/>
  <c r="N252" i="3"/>
  <c r="O251" i="3"/>
  <c r="N251" i="3"/>
  <c r="O250" i="3"/>
  <c r="N250" i="3"/>
  <c r="O249" i="3"/>
  <c r="N249" i="3"/>
  <c r="O248" i="3"/>
  <c r="N248" i="3"/>
  <c r="O247" i="3"/>
  <c r="N247" i="3"/>
  <c r="O246" i="3"/>
  <c r="N246" i="3"/>
  <c r="O245" i="3"/>
  <c r="N245" i="3"/>
  <c r="O244" i="3"/>
  <c r="N244" i="3"/>
  <c r="O243" i="3"/>
  <c r="N243" i="3"/>
  <c r="O242" i="3"/>
  <c r="N242" i="3"/>
  <c r="O241" i="3"/>
  <c r="N241" i="3"/>
  <c r="O240" i="3"/>
  <c r="N240" i="3"/>
  <c r="O239" i="3"/>
  <c r="N239" i="3"/>
  <c r="O238" i="3"/>
  <c r="N238" i="3"/>
  <c r="O237" i="3"/>
  <c r="N237" i="3"/>
  <c r="O236" i="3"/>
  <c r="N236" i="3"/>
  <c r="O235" i="3"/>
  <c r="N235" i="3"/>
  <c r="O234" i="3"/>
  <c r="N234" i="3"/>
  <c r="O233" i="3"/>
  <c r="N233" i="3"/>
  <c r="O232" i="3"/>
  <c r="N232" i="3"/>
  <c r="O231" i="3"/>
  <c r="N231" i="3"/>
  <c r="O230" i="3"/>
  <c r="N230" i="3"/>
  <c r="O229" i="3"/>
  <c r="N229" i="3"/>
  <c r="O228" i="3"/>
  <c r="N228" i="3"/>
  <c r="O227" i="3"/>
  <c r="N227" i="3"/>
  <c r="O226" i="3"/>
  <c r="N226" i="3"/>
  <c r="O225" i="3"/>
  <c r="N225" i="3"/>
  <c r="O224" i="3"/>
  <c r="N224" i="3"/>
  <c r="O223" i="3"/>
  <c r="N223" i="3"/>
  <c r="O222" i="3"/>
  <c r="N222" i="3"/>
  <c r="O221" i="3"/>
  <c r="N221" i="3"/>
  <c r="O220" i="3"/>
  <c r="N220" i="3"/>
  <c r="O219" i="3"/>
  <c r="N219" i="3"/>
  <c r="O218" i="3"/>
  <c r="N218" i="3"/>
  <c r="O217" i="3"/>
  <c r="N217" i="3"/>
  <c r="O216" i="3"/>
  <c r="N216" i="3"/>
  <c r="O215" i="3"/>
  <c r="N215" i="3"/>
  <c r="O214" i="3"/>
  <c r="N214" i="3"/>
  <c r="O213" i="3"/>
  <c r="N213" i="3"/>
  <c r="O212" i="3"/>
  <c r="N212" i="3"/>
  <c r="O211" i="3"/>
  <c r="N211" i="3"/>
  <c r="O210" i="3"/>
  <c r="N210" i="3"/>
  <c r="O209" i="3"/>
  <c r="N209" i="3"/>
  <c r="O208" i="3"/>
  <c r="N208" i="3"/>
  <c r="O207" i="3"/>
  <c r="N207" i="3"/>
  <c r="O206" i="3"/>
  <c r="N206" i="3"/>
  <c r="O205" i="3"/>
  <c r="N205" i="3"/>
  <c r="O204" i="3"/>
  <c r="N204" i="3"/>
  <c r="O203" i="3"/>
  <c r="N203" i="3"/>
  <c r="O202" i="3"/>
  <c r="N202" i="3"/>
  <c r="O201" i="3"/>
  <c r="N201" i="3"/>
  <c r="O200" i="3"/>
  <c r="N200" i="3"/>
  <c r="O199" i="3"/>
  <c r="N199" i="3"/>
  <c r="O198" i="3"/>
  <c r="N198" i="3"/>
  <c r="O197" i="3"/>
  <c r="N197" i="3"/>
  <c r="O196" i="3"/>
  <c r="N196" i="3"/>
  <c r="O195" i="3"/>
  <c r="N195" i="3"/>
  <c r="O194" i="3"/>
  <c r="N194" i="3"/>
  <c r="O193" i="3"/>
  <c r="N193" i="3"/>
  <c r="O192" i="3"/>
  <c r="N192" i="3"/>
  <c r="O191" i="3"/>
  <c r="N191" i="3"/>
  <c r="O190" i="3"/>
  <c r="N190" i="3"/>
  <c r="O189" i="3"/>
  <c r="N189" i="3"/>
  <c r="O188" i="3"/>
  <c r="N188" i="3"/>
  <c r="O187" i="3"/>
  <c r="N187" i="3"/>
  <c r="O186" i="3"/>
  <c r="N186" i="3"/>
  <c r="O185" i="3"/>
  <c r="N185" i="3"/>
  <c r="O184" i="3"/>
  <c r="N184" i="3"/>
  <c r="O183" i="3"/>
  <c r="N183" i="3"/>
  <c r="O182" i="3"/>
  <c r="N182" i="3"/>
  <c r="O181" i="3"/>
  <c r="N181" i="3"/>
  <c r="O180" i="3"/>
  <c r="N180" i="3"/>
  <c r="O179" i="3"/>
  <c r="N179" i="3"/>
  <c r="O178" i="3"/>
  <c r="N178" i="3"/>
  <c r="O177" i="3"/>
  <c r="N177" i="3"/>
  <c r="O176" i="3"/>
  <c r="N176" i="3"/>
  <c r="O175" i="3"/>
  <c r="N175" i="3"/>
  <c r="O174" i="3"/>
  <c r="N174" i="3"/>
  <c r="O173" i="3"/>
  <c r="N173" i="3"/>
  <c r="O172" i="3"/>
  <c r="N172" i="3"/>
  <c r="O171" i="3"/>
  <c r="N171" i="3"/>
  <c r="O170" i="3"/>
  <c r="N170" i="3"/>
  <c r="O169" i="3"/>
  <c r="N169" i="3"/>
  <c r="O168" i="3"/>
  <c r="N168" i="3"/>
  <c r="O167" i="3"/>
  <c r="N167" i="3"/>
  <c r="O166" i="3"/>
  <c r="N166" i="3"/>
  <c r="O165" i="3"/>
  <c r="N165" i="3"/>
  <c r="O164" i="3"/>
  <c r="N164" i="3"/>
  <c r="O163" i="3"/>
  <c r="N163" i="3"/>
  <c r="O162" i="3"/>
  <c r="N162" i="3"/>
  <c r="O161" i="3"/>
  <c r="N161" i="3"/>
  <c r="O160" i="3"/>
  <c r="N160" i="3"/>
  <c r="O159" i="3"/>
  <c r="N159" i="3"/>
  <c r="O158" i="3"/>
  <c r="N158" i="3"/>
  <c r="O157" i="3"/>
  <c r="N157" i="3"/>
  <c r="O156" i="3"/>
  <c r="N156" i="3"/>
  <c r="O155" i="3"/>
  <c r="N155" i="3"/>
  <c r="O154" i="3"/>
  <c r="N154" i="3"/>
  <c r="O153" i="3"/>
  <c r="N153" i="3"/>
  <c r="O152" i="3"/>
  <c r="N152" i="3"/>
  <c r="O151" i="3"/>
  <c r="N151" i="3"/>
  <c r="O150" i="3"/>
  <c r="N150" i="3"/>
  <c r="O149" i="3"/>
  <c r="N149" i="3"/>
  <c r="O148" i="3"/>
  <c r="N148" i="3"/>
  <c r="O147" i="3"/>
  <c r="N147" i="3"/>
  <c r="O146" i="3"/>
  <c r="N146" i="3"/>
  <c r="O145" i="3"/>
  <c r="N145" i="3"/>
  <c r="O144" i="3"/>
  <c r="N144" i="3"/>
  <c r="O143" i="3"/>
  <c r="N143" i="3"/>
  <c r="O142" i="3"/>
  <c r="N142" i="3"/>
  <c r="O141" i="3"/>
  <c r="N141" i="3"/>
  <c r="O140" i="3"/>
  <c r="N140" i="3"/>
  <c r="O139" i="3"/>
  <c r="N139" i="3"/>
  <c r="O138" i="3"/>
  <c r="N138" i="3"/>
  <c r="O137" i="3"/>
  <c r="N137" i="3"/>
  <c r="O136" i="3"/>
  <c r="N136" i="3"/>
  <c r="O135" i="3"/>
  <c r="N135" i="3"/>
  <c r="O134" i="3"/>
  <c r="N134" i="3"/>
  <c r="O133" i="3"/>
  <c r="N133" i="3"/>
  <c r="O132" i="3"/>
  <c r="N132" i="3"/>
  <c r="O131" i="3"/>
  <c r="N131" i="3"/>
  <c r="O130" i="3"/>
  <c r="N130" i="3"/>
  <c r="O129" i="3"/>
  <c r="N129" i="3"/>
  <c r="O128" i="3"/>
  <c r="N128" i="3"/>
  <c r="O127" i="3"/>
  <c r="N127" i="3"/>
  <c r="O126" i="3"/>
  <c r="N126" i="3"/>
  <c r="O125" i="3"/>
  <c r="N125" i="3"/>
  <c r="O124" i="3"/>
  <c r="N124" i="3"/>
  <c r="O123" i="3"/>
  <c r="N123" i="3"/>
  <c r="O122" i="3"/>
  <c r="N122" i="3"/>
  <c r="O121" i="3"/>
  <c r="N121" i="3"/>
  <c r="O120" i="3"/>
  <c r="N120" i="3"/>
  <c r="O119" i="3"/>
  <c r="N119" i="3"/>
  <c r="O118" i="3"/>
  <c r="N118" i="3"/>
  <c r="O117" i="3"/>
  <c r="N117" i="3"/>
  <c r="O116" i="3"/>
  <c r="N116" i="3"/>
  <c r="O115" i="3"/>
  <c r="N115" i="3"/>
  <c r="O114" i="3"/>
  <c r="N114" i="3"/>
  <c r="O113" i="3"/>
  <c r="N113" i="3"/>
  <c r="O112" i="3"/>
  <c r="N112" i="3"/>
  <c r="O111" i="3"/>
  <c r="N111" i="3"/>
  <c r="O110" i="3"/>
  <c r="N110" i="3"/>
  <c r="O109" i="3"/>
  <c r="N109" i="3"/>
  <c r="O108" i="3"/>
  <c r="N108" i="3"/>
  <c r="O107" i="3"/>
  <c r="N107" i="3"/>
  <c r="O106" i="3"/>
  <c r="N106" i="3"/>
  <c r="O105" i="3"/>
  <c r="N105" i="3"/>
  <c r="O104" i="3"/>
  <c r="N104" i="3"/>
  <c r="O103" i="3"/>
  <c r="N103" i="3"/>
  <c r="O102" i="3"/>
  <c r="N102" i="3"/>
  <c r="O101" i="3"/>
  <c r="N101" i="3"/>
  <c r="O100" i="3"/>
  <c r="N100" i="3"/>
  <c r="O99" i="3"/>
  <c r="N99" i="3"/>
  <c r="O98" i="3"/>
  <c r="N98" i="3"/>
  <c r="O97" i="3"/>
  <c r="N97" i="3"/>
  <c r="O96" i="3"/>
  <c r="N96" i="3"/>
  <c r="O95" i="3"/>
  <c r="N95" i="3"/>
  <c r="O94" i="3"/>
  <c r="N94" i="3"/>
  <c r="O93" i="3"/>
  <c r="N93" i="3"/>
  <c r="O92" i="3"/>
  <c r="N92" i="3"/>
  <c r="O91" i="3"/>
  <c r="N91" i="3"/>
  <c r="O90" i="3"/>
  <c r="N90" i="3"/>
  <c r="O89" i="3"/>
  <c r="N89" i="3"/>
  <c r="O88" i="3"/>
  <c r="N88" i="3"/>
  <c r="O87" i="3"/>
  <c r="N87" i="3"/>
  <c r="O86" i="3"/>
  <c r="N86" i="3"/>
  <c r="O85" i="3"/>
  <c r="N85" i="3"/>
  <c r="O84" i="3"/>
  <c r="N84" i="3"/>
  <c r="O83" i="3"/>
  <c r="N83" i="3"/>
  <c r="O82" i="3"/>
  <c r="N82" i="3"/>
  <c r="O81" i="3"/>
  <c r="N81" i="3"/>
  <c r="O80" i="3"/>
  <c r="N80" i="3"/>
  <c r="O79" i="3"/>
  <c r="N79" i="3"/>
  <c r="O78" i="3"/>
  <c r="N78" i="3"/>
  <c r="O77" i="3"/>
  <c r="N77" i="3"/>
  <c r="O76" i="3"/>
  <c r="N76" i="3"/>
  <c r="O75" i="3"/>
  <c r="N75" i="3"/>
  <c r="O74" i="3"/>
  <c r="N74" i="3"/>
  <c r="O73" i="3"/>
  <c r="N73" i="3"/>
  <c r="O72" i="3"/>
  <c r="N72" i="3"/>
  <c r="O71" i="3"/>
  <c r="N71" i="3"/>
  <c r="O70" i="3"/>
  <c r="N70" i="3"/>
  <c r="O69" i="3"/>
  <c r="N69" i="3"/>
  <c r="O68" i="3"/>
  <c r="N68" i="3"/>
  <c r="O67" i="3"/>
  <c r="N67" i="3"/>
  <c r="O66" i="3"/>
  <c r="N66" i="3"/>
  <c r="O65" i="3"/>
  <c r="N65" i="3"/>
  <c r="O64" i="3"/>
  <c r="N64" i="3"/>
  <c r="O63" i="3"/>
  <c r="N63" i="3"/>
  <c r="O62" i="3"/>
  <c r="N62" i="3"/>
  <c r="O61" i="3"/>
  <c r="N61" i="3"/>
  <c r="O60" i="3"/>
  <c r="N60" i="3"/>
  <c r="O59" i="3"/>
  <c r="N59" i="3"/>
  <c r="O58" i="3"/>
  <c r="N58" i="3"/>
  <c r="O57" i="3"/>
  <c r="N57" i="3"/>
  <c r="O56" i="3"/>
  <c r="N56" i="3"/>
  <c r="O55" i="3"/>
  <c r="N55" i="3"/>
  <c r="O54" i="3"/>
  <c r="N54" i="3"/>
  <c r="O53" i="3"/>
  <c r="N53" i="3"/>
  <c r="O52" i="3"/>
  <c r="N52" i="3"/>
  <c r="O51" i="3"/>
  <c r="N51" i="3"/>
  <c r="O50" i="3"/>
  <c r="N50" i="3"/>
  <c r="O49" i="3"/>
  <c r="N49" i="3"/>
  <c r="O48" i="3"/>
  <c r="N48" i="3"/>
  <c r="O47" i="3"/>
  <c r="N47" i="3"/>
  <c r="O46" i="3"/>
  <c r="N46" i="3"/>
  <c r="O45" i="3"/>
  <c r="N45" i="3"/>
  <c r="O44" i="3"/>
  <c r="N44" i="3"/>
  <c r="O43" i="3"/>
  <c r="N43" i="3"/>
  <c r="O42" i="3"/>
  <c r="N42" i="3"/>
  <c r="O41" i="3"/>
  <c r="N41" i="3"/>
  <c r="O40" i="3"/>
  <c r="N40" i="3"/>
  <c r="O39" i="3"/>
  <c r="N39" i="3"/>
  <c r="O38" i="3"/>
  <c r="N38" i="3"/>
  <c r="O37" i="3"/>
  <c r="N37" i="3"/>
  <c r="O36" i="3"/>
  <c r="N36" i="3"/>
  <c r="O35" i="3"/>
  <c r="N35" i="3"/>
  <c r="O34" i="3"/>
  <c r="N34" i="3"/>
  <c r="O33" i="3"/>
  <c r="N33" i="3"/>
  <c r="O32" i="3"/>
  <c r="N32" i="3"/>
  <c r="O31" i="3"/>
  <c r="N31" i="3"/>
  <c r="O30" i="3"/>
  <c r="N30" i="3"/>
  <c r="O29" i="3"/>
  <c r="N29" i="3"/>
  <c r="O28" i="3"/>
  <c r="N28" i="3"/>
  <c r="O27" i="3"/>
  <c r="N27" i="3"/>
  <c r="O26" i="3"/>
  <c r="N26" i="3"/>
  <c r="O25" i="3"/>
  <c r="N25" i="3"/>
  <c r="O24" i="3"/>
  <c r="N24" i="3"/>
  <c r="O23" i="3"/>
  <c r="N23" i="3"/>
  <c r="O22" i="3"/>
  <c r="N22" i="3"/>
  <c r="O21" i="3"/>
  <c r="N21" i="3"/>
  <c r="O20" i="3"/>
  <c r="N20" i="3"/>
  <c r="O19" i="3"/>
  <c r="N19" i="3"/>
  <c r="O18" i="3"/>
  <c r="N18" i="3"/>
  <c r="O17" i="3"/>
  <c r="N17" i="3"/>
  <c r="O16" i="3"/>
  <c r="N16" i="3"/>
  <c r="O15" i="3"/>
  <c r="N15" i="3"/>
  <c r="O14" i="3"/>
  <c r="N14" i="3"/>
  <c r="O13" i="3"/>
  <c r="N13" i="3"/>
  <c r="O12" i="3"/>
  <c r="N12" i="3"/>
  <c r="O11" i="3"/>
  <c r="N11" i="3"/>
  <c r="O10" i="3"/>
  <c r="N10" i="3"/>
  <c r="O9" i="3"/>
  <c r="N9" i="3"/>
  <c r="O8" i="3"/>
  <c r="N8" i="3"/>
  <c r="O7" i="3"/>
  <c r="N7" i="3"/>
  <c r="O6" i="3"/>
  <c r="N6" i="3"/>
  <c r="O5" i="3"/>
  <c r="N5" i="3"/>
  <c r="O4" i="3"/>
  <c r="N4" i="3"/>
  <c r="O3" i="3"/>
  <c r="N3" i="3"/>
  <c r="O2" i="3"/>
  <c r="N2" i="3"/>
</calcChain>
</file>

<file path=xl/sharedStrings.xml><?xml version="1.0" encoding="utf-8"?>
<sst xmlns="http://schemas.openxmlformats.org/spreadsheetml/2006/main" count="126228" uniqueCount="15003">
  <si>
    <t>subject_code</t>
  </si>
  <si>
    <t>activity_group_code</t>
  </si>
  <si>
    <t>activity_code</t>
  </si>
  <si>
    <t>campus</t>
  </si>
  <si>
    <t>day_of_week</t>
  </si>
  <si>
    <t>start_time</t>
  </si>
  <si>
    <t>location</t>
  </si>
  <si>
    <t>staff</t>
  </si>
  <si>
    <t>duration</t>
  </si>
  <si>
    <t>student_count</t>
  </si>
  <si>
    <t>week_pattern</t>
  </si>
  <si>
    <t>description</t>
  </si>
  <si>
    <t>zone</t>
  </si>
  <si>
    <t>department</t>
  </si>
  <si>
    <t>semester</t>
  </si>
  <si>
    <t>activity_type</t>
  </si>
  <si>
    <t>splus_reference</t>
  </si>
  <si>
    <t>LecA</t>
  </si>
  <si>
    <t>C</t>
  </si>
  <si>
    <t>Mon</t>
  </si>
  <si>
    <t>Lecture</t>
  </si>
  <si>
    <t>Reed,DK</t>
  </si>
  <si>
    <t>Vosslamber,R</t>
  </si>
  <si>
    <t>Accounting</t>
  </si>
  <si>
    <t>Ilam</t>
  </si>
  <si>
    <t>S1</t>
  </si>
  <si>
    <t>ACCT102-S1-LecA/01</t>
  </si>
  <si>
    <t>ACCT102-S1-LecA/02</t>
  </si>
  <si>
    <t>LecB</t>
  </si>
  <si>
    <t>Tue</t>
  </si>
  <si>
    <t>ACCT102-S1-LecB/01</t>
  </si>
  <si>
    <t>ACCT102-S1-LecB/02</t>
  </si>
  <si>
    <t>LecC</t>
  </si>
  <si>
    <t>Wed</t>
  </si>
  <si>
    <t>ACCT102-S1-LecC/01</t>
  </si>
  <si>
    <t>ACCT102-S1-LecC/02</t>
  </si>
  <si>
    <t>TesA</t>
  </si>
  <si>
    <t>Fri</t>
  </si>
  <si>
    <t>-</t>
  </si>
  <si>
    <t>Test</t>
  </si>
  <si>
    <t>ACCT102-S1-TesA/01</t>
  </si>
  <si>
    <t>TesB</t>
  </si>
  <si>
    <t>Thu</t>
  </si>
  <si>
    <t>ACCT102-S1-TesB/01</t>
  </si>
  <si>
    <t>TutA</t>
  </si>
  <si>
    <t>Tutorial</t>
  </si>
  <si>
    <t>ACCT102-S1-TutA/01</t>
  </si>
  <si>
    <t>Psychology</t>
  </si>
  <si>
    <t>ACCT102-S1-TutA/02</t>
  </si>
  <si>
    <t>ACCT102-S1-TutA/03</t>
  </si>
  <si>
    <t>ACCT102-S1-TutA/04</t>
  </si>
  <si>
    <t>ACCT102-S1-TutA/05</t>
  </si>
  <si>
    <t>ACCT102-S1-TutA/06</t>
  </si>
  <si>
    <t>ACCT102-S1-TutA/07</t>
  </si>
  <si>
    <t>ACCT102-S1-TutA/08</t>
  </si>
  <si>
    <t>ACCT102-S1-TutA/09</t>
  </si>
  <si>
    <t>ACCT102-S1-TutA/10</t>
  </si>
  <si>
    <t>ACCT102-S1-TutA/11</t>
  </si>
  <si>
    <t>ACCT102-S1-TutA/12</t>
  </si>
  <si>
    <t>ACCT102-S1-TutA/13</t>
  </si>
  <si>
    <t>ACCT102-S1-TutA/14</t>
  </si>
  <si>
    <t>ACCT102-S1-TutA/15</t>
  </si>
  <si>
    <t>ACCT102-S1-TutA/16</t>
  </si>
  <si>
    <t>ACCT102-S1-TutA/17</t>
  </si>
  <si>
    <t>ACCT102-S1-TutA/18</t>
  </si>
  <si>
    <t>ACCT102-S1-TutA/19</t>
  </si>
  <si>
    <t>S2</t>
  </si>
  <si>
    <t>ACCT102-S2-LecA/01</t>
  </si>
  <si>
    <t>ACCT102-S2-LecB/01</t>
  </si>
  <si>
    <t>ACCT102-S2-LecC/01</t>
  </si>
  <si>
    <t>ACCT102-S2-TesA/01</t>
  </si>
  <si>
    <t>ACCT102-S2-TesB/01</t>
  </si>
  <si>
    <t>ACCT102-S2-TutA/01</t>
  </si>
  <si>
    <t>ACCT102-S2-TutA/02</t>
  </si>
  <si>
    <t>ACCT102-S2-TutA/03</t>
  </si>
  <si>
    <t>ACCT102-S2-TutA/04</t>
  </si>
  <si>
    <t>ACCT102-S2-TutA/05</t>
  </si>
  <si>
    <t>ACCT102-S2-TutA/06</t>
  </si>
  <si>
    <t>ACCT102-S2-TutA/07</t>
  </si>
  <si>
    <t>ACCT102-S2-TutA/08</t>
  </si>
  <si>
    <t>ACCT102-S2-TutA/09</t>
  </si>
  <si>
    <t>ACCT102-S2-TutA/10</t>
  </si>
  <si>
    <t>ACCT102-S2-TutA/11</t>
  </si>
  <si>
    <t>Dixon,K</t>
  </si>
  <si>
    <t>Hodson,AG</t>
  </si>
  <si>
    <t>Crombie,NA</t>
  </si>
  <si>
    <t>ACCT103-S1-LecA/01</t>
  </si>
  <si>
    <t>ACCT103-S1-LecB/01</t>
  </si>
  <si>
    <t>ACCT103-S1-LecC/01</t>
  </si>
  <si>
    <t>ACCT103-S1-TesA/01</t>
  </si>
  <si>
    <t>ACCT103-S1-TesB/01</t>
  </si>
  <si>
    <t>ACCT103-S1-TutA/01</t>
  </si>
  <si>
    <t>ACCT103-S1-TutA/02</t>
  </si>
  <si>
    <t>ACCT103-S1-TutA/03</t>
  </si>
  <si>
    <t>ACCT103-S2-LecA/01</t>
  </si>
  <si>
    <t>ACCT103-S2-LecB/01</t>
  </si>
  <si>
    <t>ACCT103-S2-LecC/01</t>
  </si>
  <si>
    <t>ACCT103-S2-TesA/01</t>
  </si>
  <si>
    <t>ACCT103-S2-TesB/01</t>
  </si>
  <si>
    <t>ACCT103-S2-TutA/01</t>
  </si>
  <si>
    <t>ACCT103-S2-TutA/02</t>
  </si>
  <si>
    <t>ACCT103-S2-TutA/03</t>
  </si>
  <si>
    <t>ACCT103-S2-TutA/04</t>
  </si>
  <si>
    <t>ACCT103-S2-TutA/05</t>
  </si>
  <si>
    <t>ACCT103-S2-TutA/06</t>
  </si>
  <si>
    <t>Masselot,AM</t>
  </si>
  <si>
    <t>ACCT152-S1-LecA/01</t>
  </si>
  <si>
    <t>ACCT152-S1-LecB/01</t>
  </si>
  <si>
    <t>ACCT152-S1-TutA/01</t>
  </si>
  <si>
    <t>ACCT152-S1-TutA/02</t>
  </si>
  <si>
    <t>ACCT152-S1-TutA/03</t>
  </si>
  <si>
    <t>ACCT152-S1-TutA/04</t>
  </si>
  <si>
    <t>ACCT152-S1-TutA/05</t>
  </si>
  <si>
    <t>ACCT152-S1-TutA/06</t>
  </si>
  <si>
    <t>ACCT152-S1-TutA/07</t>
  </si>
  <si>
    <t>ACCT152-S1-TutA/08</t>
  </si>
  <si>
    <t>ACCT152-S1-TutA/09</t>
  </si>
  <si>
    <t>ACCT152-S1-TutA/10</t>
  </si>
  <si>
    <t>ACCT211-S2-LecA/01</t>
  </si>
  <si>
    <t>ACCT211-S2-LecB/01</t>
  </si>
  <si>
    <t>Wild,SM</t>
  </si>
  <si>
    <t>ACCT211-S2-TesA/01</t>
  </si>
  <si>
    <t>ACCT211-S2-TutA/01</t>
  </si>
  <si>
    <t>ACCT211-S2-TutA/02</t>
  </si>
  <si>
    <t>ACCT211-S2-TutA/03</t>
  </si>
  <si>
    <t>ACCT211-S2-TutA/04</t>
  </si>
  <si>
    <t>ACCT211-S2-TutA/05</t>
  </si>
  <si>
    <t>ACCT211-S2-TutA/06</t>
  </si>
  <si>
    <t>ACCT211-S2-TutA/07</t>
  </si>
  <si>
    <t>ACCT211-S2-TutA/08</t>
  </si>
  <si>
    <t>ACCT211-S2-TutA/09</t>
  </si>
  <si>
    <t>ACCT212-S1-LecA/01</t>
  </si>
  <si>
    <t>ACCT212-S1-LecB/01</t>
  </si>
  <si>
    <t>Management</t>
  </si>
  <si>
    <t>ACCT222-S1-LecA/01</t>
  </si>
  <si>
    <t>ACCT222-S1-LecB/01</t>
  </si>
  <si>
    <t>ACCT222-S1-TesA/01</t>
  </si>
  <si>
    <t>ACCT222-S1-TutA/01</t>
  </si>
  <si>
    <t>ACCT222-S1-TutA/02</t>
  </si>
  <si>
    <t>ACCT222-S1-TutA/03</t>
  </si>
  <si>
    <t>ACCT222-S1-TutA/04</t>
  </si>
  <si>
    <t>ACCT222-S1-TutA/05</t>
  </si>
  <si>
    <t>ACCT222-S1-TutA/06</t>
  </si>
  <si>
    <t>ACCT222-S1-TutA/07</t>
  </si>
  <si>
    <t>ACCT222-S1-TutA/08</t>
  </si>
  <si>
    <t>ACCT222-S1-TutA/09</t>
  </si>
  <si>
    <t>ACCT222-S1-TutA/10</t>
  </si>
  <si>
    <t>ACCT222-S1-TutA/11</t>
  </si>
  <si>
    <t>ACCT222-S1-TutA/12</t>
  </si>
  <si>
    <t>/Tiong,R</t>
  </si>
  <si>
    <t>ACCT252-S2-LecA/01</t>
  </si>
  <si>
    <t>ACCT252-S2-LecB/01</t>
  </si>
  <si>
    <t>ACCT252-S2-LecC/01</t>
  </si>
  <si>
    <t>ACCT252-S2-TesA/01</t>
  </si>
  <si>
    <t>ACCT252-S2-TutA/01</t>
  </si>
  <si>
    <t>ACCT252-S2-TutA/02</t>
  </si>
  <si>
    <t>ACCT252-S2-TutA/03</t>
  </si>
  <si>
    <t>ACCT252-S2-TutA/04</t>
  </si>
  <si>
    <t>A7</t>
  </si>
  <si>
    <t>ACCT252-S2-TutA/05</t>
  </si>
  <si>
    <t>ACCT252-S2-TutA/06</t>
  </si>
  <si>
    <t>ACCT252-S2-TutA/07</t>
  </si>
  <si>
    <t>ACCT252-S2-TutA/08</t>
  </si>
  <si>
    <t>DroA</t>
  </si>
  <si>
    <t>Maples,AJ</t>
  </si>
  <si>
    <t>Taxation</t>
  </si>
  <si>
    <t>ACCT254-S1-DroA/01</t>
  </si>
  <si>
    <t>ACCT254-S1-LecA/01</t>
  </si>
  <si>
    <t>ACCT254-S1-TesA/01</t>
  </si>
  <si>
    <t>ACCT254-S1-TesB/01</t>
  </si>
  <si>
    <t>ACCT254-S1-TutA/01</t>
  </si>
  <si>
    <t>ACCT254-S1-TutA/02</t>
  </si>
  <si>
    <t>ACCT254-S1-TutA/03</t>
  </si>
  <si>
    <t>ACCT254-S1-TutA/04</t>
  </si>
  <si>
    <t>ACCT254-S1-TutA/05</t>
  </si>
  <si>
    <t>ACCT254-S1-TutA/06</t>
  </si>
  <si>
    <t>ACCT254-S1-TutA/08</t>
  </si>
  <si>
    <t>ACCT254-S1-TutA/09</t>
  </si>
  <si>
    <t>ACCT254-S1-TutA/10</t>
  </si>
  <si>
    <t>WorA</t>
  </si>
  <si>
    <t>Workshop</t>
  </si>
  <si>
    <t>ACCT254-S1-WorA/01</t>
  </si>
  <si>
    <t>ACCT256-S2-LecA/01</t>
  </si>
  <si>
    <t>ACCT256-S2-LecB/01</t>
  </si>
  <si>
    <t>ACCT256-S2-TesA/01</t>
  </si>
  <si>
    <t>ACCT256-S2-TutA/01</t>
  </si>
  <si>
    <t>ACCT256-S2-TutA/02</t>
  </si>
  <si>
    <t>ACCT256-S2-TutA/03</t>
  </si>
  <si>
    <t>ACCT256-S2-TutA/04</t>
  </si>
  <si>
    <t>ACCT256-S2-TutA/05</t>
  </si>
  <si>
    <t>ACCT256-S2-TutA/06</t>
  </si>
  <si>
    <t>ACCT311-S1-LecA/01</t>
  </si>
  <si>
    <t>ACCT311-S1-TutA/01</t>
  </si>
  <si>
    <t>ACCT311-S1-TutA/02</t>
  </si>
  <si>
    <t>ACCT312-S2-LecA/01</t>
  </si>
  <si>
    <t>ACCT312-S2-TesA/01</t>
  </si>
  <si>
    <t>ACCT312-S2-TutA/01</t>
  </si>
  <si>
    <t>ACCT312-S2-TutA/02</t>
  </si>
  <si>
    <t>ACCT312-S2-TutA/03</t>
  </si>
  <si>
    <t>ACCT312-S2-TutA/04</t>
  </si>
  <si>
    <t>ACCT312-S2-TutA/05</t>
  </si>
  <si>
    <t>ACCT312-S2-TutA/06</t>
  </si>
  <si>
    <t>ACCT312-S2-TutA/07</t>
  </si>
  <si>
    <t>ACCT332-S2-LecA/01</t>
  </si>
  <si>
    <t>ACCT332-S2-LecB/01</t>
  </si>
  <si>
    <t>ACCT332-S2-TesA/01</t>
  </si>
  <si>
    <t>ACCT332-S2-TutA/01</t>
  </si>
  <si>
    <t>ACCT332-S2-TutA/02</t>
  </si>
  <si>
    <t>ACCT332-S2-TutA/03</t>
  </si>
  <si>
    <t>ACCT332-S2-TutA/04</t>
  </si>
  <si>
    <t>ACCT332-S2-TutA/05</t>
  </si>
  <si>
    <t>ACCT332-S2-TutA/06</t>
  </si>
  <si>
    <t>ACCT332-S2-TutA/07</t>
  </si>
  <si>
    <t>ACCT332-S2-TutA/08</t>
  </si>
  <si>
    <t>ACCT332-S2-TutA/09</t>
  </si>
  <si>
    <t>Milne,MJ</t>
  </si>
  <si>
    <t>ACCT340-S1-LecA/01</t>
  </si>
  <si>
    <t>ACCT341-S2-LecA/01</t>
  </si>
  <si>
    <t>ACCT341-S2-LecB/01</t>
  </si>
  <si>
    <t>Auditing</t>
  </si>
  <si>
    <t>ACCT346-S1-LecA/01</t>
  </si>
  <si>
    <t>ACCT346-S1-TesA/01</t>
  </si>
  <si>
    <t>ACCT346-S1-TutA/01</t>
  </si>
  <si>
    <t>ACCT346-S1-TutA/02</t>
  </si>
  <si>
    <t>ACCT346-S1-TutA/03</t>
  </si>
  <si>
    <t>ACCT346-S1-TutA/04</t>
  </si>
  <si>
    <t>ACCT346-S1-TutA/05</t>
  </si>
  <si>
    <t>ACCT346-S1-TutA/06</t>
  </si>
  <si>
    <t>ACCT346-S1-TutA/07</t>
  </si>
  <si>
    <t>Fisher,RT</t>
  </si>
  <si>
    <t>ACCT356-S2-LecA/01</t>
  </si>
  <si>
    <t>ACCT356-S2-TesA/01</t>
  </si>
  <si>
    <t>ACCT356-S2-TutA/01</t>
  </si>
  <si>
    <t>ACCT356-S2-TutA/02</t>
  </si>
  <si>
    <t>Sawyer,AJ</t>
  </si>
  <si>
    <t>ACCT358-S1-LecA/01</t>
  </si>
  <si>
    <t>ACCT358-S1-TesA/01</t>
  </si>
  <si>
    <t>ACCT358-S1-TutA/01</t>
  </si>
  <si>
    <t>ACCT358-S1-TutA/02</t>
  </si>
  <si>
    <t>ACCT358-S1-TutA/03</t>
  </si>
  <si>
    <t>ACCT358-S1-TutA/04</t>
  </si>
  <si>
    <t>ACCT358-S1-TutA/05</t>
  </si>
  <si>
    <t>ACCT358-S1-TutA/06</t>
  </si>
  <si>
    <t>TutB</t>
  </si>
  <si>
    <t>ACCT358-S1-TutB/01</t>
  </si>
  <si>
    <t>ACCT359-S2-LecA/01</t>
  </si>
  <si>
    <t>ACCT359-S2-TesA/01</t>
  </si>
  <si>
    <t>ACCT359-S2-TutA/01</t>
  </si>
  <si>
    <t>ACCT359-S2-TutA/02</t>
  </si>
  <si>
    <t>ACCT359-S2-TutA/03</t>
  </si>
  <si>
    <t>ACCT390-S1-LecA/01</t>
  </si>
  <si>
    <t>ACCT390-S2-LecA/01</t>
  </si>
  <si>
    <t>ACCT614-S1-LecA/01</t>
  </si>
  <si>
    <t>ACCT614-S1-LecB/01</t>
  </si>
  <si>
    <t>Economics</t>
  </si>
  <si>
    <t>ACCT624-S2-LecA/01</t>
  </si>
  <si>
    <t>ACCT626-S2-LecA/01</t>
  </si>
  <si>
    <t>ACCT634-S1-LecA/01</t>
  </si>
  <si>
    <t>ACCT648-S2-LecA/01</t>
  </si>
  <si>
    <t>ACCT656-S1-LecA/01</t>
  </si>
  <si>
    <t>Krumdieck,SP</t>
  </si>
  <si>
    <t>Rack,W</t>
  </si>
  <si>
    <t>Storey,BC</t>
  </si>
  <si>
    <t>ANTA102-S1-LecA/01</t>
  </si>
  <si>
    <t>ANTA102-S1-LecB/01</t>
  </si>
  <si>
    <t>ANTA102-S1-LecC/01</t>
  </si>
  <si>
    <t>Davison,B</t>
  </si>
  <si>
    <t>ANTA103-S2-LecA/01</t>
  </si>
  <si>
    <t>Shepherd,PM</t>
  </si>
  <si>
    <t>ANTA103-S2-LecB/01</t>
  </si>
  <si>
    <t>ANTA103-S2-LecC/01</t>
  </si>
  <si>
    <t>ANTA201-S2-LecA/01</t>
  </si>
  <si>
    <t>ANTA201-S2-LecB/01</t>
  </si>
  <si>
    <t>ANTA201-S2-LecC/01</t>
  </si>
  <si>
    <t>Locke,P</t>
  </si>
  <si>
    <t>ANTH102-S1-LecA/01</t>
  </si>
  <si>
    <t>ANTH102-S1-LecB/01</t>
  </si>
  <si>
    <t>ANTH102-S1-TutA/01</t>
  </si>
  <si>
    <t>ANTH102-S1-TutA/02</t>
  </si>
  <si>
    <t>ANTH102-S1-TutA/03</t>
  </si>
  <si>
    <t>McAllister,PA</t>
  </si>
  <si>
    <t>ANTH103-S2-LecA/01</t>
  </si>
  <si>
    <t>ANTH103-S2-LecB/01</t>
  </si>
  <si>
    <t>ANTH103-S2-TutA/01</t>
  </si>
  <si>
    <t>ANTH103-S2-TutA/02</t>
  </si>
  <si>
    <t>ANTH103-S2-TutA/03</t>
  </si>
  <si>
    <t>ANTH103-S2-TutA/04</t>
  </si>
  <si>
    <t>Song,Z</t>
  </si>
  <si>
    <t>Evolution</t>
  </si>
  <si>
    <t>ANTH105-S1-LecA/01</t>
  </si>
  <si>
    <t>ANTH105-S1-TutA/01</t>
  </si>
  <si>
    <t>ANTH105-S1-TutA/03</t>
  </si>
  <si>
    <t>ANTH105-S1-TutA/04</t>
  </si>
  <si>
    <t>ANTH202-S2-LecA/01</t>
  </si>
  <si>
    <t>ANTH202-S2-TutA/01</t>
  </si>
  <si>
    <t>ANTH208-S2-LecA/01</t>
  </si>
  <si>
    <t>ANTH208-S2-TutA/01</t>
  </si>
  <si>
    <t>ANTH208-S2-TutA/02</t>
  </si>
  <si>
    <t>ANTH212-S1-LecA/01</t>
  </si>
  <si>
    <t>ANTH212-S1-TutA/01</t>
  </si>
  <si>
    <t>ANTH212-S1-TutA/02</t>
  </si>
  <si>
    <t>ANTH213-S1-LecA/01</t>
  </si>
  <si>
    <t>ANTH213-S1-TutA/01</t>
  </si>
  <si>
    <t>ANTH213-S1-TutA/02</t>
  </si>
  <si>
    <t>Fraser,LA</t>
  </si>
  <si>
    <t>ANTH223-S2-LecA/01</t>
  </si>
  <si>
    <t>ANTH223-S2-TutA/01</t>
  </si>
  <si>
    <t>ANTH223-S2-TutA/02</t>
  </si>
  <si>
    <t>ANTH238-S1-LecA/01</t>
  </si>
  <si>
    <t>ANTH238-S1-TutA/01</t>
  </si>
  <si>
    <t>ANTH238-S1-TutA/02</t>
  </si>
  <si>
    <t>SU1</t>
  </si>
  <si>
    <t>ANTH241-SU1-LecA/01</t>
  </si>
  <si>
    <t>ANTH241-SU1-LecB/01</t>
  </si>
  <si>
    <t>ANTH241-SU1-LecC/01</t>
  </si>
  <si>
    <t>ANTH301-S2-LecA/01</t>
  </si>
  <si>
    <t>ANTH301-S2-TutA/01</t>
  </si>
  <si>
    <t>ANTH302-S2-LecA/01</t>
  </si>
  <si>
    <t>ANTH302-S2-TutA/01</t>
  </si>
  <si>
    <t>ANTH308-S2-LecA/01</t>
  </si>
  <si>
    <t>ANTH308-S2-TutA/01</t>
  </si>
  <si>
    <t>ANTH308-S2-TutA/02</t>
  </si>
  <si>
    <t>ANTH312-S1-LecA/01</t>
  </si>
  <si>
    <t>ANTH312-S1-TutA/01</t>
  </si>
  <si>
    <t>ANTH313-S1-LecA/01</t>
  </si>
  <si>
    <t>ANTH313-S1-TutA/01</t>
  </si>
  <si>
    <t>ANTH313-S1-TutA/02</t>
  </si>
  <si>
    <t>ANTH401-S2-LecA/01</t>
  </si>
  <si>
    <t>ANTH402-S1-LecA/01</t>
  </si>
  <si>
    <t>ANTH410-S2-LecA/01</t>
  </si>
  <si>
    <t>Burt,C</t>
  </si>
  <si>
    <t>W</t>
  </si>
  <si>
    <t>APSY601-W-LecA/01</t>
  </si>
  <si>
    <t>APSY601-W-LecB/01</t>
  </si>
  <si>
    <t>Naswall,K</t>
  </si>
  <si>
    <t>APSY612-S2-LecA/01</t>
  </si>
  <si>
    <t>Kuntz,JRC</t>
  </si>
  <si>
    <t>Leadership</t>
  </si>
  <si>
    <t>APSY614-S1-LecA/01</t>
  </si>
  <si>
    <t>APSY615-S2-LecA/01</t>
  </si>
  <si>
    <t>APSY616-S1-LecA/01</t>
  </si>
  <si>
    <t>APSY617-S2-LecA/01</t>
  </si>
  <si>
    <t>APSY619-S1-LecA/01</t>
  </si>
  <si>
    <t>Ibbotson,R</t>
  </si>
  <si>
    <t>ARTC402-S1-LecA/01</t>
  </si>
  <si>
    <t>Bullen,RV</t>
  </si>
  <si>
    <t>ARTH111-S2-LecA/01</t>
  </si>
  <si>
    <t>ARTH111-S2-LecB/01</t>
  </si>
  <si>
    <t>ARTH111-S2-TutA/01</t>
  </si>
  <si>
    <t>ARTH111-S2-TutA/02</t>
  </si>
  <si>
    <t>ARTH111-S2-TutA/03</t>
  </si>
  <si>
    <t>ARTH111-S2-TutA/04</t>
  </si>
  <si>
    <t>Garrie,BAC</t>
  </si>
  <si>
    <t>ARTH112-S1-LecA/01</t>
  </si>
  <si>
    <t>ARTH112-S1-LecB/01</t>
  </si>
  <si>
    <t>ARTH112-S1-TutA/01</t>
  </si>
  <si>
    <t>ARTH112-S1-TutA/02</t>
  </si>
  <si>
    <t>ARTH112-S1-TutA/03</t>
  </si>
  <si>
    <t>ARTH112-S1-TutA/04</t>
  </si>
  <si>
    <t>ARTH112-S1-TutA/05</t>
  </si>
  <si>
    <t>FilA</t>
  </si>
  <si>
    <t>Lochhead,IJ</t>
  </si>
  <si>
    <t>Film</t>
  </si>
  <si>
    <t>ARTH202-S1-FilA/01</t>
  </si>
  <si>
    <t>ARTH202-S1-LecA/01</t>
  </si>
  <si>
    <t>ARTH202-S1-LecB/01</t>
  </si>
  <si>
    <t>ARTH202-S1-TesA/01</t>
  </si>
  <si>
    <t>ARTH202-S1-TutA/01</t>
  </si>
  <si>
    <t>ARTH202-S1-TutA/02</t>
  </si>
  <si>
    <t>Hughes,MW</t>
  </si>
  <si>
    <t>ARTH202-S1-TutA/03</t>
  </si>
  <si>
    <t>ARTH215-S2-LecA/01</t>
  </si>
  <si>
    <t>ARTH215-S2-LecB/01</t>
  </si>
  <si>
    <t>ARTH215-S2-TutA/01</t>
  </si>
  <si>
    <t>ARTH215-S2-TutA/02</t>
  </si>
  <si>
    <t>O'Sullivan,PD</t>
  </si>
  <si>
    <t>ARTH216-S2-LecA/01</t>
  </si>
  <si>
    <t>ARTH216-S2-LecB/01</t>
  </si>
  <si>
    <t>ARTH216-S2-LecC/01</t>
  </si>
  <si>
    <t>ARTH216-S2-TutA/01</t>
  </si>
  <si>
    <t>ARTH216-S2-TutA/02</t>
  </si>
  <si>
    <t>ARTH216-S2-TutA/03</t>
  </si>
  <si>
    <t>Kreisler,AP</t>
  </si>
  <si>
    <t>ARTH330-S2-LecA/01</t>
  </si>
  <si>
    <t>ARTH330-S2-LecB/01</t>
  </si>
  <si>
    <t>/Halliday,J</t>
  </si>
  <si>
    <t>ARTH331-S1-LecA/01</t>
  </si>
  <si>
    <t>ARTH331-S1-LecB/01</t>
  </si>
  <si>
    <t>ARTH331-S1-TutA/01</t>
  </si>
  <si>
    <t>ARTH417-S1-LecA/01</t>
  </si>
  <si>
    <t>ARTH418-S2-LecA/01</t>
  </si>
  <si>
    <t>ComA</t>
  </si>
  <si>
    <t>Pollard,KR</t>
  </si>
  <si>
    <t>Astrophysics</t>
  </si>
  <si>
    <t>Physics</t>
  </si>
  <si>
    <t>Lab</t>
  </si>
  <si>
    <t>ASTR112-S1-ComA/01</t>
  </si>
  <si>
    <t>ASTR112-S1-ComA/02</t>
  </si>
  <si>
    <t>ASTR112-S1-LecA/01</t>
  </si>
  <si>
    <t>Albrow,MD</t>
  </si>
  <si>
    <t>ASTR112-S1-LecB/01</t>
  </si>
  <si>
    <t>ASTR112-S1-LecC/01</t>
  </si>
  <si>
    <t>ASTR112-S1-TesA/01</t>
  </si>
  <si>
    <t>ASTR112-S1-TutA/01</t>
  </si>
  <si>
    <t>ASTR112-S1-TutA/02</t>
  </si>
  <si>
    <t>LabA</t>
  </si>
  <si>
    <t>ASTR212-S1-LabA/01</t>
  </si>
  <si>
    <t>Baggaley,J</t>
  </si>
  <si>
    <t>ASTR212-S1-LecA/01</t>
  </si>
  <si>
    <t>ASTR212-S1-LecB/01</t>
  </si>
  <si>
    <t>ASTR325-S1-LecA/01</t>
  </si>
  <si>
    <t>01-P1</t>
  </si>
  <si>
    <t>ASTR325-S1-LecB/01</t>
  </si>
  <si>
    <t>01-P2</t>
  </si>
  <si>
    <t>ASTR325-S1-TutA/01</t>
  </si>
  <si>
    <t>McDonald,AJ</t>
  </si>
  <si>
    <t>Reid,M</t>
  </si>
  <si>
    <t>ASTR381-S2-LabA/01</t>
  </si>
  <si>
    <t>LabB</t>
  </si>
  <si>
    <t>ASTR381-S2-LabB/01</t>
  </si>
  <si>
    <t>Gordon,C</t>
  </si>
  <si>
    <t>ASTR422-S2-LecA/01</t>
  </si>
  <si>
    <t>ASTR422-S2-LecB/01</t>
  </si>
  <si>
    <t>ASTR422-S2-TutA/01</t>
  </si>
  <si>
    <t>ASTR425-S1-LecA/01</t>
  </si>
  <si>
    <t>ASTR425-S1-LecB/01</t>
  </si>
  <si>
    <t>ASTR425-S1-TutA/01</t>
  </si>
  <si>
    <t>Varsani,AD</t>
  </si>
  <si>
    <t>BCHM202-S1-LabA/01</t>
  </si>
  <si>
    <t>BCHM202-S1-LabA/02</t>
  </si>
  <si>
    <t>Heinemann,JA</t>
  </si>
  <si>
    <t>BCHM202-S1-LecA/01</t>
  </si>
  <si>
    <t>BCHM202-S1-LecB/01</t>
  </si>
  <si>
    <t>BCHM202-S1-LecC/01</t>
  </si>
  <si>
    <t>BCHM202-S1-TesA/01</t>
  </si>
  <si>
    <t>BCHM202-S1-TutA/01</t>
  </si>
  <si>
    <t>BCHM202-S1-TutB/01</t>
  </si>
  <si>
    <t>TutC</t>
  </si>
  <si>
    <t>BCHM202-S1-TutC/01</t>
  </si>
  <si>
    <t>BCHM202-S1-TutC/02</t>
  </si>
  <si>
    <t>BCHM202-S1-WorA/01</t>
  </si>
  <si>
    <t>Chemistry</t>
  </si>
  <si>
    <t>BCHM206-S2-LecA/01</t>
  </si>
  <si>
    <t>BCHM206-S2-LecB/01</t>
  </si>
  <si>
    <t>BCHM206-S2-LecC/01</t>
  </si>
  <si>
    <t>BCHM206-S2-TesA/01</t>
  </si>
  <si>
    <t>BCHM206-S2-TutA/01</t>
  </si>
  <si>
    <t>BCHM206-S2-TutA/02</t>
  </si>
  <si>
    <t>BCHM206-S2-TutA/03</t>
  </si>
  <si>
    <t>BCHM212-S1-LecA/01</t>
  </si>
  <si>
    <t>BCHM212-S1-LecB/01</t>
  </si>
  <si>
    <t>BCHM212-S1-LecC/01</t>
  </si>
  <si>
    <t>BCHM212-S1-TesA/01</t>
  </si>
  <si>
    <t>A</t>
  </si>
  <si>
    <t>BCHM221-S1-LecA/01</t>
  </si>
  <si>
    <t>BCHM221-S1-LecB/01</t>
  </si>
  <si>
    <t>Tut</t>
  </si>
  <si>
    <t>BCHM221-S1-Tut/01</t>
  </si>
  <si>
    <t>BCHM222-S2-LecA/01</t>
  </si>
  <si>
    <t>BCHM222-S2-LecB/01</t>
  </si>
  <si>
    <t>BCHM222-S2-Tut/01</t>
  </si>
  <si>
    <t>BCHM253-S2-LabA/01</t>
  </si>
  <si>
    <t>BCHM253-S2-LabA/02</t>
  </si>
  <si>
    <t>BCHM253-S2-LabA/03</t>
  </si>
  <si>
    <t>BCHM253-S2-LecA/01</t>
  </si>
  <si>
    <t>BCHM253-S2-LecB/01</t>
  </si>
  <si>
    <t>Curnow,OJ</t>
  </si>
  <si>
    <t>Shaw,IC</t>
  </si>
  <si>
    <t>BCHM281-S2-LabA/01</t>
  </si>
  <si>
    <t>BCHM281-S2-LabB/01</t>
  </si>
  <si>
    <t>BCHM281-S2-LecA/01</t>
  </si>
  <si>
    <t>Pelser,P</t>
  </si>
  <si>
    <t>BCHM281-S2-TesA/01</t>
  </si>
  <si>
    <t>BCHM301-W-LecA/01</t>
  </si>
  <si>
    <t>BCHM301-W-LecB/01</t>
  </si>
  <si>
    <t>BCHM301-W-Tut/01</t>
  </si>
  <si>
    <t>BCHM302-W-LecA/01</t>
  </si>
  <si>
    <t>BCHM302-W-LecB/01</t>
  </si>
  <si>
    <t>BCHM302-W-LecC/01</t>
  </si>
  <si>
    <t>LecD</t>
  </si>
  <si>
    <t>BCHM302-W-LecD/01</t>
  </si>
  <si>
    <t>BCHM302-W-TutA/01</t>
  </si>
  <si>
    <t>BCHM302-W-TutA/02</t>
  </si>
  <si>
    <t>BCHM302-W-TutB/01</t>
  </si>
  <si>
    <t>BCHM302-W-TutB/02</t>
  </si>
  <si>
    <t>BCHM335-S2-LecA/01</t>
  </si>
  <si>
    <t>BCHM335-S2-LecB/01</t>
  </si>
  <si>
    <t>BCHM335-S2-TutA/01</t>
  </si>
  <si>
    <t>BCHM335-S2-TutA/02</t>
  </si>
  <si>
    <t>BCHM381-S2-LabA/01</t>
  </si>
  <si>
    <t>BCHM381-S2-LabB/01</t>
  </si>
  <si>
    <t>BCHM381-S2-TutA/01</t>
  </si>
  <si>
    <t>Biology</t>
  </si>
  <si>
    <t>BCHM401-W-Tut/01</t>
  </si>
  <si>
    <t>BCHM403-W-Tut/01</t>
  </si>
  <si>
    <t>BCHM405-W-LabA/01</t>
  </si>
  <si>
    <t>BCHM405-W-TutA/01</t>
  </si>
  <si>
    <t>BCHM406-W-Tut/01</t>
  </si>
  <si>
    <t>BCHM420-W-LecA/01</t>
  </si>
  <si>
    <t>BCHM420-W-LecB/01</t>
  </si>
  <si>
    <t>BCHM420-W-LecC/01</t>
  </si>
  <si>
    <t>BCHM420-W-LecD/01</t>
  </si>
  <si>
    <t>LecE</t>
  </si>
  <si>
    <t>BCHM420-W-LecE/01</t>
  </si>
  <si>
    <t>LecF</t>
  </si>
  <si>
    <t>BCHM420-W-LecF/01</t>
  </si>
  <si>
    <t>BIOL111-S1-LabA/01</t>
  </si>
  <si>
    <t>BIOL111-S1-LabA/02</t>
  </si>
  <si>
    <t>BIOL111-S1-LabA/03</t>
  </si>
  <si>
    <t>BIOL111-S1-LabA/04</t>
  </si>
  <si>
    <t>BIOL111-S1-LabA/05</t>
  </si>
  <si>
    <t>BIOL111-S1-LabA/06</t>
  </si>
  <si>
    <t>BIOL111-S1-LecA/01</t>
  </si>
  <si>
    <t>BIOL111-S1-LecB/01</t>
  </si>
  <si>
    <t>BIOL111-S1-LecC/01</t>
  </si>
  <si>
    <t>BIOL111-S1-TesA/01</t>
  </si>
  <si>
    <t>Turnbull,MH</t>
  </si>
  <si>
    <t>Norton,DA</t>
  </si>
  <si>
    <t>Marsden,ID</t>
  </si>
  <si>
    <t>Chapman,HM</t>
  </si>
  <si>
    <t>BIOL112-S2-LabA/01</t>
  </si>
  <si>
    <t>BIOL112-S2-LabA/02</t>
  </si>
  <si>
    <t>BIOL112-S2-LabA/03</t>
  </si>
  <si>
    <t>BIOL112-S2-LabA/04</t>
  </si>
  <si>
    <t>BIOL112-S2-LabA/05</t>
  </si>
  <si>
    <t>Nelson,XJ</t>
  </si>
  <si>
    <t>BIOL112-S2-LecA/01</t>
  </si>
  <si>
    <t>BIOL112-S2-LecB/01</t>
  </si>
  <si>
    <t>BIOL112-S2-LecC/01</t>
  </si>
  <si>
    <t>BIOL112-S2-LecD/01</t>
  </si>
  <si>
    <t>Sat</t>
  </si>
  <si>
    <t>BIOL112-S2-TesA/01</t>
  </si>
  <si>
    <t>BIOL113-S1-LabA/01</t>
  </si>
  <si>
    <t>BIOL113-S1-LabA/02</t>
  </si>
  <si>
    <t>BIOL113-S1-LabA/03</t>
  </si>
  <si>
    <t>BIOL113-S1-LabA/04</t>
  </si>
  <si>
    <t>BIOL113-S1-LecA/01</t>
  </si>
  <si>
    <t>BIOL113-S1-LecB/01</t>
  </si>
  <si>
    <t>BIOL113-S1-LecC/01</t>
  </si>
  <si>
    <t>BIOL113-S1-TesA/01</t>
  </si>
  <si>
    <t>BIOL113-S1-TesB/01</t>
  </si>
  <si>
    <t>BIOL116-S2-LabA/01</t>
  </si>
  <si>
    <t>BIOL116-S2-LabA/02</t>
  </si>
  <si>
    <t>BIOL116-S2-LabA/03</t>
  </si>
  <si>
    <t>BIOL116-S2-LecA/01</t>
  </si>
  <si>
    <t>BIOL116-S2-LecB/01</t>
  </si>
  <si>
    <t>BIOL116-S2-LecC/01</t>
  </si>
  <si>
    <t>BIOL116-S2-TesA/01</t>
  </si>
  <si>
    <t>Schiel,DR</t>
  </si>
  <si>
    <t>BIOL209-S1-ComA/01</t>
  </si>
  <si>
    <t>BIOL209-S1-ComA/02</t>
  </si>
  <si>
    <t>BIOL209-S1-LecA/01</t>
  </si>
  <si>
    <t>BIOL209-S1-LecB/01</t>
  </si>
  <si>
    <t>Briskie,J</t>
  </si>
  <si>
    <t>BIOL210-S2-LabA/01</t>
  </si>
  <si>
    <t>BIOL210-S2-LabA/02</t>
  </si>
  <si>
    <t>BIOL210-S2-LecA/01</t>
  </si>
  <si>
    <t>BIOL210-S2-LecB/01</t>
  </si>
  <si>
    <t>BIOL210-S2-LecC/01</t>
  </si>
  <si>
    <t>BIOL210-S2-LecD/01</t>
  </si>
  <si>
    <t>Murray,TJ</t>
  </si>
  <si>
    <t>BIOL211-S2-LabA/01</t>
  </si>
  <si>
    <t>BIOL211-S2-LecA/01</t>
  </si>
  <si>
    <t>BIOL211-S2-LecB/01</t>
  </si>
  <si>
    <t>BIOL211-S2-LecC/01</t>
  </si>
  <si>
    <t>FieA</t>
  </si>
  <si>
    <t>Ecology</t>
  </si>
  <si>
    <t>BIOL212-S1-FieA/01</t>
  </si>
  <si>
    <t>BIOL212-S1-FieA/02</t>
  </si>
  <si>
    <t>BIOL212-S1-LabA/01</t>
  </si>
  <si>
    <t>BIOL212-S1-LabA/02</t>
  </si>
  <si>
    <t>BIOL212-S1-LecA/01</t>
  </si>
  <si>
    <t>BIOL212-S1-LecB/01</t>
  </si>
  <si>
    <t>BIOL212-S1-LecC/01</t>
  </si>
  <si>
    <t>BIOL212-S1-LecD/01</t>
  </si>
  <si>
    <t>BIOL213-S1-LabA/01</t>
  </si>
  <si>
    <t>BIOL213-S1-LabA/02</t>
  </si>
  <si>
    <t>BIOL213-S1-LabB/01</t>
  </si>
  <si>
    <t>BIOL213-S1-LabB/02</t>
  </si>
  <si>
    <t>LabC</t>
  </si>
  <si>
    <t>BIOL213-S1-LabC/01</t>
  </si>
  <si>
    <t>BIOL213-S1-LabC/02</t>
  </si>
  <si>
    <t>BIOL213-S1-LecA/01</t>
  </si>
  <si>
    <t>BIOL213-S1-LecB/01</t>
  </si>
  <si>
    <t>BIOL213-S1-LecC/01</t>
  </si>
  <si>
    <t>BIOL213-S1-TesA/01</t>
  </si>
  <si>
    <t>BIOL213-S1-TutB/01</t>
  </si>
  <si>
    <t>BIOL213-S1-TutB/02</t>
  </si>
  <si>
    <t>BIOL231-S1-LabA/01</t>
  </si>
  <si>
    <t>BIOL231-S1-LabA/02</t>
  </si>
  <si>
    <t>BIOL231-S1-LecA/01</t>
  </si>
  <si>
    <t>BIOL231-S1-LecB/01</t>
  </si>
  <si>
    <t>BIOL231-S1-LecC/01</t>
  </si>
  <si>
    <t>BIOL231-S1-TesA/01</t>
  </si>
  <si>
    <t>BIOL231-S1-TutA/01</t>
  </si>
  <si>
    <t>BIOL231-S1-TutB/01</t>
  </si>
  <si>
    <t>BIOL231-S1-TutC/01</t>
  </si>
  <si>
    <t>BIOL231-S1-TutC/02</t>
  </si>
  <si>
    <t>BIOL231-S1-WorA/01</t>
  </si>
  <si>
    <t>BIOL250-S1-LabA/01</t>
  </si>
  <si>
    <t>BIOL250-S1-LabA/02</t>
  </si>
  <si>
    <t>BIOL250-S1-LabA/03</t>
  </si>
  <si>
    <t>BIOL250-S1-LecA/01</t>
  </si>
  <si>
    <t>BIOL250-S1-LecB/01</t>
  </si>
  <si>
    <t>/Rickerby,S</t>
  </si>
  <si>
    <t>BIOL251-S2-LabA/01</t>
  </si>
  <si>
    <t>BIOL251-S2-LabA/02</t>
  </si>
  <si>
    <t>Petersen,CJ</t>
  </si>
  <si>
    <t>BIOL251-S2-LecA/01</t>
  </si>
  <si>
    <t>BIOL251-S2-LecB/01</t>
  </si>
  <si>
    <t>BIOL251-S2-TesA/01</t>
  </si>
  <si>
    <t>BIOL253-S2-LabA/01</t>
  </si>
  <si>
    <t>BIOL253-S2-LabA/02</t>
  </si>
  <si>
    <t>BIOL253-S2-LabA/03</t>
  </si>
  <si>
    <t>BIOL253-S2-LecA/01</t>
  </si>
  <si>
    <t>BIOL253-S2-LecB/01</t>
  </si>
  <si>
    <t>BIOL254-S2-LabA/01</t>
  </si>
  <si>
    <t>BIOL254-S2-LecA/01</t>
  </si>
  <si>
    <t>BIOL254-S2-LecB/01</t>
  </si>
  <si>
    <t>BIOL270-S1-ComA/01</t>
  </si>
  <si>
    <t>BIOL270-S1-ComA/02</t>
  </si>
  <si>
    <t>/Cass</t>
  </si>
  <si>
    <t>McIntosh,AR</t>
  </si>
  <si>
    <t>OffCampus</t>
  </si>
  <si>
    <t>BIOL270-S1-FieA/01</t>
  </si>
  <si>
    <t>BIOL270-S1-FieA/02</t>
  </si>
  <si>
    <t>BIOL270-S1-FieA/03</t>
  </si>
  <si>
    <t>BIOL270-S1-LabA/01</t>
  </si>
  <si>
    <t>BIOL270-S1-LabA/02</t>
  </si>
  <si>
    <t>BIOL270-S1-LecA/01</t>
  </si>
  <si>
    <t>BIOL270-S1-LecB/01</t>
  </si>
  <si>
    <t>BIOL270-S1-LecC/01</t>
  </si>
  <si>
    <t>BIOL270-S1-LecD/01</t>
  </si>
  <si>
    <t>BIOL270-S1-TutA/01</t>
  </si>
  <si>
    <t>BIOL270-S1-TutA/02</t>
  </si>
  <si>
    <t>BIOL271-S1-LecA/01</t>
  </si>
  <si>
    <t>BIOL271-S1-LecB/01</t>
  </si>
  <si>
    <t>BIOL271-S1-LecC/01</t>
  </si>
  <si>
    <t>BIOL271-S1-TesA/01</t>
  </si>
  <si>
    <t>BIOL271-S1-TutA/01</t>
  </si>
  <si>
    <t>BIOL271-S1-TutA/02</t>
  </si>
  <si>
    <t>BIOL271-S1-TutA/03</t>
  </si>
  <si>
    <t>Behaviour</t>
  </si>
  <si>
    <t>BIOL272-S2-FieA/01</t>
  </si>
  <si>
    <t>BIOL272-S2-FieA/02</t>
  </si>
  <si>
    <t>BIOL272-S2-LabA/01</t>
  </si>
  <si>
    <t>BIOL272-S2-LabA/02</t>
  </si>
  <si>
    <t>BIOL272-S2-LabA/03</t>
  </si>
  <si>
    <t>BIOL272-S2-LabA/04</t>
  </si>
  <si>
    <t>BIOL272-S2-LecA/01</t>
  </si>
  <si>
    <t>BIOL272-S2-LecB/01</t>
  </si>
  <si>
    <t>BIOL272-S2-LecC/01</t>
  </si>
  <si>
    <t>Sun</t>
  </si>
  <si>
    <t>BIOL273-S2-FieA/01</t>
  </si>
  <si>
    <t>BIOL273-S2-FieA/02</t>
  </si>
  <si>
    <t>BIOL273-S2-LabA/01</t>
  </si>
  <si>
    <t>BIOL273-S2-LabA/02</t>
  </si>
  <si>
    <t>BIOL273-S2-LecA/01</t>
  </si>
  <si>
    <t>BIOL273-S2-LecB/01</t>
  </si>
  <si>
    <t>BIOL305-SU1-FieA/01</t>
  </si>
  <si>
    <t>BIOL309-S2-ComA/01</t>
  </si>
  <si>
    <t>BIOL309-S2-LecA/01</t>
  </si>
  <si>
    <t>BIOL309-S2-LecB/01</t>
  </si>
  <si>
    <t>BIOL313-S2-LabA/01</t>
  </si>
  <si>
    <t>BIOL313-S2-LabB/01</t>
  </si>
  <si>
    <t>BIOL313-S2-LecA/01</t>
  </si>
  <si>
    <t>BIOL313-S2-LecB/01</t>
  </si>
  <si>
    <t>BIOL331-W-LecA/01</t>
  </si>
  <si>
    <t>BIOL331-W-LecB/01</t>
  </si>
  <si>
    <t>BIOL331-W-Tut/01</t>
  </si>
  <si>
    <t>BIOL332-S2-LecA/01</t>
  </si>
  <si>
    <t>BIOL332-S2-LecB/01</t>
  </si>
  <si>
    <t>BIOL333-S1-LabA/01</t>
  </si>
  <si>
    <t>BIOL333-S1-LabB/01</t>
  </si>
  <si>
    <t>BIOL333-S1-LecA/01</t>
  </si>
  <si>
    <t>BIOL333-S1-LecB/01</t>
  </si>
  <si>
    <t>BIOL333-S1-TutA/01</t>
  </si>
  <si>
    <t>BIOL333-S1-TutB/01</t>
  </si>
  <si>
    <t>BIOL334-S2-LecA/01</t>
  </si>
  <si>
    <t>BIOL334-S2-LecB/01</t>
  </si>
  <si>
    <t>BIOL334-S2-TutA/01</t>
  </si>
  <si>
    <t>BIOL335-S1-LabA/01</t>
  </si>
  <si>
    <t>BIOL335-S1-LecA/01</t>
  </si>
  <si>
    <t>BIOL335-S1-LecB/01</t>
  </si>
  <si>
    <t>BIOL351-S2-LabA/01</t>
  </si>
  <si>
    <t>BIOL351-S2-LecA/01</t>
  </si>
  <si>
    <t>BIOL351-S2-LecB/01</t>
  </si>
  <si>
    <t>BIOL352-S1-LabA/01</t>
  </si>
  <si>
    <t>BIOL352-S1-LecA/01</t>
  </si>
  <si>
    <t>BIOL352-S1-LecB/01</t>
  </si>
  <si>
    <t>BIOL354-S2-LabA/01</t>
  </si>
  <si>
    <t>BIOL354-S2-LabA/02</t>
  </si>
  <si>
    <t>BIOL354-S2-LabA/03</t>
  </si>
  <si>
    <t>BIOL354-S2-LecA/01</t>
  </si>
  <si>
    <t>BIOL354-S2-LecB/01</t>
  </si>
  <si>
    <t>BIOL354-S2-LecC/01</t>
  </si>
  <si>
    <t>BIOL354-S2-LecD/01</t>
  </si>
  <si>
    <t>BIOL355-S1-LabA/01</t>
  </si>
  <si>
    <t>BIOL355-S1-LabA/02</t>
  </si>
  <si>
    <t>BIOL355-S1-LecA/01</t>
  </si>
  <si>
    <t>BIOL355-S1-LecB/01</t>
  </si>
  <si>
    <t>BIOL371-S1-LecA/01</t>
  </si>
  <si>
    <t>BIOL371-S1-LecB/01</t>
  </si>
  <si>
    <t>BIOL371-S1-TutA/01</t>
  </si>
  <si>
    <t>BIOL371-S1-TutA/02</t>
  </si>
  <si>
    <t>BIOL375-S2-FieA/01</t>
  </si>
  <si>
    <t>BIOL375-S2-LabA/01</t>
  </si>
  <si>
    <t>BIOL375-S2-LecA/01</t>
  </si>
  <si>
    <t>BIOL375-S2-LecB/01</t>
  </si>
  <si>
    <t>BIOL375-S2-LecC/01</t>
  </si>
  <si>
    <t>BIOL377-S1-LecA/01</t>
  </si>
  <si>
    <t>BIOL377-S1-LecB/01</t>
  </si>
  <si>
    <t>BIOL377-S1-WorA/01</t>
  </si>
  <si>
    <t>WorB</t>
  </si>
  <si>
    <t>BIOL377-S1-WorB/01</t>
  </si>
  <si>
    <t>BIOL378-S1-DroA/01</t>
  </si>
  <si>
    <t>BIOL378-S1-DroA/02</t>
  </si>
  <si>
    <t>/Kaikoura</t>
  </si>
  <si>
    <t>BIOL378-S1-FieA/01</t>
  </si>
  <si>
    <t>BIOL378-S1-LecA/01</t>
  </si>
  <si>
    <t>BIOL378-S1-LecB/01</t>
  </si>
  <si>
    <t>BIOL378-S1-LecC/01</t>
  </si>
  <si>
    <t>BIOL383-S1-LabA/01</t>
  </si>
  <si>
    <t>BIOL383-S1-LabA/02</t>
  </si>
  <si>
    <t>BIOL383-S1-LecA/01</t>
  </si>
  <si>
    <t>BIOL383-S1-LecB/01</t>
  </si>
  <si>
    <t>BIOL384-S2-FieA/01</t>
  </si>
  <si>
    <t>BIOL384-S2-LabA/01</t>
  </si>
  <si>
    <t>BIOL384-S2-LecA/01</t>
  </si>
  <si>
    <t>BIOL384-S2-LecB/01</t>
  </si>
  <si>
    <t>BIOL405-W-TutA/01</t>
  </si>
  <si>
    <t>BIOL430-W-TutA/01</t>
  </si>
  <si>
    <t>BIOL431-W-TutA/01</t>
  </si>
  <si>
    <t>BIOL432-W-TutA/01</t>
  </si>
  <si>
    <t>BIOL434-W-LabA/01</t>
  </si>
  <si>
    <t>BIOL434-W-TutA/01</t>
  </si>
  <si>
    <t>BIOL435-W-TutA/01</t>
  </si>
  <si>
    <t>BIOL436-W-Tut/01</t>
  </si>
  <si>
    <t>BIOL451-W-TutA/01</t>
  </si>
  <si>
    <t>BIOL470-W-Tut/01</t>
  </si>
  <si>
    <t>BIOL471-W-TutA/01</t>
  </si>
  <si>
    <t>BIOL472-W-TutA/01</t>
  </si>
  <si>
    <t>BIOL473-W-TutA/01</t>
  </si>
  <si>
    <t>BIOL474-W-TutA/01</t>
  </si>
  <si>
    <t>BIOL478-W-TutA/01</t>
  </si>
  <si>
    <t>BIOL479-W-TutA/01</t>
  </si>
  <si>
    <t>BIOL491-W-TutA/01</t>
  </si>
  <si>
    <t>BIOL493-W-LabA/01</t>
  </si>
  <si>
    <t>BIOL493-W-TutA/01</t>
  </si>
  <si>
    <t>/Clark,A</t>
  </si>
  <si>
    <t>B3</t>
  </si>
  <si>
    <t>BRDG006_PY-B3-TutA/01</t>
  </si>
  <si>
    <t>BRDG006_PY-B3-TutA/02</t>
  </si>
  <si>
    <t>Hardie,J</t>
  </si>
  <si>
    <t>BRDG006_PY-B3-TutA/03</t>
  </si>
  <si>
    <t>/Porter,D</t>
  </si>
  <si>
    <t>BRDG006_PY-B3-TutA/04</t>
  </si>
  <si>
    <t>BRDG006_PY-B3-TutB/01</t>
  </si>
  <si>
    <t>BRDG006_PY-B3-TutB/02</t>
  </si>
  <si>
    <t>BRDG006_PY-B3-TutB/03</t>
  </si>
  <si>
    <t>BRDG006_PY-B3-TutB/04</t>
  </si>
  <si>
    <t>BRDG006_PY-B3-TutC/01</t>
  </si>
  <si>
    <t>BRDG006_PY-B3-TutC/02</t>
  </si>
  <si>
    <t>BRDG006_PY-B3-TutC/03</t>
  </si>
  <si>
    <t>BRDG006_PY-B3-TutC/04</t>
  </si>
  <si>
    <t>TutD</t>
  </si>
  <si>
    <t>BRDG006_PY-B3-TutD/01</t>
  </si>
  <si>
    <t>BRDG006_PY-B3-TutD/02</t>
  </si>
  <si>
    <t>BRDG006_PY-B3-TutD/03</t>
  </si>
  <si>
    <t>BRDG006_PY-B3-TutD/04</t>
  </si>
  <si>
    <t>/Allen,K</t>
  </si>
  <si>
    <t>B1</t>
  </si>
  <si>
    <t>BRDG006-B1-TutA/01</t>
  </si>
  <si>
    <t>BRDG006-B1-TutB/01</t>
  </si>
  <si>
    <t>BRDG006-B1-TutC/01</t>
  </si>
  <si>
    <t>BRDG006-B1-TutD/01</t>
  </si>
  <si>
    <t>B2</t>
  </si>
  <si>
    <t>BRDG006-B2-TutA/01</t>
  </si>
  <si>
    <t>BRDG006-B2-TutB/01</t>
  </si>
  <si>
    <t>BRDG006-B2-TutC/01</t>
  </si>
  <si>
    <t>BRDG006-B2-TutD/01</t>
  </si>
  <si>
    <t>/Pennell,M</t>
  </si>
  <si>
    <t>BRDG011_PY-B3-LecA/01</t>
  </si>
  <si>
    <t>BRDG011_PY-B3-LecB/01</t>
  </si>
  <si>
    <t>BRDG011_PY-B3-LecC/01</t>
  </si>
  <si>
    <t>BRDG011_PY-B3-LecD/01</t>
  </si>
  <si>
    <t>BRDG011-B1-LecA/01</t>
  </si>
  <si>
    <t>BRDG011-B1-LecB/01</t>
  </si>
  <si>
    <t>BRDG011-B1-LecC/01</t>
  </si>
  <si>
    <t>BRDG011-B2-LecA/01</t>
  </si>
  <si>
    <t>BRDG011-B2-LecB/01</t>
  </si>
  <si>
    <t>BRDG011-B2-LecC/01</t>
  </si>
  <si>
    <t>BRDG011-B2-LecD/01</t>
  </si>
  <si>
    <t>BRDG014_PY-B3-LecA/01</t>
  </si>
  <si>
    <t>BRDG014_PY-B3-LecB/01</t>
  </si>
  <si>
    <t>BRDG014_PY-B3-LecC/01</t>
  </si>
  <si>
    <t>BRDG014-B1-LecA/01</t>
  </si>
  <si>
    <t>BRDG014-B1-LecB/01</t>
  </si>
  <si>
    <t>BRDG014-B2-LecA/01</t>
  </si>
  <si>
    <t>BRDG014-B2-LecB/01</t>
  </si>
  <si>
    <t>BRDG014-B2-LecC/01</t>
  </si>
  <si>
    <t>Clucas,J</t>
  </si>
  <si>
    <t>BRDG016_PY-B3-LecA/01</t>
  </si>
  <si>
    <t>BRDG016_PY-B3-LecB/01</t>
  </si>
  <si>
    <t>BRDG016_PY-B3-LecC/01</t>
  </si>
  <si>
    <t>BRDG016-B1-LecA/01</t>
  </si>
  <si>
    <t>BRDG016-B1-LecB/01</t>
  </si>
  <si>
    <t>BRDG016-B2-LecA/01</t>
  </si>
  <si>
    <t>BRDG016-B2-LecB/01</t>
  </si>
  <si>
    <t>BRDG016-B2-LecC/01</t>
  </si>
  <si>
    <t>BRDG017_PY-B3-LecA/01</t>
  </si>
  <si>
    <t>BRDG017_PY-B3-LecB/01</t>
  </si>
  <si>
    <t>BRDG017_PY-B3-LecC/01</t>
  </si>
  <si>
    <t>BRDG017-B1-LecA/01</t>
  </si>
  <si>
    <t>BRDG017-B1-LecB/01</t>
  </si>
  <si>
    <t>BRDG017-B1-LecC/01</t>
  </si>
  <si>
    <t>BRDG017-B2-LecA/01</t>
  </si>
  <si>
    <t>BRDG017-B2-LecB/01</t>
  </si>
  <si>
    <t>BRDG017-B2-LecC/01</t>
  </si>
  <si>
    <t>BRDG017-B2-LecD/01</t>
  </si>
  <si>
    <t>Adams,AM</t>
  </si>
  <si>
    <t>BRDG018_PY-B3-LecA/01</t>
  </si>
  <si>
    <t>BRDG018_PY-B3-LecB/01</t>
  </si>
  <si>
    <t>BRDG018_PY-B3-LecC/01</t>
  </si>
  <si>
    <t>BRDG018-B1-LecA/01</t>
  </si>
  <si>
    <t>BRDG018-B1-LecB/01</t>
  </si>
  <si>
    <t>BRDG018-B2-LecA/01</t>
  </si>
  <si>
    <t>BRDG018-B2-LecB/01</t>
  </si>
  <si>
    <t>BRDG018-B2-LecC/01</t>
  </si>
  <si>
    <t>BRDG019_PY-B3-LecA/01</t>
  </si>
  <si>
    <t>BRDG019_PY-B3-LecB/01</t>
  </si>
  <si>
    <t>BRDG019_PY-B3-LecC/01</t>
  </si>
  <si>
    <t>BRDG019-B1-LecA/01</t>
  </si>
  <si>
    <t>BRDG019-B1-LecB/01</t>
  </si>
  <si>
    <t>BRDG019-B1-LecC/01</t>
  </si>
  <si>
    <t>BRDG019-B1-LecC/02</t>
  </si>
  <si>
    <t>BRDG019-B2-LecA/01</t>
  </si>
  <si>
    <t>BRDG019-B2-LecB/01</t>
  </si>
  <si>
    <t>BRDG019-B2-LecC/01</t>
  </si>
  <si>
    <t>/Blackmore,N</t>
  </si>
  <si>
    <t>BRDG023_PY-B3-LabA/01</t>
  </si>
  <si>
    <t>BRDG023_PY-B3-LecA/01</t>
  </si>
  <si>
    <t>BRDG023_PY-B3-LecB/01</t>
  </si>
  <si>
    <t>BRDG023_PY-B3-LecC/01</t>
  </si>
  <si>
    <t>BRDG023-B1-Lab/01</t>
  </si>
  <si>
    <t>BRDG023-B1-LecA/01</t>
  </si>
  <si>
    <t>BRDG023-B1-LecB/01</t>
  </si>
  <si>
    <t>BRDG023-B2-Lab/01</t>
  </si>
  <si>
    <t>BRDG023-B2-LecA/01</t>
  </si>
  <si>
    <t>BRDG023-B2-LecB/01</t>
  </si>
  <si>
    <t>BRDG023-B2-LecC/01</t>
  </si>
  <si>
    <t>BRDG024_PY-B3-LabA/01</t>
  </si>
  <si>
    <t>BRDG024_PY-B3-LecA/01</t>
  </si>
  <si>
    <t>BRDG024_PY-B3-LecB/01</t>
  </si>
  <si>
    <t>BRDG024_PY-B3-LecC/01</t>
  </si>
  <si>
    <t>BRDG024-B1-Lab/01</t>
  </si>
  <si>
    <t>BRDG024-B1-LecA/01</t>
  </si>
  <si>
    <t>BRDG024-B1-LecB/01</t>
  </si>
  <si>
    <t>BRDG024-B1-LecC/01</t>
  </si>
  <si>
    <t>BRDG024-B2-Lab/01</t>
  </si>
  <si>
    <t>BRDG024-B2-LecA/01</t>
  </si>
  <si>
    <t>BRDG024-B2-LecB/01</t>
  </si>
  <si>
    <t>BRDG024-B2-LecC/01</t>
  </si>
  <si>
    <t>/Reid,D</t>
  </si>
  <si>
    <t>BRDG025_PY-B3-LabA/01</t>
  </si>
  <si>
    <t>BRDG025_PY-B3-LecA/01</t>
  </si>
  <si>
    <t>BRDG025_PY-B3-LecB/01</t>
  </si>
  <si>
    <t>BRDG025_PY-B3-LecC/01</t>
  </si>
  <si>
    <t>BRDG025-B1-Lab/01</t>
  </si>
  <si>
    <t>BRDG025-B1-LecA/01</t>
  </si>
  <si>
    <t>BRDG025-B1-LecB/01</t>
  </si>
  <si>
    <t>BRDG025-B1-LecC/01</t>
  </si>
  <si>
    <t>BRDG025-B2-Lab/01</t>
  </si>
  <si>
    <t>BRDG025-B2-LecA/01</t>
  </si>
  <si>
    <t>BRDG025-B2-LecB/01</t>
  </si>
  <si>
    <t>BRDG025-B2-LecC/01</t>
  </si>
  <si>
    <t>Tibble,P</t>
  </si>
  <si>
    <t>BRDG028_PY-B3-LecA/01</t>
  </si>
  <si>
    <t>BRDG028_PY-B3-LecB/01</t>
  </si>
  <si>
    <t>BRDG028_PY-B3-LecC/01</t>
  </si>
  <si>
    <t>BRDG028-B1-LecA/01</t>
  </si>
  <si>
    <t>BRDG028-B1-LecB/01</t>
  </si>
  <si>
    <t>BRDG028-B1-LecC/01</t>
  </si>
  <si>
    <t>BRDG028-B2-LecA/01</t>
  </si>
  <si>
    <t>BRDG028-B2-LecB/01</t>
  </si>
  <si>
    <t>BRDG028-B2-LecC/01</t>
  </si>
  <si>
    <t>BRDG029_PY-B3-LecA/01</t>
  </si>
  <si>
    <t>BRDG029_PY-B3-LecB/01</t>
  </si>
  <si>
    <t>BRDG029_PY-B3-LecC/01</t>
  </si>
  <si>
    <t>BRDG029-B1-LecA/01</t>
  </si>
  <si>
    <t>BRDG029-B1-LecB/01</t>
  </si>
  <si>
    <t>BRDG029-B2-LecA/01</t>
  </si>
  <si>
    <t>BRDG029-B2-LecB/01</t>
  </si>
  <si>
    <t>BRDG029-B2-LecC/01</t>
  </si>
  <si>
    <t>BRDG031-SU1-LecA/01</t>
  </si>
  <si>
    <t>BRDG031-SU1-LecB/01</t>
  </si>
  <si>
    <t>BRDG031-SU1-LecC/01</t>
  </si>
  <si>
    <t>BRDG031-SU1-LecD/01</t>
  </si>
  <si>
    <t>BRDG034_PY-B3-LecA/01</t>
  </si>
  <si>
    <t>BRDG034_PY-B3-LecB/01</t>
  </si>
  <si>
    <t>BRDG034_PY-B3-LecC/01</t>
  </si>
  <si>
    <t>BRDG034-B1-LecA/01</t>
  </si>
  <si>
    <t>BRDG034-B1-LecB/01</t>
  </si>
  <si>
    <t>BRDG034-B1-LecC/01</t>
  </si>
  <si>
    <t>BRDG034-B2-LecA/01</t>
  </si>
  <si>
    <t>BRDG034-B2-LecB/01</t>
  </si>
  <si>
    <t>BRDG034-B2-LecC/01</t>
  </si>
  <si>
    <t>BRDG035_PY-B3-LecA/01</t>
  </si>
  <si>
    <t>BRDG035_PY-B3-LecB/01</t>
  </si>
  <si>
    <t>BRDG035_PY-B3-LecC/01</t>
  </si>
  <si>
    <t>BRDG035-B1-LecA/01</t>
  </si>
  <si>
    <t>BRDG035-B1-LecB/01</t>
  </si>
  <si>
    <t>BRDG035-B2-LecA/01</t>
  </si>
  <si>
    <t>BRDG035-B2-LecB/01</t>
  </si>
  <si>
    <t>Tarren-Sweeney,MJ</t>
  </si>
  <si>
    <t>Dovedale</t>
  </si>
  <si>
    <t>CFPY502-W-LecA/01</t>
  </si>
  <si>
    <t>CFPY502-W-WorA/01</t>
  </si>
  <si>
    <t>France,KG</t>
  </si>
  <si>
    <t>FY</t>
  </si>
  <si>
    <t>CFPY503-FY-LecA/01</t>
  </si>
  <si>
    <t>CFPY503-FY-LecB/01</t>
  </si>
  <si>
    <t>CFPY503-FY-LecC/01</t>
  </si>
  <si>
    <t>CFPY503-FY-LecD/01</t>
  </si>
  <si>
    <t>CFPY503-FY-LecE/01</t>
  </si>
  <si>
    <t>CFPY504-FY-LecA/01</t>
  </si>
  <si>
    <t>CFPY504-FY-LecB/01</t>
  </si>
  <si>
    <t>CFPY504-FY-LecC/01</t>
  </si>
  <si>
    <t>CFPY504-FY-LecD/01</t>
  </si>
  <si>
    <t>CFPY504-FY-LecE/01</t>
  </si>
  <si>
    <t>CFPY505-FY-LecA/01</t>
  </si>
  <si>
    <t>CFPY505-FY-LecB/01</t>
  </si>
  <si>
    <t>CFPY505-FY-LecC/01</t>
  </si>
  <si>
    <t>CFPY505-FY-LecD/01</t>
  </si>
  <si>
    <t>CFPY505-FY-LecE/01</t>
  </si>
  <si>
    <t>Liberty,K</t>
  </si>
  <si>
    <t>CFPY601-W-LecA/01</t>
  </si>
  <si>
    <t>Friesen,MD</t>
  </si>
  <si>
    <t>Besley,SC</t>
  </si>
  <si>
    <t>CFPY602-W-LecA/01</t>
  </si>
  <si>
    <t>Tyler-Merrick,GM</t>
  </si>
  <si>
    <t>CFPY603-W-LecA/01</t>
  </si>
  <si>
    <t>Barraclough,SJ</t>
  </si>
  <si>
    <t>Miller,J</t>
  </si>
  <si>
    <t>CFPY604-W-WorA/01</t>
  </si>
  <si>
    <t>CFPY604-W-WorB/01</t>
  </si>
  <si>
    <t>WorC</t>
  </si>
  <si>
    <t>CFPY604-W-WorC/01</t>
  </si>
  <si>
    <t>WorD</t>
  </si>
  <si>
    <t>CFPY604-W-WorD/01</t>
  </si>
  <si>
    <t>WorE</t>
  </si>
  <si>
    <t>CFPY604-W-WorE/01</t>
  </si>
  <si>
    <t>WorF</t>
  </si>
  <si>
    <t>CFPY604-W-WorF/01</t>
  </si>
  <si>
    <t>WorG</t>
  </si>
  <si>
    <t>CFPY604-W-WorG/01</t>
  </si>
  <si>
    <t>O'Steen,B</t>
  </si>
  <si>
    <t>CHCH101-S1-LecA/01</t>
  </si>
  <si>
    <t>CHCH101-S2-LecA/01</t>
  </si>
  <si>
    <t>CHCH101-SU1-LecA/01</t>
  </si>
  <si>
    <t>CHCH101-SU1-LecB/01</t>
  </si>
  <si>
    <t>CHCH101-SU1-LecC/01</t>
  </si>
  <si>
    <t>CHCH101-SU1-LecD/01</t>
  </si>
  <si>
    <t>CHCH101-SU1-LecE/01</t>
  </si>
  <si>
    <t>Kruger,PE</t>
  </si>
  <si>
    <t>CHEM111-S1-LabA/01</t>
  </si>
  <si>
    <t>02-P1</t>
  </si>
  <si>
    <t>CHEM111-S1-LabA/02</t>
  </si>
  <si>
    <t>02-P2</t>
  </si>
  <si>
    <t>03-P1</t>
  </si>
  <si>
    <t>CHEM111-S1-LabA/03</t>
  </si>
  <si>
    <t>03-P2</t>
  </si>
  <si>
    <t>04-P1</t>
  </si>
  <si>
    <t>CHEM111-S1-LabA/04</t>
  </si>
  <si>
    <t>04-P2</t>
  </si>
  <si>
    <t>CHEM111-S1-LecA/01</t>
  </si>
  <si>
    <t>CHEM111-S1-LecA/02</t>
  </si>
  <si>
    <t>CHEM111-S1-LecB/01</t>
  </si>
  <si>
    <t>CHEM111-S1-LecB/02</t>
  </si>
  <si>
    <t>CHEM111-S1-LecC/01</t>
  </si>
  <si>
    <t>CHEM111-S1-LecC/02</t>
  </si>
  <si>
    <t>CHEM111-S1-LecD/01</t>
  </si>
  <si>
    <t>CHEM111-S1-LecD/02</t>
  </si>
  <si>
    <t>CHEM111-S1-TesA/01</t>
  </si>
  <si>
    <t>CHEM111-S2-LabA/01</t>
  </si>
  <si>
    <t>CHEM111-S2-LabA/02</t>
  </si>
  <si>
    <t>CHEM111-S2-LabA/03</t>
  </si>
  <si>
    <t>CHEM111-S2-LecA/01</t>
  </si>
  <si>
    <t>CHEM111-S2-LecB/01</t>
  </si>
  <si>
    <t>CHEM111-S2-LecC/01</t>
  </si>
  <si>
    <t>CHEM111-S2-LecD/01</t>
  </si>
  <si>
    <t>CHEM111-S2-TesA/01</t>
  </si>
  <si>
    <t>CHEM111-S2-WorA/01</t>
  </si>
  <si>
    <t>CHEM111-S2-WorA/02</t>
  </si>
  <si>
    <t>CHEM111-S2-WorA/03</t>
  </si>
  <si>
    <t>CHEM111-S2-WorA/04</t>
  </si>
  <si>
    <t>CHEM111-S2-WorA/05</t>
  </si>
  <si>
    <t>CHEM111-S2-WorA/06</t>
  </si>
  <si>
    <t>CHEM111-S2-WorA/07</t>
  </si>
  <si>
    <t>CHEM112-S2-LabA/01</t>
  </si>
  <si>
    <t>CHEM112-S2-LabA/02</t>
  </si>
  <si>
    <t>CHEM112-S2-LecA/01</t>
  </si>
  <si>
    <t>CHEM112-S2-LecB/01</t>
  </si>
  <si>
    <t>CHEM112-S2-LecC/01</t>
  </si>
  <si>
    <t>CHEM112-S2-LecD/01</t>
  </si>
  <si>
    <t>CHEM112-S2-TesA/01</t>
  </si>
  <si>
    <t>CHEM114-S1-LabA/01</t>
  </si>
  <si>
    <t>CHEM114-S1-LabA/02</t>
  </si>
  <si>
    <t>CHEM114-S1-LabA/03</t>
  </si>
  <si>
    <t>Downard,AJ</t>
  </si>
  <si>
    <t>CHEM114-S1-LecA/01</t>
  </si>
  <si>
    <t>CHEM114-S1-LecB/01</t>
  </si>
  <si>
    <t>CHEM114-S1-LecC/01</t>
  </si>
  <si>
    <t>CHEM114-S1-LecD/01</t>
  </si>
  <si>
    <t>CHEM114-S1-TesA/01</t>
  </si>
  <si>
    <t>Molecules</t>
  </si>
  <si>
    <t>CHEM211-S1-LecA/01</t>
  </si>
  <si>
    <t>CHEM211-S1-LecB/01</t>
  </si>
  <si>
    <t>CHEM211-S1-LecC/01</t>
  </si>
  <si>
    <t>CHEM211-S1-TesA/01</t>
  </si>
  <si>
    <t>CHEM212-S1-LecA/01</t>
  </si>
  <si>
    <t>CHEM212-S1-LecB/01</t>
  </si>
  <si>
    <t>CHEM212-S1-LecC/01</t>
  </si>
  <si>
    <t>CHEM212-S1-TesA/01</t>
  </si>
  <si>
    <t>CHEM241-S2-LecA/01</t>
  </si>
  <si>
    <t>CHEM241-S2-LecB/01</t>
  </si>
  <si>
    <t>CHEM241-S2-LecC/01</t>
  </si>
  <si>
    <t>CHEM241-S2-TesA/01</t>
  </si>
  <si>
    <t>CHEM241-S2-TutA/01</t>
  </si>
  <si>
    <t>CHEM242-S2-LecA/01</t>
  </si>
  <si>
    <t>CHEM242-S2-LecB/01</t>
  </si>
  <si>
    <t>CHEM242-S2-LecC/01</t>
  </si>
  <si>
    <t>CHEM242-S2-TesA/01</t>
  </si>
  <si>
    <t>CHEM242-S2-TutA/01</t>
  </si>
  <si>
    <t>CHEM242-S2-TutA/02</t>
  </si>
  <si>
    <t>CHEM242-S2-TutA/03</t>
  </si>
  <si>
    <t>CHEM243-S2-LecA/01</t>
  </si>
  <si>
    <t>CHEM243-S2-LecB/01</t>
  </si>
  <si>
    <t>CHEM243-S2-LecC/01</t>
  </si>
  <si>
    <t>CHEM243-S2-LecD/01</t>
  </si>
  <si>
    <t>CHEM281-S1-LabA/01</t>
  </si>
  <si>
    <t>CHEM281-S1-LabB/01</t>
  </si>
  <si>
    <t>CHEM281-S1-LecA/01</t>
  </si>
  <si>
    <t>CHEM281-S1-LecB/01</t>
  </si>
  <si>
    <t>CHEM321-W-LecA/01</t>
  </si>
  <si>
    <t>CHEM321-W-LecB/01</t>
  </si>
  <si>
    <t>CHEM321-W-LecC/01</t>
  </si>
  <si>
    <t>CHEM321-W-TesA/01</t>
  </si>
  <si>
    <t>CHEM321-W-TesB/01</t>
  </si>
  <si>
    <t>CHEM322-W-LecA/01</t>
  </si>
  <si>
    <t>CHEM322-W-LecB/01</t>
  </si>
  <si>
    <t>CHEM322-W-TutA/01</t>
  </si>
  <si>
    <t>CHEM322-W-TutA/02</t>
  </si>
  <si>
    <t>CHEM324-W-LecA/01</t>
  </si>
  <si>
    <t>CHEM324-W-LecB/01</t>
  </si>
  <si>
    <t>CHEM324-W-LecC/01</t>
  </si>
  <si>
    <t>CHEM325-W-LecA/01</t>
  </si>
  <si>
    <t>CHEM325-W-LecB/01</t>
  </si>
  <si>
    <t>CHEM325-W-LecC/01</t>
  </si>
  <si>
    <t>CHEM325-W-LecD/01</t>
  </si>
  <si>
    <t>CHEM325-W-TutA/01</t>
  </si>
  <si>
    <t>CHEM325-W-TutA/02</t>
  </si>
  <si>
    <t>CHEM325-W-TutB/01</t>
  </si>
  <si>
    <t>CHEM325-W-TutB/02</t>
  </si>
  <si>
    <t>CHEM333-S1-LecA/01</t>
  </si>
  <si>
    <t>CHEM333-S1-LecB/01</t>
  </si>
  <si>
    <t>CHEM333-S1-LecC/01</t>
  </si>
  <si>
    <t>CHEM333-S1-TesA/01</t>
  </si>
  <si>
    <t>CHEM343-S2-LecA/01</t>
  </si>
  <si>
    <t>CHEM343-S2-LecB/01</t>
  </si>
  <si>
    <t>CHEM343-S2-LecC/01</t>
  </si>
  <si>
    <t>CHEM343-S2-TesA/01</t>
  </si>
  <si>
    <t>CHEM381-S1-LabA/01</t>
  </si>
  <si>
    <t>CHEM381-S1-LabB/01</t>
  </si>
  <si>
    <t>CHEM382-S2-LabA/01</t>
  </si>
  <si>
    <t>CHEM382-S2-LabB/01</t>
  </si>
  <si>
    <t>CHEM421-W-LecA/01</t>
  </si>
  <si>
    <t>CHEM421-W-WorA/01</t>
  </si>
  <si>
    <t>CHEM421-W-WorB/01</t>
  </si>
  <si>
    <t>CHEM422-W-LecA/01</t>
  </si>
  <si>
    <t>CHEM422-W-LecB/01</t>
  </si>
  <si>
    <t>CHEM422-W-LecC/01</t>
  </si>
  <si>
    <t>CHEM422-W-LecD/01</t>
  </si>
  <si>
    <t>CHEM422-W-LecE/01</t>
  </si>
  <si>
    <t>CHEM422-W-LecF/01</t>
  </si>
  <si>
    <t>CHEM423-W-LecA/01</t>
  </si>
  <si>
    <t>CHEM423-W-LecB/01</t>
  </si>
  <si>
    <t>CHEM423-W-LecC/01</t>
  </si>
  <si>
    <t>CHEM423-W-LecD/01</t>
  </si>
  <si>
    <t>CHEM423-W-LecE/01</t>
  </si>
  <si>
    <t>CHEM423-W-LecF/01</t>
  </si>
  <si>
    <t>CHEM424-W-LecA/01</t>
  </si>
  <si>
    <t>CHEM424-W-LecB/01</t>
  </si>
  <si>
    <t>CHEM424-W-LecC/01</t>
  </si>
  <si>
    <t>Lam,AY</t>
  </si>
  <si>
    <t>CHIN101-W-LecA/01</t>
  </si>
  <si>
    <t>CHIN101-W-LecA/02</t>
  </si>
  <si>
    <t>CHIN101-W-LecB/01</t>
  </si>
  <si>
    <t>CHIN101-W-LecB/02</t>
  </si>
  <si>
    <t>CHIN101-W-LecC/01</t>
  </si>
  <si>
    <t>CHIN101-W-LecC/02</t>
  </si>
  <si>
    <t>CHIN101-W-LecD/01</t>
  </si>
  <si>
    <t>CHIN101-W-LecD/02</t>
  </si>
  <si>
    <t>CHIN101-W-LecE/01</t>
  </si>
  <si>
    <t>CHIN101-W-LecE/02</t>
  </si>
  <si>
    <t>CHIN101-W-LecF/01</t>
  </si>
  <si>
    <t>CHIN101-W-LecF/02</t>
  </si>
  <si>
    <t>LecG</t>
  </si>
  <si>
    <t>CHIN101-W-LecG/01</t>
  </si>
  <si>
    <t>CHIN101-W-LecG/02</t>
  </si>
  <si>
    <t>LecH</t>
  </si>
  <si>
    <t>CHIN101-W-LecH/01</t>
  </si>
  <si>
    <t>CHIN101-W-LecH/02</t>
  </si>
  <si>
    <t>LecI</t>
  </si>
  <si>
    <t>CHIN101-W-LecI/01</t>
  </si>
  <si>
    <t>CHIN101-W-LecI/02</t>
  </si>
  <si>
    <t>LecJ</t>
  </si>
  <si>
    <t>CHIN101-W-LecJ/01</t>
  </si>
  <si>
    <t>CHIN101-W-LecJ/02</t>
  </si>
  <si>
    <t>CHIN105-S2-LecA/01</t>
  </si>
  <si>
    <t>CHIN105-S2-LecA/02</t>
  </si>
  <si>
    <t>CHIN105-S2-LecB/01</t>
  </si>
  <si>
    <t>CHIN105-S2-LecB/02</t>
  </si>
  <si>
    <t>CHIN105-S2-LecC/01</t>
  </si>
  <si>
    <t>CHIN105-S2-LecC/02</t>
  </si>
  <si>
    <t>CHIN105-S2-LecD/01</t>
  </si>
  <si>
    <t>CHIN105-S2-LecD/02</t>
  </si>
  <si>
    <t>CHIN105-S2-LecE/01</t>
  </si>
  <si>
    <t>CHIN105-S2-LecE/02</t>
  </si>
  <si>
    <t>CHIN115-S2-LecA/01</t>
  </si>
  <si>
    <t>CHIN115-S2-LecB/01</t>
  </si>
  <si>
    <t>CHIN115-S2-LecC/01</t>
  </si>
  <si>
    <t>Wu,X</t>
  </si>
  <si>
    <t>CHIN201-W-LecA/01</t>
  </si>
  <si>
    <t>CHIN201-W-LecB/01</t>
  </si>
  <si>
    <t>CHIN201-W-LecC/01</t>
  </si>
  <si>
    <t>CHIN201-W-LecD/01</t>
  </si>
  <si>
    <t>CHIN206-S2-FilA/01</t>
  </si>
  <si>
    <t>CHIN206-S2-LecA/01</t>
  </si>
  <si>
    <t>CHIN206-S2-TutA/01</t>
  </si>
  <si>
    <t>CHIN301-W-LecA/01</t>
  </si>
  <si>
    <t>CHIN301-W-LecB/01</t>
  </si>
  <si>
    <t>CHIN301-W-LecC/01</t>
  </si>
  <si>
    <t>CHIN301-W-LecD/01</t>
  </si>
  <si>
    <t>CHIN401-W-LecA/01</t>
  </si>
  <si>
    <t>Wright,AF</t>
  </si>
  <si>
    <t>CINE102-S1-FilA/01</t>
  </si>
  <si>
    <t>CINE102-S1-LecA/01</t>
  </si>
  <si>
    <t>CINE102-S1-TutA/02</t>
  </si>
  <si>
    <t>CINE102-S1-TutA/03</t>
  </si>
  <si>
    <t>CINE102-S1-TutA/04</t>
  </si>
  <si>
    <t>Wiles,MM</t>
  </si>
  <si>
    <t>CINE104-S2-FilA/01</t>
  </si>
  <si>
    <t>CINE104-S2-LecA/01</t>
  </si>
  <si>
    <t>CINE104-S2-TutA/01</t>
  </si>
  <si>
    <t>CINE104-S2-TutA/02</t>
  </si>
  <si>
    <t>CINE104-S2-TutA/03</t>
  </si>
  <si>
    <t>CINE104-S2-TutA/04</t>
  </si>
  <si>
    <t>CINE201-S1-FilA/01</t>
  </si>
  <si>
    <t>CINE201-S1-LecA/01</t>
  </si>
  <si>
    <t>CINE203-S2-FilA/01</t>
  </si>
  <si>
    <t>CINE203-S2-LecA/01</t>
  </si>
  <si>
    <t>Kahi,HK</t>
  </si>
  <si>
    <t>CINE213-S1-LecA/01</t>
  </si>
  <si>
    <t>CINE213-S1-LecB/01</t>
  </si>
  <si>
    <t>Wright,NJT</t>
  </si>
  <si>
    <t>Mondry,H</t>
  </si>
  <si>
    <t>CINE214-S1-LecA/01</t>
  </si>
  <si>
    <t>CINE214-S1-TutA/01</t>
  </si>
  <si>
    <t>CINE215-S2-FilA/01</t>
  </si>
  <si>
    <t>CINE215-S2-LecA/01</t>
  </si>
  <si>
    <t>CINE215-S2-TutA/01</t>
  </si>
  <si>
    <t>CINE302-S1-FilA/01</t>
  </si>
  <si>
    <t>CINE302-S1-LecA/01</t>
  </si>
  <si>
    <t>CINE303-S2-FilA/01</t>
  </si>
  <si>
    <t>CINE303-S2-LecA/01</t>
  </si>
  <si>
    <t>CINE303-S2-TutA/01</t>
  </si>
  <si>
    <t>Bond,RP</t>
  </si>
  <si>
    <t>CLAS104-S1-LecA/01</t>
  </si>
  <si>
    <t>CLAS104-S1-LecB/01</t>
  </si>
  <si>
    <t>CLAS104-S1-LecC/01</t>
  </si>
  <si>
    <t>/Classics100tutor</t>
  </si>
  <si>
    <t>CLAS104-S1-TutA/01</t>
  </si>
  <si>
    <t>CLAS104-S1-TutA/02</t>
  </si>
  <si>
    <t>CLAS104-S1-TutA/03</t>
  </si>
  <si>
    <t>CLAS104-S1-TutA/04</t>
  </si>
  <si>
    <t>CLAS104-S1-TutA/05</t>
  </si>
  <si>
    <t>CLAS104-S1-TutA/06</t>
  </si>
  <si>
    <t>CLAS104-S1-TutA/07</t>
  </si>
  <si>
    <t>D</t>
  </si>
  <si>
    <t>CLAS104_D-S1-LecA/01</t>
  </si>
  <si>
    <t>CLAS104_D-S1-LecB/01</t>
  </si>
  <si>
    <t>CLAS104_D-S1-LecC/01</t>
  </si>
  <si>
    <t>Sciarrino,E</t>
  </si>
  <si>
    <t>Griffith,AB</t>
  </si>
  <si>
    <t>CLAS105-S2-LecA/01</t>
  </si>
  <si>
    <t>CLAS105-S2-LecB/01</t>
  </si>
  <si>
    <t>CLAS105-S2-LecC/01</t>
  </si>
  <si>
    <t>CLAS105-S2-TutA/01</t>
  </si>
  <si>
    <t>CLAS105-S2-TutA/02</t>
  </si>
  <si>
    <t>CLAS105-S2-TutA/03</t>
  </si>
  <si>
    <t>CLAS105-S2-TutA/04</t>
  </si>
  <si>
    <t>Parker,VL</t>
  </si>
  <si>
    <t>CLAS111-S2-LecA/01</t>
  </si>
  <si>
    <t>CLAS111-S2-LecB/01</t>
  </si>
  <si>
    <t>CLAS111-S2-LecC/01</t>
  </si>
  <si>
    <t>CLAS111-S2-TutA/01</t>
  </si>
  <si>
    <t>CLAS111-S2-TutA/02</t>
  </si>
  <si>
    <t>CLAS111-S2-TutA/03</t>
  </si>
  <si>
    <t>Morrison,GL</t>
  </si>
  <si>
    <t>CLAS134-S1-LecA/01</t>
  </si>
  <si>
    <t>CLAS134-S1-LecB/01</t>
  </si>
  <si>
    <t>CLAS134-S1-LecC/01</t>
  </si>
  <si>
    <t>CLAS135-S2-LecA/01</t>
  </si>
  <si>
    <t>CLAS135-S2-LecB/01</t>
  </si>
  <si>
    <t>CLAS135-S2-LecC/01</t>
  </si>
  <si>
    <t>CLAS144-S1-LecA/01</t>
  </si>
  <si>
    <t>CLAS144-S1-LecB/01</t>
  </si>
  <si>
    <t>CLAS144-S1-LecC/01</t>
  </si>
  <si>
    <t>CLAS144_D-S1-LecA/01</t>
  </si>
  <si>
    <t>CLAS144_D-S1-LecB/01</t>
  </si>
  <si>
    <t>CLAS144_D-S1-LecC/01</t>
  </si>
  <si>
    <t>CLAS145-S2-LecA/01</t>
  </si>
  <si>
    <t>CLAS145-S2-LecB/01</t>
  </si>
  <si>
    <t>CLAS145-S2-LecC/01</t>
  </si>
  <si>
    <t>CLAS145_D-S2-LecA/01</t>
  </si>
  <si>
    <t>CLAS145_D-S2-LecB/01</t>
  </si>
  <si>
    <t>CLAS145_D-S2-LecC/01</t>
  </si>
  <si>
    <t>CLAS201-S2-LecA/01</t>
  </si>
  <si>
    <t>CLAS201-S2-LecB/01</t>
  </si>
  <si>
    <t>CLAS201-S2-LecC/01</t>
  </si>
  <si>
    <t>CLAS206-S2-LecA/01</t>
  </si>
  <si>
    <t>CLAS206-S2-LecB/01</t>
  </si>
  <si>
    <t>CLAS206-S2-LecC/01</t>
  </si>
  <si>
    <t>CLAS206-S2-TutA/01</t>
  </si>
  <si>
    <t>CLAS206-S2-TutA/02</t>
  </si>
  <si>
    <t>CLAS206-S2-TutA/03</t>
  </si>
  <si>
    <t>CLAS214-S1-LecA/01</t>
  </si>
  <si>
    <t>CLAS214-S1-LecB/01</t>
  </si>
  <si>
    <t>CLAS214-S1-LecC/01</t>
  </si>
  <si>
    <t>CLAS214-S1-TesA/01</t>
  </si>
  <si>
    <t>CLAS214-S1-TesA/02</t>
  </si>
  <si>
    <t>CLAS223-S1-LecA/01</t>
  </si>
  <si>
    <t>CLAS223-S1-LecB/01</t>
  </si>
  <si>
    <t>CLAS223-S1-LecC/01</t>
  </si>
  <si>
    <t>CLAS234-S1-LecA/01</t>
  </si>
  <si>
    <t>CLAS234-S1-LecB/01</t>
  </si>
  <si>
    <t>CLAS234-S1-LecC/01</t>
  </si>
  <si>
    <t>CLAS235-S2-LecA/01</t>
  </si>
  <si>
    <t>CLAS235-S2-LecB/01</t>
  </si>
  <si>
    <t>CLAS235-S2-LecC/01</t>
  </si>
  <si>
    <t>CLAS244-S1-LecA/01</t>
  </si>
  <si>
    <t>CLAS244-S1-LecB/01</t>
  </si>
  <si>
    <t>CLAS244-S1-LecC/01</t>
  </si>
  <si>
    <t>CLAS245-S2-LecA/01</t>
  </si>
  <si>
    <t>CLAS245-S2-LecB/01</t>
  </si>
  <si>
    <t>CLAS245-S2-LecC/01</t>
  </si>
  <si>
    <t>CLAS319-S2-LecA/01</t>
  </si>
  <si>
    <t>CLAS319-S2-LecB/01</t>
  </si>
  <si>
    <t>CLAS319-S2-LecC/01</t>
  </si>
  <si>
    <t>CLAS319-S2-TutA/01</t>
  </si>
  <si>
    <t>CLAS319-S2-TutA/02</t>
  </si>
  <si>
    <t>CLAS322-S1-LecA/01</t>
  </si>
  <si>
    <t>CLAS322-S1-LecB/01</t>
  </si>
  <si>
    <t>CLAS322-S1-LecC/01</t>
  </si>
  <si>
    <t>CLAS325-S1-LecA/01</t>
  </si>
  <si>
    <t>CLAS325-S1-LecB/01</t>
  </si>
  <si>
    <t>CLAS325-S1-LecC/01</t>
  </si>
  <si>
    <t>CLAS332-S2-LecA/01</t>
  </si>
  <si>
    <t>CLAS332-S2-LecB/01</t>
  </si>
  <si>
    <t>CLAS332-S2-LecC/01</t>
  </si>
  <si>
    <t>CLAS334-S1-LecA/01</t>
  </si>
  <si>
    <t>CLAS334-S1-LecB/01</t>
  </si>
  <si>
    <t>CLAS334-S1-LecC/01</t>
  </si>
  <si>
    <t>CLAS336-S2-LecA/01</t>
  </si>
  <si>
    <t>CLAS336-S2-LecB/01</t>
  </si>
  <si>
    <t>CLAS336-S2-LecC/01</t>
  </si>
  <si>
    <t>CLAS336-S2-TutA/01</t>
  </si>
  <si>
    <t>CLAS344-S1-LecA/01</t>
  </si>
  <si>
    <t>CLAS344-S1-LecB/01</t>
  </si>
  <si>
    <t>CLAS344-S1-LecC/01</t>
  </si>
  <si>
    <t>CLAS401-W-LecA/01</t>
  </si>
  <si>
    <t>CLAS401-W-LecB/01</t>
  </si>
  <si>
    <t>CLAS401-W-LecC/01</t>
  </si>
  <si>
    <t>CLAS401-W-LecD/01</t>
  </si>
  <si>
    <t>CLAS407-S2-LecA/01</t>
  </si>
  <si>
    <t>CLAS407-S2-LecB/01</t>
  </si>
  <si>
    <t>CLAS407-S2-LecC/01</t>
  </si>
  <si>
    <t>CLAS407-S2-TutA/01</t>
  </si>
  <si>
    <t>CLAS422-S1-LecA/01</t>
  </si>
  <si>
    <t>CLAS422-S1-LecB/01</t>
  </si>
  <si>
    <t>CLAS422-S1-LecC/01</t>
  </si>
  <si>
    <t>CLAS460-S1-LecA/01</t>
  </si>
  <si>
    <t>Moran,CA</t>
  </si>
  <si>
    <t>CMDS113-S1-LecA/01</t>
  </si>
  <si>
    <t>CMDS113-S1-LecB/01</t>
  </si>
  <si>
    <t>CMDS161-S1-LecA/01</t>
  </si>
  <si>
    <t>CMDS161-S1-LecB/01</t>
  </si>
  <si>
    <t>Howe,TJ</t>
  </si>
  <si>
    <t>CMDS162-S2-LecA/01</t>
  </si>
  <si>
    <t>CMDS162-S2-LecB/01</t>
  </si>
  <si>
    <t>Klee,TM</t>
  </si>
  <si>
    <t>CMDS221-S1-LecA/01</t>
  </si>
  <si>
    <t>CMDS221-S1-LecB/01</t>
  </si>
  <si>
    <t>Newbury,JM</t>
  </si>
  <si>
    <t>CMDS222-S2-LecA/01</t>
  </si>
  <si>
    <t>CMDS222-S2-LecB/01</t>
  </si>
  <si>
    <t>McAuliffe,MJ</t>
  </si>
  <si>
    <t>CMDS231-S1-LecA/01</t>
  </si>
  <si>
    <t>CMDS231-S1-LecB/01</t>
  </si>
  <si>
    <t>Stokes,SF</t>
  </si>
  <si>
    <t>CMDS232-S2-LecA/01</t>
  </si>
  <si>
    <t>CMDS232-S2-LecB/01</t>
  </si>
  <si>
    <t>CMDS243-S1-LecA/01</t>
  </si>
  <si>
    <t>Emmerson,SJ</t>
  </si>
  <si>
    <t>CMDS263-S2-LecA/01</t>
  </si>
  <si>
    <t>CliA</t>
  </si>
  <si>
    <t>Clinic</t>
  </si>
  <si>
    <t>CMDS281-S1-CliA/01</t>
  </si>
  <si>
    <t>CliB</t>
  </si>
  <si>
    <t>CMDS281-S1-CliB/01</t>
  </si>
  <si>
    <t>CliC</t>
  </si>
  <si>
    <t>CMDS281-S1-CliC/01</t>
  </si>
  <si>
    <t>CliD</t>
  </si>
  <si>
    <t>CMDS281-S1-CliD/01</t>
  </si>
  <si>
    <t>CliE</t>
  </si>
  <si>
    <t>CMDS281-S1-CliE/01</t>
  </si>
  <si>
    <t>Lec</t>
  </si>
  <si>
    <t>Tillard,GD</t>
  </si>
  <si>
    <t>CMDS281-S1-Lec/01</t>
  </si>
  <si>
    <t>CMDS282-S2-CliA/01</t>
  </si>
  <si>
    <t>CMDS282-S2-CliB/01</t>
  </si>
  <si>
    <t>CMDS282-S2-CliC/01</t>
  </si>
  <si>
    <t>CMDS282-S2-CliD/01</t>
  </si>
  <si>
    <t>CMDS282-S2-Lec/01</t>
  </si>
  <si>
    <t>CMDS320-S1-LecA/01</t>
  </si>
  <si>
    <t>CMDS320-S1-LecB/01</t>
  </si>
  <si>
    <t>Theys,C</t>
  </si>
  <si>
    <t>CMDS363-S2-LecA/01</t>
  </si>
  <si>
    <t>Huckabee,M</t>
  </si>
  <si>
    <t>CMDS365-S1-LecA/01</t>
  </si>
  <si>
    <t>CMDS365-S1-LecB/01</t>
  </si>
  <si>
    <t>CMDS366-S2-LecA/01</t>
  </si>
  <si>
    <t>CMDS366-S2-LecB/01</t>
  </si>
  <si>
    <t>CMDS367-S2-LecA/01</t>
  </si>
  <si>
    <t>CMDS369-S1-LecA/01</t>
  </si>
  <si>
    <t>CMDS369-S1-LecB/01</t>
  </si>
  <si>
    <t>CMDS381-S1-CliA/01</t>
  </si>
  <si>
    <t>CMDS381-S1-CliB/01</t>
  </si>
  <si>
    <t>CMDS381-S1-CliC/01</t>
  </si>
  <si>
    <t>CMDS381-S1-CliD/01</t>
  </si>
  <si>
    <t>CMDS381-S1-Tut/01</t>
  </si>
  <si>
    <t>CMDS382-S2-CliA/01</t>
  </si>
  <si>
    <t>CMDS382-S2-CliB/01</t>
  </si>
  <si>
    <t>CMDS382-S2-CliC/01</t>
  </si>
  <si>
    <t>CMDS382-S2-CliD/01</t>
  </si>
  <si>
    <t>CMDS382-S2-Tut/01</t>
  </si>
  <si>
    <t>CMDS410-S1-Lec/01</t>
  </si>
  <si>
    <t>Kelly,RJ</t>
  </si>
  <si>
    <t>CMDS442-S2-LecA/01</t>
  </si>
  <si>
    <t>CMDS442-S2-LecB/01</t>
  </si>
  <si>
    <t>CMDS461-S1-LecA/01</t>
  </si>
  <si>
    <t>CMDS461-S1-LecB/01</t>
  </si>
  <si>
    <t>CMDS462-S2-LecA/01</t>
  </si>
  <si>
    <t>CMDS465-S1-LecA/01</t>
  </si>
  <si>
    <t>CMDS465-S1-LecB/01</t>
  </si>
  <si>
    <t>CMDS482-S1-CliA/01</t>
  </si>
  <si>
    <t>CMDS482-S1-CliB/01</t>
  </si>
  <si>
    <t>CMDS482-S1-CliC/01</t>
  </si>
  <si>
    <t>CMDS482-S1-CliD/01</t>
  </si>
  <si>
    <t>CMDS482-S1-Lec/01</t>
  </si>
  <si>
    <t>CMDS484-S2-CliA/01</t>
  </si>
  <si>
    <t>CMDS484-S2-CliB/01</t>
  </si>
  <si>
    <t>CMDS484-S2-CliC/01</t>
  </si>
  <si>
    <t>CMDS484-S2-CliD/01</t>
  </si>
  <si>
    <t>CMDS484-S2-Lec/01</t>
  </si>
  <si>
    <t>O'Beirne,G</t>
  </si>
  <si>
    <t>CMDS651-S1-LecA/01</t>
  </si>
  <si>
    <t>CMDS651-S1-LecB/01</t>
  </si>
  <si>
    <t>CMDS652-S1-LecA/01</t>
  </si>
  <si>
    <t>CMDS652-S1-LecB/01</t>
  </si>
  <si>
    <t>CMDS653-S1-LecA/01</t>
  </si>
  <si>
    <t>CMDS653-S1-LecB/01</t>
  </si>
  <si>
    <t>X</t>
  </si>
  <si>
    <t>CMDS654-X-CliA/01</t>
  </si>
  <si>
    <t>CMDS654-X-CliB/01</t>
  </si>
  <si>
    <t>CMDS654-X-CliC/01</t>
  </si>
  <si>
    <t>CMDS654-X-CliD/01</t>
  </si>
  <si>
    <t>CMDS654-X-CliE/01</t>
  </si>
  <si>
    <t>CMDS654-X-LecA/01</t>
  </si>
  <si>
    <t>CMDS654-X-LecB/01</t>
  </si>
  <si>
    <t>CMDS654-X-LecC/01</t>
  </si>
  <si>
    <t>CMDS655-S2-LecA/01</t>
  </si>
  <si>
    <t>CMDS655-S2-LecB/01</t>
  </si>
  <si>
    <t>CMDS656-S2-LecA/01</t>
  </si>
  <si>
    <t>CMDS656-S2-LecB/01</t>
  </si>
  <si>
    <t>CMDS656-S2-LecC/01</t>
  </si>
  <si>
    <t>CMDS656-S2-LecD/01</t>
  </si>
  <si>
    <t>CMDS656-S2-LecE/01</t>
  </si>
  <si>
    <t>CMDS657-S2-LecA/01</t>
  </si>
  <si>
    <t>CMDS657-S2-LecB/01</t>
  </si>
  <si>
    <t>CMDS657-S2-LecC/01</t>
  </si>
  <si>
    <t>CMDS657-S2-LecD/01</t>
  </si>
  <si>
    <t>CMDS657-S2-LecE/01</t>
  </si>
  <si>
    <t>CMDS657-S2-LecF/01</t>
  </si>
  <si>
    <t>CMDS658-X-LecA/01</t>
  </si>
  <si>
    <t>CMDS661-S1-LecA/01</t>
  </si>
  <si>
    <t>CMDS661-S1-LecB/01</t>
  </si>
  <si>
    <t>CMDS661-S1-LecC/01</t>
  </si>
  <si>
    <t>CMDS661-S1-LecD/01</t>
  </si>
  <si>
    <t>Robb,MP</t>
  </si>
  <si>
    <t>CMDS662-S1-LecA/01</t>
  </si>
  <si>
    <t>CMDS663-S1-LecA/01</t>
  </si>
  <si>
    <t>CMDS664-S1-CliA/01</t>
  </si>
  <si>
    <t>CMDS664-S1-CliB/01</t>
  </si>
  <si>
    <t>CMDS664-S1-CliC/01</t>
  </si>
  <si>
    <t>CMDS664-S1-CliD/01</t>
  </si>
  <si>
    <t>CMDS664-S1-Lec/01</t>
  </si>
  <si>
    <t>CMDS665-S2-LecA/01</t>
  </si>
  <si>
    <t>CMDS665-S2-LecB/01</t>
  </si>
  <si>
    <t>CMDS665-S2-LecC/01</t>
  </si>
  <si>
    <t>CMDS665-S2-LecD/01</t>
  </si>
  <si>
    <t>CMDS666-S2-LecA/01</t>
  </si>
  <si>
    <t>CMDS667-S2-LecA/01</t>
  </si>
  <si>
    <t>CMDS667-S2-LecB/01</t>
  </si>
  <si>
    <t>CMDS668-S2-CliA/01</t>
  </si>
  <si>
    <t>CMDS668-S2-CliB/01</t>
  </si>
  <si>
    <t>CMDS668-S2-CliC/01</t>
  </si>
  <si>
    <t>CMDS668-S2-CliD/01</t>
  </si>
  <si>
    <t>CMDS668-S2-LecA/01</t>
  </si>
  <si>
    <t>CMDS668-S2-TutA/01</t>
  </si>
  <si>
    <t>CMDS669-S1-LecA/01</t>
  </si>
  <si>
    <t>CMDS669-S1-LecB/01</t>
  </si>
  <si>
    <t>CMDS670-S1-LecA/01</t>
  </si>
  <si>
    <t>CMDS670-S1-LecB/01</t>
  </si>
  <si>
    <t>CMDS671-S1-CliA/01</t>
  </si>
  <si>
    <t>CMDS671-S1-CliB/01</t>
  </si>
  <si>
    <t>CMDS671-S1-CliC/01</t>
  </si>
  <si>
    <t>CMDS671-S1-CliD/01</t>
  </si>
  <si>
    <t>CMDS671-S1-LecB/01</t>
  </si>
  <si>
    <t>CMDS672-S2-LecA/01</t>
  </si>
  <si>
    <t>CMDS672-S2-LecB/01</t>
  </si>
  <si>
    <t>CMDS672-S1-TesA/01</t>
  </si>
  <si>
    <t>CMDS673-S2-LecA/01</t>
  </si>
  <si>
    <t>CMDS674-S2-LecA/01</t>
  </si>
  <si>
    <t>CMDS674-S2-LecB/01</t>
  </si>
  <si>
    <t>CMDS675-S2-LecA/01</t>
  </si>
  <si>
    <t>CMDS675-S2-LecB/01</t>
  </si>
  <si>
    <t>CMDS676-X-CliA/01</t>
  </si>
  <si>
    <t>CMDS676-X-CliB/01</t>
  </si>
  <si>
    <t>CMDS676-X-CliC/01</t>
  </si>
  <si>
    <t>CMDS676-X-CliD/01</t>
  </si>
  <si>
    <t>CMDS676-X-CliE/01</t>
  </si>
  <si>
    <t>Joyce,Z</t>
  </si>
  <si>
    <t>COMS101-S1-LecA/01</t>
  </si>
  <si>
    <t>COMS101-S1-TutA/03</t>
  </si>
  <si>
    <t>COMS101-S1-TutA/04</t>
  </si>
  <si>
    <t>COMS101-S1-TutA/05</t>
  </si>
  <si>
    <t>COMS101-S1-TutA/06</t>
  </si>
  <si>
    <t>COMS101-S1-TutA/07</t>
  </si>
  <si>
    <t>COMS101-S1-TutA/08</t>
  </si>
  <si>
    <t>Matheson,D</t>
  </si>
  <si>
    <t>COMS102-S2-LecA/01</t>
  </si>
  <si>
    <t>COMS102-S2-LecB/01</t>
  </si>
  <si>
    <t>COMS102-S2-TutA/01</t>
  </si>
  <si>
    <t>COMS102-S2-TutA/02</t>
  </si>
  <si>
    <t>COMS102-S2-TutA/03</t>
  </si>
  <si>
    <t>COMS102-S2-TutA/04</t>
  </si>
  <si>
    <t>COMS102_D-S2-LecA/01</t>
  </si>
  <si>
    <t>COMS102_D-S2-LecB/01</t>
  </si>
  <si>
    <t>COMS102_D-S2-TutA/01</t>
  </si>
  <si>
    <t>COMS102_D-S2-TutA/02</t>
  </si>
  <si>
    <t>COMS102_D-S2-TutA/03</t>
  </si>
  <si>
    <t>COMS102_D-S2-TutA/04</t>
  </si>
  <si>
    <t>COMS201-S2-LecA/01</t>
  </si>
  <si>
    <t>COMS201-S2-TutA/01</t>
  </si>
  <si>
    <t>COMS201-S2-TutA/02</t>
  </si>
  <si>
    <t>Tait,S</t>
  </si>
  <si>
    <t>COMS203-S2-LecA/01</t>
  </si>
  <si>
    <t>COMS203-S2-TutA/02</t>
  </si>
  <si>
    <t>COMS203-S2-TutA/03</t>
  </si>
  <si>
    <t>Kenix,L</t>
  </si>
  <si>
    <t>COMS204-S1-LecA/01</t>
  </si>
  <si>
    <t>COMS204-S1-LecB/01</t>
  </si>
  <si>
    <t>Bahador,B</t>
  </si>
  <si>
    <t>COMS205-S2-LecA/01</t>
  </si>
  <si>
    <t>COMS205-S2-TutA/01</t>
  </si>
  <si>
    <t>COMS205-S2-TutA/02</t>
  </si>
  <si>
    <t>COMS205-S2-TutA/03</t>
  </si>
  <si>
    <t>COMS205-S2-TutA/04</t>
  </si>
  <si>
    <t>COMS207-S2-LecA/01</t>
  </si>
  <si>
    <t>COMS207-S2-LecB/01</t>
  </si>
  <si>
    <t>COMS207-S2-TutA/01</t>
  </si>
  <si>
    <t>COMS207-S2-TutA/02</t>
  </si>
  <si>
    <t>COMS207-S2-TutA/03</t>
  </si>
  <si>
    <t>COMS207-S2-TutA/04</t>
  </si>
  <si>
    <t>COMS207-S2-TutA/05</t>
  </si>
  <si>
    <t>COMS207-S2-TutA/06</t>
  </si>
  <si>
    <t>COMS207-S2-TutA/07</t>
  </si>
  <si>
    <t>COMS207-S2-TutA/08</t>
  </si>
  <si>
    <t>COMS207-S2-TutA/09</t>
  </si>
  <si>
    <t>Leung,WC</t>
  </si>
  <si>
    <t>COMS220-S1-LecA/01</t>
  </si>
  <si>
    <t>COMS220-S1-LecB/01</t>
  </si>
  <si>
    <t>COMS225-S1-LecA/01</t>
  </si>
  <si>
    <t>COMS225-S1-LecB/01</t>
  </si>
  <si>
    <t>COMS225_D-S1-LecA/01</t>
  </si>
  <si>
    <t>COMS303-S1-LecA/01</t>
  </si>
  <si>
    <t>COMS303-S1-LecB/01</t>
  </si>
  <si>
    <t>COMS303-S1-TutA/01</t>
  </si>
  <si>
    <t>COMS303-S1-TutA/02</t>
  </si>
  <si>
    <t>COMS304-S2-LecA/01</t>
  </si>
  <si>
    <t>COMS304-S2-LecB/01</t>
  </si>
  <si>
    <t>COMS304-S2-TutA/01</t>
  </si>
  <si>
    <t>COMS304-S2-TutA/02</t>
  </si>
  <si>
    <t>COMS304-S2-TutA/03</t>
  </si>
  <si>
    <t>COMS305-S1-LecA/01</t>
  </si>
  <si>
    <t>COMS305-S1-LecB/01</t>
  </si>
  <si>
    <t>COMS306-S2-LecA/01</t>
  </si>
  <si>
    <t>COMS306-S2-TutA/01</t>
  </si>
  <si>
    <t>COMS306-S2-TutA/03</t>
  </si>
  <si>
    <t>COMS307-S2-LecA/01</t>
  </si>
  <si>
    <t>COMS307-S2-LecB/01</t>
  </si>
  <si>
    <t>COMS320-S2-LecA/01</t>
  </si>
  <si>
    <t>Project</t>
  </si>
  <si>
    <t>COMS401-S1-LecA/01</t>
  </si>
  <si>
    <t>COMS401-S1-LecB/01</t>
  </si>
  <si>
    <t>COMS401-S1-LecC/01</t>
  </si>
  <si>
    <t>COMS402-S2-LecA/01</t>
  </si>
  <si>
    <t>COMS407-S1-LecA/01</t>
  </si>
  <si>
    <t>COMS421-S2-LecA/01</t>
  </si>
  <si>
    <t>/Cosc100Tutor</t>
  </si>
  <si>
    <t>COSC101-S1-ComA/01</t>
  </si>
  <si>
    <t>COSC101-S1-ComA/02</t>
  </si>
  <si>
    <t>COSC101-S1-ComA/03</t>
  </si>
  <si>
    <t>Thomson,CJ</t>
  </si>
  <si>
    <t>COSC101-S1-LecA/01</t>
  </si>
  <si>
    <t>COSC101-S1-LecB/01</t>
  </si>
  <si>
    <t>COSC101-S1-TesA/01</t>
  </si>
  <si>
    <t>COSC121-S1-ComA/01</t>
  </si>
  <si>
    <t>Cockburn,AJ</t>
  </si>
  <si>
    <t>COSC121-S1-ComA/02</t>
  </si>
  <si>
    <t>Guttmann,WN</t>
  </si>
  <si>
    <t>COSC121-S1-ComA/03</t>
  </si>
  <si>
    <t>COSC121-S1-ComA/04</t>
  </si>
  <si>
    <t>/Lobb,RJE</t>
  </si>
  <si>
    <t>COSC121-S1-ComA/05</t>
  </si>
  <si>
    <t>COSC121-S1-ComA/06</t>
  </si>
  <si>
    <t>COSC121-S1-ComA/07</t>
  </si>
  <si>
    <t>COSC121-S1-LecA/01</t>
  </si>
  <si>
    <t>COSC121-S1-LecB/01</t>
  </si>
  <si>
    <t>COSC121-S1-LecC/01</t>
  </si>
  <si>
    <t>COSC121-S1-TesA/01</t>
  </si>
  <si>
    <t>COSC121-S1-TesA/02</t>
  </si>
  <si>
    <t>COSC121-S1-TesA/03</t>
  </si>
  <si>
    <t>COSC121-S2-ComA/01</t>
  </si>
  <si>
    <t>COSC121-S2-ComA/02</t>
  </si>
  <si>
    <t>COSC121-S2-ComA/03</t>
  </si>
  <si>
    <t>COSC121-S2-ComA/04</t>
  </si>
  <si>
    <t>COSC121-S2-LecA/01</t>
  </si>
  <si>
    <t>COSC121-S2-LecB/01</t>
  </si>
  <si>
    <t>COSC121-S2-LecC/01</t>
  </si>
  <si>
    <t>COSC121-S2-TesA/01</t>
  </si>
  <si>
    <t>COSC122-S2-ComA/01</t>
  </si>
  <si>
    <t>COSC122-S2-ComA/02</t>
  </si>
  <si>
    <t>COSC122-S2-ComA/03</t>
  </si>
  <si>
    <t>COSC122-S2-ComA/04</t>
  </si>
  <si>
    <t>COSC122-S2-ComA/05</t>
  </si>
  <si>
    <t>Green,R</t>
  </si>
  <si>
    <t>COSC122-S2-LecA/01</t>
  </si>
  <si>
    <t>COSC122-S2-LecB/01</t>
  </si>
  <si>
    <t>COSC122-S2-LecC/01</t>
  </si>
  <si>
    <t>COSC122-S2-TesA/01</t>
  </si>
  <si>
    <t>COSC122-S2-TesA/02</t>
  </si>
  <si>
    <t>COSC261-S1-ComA/01</t>
  </si>
  <si>
    <t>COSC261-S1-ComA/02</t>
  </si>
  <si>
    <t>COSC261-S1-ComA/03</t>
  </si>
  <si>
    <t>COSC261-S1-ComA/04</t>
  </si>
  <si>
    <t>Neshatian,K</t>
  </si>
  <si>
    <t>COSC261-S1-LecA/01</t>
  </si>
  <si>
    <t>COSC261-S1-LecB/01</t>
  </si>
  <si>
    <t>COSC261-S1-LecC/01</t>
  </si>
  <si>
    <t>COSC261-S1-TesA/01</t>
  </si>
  <si>
    <t>Mukundan,R</t>
  </si>
  <si>
    <t>Algorithms</t>
  </si>
  <si>
    <t>COSC262-S1-LecA/01</t>
  </si>
  <si>
    <t>COSC262-S1-LecB/01</t>
  </si>
  <si>
    <t>COSC262-S1-LecC/01</t>
  </si>
  <si>
    <t>COSC262-S1-TutA/01</t>
  </si>
  <si>
    <t>COSC262-S1-TutA/02</t>
  </si>
  <si>
    <t>COSC262-S1-TutA/03</t>
  </si>
  <si>
    <t>COSC262-S1-TutA/04</t>
  </si>
  <si>
    <t>Kim,DS</t>
  </si>
  <si>
    <t>COSC264-S2-ComA/01</t>
  </si>
  <si>
    <t>Willig,A</t>
  </si>
  <si>
    <t>COSC264-S2-ComA/02</t>
  </si>
  <si>
    <t>COSC264-S2-ComA/03</t>
  </si>
  <si>
    <t>COSC264-S2-ComA/04</t>
  </si>
  <si>
    <t>COSC264-S2-DroA/01</t>
  </si>
  <si>
    <t>COSC264-S2-LecA/01</t>
  </si>
  <si>
    <t>COSC264-S2-LecB/01</t>
  </si>
  <si>
    <t>COSC264-S2-LecC/01</t>
  </si>
  <si>
    <t>COSC264-S2-TesA/01</t>
  </si>
  <si>
    <t>COSC264-S2-TesB/01</t>
  </si>
  <si>
    <t>Mitrovic,T</t>
  </si>
  <si>
    <t>COSC265-S2-ComA/01</t>
  </si>
  <si>
    <t>COSC265-S2-ComA/02</t>
  </si>
  <si>
    <t>/Cosc200Tutor</t>
  </si>
  <si>
    <t>COSC265-S2-ComA/03</t>
  </si>
  <si>
    <t>COSC265-S2-LecA/01</t>
  </si>
  <si>
    <t>COSC265-S2-LecB/01</t>
  </si>
  <si>
    <t>COSC265-S2-LecC/01</t>
  </si>
  <si>
    <t>COSC265-S2-TesA/01</t>
  </si>
  <si>
    <t>COSC265-S2-TesA/02</t>
  </si>
  <si>
    <t>COSC265-S2-TutA/01</t>
  </si>
  <si>
    <t>COSC265-S2-TutA/02</t>
  </si>
  <si>
    <t>COSC265-S2-TutA/03</t>
  </si>
  <si>
    <t>COSC362-S2-ComA/01</t>
  </si>
  <si>
    <t>COSC362-S2-LecA/01</t>
  </si>
  <si>
    <t>COSC362-S2-LecB/01</t>
  </si>
  <si>
    <t>COSC362-S2-TesA/01</t>
  </si>
  <si>
    <t>COSC363-S1-ComA/01</t>
  </si>
  <si>
    <t>COSC363-S1-ComA/02</t>
  </si>
  <si>
    <t>COSC363-S1-LecA/01</t>
  </si>
  <si>
    <t>COSC363-S1-LecB/01</t>
  </si>
  <si>
    <t>COSC364-S1-ComA/01</t>
  </si>
  <si>
    <t>COSC364-S1-ComA/02</t>
  </si>
  <si>
    <t>COSC364-S1-LecA/01</t>
  </si>
  <si>
    <t>COSC364-S1-LecB/01</t>
  </si>
  <si>
    <t>COSC364-S1-TesA/01</t>
  </si>
  <si>
    <t>COSC367-S2-ComA/01</t>
  </si>
  <si>
    <t>COSC367-S2-ComA/02</t>
  </si>
  <si>
    <t>COSC367-S2-LecA/01</t>
  </si>
  <si>
    <t>COSC367-S2-LecB/01</t>
  </si>
  <si>
    <t>COSC367-S2-TesA/01</t>
  </si>
  <si>
    <t>COSC368-S2-ComA/01</t>
  </si>
  <si>
    <t>COSC368-S2-ComA/02</t>
  </si>
  <si>
    <t>COSC368-S2-LecA/01</t>
  </si>
  <si>
    <t>COSC368-S2-LecB/01</t>
  </si>
  <si>
    <t>COSC401-S1-LecA/01</t>
  </si>
  <si>
    <t>COSC411-S1-LecA/01</t>
  </si>
  <si>
    <t>COSC411-S1-LecB/01</t>
  </si>
  <si>
    <t>COSC415-S2-LecA/01</t>
  </si>
  <si>
    <t>COSC415-S2-LecB/01</t>
  </si>
  <si>
    <t>COSC418-S2-LecA/01</t>
  </si>
  <si>
    <t>COSC420-S1-LecA/01</t>
  </si>
  <si>
    <t>COSC421-S1-LecA/01</t>
  </si>
  <si>
    <t>COSC422-S2-LecA/01</t>
  </si>
  <si>
    <t>COSC422-S2-LecB/01</t>
  </si>
  <si>
    <t>COSC424-S2-LecA/01</t>
  </si>
  <si>
    <t>COSC428-S1-LecA/01</t>
  </si>
  <si>
    <t>COSC432-S2-LecA/01</t>
  </si>
  <si>
    <t>COSC460-W-LecA/01</t>
  </si>
  <si>
    <t>COUN672_D-W-WorA/01</t>
  </si>
  <si>
    <t>COUN672_D-W-WorB/01</t>
  </si>
  <si>
    <t>COUN672_D-W-WorC/01</t>
  </si>
  <si>
    <t>COUN672_D-W-WorD/01</t>
  </si>
  <si>
    <t>COUN672_D-W-WorE/01</t>
  </si>
  <si>
    <t>COUN672_D-W-WorF/01</t>
  </si>
  <si>
    <t>COUN675_D-W-WorA/01</t>
  </si>
  <si>
    <t>COUN675_D-W-WorB/01</t>
  </si>
  <si>
    <t>COUN675_D-W-WorC/01</t>
  </si>
  <si>
    <t>COUN675_D-W-WorD/01</t>
  </si>
  <si>
    <t>COUN675_D-W-WorE/01</t>
  </si>
  <si>
    <t>COUN675_D-W-WorF/01</t>
  </si>
  <si>
    <t>COUN675_D-W-WorG/01</t>
  </si>
  <si>
    <t>YD</t>
  </si>
  <si>
    <t>COUN676-YD-WorA/01</t>
  </si>
  <si>
    <t>COUN676-YD-WorB/01</t>
  </si>
  <si>
    <t>COUN676-YD-WorC/01</t>
  </si>
  <si>
    <t>COUN676-YD-WorD/01</t>
  </si>
  <si>
    <t>COUN678-S2-WorA/01</t>
  </si>
  <si>
    <t>COUN678-S2-WorB/01</t>
  </si>
  <si>
    <t>COUN678-S2-WorC/01</t>
  </si>
  <si>
    <t>COUN678-S2-WorD/01</t>
  </si>
  <si>
    <t>COUN678-S2-WorE/01</t>
  </si>
  <si>
    <t>COUN679_D-S1-WorA/01</t>
  </si>
  <si>
    <t>COUN679_D-S1-WorB/01</t>
  </si>
  <si>
    <t>COUN679_D-S1-WorC/01</t>
  </si>
  <si>
    <t>COUN679_D-S1-WorD/01</t>
  </si>
  <si>
    <t>COUN679_D-S1-WorE/01</t>
  </si>
  <si>
    <t>Frost,AR</t>
  </si>
  <si>
    <t>Gilbert,JD</t>
  </si>
  <si>
    <t>Blampied,NM</t>
  </si>
  <si>
    <t>Newbold,G</t>
  </si>
  <si>
    <t>Wilson,DJ</t>
  </si>
  <si>
    <t>Grace,RC</t>
  </si>
  <si>
    <t>Wolffram,HM</t>
  </si>
  <si>
    <t>Finn,JN</t>
  </si>
  <si>
    <t>CRJU101-S1-LecA/01</t>
  </si>
  <si>
    <t>CRJU101-S1-LecB/01</t>
  </si>
  <si>
    <t>CRJU101-S1-LecB/02</t>
  </si>
  <si>
    <t>/Elly,B</t>
  </si>
  <si>
    <t>CRJU101-S1-TutA/01</t>
  </si>
  <si>
    <t>CRJU101-S1-TutA/02</t>
  </si>
  <si>
    <t>CRJU101-S1-TutA/03</t>
  </si>
  <si>
    <t>CRJU101-S1-TutA/04</t>
  </si>
  <si>
    <t>CRJU101-S1-TutA/05</t>
  </si>
  <si>
    <t>CRJU101-S1-TutA/06</t>
  </si>
  <si>
    <t>CRJU101-S1-TutA/07</t>
  </si>
  <si>
    <t>CRJU101-S1-TutA/08</t>
  </si>
  <si>
    <t>CRJU101-S1-TutA/09</t>
  </si>
  <si>
    <t>CRJU101-S1-TutA/10</t>
  </si>
  <si>
    <t>CRJU101-S1-TutA/11</t>
  </si>
  <si>
    <t>CRJU101-S1-TutA/12</t>
  </si>
  <si>
    <t>CRJU101-S1-TutA/13</t>
  </si>
  <si>
    <t>CRJU101-S1-TutA/14</t>
  </si>
  <si>
    <t>CRJU201-S2-LecA/01</t>
  </si>
  <si>
    <t>CRJU201-S2-LecB/01</t>
  </si>
  <si>
    <t>CRJU202-S1-LecA/01</t>
  </si>
  <si>
    <t>/Campbell,S</t>
  </si>
  <si>
    <t>CRJU202-S1-TutA/01</t>
  </si>
  <si>
    <t>CRJU202-S1-TutA/02</t>
  </si>
  <si>
    <t>CRJU202-S1-TutA/03</t>
  </si>
  <si>
    <t>CRJU202-S1-TutA/04</t>
  </si>
  <si>
    <t>CRJU301-S1-LecA/01</t>
  </si>
  <si>
    <t>CRJU301-S1-TutA/01</t>
  </si>
  <si>
    <t>CRJU301-S1-TutA/02</t>
  </si>
  <si>
    <t>CRJU301-S1-TutA/03</t>
  </si>
  <si>
    <t>CRJU301-S1-TutA/04</t>
  </si>
  <si>
    <t>CRJU302-S2-LecA/01</t>
  </si>
  <si>
    <t>CRJU302-S2-LecB/01</t>
  </si>
  <si>
    <t>Burke,RS</t>
  </si>
  <si>
    <t>CRJU307-S2-LecA/01</t>
  </si>
  <si>
    <t>/Palmer,R</t>
  </si>
  <si>
    <t>CRJU308-S2-LecA/01</t>
  </si>
  <si>
    <t>CRJU308-S2-LecB/01</t>
  </si>
  <si>
    <t>CRJU309-S2-LecA/01</t>
  </si>
  <si>
    <t>CRJU313-S1-TutA/01</t>
  </si>
  <si>
    <t>McMeeking,SM</t>
  </si>
  <si>
    <t>CULT114-S2-LecA/01</t>
  </si>
  <si>
    <t>CULT114-S2-LecB/01</t>
  </si>
  <si>
    <t>CULT114-S2-Tut/01</t>
  </si>
  <si>
    <t>CULT114-S2-Tut/02</t>
  </si>
  <si>
    <t>CULT114-S2-Tut/03</t>
  </si>
  <si>
    <t>CULT114-S2-Tut/04</t>
  </si>
  <si>
    <t>CULT114-S2-Tut/05</t>
  </si>
  <si>
    <t>CULT114-S2-Tut/06</t>
  </si>
  <si>
    <t>CULT114-S2-Tut/07</t>
  </si>
  <si>
    <t>CULT114-S2-Tut/08</t>
  </si>
  <si>
    <t>CULT114-S2-Tut/09</t>
  </si>
  <si>
    <t>CULT114-S2-Tut/10</t>
  </si>
  <si>
    <t>CULT201-S2-LecA/01</t>
  </si>
  <si>
    <t>CULT201-S2-TutA/01</t>
  </si>
  <si>
    <t>CULT201-S2-TutA/02</t>
  </si>
  <si>
    <t>Harrington,EJ</t>
  </si>
  <si>
    <t>CULT202-S1-LecA/01</t>
  </si>
  <si>
    <t>CULT202-S1-LecB/01</t>
  </si>
  <si>
    <t>Potts,A</t>
  </si>
  <si>
    <t>Armstrong,PC</t>
  </si>
  <si>
    <t>CULT206-S2-LecA/01</t>
  </si>
  <si>
    <t>CULT215-S2-FilA/01</t>
  </si>
  <si>
    <t>CULT215-S2-LecA/01</t>
  </si>
  <si>
    <t>Borell,PJ</t>
  </si>
  <si>
    <t>CULT219-S2-LecA/01</t>
  </si>
  <si>
    <t>CULT219-S2-LecB/01</t>
  </si>
  <si>
    <t>CULT219-S2-TutA/01</t>
  </si>
  <si>
    <t>CULT219-S2-TutA/02</t>
  </si>
  <si>
    <t>CULT219-S2-TutA/03</t>
  </si>
  <si>
    <t>CULT219-S2-TutA/04</t>
  </si>
  <si>
    <t>CULT219-S2-TutA/05</t>
  </si>
  <si>
    <t>CULT219-S2-TutA/06</t>
  </si>
  <si>
    <t>CULT233-S2-LecA/01</t>
  </si>
  <si>
    <t>CULT233-S2-LecB/01</t>
  </si>
  <si>
    <t>CULT233-S2-TutA/01</t>
  </si>
  <si>
    <t>CULT302-S2-LecA/01</t>
  </si>
  <si>
    <t>CULT302-S2-LecB/01</t>
  </si>
  <si>
    <t>CULT302-S2-TutA/01</t>
  </si>
  <si>
    <t>/Saunders,K</t>
  </si>
  <si>
    <t>CULT303-S2-LecA/01</t>
  </si>
  <si>
    <t>CULT303-S2-TutA/03</t>
  </si>
  <si>
    <t>CULT303-S2-TutA/04</t>
  </si>
  <si>
    <t>Grimshaw,MP</t>
  </si>
  <si>
    <t>CULT310-S1-LecA/01</t>
  </si>
  <si>
    <t>CULT310-S1-LecB/01</t>
  </si>
  <si>
    <t>CULT310-S1-LecC/01</t>
  </si>
  <si>
    <t>Smith,AJ</t>
  </si>
  <si>
    <t>CULT317-S2-LecA/01</t>
  </si>
  <si>
    <t>CULT319-S2-LecA/01</t>
  </si>
  <si>
    <t>CULT319-S2-TutA/01</t>
  </si>
  <si>
    <t>CULT322-S1-FilA/01</t>
  </si>
  <si>
    <t>CULT322-S1-LecA/01</t>
  </si>
  <si>
    <t>Bedggood,D</t>
  </si>
  <si>
    <t>CULT333-S1-LecA/01</t>
  </si>
  <si>
    <t>CULT333-S1-LecB/01</t>
  </si>
  <si>
    <t>CULT334-S2-FilA/01</t>
  </si>
  <si>
    <t>CULT334-S2-LecA/01</t>
  </si>
  <si>
    <t>CULT334-S2-TutA/01</t>
  </si>
  <si>
    <t>Pickles,K</t>
  </si>
  <si>
    <t>CULT336-S2-LecA/01</t>
  </si>
  <si>
    <t>CULT336-S2-LecB/01</t>
  </si>
  <si>
    <t>CULT336-S2-TutA/01</t>
  </si>
  <si>
    <t>CULT420-S1-TutA/01</t>
  </si>
  <si>
    <t>CULT421-S2-LecA/01</t>
  </si>
  <si>
    <t>DESI201-W-LecA/01</t>
  </si>
  <si>
    <t>DESI301-W-LecA/01</t>
  </si>
  <si>
    <t>DESI301-W-LecB/01</t>
  </si>
  <si>
    <t>DESI401-W-LecA/01</t>
  </si>
  <si>
    <t>DESI401-W-LecB/01</t>
  </si>
  <si>
    <t>DESI501-W-LecA/01</t>
  </si>
  <si>
    <t>DESI550-W-LecA/01</t>
  </si>
  <si>
    <t>DESI601-A-LecA/01</t>
  </si>
  <si>
    <t>DIGI101-S1-ComA/01</t>
  </si>
  <si>
    <t>DIGI101-S1-ComA/02</t>
  </si>
  <si>
    <t>DIGI101-S1-ComA/03</t>
  </si>
  <si>
    <t>DIGI101-S1-LecA/01</t>
  </si>
  <si>
    <t>DIGI101-S1-LecB/01</t>
  </si>
  <si>
    <t>DIGI101-S1-TesA/01</t>
  </si>
  <si>
    <t>Copeland,J</t>
  </si>
  <si>
    <t>DIGI102-S2-LecA/01</t>
  </si>
  <si>
    <t>DIGI102-S2-LecB/01</t>
  </si>
  <si>
    <t>DIGI102-S2-TutA/01</t>
  </si>
  <si>
    <t>DIGI102-S2-TutA/02</t>
  </si>
  <si>
    <t>DIGI401-S1-ComA/01</t>
  </si>
  <si>
    <t>DIGI401-S1-LecA/01</t>
  </si>
  <si>
    <t>DIGI403-S1-LecA/01</t>
  </si>
  <si>
    <t>DIGI403-S2-LecA/01</t>
  </si>
  <si>
    <t>Ockey,J</t>
  </si>
  <si>
    <t>DIPL401-S1-LecA/01</t>
  </si>
  <si>
    <t>Moses,JM</t>
  </si>
  <si>
    <t>DIPL404-S2-LecA/01</t>
  </si>
  <si>
    <t>Walker,S</t>
  </si>
  <si>
    <t>DIPL405-S1-LecA/01</t>
  </si>
  <si>
    <t>Brady,AS</t>
  </si>
  <si>
    <t>DIPL406-S1-LecA/01</t>
  </si>
  <si>
    <t>Tan,A</t>
  </si>
  <si>
    <t>DIPL407-S2-LecA/01</t>
  </si>
  <si>
    <t>Scott,KN</t>
  </si>
  <si>
    <t>DIPL410-S1-LecA/01</t>
  </si>
  <si>
    <t>DIPL410-S1-LecB/01</t>
  </si>
  <si>
    <t>Riffel,CH</t>
  </si>
  <si>
    <t>DIPL411-S2-LecA/01</t>
  </si>
  <si>
    <t>DIPL411-S2-LecB/01</t>
  </si>
  <si>
    <t>Holland,MJ</t>
  </si>
  <si>
    <t>DIPL420-S1-LecA/01</t>
  </si>
  <si>
    <t>DIPL421-S2-LecA/01</t>
  </si>
  <si>
    <t>Monger,D</t>
  </si>
  <si>
    <t>DIPL428-W-LecA/01</t>
  </si>
  <si>
    <t>DRRE401-S1-FieA/01</t>
  </si>
  <si>
    <t>Wilson,T</t>
  </si>
  <si>
    <t>DRRE401-S1-LecA/01</t>
  </si>
  <si>
    <t>DRRE401-S1-LecB/01</t>
  </si>
  <si>
    <t>DRRE402-S1-FieA/01</t>
  </si>
  <si>
    <t>DRRE402-S1-LecA/01</t>
  </si>
  <si>
    <t>DRRE402-S1-LecB/01</t>
  </si>
  <si>
    <t>DRRE402-S1-LecC/01</t>
  </si>
  <si>
    <t>DRRE402-S1-LecD/01</t>
  </si>
  <si>
    <t>DRRE402-S1-LecE/01</t>
  </si>
  <si>
    <t>DRRE402-S1-LecF/01</t>
  </si>
  <si>
    <t>DRRE408-S2-ComA/01</t>
  </si>
  <si>
    <t>DRRE408-S2-LecA/01</t>
  </si>
  <si>
    <t>DRRE408-S2-WorA/01</t>
  </si>
  <si>
    <t>Agnew,S</t>
  </si>
  <si>
    <t>ECON104-S1-LecA/01</t>
  </si>
  <si>
    <t>ECON104-S1-LecA/02</t>
  </si>
  <si>
    <t>ECON104-S1-LecB/01</t>
  </si>
  <si>
    <t>ECON104-S1-LecB/02</t>
  </si>
  <si>
    <t>ECON104-S1-LecC/01</t>
  </si>
  <si>
    <t>ECON104-S1-LecC/02</t>
  </si>
  <si>
    <t>ECON104-S1-TesA/01</t>
  </si>
  <si>
    <t>ECON104-S1-TutA/01</t>
  </si>
  <si>
    <t>ECON104-S1-TutA/02</t>
  </si>
  <si>
    <t>ECON104-S1-TutA/03</t>
  </si>
  <si>
    <t>ECON104-S1-TutA/04</t>
  </si>
  <si>
    <t>ECON104-S1-TutA/05</t>
  </si>
  <si>
    <t>ECON104-S1-TutA/06</t>
  </si>
  <si>
    <t>ECON104-S1-TutA/07</t>
  </si>
  <si>
    <t>ECON104-S1-TutA/08</t>
  </si>
  <si>
    <t>ECON104-S1-TutA/09</t>
  </si>
  <si>
    <t>ECON104-S1-TutA/10</t>
  </si>
  <si>
    <t>ECON104-S1-TutA/11</t>
  </si>
  <si>
    <t>ECON104-S1-TutA/12</t>
  </si>
  <si>
    <t>ECON104-S2-LecA/01</t>
  </si>
  <si>
    <t>ECON104-S2-LecA/02</t>
  </si>
  <si>
    <t>ECON104-S2-LecB/01</t>
  </si>
  <si>
    <t>ECON104-S2-LecB/02</t>
  </si>
  <si>
    <t>ECON104-S2-LecC/01</t>
  </si>
  <si>
    <t>ECON104-S2-LecC/02</t>
  </si>
  <si>
    <t>ECON104-S2-TesA/01</t>
  </si>
  <si>
    <t>ECON104-S2-TutA/05</t>
  </si>
  <si>
    <t>ECON104-S2-TutA/06</t>
  </si>
  <si>
    <t>ECON104-S2-TutA/07</t>
  </si>
  <si>
    <t>ECON104-S2-TutA/08</t>
  </si>
  <si>
    <t>ECON104-S2-TutA/09</t>
  </si>
  <si>
    <t>ECON104-S2-TutA/10</t>
  </si>
  <si>
    <t>ECON104-S2-TutA/13</t>
  </si>
  <si>
    <t>ECON104-S2-TutA/14</t>
  </si>
  <si>
    <t>ECON104-S2-TutA/15</t>
  </si>
  <si>
    <t>Hickson,S</t>
  </si>
  <si>
    <t>ECON105-S1-LecA/01</t>
  </si>
  <si>
    <t>ECON105-S1-LecB/01</t>
  </si>
  <si>
    <t>ECON105-S1-LecC/01</t>
  </si>
  <si>
    <t>ECON105-S1-TesA/01</t>
  </si>
  <si>
    <t>ECON105-S1-TutA/01</t>
  </si>
  <si>
    <t>ECON105-S1-TutA/02</t>
  </si>
  <si>
    <t>ECON105-S1-TutA/03</t>
  </si>
  <si>
    <t>ECON105-S1-TutA/04</t>
  </si>
  <si>
    <t>ECON105-S1-TutA/05</t>
  </si>
  <si>
    <t>ECON105-S2-LecA/01</t>
  </si>
  <si>
    <t>ECON105-S2-LecA/02</t>
  </si>
  <si>
    <t>ECON105-S2-LecB/01</t>
  </si>
  <si>
    <t>ECON105-S2-LecB/02</t>
  </si>
  <si>
    <t>ECON105-S2-LecC/01</t>
  </si>
  <si>
    <t>ECON105-S2-LecC/02</t>
  </si>
  <si>
    <t>ECON105-S2-TesA/01</t>
  </si>
  <si>
    <t>ECON105-S2-TutA/01</t>
  </si>
  <si>
    <t>ECON105-S2-TutA/02</t>
  </si>
  <si>
    <t>ECON105-S2-TutA/03</t>
  </si>
  <si>
    <t>ECON105-S2-TutA/04</t>
  </si>
  <si>
    <t>ECON105-S2-TutA/05</t>
  </si>
  <si>
    <t>ECON105-S2-TutA/06</t>
  </si>
  <si>
    <t>ECON105-S2-TutA/07</t>
  </si>
  <si>
    <t>ECON105-S2-TutA/08</t>
  </si>
  <si>
    <t>ECON105-S2-TutA/09</t>
  </si>
  <si>
    <t>Gunby,PP</t>
  </si>
  <si>
    <t>ECON206-S2-LecA/01</t>
  </si>
  <si>
    <t>ECON206-S2-LecB/01</t>
  </si>
  <si>
    <t>ECON206-S2-LecC/01</t>
  </si>
  <si>
    <t>ECON206-S2-TesA/01</t>
  </si>
  <si>
    <t>ECON206-S2-TutA/01</t>
  </si>
  <si>
    <t>ECON206-S2-TutA/02</t>
  </si>
  <si>
    <t>ECON206-S2-TutA/03</t>
  </si>
  <si>
    <t>ECON206-S2-TutA/04</t>
  </si>
  <si>
    <t>ECON207-S1-LecA/01</t>
  </si>
  <si>
    <t>ECON207-S1-LecB/01</t>
  </si>
  <si>
    <t>ECON207-S1-LecC/01</t>
  </si>
  <si>
    <t>ECON207-S1-TesA/01</t>
  </si>
  <si>
    <t>ECON207-S1-TutA/01</t>
  </si>
  <si>
    <t>ECON207-S1-TutA/02</t>
  </si>
  <si>
    <t>ECON207-S1-TutA/03</t>
  </si>
  <si>
    <t>ECON207-S1-TutA/04</t>
  </si>
  <si>
    <t>ECON207-S1-TutA/05</t>
  </si>
  <si>
    <t>ECON208-S2-LecA/01</t>
  </si>
  <si>
    <t>ECON208-S2-LecB/01</t>
  </si>
  <si>
    <t>ECON208-S2-LecC/01</t>
  </si>
  <si>
    <t>ECON208-S2-TesA/01</t>
  </si>
  <si>
    <t>ECON208-S2-TutA/01</t>
  </si>
  <si>
    <t>ECON208-S2-TutA/02</t>
  </si>
  <si>
    <t>ECON208-S2-TutA/03</t>
  </si>
  <si>
    <t>ECON208-S2-TutA/04</t>
  </si>
  <si>
    <t>ECON208-S2-TutA/05</t>
  </si>
  <si>
    <t>ECON208-S2-TutA/06</t>
  </si>
  <si>
    <t>ECON208-S2-TutA/07</t>
  </si>
  <si>
    <t>Reed,B</t>
  </si>
  <si>
    <t>Webb,RS</t>
  </si>
  <si>
    <t>ECON213-S1-ComA/01</t>
  </si>
  <si>
    <t>ECON213-S1-ComA/02</t>
  </si>
  <si>
    <t>ECON213-S1-LecA/01</t>
  </si>
  <si>
    <t>ECON213-S1-LecB/01</t>
  </si>
  <si>
    <t>ECON213-S1-LecC/01</t>
  </si>
  <si>
    <t>ECON213-S1-TesA/01</t>
  </si>
  <si>
    <t>ECON213-S1-TesB/01</t>
  </si>
  <si>
    <t>ECON214-S1-ComA/01</t>
  </si>
  <si>
    <t>ECON214-S1-ComA/02</t>
  </si>
  <si>
    <t>ECON214-S1-LecA/01</t>
  </si>
  <si>
    <t>ECON214-S1-LecB/01</t>
  </si>
  <si>
    <t>ECON214-S1-LecC/01</t>
  </si>
  <si>
    <t>ECON214-S1-TesA/01</t>
  </si>
  <si>
    <t>ECON214-S1-TesB/01</t>
  </si>
  <si>
    <t>Meriluoto,L</t>
  </si>
  <si>
    <t>ECON222-S1-LecA/01</t>
  </si>
  <si>
    <t>ECON222-S1-LecB/01</t>
  </si>
  <si>
    <t>ECON222-S1-TesA/01</t>
  </si>
  <si>
    <t>ECON222-S1-TutA/01</t>
  </si>
  <si>
    <t>ECON222-S1-TutA/02</t>
  </si>
  <si>
    <t>ECON222-S1-TutA/03</t>
  </si>
  <si>
    <t>ECON222-S1-TutA/04</t>
  </si>
  <si>
    <t>ECON223-S2-LecA/01</t>
  </si>
  <si>
    <t>ECON223-S2-LecB/01</t>
  </si>
  <si>
    <t>ECON223-S2-TutA/01</t>
  </si>
  <si>
    <t>ECON310-S2-LecA/01</t>
  </si>
  <si>
    <t>ECON310-S2-LecB/01</t>
  </si>
  <si>
    <t>Watt,RI</t>
  </si>
  <si>
    <t>ECON321-S1-LecA/01</t>
  </si>
  <si>
    <t>ECON321-S1-TutA/01</t>
  </si>
  <si>
    <t>Reale,M</t>
  </si>
  <si>
    <t>ECON323-S1-ComA/01</t>
  </si>
  <si>
    <t>ECON323-S1-LecA/01</t>
  </si>
  <si>
    <t>ECON323-S1-LecB/01</t>
  </si>
  <si>
    <t>ECON324-S1-LecA/01</t>
  </si>
  <si>
    <t>ECON324-S1-LecB/01</t>
  </si>
  <si>
    <t>ECON324-S1-TesA/01</t>
  </si>
  <si>
    <t>ECON326-S1-LecA/01</t>
  </si>
  <si>
    <t>ECON326-S1-TutA/01</t>
  </si>
  <si>
    <t>Meguire,P</t>
  </si>
  <si>
    <t>ECON327-S1-LecA/01</t>
  </si>
  <si>
    <t>ECON327-S1-LecB/01</t>
  </si>
  <si>
    <t>ECON327-S1-LecC/01</t>
  </si>
  <si>
    <t>ECON327-S1-TesA/01</t>
  </si>
  <si>
    <t>ECON329-S1-LecA/01</t>
  </si>
  <si>
    <t>ECON329-S1-TutA/02</t>
  </si>
  <si>
    <t>ECON329-S1-TutA/03</t>
  </si>
  <si>
    <t>Boyle,GW</t>
  </si>
  <si>
    <t>ECON331-S1-LecA/01</t>
  </si>
  <si>
    <t>ECON331-S1-LecB/01</t>
  </si>
  <si>
    <t>ECON331-S1-LecC/01</t>
  </si>
  <si>
    <t>ECON334-S1-LecA/01</t>
  </si>
  <si>
    <t>ECON334-S1-TesA/01</t>
  </si>
  <si>
    <t>ECON334-S1-TutA/01</t>
  </si>
  <si>
    <t>ECON334-S1-TutA/02</t>
  </si>
  <si>
    <t>Menclova,A</t>
  </si>
  <si>
    <t>ECON335-S1-LecA/01</t>
  </si>
  <si>
    <t>ECON335-S1-TesA/01</t>
  </si>
  <si>
    <t>ECON335-S1-TutA/01</t>
  </si>
  <si>
    <t>ECON335-S1-TutA/02</t>
  </si>
  <si>
    <t>ECON338-S2-LecA/01</t>
  </si>
  <si>
    <t>Harrison,RW</t>
  </si>
  <si>
    <t>ECON338-S2-TesA/01</t>
  </si>
  <si>
    <t>ECON338-S2-TutA/01</t>
  </si>
  <si>
    <t>ECON338-S2-TutA/02</t>
  </si>
  <si>
    <t>ECON339-SU1-LecA/01</t>
  </si>
  <si>
    <t>ECON339-SU1-LecB/01</t>
  </si>
  <si>
    <t>ECON339-SU1-LecC/01</t>
  </si>
  <si>
    <t>Clark,JE</t>
  </si>
  <si>
    <t>ECON340-S2-LecA/01</t>
  </si>
  <si>
    <t>ECON340-S2-LecB/01</t>
  </si>
  <si>
    <t>ECON340-S2-TutA/01</t>
  </si>
  <si>
    <t>ECON344-S2-LecA/01</t>
  </si>
  <si>
    <t>ECON344-S2-TutA/01</t>
  </si>
  <si>
    <t>ECON344-S2-TutA/02</t>
  </si>
  <si>
    <t>ECON344-S2-TutA/03</t>
  </si>
  <si>
    <t>/Mumo,R</t>
  </si>
  <si>
    <t>ECON345-S2-LecA/01</t>
  </si>
  <si>
    <t>ECON345-S2-TutA/01</t>
  </si>
  <si>
    <t>ECON601-S1-LecA/01</t>
  </si>
  <si>
    <t>ECON601-S1-LecB/01</t>
  </si>
  <si>
    <t>ECON605-S1-LecA/01</t>
  </si>
  <si>
    <t>ECON605-S1-LecB/01</t>
  </si>
  <si>
    <t>ECON614-S1-ComA/01</t>
  </si>
  <si>
    <t>ECON614-S1-LecA/01</t>
  </si>
  <si>
    <t>ECON614-S1-LecB/01</t>
  </si>
  <si>
    <t>ECON615-S1-LecA/01</t>
  </si>
  <si>
    <t>ECON615-S1-LecB/01</t>
  </si>
  <si>
    <t>ECON615-S1-TesA/01</t>
  </si>
  <si>
    <t>ECON622-S2-LecA/01</t>
  </si>
  <si>
    <t>ECON644-S2-LecA/01</t>
  </si>
  <si>
    <t>/Schmitt,N</t>
  </si>
  <si>
    <t>ECON657-S2-LecA/01</t>
  </si>
  <si>
    <t>ECON657-S2-LecB/01</t>
  </si>
  <si>
    <t>ECON658-S1-LecA/01</t>
  </si>
  <si>
    <t>ECON668-S2-LecA/01</t>
  </si>
  <si>
    <t>ECON668-S2-TutA/01</t>
  </si>
  <si>
    <t>McChesney,J</t>
  </si>
  <si>
    <t>EDEM603-W-LecA/01</t>
  </si>
  <si>
    <t>SU2</t>
  </si>
  <si>
    <t>EDEM608_PY-SU2-LecA/01</t>
  </si>
  <si>
    <t>EDEM608_PY-SU2-LecB/01</t>
  </si>
  <si>
    <t>EDEM608_PY-SU2-LecC/01</t>
  </si>
  <si>
    <t>Morton,M</t>
  </si>
  <si>
    <t>/Tull,S</t>
  </si>
  <si>
    <t>EDEM614-S2-LecA/01</t>
  </si>
  <si>
    <t>EDEM614_D-S2-LecA/01</t>
  </si>
  <si>
    <t>EDEM615-SU2-LecA/01</t>
  </si>
  <si>
    <t>Everatt,JM</t>
  </si>
  <si>
    <t>EDEM618-S2-LecA/01</t>
  </si>
  <si>
    <t>McMenamin,T</t>
  </si>
  <si>
    <t>EDEM622-S2-LecA/01</t>
  </si>
  <si>
    <t>EDEM645-SU1-LecA/01</t>
  </si>
  <si>
    <t>EDEM649-S1-LecA/01</t>
  </si>
  <si>
    <t>Surtees,NJ</t>
  </si>
  <si>
    <t>EDEM651-S2-LecA/01</t>
  </si>
  <si>
    <t>Clarke,TH</t>
  </si>
  <si>
    <t>EDEM656-S1-LecA/01</t>
  </si>
  <si>
    <t>EDEM657-S2-LecA/01</t>
  </si>
  <si>
    <t>EDEM658-S2-LecA/01</t>
  </si>
  <si>
    <t>EDEM661-W-LecA/01</t>
  </si>
  <si>
    <t>EDEM662-W-LecA/01</t>
  </si>
  <si>
    <t>EDEM663-W-LecA/01</t>
  </si>
  <si>
    <t>EDEM664-W-WorA/01</t>
  </si>
  <si>
    <t>EDEM664-W-WorB/01</t>
  </si>
  <si>
    <t>EDEM664-W-WorC/01</t>
  </si>
  <si>
    <t>EDEM664-W-WorD/01</t>
  </si>
  <si>
    <t>EDEM664-W-WorE/01</t>
  </si>
  <si>
    <t>EDEM664-W-WorF/01</t>
  </si>
  <si>
    <t>EDEM664-W-WorG/01</t>
  </si>
  <si>
    <t>EDEM673_D-W-WorA/01</t>
  </si>
  <si>
    <t>EDEM673_D-W-WorB/01</t>
  </si>
  <si>
    <t>EDEM673_D-W-WorC/01</t>
  </si>
  <si>
    <t>EDEM673_D-W-WorD/01</t>
  </si>
  <si>
    <t>Jansen,C</t>
  </si>
  <si>
    <t>EDEM682-A-LecA/01</t>
  </si>
  <si>
    <t>EDEM683-W-LecA/01</t>
  </si>
  <si>
    <t>Macfarlane,SL</t>
  </si>
  <si>
    <t>EDEM685-S1-LecA/01</t>
  </si>
  <si>
    <t>EDEM685-S1-LecB/01</t>
  </si>
  <si>
    <t>EDEM685-S1-LecC/01</t>
  </si>
  <si>
    <t>EDEM685-S1-LecD/01</t>
  </si>
  <si>
    <t>EDEM685-S1-LecE/01</t>
  </si>
  <si>
    <t>EDEM685-S1-LecF/01</t>
  </si>
  <si>
    <t>EDEM685-S1-LecG/01</t>
  </si>
  <si>
    <t>EDEM685-S1-LecH/01</t>
  </si>
  <si>
    <t>Abbiss,JE</t>
  </si>
  <si>
    <t>Ethics</t>
  </si>
  <si>
    <t>EDEM693-S1-LecA/01</t>
  </si>
  <si>
    <t>Sotardi,V</t>
  </si>
  <si>
    <t>EDEM694-S2-LecA/01</t>
  </si>
  <si>
    <t>EDEM697-S1-LecA/01</t>
  </si>
  <si>
    <t>EDEM697_D-S1-LecA/01</t>
  </si>
  <si>
    <t>EDMM632_D-S1-TutA/01</t>
  </si>
  <si>
    <t>Fickel,LC</t>
  </si>
  <si>
    <t>EDMT601-X-LecA/01</t>
  </si>
  <si>
    <t>EDMT601-X-LecB/01</t>
  </si>
  <si>
    <t>EDMT601-X-LecC/01</t>
  </si>
  <si>
    <t>EDMT601-X-LecD/01</t>
  </si>
  <si>
    <t>EDMT601-X-WorA/01</t>
  </si>
  <si>
    <t>EDMT602-X-WorA/01</t>
  </si>
  <si>
    <t>EDMT602-X-WorB/01</t>
  </si>
  <si>
    <t>EDMT602-X-WorC/01</t>
  </si>
  <si>
    <t>Howard,J</t>
  </si>
  <si>
    <t>EDMT603-X-WorA/01</t>
  </si>
  <si>
    <t>Fastier,M</t>
  </si>
  <si>
    <t>EDMT604-X-WorA/01</t>
  </si>
  <si>
    <t>EDMT604-X-WorB/01</t>
  </si>
  <si>
    <t>EDMT604-X-WorC/01</t>
  </si>
  <si>
    <t>EDMT605-X-WorA/01</t>
  </si>
  <si>
    <t>EDMT605-X-WorB/01</t>
  </si>
  <si>
    <t>EDMT605-X-WorC/01</t>
  </si>
  <si>
    <t>EDMT606-X-LecA/01</t>
  </si>
  <si>
    <t>EDMT606-X-LecB/01</t>
  </si>
  <si>
    <t>EDMT606-X-LecC/01</t>
  </si>
  <si>
    <t>EDMT606-X-LecD/01</t>
  </si>
  <si>
    <t>Parkhill,FF</t>
  </si>
  <si>
    <t>EDMT611-X-LecA/01</t>
  </si>
  <si>
    <t>EDMT611-X-WorA/01</t>
  </si>
  <si>
    <t>Snape,PM</t>
  </si>
  <si>
    <t>Manning,RF</t>
  </si>
  <si>
    <t>EDMT612-X-WorB/01</t>
  </si>
  <si>
    <t>Wise,SL</t>
  </si>
  <si>
    <t>EDMT621-X-WorA/01</t>
  </si>
  <si>
    <t>EDMT621-X-WorA/02</t>
  </si>
  <si>
    <t>Winter,D</t>
  </si>
  <si>
    <t>EDMT621-X-WorA/03</t>
  </si>
  <si>
    <t>Davey,R</t>
  </si>
  <si>
    <t>EDMT621-X-WorA/04</t>
  </si>
  <si>
    <t>EDMT621-X-WorA/05</t>
  </si>
  <si>
    <t>EDMT621-X-WorB/01</t>
  </si>
  <si>
    <t>EDMT621-X-WorB/02</t>
  </si>
  <si>
    <t>EDMT621-X-WorB/04</t>
  </si>
  <si>
    <t>EDMT621-X-WorB/05</t>
  </si>
  <si>
    <t>EDMT621-X-WorB/06</t>
  </si>
  <si>
    <t>EDMT622-X-WorA/01</t>
  </si>
  <si>
    <t>EDMT622-X-WorA/02</t>
  </si>
  <si>
    <t>EDMT622-X-WorA/03</t>
  </si>
  <si>
    <t>/Taylor,M</t>
  </si>
  <si>
    <t>EDMT622-X-WorA/04</t>
  </si>
  <si>
    <t>EDMT622-X-WorA/05</t>
  </si>
  <si>
    <t>EDMT622-X-WorB/01</t>
  </si>
  <si>
    <t>EDMT622-X-WorB/02</t>
  </si>
  <si>
    <t>EDMT622-X-WorB/03</t>
  </si>
  <si>
    <t>EDMT622-X-WorB/04</t>
  </si>
  <si>
    <t>EDMT622-X-WorB/05</t>
  </si>
  <si>
    <t>EDMT622-X-WorC/01</t>
  </si>
  <si>
    <t>EDMT622-X-WorC/02</t>
  </si>
  <si>
    <t>EDMT622-X-WorC/03</t>
  </si>
  <si>
    <t>EDMT622-X-WorC/04</t>
  </si>
  <si>
    <t>EDMT622-X-WorC/05</t>
  </si>
  <si>
    <t>Clarke,MV</t>
  </si>
  <si>
    <t>EDMT631-X-LecA/01</t>
  </si>
  <si>
    <t>EDMT631-X-WorA/01</t>
  </si>
  <si>
    <t>Skerrett,M</t>
  </si>
  <si>
    <t>EDMT632-X-LecA/01</t>
  </si>
  <si>
    <t>EDUC101-S2-LecA/01</t>
  </si>
  <si>
    <t>EDUC101-S2-LecB/01</t>
  </si>
  <si>
    <t>EDUC101-S2-LecC/01</t>
  </si>
  <si>
    <t>EDUC101-S2-TutA/01</t>
  </si>
  <si>
    <t>EDUC101_D-S2-TutA/01</t>
  </si>
  <si>
    <t>EDUC102-S1-LecA/01</t>
  </si>
  <si>
    <t>EDUC102-S1-LecB/01</t>
  </si>
  <si>
    <t>EDUC102-S1-LecC/01</t>
  </si>
  <si>
    <t>EDUC102-S1-TesA/01</t>
  </si>
  <si>
    <t>EDUC102-S1-TutA/01</t>
  </si>
  <si>
    <t>EDUC102-S1-TutA/02</t>
  </si>
  <si>
    <t>EDUC102-S1-TutA/03</t>
  </si>
  <si>
    <t>EDUC102-S1-TutA/04</t>
  </si>
  <si>
    <t>EDUC102-S1-TutA/05</t>
  </si>
  <si>
    <t>EDUC102_D-S1-LecA/01</t>
  </si>
  <si>
    <t>EDUC102_D-S1-LecB/01</t>
  </si>
  <si>
    <t>EDUC102_D-S1-LecC/01</t>
  </si>
  <si>
    <t>EDUC102_D-S1-TutA/01</t>
  </si>
  <si>
    <t>EDUC102_D-S1-TutA/02</t>
  </si>
  <si>
    <t>EDUC102_D-S1-TutA/03</t>
  </si>
  <si>
    <t>EDUC102_D-S1-TutA/04</t>
  </si>
  <si>
    <t>EDUC102_D-S1-TutA/05</t>
  </si>
  <si>
    <t>EDUC103-S1-LecA/01</t>
  </si>
  <si>
    <t>EDUC103-S1-LecB/01</t>
  </si>
  <si>
    <t>EDUC103-S1-LecC/01</t>
  </si>
  <si>
    <t>EDUC103-S1-TutA/01</t>
  </si>
  <si>
    <t>EDUC103-S1-TutA/02</t>
  </si>
  <si>
    <t>EDUC103-S1-TutA/03</t>
  </si>
  <si>
    <t>EDUC103-S1-TutA/04</t>
  </si>
  <si>
    <t>EDUC103-S1-TutA/05</t>
  </si>
  <si>
    <t>EDUC103_D-S1-TutA/01</t>
  </si>
  <si>
    <t>EDUC103_D-S1-TutA/02</t>
  </si>
  <si>
    <t>EDUC103_D-S1-TutA/03</t>
  </si>
  <si>
    <t>EDUC103_D-S1-TutA/04</t>
  </si>
  <si>
    <t>EDUC103_D-S1-TutA/05</t>
  </si>
  <si>
    <t>EDUC201-S1-Lec/01</t>
  </si>
  <si>
    <t>EDUC202-S1-LecA/01</t>
  </si>
  <si>
    <t>EDUC202-S1-LecB/01</t>
  </si>
  <si>
    <t>EDUC202-S1-TutA/01</t>
  </si>
  <si>
    <t>EDUC204-S2-LecA/01</t>
  </si>
  <si>
    <t>EDUC204-S2-LecB/01</t>
  </si>
  <si>
    <t>Small,DT</t>
  </si>
  <si>
    <t>EDUC206-S2-LecA/01</t>
  </si>
  <si>
    <t>EDUC206-S2-LecB/01</t>
  </si>
  <si>
    <t>EDUC206-S2-LecC/01</t>
  </si>
  <si>
    <t>EDUC302-S1-ComA/01</t>
  </si>
  <si>
    <t>EDUC302-S1-LecA/01</t>
  </si>
  <si>
    <t>EDUC315-S2-LecA/01</t>
  </si>
  <si>
    <t>EDUC339-S1-LecA/01</t>
  </si>
  <si>
    <t>EDUC339-S1-LecB/01</t>
  </si>
  <si>
    <t>EDUC412-W-LecA/01</t>
  </si>
  <si>
    <t>EDUC416-W-LecA/01</t>
  </si>
  <si>
    <t>EDUC421-W-LecA/01</t>
  </si>
  <si>
    <t>EDUC461-W-WorA/01</t>
  </si>
  <si>
    <t>EDUC461-W-WorB/01</t>
  </si>
  <si>
    <t>EDUC461-W-WorC/01</t>
  </si>
  <si>
    <t>EDUC461-W-WorD/01</t>
  </si>
  <si>
    <t>EDUC461-W-WorE/01</t>
  </si>
  <si>
    <t>EDUC461-W-WorF/01</t>
  </si>
  <si>
    <t>EDUC461-W-WorG/01</t>
  </si>
  <si>
    <t>EMTH110-S1-TutA/01</t>
  </si>
  <si>
    <t>Tappenden,REH</t>
  </si>
  <si>
    <t>Creutz,BM</t>
  </si>
  <si>
    <t>Williams,PJ</t>
  </si>
  <si>
    <t>Beatson,R</t>
  </si>
  <si>
    <t>EMTH118-S1-LecA/01</t>
  </si>
  <si>
    <t>EMTH118-S1-LecA/02</t>
  </si>
  <si>
    <t>EMTH118-S1-LecB/01</t>
  </si>
  <si>
    <t>EMTH118-S1-LecB/02</t>
  </si>
  <si>
    <t>EMTH118-S1-LecC/01</t>
  </si>
  <si>
    <t>EMTH118-S1-LecC/02</t>
  </si>
  <si>
    <t>EMTH118-S1-LecD/01</t>
  </si>
  <si>
    <t>EMTH118-S1-LecD/02</t>
  </si>
  <si>
    <t>EMTH118-S1-TesA/01</t>
  </si>
  <si>
    <t>EMTH118-S1-TesA/02</t>
  </si>
  <si>
    <t>EMTH118-S1-TesA/03</t>
  </si>
  <si>
    <t>EMTH118-S1-TesA/04</t>
  </si>
  <si>
    <t>EMTH118-S1-TesA/05</t>
  </si>
  <si>
    <t>EMTH118-S1-TesA/06</t>
  </si>
  <si>
    <t>EMTH118-S1-TesA/08</t>
  </si>
  <si>
    <t>EMTH118-S1-TesA/09</t>
  </si>
  <si>
    <t>EMTH118-S1-TesA/10</t>
  </si>
  <si>
    <t>EMTH118-S1-TesA/11</t>
  </si>
  <si>
    <t>EMTH118-S1-TesA/12</t>
  </si>
  <si>
    <t>EMTH118-S1-TesA/13</t>
  </si>
  <si>
    <t>EMTH118-S1-TesA/14</t>
  </si>
  <si>
    <t>EMTH118-S1-TesA/15</t>
  </si>
  <si>
    <t>EMTH118-S1-TesA/16</t>
  </si>
  <si>
    <t>EMTH118-S1-TesA/17</t>
  </si>
  <si>
    <t>EMTH118-S1-TesA/18</t>
  </si>
  <si>
    <t>EMTH118-S1-TesA/19</t>
  </si>
  <si>
    <t>EMTH118-S1-TesA/20</t>
  </si>
  <si>
    <t>EMTH118-S1-TesA/21</t>
  </si>
  <si>
    <t>EMTH118-S1-TesA/22</t>
  </si>
  <si>
    <t>TesD</t>
  </si>
  <si>
    <t>EMTH118-S1-TesD/01</t>
  </si>
  <si>
    <t>TesE</t>
  </si>
  <si>
    <t>EMTH118-S1-TesE/01</t>
  </si>
  <si>
    <t>EMTH118-S1-TutA/01</t>
  </si>
  <si>
    <t>EMTH118-S1-TutA/02</t>
  </si>
  <si>
    <t>EMTH118-S1-TutA/03</t>
  </si>
  <si>
    <t>EMTH118-S1-TutA/04</t>
  </si>
  <si>
    <t>EMTH118-S1-TutA/05</t>
  </si>
  <si>
    <t>EMTH118-S1-TutA/06</t>
  </si>
  <si>
    <t>EMTH118-S1-TutA/07</t>
  </si>
  <si>
    <t>EMTH118-S1-TutA/08</t>
  </si>
  <si>
    <t>EMTH118-S1-TutA/09</t>
  </si>
  <si>
    <t>EMTH118-S1-TutA/10</t>
  </si>
  <si>
    <t>EMTH118-S1-TutA/11</t>
  </si>
  <si>
    <t>EMTH118-S1-TutA/12</t>
  </si>
  <si>
    <t>EMTH118-S1-TutA/13</t>
  </si>
  <si>
    <t>EMTH118-S1-TutA/14</t>
  </si>
  <si>
    <t>EMTH118-S1-TutA/15</t>
  </si>
  <si>
    <t>EMTH118-S1-TutA/16</t>
  </si>
  <si>
    <t>EMTH118-S1-TutA/17</t>
  </si>
  <si>
    <t>EMTH118-S1-TutA/18</t>
  </si>
  <si>
    <t>EMTH118-S1-TutA/19</t>
  </si>
  <si>
    <t>EMTH118-S1-TutA/20</t>
  </si>
  <si>
    <t>EMTH118-S1-TutA/21</t>
  </si>
  <si>
    <t>EMTH118-S1-TutA/22</t>
  </si>
  <si>
    <t>EMTH118-S1-TutA/23</t>
  </si>
  <si>
    <t>EMTH118-S1-TutA/24</t>
  </si>
  <si>
    <t>EMTH118-S1-TutA/25</t>
  </si>
  <si>
    <t>EMTH118-S1-TutA/26</t>
  </si>
  <si>
    <t>EMTH118-S1-TutA/27</t>
  </si>
  <si>
    <t>EMTH118-S1-TutA/28</t>
  </si>
  <si>
    <t>EMTH118-S1-TutA/29</t>
  </si>
  <si>
    <t>EMTH118-S1-TutA/30</t>
  </si>
  <si>
    <t>EMTH118-S1-TutA/31</t>
  </si>
  <si>
    <t>EMTH118-S1-TutA/32</t>
  </si>
  <si>
    <t>EMTH118-S1-TutA/33</t>
  </si>
  <si>
    <t>EMTH118-S1-TutA/34</t>
  </si>
  <si>
    <t>EMTH118-S1-TutA/35</t>
  </si>
  <si>
    <t>EMTH118-S1-TutA/36</t>
  </si>
  <si>
    <t>EMTH118-S1-TutA/37</t>
  </si>
  <si>
    <t>EMTH118-S1-TutA/38</t>
  </si>
  <si>
    <t>EMTH118-S1-TutA/39</t>
  </si>
  <si>
    <t>Koh,NE</t>
  </si>
  <si>
    <t>EMTH118-S2-LecA/01</t>
  </si>
  <si>
    <t>EMTH118-S2-LecB/01</t>
  </si>
  <si>
    <t>EMTH118-S2-LecC/01</t>
  </si>
  <si>
    <t>EMTH118-S2-LecD/01</t>
  </si>
  <si>
    <t>EMTH118-S2-TesA/01</t>
  </si>
  <si>
    <t>EMTH118-S2-TesA/02</t>
  </si>
  <si>
    <t>EMTH118-S2-TesA/03</t>
  </si>
  <si>
    <t>EMTH118-S2-TesA/04</t>
  </si>
  <si>
    <t>EMTH118-S2-TesA/05</t>
  </si>
  <si>
    <t>EMTH118-S2-TesA/06</t>
  </si>
  <si>
    <t>EMTH118-S2-TesA/07</t>
  </si>
  <si>
    <t>EMTH118-S2-TesA/08</t>
  </si>
  <si>
    <t>EMTH118-S2-TesB/01</t>
  </si>
  <si>
    <t>EMTH118-S2-TesB/02</t>
  </si>
  <si>
    <t>EMTH118-S2-TesB/03</t>
  </si>
  <si>
    <t>EMTH118-S2-TesB/04</t>
  </si>
  <si>
    <t>EMTH118-S2-TesB/05</t>
  </si>
  <si>
    <t>EMTH118-S2-TesB/06</t>
  </si>
  <si>
    <t>EMTH118-S2-TesB/07</t>
  </si>
  <si>
    <t>EMTH118-S2-TesB/08</t>
  </si>
  <si>
    <t>TesC</t>
  </si>
  <si>
    <t>EMTH118-S2-TesC/01</t>
  </si>
  <si>
    <t>EMTH118-S2-TesC/02</t>
  </si>
  <si>
    <t>EMTH118-S2-TesC/03</t>
  </si>
  <si>
    <t>EMTH118-S2-TesC/04</t>
  </si>
  <si>
    <t>EMTH118-S2-TesC/05</t>
  </si>
  <si>
    <t>EMTH118-S2-TesC/06</t>
  </si>
  <si>
    <t>EMTH118-S2-TesC/07</t>
  </si>
  <si>
    <t>EMTH118-S2-TesC/08</t>
  </si>
  <si>
    <t>EMTH118-S2-TesD/01</t>
  </si>
  <si>
    <t>EMTH118-S2-TutA/01</t>
  </si>
  <si>
    <t>EMTH118-S2-TutA/02</t>
  </si>
  <si>
    <t>EMTH118-S2-TutA/03</t>
  </si>
  <si>
    <t>EMTH118-S2-TutA/05</t>
  </si>
  <si>
    <t>EMTH118-S2-TutA/06</t>
  </si>
  <si>
    <t>EMTH118-S2-TutA/08</t>
  </si>
  <si>
    <t>EMTH118-S2-TutA/10</t>
  </si>
  <si>
    <t>EMTH118-S2-TutA/11</t>
  </si>
  <si>
    <t>EMTH118-S2-TutA/17</t>
  </si>
  <si>
    <t>EMTH118-S2-TutA/18</t>
  </si>
  <si>
    <t>EMTH118-S2-TutA/19</t>
  </si>
  <si>
    <t>EMTH118-S2-TutA/20</t>
  </si>
  <si>
    <t>EMTH119_PY-SU2-LecA/01</t>
  </si>
  <si>
    <t>EMTH119_PY-SU2-LecB/01</t>
  </si>
  <si>
    <t>EMTH119_PY-SU2-LecC/01</t>
  </si>
  <si>
    <t>EMTH119_PY-SU2-LecD/01</t>
  </si>
  <si>
    <t>EMTH119_PY-SU2-TesA/01</t>
  </si>
  <si>
    <t>EMTH119_PY-SU2-TesB/01</t>
  </si>
  <si>
    <t>David,I</t>
  </si>
  <si>
    <t>EMTH119_PY-SU2-TutA/01</t>
  </si>
  <si>
    <t>EMTH119_PY-SU2-TutA/02</t>
  </si>
  <si>
    <t>EMTH119_PY-SU2-TutA/03</t>
  </si>
  <si>
    <t>EMTH119_PY-SU2-TutA/04</t>
  </si>
  <si>
    <t>EMTH119_PY-SU2-TutA/05</t>
  </si>
  <si>
    <t>EMTH119_PY-SU2-TutB/01</t>
  </si>
  <si>
    <t>EMTH119_PY-SU2-TutB/02</t>
  </si>
  <si>
    <t>EMTH119_PY-SU2-TutB/03</t>
  </si>
  <si>
    <t>EMTH119_PY-SU2-TutB/04</t>
  </si>
  <si>
    <t>EMTH119_PY-SU2-TutB/05</t>
  </si>
  <si>
    <t>EMTH119_PY-SU2-TutC/01</t>
  </si>
  <si>
    <t>EMTH119_PY-SU2-TutC/02</t>
  </si>
  <si>
    <t>EMTH119_PY-SU2-TutC/03</t>
  </si>
  <si>
    <t>EMTH119_PY-SU2-TutC/04</t>
  </si>
  <si>
    <t>EMTH119_PY-SU2-TutC/05</t>
  </si>
  <si>
    <t>EMTH119_PY-SU2-TutD/01</t>
  </si>
  <si>
    <t>EMTH119_PY-SU2-TutD/02</t>
  </si>
  <si>
    <t>EMTH119_PY-SU2-TutD/03</t>
  </si>
  <si>
    <t>EMTH119_PY-SU2-TutD/04</t>
  </si>
  <si>
    <t>EMTH119_PY-SU2-TutD/05</t>
  </si>
  <si>
    <t>Murray,RDA</t>
  </si>
  <si>
    <t>Steinke,GF</t>
  </si>
  <si>
    <t>Scarrott,C</t>
  </si>
  <si>
    <t>EMTH119-S2-LecA/01</t>
  </si>
  <si>
    <t>EMTH119-S2-LecA/02</t>
  </si>
  <si>
    <t>EMTH119-S2-LecB/01</t>
  </si>
  <si>
    <t>EMTH119-S2-LecB/02</t>
  </si>
  <si>
    <t>EMTH119-S2-LecC/01</t>
  </si>
  <si>
    <t>EMTH119-S2-LecC/02</t>
  </si>
  <si>
    <t>EMTH119-S2-LecD/01</t>
  </si>
  <si>
    <t>EMTH119-S2-LecD/02</t>
  </si>
  <si>
    <t>EMTH119-S2-TesA/01</t>
  </si>
  <si>
    <t>EMTH119-S2-TesA/02</t>
  </si>
  <si>
    <t>EMTH119-S2-TesA/03</t>
  </si>
  <si>
    <t>EMTH119-S2-TesA/04</t>
  </si>
  <si>
    <t>EMTH119-S2-TesA/05</t>
  </si>
  <si>
    <t>EMTH119-S2-TesA/06</t>
  </si>
  <si>
    <t>EMTH119-S2-TesA/07</t>
  </si>
  <si>
    <t>EMTH119-S2-TesA/08</t>
  </si>
  <si>
    <t>EMTH119-S2-TesA/09</t>
  </si>
  <si>
    <t>EMTH119-S2-TesA/10</t>
  </si>
  <si>
    <t>EMTH119-S2-TesA/11</t>
  </si>
  <si>
    <t>EMTH119-S2-TesA/12</t>
  </si>
  <si>
    <t>EMTH119-S2-TesA/13</t>
  </si>
  <si>
    <t>EMTH119-S2-TesA/14</t>
  </si>
  <si>
    <t>EMTH119-S2-TesB/01</t>
  </si>
  <si>
    <t>EMTH119-S2-TutA/01</t>
  </si>
  <si>
    <t>EMTH119-S2-TutA/02</t>
  </si>
  <si>
    <t>EMTH119-S2-TutA/03</t>
  </si>
  <si>
    <t>EMTH119-S2-TutA/04</t>
  </si>
  <si>
    <t>EMTH119-S2-TutA/05</t>
  </si>
  <si>
    <t>EMTH119-S2-TutA/06</t>
  </si>
  <si>
    <t>EMTH119-S2-TutA/07</t>
  </si>
  <si>
    <t>EMTH119-S2-TutA/08</t>
  </si>
  <si>
    <t>EMTH119-S2-TutA/09</t>
  </si>
  <si>
    <t>EMTH119-S2-TutA/10</t>
  </si>
  <si>
    <t>EMTH119-S2-TutA/11</t>
  </si>
  <si>
    <t>EMTH119-S2-TutA/12</t>
  </si>
  <si>
    <t>EMTH119-S2-TutA/13</t>
  </si>
  <si>
    <t>EMTH119-S2-TutA/14</t>
  </si>
  <si>
    <t>EMTH119-S2-TutA/15</t>
  </si>
  <si>
    <t>EMTH119-S2-TutA/16</t>
  </si>
  <si>
    <t>EMTH119-S2-TutA/17</t>
  </si>
  <si>
    <t>EMTH119-S2-TutA/18</t>
  </si>
  <si>
    <t>EMTH119-S2-TutA/19</t>
  </si>
  <si>
    <t>EMTH119-S2-TutA/20</t>
  </si>
  <si>
    <t>EMTH119-S2-TutA/21</t>
  </si>
  <si>
    <t>EMTH119-S2-TutA/22</t>
  </si>
  <si>
    <t>EMTH119-S2-TutA/23</t>
  </si>
  <si>
    <t>EMTH119-S2-TutA/24</t>
  </si>
  <si>
    <t>EMTH119-S2-TutA/25</t>
  </si>
  <si>
    <t>EMTH119-S2-TutA/26</t>
  </si>
  <si>
    <t>EMTH119-S2-TutA/27</t>
  </si>
  <si>
    <t>EMTH119-S2-TutA/28</t>
  </si>
  <si>
    <t>EMTH119-S2-TutA/29</t>
  </si>
  <si>
    <t>ExaA</t>
  </si>
  <si>
    <t>Exam</t>
  </si>
  <si>
    <t>EMTH171_PY-SU2-ExaA/01</t>
  </si>
  <si>
    <t>EMTH171_PY-SU2-LecA/01</t>
  </si>
  <si>
    <t>EMTH171_PY-SU2-LecB/01</t>
  </si>
  <si>
    <t>EMTH171-S2-ComA/01</t>
  </si>
  <si>
    <t>EMTH171-S2-ComA/02</t>
  </si>
  <si>
    <t>EMTH171-S2-ComA/03</t>
  </si>
  <si>
    <t>EMTH171-S2-ComA/04</t>
  </si>
  <si>
    <t>EMTH171-S2-ComA/05</t>
  </si>
  <si>
    <t>EMTH171-S2-ComA/06</t>
  </si>
  <si>
    <t>EMTH171-S2-ComA/07</t>
  </si>
  <si>
    <t>EMTH171-S2-ComA/08</t>
  </si>
  <si>
    <t>EMTH171-S2-ComA/09</t>
  </si>
  <si>
    <t>EMTH171-S2-ComA/10</t>
  </si>
  <si>
    <t>EMTH171-S2-ComA/11</t>
  </si>
  <si>
    <t>EMTH171-S2-ComA/12</t>
  </si>
  <si>
    <t>EMTH171-S2-ComA/13</t>
  </si>
  <si>
    <t>EMTH171-S2-ComA/14</t>
  </si>
  <si>
    <t>EMTH171-S2-ComA/15</t>
  </si>
  <si>
    <t>EMTH171-S2-ComA/16</t>
  </si>
  <si>
    <t>EMTH171-S2-ComA/17</t>
  </si>
  <si>
    <t>EMTH171-S2-ComA/18</t>
  </si>
  <si>
    <t>EMTH171-S2-ComA/19</t>
  </si>
  <si>
    <t>EMTH171-S2-ComA/20</t>
  </si>
  <si>
    <t>EMTH171-S2-ComA/21</t>
  </si>
  <si>
    <t>EMTH171-S2-ComA/22</t>
  </si>
  <si>
    <t>EMTH171-S2-ComA/23</t>
  </si>
  <si>
    <t>EMTH171-S2-ComA/24</t>
  </si>
  <si>
    <t>EMTH171-S2-ComA/25</t>
  </si>
  <si>
    <t>EMTH171-S2-ComA/26</t>
  </si>
  <si>
    <t>EMTH171-S2-ComA/27</t>
  </si>
  <si>
    <t>EMTH171-S2-ComA/28</t>
  </si>
  <si>
    <t>EMTH171-S2-ComA/29</t>
  </si>
  <si>
    <t>EMTH171-S2-ComA/30</t>
  </si>
  <si>
    <t>EMTH171-S2-ComA/31</t>
  </si>
  <si>
    <t>EMTH171-S2-ComA/32</t>
  </si>
  <si>
    <t>EMTH171-S2-ComA/33</t>
  </si>
  <si>
    <t>EMTH171-S2-ComA/34</t>
  </si>
  <si>
    <t>EMTH171-S2-ComA/35</t>
  </si>
  <si>
    <t>EMTH171-S2-ComA/36</t>
  </si>
  <si>
    <t>EMTH171-S2-ComA/37</t>
  </si>
  <si>
    <t>EMTH171-S2-ComA/38</t>
  </si>
  <si>
    <t>EMTH171-S2-ComA/39</t>
  </si>
  <si>
    <t>EMTH171-S2-ComA/40</t>
  </si>
  <si>
    <t>EMTH171-S2-ComA/41</t>
  </si>
  <si>
    <t>EMTH171-S2-ComA/42</t>
  </si>
  <si>
    <t>EMTH171-S2-ComA/43</t>
  </si>
  <si>
    <t>EMTH171-S2-ComA/44</t>
  </si>
  <si>
    <t>EMTH171-S2-ComA/45</t>
  </si>
  <si>
    <t>EMTH171-S2-LecA/01</t>
  </si>
  <si>
    <t>EMTH171-S2-LecA/02</t>
  </si>
  <si>
    <t>EMTH171-S2-LecB/01</t>
  </si>
  <si>
    <t>EMTH171-S2-LecB/02</t>
  </si>
  <si>
    <t>Price,CJ</t>
  </si>
  <si>
    <t>Robertson,BL</t>
  </si>
  <si>
    <t>EMTH210-S1-LecA/01</t>
  </si>
  <si>
    <t>EMTH210-S1-LecA/02</t>
  </si>
  <si>
    <t>EMTH210-S1-LecB/01</t>
  </si>
  <si>
    <t>EMTH210-S1-LecB/02</t>
  </si>
  <si>
    <t>EMTH210-S1-LecC/01</t>
  </si>
  <si>
    <t>EMTH210-S1-LecC/02</t>
  </si>
  <si>
    <t>EMTH210-S1-LecD/01</t>
  </si>
  <si>
    <t>EMTH210-S1-LecD/02</t>
  </si>
  <si>
    <t>EMTH210-S1-TesA/01</t>
  </si>
  <si>
    <t>EMTH210-S1-TesA/02</t>
  </si>
  <si>
    <t>EMTH210-S1-TesA/03</t>
  </si>
  <si>
    <t>EMTH210-S1-TesA/04</t>
  </si>
  <si>
    <t>EMTH210-S1-TesA/05</t>
  </si>
  <si>
    <t>EMTH210-S1-TesA/06</t>
  </si>
  <si>
    <t>EMTH210-S1-TesA/07</t>
  </si>
  <si>
    <t>EMTH210-S1-TesA/08</t>
  </si>
  <si>
    <t>EMTH210-S1-TesA/09</t>
  </si>
  <si>
    <t>EMTH210-S1-TesA/10</t>
  </si>
  <si>
    <t>EMTH210-S1-TesA/11</t>
  </si>
  <si>
    <t>EMTH210-S1-TesA/12</t>
  </si>
  <si>
    <t>EMTH210-S1-TesA/13</t>
  </si>
  <si>
    <t>EMTH210-S1-TesA/14</t>
  </si>
  <si>
    <t>EMTH210-S1-TesA/15</t>
  </si>
  <si>
    <t>EMTH210-S1-TesB/01</t>
  </si>
  <si>
    <t>EMTH210-S1-TutA/01</t>
  </si>
  <si>
    <t>EMTH210-S1-TutA/02</t>
  </si>
  <si>
    <t>EMTH210-S1-TutA/03</t>
  </si>
  <si>
    <t>EMTH210-S1-TutA/04</t>
  </si>
  <si>
    <t>EMTH210-S1-TutA/05</t>
  </si>
  <si>
    <t>EMTH210-S1-TutA/06</t>
  </si>
  <si>
    <t>EMTH210-S1-TutA/07</t>
  </si>
  <si>
    <t>EMTH210-S1-TutA/08</t>
  </si>
  <si>
    <t>EMTH210-S1-TutA/09</t>
  </si>
  <si>
    <t>EMTH210-S1-TutA/10</t>
  </si>
  <si>
    <t>EMTH210-S1-TutA/11</t>
  </si>
  <si>
    <t>EMTH210-S1-TutA/12</t>
  </si>
  <si>
    <t>EMTH210-S1-TutA/13</t>
  </si>
  <si>
    <t>EMTH210-S1-TutA/14</t>
  </si>
  <si>
    <t>EMTH210-S1-TutA/15</t>
  </si>
  <si>
    <t>EMTH210-S1-TutA/16</t>
  </si>
  <si>
    <t>EMTH210-S1-TutA/17</t>
  </si>
  <si>
    <t>EMTH210-S1-TutA/18</t>
  </si>
  <si>
    <t>EMTH210-S1-TutA/19</t>
  </si>
  <si>
    <t>EMTH210-S1-TutA/20</t>
  </si>
  <si>
    <t>EMTH210-S1-TutA/21</t>
  </si>
  <si>
    <t>EMTH210-S1-TutA/22</t>
  </si>
  <si>
    <t>EMTH210-S1-TutA/23</t>
  </si>
  <si>
    <t>EMTH210-S1-TutA/24</t>
  </si>
  <si>
    <t>EMTH210-S1-TutA/25</t>
  </si>
  <si>
    <t>EMTH210-S1-TutA/26</t>
  </si>
  <si>
    <t>EMTH211-S2-ComA/01</t>
  </si>
  <si>
    <t>EMTH211-S2-ComA/03</t>
  </si>
  <si>
    <t>EMTH211-S2-ComA/04</t>
  </si>
  <si>
    <t>EMTH211-S2-ComA/05</t>
  </si>
  <si>
    <t>Sainudiin,R</t>
  </si>
  <si>
    <t>EMTH211-S2-LecA/01</t>
  </si>
  <si>
    <t>EMTH211-S2-LecB/01</t>
  </si>
  <si>
    <t>EMTH211-S2-LecC/01</t>
  </si>
  <si>
    <t>EMTH211-S2-LecD/01</t>
  </si>
  <si>
    <t>EMTH271-S2-ComA/02</t>
  </si>
  <si>
    <t>EMTH271-S2-ComA/03</t>
  </si>
  <si>
    <t>EMTH271-S2-ComA/04</t>
  </si>
  <si>
    <t>EMTH271-S2-ComA/05</t>
  </si>
  <si>
    <t>EMTH271-S2-ComA/06</t>
  </si>
  <si>
    <t>EMTH271-S2-LecA/01</t>
  </si>
  <si>
    <t>EMTH271-S2-LecB/01</t>
  </si>
  <si>
    <t>EMTH271-S2-LecC/01</t>
  </si>
  <si>
    <t>EMTH413-S1-LecA/01</t>
  </si>
  <si>
    <t>EMTH413-S1-LecB/01</t>
  </si>
  <si>
    <t>EMTH413-S1-LecC/01</t>
  </si>
  <si>
    <t>EMTH413-S1-TutA/01</t>
  </si>
  <si>
    <t>EMTH414-S1-ComA/01</t>
  </si>
  <si>
    <t>EMTH414-S1-LecA/01</t>
  </si>
  <si>
    <t>EMTH414-S1-LecB/01</t>
  </si>
  <si>
    <t>EMTH414-S1-TutA/01</t>
  </si>
  <si>
    <t>EMTH415-S2-ComA/01</t>
  </si>
  <si>
    <t>EMTH415-S2-LecA/01</t>
  </si>
  <si>
    <t>EMTH415-S2-LecB/01</t>
  </si>
  <si>
    <t>EMTH415-S2-TutA/01</t>
  </si>
  <si>
    <t>Weddell,S</t>
  </si>
  <si>
    <t>ENCE260-S2-ComA/01</t>
  </si>
  <si>
    <t>ENCE260-S2-ComA/02</t>
  </si>
  <si>
    <t>ENCE260-S2-ComA/03</t>
  </si>
  <si>
    <t>ENCE260-S2-ComA/04</t>
  </si>
  <si>
    <t>ENCE260-S2-LecA/01</t>
  </si>
  <si>
    <t>ENCE260-S2-LecB/01</t>
  </si>
  <si>
    <t>ENCE260-S2-LecC/01</t>
  </si>
  <si>
    <t>ENCE260-S2-TesA/01</t>
  </si>
  <si>
    <t>ENCE260-S2-TutA/01</t>
  </si>
  <si>
    <t>ENCE360-S2-ComA/01</t>
  </si>
  <si>
    <t>ENCE360-S2-ComA/02</t>
  </si>
  <si>
    <t>ENCE360-S2-LecA/01</t>
  </si>
  <si>
    <t>ENCE360-S2-LecB/01</t>
  </si>
  <si>
    <t>Bones,P</t>
  </si>
  <si>
    <t>Hampton,R</t>
  </si>
  <si>
    <t>ENCE361-S1-LabA/01</t>
  </si>
  <si>
    <t>ENCE361-S1-LabA/02</t>
  </si>
  <si>
    <t>ENCE361-S1-LabA/03</t>
  </si>
  <si>
    <t>ENCE361-S1-LecA/01</t>
  </si>
  <si>
    <t>ENCE361-S1-LecB/01</t>
  </si>
  <si>
    <t>ENCE361-S1-LecC/01</t>
  </si>
  <si>
    <t>ENCE361-S1-TesA/01</t>
  </si>
  <si>
    <t>ENCE361-S1-TutA/01</t>
  </si>
  <si>
    <t>/Cusdin,M</t>
  </si>
  <si>
    <t>ENCE461-S1-LabA/01</t>
  </si>
  <si>
    <t>Hayes,MP</t>
  </si>
  <si>
    <t>ENCE461-S1-LecA/01</t>
  </si>
  <si>
    <t>ENCE461-S1-LecB/01</t>
  </si>
  <si>
    <t>ENCE461-S1-LecC/01</t>
  </si>
  <si>
    <t>ENCE461-S1-TutA/01</t>
  </si>
  <si>
    <t>ENCE462-S2-LecA/01</t>
  </si>
  <si>
    <t>ENCE462-S2-LecB/01</t>
  </si>
  <si>
    <t>ENCE462-S2-LecC/01</t>
  </si>
  <si>
    <t>ENCE463-S2-LecA/01</t>
  </si>
  <si>
    <t>ENCE463-S2-LecB/01</t>
  </si>
  <si>
    <t>ENCE463-S2-LecC/01</t>
  </si>
  <si>
    <t>ENCE463-S2-TutA/01</t>
  </si>
  <si>
    <t>Course</t>
  </si>
  <si>
    <t>ENCH199-W-WorA/01</t>
  </si>
  <si>
    <t>ENCH199-W-WorA/02</t>
  </si>
  <si>
    <t>ENCH199-W-WorA/03</t>
  </si>
  <si>
    <t>ENCH199-W-WorA/04</t>
  </si>
  <si>
    <t>ENCH199-W-WorA/05</t>
  </si>
  <si>
    <t>ENCH199-W-WorA/06</t>
  </si>
  <si>
    <t>ENCH199-W-WorA/07</t>
  </si>
  <si>
    <t>ENCH199-W-WorA/08</t>
  </si>
  <si>
    <t>ENCH241-S2-LabA/01</t>
  </si>
  <si>
    <t>ENCH241-S2-LabA/02</t>
  </si>
  <si>
    <t>ENCH241-S2-LecA/01</t>
  </si>
  <si>
    <t>ENCH241-S2-LecB/01</t>
  </si>
  <si>
    <t>ENCH241-S2-LecC/01</t>
  </si>
  <si>
    <t>ENCH241-S2-TesA/01</t>
  </si>
  <si>
    <t>ENCH241-S2-TutA/01</t>
  </si>
  <si>
    <t>Visnovsky,GA</t>
  </si>
  <si>
    <t>ENCH281-S2-ComA/01</t>
  </si>
  <si>
    <t>ENCH281-S2-LabA/01</t>
  </si>
  <si>
    <t>ENCH281-S2-LabA/02</t>
  </si>
  <si>
    <t>ENCH281-S2-LecA/01</t>
  </si>
  <si>
    <t>ENCH281-S2-LecB/01</t>
  </si>
  <si>
    <t>ENCH281-S2-LecC/01</t>
  </si>
  <si>
    <t>Marshall,AT</t>
  </si>
  <si>
    <t>ENCH291-S1-LecA/01</t>
  </si>
  <si>
    <t>ENCH291-S1-LecB/01</t>
  </si>
  <si>
    <t>ENCH291-S1-LecC/01</t>
  </si>
  <si>
    <t>ENCH291-S1-LecD/01</t>
  </si>
  <si>
    <t>ENCH291-S1-TesA/01</t>
  </si>
  <si>
    <t>Holland,DJ</t>
  </si>
  <si>
    <t>ENCH292-S2-LecA/01</t>
  </si>
  <si>
    <t>ENCH292-S2-LecB/01</t>
  </si>
  <si>
    <t>ENCH292-S2-LecC/01</t>
  </si>
  <si>
    <t>ENCH292-S2-TutA/01</t>
  </si>
  <si>
    <t>LabF</t>
  </si>
  <si>
    <t>ENCH293-S1-LabF/01</t>
  </si>
  <si>
    <t>ENCH293-S1-LabF/02</t>
  </si>
  <si>
    <t>ENCH293-S1-LabF/03</t>
  </si>
  <si>
    <t>ENCH293-S1-LabF/04</t>
  </si>
  <si>
    <t>ENCH293-S1-LabF/05</t>
  </si>
  <si>
    <t>ENCH293-S1-LabF/06</t>
  </si>
  <si>
    <t>ENCH293-S1-LabF/07</t>
  </si>
  <si>
    <t>ENCH293-S1-LabF/08</t>
  </si>
  <si>
    <t>ENCH293-S1-LabF/09</t>
  </si>
  <si>
    <t>ENCH293-S1-LabF/10</t>
  </si>
  <si>
    <t>LabW</t>
  </si>
  <si>
    <t>ENCH293-S1-LabW/01</t>
  </si>
  <si>
    <t>Gordon,AM</t>
  </si>
  <si>
    <t>ENCH293-S1-LecA/01</t>
  </si>
  <si>
    <t>ENCH293-S1-LecB/01</t>
  </si>
  <si>
    <t>ENCH293-S1-LecC/01</t>
  </si>
  <si>
    <t>Clucas,D</t>
  </si>
  <si>
    <t>ENCH295-W-ComA/01</t>
  </si>
  <si>
    <t>ComD</t>
  </si>
  <si>
    <t>ENCH295-W-ComD/01</t>
  </si>
  <si>
    <t>ComE</t>
  </si>
  <si>
    <t>ENCH295-W-ComE/01</t>
  </si>
  <si>
    <t>ComV</t>
  </si>
  <si>
    <t>ENCH295-W-ComV/01</t>
  </si>
  <si>
    <t>Yip,A</t>
  </si>
  <si>
    <t>ENCH295-W-LabA/01</t>
  </si>
  <si>
    <t>Pearse,JR</t>
  </si>
  <si>
    <t>ENCH295-W-LabB/01</t>
  </si>
  <si>
    <t>ENCH295-W-LabC/01</t>
  </si>
  <si>
    <t>LabE</t>
  </si>
  <si>
    <t>Cox,EW</t>
  </si>
  <si>
    <t>ENCH295-W-LabE/01</t>
  </si>
  <si>
    <t>ENCH295-W-LabE/02</t>
  </si>
  <si>
    <t>ENCH295-W-LabE/03</t>
  </si>
  <si>
    <t>ENCH295-W-LabE/04</t>
  </si>
  <si>
    <t>ENCH295-W-LabE/05</t>
  </si>
  <si>
    <t>ENCH295-W-LabE/06</t>
  </si>
  <si>
    <t>LabH</t>
  </si>
  <si>
    <t>/Weerts,F</t>
  </si>
  <si>
    <t>ENCH295-W-LabH/01</t>
  </si>
  <si>
    <t>ENCH295-W-LabH/02</t>
  </si>
  <si>
    <t>ENCH295-W-LabH/03</t>
  </si>
  <si>
    <t>ENCH295-W-LabH/04</t>
  </si>
  <si>
    <t>ENCH295-W-LabH/05</t>
  </si>
  <si>
    <t>ENCH295-W-LabH/06</t>
  </si>
  <si>
    <t>LabM</t>
  </si>
  <si>
    <t>Herritsch,A</t>
  </si>
  <si>
    <t>ENCH295-W-LabM/01</t>
  </si>
  <si>
    <t>ENCH295-W-LabM/02</t>
  </si>
  <si>
    <t>ENCH295-W-LabM/03</t>
  </si>
  <si>
    <t>ENCH295-W-LabM/04</t>
  </si>
  <si>
    <t>ENCH295-W-LabM/05</t>
  </si>
  <si>
    <t>ENCH295-W-LabM/06</t>
  </si>
  <si>
    <t>ENCH295-W-LabM/07</t>
  </si>
  <si>
    <t>ENCH295-W-LabM/08</t>
  </si>
  <si>
    <t>ENCH295-W-LabM/09</t>
  </si>
  <si>
    <t>ENCH295-W-LabM/10</t>
  </si>
  <si>
    <t>LabP</t>
  </si>
  <si>
    <t>/Richardson,L</t>
  </si>
  <si>
    <t>ENCH295-W-LabP/01</t>
  </si>
  <si>
    <t>ENCH295-W-LabP/02</t>
  </si>
  <si>
    <t>ENCH295-W-LabP/03</t>
  </si>
  <si>
    <t>ENCH295-W-LabP/04</t>
  </si>
  <si>
    <t>ENCH295-W-LabP/05</t>
  </si>
  <si>
    <t>ENCH295-W-LabP/06</t>
  </si>
  <si>
    <t>ENCH295-W-LabP/07</t>
  </si>
  <si>
    <t>ENCH295-W-LabP/08</t>
  </si>
  <si>
    <t>ENCH295-W-LabP/09</t>
  </si>
  <si>
    <t>ENCH295-W-LabP/10</t>
  </si>
  <si>
    <t>ENCH295-W-LabP/11</t>
  </si>
  <si>
    <t>ENCH295-W-LabP/12</t>
  </si>
  <si>
    <t>ENCH295-W-LabP/13</t>
  </si>
  <si>
    <t>ENCH295-W-LabP/14</t>
  </si>
  <si>
    <t>ENCH295-W-LabP/15</t>
  </si>
  <si>
    <t>ENCH295-W-LabP/16</t>
  </si>
  <si>
    <t>ENCH295-W-LabP/17</t>
  </si>
  <si>
    <t>ENCH295-W-LabP/18</t>
  </si>
  <si>
    <t>ENCH295-W-LabP/19</t>
  </si>
  <si>
    <t>ENCH295-W-LabP/20</t>
  </si>
  <si>
    <t>LabS</t>
  </si>
  <si>
    <t>ENCH295-W-LabS/01</t>
  </si>
  <si>
    <t>ENCH295-W-LabS/02</t>
  </si>
  <si>
    <t>ENCH295-W-LabS/03</t>
  </si>
  <si>
    <t>ENCH295-W-LabS/04</t>
  </si>
  <si>
    <t>ENCH295-W-LabS/05</t>
  </si>
  <si>
    <t>ENCH295-W-LabS/06</t>
  </si>
  <si>
    <t>ENCH295-W-LabS/07</t>
  </si>
  <si>
    <t>ENCH295-W-LabS/08</t>
  </si>
  <si>
    <t>ENCH295-W-LabS/09</t>
  </si>
  <si>
    <t>ENCH295-W-LabS/10</t>
  </si>
  <si>
    <t>ENCH295-W-LabS/11</t>
  </si>
  <si>
    <t>ENCH295-W-LabS/12</t>
  </si>
  <si>
    <t>ENCH295-W-LabS/13</t>
  </si>
  <si>
    <t>ENCH295-W-LabS/14</t>
  </si>
  <si>
    <t>ENCH295-W-LabS/15</t>
  </si>
  <si>
    <t>ENCH295-W-LabS/16</t>
  </si>
  <si>
    <t>ENCH295-W-LabS/17</t>
  </si>
  <si>
    <t>LabV</t>
  </si>
  <si>
    <t>ENCH295-W-LabV/01</t>
  </si>
  <si>
    <t>ENCH295-W-LabV/02</t>
  </si>
  <si>
    <t>ENCH295-W-LabV/03</t>
  </si>
  <si>
    <t>ENCH295-W-LabV/04</t>
  </si>
  <si>
    <t>ENCH295-W-LabV/05</t>
  </si>
  <si>
    <t>ENCH295-W-LabV/06</t>
  </si>
  <si>
    <t>ENCH295-W-LabV/07</t>
  </si>
  <si>
    <t>ENCH295-W-LabV/08</t>
  </si>
  <si>
    <t>ENCH295-W-LabV/09</t>
  </si>
  <si>
    <t>ENCH295-W-LabV/10</t>
  </si>
  <si>
    <t>ENCH295-W-LabV/11</t>
  </si>
  <si>
    <t>ENCH295-W-LabV/12</t>
  </si>
  <si>
    <t>ENCH295-W-LabV/13</t>
  </si>
  <si>
    <t>ENCH295-W-LabV/14</t>
  </si>
  <si>
    <t>ENCH295-W-LabV/15</t>
  </si>
  <si>
    <t>ENCH295-W-LabV/16</t>
  </si>
  <si>
    <t>ENCH295-W-LabV/17</t>
  </si>
  <si>
    <t>Gostomski,PA</t>
  </si>
  <si>
    <t>Morison,K</t>
  </si>
  <si>
    <t>ENCH295-W-LecA/01</t>
  </si>
  <si>
    <t>ENCH295-W-LecB/01</t>
  </si>
  <si>
    <t>ENCH295-W-LecC/01</t>
  </si>
  <si>
    <t>ENCH295-W-LecD/01</t>
  </si>
  <si>
    <t>ENCH295-W-TutA/01</t>
  </si>
  <si>
    <t>ENCH295-W-TutB/01</t>
  </si>
  <si>
    <t>ENCH295-W-TutC/01</t>
  </si>
  <si>
    <t>ENCH295-W-TutD/01</t>
  </si>
  <si>
    <t>TutE</t>
  </si>
  <si>
    <t>ENCH295-W-TutE/01</t>
  </si>
  <si>
    <t>TutF</t>
  </si>
  <si>
    <t>ENCH295-W-TutF/01</t>
  </si>
  <si>
    <t>ENCH295-W-TutF/02</t>
  </si>
  <si>
    <t>ENCH295-W-TutF/03</t>
  </si>
  <si>
    <t>ENCH295-W-TutF/04</t>
  </si>
  <si>
    <t>ENCH295-W-TutF/05</t>
  </si>
  <si>
    <t>ENCH296-S2-ComA/01</t>
  </si>
  <si>
    <t>ENCH296-S2-LecA/01</t>
  </si>
  <si>
    <t>ENCH296-S2-LecB/01</t>
  </si>
  <si>
    <t>ENCH296-S2-LecC/01</t>
  </si>
  <si>
    <t>ENCH296-S2-LecD/01</t>
  </si>
  <si>
    <t>ENCH296-S2-TesA/01</t>
  </si>
  <si>
    <t>ENCH298-S1-ComA/01</t>
  </si>
  <si>
    <t>ENCH298-S1-LecA/01</t>
  </si>
  <si>
    <t>ENCH298-S1-LecB/01</t>
  </si>
  <si>
    <t>ENCH298-S1-LecC/01</t>
  </si>
  <si>
    <t>ENCH298-S1-TesA/01</t>
  </si>
  <si>
    <t>Pang,S</t>
  </si>
  <si>
    <t>ENCH390-S1-LecA/01</t>
  </si>
  <si>
    <t>ENCH390-S1-LecB/01</t>
  </si>
  <si>
    <t>ENCH390-S1-LecC/01</t>
  </si>
  <si>
    <t>ENCH390-S1-TesA/01</t>
  </si>
  <si>
    <t>ENCH390-S1-TutA/01</t>
  </si>
  <si>
    <t>ENCH391-S2-LabA/01</t>
  </si>
  <si>
    <t>ENCH391-S2-LabA/02</t>
  </si>
  <si>
    <t>ENCH391-S2-LabA/03</t>
  </si>
  <si>
    <t>ENCH391-S2-LabA/04</t>
  </si>
  <si>
    <t>ENCH391-S2-LabA/05</t>
  </si>
  <si>
    <t>ENCH391-S2-LabA/06</t>
  </si>
  <si>
    <t>ENCH391-S2-LabA/07</t>
  </si>
  <si>
    <t>ENCH391-S2-LabA/08</t>
  </si>
  <si>
    <t>ENCH391-S2-LabA/09</t>
  </si>
  <si>
    <t>ENCH391-S2-LabA/10</t>
  </si>
  <si>
    <t>ENCH391-S2-LabA/11</t>
  </si>
  <si>
    <t>ENCH391-S2-LabB/01</t>
  </si>
  <si>
    <t>ENCH391-S2-LabB/02</t>
  </si>
  <si>
    <t>ENCH391-S2-LabB/03</t>
  </si>
  <si>
    <t>ENCH391-S2-LabB/04</t>
  </si>
  <si>
    <t>ENCH391-S2-LabB/05</t>
  </si>
  <si>
    <t>ENCH391-S2-LabB/06</t>
  </si>
  <si>
    <t>ENCH391-S2-LabB/07</t>
  </si>
  <si>
    <t>ENCH391-S2-LabB/08</t>
  </si>
  <si>
    <t>ENCH391-S2-LabB/09</t>
  </si>
  <si>
    <t>ENCH391-S2-LabB/10</t>
  </si>
  <si>
    <t>ENCH391-S2-LabB/11</t>
  </si>
  <si>
    <t>ENCH391-S2-LabB/12</t>
  </si>
  <si>
    <t>ENCH391-S2-LabB/13</t>
  </si>
  <si>
    <t>ENCH391-S2-LabB/14</t>
  </si>
  <si>
    <t>ENCH391-S2-LabB/15</t>
  </si>
  <si>
    <t>ENCH391-S2-LabB/16</t>
  </si>
  <si>
    <t>ENCH391-S2-LecA/01</t>
  </si>
  <si>
    <t>ENCH391-S2-LecB/01</t>
  </si>
  <si>
    <t>ENCH391-S2-LecC/01</t>
  </si>
  <si>
    <t>ENCH391-S2-TesA/01</t>
  </si>
  <si>
    <t>ENCH392-S1-ComA/01</t>
  </si>
  <si>
    <t>ENCH392-S1-LecA/01</t>
  </si>
  <si>
    <t>ENCH392-S1-LecB/01</t>
  </si>
  <si>
    <t>ENCH392-S1-LecC/01</t>
  </si>
  <si>
    <t>ENCH392-S1-TesA/01</t>
  </si>
  <si>
    <t>ENCH393-S1-LecA/01</t>
  </si>
  <si>
    <t>ENCH393-S1-LecB/01</t>
  </si>
  <si>
    <t>ENCH393-S1-LecC/01</t>
  </si>
  <si>
    <t>ENCH393-S1-TesA/01</t>
  </si>
  <si>
    <t>ENCH393-S1-TutA/01</t>
  </si>
  <si>
    <t>Kral,MV</t>
  </si>
  <si>
    <t>ENCH394-S1-LecA/01</t>
  </si>
  <si>
    <t>ENCH394-S1-LecB/01</t>
  </si>
  <si>
    <t>ENCH394-S1-LecC/01</t>
  </si>
  <si>
    <t>ENCH394-S1-LecD/01</t>
  </si>
  <si>
    <t>ENCH395-W-LabA/01</t>
  </si>
  <si>
    <t>ENCH395-W-LabA/02</t>
  </si>
  <si>
    <t>ENCH395-W-LabA/03</t>
  </si>
  <si>
    <t>ENCH395-W-LabA/04</t>
  </si>
  <si>
    <t>ENCH395-W-LabB/01</t>
  </si>
  <si>
    <t>ENCH395-W-LabB/02</t>
  </si>
  <si>
    <t>ENCH395-W-LabB/03</t>
  </si>
  <si>
    <t>ENCH395-W-LabB/04</t>
  </si>
  <si>
    <t>ENCH395-W-LabC/01</t>
  </si>
  <si>
    <t>ENCH395-W-LabC/02</t>
  </si>
  <si>
    <t>ENCH395-W-LabC/03</t>
  </si>
  <si>
    <t>ENCH395-W-LabC/04</t>
  </si>
  <si>
    <t>LabD</t>
  </si>
  <si>
    <t>ENCH395-W-LabD/01</t>
  </si>
  <si>
    <t>ENCH395-W-LabD/02</t>
  </si>
  <si>
    <t>ENCH395-W-LabD/03</t>
  </si>
  <si>
    <t>ENCH395-W-LabD/04</t>
  </si>
  <si>
    <t>ENCH395-W-LabE/01</t>
  </si>
  <si>
    <t>ENCH395-W-LabE/02</t>
  </si>
  <si>
    <t>ENCH395-W-LabE/03</t>
  </si>
  <si>
    <t>ENCH395-W-LabE/04</t>
  </si>
  <si>
    <t>ENCH395-W-LabF/01</t>
  </si>
  <si>
    <t>ENCH395-W-LabF/02</t>
  </si>
  <si>
    <t>Watson,MJ</t>
  </si>
  <si>
    <t>ENCH395-W-LecA/01</t>
  </si>
  <si>
    <t>ENCH395-W-LecB/01</t>
  </si>
  <si>
    <t>ENCH395-W-LecC/01</t>
  </si>
  <si>
    <t>ENCH396-S2-LecA/01</t>
  </si>
  <si>
    <t>ENCH396-S2-LecB/01</t>
  </si>
  <si>
    <t>ENCH396-S2-LecC/01</t>
  </si>
  <si>
    <t>ENCH396-S2-LecD/01</t>
  </si>
  <si>
    <t>ENCH396-S2-TesA/01</t>
  </si>
  <si>
    <t>ENCH482-S1-LecA/01</t>
  </si>
  <si>
    <t>ENCH482-S1-LecB/01</t>
  </si>
  <si>
    <t>ENCH482-S1-LecC/01</t>
  </si>
  <si>
    <t>ENCH486-S1-LecA/01</t>
  </si>
  <si>
    <t>ENCH486-S1-LecB/01</t>
  </si>
  <si>
    <t>ENCH486-S1-LecC/01</t>
  </si>
  <si>
    <t>ENCH486-S1-TutA/01</t>
  </si>
  <si>
    <t>ENCH487-S1-LecA/01</t>
  </si>
  <si>
    <t>ENCH487-S1-LecB/01</t>
  </si>
  <si>
    <t>ENCH487-S1-LecC/01</t>
  </si>
  <si>
    <t>/Fry,C</t>
  </si>
  <si>
    <t>ENCH494-S2-LecA/01</t>
  </si>
  <si>
    <t>ENCH494-S2-LecB/01</t>
  </si>
  <si>
    <t>ENCH494-S2-LecC/01</t>
  </si>
  <si>
    <t>ENCH495-W-LecA/01</t>
  </si>
  <si>
    <t>ENCH495-W-LecB/01</t>
  </si>
  <si>
    <t>ENCH495-W-TutA/01</t>
  </si>
  <si>
    <t>ENCH495-W-TutA/02</t>
  </si>
  <si>
    <t>ENCH495-W-TutA/03</t>
  </si>
  <si>
    <t>ENCH495-W-TutA/04</t>
  </si>
  <si>
    <t>ENCH495-W-TutA/05</t>
  </si>
  <si>
    <t>ENCH495-W-TutA/06</t>
  </si>
  <si>
    <t>Pourazadi,S</t>
  </si>
  <si>
    <t>ENCH495-W-WorA/01</t>
  </si>
  <si>
    <t>ENCH495-W-WorA/02</t>
  </si>
  <si>
    <t>ENCH495-W-WorA/03</t>
  </si>
  <si>
    <t>ENCH496-S1-LecA/01</t>
  </si>
  <si>
    <t>ENCH496-S1-LecB/01</t>
  </si>
  <si>
    <t>ENCH496-S1-LecC/01</t>
  </si>
  <si>
    <t>ENCH496-S1-LecD/01</t>
  </si>
  <si>
    <t>ENCH496-S1-TesA/01</t>
  </si>
  <si>
    <t>ENCH497-S1-LecA/01</t>
  </si>
  <si>
    <t>ENCH497-S1-LecB/01</t>
  </si>
  <si>
    <t>ENCH497-S1-LecC/01</t>
  </si>
  <si>
    <t>Milke,M</t>
  </si>
  <si>
    <t>ENCI313-S2-LecA/01</t>
  </si>
  <si>
    <t>ENCI313-S2-LecB/01</t>
  </si>
  <si>
    <t>ENCI313-S2-LecC/01</t>
  </si>
  <si>
    <t>ENCI313-S2-LecD/01</t>
  </si>
  <si>
    <t>ENCI313-S2-TutA/01</t>
  </si>
  <si>
    <t>ENCI313-S2-TutA/02</t>
  </si>
  <si>
    <t>ENCI313-S2-TutA/03</t>
  </si>
  <si>
    <t>ENCI313-S2-TutA/04</t>
  </si>
  <si>
    <t>ENCI313-S2-TutA/05</t>
  </si>
  <si>
    <t>ENCI313-S2-TutA/06</t>
  </si>
  <si>
    <t>ENCI313-S2-TutA/07</t>
  </si>
  <si>
    <t>ENCI313-S2-TutA/08</t>
  </si>
  <si>
    <t>ENCI313-S2-TutA/09</t>
  </si>
  <si>
    <t>ENCI313-S2-TutB/01</t>
  </si>
  <si>
    <t>ENCI313-S2-TutB/02</t>
  </si>
  <si>
    <t>ENCI313-S2-TutB/03</t>
  </si>
  <si>
    <t>Dhakal,R</t>
  </si>
  <si>
    <t>ENCI335-S1-LecA/01</t>
  </si>
  <si>
    <t>ENCI335-S1-LecB/01</t>
  </si>
  <si>
    <t>ENCI335-S1-TesA/01</t>
  </si>
  <si>
    <t>ENCI335-S1-TutA/01</t>
  </si>
  <si>
    <t>MacRae,GA</t>
  </si>
  <si>
    <t>ENCI336-S2-LabA/01</t>
  </si>
  <si>
    <t>ENCI336-S2-LabA/02</t>
  </si>
  <si>
    <t>ENCI336-S2-LabA/03</t>
  </si>
  <si>
    <t>ENCI336-S2-LabA/04</t>
  </si>
  <si>
    <t>ENCI336-S2-LabA/05</t>
  </si>
  <si>
    <t>ENCI336-S2-LabA/06</t>
  </si>
  <si>
    <t>ENCI336-S2-LabA/07</t>
  </si>
  <si>
    <t>ENCI336-S2-LabA/08</t>
  </si>
  <si>
    <t>ENCI336-S2-LabA/09</t>
  </si>
  <si>
    <t>ENCI336-S2-LabA/10</t>
  </si>
  <si>
    <t>ENCI336-S2-LabA/11</t>
  </si>
  <si>
    <t>ENCI336-S2-LabA/12</t>
  </si>
  <si>
    <t>ENCI336-S2-LabA/13</t>
  </si>
  <si>
    <t>ENCI336-S2-LabA/14</t>
  </si>
  <si>
    <t>ENCI336-S2-LabA/15</t>
  </si>
  <si>
    <t>ENCI336-S2-LabA/16</t>
  </si>
  <si>
    <t>ENCI336-S2-LabA/17</t>
  </si>
  <si>
    <t>ENCI336-S2-LabA/18</t>
  </si>
  <si>
    <t>Pampanin,S</t>
  </si>
  <si>
    <t>ENCI336-S2-LabB/01</t>
  </si>
  <si>
    <t>ENCI336-S2-LabB/02</t>
  </si>
  <si>
    <t>ENCI336-S2-LecA/01</t>
  </si>
  <si>
    <t>ENCI336-S2-LecB/01</t>
  </si>
  <si>
    <t>ENCI336-S2-LecC/01</t>
  </si>
  <si>
    <t>ENCI336-S2-LecD/01</t>
  </si>
  <si>
    <t>ENCI336-S2-TesA/01</t>
  </si>
  <si>
    <t>ENCI336-S2-TutA/01</t>
  </si>
  <si>
    <t>ENCI423-S1-ComA/01</t>
  </si>
  <si>
    <t>ENCI423-S1-LecA/01</t>
  </si>
  <si>
    <t>ENCI423-S1-LecB/01</t>
  </si>
  <si>
    <t>ENCI423-S1-LecC/01</t>
  </si>
  <si>
    <t>ENCI423-S1-TesA/01</t>
  </si>
  <si>
    <t>ENCI423-S1-TutA/01</t>
  </si>
  <si>
    <t>ENCI425-S2-LabA/01</t>
  </si>
  <si>
    <t>ENCI425-S2-LabA/02</t>
  </si>
  <si>
    <t>ENCI425-S2-LabA/03</t>
  </si>
  <si>
    <t>ENCI425-S2-LabA/04</t>
  </si>
  <si>
    <t>ENCI425-S2-LabA/05</t>
  </si>
  <si>
    <t>ENCI425-S2-LabA/06</t>
  </si>
  <si>
    <t>ENCI425-S2-LabA/07</t>
  </si>
  <si>
    <t>ENCI425-S2-LabA/08</t>
  </si>
  <si>
    <t>ENCI425-S2-LabA/09</t>
  </si>
  <si>
    <t>ENCI425-S2-LabA/10</t>
  </si>
  <si>
    <t>ENCI425-S2-LabA/11</t>
  </si>
  <si>
    <t>ENCI425-S2-LabA/12</t>
  </si>
  <si>
    <t>ENCI425-S2-LecA/01</t>
  </si>
  <si>
    <t>ENCI425-S2-LecB/01</t>
  </si>
  <si>
    <t>ENCI425-S2-LecC/01</t>
  </si>
  <si>
    <t>ENCI425-S2-TesA/01</t>
  </si>
  <si>
    <t>ENCI425-S2-TutA/01</t>
  </si>
  <si>
    <t>Bull,DK</t>
  </si>
  <si>
    <t>ENCI426-S2-LecA/01</t>
  </si>
  <si>
    <t>ENCI426-S2-LecB/01</t>
  </si>
  <si>
    <t>ENCI426-S2-LecC/01</t>
  </si>
  <si>
    <t>ENCI426-S2-TutA/01</t>
  </si>
  <si>
    <t>Li,M</t>
  </si>
  <si>
    <t>ENCI427-S1-LecA/01</t>
  </si>
  <si>
    <t>ENCI427-S1-LecB/01</t>
  </si>
  <si>
    <t>ENCI427-S1-LecC/01</t>
  </si>
  <si>
    <t>ENCI427-S1-TutA/01</t>
  </si>
  <si>
    <t>ENCI429-S1-LecA/01</t>
  </si>
  <si>
    <t>ENCI429-S1-LecB/01</t>
  </si>
  <si>
    <t>ENCI429-S1-LecC/01</t>
  </si>
  <si>
    <t>ENCI429-S1-LecD/01</t>
  </si>
  <si>
    <t>ENCI429-S1-TesA/01</t>
  </si>
  <si>
    <t>ENCI429-S1-TutA/01</t>
  </si>
  <si>
    <t>Scheepbouwer,E</t>
  </si>
  <si>
    <t>ENCI601-A-LecA/01</t>
  </si>
  <si>
    <t>ENCI601-A-LecB/01</t>
  </si>
  <si>
    <t>ENCI601-A-LecC/01</t>
  </si>
  <si>
    <t>ENCI601-A-LecD/01</t>
  </si>
  <si>
    <t>ENCI621-A-LecA/01</t>
  </si>
  <si>
    <t>ENCI621-A-LecB/01</t>
  </si>
  <si>
    <t>ENCI621-A-LecC/01</t>
  </si>
  <si>
    <t>ENCI621-A-LecD/01</t>
  </si>
  <si>
    <t>ENCI634-S1-LecA/01</t>
  </si>
  <si>
    <t>/Nees,T</t>
  </si>
  <si>
    <t>ENCI658-A-LecA/01</t>
  </si>
  <si>
    <t>ENCI658-A-LecB/01</t>
  </si>
  <si>
    <t>ENCI658-A-LecC/01</t>
  </si>
  <si>
    <t>ENCI658-A-LecD/01</t>
  </si>
  <si>
    <t>ENCI658-A-LecE/01</t>
  </si>
  <si>
    <t>ENCI658-A-LecF/01</t>
  </si>
  <si>
    <t>ENCM610-A-WorA/01</t>
  </si>
  <si>
    <t>ENCM610-A-WorB/01</t>
  </si>
  <si>
    <t>ENCM610-A-WorC/01</t>
  </si>
  <si>
    <t>ENCM610-A-WorD/01</t>
  </si>
  <si>
    <t>ENCM620-A-LecA/01</t>
  </si>
  <si>
    <t>ENCM620-A-LecB/01</t>
  </si>
  <si>
    <t>ENCM620-A-LecC/01</t>
  </si>
  <si>
    <t>ENCM620-A-LecD/01</t>
  </si>
  <si>
    <t>ENCM630-A-WorA/01</t>
  </si>
  <si>
    <t>ENCM630-A-WorB/01</t>
  </si>
  <si>
    <t>ENCM630-A-WorC/01</t>
  </si>
  <si>
    <t>ENCM650-A-LecA/01</t>
  </si>
  <si>
    <t>ENCM650-A-LecB/01</t>
  </si>
  <si>
    <t>ENCM650-A-LecC/01</t>
  </si>
  <si>
    <t>ENCM650-A-LecD/01</t>
  </si>
  <si>
    <t>ENCM671-A-LecA/01</t>
  </si>
  <si>
    <t>ENCM671-A-LecB/01</t>
  </si>
  <si>
    <t>ENCM671-A-LecC/01</t>
  </si>
  <si>
    <t>ENCM674-A-LecA/01</t>
  </si>
  <si>
    <t>ENCM674-A-LecB/01</t>
  </si>
  <si>
    <t>ENCM674-A-LecC/01</t>
  </si>
  <si>
    <t>ENCM674-A-LecD/01</t>
  </si>
  <si>
    <t>ENCM675-A-LecA/01</t>
  </si>
  <si>
    <t>ENCM675-A-LecB/01</t>
  </si>
  <si>
    <t>ENCM675-A-LecC/01</t>
  </si>
  <si>
    <t>ENCM675-A-LecD/01</t>
  </si>
  <si>
    <t>ENCM676-A-LecA/01</t>
  </si>
  <si>
    <t>ENCM676-A-LecB/01</t>
  </si>
  <si>
    <t>ENCM676-A-LecC/01</t>
  </si>
  <si>
    <t>ENCM676-A-LecD/01</t>
  </si>
  <si>
    <t>ENCM677-A-LecA/01</t>
  </si>
  <si>
    <t>ENCM677-A-LecB/01</t>
  </si>
  <si>
    <t>ENCM677-A-LecC/01</t>
  </si>
  <si>
    <t>ENCM677-A-LecD/01</t>
  </si>
  <si>
    <t>ENCM678-A-LecA/01</t>
  </si>
  <si>
    <t>ENCM678-A-LecB/01</t>
  </si>
  <si>
    <t>ENCM678-A-LecC/01</t>
  </si>
  <si>
    <t>ENCM679-A-LecA/01</t>
  </si>
  <si>
    <t>ENCM679-A-LecB/01</t>
  </si>
  <si>
    <t>ENCM679-A-LecC/01</t>
  </si>
  <si>
    <t>ENCM679-A-LecD/01</t>
  </si>
  <si>
    <t>ENCM679-A-LecE/01</t>
  </si>
  <si>
    <t>ENCM679-A-LecF/01</t>
  </si>
  <si>
    <t>ENCM679-A-LecG/01</t>
  </si>
  <si>
    <t>ENCN201-A-ComA/01</t>
  </si>
  <si>
    <t>ENCN201-A-ComA/02</t>
  </si>
  <si>
    <t>ENCN201-A-ComA/03</t>
  </si>
  <si>
    <t>Koorey,GF</t>
  </si>
  <si>
    <t>ENCN201-A-LecA/01</t>
  </si>
  <si>
    <t>Sze,N</t>
  </si>
  <si>
    <t>ENCN201-A-LecB/01</t>
  </si>
  <si>
    <t>ENCN201-A-LecC/01</t>
  </si>
  <si>
    <t>ENCN201-A-TutA/01</t>
  </si>
  <si>
    <t>ENCN201-A-TutA/02</t>
  </si>
  <si>
    <t>ENCN201-A-TutA/03</t>
  </si>
  <si>
    <t>ENCN201-A-TutA/04</t>
  </si>
  <si>
    <t>ENCN201-A-TutB/01</t>
  </si>
  <si>
    <t>ENCN201-A-TutB/02</t>
  </si>
  <si>
    <t>ENCN201-A-TutB/03</t>
  </si>
  <si>
    <t>ENCN201-A-TutB/04</t>
  </si>
  <si>
    <t>ENCN201-A-TutC/01</t>
  </si>
  <si>
    <t>ENCN201-A-TutC/02</t>
  </si>
  <si>
    <t>ENCN201-A-TutC/03</t>
  </si>
  <si>
    <t>ENCN201-A-TutC/04</t>
  </si>
  <si>
    <t>ENCN201-W-ComA/01</t>
  </si>
  <si>
    <t>ENCN201-W-ComA/02</t>
  </si>
  <si>
    <t>ENCN201-W-ComA/03</t>
  </si>
  <si>
    <t>ENCN201-W-LecA/01</t>
  </si>
  <si>
    <t>ENCN201-W-LecB/01</t>
  </si>
  <si>
    <t>ENCN201-W-LecC/01</t>
  </si>
  <si>
    <t>ENCN201-W-TutA/01</t>
  </si>
  <si>
    <t>ENCN201-W-TutA/02</t>
  </si>
  <si>
    <t>ENCN201-W-TutA/03</t>
  </si>
  <si>
    <t>ENCN201-W-TutA/04</t>
  </si>
  <si>
    <t>ENCN201-W-TutB/01</t>
  </si>
  <si>
    <t>ENCN201-W-TutB/02</t>
  </si>
  <si>
    <t>ENCN201-W-TutB/03</t>
  </si>
  <si>
    <t>ENCN201-W-TutB/04</t>
  </si>
  <si>
    <t>ENCN201-W-TutC/01</t>
  </si>
  <si>
    <t>ENCN201-W-TutC/02</t>
  </si>
  <si>
    <t>ENCN201-W-TutC/03</t>
  </si>
  <si>
    <t>ENCN201-W-TutC/04</t>
  </si>
  <si>
    <t>ENCN213-S2-LabA/01</t>
  </si>
  <si>
    <t>ENCN213-S2-LabA/02</t>
  </si>
  <si>
    <t>ENCN213-S2-LabA/03</t>
  </si>
  <si>
    <t>ENCN213-S2-LabA/04</t>
  </si>
  <si>
    <t>ENCN213-S2-LabA/05</t>
  </si>
  <si>
    <t>ENCN213-S2-LabA/06</t>
  </si>
  <si>
    <t>ENCN213-S2-LecA/01</t>
  </si>
  <si>
    <t>ENCN213-S2-LecB/01</t>
  </si>
  <si>
    <t>ENCN213-S2-LecC/01</t>
  </si>
  <si>
    <t>ENCN213-S2-TutA/01</t>
  </si>
  <si>
    <t>ENCN213-S2-TutA/02</t>
  </si>
  <si>
    <t>Saleh,M</t>
  </si>
  <si>
    <t>ENCN221-S1-LecA/01</t>
  </si>
  <si>
    <t>ENCN221-S1-LecB/01</t>
  </si>
  <si>
    <t>ENCN221-S1-LecC/01</t>
  </si>
  <si>
    <t>ENCN221-S1-LecD/01</t>
  </si>
  <si>
    <t>ENCN221-S1-TesA/01</t>
  </si>
  <si>
    <t>ENCN221-S1-TutA/01</t>
  </si>
  <si>
    <t>ENCN221-S1-TutB/01</t>
  </si>
  <si>
    <t>ENCN221-S1-TutB/02</t>
  </si>
  <si>
    <t>ENCN221-S1-TutB/03</t>
  </si>
  <si>
    <t>ENCN221-S1-TutB/04</t>
  </si>
  <si>
    <t>ENCN221-S1-TutB/05</t>
  </si>
  <si>
    <t>ENCN221-S1-TutB/06</t>
  </si>
  <si>
    <t>ENCN221-S1-TutB/07</t>
  </si>
  <si>
    <t>ENCN221-S1-TutB/08</t>
  </si>
  <si>
    <t>ENCN221-S1-TutB/09</t>
  </si>
  <si>
    <t>ENCN221-S1-TutB/10</t>
  </si>
  <si>
    <t>ENCN221-S1-TutB/11</t>
  </si>
  <si>
    <t>ENCN221-S1-TutB/12</t>
  </si>
  <si>
    <t>ENCN221-S1-TutB/13</t>
  </si>
  <si>
    <t>ENCN221-S1-TutB/14</t>
  </si>
  <si>
    <t>ENCN221-S1-TutB/15</t>
  </si>
  <si>
    <t>ENCN221-S1-TutB/16</t>
  </si>
  <si>
    <t>ENCN221-S1-TutB/17</t>
  </si>
  <si>
    <t>ENCN221-S1-TutB/18</t>
  </si>
  <si>
    <t>ENCN221-S1-TutB/19</t>
  </si>
  <si>
    <t>ENCN221-S1-TutB/20</t>
  </si>
  <si>
    <t>ENCN221-S1-TutB/21</t>
  </si>
  <si>
    <t>ENCN221-S1-TutB/22</t>
  </si>
  <si>
    <t>ENCN221-S1-TutB/23</t>
  </si>
  <si>
    <t>ENCN221-S1-TutB/24</t>
  </si>
  <si>
    <t>ENCN221-S1-TutB/25</t>
  </si>
  <si>
    <t>ENCN221-S1-TutB/26</t>
  </si>
  <si>
    <t>ENCN221-S1-TutB/27</t>
  </si>
  <si>
    <t>/Poynter,A</t>
  </si>
  <si>
    <t>ENCN231-S1-LabA/01</t>
  </si>
  <si>
    <t>ENCN231-S1-LabA/02</t>
  </si>
  <si>
    <t>ENCN231-S1-LabA/03</t>
  </si>
  <si>
    <t>ENCN231-S1-LabA/04</t>
  </si>
  <si>
    <t>ENCN231-S1-LabA/05</t>
  </si>
  <si>
    <t>ENCN231-S1-LabA/06</t>
  </si>
  <si>
    <t>ENCN231-S1-LabA/07</t>
  </si>
  <si>
    <t>ENCN231-S1-LabA/08</t>
  </si>
  <si>
    <t>ENCN231-S1-LabA/09</t>
  </si>
  <si>
    <t>ENCN231-S1-LabA/10</t>
  </si>
  <si>
    <t>ENCN231-S1-LabA/11</t>
  </si>
  <si>
    <t>ENCN231-S1-LabA/12</t>
  </si>
  <si>
    <t>ENCN231-S1-LabA/13</t>
  </si>
  <si>
    <t>ENCN231-S1-LabA/14</t>
  </si>
  <si>
    <t>ENCN231-S1-LabA/15</t>
  </si>
  <si>
    <t>ENCN231-S1-LabA/16</t>
  </si>
  <si>
    <t>Abu,A</t>
  </si>
  <si>
    <t>ENCN231-S1-LecA/01</t>
  </si>
  <si>
    <t>ENCN231-S1-LecB/01</t>
  </si>
  <si>
    <t>ENCN231-S1-LecC/01</t>
  </si>
  <si>
    <t>ENCN231-S1-LecD/01</t>
  </si>
  <si>
    <t>ENCN231-S1-TesA/01</t>
  </si>
  <si>
    <t>ENCN231-S1-TutA/01</t>
  </si>
  <si>
    <t>ENCN231-S1-TutA/02</t>
  </si>
  <si>
    <t>ENCN231-S1-TutA/03</t>
  </si>
  <si>
    <t>ENCN231-S1-TutA/04</t>
  </si>
  <si>
    <t>ENCN231-S1-TutA/05</t>
  </si>
  <si>
    <t>ENCN231-S1-TutA/06</t>
  </si>
  <si>
    <t>ENCN231-S1-TutA/07</t>
  </si>
  <si>
    <t>ENCN231-S1-TutA/08</t>
  </si>
  <si>
    <t>ENCN231-S1-TutA/09</t>
  </si>
  <si>
    <t>ENCN231-S1-TutB/01</t>
  </si>
  <si>
    <t>ENCN231-S1-TutC/01</t>
  </si>
  <si>
    <t>ENCN231-S1-TutD/01</t>
  </si>
  <si>
    <t>ENCN231-S1-TutE/01</t>
  </si>
  <si>
    <t>ENCN242-S2-LabA/01</t>
  </si>
  <si>
    <t>ENCN242-S2-LabA/02</t>
  </si>
  <si>
    <t>ENCN242-S2-LabA/03</t>
  </si>
  <si>
    <t>ENCN242-S2-LabA/04</t>
  </si>
  <si>
    <t>ENCN242-S2-LabA/05</t>
  </si>
  <si>
    <t>ENCN242-S2-LabA/06</t>
  </si>
  <si>
    <t>ENCN242-S2-LabA/07</t>
  </si>
  <si>
    <t>ENCN242-S2-LabA/08</t>
  </si>
  <si>
    <t>ENCN242-S2-LabA/09</t>
  </si>
  <si>
    <t>ENCN242-S2-LabA/10</t>
  </si>
  <si>
    <t>ENCN242-S2-LabA/11</t>
  </si>
  <si>
    <t>ENCN242-S2-LabA/12</t>
  </si>
  <si>
    <t>ENCN242-S2-LabA/13</t>
  </si>
  <si>
    <t>ENCN242-S2-LabA/14</t>
  </si>
  <si>
    <t>ENCN242-S2-LabA/15</t>
  </si>
  <si>
    <t>ENCN242-S2-LabA/16</t>
  </si>
  <si>
    <t>ENCN242-S2-LabA/17</t>
  </si>
  <si>
    <t>ENCN242-S2-LabA/18</t>
  </si>
  <si>
    <t>ENCN242-S2-LabA/19</t>
  </si>
  <si>
    <t>ENCN242-S2-LabA/20</t>
  </si>
  <si>
    <t>ENCN242-S2-LecA/01</t>
  </si>
  <si>
    <t>ENCN242-S2-LecB/01</t>
  </si>
  <si>
    <t>ENCN242-S2-LecC/01</t>
  </si>
  <si>
    <t>ENCN242-S2-LecD/01</t>
  </si>
  <si>
    <t>ENCN242-S2-TutA/01</t>
  </si>
  <si>
    <t>ENCN253-S2-LabA/01</t>
  </si>
  <si>
    <t>ENCN253-S2-LabA/02</t>
  </si>
  <si>
    <t>ENCN253-S2-LabA/03</t>
  </si>
  <si>
    <t>ENCN253-S2-LabA/04</t>
  </si>
  <si>
    <t>ENCN253-S2-LabA/05</t>
  </si>
  <si>
    <t>ENCN253-S2-LabA/06</t>
  </si>
  <si>
    <t>ENCN253-S2-LabA/07</t>
  </si>
  <si>
    <t>ENCN253-S2-LabA/08</t>
  </si>
  <si>
    <t>ENCN253-S2-LabA/09</t>
  </si>
  <si>
    <t>ENCN253-S2-LabA/10</t>
  </si>
  <si>
    <t>ENCN253-S2-LabB/01</t>
  </si>
  <si>
    <t>ENCN253-S2-LabB/02</t>
  </si>
  <si>
    <t>ENCN253-S2-LabB/03</t>
  </si>
  <si>
    <t>ENCN253-S2-LabB/04</t>
  </si>
  <si>
    <t>ENCN253-S2-LabB/05</t>
  </si>
  <si>
    <t>ENCN253-S2-LabB/06</t>
  </si>
  <si>
    <t>ENCN253-S2-LabB/07</t>
  </si>
  <si>
    <t>ENCN253-S2-LabB/08</t>
  </si>
  <si>
    <t>ENCN253-S2-LabB/09</t>
  </si>
  <si>
    <t>ENCN253-S2-LabB/10</t>
  </si>
  <si>
    <t>ENCN253-S2-LabC/01</t>
  </si>
  <si>
    <t>ENCN253-S2-LabC/02</t>
  </si>
  <si>
    <t>ENCN253-S2-LabC/03</t>
  </si>
  <si>
    <t>ENCN253-S2-LabC/04</t>
  </si>
  <si>
    <t>ENCN253-S2-LabC/05</t>
  </si>
  <si>
    <t>ENCN253-S2-LabC/06</t>
  </si>
  <si>
    <t>ENCN253-S2-LabC/07</t>
  </si>
  <si>
    <t>ENCN253-S2-LabC/08</t>
  </si>
  <si>
    <t>ENCN253-S2-LabC/09</t>
  </si>
  <si>
    <t>ENCN253-S2-LabC/10</t>
  </si>
  <si>
    <t>ENCN253-S2-LecA/01</t>
  </si>
  <si>
    <t>ENCN253-S2-LecB/01</t>
  </si>
  <si>
    <t>ENCN253-S2-LecC/01</t>
  </si>
  <si>
    <t>ENCN253-S2-LecD/01</t>
  </si>
  <si>
    <t>ENCN253-S2-TutA/01</t>
  </si>
  <si>
    <t>ENCN253-S2-TutB/01</t>
  </si>
  <si>
    <t>ENCN261-S1-LabA/01</t>
  </si>
  <si>
    <t>ENCN261-S1-LabA/02</t>
  </si>
  <si>
    <t>ENCN261-S1-LabA/03</t>
  </si>
  <si>
    <t>ENCN261-S1-LecA/01</t>
  </si>
  <si>
    <t>ENCN261-S1-LecB/01</t>
  </si>
  <si>
    <t>ENCN261-S1-LecC/01</t>
  </si>
  <si>
    <t>ENCN261-S1-LecD/01</t>
  </si>
  <si>
    <t>ENCN261-S1-TesA/01</t>
  </si>
  <si>
    <t>ENCN261-S1-TutA/01</t>
  </si>
  <si>
    <t>/McGuigan,P</t>
  </si>
  <si>
    <t>ENCN281-S2-LabA/01</t>
  </si>
  <si>
    <t>ENCN281-S2-LabA/02</t>
  </si>
  <si>
    <t>ENCN281-S2-LabA/03</t>
  </si>
  <si>
    <t>ENCN281-S2-LabA/04</t>
  </si>
  <si>
    <t>ENCN281-S2-LabA/05</t>
  </si>
  <si>
    <t>ENCN281-S2-LabA/06</t>
  </si>
  <si>
    <t>ENCN281-S2-LabA/07</t>
  </si>
  <si>
    <t>ENCN281-S2-LabA/08</t>
  </si>
  <si>
    <t>ENCN281-S2-LabA/09</t>
  </si>
  <si>
    <t>ENCN281-S2-LabA/10</t>
  </si>
  <si>
    <t>ENCN281-S2-LabA/11</t>
  </si>
  <si>
    <t>ENCN281-S2-LabA/12</t>
  </si>
  <si>
    <t>ENCN281-S2-LabA/13</t>
  </si>
  <si>
    <t>ENCN281-S2-LabA/14</t>
  </si>
  <si>
    <t>ENCN281-S2-LabA/15</t>
  </si>
  <si>
    <t>ENCN281-S2-LabA/16</t>
  </si>
  <si>
    <t>Wareham,DG</t>
  </si>
  <si>
    <t>ENCN281-S2-LecA/01</t>
  </si>
  <si>
    <t>ENCN281-S2-LecB/01</t>
  </si>
  <si>
    <t>ENCN281-S2-LecC/01</t>
  </si>
  <si>
    <t>ENCN281-S2-LecD/01</t>
  </si>
  <si>
    <t>/ORourke,T</t>
  </si>
  <si>
    <t>ENCN281-S2-TesA/01</t>
  </si>
  <si>
    <t>ENCN281-S2-TutA/01</t>
  </si>
  <si>
    <t>ENCN301-A-ComA/01</t>
  </si>
  <si>
    <t>ENCN301-A-LecA/01</t>
  </si>
  <si>
    <t>ENCN301-A-LecB/01</t>
  </si>
  <si>
    <t>ENCN301-A-TutA/01</t>
  </si>
  <si>
    <t>ENCN301-A-TutA/02</t>
  </si>
  <si>
    <t>ENCN301-A-TutA/03</t>
  </si>
  <si>
    <t>ENCN301-A-TutA/04</t>
  </si>
  <si>
    <t>ENCN301-A-TutB/01</t>
  </si>
  <si>
    <t>ENCN301-A-TutB/02</t>
  </si>
  <si>
    <t>ENCN301-A-TutB/03</t>
  </si>
  <si>
    <t>ENCN301-A-TutB/04</t>
  </si>
  <si>
    <t>ENCN301-A-TutC/01</t>
  </si>
  <si>
    <t>ENCN301-A-TutC/02</t>
  </si>
  <si>
    <t>ENCN301-A-TutC/03</t>
  </si>
  <si>
    <t>ENCN301-A-TutC/04</t>
  </si>
  <si>
    <t>ENCN301-A-WorA/01</t>
  </si>
  <si>
    <t>ENCN301-A-WorA/02</t>
  </si>
  <si>
    <t>ENCN301-A-WorA/03</t>
  </si>
  <si>
    <t>ENCN301-A-WorA/04</t>
  </si>
  <si>
    <t>ENCN301-A-WorA/05</t>
  </si>
  <si>
    <t>ENCN301-W-ComA/01</t>
  </si>
  <si>
    <t>ENCN301-W-LecA/01</t>
  </si>
  <si>
    <t>ENCN301-W-LecB/01</t>
  </si>
  <si>
    <t>ENCN301-W-TutA/01</t>
  </si>
  <si>
    <t>ENCN301-W-TutA/02</t>
  </si>
  <si>
    <t>ENCN301-W-TutA/03</t>
  </si>
  <si>
    <t>ENCN301-W-TutA/04</t>
  </si>
  <si>
    <t>ENCN301-W-TutB/01</t>
  </si>
  <si>
    <t>ENCN301-W-TutB/02</t>
  </si>
  <si>
    <t>ENCN301-W-TutB/03</t>
  </si>
  <si>
    <t>ENCN301-W-TutB/04</t>
  </si>
  <si>
    <t>ENCN301-W-TutC/01</t>
  </si>
  <si>
    <t>ENCN301-W-TutC/02</t>
  </si>
  <si>
    <t>ENCN301-W-TutC/03</t>
  </si>
  <si>
    <t>ENCN301-W-TutC/04</t>
  </si>
  <si>
    <t>ENCN301-W-WorA/01</t>
  </si>
  <si>
    <t>ENCN301-W-WorA/02</t>
  </si>
  <si>
    <t>ENCN301-W-WorA/03</t>
  </si>
  <si>
    <t>ENCN301-W-WorA/04</t>
  </si>
  <si>
    <t>ENCN301-W-WorA/05</t>
  </si>
  <si>
    <t>ENCN304-S1-ComA/01</t>
  </si>
  <si>
    <t>ENCN304-S1-ComA/02</t>
  </si>
  <si>
    <t>ENCN304-S1-ComA/03</t>
  </si>
  <si>
    <t>ENCN304-S1-LecA/01</t>
  </si>
  <si>
    <t>ENCN304-S1-LecB/01</t>
  </si>
  <si>
    <t>ENCN304-S1-LecC/01</t>
  </si>
  <si>
    <t>ENCN304-S1-LecD/01</t>
  </si>
  <si>
    <t>ENCN304-S1-LecE/01</t>
  </si>
  <si>
    <t>ENCN304-S1-TesA/01</t>
  </si>
  <si>
    <t>ENCN304-S1-TutA/01</t>
  </si>
  <si>
    <t>ENCN305-S1-ComA/01</t>
  </si>
  <si>
    <t>ENCN305-S1-ComA/02</t>
  </si>
  <si>
    <t>ENCN305-S1-ComA/03</t>
  </si>
  <si>
    <t>ENCN305-S1-LecA/01</t>
  </si>
  <si>
    <t>ENCN305-S1-LecB/01</t>
  </si>
  <si>
    <t>ENCN305-S1-LecC/01</t>
  </si>
  <si>
    <t>ReTesA</t>
  </si>
  <si>
    <t>ENCN305-S1-ReTesA/01</t>
  </si>
  <si>
    <t>ENCN305-S1-TesA/01</t>
  </si>
  <si>
    <t>ENCN342-S2-LabA/01</t>
  </si>
  <si>
    <t>ENCN342-S2-LabA/02</t>
  </si>
  <si>
    <t>ENCN342-S2-LabA/03</t>
  </si>
  <si>
    <t>ENCN342-S2-LabA/04</t>
  </si>
  <si>
    <t>ENCN342-S2-LabA/05</t>
  </si>
  <si>
    <t>ENCN342-S2-LabA/06</t>
  </si>
  <si>
    <t>ENCN342-S2-LabA/07</t>
  </si>
  <si>
    <t>ENCN342-S2-LabA/08</t>
  </si>
  <si>
    <t>ENCN342-S2-LabA/09</t>
  </si>
  <si>
    <t>ENCN342-S2-LabA/10</t>
  </si>
  <si>
    <t>ENCN342-S2-LabA/11</t>
  </si>
  <si>
    <t>ENCN342-S2-LabA/12</t>
  </si>
  <si>
    <t>Nokes,RI</t>
  </si>
  <si>
    <t>ENCN342-S2-LecA/01</t>
  </si>
  <si>
    <t>ENCN342-S2-LecB/01</t>
  </si>
  <si>
    <t>ENCN342-S2-LecC/01</t>
  </si>
  <si>
    <t>ENCN342-S2-LecD/01</t>
  </si>
  <si>
    <t>ENCN342-S2-TesA/01</t>
  </si>
  <si>
    <t>ENCN342-S2-TutA/01</t>
  </si>
  <si>
    <t>ENCN353-S2-LabA/01</t>
  </si>
  <si>
    <t>ENCN353-S2-LabA/02</t>
  </si>
  <si>
    <t>ENCN353-S2-LabA/03</t>
  </si>
  <si>
    <t>ENCN353-S2-LabA/04</t>
  </si>
  <si>
    <t>ENCN353-S2-LabA/05</t>
  </si>
  <si>
    <t>ENCN353-S2-LabA/06</t>
  </si>
  <si>
    <t>ENCN353-S2-LabA/07</t>
  </si>
  <si>
    <t>ENCN353-S2-LabA/08</t>
  </si>
  <si>
    <t>ENCN353-S2-LabA/09</t>
  </si>
  <si>
    <t>ENCN353-S2-LabA/10</t>
  </si>
  <si>
    <t>ENCN353-S2-LabB/01</t>
  </si>
  <si>
    <t>ENCN353-S2-LecA/01</t>
  </si>
  <si>
    <t>ENCN353-S2-LecB/01</t>
  </si>
  <si>
    <t>ENCN353-S2-TutA/01</t>
  </si>
  <si>
    <t>ENCN371-S1-ComA/01</t>
  </si>
  <si>
    <t>ENCN371-S1-ComA/02</t>
  </si>
  <si>
    <t>ENCN371-S1-LabA/01</t>
  </si>
  <si>
    <t>ENCN371-S1-LabA/02</t>
  </si>
  <si>
    <t>ENCN371-S1-LabA/03</t>
  </si>
  <si>
    <t>ENCN371-S1-LabA/04</t>
  </si>
  <si>
    <t>ENCN371-S1-LabA/05</t>
  </si>
  <si>
    <t>Nicholson,AJ</t>
  </si>
  <si>
    <t>ENCN371-S1-LecA/01</t>
  </si>
  <si>
    <t>ENCN371-S1-LecB/01</t>
  </si>
  <si>
    <t>ENCN371-S1-TesA/01</t>
  </si>
  <si>
    <t>ENCN371-S1-TesB/01</t>
  </si>
  <si>
    <t>ENCN371-S1-TesC/01</t>
  </si>
  <si>
    <t>ENCN371-S1-TutA/01</t>
  </si>
  <si>
    <t>ENCN401-S1-LecA/01</t>
  </si>
  <si>
    <t>ENCN401-S1-LecB/01</t>
  </si>
  <si>
    <t>ENCN401-S1-LecC/01</t>
  </si>
  <si>
    <t>ENCN401-S1-TesA/01</t>
  </si>
  <si>
    <t>ENCN401-S1-TutA/01</t>
  </si>
  <si>
    <t>ENCN401-S1-TutB/01</t>
  </si>
  <si>
    <t>ENCN412-S1-ComA/01</t>
  </si>
  <si>
    <t>ENCN412-S1-LecA/01</t>
  </si>
  <si>
    <t>ENCN412-S1-LecB/01</t>
  </si>
  <si>
    <t>ENCN412-S1-LecC/01</t>
  </si>
  <si>
    <t>ENCN412-S1-TesA/01</t>
  </si>
  <si>
    <t>ENCN412-S1-TutA/01</t>
  </si>
  <si>
    <t>ENCN415-S2-LabA/01</t>
  </si>
  <si>
    <t>ENCN415-S2-LabA/02</t>
  </si>
  <si>
    <t>ENCN415-S2-LabB/01</t>
  </si>
  <si>
    <t>ENCN415-S2-LabB/02</t>
  </si>
  <si>
    <t>ENCN415-S2-LabC/01</t>
  </si>
  <si>
    <t>ENCN415-S2-LabC/02</t>
  </si>
  <si>
    <t>ENCN415-S2-LabD/01</t>
  </si>
  <si>
    <t>ENCN415-S2-LabD/02</t>
  </si>
  <si>
    <t>ENCN415-S2-LecA/01</t>
  </si>
  <si>
    <t>ENCN415-S2-LecB/01</t>
  </si>
  <si>
    <t>ENCN415-S2-LecC/01</t>
  </si>
  <si>
    <t>ENCN415-S2-TesA/01</t>
  </si>
  <si>
    <t>ENCN415-S2-TutA/01</t>
  </si>
  <si>
    <t>Cochrane,T</t>
  </si>
  <si>
    <t>ENCN444-S1-ComA/01</t>
  </si>
  <si>
    <t>ENCN444-S1-LecA/01</t>
  </si>
  <si>
    <t>ENCN444-S1-LecB/01</t>
  </si>
  <si>
    <t>ENCN444-S1-LecC/01</t>
  </si>
  <si>
    <t>ENCN444-S1-TesA/01</t>
  </si>
  <si>
    <t>ENCN444-S1-TutA/01</t>
  </si>
  <si>
    <t>ENCN445-S1-LecA/01</t>
  </si>
  <si>
    <t>ENCN445-S1-LecB/01</t>
  </si>
  <si>
    <t>ENCN445-S1-LecC/01</t>
  </si>
  <si>
    <t>ENCN445-S1-TutA/01</t>
  </si>
  <si>
    <t>Cubrinovski,M</t>
  </si>
  <si>
    <t>ENCN452-S1-ComA/01</t>
  </si>
  <si>
    <t>ENCN452-S1-ComA/02</t>
  </si>
  <si>
    <t>ComB</t>
  </si>
  <si>
    <t>ENCN452-S1-ComB/01</t>
  </si>
  <si>
    <t>ENCN452-S1-ComB/02</t>
  </si>
  <si>
    <t>ENCN452-S1-LabA/01</t>
  </si>
  <si>
    <t>ENCN452-S1-LabA/02</t>
  </si>
  <si>
    <t>ENCN452-S1-LabA/03</t>
  </si>
  <si>
    <t>ENCN452-S1-LabA/04</t>
  </si>
  <si>
    <t>ENCN452-S1-LabA/05</t>
  </si>
  <si>
    <t>ENCN452-S1-LabA/06</t>
  </si>
  <si>
    <t>ENCN452-S1-LabA/07</t>
  </si>
  <si>
    <t>ENCN452-S1-LabA/08</t>
  </si>
  <si>
    <t>ENCN452-S1-LabB/01</t>
  </si>
  <si>
    <t>ENCN452-S1-LabB/02</t>
  </si>
  <si>
    <t>ENCN452-S1-LecA/01</t>
  </si>
  <si>
    <t>ENCN452-S1-LecB/01</t>
  </si>
  <si>
    <t>ENCN454-S2-LecA/01</t>
  </si>
  <si>
    <t>ENCN454-S2-LecB/01</t>
  </si>
  <si>
    <t>ENCN470-S2-LecA/01</t>
  </si>
  <si>
    <t>ENCN470-S2-LecB/01</t>
  </si>
  <si>
    <t>ENCN470-S2-LecC/01</t>
  </si>
  <si>
    <t>ENCN470-S2-TutA/01</t>
  </si>
  <si>
    <t>ENCN470-S2-TutA/02</t>
  </si>
  <si>
    <t>ENCN470-S2-TutA/03</t>
  </si>
  <si>
    <t>ENCN470-S2-TutA/04</t>
  </si>
  <si>
    <t>ENCN470-S2-TutA/05</t>
  </si>
  <si>
    <t>ENCN470-S2-TutA/06</t>
  </si>
  <si>
    <t>ENCN470-S2-TutB/01</t>
  </si>
  <si>
    <t>ENCN470-S2-TutB/02</t>
  </si>
  <si>
    <t>ENCN470-S2-TutB/03</t>
  </si>
  <si>
    <t>ENCN470-S2-TutB/04</t>
  </si>
  <si>
    <t>ENCN470-S2-TutB/05</t>
  </si>
  <si>
    <t>ENCN470-S2-TutB/06</t>
  </si>
  <si>
    <t>ENCN470-S2-WorA/01</t>
  </si>
  <si>
    <t>ENCN470-S2-WorA/02</t>
  </si>
  <si>
    <t>ENCN470-S2-WorA/03</t>
  </si>
  <si>
    <t>ENCN470-S2-WorA/04</t>
  </si>
  <si>
    <t>ENCN470-S2-WorA/05</t>
  </si>
  <si>
    <t>ENCN470-S2-WorA/06</t>
  </si>
  <si>
    <t>ENCN470-S2-WorA/07</t>
  </si>
  <si>
    <t>ENCN470-S2-WorA/08</t>
  </si>
  <si>
    <t>ENCN470-S2-WorA/09</t>
  </si>
  <si>
    <t>ENCN470-S2-WorA/10</t>
  </si>
  <si>
    <t>ENCN470-S2-WorA/11</t>
  </si>
  <si>
    <t>ENCN470-S2-WorA/12</t>
  </si>
  <si>
    <t>ENCN470-S2-WorB/01</t>
  </si>
  <si>
    <t>ENCN470-S2-WorB/02</t>
  </si>
  <si>
    <t>ENCN470-S2-WorB/03</t>
  </si>
  <si>
    <t>ENCN470-S2-WorB/04</t>
  </si>
  <si>
    <t>ENCN470-S2-WorB/05</t>
  </si>
  <si>
    <t>ENCN470-S2-WorB/06</t>
  </si>
  <si>
    <t>ENCN470-S2-WorD/01</t>
  </si>
  <si>
    <t>ENCN470-S2-WorD/02</t>
  </si>
  <si>
    <t>ENCN470-S2-WorD/03</t>
  </si>
  <si>
    <t>ENCN470-S2-WorD/04</t>
  </si>
  <si>
    <t>ENCN470-S2-WorD/05</t>
  </si>
  <si>
    <t>ENCN470-S2-WorD/06</t>
  </si>
  <si>
    <t>ENCN481-S1-ComA/01</t>
  </si>
  <si>
    <t>ENCN481-S1-ComB/01</t>
  </si>
  <si>
    <t>ENCN481-S1-FieA/01</t>
  </si>
  <si>
    <t>ENCN481-S1-LabA/01</t>
  </si>
  <si>
    <t>ENCN481-S1-LabA/02</t>
  </si>
  <si>
    <t>ENCN481-S1-LabA/03</t>
  </si>
  <si>
    <t>ENCN481-S1-LabC/01</t>
  </si>
  <si>
    <t>ENCN481-S1-LecA/01</t>
  </si>
  <si>
    <t>ENCN481-S1-LecB/01</t>
  </si>
  <si>
    <t>ENCN481-S1-LecC/01</t>
  </si>
  <si>
    <t>ENCN481-S1-TesA/01</t>
  </si>
  <si>
    <t>ENCN481-S1-TutA/01</t>
  </si>
  <si>
    <t>ENCN481-S1-TutB/01</t>
  </si>
  <si>
    <t>ENCN481-S1-TutC/01</t>
  </si>
  <si>
    <t>ENCN493-S2-LecA/01</t>
  </si>
  <si>
    <t>ENCN493-W-LecA/01</t>
  </si>
  <si>
    <t>ENCN499-S2-LabA/01</t>
  </si>
  <si>
    <t>ENCN499-S2-LabA/02</t>
  </si>
  <si>
    <t>ENCN499-S2-LecA/01</t>
  </si>
  <si>
    <t>ENCN499-S2-LecB/01</t>
  </si>
  <si>
    <t>Gaynor,PT</t>
  </si>
  <si>
    <t>ENEL200-W-LabA/01</t>
  </si>
  <si>
    <t>Taylor,MG</t>
  </si>
  <si>
    <t>ENEL200-W-LecA/01</t>
  </si>
  <si>
    <t>Martin,PA</t>
  </si>
  <si>
    <t>ENEL220-W-LecA/01</t>
  </si>
  <si>
    <t>ENEL220-W-LecB/01</t>
  </si>
  <si>
    <t>ENEL270-S1-LabA/01</t>
  </si>
  <si>
    <t>ENEL270-S1-LabA/02</t>
  </si>
  <si>
    <t>Alkaisi,M</t>
  </si>
  <si>
    <t>ENEL270-S1-LecA/01</t>
  </si>
  <si>
    <t>ENEL270-S1-LecB/01</t>
  </si>
  <si>
    <t>ENEL270-S1-LecC/01</t>
  </si>
  <si>
    <t>ENEL270-S1-LecD/01</t>
  </si>
  <si>
    <t>ENEL270-S1-LecE/01</t>
  </si>
  <si>
    <t>ENEL270-S1-LecF/01</t>
  </si>
  <si>
    <t>ENEL270-S1-TesA/01</t>
  </si>
  <si>
    <t>ENEL270-S1-TesB/01</t>
  </si>
  <si>
    <t>ENEL270-S1-TutA/01</t>
  </si>
  <si>
    <t>ENEL270-S1-TutA/02</t>
  </si>
  <si>
    <t>/Smart,K</t>
  </si>
  <si>
    <t>ENEL280-S1-LabA/01</t>
  </si>
  <si>
    <t>ENEL280-S1-LecA/01</t>
  </si>
  <si>
    <t>ENEL280-S1-LecB/01</t>
  </si>
  <si>
    <t>ENEL280-S1-LecC/01</t>
  </si>
  <si>
    <t>ENEL280-S1-TutA/01</t>
  </si>
  <si>
    <t>/Agger,P</t>
  </si>
  <si>
    <t>ENEL290-S2-LabA/01</t>
  </si>
  <si>
    <t>ENEL290-S2-LabA/02</t>
  </si>
  <si>
    <t>ENEL290-S2-LabA/03</t>
  </si>
  <si>
    <t>ENEL290-S2-LabA/04</t>
  </si>
  <si>
    <t>ENEL290-S2-LabB/01</t>
  </si>
  <si>
    <t>ENEL290-S2-LabB/02</t>
  </si>
  <si>
    <t>ENEL290-S2-LabB/03</t>
  </si>
  <si>
    <t>ENEL290-S2-LabB/04</t>
  </si>
  <si>
    <t>ENEL290-S2-LabC/01</t>
  </si>
  <si>
    <t>ENEL290-S2-LabC/02</t>
  </si>
  <si>
    <t>ENEL290-S2-LabC/03</t>
  </si>
  <si>
    <t>ENEL290-S2-LabC/04</t>
  </si>
  <si>
    <t>ENEL290-S2-LecA/01</t>
  </si>
  <si>
    <t>ENEL290-S2-LecB/01</t>
  </si>
  <si>
    <t>ENEL290-S2-LecC/01</t>
  </si>
  <si>
    <t>ENEL290-S2-TutA/01</t>
  </si>
  <si>
    <t>ENEL300-S2-ComA/01</t>
  </si>
  <si>
    <t>ENEL300-S2-LecA/01</t>
  </si>
  <si>
    <t>Watson,NR</t>
  </si>
  <si>
    <t>ENEL300-S2-LecB/01</t>
  </si>
  <si>
    <t>ENEL300-S2-LecC/01</t>
  </si>
  <si>
    <t>ENEL300-S2-TutA/01</t>
  </si>
  <si>
    <t>ENEL300-S2-TutB/01</t>
  </si>
  <si>
    <t>Rutter,KA</t>
  </si>
  <si>
    <t>ENEL301-S2-LecA/01</t>
  </si>
  <si>
    <t>ENEL301-S2-LecB/01</t>
  </si>
  <si>
    <t>ENEL301-S2-LecC/01</t>
  </si>
  <si>
    <t>ENEL301-S2-TutA/01</t>
  </si>
  <si>
    <t>ENEL320-S2-LabA/01</t>
  </si>
  <si>
    <t>Millane,RP</t>
  </si>
  <si>
    <t>ENEL320-S2-LecA/01</t>
  </si>
  <si>
    <t>ENEL320-S2-LecB/01</t>
  </si>
  <si>
    <t>ENEL320-S2-LecC/01</t>
  </si>
  <si>
    <t>ENEL320-S2-TesA/01</t>
  </si>
  <si>
    <t>Lane,RG</t>
  </si>
  <si>
    <t>ENEL321-S1-LabA/01</t>
  </si>
  <si>
    <t>ENEL321-S1-LabA/02</t>
  </si>
  <si>
    <t>ENEL321-S1-LabB/01</t>
  </si>
  <si>
    <t>ENEL321-S1-LabB/02</t>
  </si>
  <si>
    <t>ENEL321-S1-LabC/01</t>
  </si>
  <si>
    <t>ENEL321-S1-LabC/02</t>
  </si>
  <si>
    <t>ENEL321-S1-LabD/01</t>
  </si>
  <si>
    <t>ENEL321-S1-LabD/02</t>
  </si>
  <si>
    <t>ENEL321-S1-LecA/01</t>
  </si>
  <si>
    <t>ENEL321-S1-LecB/01</t>
  </si>
  <si>
    <t>ENEL321-S1-LecC/01</t>
  </si>
  <si>
    <t>ENEL321-S1-TutA/01</t>
  </si>
  <si>
    <t>ENEL372-S2-LabA/01</t>
  </si>
  <si>
    <t>ENEL372-S2-LabA/02</t>
  </si>
  <si>
    <t>ENEL372-S2-LabA/03</t>
  </si>
  <si>
    <t>ENEL372-S2-LabA/04</t>
  </si>
  <si>
    <t>ENEL372-S2-LabA/05</t>
  </si>
  <si>
    <t>ENEL372-S2-LabA/06</t>
  </si>
  <si>
    <t>ENEL372-S2-LecA/01</t>
  </si>
  <si>
    <t>ENEL372-S2-LecB/01</t>
  </si>
  <si>
    <t>ENEL372-S2-LecC/01</t>
  </si>
  <si>
    <t>ENEL372-S2-TutA/01</t>
  </si>
  <si>
    <t>ENEL373-S1-LabA/01</t>
  </si>
  <si>
    <t>ENEL373-S1-LabA/02</t>
  </si>
  <si>
    <t>ENEL373-S1-LecA/01</t>
  </si>
  <si>
    <t>ENEL373-S1-LecB/01</t>
  </si>
  <si>
    <t>ENEL373-S1-LecC/01</t>
  </si>
  <si>
    <t>ENEL373-S1-TutA/01</t>
  </si>
  <si>
    <t>ENEL382-S1-LabA/01</t>
  </si>
  <si>
    <t>ENEL382-S1-LabA/02</t>
  </si>
  <si>
    <t>ENEL382-S1-LabB/01</t>
  </si>
  <si>
    <t>ENEL382-S1-LabB/02</t>
  </si>
  <si>
    <t>ENEL382-S1-LabB/03</t>
  </si>
  <si>
    <t>ENEL382-S1-LabB/04</t>
  </si>
  <si>
    <t>ENEL382-S1-LabB/05</t>
  </si>
  <si>
    <t>ENEL382-S1-LabB/06</t>
  </si>
  <si>
    <t>Lapthorn,AC</t>
  </si>
  <si>
    <t>ENEL382-S1-LabC/01</t>
  </si>
  <si>
    <t>ENEL382-S1-LabC/02</t>
  </si>
  <si>
    <t>ENEL382-S1-LabC/03</t>
  </si>
  <si>
    <t>ENEL382-S1-LabC/04</t>
  </si>
  <si>
    <t>ENEL382-S1-LabD/01</t>
  </si>
  <si>
    <t>ENEL382-S1-LabD/02</t>
  </si>
  <si>
    <t>ENEL382-S1-LabD/03</t>
  </si>
  <si>
    <t>ENEL382-S1-LabD/04</t>
  </si>
  <si>
    <t>ENEL382-S1-LabD/05</t>
  </si>
  <si>
    <t>ENEL382-S1-LabD/06</t>
  </si>
  <si>
    <t>ENEL382-S1-LecA/01</t>
  </si>
  <si>
    <t>ENEL382-S1-LecB/01</t>
  </si>
  <si>
    <t>ENEL382-S1-LecC/01</t>
  </si>
  <si>
    <t>ENEL382-S1-TutA/01</t>
  </si>
  <si>
    <t>ENEL400-W-LabA/01</t>
  </si>
  <si>
    <t>ENEL400-W-LecA/01</t>
  </si>
  <si>
    <t>ENEL400-W-WorA/01</t>
  </si>
  <si>
    <t>ENEL420-S2-LecA/01</t>
  </si>
  <si>
    <t>ENEL420-S2-LecB/01</t>
  </si>
  <si>
    <t>ENEL420-S2-LecC/01</t>
  </si>
  <si>
    <t>ENEL422-S1-LecA/01</t>
  </si>
  <si>
    <t>ENEL422-S1-LecB/01</t>
  </si>
  <si>
    <t>ENEL422-S1-LecC/01</t>
  </si>
  <si>
    <t>ENEL471-S2-LecA/01</t>
  </si>
  <si>
    <t>ENEL471-S2-LecB/01</t>
  </si>
  <si>
    <t>ENEL471-S2-LecC/01</t>
  </si>
  <si>
    <t>ENEL471-S2-TutA/01</t>
  </si>
  <si>
    <t>ENEL480-S1-LabA/01</t>
  </si>
  <si>
    <t>ENEL480-S1-LecA/01</t>
  </si>
  <si>
    <t>ENEL480-S1-LecB/01</t>
  </si>
  <si>
    <t>ENEL480-S1-LecC/01</t>
  </si>
  <si>
    <t>ENEL480-S1-TesA/01</t>
  </si>
  <si>
    <t>ENEL481-S2-LabA/01</t>
  </si>
  <si>
    <t>ENEL481-S2-LecA/01</t>
  </si>
  <si>
    <t>ENEL481-S2-LecB/01</t>
  </si>
  <si>
    <t>ENEL481-S2-LecC/01</t>
  </si>
  <si>
    <t>ENEL491-S1-LabA/01</t>
  </si>
  <si>
    <t>ENEL491-S1-LabA/02</t>
  </si>
  <si>
    <t>ENEL491-S1-LecA/01</t>
  </si>
  <si>
    <t>ENEL491-S1-LecB/01</t>
  </si>
  <si>
    <t>ENEL491-S1-LecC/01</t>
  </si>
  <si>
    <t>ENEL664-S2-LecA/01</t>
  </si>
  <si>
    <t>ENEL664-S2-LecB/01</t>
  </si>
  <si>
    <t>Taylor,D</t>
  </si>
  <si>
    <t>ENEL690-A-LecA/01</t>
  </si>
  <si>
    <t>ENEL790-A-LecA/01</t>
  </si>
  <si>
    <t>ENEQ620-A-LecA/01</t>
  </si>
  <si>
    <t>ENEQ620-A-LecB/01</t>
  </si>
  <si>
    <t>ENEQ620-A-LecC/01</t>
  </si>
  <si>
    <t>ENEQ620-A-LecD/01</t>
  </si>
  <si>
    <t>ENEQ630-A-LecA/01</t>
  </si>
  <si>
    <t>ENEQ630-A-LecB/01</t>
  </si>
  <si>
    <t>ENEQ630-A-LecC/01</t>
  </si>
  <si>
    <t>ENEQ630-A-LecD/01</t>
  </si>
  <si>
    <t>ENEQ640-A-LecA/01</t>
  </si>
  <si>
    <t>ENEQ640-A-LecB/01</t>
  </si>
  <si>
    <t>ENEQ640-A-LecC/01</t>
  </si>
  <si>
    <t>ENEQ640-A-LecD/01</t>
  </si>
  <si>
    <t>ENEQ641-A-LecA/01</t>
  </si>
  <si>
    <t>ENEQ641-A-LecB/01</t>
  </si>
  <si>
    <t>ENEQ641-A-LecC/01</t>
  </si>
  <si>
    <t>ENEQ641-A-LecD/01</t>
  </si>
  <si>
    <t>Tes</t>
  </si>
  <si>
    <t>ENEQ642_PY-SU2-Tes/01</t>
  </si>
  <si>
    <t>ENEQ650-A-LecA/01</t>
  </si>
  <si>
    <t>ENEQ650-A-LecB/01</t>
  </si>
  <si>
    <t>ENEQ650-A-LecC/01</t>
  </si>
  <si>
    <t>ENEQ650-A-LecD/01</t>
  </si>
  <si>
    <t>ENEQ670-A-LecA/01</t>
  </si>
  <si>
    <t>ENEQ670-A-LecB/01</t>
  </si>
  <si>
    <t>ENEQ670-A-LecC/01</t>
  </si>
  <si>
    <t>ENEQ670-A-LecD/01</t>
  </si>
  <si>
    <t>ENEQ670-A-LecE/01</t>
  </si>
  <si>
    <t>ENEQ681-A-LecA/01</t>
  </si>
  <si>
    <t>ENEQ681-A-LecB/01</t>
  </si>
  <si>
    <t>ENEQ681-A-LecC/01</t>
  </si>
  <si>
    <t>ENEQ681-A-LecD/01</t>
  </si>
  <si>
    <t>ENFE601-S1-FieA/01</t>
  </si>
  <si>
    <t>/Wilsea-Smith,B</t>
  </si>
  <si>
    <t>ENFE601-S1-LabA/01</t>
  </si>
  <si>
    <t>ENFE601-S1-LabB/01</t>
  </si>
  <si>
    <t>ENFE601-S1-LecA/01</t>
  </si>
  <si>
    <t>ENFE601-S1-LecB/01</t>
  </si>
  <si>
    <t>ENFE601-S1-LecC/01</t>
  </si>
  <si>
    <t>ENFE601-S1-LecD/01</t>
  </si>
  <si>
    <t>ENFE601-S1-LecE/01</t>
  </si>
  <si>
    <t>ENFE601-S1-TutA/01</t>
  </si>
  <si>
    <t>Fleischmann,C</t>
  </si>
  <si>
    <t>ENFE602-S1-LecA/01</t>
  </si>
  <si>
    <t>ENFE602-S1-LecB/01</t>
  </si>
  <si>
    <t>ENFE602-S1-LecC/01</t>
  </si>
  <si>
    <t>ENFE602-S1-LecD/01</t>
  </si>
  <si>
    <t>ENFE602-S1-LecE/01</t>
  </si>
  <si>
    <t>ENFE602-S1-LecF/01</t>
  </si>
  <si>
    <t>ENFE603-S2-LecA/01</t>
  </si>
  <si>
    <t>ENFE603-S2-LecB/01</t>
  </si>
  <si>
    <t>ENFE603-S2-LecC/01</t>
  </si>
  <si>
    <t>ENFE603-S2-LecD/01</t>
  </si>
  <si>
    <t>ENFE603-S2-LecE/01</t>
  </si>
  <si>
    <t>ENFE603-S2-LecF/01</t>
  </si>
  <si>
    <t>Spearpoint,MJ</t>
  </si>
  <si>
    <t>ENFE604-S2-LecA/01</t>
  </si>
  <si>
    <t>ENFE604-S2-LecB/01</t>
  </si>
  <si>
    <t>ENFE604-S2-LecC/01</t>
  </si>
  <si>
    <t>ENFE604-S2-LecD/01</t>
  </si>
  <si>
    <t>ENFE604-S2-LecE/01</t>
  </si>
  <si>
    <t>ENFE604-S2-LecF/01</t>
  </si>
  <si>
    <t>ENFE610-S2-LecA/01</t>
  </si>
  <si>
    <t>ENFE610-S2-LecB/01</t>
  </si>
  <si>
    <t>ENFE610-S2-LecC/01</t>
  </si>
  <si>
    <t>ENFE613-S1-LecA/01</t>
  </si>
  <si>
    <t>ENFE613-S1-LecB/01</t>
  </si>
  <si>
    <t>ENFE613-S1-LecC/01</t>
  </si>
  <si>
    <t>ENFE613-S1-LecD/01</t>
  </si>
  <si>
    <t>ENFE682-W-LecA/01</t>
  </si>
  <si>
    <t>ENFE682-W-LecB/01</t>
  </si>
  <si>
    <t>Manley,BR</t>
  </si>
  <si>
    <t>ENFO204-S2-FieA/01</t>
  </si>
  <si>
    <t>ENFO204-S2-LabA/01</t>
  </si>
  <si>
    <t>ENFO204-S2-LecA/01</t>
  </si>
  <si>
    <t>Morgenroth,J</t>
  </si>
  <si>
    <t>ENFO204-S2-LecB/01</t>
  </si>
  <si>
    <t>ENFO204-S2-LecC/01</t>
  </si>
  <si>
    <t>Altaner,CM</t>
  </si>
  <si>
    <t>ENFO327-S2-LabA/01</t>
  </si>
  <si>
    <t>ENFO327-S2-LabB/01</t>
  </si>
  <si>
    <t>ENFO327-S2-LecA/01</t>
  </si>
  <si>
    <t>ENFO327-S2-LecB/01</t>
  </si>
  <si>
    <t>ENFO327-S2-LecC/01</t>
  </si>
  <si>
    <t>ENFO327-S2-LecD/01</t>
  </si>
  <si>
    <t>Visser,R</t>
  </si>
  <si>
    <t>ENFO410-W-LabA/01</t>
  </si>
  <si>
    <t>ENFO410-W-LecA/01</t>
  </si>
  <si>
    <t>Bell,DH</t>
  </si>
  <si>
    <t>Villeneuve,MC</t>
  </si>
  <si>
    <t>Fenton,CH</t>
  </si>
  <si>
    <t>ENGE410-X-FieA/01</t>
  </si>
  <si>
    <t>FieB</t>
  </si>
  <si>
    <t>ENGE410-X-FieB/01</t>
  </si>
  <si>
    <t>FieC</t>
  </si>
  <si>
    <t>ENGE410-X-FieC/01</t>
  </si>
  <si>
    <t>ENGE410-X-WorA/01</t>
  </si>
  <si>
    <t>ENGE410-X-WorB/01</t>
  </si>
  <si>
    <t>ENGE410-X-WorC/01</t>
  </si>
  <si>
    <t>ENGE410-X-WorD/01</t>
  </si>
  <si>
    <t>ENGE410-X-WorE/01</t>
  </si>
  <si>
    <t>ENGE410-X-WorF/01</t>
  </si>
  <si>
    <t>/Otago</t>
  </si>
  <si>
    <t>ENGE411-X-FieA/01</t>
  </si>
  <si>
    <t>ENGE411-X-WorA/01</t>
  </si>
  <si>
    <t>ENGE411-X-WorB/01</t>
  </si>
  <si>
    <t>ENGE411-X-WorC/01</t>
  </si>
  <si>
    <t>ENGE411-X-WorD/01</t>
  </si>
  <si>
    <t>ENGE411-X-WorE/01</t>
  </si>
  <si>
    <t>ENGE411-X-WorF/01</t>
  </si>
  <si>
    <t>ENGE411-X-WorG/01</t>
  </si>
  <si>
    <t>ENGE412-X-FieA/01</t>
  </si>
  <si>
    <t>ENGE412-X-WorA/01</t>
  </si>
  <si>
    <t>ENGE412-X-WorB/01</t>
  </si>
  <si>
    <t>ENGE412-X-WorC/01</t>
  </si>
  <si>
    <t>ENGE412-X-WorD/01</t>
  </si>
  <si>
    <t>ENGE413-X-LecA/01</t>
  </si>
  <si>
    <t>ENGE413-X-LecB/01</t>
  </si>
  <si>
    <t>ENGE413-X-TutA/01</t>
  </si>
  <si>
    <t>ENGE414-X-WorA/01</t>
  </si>
  <si>
    <t>ENGE414-X-WorB/01</t>
  </si>
  <si>
    <t>ENGE414-X-WorC/01</t>
  </si>
  <si>
    <t>ENGE414-X-WorD/01</t>
  </si>
  <si>
    <t>ENGE414-X-WorE/01</t>
  </si>
  <si>
    <t>ENGE414-X-WorF/01</t>
  </si>
  <si>
    <t>Winkler,SW</t>
  </si>
  <si>
    <t>ENGE415-X-WorA/01</t>
  </si>
  <si>
    <t>ENGE415-X-WorB/01</t>
  </si>
  <si>
    <t>ENGE415-X-WorC/01</t>
  </si>
  <si>
    <t>ENGE415-X-WorD/01</t>
  </si>
  <si>
    <t>ENGE415-X-WorE/01</t>
  </si>
  <si>
    <t>ENGE415-X-WorF/01</t>
  </si>
  <si>
    <t>ENGE416-X-WorA/01</t>
  </si>
  <si>
    <t>ENGE416-X-WorB/01</t>
  </si>
  <si>
    <t>ENGE416-X-WorC/01</t>
  </si>
  <si>
    <t>ENGE416-X-WorD/01</t>
  </si>
  <si>
    <t>ENGE416-X-WorE/01</t>
  </si>
  <si>
    <t>ENGE416-X-WorF/01</t>
  </si>
  <si>
    <t>ENGL102-S1-LecA/01</t>
  </si>
  <si>
    <t>ENGL102-S1-LecB/01</t>
  </si>
  <si>
    <t>ENGL102-S1-TutA/02</t>
  </si>
  <si>
    <t>ENGL102-S1-TutA/03</t>
  </si>
  <si>
    <t>ENGL102-S1-TutA/04</t>
  </si>
  <si>
    <t>ENGL102-S1-TutA/05</t>
  </si>
  <si>
    <t>ENGL102-S1-TutA/07</t>
  </si>
  <si>
    <t>ENGL103-S2-LecA/01</t>
  </si>
  <si>
    <t>ENGL103-S2-LecB/01</t>
  </si>
  <si>
    <t>ENGL103-S2-LecC/01</t>
  </si>
  <si>
    <t>ENGL103-S2-TutA/01</t>
  </si>
  <si>
    <t>ENGL103-S2-TutA/02</t>
  </si>
  <si>
    <t>ENGL103-S2-TutA/03</t>
  </si>
  <si>
    <t>ENGL103-S2-TutA/04</t>
  </si>
  <si>
    <t>ENGL103-S2-TutA/05</t>
  </si>
  <si>
    <t>ENGL103-S2-TutA/06</t>
  </si>
  <si>
    <t>Stachurski,C</t>
  </si>
  <si>
    <t>ENGL104-S2-LecA/01</t>
  </si>
  <si>
    <t>ENGL104-S2-TutA/02</t>
  </si>
  <si>
    <t>ENGL104-S2-TutA/03</t>
  </si>
  <si>
    <t>Shakespeare</t>
  </si>
  <si>
    <t>ENGL107-S2-LecA/01</t>
  </si>
  <si>
    <t>ENGL107-S2-LecB/01</t>
  </si>
  <si>
    <t>ENGL107-S2-TutA/01</t>
  </si>
  <si>
    <t>ENGL107-S2-TutA/02</t>
  </si>
  <si>
    <t>ENGL107-S2-TutA/03</t>
  </si>
  <si>
    <t>ENGL107-S2-TutA/04</t>
  </si>
  <si>
    <t>ENGL117-S1-LecA/01</t>
  </si>
  <si>
    <t>/ENGL117tutor</t>
  </si>
  <si>
    <t>ENGL117-S1-TutA/01</t>
  </si>
  <si>
    <t>ENGL117-S1-TutA/02</t>
  </si>
  <si>
    <t>/Rea,B</t>
  </si>
  <si>
    <t>ENGL117-S1-TutA/03</t>
  </si>
  <si>
    <t>ENGL117-S1-TutA/04</t>
  </si>
  <si>
    <t>ENGL117-S1-TutA/05</t>
  </si>
  <si>
    <t>ENGL117-S1-TutA/06</t>
  </si>
  <si>
    <t>ENGL117-S1-TutA/07</t>
  </si>
  <si>
    <t>ENGL117-S2-LecA/01</t>
  </si>
  <si>
    <t>ENGL117-S2-TutA/01</t>
  </si>
  <si>
    <t>ENGL117-S2-TutA/02</t>
  </si>
  <si>
    <t>ENGL117-S2-TutA/03</t>
  </si>
  <si>
    <t>ENGL117-S2-TutA/04</t>
  </si>
  <si>
    <t>ENGL117-S2-TutA/05</t>
  </si>
  <si>
    <t>ENGL117-S2-TutA/06</t>
  </si>
  <si>
    <t>ENGL117-S2-TutA/07</t>
  </si>
  <si>
    <t>ENGL117-S2-TutA/08</t>
  </si>
  <si>
    <t>ENGL117-S2-TutA/09</t>
  </si>
  <si>
    <t>ENGL117-SU1-LecA/01</t>
  </si>
  <si>
    <t>ENGL117-SU1-TutA/01</t>
  </si>
  <si>
    <t>ENGL117-SU1-TutA/02</t>
  </si>
  <si>
    <t>ENGL117-SU1-TutA/03</t>
  </si>
  <si>
    <t>ENGL117-SU1-TutB/01</t>
  </si>
  <si>
    <t>ENGL117-SU1-TutB/02</t>
  </si>
  <si>
    <t>ENGL117-SU1-TutB/03</t>
  </si>
  <si>
    <t>ENGL118-S1-LecA/01</t>
  </si>
  <si>
    <t>/ENGL118tutor</t>
  </si>
  <si>
    <t>ENGL118-S1-TutA/01</t>
  </si>
  <si>
    <t>ENGL118-S1-TutA/02</t>
  </si>
  <si>
    <t>ENGL118-S1-TutA/03</t>
  </si>
  <si>
    <t>ENGL118-S1-TutA/04</t>
  </si>
  <si>
    <t>ENGL118-S1-TutA/05</t>
  </si>
  <si>
    <t>ENGL201-S1-LecA/01</t>
  </si>
  <si>
    <t>ENGL201-S1-LecB/01</t>
  </si>
  <si>
    <t>ENGL201-S1-TutA/01</t>
  </si>
  <si>
    <t>ENGL201-S1-TutA/02</t>
  </si>
  <si>
    <t>ENGL201-S1-TutA/03</t>
  </si>
  <si>
    <t>ENGL206-S2-LecA/01</t>
  </si>
  <si>
    <t>ENGL206-S2-TutA/01</t>
  </si>
  <si>
    <t>ENGL206-S2-TutA/02</t>
  </si>
  <si>
    <t>ENGL206-S2-TutA/03</t>
  </si>
  <si>
    <t>ENGL211-S2-LecA/01</t>
  </si>
  <si>
    <t>ENGL211-S2-LecB/01</t>
  </si>
  <si>
    <t>ENGL211-S2-LecC/01</t>
  </si>
  <si>
    <t>ENGL213-S1-LecA/01</t>
  </si>
  <si>
    <t>ENGL213-S1-LecB/01</t>
  </si>
  <si>
    <t>ENGL232-S1-LecA/01</t>
  </si>
  <si>
    <t>ENGL232-S1-LecB/01</t>
  </si>
  <si>
    <t>ENGL243-S2-LecA/01</t>
  </si>
  <si>
    <t>ENGL305-S1-LecA/01</t>
  </si>
  <si>
    <t>ENGL305-S1-LecB/01</t>
  </si>
  <si>
    <t>ENGL306-S2-LecA/01</t>
  </si>
  <si>
    <t>ENGL306-S2-LecB/01</t>
  </si>
  <si>
    <t>ENGL313-S2-LecA/01</t>
  </si>
  <si>
    <t>ENGL315-S1-LecA/01</t>
  </si>
  <si>
    <t>ENGL315-S1-LecB/01</t>
  </si>
  <si>
    <t>ENGL332-S2-LecA/01</t>
  </si>
  <si>
    <t>ENGL332-S2-TutA/03</t>
  </si>
  <si>
    <t>ENGL332-S2-TutA/04</t>
  </si>
  <si>
    <t>ENGL333-S1-LecA/01</t>
  </si>
  <si>
    <t>ENGL333-S1-LecB/01</t>
  </si>
  <si>
    <t>ENGL349-S2-LecA/01</t>
  </si>
  <si>
    <t>ENGL350-S2-LecA/01</t>
  </si>
  <si>
    <t>ENGL350-S2-TutA/01</t>
  </si>
  <si>
    <t>ENGL410-S2-LecA/01</t>
  </si>
  <si>
    <t>ENGL410-S2-LecB/01</t>
  </si>
  <si>
    <t>ENGL412-S2-LecA/01</t>
  </si>
  <si>
    <t>ENGL412-S2-LecB/01</t>
  </si>
  <si>
    <t>ENGL431-S1-LecA/01</t>
  </si>
  <si>
    <t>ENGL445-S1-FilA/01</t>
  </si>
  <si>
    <t>ENGL445-S1-LecA/01</t>
  </si>
  <si>
    <t>ENGR101-S1-LecA/01</t>
  </si>
  <si>
    <t>ENGR101-S1-LecA/02</t>
  </si>
  <si>
    <t>ENGR101-S1-LecA/03</t>
  </si>
  <si>
    <t>ENGR101-S1-LecB/01</t>
  </si>
  <si>
    <t>ENGR101-S1-LecB/02</t>
  </si>
  <si>
    <t>ENGR101-S1-LecB/03</t>
  </si>
  <si>
    <t>ENGR101-S1-LecC/01</t>
  </si>
  <si>
    <t>ENGR101-S1-LecC/02</t>
  </si>
  <si>
    <t>ENGR101-S1-LecC/03</t>
  </si>
  <si>
    <t>ENGR101-S1-TesA/01</t>
  </si>
  <si>
    <t>ENGR101-S1-WorA/01</t>
  </si>
  <si>
    <t>ENGR101-S1-WorA/02</t>
  </si>
  <si>
    <t>ENGR101-S1-WorA/03</t>
  </si>
  <si>
    <t>ENGR101-S1-WorA/04</t>
  </si>
  <si>
    <t>ENGR101-S1-WorA/05</t>
  </si>
  <si>
    <t>ENGR101-S1-WorA/06</t>
  </si>
  <si>
    <t>ENGR101-S1-WorA/07</t>
  </si>
  <si>
    <t>ENGR101-S1-WorA/08</t>
  </si>
  <si>
    <t>ENGR101-S1-WorA/09</t>
  </si>
  <si>
    <t>ENGR101-S1-WorA/10</t>
  </si>
  <si>
    <t>ENGR101-S1-WorA/11</t>
  </si>
  <si>
    <t>ENGR101-S1-WorA/12</t>
  </si>
  <si>
    <t>ENGR101-S1-WorA/13</t>
  </si>
  <si>
    <t>ENGR101-S1-WorA/14</t>
  </si>
  <si>
    <t>ENGR101-S1-WorA/15</t>
  </si>
  <si>
    <t>ENGR101-S1-WorA/16</t>
  </si>
  <si>
    <t>ENGR101-S1-WorA/17</t>
  </si>
  <si>
    <t>ENGR101-S1-WorA/18</t>
  </si>
  <si>
    <t>ENGR101-S1-WorA/19</t>
  </si>
  <si>
    <t>ENGR101-S1-WorA/20</t>
  </si>
  <si>
    <t>ENGR101-S1-WorA/21</t>
  </si>
  <si>
    <t>ENGR101-S1-WorA/22</t>
  </si>
  <si>
    <t>ENGR101-S1-WorA/23</t>
  </si>
  <si>
    <t>ENGR101-S1-WorA/24</t>
  </si>
  <si>
    <t>ENGR101-S1-WorA/25</t>
  </si>
  <si>
    <t>ENGR101-S1-WorA/26</t>
  </si>
  <si>
    <t>ENGR101-S1-WorA/27</t>
  </si>
  <si>
    <t>ENGR101-S1-WorA/28</t>
  </si>
  <si>
    <t>ENGR101-S1-WorA/29</t>
  </si>
  <si>
    <t>ENGR101-S1-WorA/30</t>
  </si>
  <si>
    <t>ENGR102_PY-SU2-ExaA/01</t>
  </si>
  <si>
    <t>ENGR102_PY-SU2-LecA/01</t>
  </si>
  <si>
    <t>ENGR102_PY-SU2-LecB/01</t>
  </si>
  <si>
    <t>ENGR102_PY-SU2-LecC/01</t>
  </si>
  <si>
    <t>ENGR102_PY-SU2-TutA/01</t>
  </si>
  <si>
    <t>ENGR102_PY-SU2-TutA/02</t>
  </si>
  <si>
    <t>ENGR102_PY-SU2-TutA/03</t>
  </si>
  <si>
    <t>ENGR102_PY-SU2-TutA/04</t>
  </si>
  <si>
    <t>ENGR102-S2-LabA/01</t>
  </si>
  <si>
    <t>ENGR102-S2-LabA/02</t>
  </si>
  <si>
    <t>ENGR102-S2-LabA/03</t>
  </si>
  <si>
    <t>ENGR102-S2-LabA/04</t>
  </si>
  <si>
    <t>ENGR102-S2-LabA/05</t>
  </si>
  <si>
    <t>ENGR102-S2-LabA/06</t>
  </si>
  <si>
    <t>ENGR102-S2-LabA/07</t>
  </si>
  <si>
    <t>ENGR102-S2-LabA/08</t>
  </si>
  <si>
    <t>ENGR102-S2-LabA/09</t>
  </si>
  <si>
    <t>ENGR102-S2-LabA/10</t>
  </si>
  <si>
    <t>ENGR102-S2-LabB/01</t>
  </si>
  <si>
    <t>ENGR102-S2-LabB/02</t>
  </si>
  <si>
    <t>ENGR102-S2-LabB/04</t>
  </si>
  <si>
    <t>ENGR102-S2-LabB/05</t>
  </si>
  <si>
    <t>ENGR102-S2-LabB/06</t>
  </si>
  <si>
    <t>ENGR102-S2-LabB/07</t>
  </si>
  <si>
    <t>ENGR102-S2-LabB/08</t>
  </si>
  <si>
    <t>ENGR102-S2-LabB/09</t>
  </si>
  <si>
    <t>ENGR102-S2-LabB/10</t>
  </si>
  <si>
    <t>ENGR102-S2-LabB/11</t>
  </si>
  <si>
    <t>ENGR102-S2-LabB/12</t>
  </si>
  <si>
    <t>ENGR102-S2-LabB/13</t>
  </si>
  <si>
    <t>ENGR102-S2-LabB/14</t>
  </si>
  <si>
    <t>ENGR102-S2-LabB/15</t>
  </si>
  <si>
    <t>ENGR102-S2-LabB/16</t>
  </si>
  <si>
    <t>ENGR102-S2-LecA/01</t>
  </si>
  <si>
    <t>ENGR102-S2-LecA/02</t>
  </si>
  <si>
    <t>ENGR102-S2-LecB/01</t>
  </si>
  <si>
    <t>ENGR102-S2-LecB/02</t>
  </si>
  <si>
    <t>ENGR102-S2-LecC/01</t>
  </si>
  <si>
    <t>ENGR102-S2-LecC/02</t>
  </si>
  <si>
    <t>ENGR102-S2-LecD/01</t>
  </si>
  <si>
    <t>ENGR102-S2-LecD/02</t>
  </si>
  <si>
    <t>ENGR102-S2-TesA/01</t>
  </si>
  <si>
    <t>ENGR102-S2-TutA/01</t>
  </si>
  <si>
    <t>ENGR102-S2-TutA/02</t>
  </si>
  <si>
    <t>ENGR102-S2-TutA/03</t>
  </si>
  <si>
    <t>ENGR102-S2-TutA/04</t>
  </si>
  <si>
    <t>ENGR102-S2-TutA/05</t>
  </si>
  <si>
    <t>ENGR102-S2-TutA/06</t>
  </si>
  <si>
    <t>ENGR102-S2-TutA/07</t>
  </si>
  <si>
    <t>ENGR102-S2-TutA/08</t>
  </si>
  <si>
    <t>ENGR102-S2-TutA/09</t>
  </si>
  <si>
    <t>ENGR102-S2-TutA/10</t>
  </si>
  <si>
    <t>ENGR102-S2-TutA/11</t>
  </si>
  <si>
    <t>ENGR102-S2-TutA/12</t>
  </si>
  <si>
    <t>ENGR102-S2-TutA/13</t>
  </si>
  <si>
    <t>ENGR102-S2-TutA/14</t>
  </si>
  <si>
    <t>ENGR102-S2-TutA/15</t>
  </si>
  <si>
    <t>ENGR102-S2-TutA/16</t>
  </si>
  <si>
    <t>ENGR102-S2-TutA/17</t>
  </si>
  <si>
    <t>ENGR102-S2-TutA/18</t>
  </si>
  <si>
    <t>ENGR102-S2-TutA/19</t>
  </si>
  <si>
    <t>ENGR102-S2-TutA/20</t>
  </si>
  <si>
    <t>ENGR102-S2-TutA/21</t>
  </si>
  <si>
    <t>ENGR102-S2-TutA/22</t>
  </si>
  <si>
    <t>ENGR102-S2-TutA/23</t>
  </si>
  <si>
    <t>Sellier,M</t>
  </si>
  <si>
    <t>ENGR401-S1-ComA/01</t>
  </si>
  <si>
    <t>ENGR401-S1-LecA/01</t>
  </si>
  <si>
    <t>ENGR401-S1-LecB/01</t>
  </si>
  <si>
    <t>ENGR401-S1-LecC/01</t>
  </si>
  <si>
    <t>ENGR403-S1-LabA/01</t>
  </si>
  <si>
    <t>ENGR403-S1-LecA/01</t>
  </si>
  <si>
    <t>ENGR403-S1-LecB/01</t>
  </si>
  <si>
    <t>ENGR403-S1-TesA/01</t>
  </si>
  <si>
    <t>ENGR403-SU1-LecA/01</t>
  </si>
  <si>
    <t>ENGR403-SU1-LecB/01</t>
  </si>
  <si>
    <t>ENGR403-SU1-LecC/01</t>
  </si>
  <si>
    <t>ENGR403-SU1-LecD/01</t>
  </si>
  <si>
    <t>ENGR403-SU1-LecE/01</t>
  </si>
  <si>
    <t>ENGR403-SU1-LecF/01</t>
  </si>
  <si>
    <t>ENGR404-S2-LecA/01</t>
  </si>
  <si>
    <t>ENGR404-S2-LecB/01</t>
  </si>
  <si>
    <t>ENGR404-S2-LecC/01</t>
  </si>
  <si>
    <t>ENGR405-S1-LecA/01</t>
  </si>
  <si>
    <t>ENGR405-S1-LecB/01</t>
  </si>
  <si>
    <t>ENGR405-S1-LecC/01</t>
  </si>
  <si>
    <t>ENGR405-S1-LecD/01</t>
  </si>
  <si>
    <t>ENGR405-S1-TesB/01</t>
  </si>
  <si>
    <t>ENGR407-S2-LecA/01</t>
  </si>
  <si>
    <t>ENGR407-S2-LecB/01</t>
  </si>
  <si>
    <t>ENGR407-S2-LecC/01</t>
  </si>
  <si>
    <t>ENGR407-S2-LecD/01</t>
  </si>
  <si>
    <t>ENGR407-S2-LecE/01</t>
  </si>
  <si>
    <t>ENGR601-S1-ComA/01</t>
  </si>
  <si>
    <t>ENGR601-S1-LecA/01</t>
  </si>
  <si>
    <t>ENGR601-S1-LecB/01</t>
  </si>
  <si>
    <t>ENGR601-S1-LecC/01</t>
  </si>
  <si>
    <t>Watson,KD</t>
  </si>
  <si>
    <t>Clark,L</t>
  </si>
  <si>
    <t>Quinn,H</t>
  </si>
  <si>
    <t>ENLA101-S1-LecA/01</t>
  </si>
  <si>
    <t>ENLA101-S1-LecB/01</t>
  </si>
  <si>
    <t>ENLA101-S1-TutA/01</t>
  </si>
  <si>
    <t>ENLA101-S1-TutA/02</t>
  </si>
  <si>
    <t>ENLA101-S1-TutA/03</t>
  </si>
  <si>
    <t>ENLA101-S1-TutA/04</t>
  </si>
  <si>
    <t>ENLA101-S1-TutA/05</t>
  </si>
  <si>
    <t>ENLA101-SU1-TesA/01</t>
  </si>
  <si>
    <t>ENLA101-SU1-TesB/01</t>
  </si>
  <si>
    <t>ENLA101-SU1-TutA/01</t>
  </si>
  <si>
    <t>ENLA101-SU1-TutA/02</t>
  </si>
  <si>
    <t>/Papp,V</t>
  </si>
  <si>
    <t>ENLA102-S2-LecA/01</t>
  </si>
  <si>
    <t>ENLA102-S2-LecB/01</t>
  </si>
  <si>
    <t>ENLA102-S2-TutA/01</t>
  </si>
  <si>
    <t>ENLA102-S2-TutA/03</t>
  </si>
  <si>
    <t>ENLA102-S2-TutA/04</t>
  </si>
  <si>
    <t>ENLA102-S2-TutA/05</t>
  </si>
  <si>
    <t>ENLA210-S2-LabA/01</t>
  </si>
  <si>
    <t>ENLA210-S2-LecA/01</t>
  </si>
  <si>
    <t>ENLA310-S1-LabA/01</t>
  </si>
  <si>
    <t>ENLA310-S1-LecA/01</t>
  </si>
  <si>
    <t>ENLA320-S2-LecA/01</t>
  </si>
  <si>
    <t>ENLA320-S2-TutA/01</t>
  </si>
  <si>
    <t>Cotton,G</t>
  </si>
  <si>
    <t>ENME199-W-WorA/01</t>
  </si>
  <si>
    <t>ENME199-W-WorA/02</t>
  </si>
  <si>
    <t>ENME199-W-WorA/03</t>
  </si>
  <si>
    <t>ENME199-W-WorA/04</t>
  </si>
  <si>
    <t>ENME199-W-WorA/05</t>
  </si>
  <si>
    <t>ENME199-W-WorA/06</t>
  </si>
  <si>
    <t>ENME199-W-WorA/07</t>
  </si>
  <si>
    <t>ENME199-W-WorA/08</t>
  </si>
  <si>
    <t>ENME199-W-WorA/09</t>
  </si>
  <si>
    <t>ENME199-W-WorA/10</t>
  </si>
  <si>
    <t>ENME199-W-WorA/11</t>
  </si>
  <si>
    <t>ENME199-W-WorA/12</t>
  </si>
  <si>
    <t>ENME199-W-WorA/13</t>
  </si>
  <si>
    <t>ENME199-W-WorA/14</t>
  </si>
  <si>
    <t>ENME199-W-WorA/15</t>
  </si>
  <si>
    <t>ENME199-W-WorA/16</t>
  </si>
  <si>
    <t>ENME199-W-WorA/17</t>
  </si>
  <si>
    <t>ENME199-W-WorA/18</t>
  </si>
  <si>
    <t>ENME199-W-WorA/19</t>
  </si>
  <si>
    <t>ENME201-S1-LabA/01</t>
  </si>
  <si>
    <t>ENME201-S1-LabA/02</t>
  </si>
  <si>
    <t>ENME201-S1-LabA/03</t>
  </si>
  <si>
    <t>ENME201-S1-LabA/04</t>
  </si>
  <si>
    <t>ENME201-S1-LabA/05</t>
  </si>
  <si>
    <t>ENME201-S1-LabA/06</t>
  </si>
  <si>
    <t>ENME201-S1-LabA/07</t>
  </si>
  <si>
    <t>ENME201-S1-LabA/08</t>
  </si>
  <si>
    <t>ENME201-S1-LabA/09</t>
  </si>
  <si>
    <t>ENME201-S1-LabA/10</t>
  </si>
  <si>
    <t>ENME201-S1-LabA/11</t>
  </si>
  <si>
    <t>ENME201-S1-LabA/12</t>
  </si>
  <si>
    <t>ENME201-S1-LabA/13</t>
  </si>
  <si>
    <t>ENME201-S1-LabA/14</t>
  </si>
  <si>
    <t>ENME201-S1-LabB/01</t>
  </si>
  <si>
    <t>ENME201-S1-LabB/02</t>
  </si>
  <si>
    <t>ENME201-S1-LabB/03</t>
  </si>
  <si>
    <t>ENME201-S1-LabB/04</t>
  </si>
  <si>
    <t>ENME201-S1-LabB/05</t>
  </si>
  <si>
    <t>ENME201-S1-LabB/06</t>
  </si>
  <si>
    <t>ENME201-S1-LabB/07</t>
  </si>
  <si>
    <t>ENME201-S1-LabB/08</t>
  </si>
  <si>
    <t>ENME201-S1-LabB/09</t>
  </si>
  <si>
    <t>ENME201-S1-LabB/10</t>
  </si>
  <si>
    <t>ENME201-S1-LabB/11</t>
  </si>
  <si>
    <t>ENME201-S1-LabB/12</t>
  </si>
  <si>
    <t>ENME201-S1-LabB/13</t>
  </si>
  <si>
    <t>ENME201-S1-LabB/14</t>
  </si>
  <si>
    <t>ENME201-S1-LabB/15</t>
  </si>
  <si>
    <t>ENME201-S1-LabB/16</t>
  </si>
  <si>
    <t>Gooch,SD</t>
  </si>
  <si>
    <t>ENME201-S1-LecA/01</t>
  </si>
  <si>
    <t>ENME201-S1-LecB/01</t>
  </si>
  <si>
    <t>ENME201-S1-LecC/01</t>
  </si>
  <si>
    <t>ENME201-S1-TutA/01</t>
  </si>
  <si>
    <t>ENME201-S1-TutB/01</t>
  </si>
  <si>
    <t>ENME201-S1-WorA/01</t>
  </si>
  <si>
    <t>ENME201-S1-WorA/02</t>
  </si>
  <si>
    <t>ENME201-S1-WorA/03</t>
  </si>
  <si>
    <t>Rodgers,GW</t>
  </si>
  <si>
    <t>ENME202-S1-LecA/01</t>
  </si>
  <si>
    <t>ENME202-S1-LecB/01</t>
  </si>
  <si>
    <t>ENME202-S1-LecC/01</t>
  </si>
  <si>
    <t>ENME202-S1-TesA/01</t>
  </si>
  <si>
    <t>ENME202-S1-TesA/02</t>
  </si>
  <si>
    <t>ENME202-S1-TesB/01</t>
  </si>
  <si>
    <t>ENME202-S1-TutA/01</t>
  </si>
  <si>
    <t>ENME202-S1-TutA/02</t>
  </si>
  <si>
    <t>ENME203-S2-DroA/01</t>
  </si>
  <si>
    <t>Gutschmidt,S</t>
  </si>
  <si>
    <t>ENME203-S2-LecA/01</t>
  </si>
  <si>
    <t>ENME203-S2-LecB/01</t>
  </si>
  <si>
    <t>ENME203-S2-LecC/01</t>
  </si>
  <si>
    <t>ENME203-S2-TesA/01</t>
  </si>
  <si>
    <t>ENME203-S2-TutA/01</t>
  </si>
  <si>
    <t>ENME203-S2-TutA/02</t>
  </si>
  <si>
    <t>/Geoghegan,P</t>
  </si>
  <si>
    <t>ENME204-S1-LabA/01</t>
  </si>
  <si>
    <t>ENME204-S1-LabA/02</t>
  </si>
  <si>
    <t>ENME204-S1-LabA/03</t>
  </si>
  <si>
    <t>ENME204-S1-LabA/04</t>
  </si>
  <si>
    <t>ENME204-S1-LabA/05</t>
  </si>
  <si>
    <t>ENME204-S1-LabA/06</t>
  </si>
  <si>
    <t>ENME204-S1-LabA/07</t>
  </si>
  <si>
    <t>ENME204-S1-LabA/08</t>
  </si>
  <si>
    <t>ENME204-S1-LabA/09</t>
  </si>
  <si>
    <t>ENME204-S1-LabA/10</t>
  </si>
  <si>
    <t>ENME204-S1-LabA/11</t>
  </si>
  <si>
    <t>ENME204-S1-LabA/12</t>
  </si>
  <si>
    <t>ENME204-S1-LabB/01</t>
  </si>
  <si>
    <t>ENME204-S1-LabB/02</t>
  </si>
  <si>
    <t>ENME204-S1-LabB/03</t>
  </si>
  <si>
    <t>ENME204-S1-LabB/04</t>
  </si>
  <si>
    <t>ENME204-S1-LabB/05</t>
  </si>
  <si>
    <t>ENME204-S1-LabB/06</t>
  </si>
  <si>
    <t>ENME204-S1-LabB/07</t>
  </si>
  <si>
    <t>ENME204-S1-LabB/08</t>
  </si>
  <si>
    <t>ENME204-S1-LabB/09</t>
  </si>
  <si>
    <t>ENME204-S1-LabB/10</t>
  </si>
  <si>
    <t>ENME204-S1-LabB/11</t>
  </si>
  <si>
    <t>ENME204-S1-LabB/12</t>
  </si>
  <si>
    <t>ENME204-S1-LabC/01</t>
  </si>
  <si>
    <t>ENME204-S1-LabC/02</t>
  </si>
  <si>
    <t>ENME204-S1-LabC/03</t>
  </si>
  <si>
    <t>ENME204-S1-LabC/04</t>
  </si>
  <si>
    <t>ENME204-S1-LabC/05</t>
  </si>
  <si>
    <t>ENME204-S1-LabC/06</t>
  </si>
  <si>
    <t>ENME204-S1-LabC/07</t>
  </si>
  <si>
    <t>ENME204-S1-LabC/08</t>
  </si>
  <si>
    <t>ENME204-S1-LabC/09</t>
  </si>
  <si>
    <t>ENME204-S1-LabC/10</t>
  </si>
  <si>
    <t>ENME204-S1-LabC/11</t>
  </si>
  <si>
    <t>ENME204-S1-LabC/12</t>
  </si>
  <si>
    <t>ENME204-S1-LabC/13</t>
  </si>
  <si>
    <t>ENME204-S1-LabC/14</t>
  </si>
  <si>
    <t>ENME204-S1-LabC/15</t>
  </si>
  <si>
    <t>ENME204-S1-LabC/16</t>
  </si>
  <si>
    <t>ENME204-S1-LabC/17</t>
  </si>
  <si>
    <t>ENME204-S1-LabC/18</t>
  </si>
  <si>
    <t>ENME204-S1-LabD/01</t>
  </si>
  <si>
    <t>ENME204-S1-LabD/02</t>
  </si>
  <si>
    <t>ENME204-S1-LabD/03</t>
  </si>
  <si>
    <t>ENME204-S1-LabD/04</t>
  </si>
  <si>
    <t>ENME204-S1-LabD/05</t>
  </si>
  <si>
    <t>ENME204-S1-LabD/06</t>
  </si>
  <si>
    <t>ENME204-S1-LabD/07</t>
  </si>
  <si>
    <t>ENME204-S1-LabD/08</t>
  </si>
  <si>
    <t>ENME204-S1-LabD/09</t>
  </si>
  <si>
    <t>ENME204-S1-LabD/10</t>
  </si>
  <si>
    <t>ENME204-S1-LabD/11</t>
  </si>
  <si>
    <t>ENME204-S1-LabD/12</t>
  </si>
  <si>
    <t>ENME204-S1-LabD/13</t>
  </si>
  <si>
    <t>ENME204-S1-LabD/14</t>
  </si>
  <si>
    <t>ENME204-S1-LabD/15</t>
  </si>
  <si>
    <t>ENME204-S1-LabD/16</t>
  </si>
  <si>
    <t>ENME204-S1-LabD/17</t>
  </si>
  <si>
    <t>ENME204-S1-LabD/18</t>
  </si>
  <si>
    <t>ENME204-S1-LabE/01</t>
  </si>
  <si>
    <t>ENME204-S1-LabE/02</t>
  </si>
  <si>
    <t>ENME204-S1-LabE/03</t>
  </si>
  <si>
    <t>ENME204-S1-LabE/04</t>
  </si>
  <si>
    <t>ENME204-S1-LabE/05</t>
  </si>
  <si>
    <t>ENME204-S1-LabE/06</t>
  </si>
  <si>
    <t>ENME204-S1-LabE/07</t>
  </si>
  <si>
    <t>ENME204-S1-LabE/08</t>
  </si>
  <si>
    <t>ENME204-S1-LabE/09</t>
  </si>
  <si>
    <t>ENME204-S1-LabE/10</t>
  </si>
  <si>
    <t>ENME204-S1-LabE/11</t>
  </si>
  <si>
    <t>ENME204-S1-LabE/12</t>
  </si>
  <si>
    <t>ENME204-S1-LabE/13</t>
  </si>
  <si>
    <t>ENME204-S1-LabE/14</t>
  </si>
  <si>
    <t>ENME204-S1-LabE/15</t>
  </si>
  <si>
    <t>ENME204-S1-LabE/16</t>
  </si>
  <si>
    <t>ENME204-S1-LabE/17</t>
  </si>
  <si>
    <t>ENME204-S1-LabE/18</t>
  </si>
  <si>
    <t>ENME204-S1-LecA/01</t>
  </si>
  <si>
    <t>ENME204-S1-LecB/01</t>
  </si>
  <si>
    <t>ENME204-S1-LecC/01</t>
  </si>
  <si>
    <t>ENME204-S1-TesB/01</t>
  </si>
  <si>
    <t>ENME204-S1-TutA/01</t>
  </si>
  <si>
    <t>Stobbs,KP</t>
  </si>
  <si>
    <t>ENME207-S2-LabA/01</t>
  </si>
  <si>
    <t>ENME207-S2-LabA/02</t>
  </si>
  <si>
    <t>ENME207-S2-LabA/03</t>
  </si>
  <si>
    <t>ENME207-S2-LabA/04</t>
  </si>
  <si>
    <t>ENME207-S2-LabA/05</t>
  </si>
  <si>
    <t>ENME207-S2-LabA/06</t>
  </si>
  <si>
    <t>ENME207-S2-LabA/07</t>
  </si>
  <si>
    <t>ENME207-S2-LabA/08</t>
  </si>
  <si>
    <t>ENME207-S2-LabA/09</t>
  </si>
  <si>
    <t>ENME207-S2-LabA/10</t>
  </si>
  <si>
    <t>ENME207-S2-LabA/11</t>
  </si>
  <si>
    <t>ENME207-S2-LabA/12</t>
  </si>
  <si>
    <t>ENME207-S2-LabA/13</t>
  </si>
  <si>
    <t>ENME207-S2-LabA/14</t>
  </si>
  <si>
    <t>ENME207-S2-LabB/01</t>
  </si>
  <si>
    <t>ENME207-S2-LabB/02</t>
  </si>
  <si>
    <t>ENME207-S2-LabB/03</t>
  </si>
  <si>
    <t>ENME207-S2-LabB/04</t>
  </si>
  <si>
    <t>ENME207-S2-LabB/05</t>
  </si>
  <si>
    <t>ENME207-S2-LabB/06</t>
  </si>
  <si>
    <t>ENME207-S2-LabB/07</t>
  </si>
  <si>
    <t>ENME207-S2-LabB/08</t>
  </si>
  <si>
    <t>ENME207-S2-LabB/09</t>
  </si>
  <si>
    <t>ENME207-S2-LabB/10</t>
  </si>
  <si>
    <t>ENME207-S2-LabB/11</t>
  </si>
  <si>
    <t>ENME207-S2-LabB/12</t>
  </si>
  <si>
    <t>ENME207-S2-LabB/13</t>
  </si>
  <si>
    <t>ENME207-S2-LabB/14</t>
  </si>
  <si>
    <t>ENME207-S2-LabC/01</t>
  </si>
  <si>
    <t>ENME207-S2-LabC/02</t>
  </si>
  <si>
    <t>ENME207-S2-LabC/03</t>
  </si>
  <si>
    <t>ENME207-S2-LabC/04</t>
  </si>
  <si>
    <t>ENME207-S2-LabC/05</t>
  </si>
  <si>
    <t>ENME207-S2-LabC/06</t>
  </si>
  <si>
    <t>ENME207-S2-LabC/07</t>
  </si>
  <si>
    <t>ENME207-S2-LabC/08</t>
  </si>
  <si>
    <t>ENME207-S2-LabC/09</t>
  </si>
  <si>
    <t>ENME207-S2-LabC/10</t>
  </si>
  <si>
    <t>ENME207-S2-LabC/11</t>
  </si>
  <si>
    <t>ENME207-S2-LabC/12</t>
  </si>
  <si>
    <t>ENME207-S2-LabC/13</t>
  </si>
  <si>
    <t>ENME207-S2-LabC/14</t>
  </si>
  <si>
    <t>ENME207-S2-LabD/01</t>
  </si>
  <si>
    <t>ENME207-S2-LabD/02</t>
  </si>
  <si>
    <t>ENME207-S2-LabD/03</t>
  </si>
  <si>
    <t>ENME207-S2-LabD/04</t>
  </si>
  <si>
    <t>ENME207-S2-LabD/05</t>
  </si>
  <si>
    <t>ENME207-S2-LabD/06</t>
  </si>
  <si>
    <t>ENME207-S2-LabD/07</t>
  </si>
  <si>
    <t>ENME207-S2-LabD/08</t>
  </si>
  <si>
    <t>ENME207-S2-LabD/09</t>
  </si>
  <si>
    <t>ENME207-S2-LabD/10</t>
  </si>
  <si>
    <t>ENME207-S2-LabD/11</t>
  </si>
  <si>
    <t>ENME207-S2-LabD/12</t>
  </si>
  <si>
    <t>ENME207-S2-LabD/13</t>
  </si>
  <si>
    <t>ENME207-S2-LabD/14</t>
  </si>
  <si>
    <t>Bishop,CM</t>
  </si>
  <si>
    <t>ENME207-S2-LecA/01</t>
  </si>
  <si>
    <t>ENME207-S2-LecB/01</t>
  </si>
  <si>
    <t>ENME207-S2-LecC/01</t>
  </si>
  <si>
    <t>ENME207-S2-LecD/01</t>
  </si>
  <si>
    <t>ENME207-S2-LecE/01</t>
  </si>
  <si>
    <t>ENME221-S2-ComA/01</t>
  </si>
  <si>
    <t>ENME221-S2-ComA/02</t>
  </si>
  <si>
    <t>ENME221-S2-ComB/01</t>
  </si>
  <si>
    <t>ENME221-S2-ComB/02</t>
  </si>
  <si>
    <t>ComC</t>
  </si>
  <si>
    <t>ENME221-S2-ComC/01</t>
  </si>
  <si>
    <t>ENME221-S2-ComC/02</t>
  </si>
  <si>
    <t>ENME221-S2-ComC/03</t>
  </si>
  <si>
    <t>ENME221-S2-ComD/01</t>
  </si>
  <si>
    <t>ENME221-S2-ComD/02</t>
  </si>
  <si>
    <t>ENME221-S2-LabA/01</t>
  </si>
  <si>
    <t>ENME221-S2-LabA/02</t>
  </si>
  <si>
    <t>ENME221-S2-LabA/03</t>
  </si>
  <si>
    <t>ENME221-S2-LabA/04</t>
  </si>
  <si>
    <t>ENME221-S2-LabA/05</t>
  </si>
  <si>
    <t>ENME221-S2-LabA/06</t>
  </si>
  <si>
    <t>ENME221-S2-LabA/07</t>
  </si>
  <si>
    <t>ENME221-S2-LabA/08</t>
  </si>
  <si>
    <t>ENME221-S2-LabA/09</t>
  </si>
  <si>
    <t>ENME221-S2-LabB/01</t>
  </si>
  <si>
    <t>ENME221-S2-LabB/02</t>
  </si>
  <si>
    <t>ENME221-S2-LabB/03</t>
  </si>
  <si>
    <t>ENME221-S2-LabB/04</t>
  </si>
  <si>
    <t>ENME221-S2-LabB/05</t>
  </si>
  <si>
    <t>ENME221-S2-LabB/06</t>
  </si>
  <si>
    <t>ENME221-S2-LabB/07</t>
  </si>
  <si>
    <t>ENME221-S2-LabB/08</t>
  </si>
  <si>
    <t>ENME221-S2-LabB/09</t>
  </si>
  <si>
    <t>ENME221-S2-LabB/10</t>
  </si>
  <si>
    <t>ENME221-S2-LabB/11</t>
  </si>
  <si>
    <t>ENME221-S2-LabB/12</t>
  </si>
  <si>
    <t>ENME221-S2-LecA/01</t>
  </si>
  <si>
    <t>ENME221-S2-LecB/01</t>
  </si>
  <si>
    <t>ENME221-S2-LecC/01</t>
  </si>
  <si>
    <t>ENME221-S2-LecD/01</t>
  </si>
  <si>
    <t>ENME221-S2-LecE/01</t>
  </si>
  <si>
    <t>ENME221-S2-LecF/01</t>
  </si>
  <si>
    <t>ENME221-S2-LecG/01</t>
  </si>
  <si>
    <t>Alexander,KV</t>
  </si>
  <si>
    <t>ENME301-S1-LecA/01</t>
  </si>
  <si>
    <t>ENME301-S1-LecB/01</t>
  </si>
  <si>
    <t>ENME301-S1-LecC/01</t>
  </si>
  <si>
    <t>ENME301-S1-TutA/01</t>
  </si>
  <si>
    <t>ENME301-S1-TutA/02</t>
  </si>
  <si>
    <t>ENME302-S2-ComA/01</t>
  </si>
  <si>
    <t>ENME302-S2-ComA/02</t>
  </si>
  <si>
    <t>ENME302-S2-LecA/01</t>
  </si>
  <si>
    <t>ENME302-S2-LecB/01</t>
  </si>
  <si>
    <t>ENME302-S2-TesA/01</t>
  </si>
  <si>
    <t>ENME302-S2-TesA/02</t>
  </si>
  <si>
    <t>ENME303-S1-DroA/01</t>
  </si>
  <si>
    <t>ENME303-S1-DroA/02</t>
  </si>
  <si>
    <t>Chase,G</t>
  </si>
  <si>
    <t>ENME303-S1-LecA/01</t>
  </si>
  <si>
    <t>ENME303-S1-LecB/01</t>
  </si>
  <si>
    <t>ENME303-S1-TesA/01</t>
  </si>
  <si>
    <t>ENME303-S1-TesB/01</t>
  </si>
  <si>
    <t>ENME304-S1-LabA/01</t>
  </si>
  <si>
    <t>ENME304-S1-LabA/02</t>
  </si>
  <si>
    <t>ENME304-S1-LabA/03</t>
  </si>
  <si>
    <t>ENME304-S1-LabA/04</t>
  </si>
  <si>
    <t>ENME304-S1-LabA/05</t>
  </si>
  <si>
    <t>ENME304-S1-LabA/06</t>
  </si>
  <si>
    <t>ENME304-S1-LabA/07</t>
  </si>
  <si>
    <t>ENME304-S1-LabA/08</t>
  </si>
  <si>
    <t>ENME304-S1-LabA/09</t>
  </si>
  <si>
    <t>ENME304-S1-LabA/10</t>
  </si>
  <si>
    <t>ENME304-S1-LabA/11</t>
  </si>
  <si>
    <t>ENME304-S1-LabA/12</t>
  </si>
  <si>
    <t>ENME304-S1-LabA/13</t>
  </si>
  <si>
    <t>ENME304-S1-LabA/14</t>
  </si>
  <si>
    <t>ENME304-S1-LabA/15</t>
  </si>
  <si>
    <t>ENME304-S1-LabA/16</t>
  </si>
  <si>
    <t>ENME304-S1-LabA/17</t>
  </si>
  <si>
    <t>ENME304-S1-LabA/18</t>
  </si>
  <si>
    <t>ENME304-S1-LabA/19</t>
  </si>
  <si>
    <t>ENME304-S1-LabA/20</t>
  </si>
  <si>
    <t>ENME304-S1-LabA/21</t>
  </si>
  <si>
    <t>ENME304-S1-LabA/22</t>
  </si>
  <si>
    <t>ENME304-S1-LabB/01</t>
  </si>
  <si>
    <t>ENME304-S1-LabB/02</t>
  </si>
  <si>
    <t>ENME304-S1-LabB/03</t>
  </si>
  <si>
    <t>ENME304-S1-LabB/04</t>
  </si>
  <si>
    <t>ENME304-S1-LabB/05</t>
  </si>
  <si>
    <t>ENME304-S1-LabB/06</t>
  </si>
  <si>
    <t>ENME304-S1-LabB/07</t>
  </si>
  <si>
    <t>ENME304-S1-LabB/08</t>
  </si>
  <si>
    <t>ENME304-S1-LabB/09</t>
  </si>
  <si>
    <t>ENME304-S1-LabB/10</t>
  </si>
  <si>
    <t>ENME304-S1-LabB/11</t>
  </si>
  <si>
    <t>ENME304-S1-LabB/12</t>
  </si>
  <si>
    <t>ENME304-S1-LabB/13</t>
  </si>
  <si>
    <t>ENME304-S1-LabB/14</t>
  </si>
  <si>
    <t>ENME304-S1-LabB/15</t>
  </si>
  <si>
    <t>ENME304-S1-LabB/16</t>
  </si>
  <si>
    <t>ENME304-S1-LabB/17</t>
  </si>
  <si>
    <t>ENME304-S1-LabB/18</t>
  </si>
  <si>
    <t>ENME304-S1-LabB/19</t>
  </si>
  <si>
    <t>ENME304-S1-LabB/20</t>
  </si>
  <si>
    <t>ENME304-S1-LabB/21</t>
  </si>
  <si>
    <t>ENME304-S1-LabB/22</t>
  </si>
  <si>
    <t>Becker,SM</t>
  </si>
  <si>
    <t>Jermy,MC</t>
  </si>
  <si>
    <t>ENME304-S1-LecA/01</t>
  </si>
  <si>
    <t>ENME304-S1-LecB/01</t>
  </si>
  <si>
    <t>ENME304-S1-TesA/01</t>
  </si>
  <si>
    <t>ENME304-S1-TesB/01</t>
  </si>
  <si>
    <t>ENME304-S1-TutA/01</t>
  </si>
  <si>
    <t>ENME305-S2-LecA/01</t>
  </si>
  <si>
    <t>ENME305-S2-LecB/01</t>
  </si>
  <si>
    <t>ENME305-S2-TutA/01</t>
  </si>
  <si>
    <t>ENME307-S1-LabA/01</t>
  </si>
  <si>
    <t>ENME307-S1-LabA/02</t>
  </si>
  <si>
    <t>ENME307-S1-LabA/03</t>
  </si>
  <si>
    <t>ENME307-S1-LabA/04</t>
  </si>
  <si>
    <t>ENME307-S1-LabA/05</t>
  </si>
  <si>
    <t>ENME307-S1-LabA/06</t>
  </si>
  <si>
    <t>ENME307-S1-LabA/07</t>
  </si>
  <si>
    <t>ENME307-S1-LabA/08</t>
  </si>
  <si>
    <t>ENME307-S1-LabA/09</t>
  </si>
  <si>
    <t>ENME307-S1-LabA/10</t>
  </si>
  <si>
    <t>ENME307-S1-LabA/11</t>
  </si>
  <si>
    <t>ENME307-S1-LabA/12</t>
  </si>
  <si>
    <t>ENME307-S1-LabB/01</t>
  </si>
  <si>
    <t>ENME307-S1-LabB/02</t>
  </si>
  <si>
    <t>ENME307-S1-LabB/03</t>
  </si>
  <si>
    <t>ENME307-S1-LabB/04</t>
  </si>
  <si>
    <t>ENME307-S1-LabB/05</t>
  </si>
  <si>
    <t>ENME307-S1-LabB/06</t>
  </si>
  <si>
    <t>ENME307-S1-LabB/07</t>
  </si>
  <si>
    <t>ENME307-S1-LabB/08</t>
  </si>
  <si>
    <t>ENME307-S1-LabB/09</t>
  </si>
  <si>
    <t>ENME307-S1-LabB/10</t>
  </si>
  <si>
    <t>ENME307-S1-LabB/11</t>
  </si>
  <si>
    <t>ENME307-S1-LabB/12</t>
  </si>
  <si>
    <t>Staiger,MP</t>
  </si>
  <si>
    <t>ENME307-S1-LabC/01</t>
  </si>
  <si>
    <t>ENME307-S1-LabC/02</t>
  </si>
  <si>
    <t>ENME307-S1-LabC/03</t>
  </si>
  <si>
    <t>ENME307-S1-LabC/04</t>
  </si>
  <si>
    <t>ENME307-S1-LabC/05</t>
  </si>
  <si>
    <t>ENME307-S1-LabC/06</t>
  </si>
  <si>
    <t>ENME307-S1-LabC/07</t>
  </si>
  <si>
    <t>ENME307-S1-LabC/08</t>
  </si>
  <si>
    <t>ENME307-S1-LabC/09</t>
  </si>
  <si>
    <t>ENME307-S1-LabC/10</t>
  </si>
  <si>
    <t>ENME307-S1-LabC/11</t>
  </si>
  <si>
    <t>ENME307-S1-LabC/12</t>
  </si>
  <si>
    <t>ENME307-S1-LabC/13</t>
  </si>
  <si>
    <t>ENME307-S1-LabC/14</t>
  </si>
  <si>
    <t>ENME307-S1-LabC/15</t>
  </si>
  <si>
    <t>ENME307-S1-LabC/16</t>
  </si>
  <si>
    <t>ENME307-S1-LabC/17</t>
  </si>
  <si>
    <t>ENME307-S1-LabC/18</t>
  </si>
  <si>
    <t>ENME307-S1-LabC/19</t>
  </si>
  <si>
    <t>ENME307-S1-LabC/20</t>
  </si>
  <si>
    <t>ENME307-S1-LabC/21</t>
  </si>
  <si>
    <t>ENME307-S1-LabD/01</t>
  </si>
  <si>
    <t>ENME307-S1-LabD/02</t>
  </si>
  <si>
    <t>ENME307-S1-LabD/03</t>
  </si>
  <si>
    <t>ENME307-S1-LabD/04</t>
  </si>
  <si>
    <t>ENME307-S1-LabD/05</t>
  </si>
  <si>
    <t>ENME307-S1-LabD/06</t>
  </si>
  <si>
    <t>ENME307-S1-LabD/07</t>
  </si>
  <si>
    <t>ENME307-S1-LabD/08</t>
  </si>
  <si>
    <t>ENME307-S1-LabD/09</t>
  </si>
  <si>
    <t>ENME307-S1-LabD/10</t>
  </si>
  <si>
    <t>ENME307-S1-LabD/11</t>
  </si>
  <si>
    <t>ENME307-S1-LabD/12</t>
  </si>
  <si>
    <t>ENME307-S1-LabD/13</t>
  </si>
  <si>
    <t>ENME307-S1-LabD/14</t>
  </si>
  <si>
    <t>ENME307-S1-LabD/15</t>
  </si>
  <si>
    <t>ENME307-S1-LabD/16</t>
  </si>
  <si>
    <t>ENME307-S1-LabD/17</t>
  </si>
  <si>
    <t>ENME307-S1-LabD/18</t>
  </si>
  <si>
    <t>ENME307-S1-LabD/19</t>
  </si>
  <si>
    <t>ENME307-S1-LabD/20</t>
  </si>
  <si>
    <t>ENME307-S1-LabD/21</t>
  </si>
  <si>
    <t>ENME307-S1-LecA/01</t>
  </si>
  <si>
    <t>ENME307-S1-LecB/01</t>
  </si>
  <si>
    <t>ENME307-S1-LecC/01</t>
  </si>
  <si>
    <t>ENME307-S1-LecD/01</t>
  </si>
  <si>
    <t>ENME307-S1-TesA/01</t>
  </si>
  <si>
    <t>ENME307-S1-TesB/01</t>
  </si>
  <si>
    <t>ENME311-S2-LecA/01</t>
  </si>
  <si>
    <t>ENME311-S2-LecB/01</t>
  </si>
  <si>
    <t>ENME311-S2-TutA/01</t>
  </si>
  <si>
    <t>ENME311-S2-TutA/02</t>
  </si>
  <si>
    <t>Pretty,C</t>
  </si>
  <si>
    <t>ENME313-S2-LabA/01</t>
  </si>
  <si>
    <t>ENME313-S2-LabA/02</t>
  </si>
  <si>
    <t>ENME313-S2-LabA/03</t>
  </si>
  <si>
    <t>ENME313-S2-LabA/04</t>
  </si>
  <si>
    <t>ENME313-S2-LecA/01</t>
  </si>
  <si>
    <t>ENME313-S2-LecB/01</t>
  </si>
  <si>
    <t>ENME313-S2-LecC/01</t>
  </si>
  <si>
    <t>ENME313-S2-LecD/01</t>
  </si>
  <si>
    <t>ENME313-S2-TesA/01</t>
  </si>
  <si>
    <t>ENME313-S2-TesB/01</t>
  </si>
  <si>
    <t>ENME313-S2-TutA/01</t>
  </si>
  <si>
    <t>ENME313-S2-TutA/02</t>
  </si>
  <si>
    <t>ENME313-S2-TutA/03</t>
  </si>
  <si>
    <t>ENME313-S2-TutB/01</t>
  </si>
  <si>
    <t>ENME313-S2-TutB/02</t>
  </si>
  <si>
    <t>ENME313-S2-TutB/03</t>
  </si>
  <si>
    <t>ENME401-S1-LecA/01</t>
  </si>
  <si>
    <t>ENME401-S1-TutA/01</t>
  </si>
  <si>
    <t>ENME402-S1-ComA/01</t>
  </si>
  <si>
    <t>ENME402-S1-LabA/01</t>
  </si>
  <si>
    <t>ENME402-S1-LabB/01</t>
  </si>
  <si>
    <t>ENME402-S1-LabB/02</t>
  </si>
  <si>
    <t>ENME402-S1-LabB/03</t>
  </si>
  <si>
    <t>ENME402-S1-LabB/04</t>
  </si>
  <si>
    <t>ENME402-S1-LabB/05</t>
  </si>
  <si>
    <t>ENME402-S1-LabB/06</t>
  </si>
  <si>
    <t>ENME402-S1-LabB/07</t>
  </si>
  <si>
    <t>ENME402-S1-LabC/01</t>
  </si>
  <si>
    <t>ENME402-S1-LabC/02</t>
  </si>
  <si>
    <t>ENME402-S1-LabC/03</t>
  </si>
  <si>
    <t>ENME402-S1-LabC/04</t>
  </si>
  <si>
    <t>ENME402-S1-LabC/05</t>
  </si>
  <si>
    <t>ENME402-S1-LabC/06</t>
  </si>
  <si>
    <t>ENME402-S1-LabC/07</t>
  </si>
  <si>
    <t>ENME402-S1-LabC/08</t>
  </si>
  <si>
    <t>ENME402-S1-LabD/01</t>
  </si>
  <si>
    <t>ENME402-S1-LabD/02</t>
  </si>
  <si>
    <t>ENME402-S1-LabD/03</t>
  </si>
  <si>
    <t>ENME402-S1-LabD/04</t>
  </si>
  <si>
    <t>ENME402-S1-LabD/05</t>
  </si>
  <si>
    <t>ENME402-S1-LabD/06</t>
  </si>
  <si>
    <t>ENME402-S1-LabD/07</t>
  </si>
  <si>
    <t>ENME402-S1-LabD/08</t>
  </si>
  <si>
    <t>ENME402-S1-LecA/01</t>
  </si>
  <si>
    <t>ENME402-S1-LecB/01</t>
  </si>
  <si>
    <t>ENME402-S1-LecC/01</t>
  </si>
  <si>
    <t>ENME402-S1-TesA/01</t>
  </si>
  <si>
    <t>ENME402-S1-TesB/01</t>
  </si>
  <si>
    <t>ENME403-S1-LecA/01</t>
  </si>
  <si>
    <t>Docherty,PD</t>
  </si>
  <si>
    <t>ENME403-S1-LecB/01</t>
  </si>
  <si>
    <t>ENME403-S1-TesA/01</t>
  </si>
  <si>
    <t>ENME403-S1-TesB/01</t>
  </si>
  <si>
    <t>ENME403-S1-TesC/01</t>
  </si>
  <si>
    <t>ENME403-S1-TutA/01</t>
  </si>
  <si>
    <t>ENME403-S1-TutA/02</t>
  </si>
  <si>
    <t>ENME403-S1-TutB/01</t>
  </si>
  <si>
    <t>ENME403-S1-TutB/03</t>
  </si>
  <si>
    <t>ENME404-S2-ComA/01</t>
  </si>
  <si>
    <t>ENME404-S2-ComA/02</t>
  </si>
  <si>
    <t>ENME404-S2-LabA/01</t>
  </si>
  <si>
    <t>ENME404-S2-LabA/02</t>
  </si>
  <si>
    <t>ENME404-S2-LabA/03</t>
  </si>
  <si>
    <t>ENME404-S2-LabA/04</t>
  </si>
  <si>
    <t>ENME404-S2-LabA/05</t>
  </si>
  <si>
    <t>ENME404-S2-LabA/06</t>
  </si>
  <si>
    <t>ENME404-S2-LabA/07</t>
  </si>
  <si>
    <t>ENME404-S2-LabA/08</t>
  </si>
  <si>
    <t>ENME404-S2-LecA/01</t>
  </si>
  <si>
    <t>ENME404-S2-LecB/01</t>
  </si>
  <si>
    <t>ENME404-S2-LecC/01</t>
  </si>
  <si>
    <t>Com</t>
  </si>
  <si>
    <t>ENME405-S2-Com/01</t>
  </si>
  <si>
    <t>ENME405-S2-LecA/01</t>
  </si>
  <si>
    <t>ENME405-S2-LecB/01</t>
  </si>
  <si>
    <t>ENME405-S2-LecC/01</t>
  </si>
  <si>
    <t>Pons,DJ</t>
  </si>
  <si>
    <t>ENME406-S1-LecA/01</t>
  </si>
  <si>
    <t>ENME406-S1-LecB/01</t>
  </si>
  <si>
    <t>ENME406-S1-LecC/01</t>
  </si>
  <si>
    <t>ENME406-S1-TutA/01</t>
  </si>
  <si>
    <t>ENME407-S1-DroA/01</t>
  </si>
  <si>
    <t>ENME407-S1-LabA/01</t>
  </si>
  <si>
    <t>ENME407-S1-LabA/02</t>
  </si>
  <si>
    <t>ENME407-S1-LabA/03</t>
  </si>
  <si>
    <t>ENME407-S1-LabA/04</t>
  </si>
  <si>
    <t>ENME407-S1-LabA/05</t>
  </si>
  <si>
    <t>ENME407-S1-LabA/06</t>
  </si>
  <si>
    <t>ENME407-S1-LabB/01</t>
  </si>
  <si>
    <t>ENME407-S1-LabB/02</t>
  </si>
  <si>
    <t>ENME407-S1-LabB/03</t>
  </si>
  <si>
    <t>ENME407-S1-LabB/04</t>
  </si>
  <si>
    <t>ENME407-S1-LabC/01</t>
  </si>
  <si>
    <t>ENME407-S1-LabC/02</t>
  </si>
  <si>
    <t>ENME407-S1-LabC/03</t>
  </si>
  <si>
    <t>ENME407-S1-LabC/04</t>
  </si>
  <si>
    <t>ENME407-S1-LecA/01</t>
  </si>
  <si>
    <t>ENME407-S1-LecB/01</t>
  </si>
  <si>
    <t>ENME407-S1-LecC/01</t>
  </si>
  <si>
    <t>ENME407-S1-LecD/01</t>
  </si>
  <si>
    <t>ENME408-W-LecA/01</t>
  </si>
  <si>
    <t>ENME408-W-TutA/01</t>
  </si>
  <si>
    <t>ENME408-W-TutB/01</t>
  </si>
  <si>
    <t>ENME408-W-WorA/01</t>
  </si>
  <si>
    <t>ENME408-W-WorA/02</t>
  </si>
  <si>
    <t>ENME408-W-WorA/03</t>
  </si>
  <si>
    <t>ENME408-W-WorA/04</t>
  </si>
  <si>
    <t>ENME408-W-WorA/05</t>
  </si>
  <si>
    <t>ENME408-W-WorB/01</t>
  </si>
  <si>
    <t>ENME408-W-WorB/02</t>
  </si>
  <si>
    <t>ENME408-W-WorB/03</t>
  </si>
  <si>
    <t>ENME408-W-WorB/04</t>
  </si>
  <si>
    <t>ENME408-W-WorB/05</t>
  </si>
  <si>
    <t>ENME411-S2-LecA/01</t>
  </si>
  <si>
    <t>ENME411-S2-TutA/01</t>
  </si>
  <si>
    <t>ENME417-S2-LabA/01</t>
  </si>
  <si>
    <t>ENME417-S2-LabA/02</t>
  </si>
  <si>
    <t>ENME417-S2-LabA/03</t>
  </si>
  <si>
    <t>ENME417-S2-LabA/04</t>
  </si>
  <si>
    <t>ENME417-S2-LabA/05</t>
  </si>
  <si>
    <t>ENME417-S2-LabA/06</t>
  </si>
  <si>
    <t>ENME417-S2-LabA/07</t>
  </si>
  <si>
    <t>ENME417-S2-LabA/08</t>
  </si>
  <si>
    <t>ENME417-S2-LabB/01</t>
  </si>
  <si>
    <t>ENME417-S2-LabB/02</t>
  </si>
  <si>
    <t>ENME417-S2-LabB/03</t>
  </si>
  <si>
    <t>ENME417-S2-LabB/04</t>
  </si>
  <si>
    <t>ENME417-S2-LabB/05</t>
  </si>
  <si>
    <t>ENME417-S2-LabB/06</t>
  </si>
  <si>
    <t>ENME417-S2-LabB/07</t>
  </si>
  <si>
    <t>ENME417-S2-LabB/08</t>
  </si>
  <si>
    <t>ENME417-S2-LecA/01</t>
  </si>
  <si>
    <t>ENME417-S2-LecB/01</t>
  </si>
  <si>
    <t>ENME418-S2-LecA/01</t>
  </si>
  <si>
    <t>ENME418-S2-LecB/01</t>
  </si>
  <si>
    <t>ENME418-S2-LecC/01</t>
  </si>
  <si>
    <t>ENME418-S2-TutA/01</t>
  </si>
  <si>
    <t>/Puttlitz,C</t>
  </si>
  <si>
    <t>ENME481-S1-ComA/01</t>
  </si>
  <si>
    <t>ENME481-S1-LecA/01</t>
  </si>
  <si>
    <t>ENME481-S1-LecB/01</t>
  </si>
  <si>
    <t>ENME481-S1-LecC/01</t>
  </si>
  <si>
    <t>/Wittig,J</t>
  </si>
  <si>
    <t>ENME483-S1-LabA/01</t>
  </si>
  <si>
    <t>ENME483-S1-LecA/01</t>
  </si>
  <si>
    <t>ENME483-S1-LecB/01</t>
  </si>
  <si>
    <t>ENME602-S1-LabA/01</t>
  </si>
  <si>
    <t>ENME602-S1-LabB/01</t>
  </si>
  <si>
    <t>ENME602-S1-LabB/02</t>
  </si>
  <si>
    <t>ENME602-S1-LabB/03</t>
  </si>
  <si>
    <t>ENME602-S1-LabB/04</t>
  </si>
  <si>
    <t>ENME602-S1-LabB/05</t>
  </si>
  <si>
    <t>ENME602-S1-LabB/06</t>
  </si>
  <si>
    <t>ENME602-S1-LabB/07</t>
  </si>
  <si>
    <t>ENME602-S1-LabC/01</t>
  </si>
  <si>
    <t>ENME602-S1-LabC/02</t>
  </si>
  <si>
    <t>ENME602-S1-LabC/03</t>
  </si>
  <si>
    <t>ENME602-S1-LabC/04</t>
  </si>
  <si>
    <t>ENME602-S1-LabC/05</t>
  </si>
  <si>
    <t>ENME602-S1-LabC/06</t>
  </si>
  <si>
    <t>ENME602-S1-LabC/07</t>
  </si>
  <si>
    <t>ENME602-S1-LabC/08</t>
  </si>
  <si>
    <t>ENME602-S1-LabD/01</t>
  </si>
  <si>
    <t>ENME602-S1-LabD/02</t>
  </si>
  <si>
    <t>ENME602-S1-LabD/03</t>
  </si>
  <si>
    <t>ENME602-S1-LabD/04</t>
  </si>
  <si>
    <t>ENME602-S1-LabD/05</t>
  </si>
  <si>
    <t>ENME602-S1-LabD/06</t>
  </si>
  <si>
    <t>ENME602-S1-LabD/07</t>
  </si>
  <si>
    <t>ENME602-S1-LabD/08</t>
  </si>
  <si>
    <t>ENME602-S1-LecA/01</t>
  </si>
  <si>
    <t>ENME602-S1-LecB/01</t>
  </si>
  <si>
    <t>ENME602-S1-LecC/01</t>
  </si>
  <si>
    <t>ENME602-S1-TesA/01</t>
  </si>
  <si>
    <t>ENME602-S1-TesB/01</t>
  </si>
  <si>
    <t>ENME603-S1-LecA/01</t>
  </si>
  <si>
    <t>ENME603-S1-LecB/01</t>
  </si>
  <si>
    <t>ENME603-S1-TesA/01</t>
  </si>
  <si>
    <t>ENME603-S1-TesB/01</t>
  </si>
  <si>
    <t>ENME603-S1-TesC/01</t>
  </si>
  <si>
    <t>ENME603-S1-TutA/01</t>
  </si>
  <si>
    <t>ENME603-S1-TutA/02</t>
  </si>
  <si>
    <t>ENME603-S1-TutB/01</t>
  </si>
  <si>
    <t>ENME603-S1-TutB/03</t>
  </si>
  <si>
    <t>ENME604-S2-ComA/01</t>
  </si>
  <si>
    <t>ENME604-S2-ComA/02</t>
  </si>
  <si>
    <t>ENME604-S2-LabA/01</t>
  </si>
  <si>
    <t>ENME604-S2-LabA/02</t>
  </si>
  <si>
    <t>ENME604-S2-LabA/03</t>
  </si>
  <si>
    <t>ENME604-S2-LabA/04</t>
  </si>
  <si>
    <t>ENME604-S2-LabA/05</t>
  </si>
  <si>
    <t>ENME604-S2-LabA/06</t>
  </si>
  <si>
    <t>ENME604-S2-LabA/07</t>
  </si>
  <si>
    <t>ENME604-S2-LabA/08</t>
  </si>
  <si>
    <t>ENME604-S2-LecA/01</t>
  </si>
  <si>
    <t>ENME604-S2-LecB/01</t>
  </si>
  <si>
    <t>ENME604-S2-LecC/01</t>
  </si>
  <si>
    <t>ENME605-S2-Com/01</t>
  </si>
  <si>
    <t>ENME605-S2-LecA/01</t>
  </si>
  <si>
    <t>ENME605-S2-LecB/01</t>
  </si>
  <si>
    <t>ENME605-S2-LecC/01</t>
  </si>
  <si>
    <t>ENME606-S1-LecA/01</t>
  </si>
  <si>
    <t>ENME606-S1-LecB/01</t>
  </si>
  <si>
    <t>ENME606-S1-LecC/01</t>
  </si>
  <si>
    <t>ENME606-S1-TutA/01</t>
  </si>
  <si>
    <t>ENME607-S1-DroA/01</t>
  </si>
  <si>
    <t>ENME607-S1-LabA/01</t>
  </si>
  <si>
    <t>ENME607-S1-LabA/02</t>
  </si>
  <si>
    <t>ENME607-S1-LabA/03</t>
  </si>
  <si>
    <t>ENME607-S1-LabA/04</t>
  </si>
  <si>
    <t>ENME607-S1-LabA/05</t>
  </si>
  <si>
    <t>ENME607-S1-LabA/06</t>
  </si>
  <si>
    <t>ENME607-S1-LabB/01</t>
  </si>
  <si>
    <t>ENME607-S1-LabB/02</t>
  </si>
  <si>
    <t>ENME607-S1-LabB/03</t>
  </si>
  <si>
    <t>ENME607-S1-LabB/04</t>
  </si>
  <si>
    <t>ENME607-S1-LabC/01</t>
  </si>
  <si>
    <t>ENME607-S1-LabC/02</t>
  </si>
  <si>
    <t>ENME607-S1-LabC/03</t>
  </si>
  <si>
    <t>ENME607-S1-LabC/04</t>
  </si>
  <si>
    <t>ENME607-S1-LecA/01</t>
  </si>
  <si>
    <t>ENME607-S1-LecB/01</t>
  </si>
  <si>
    <t>ENME607-S1-LecC/01</t>
  </si>
  <si>
    <t>ENME607-S1-LecD/01</t>
  </si>
  <si>
    <t>ENME611-S2-LecA/01</t>
  </si>
  <si>
    <t>ENME611-S2-TutA/01</t>
  </si>
  <si>
    <t>ENME617-S2-LabA/01</t>
  </si>
  <si>
    <t>ENME617-S2-LabA/02</t>
  </si>
  <si>
    <t>ENME617-S2-LabA/03</t>
  </si>
  <si>
    <t>ENME617-S2-LabA/04</t>
  </si>
  <si>
    <t>ENME617-S2-LabA/05</t>
  </si>
  <si>
    <t>ENME617-S2-LabA/06</t>
  </si>
  <si>
    <t>ENME617-S2-LabA/07</t>
  </si>
  <si>
    <t>ENME617-S2-LabA/08</t>
  </si>
  <si>
    <t>ENME617-S2-LabB/01</t>
  </si>
  <si>
    <t>ENME617-S2-LabB/02</t>
  </si>
  <si>
    <t>ENME617-S2-LabB/03</t>
  </si>
  <si>
    <t>ENME617-S2-LabB/04</t>
  </si>
  <si>
    <t>ENME617-S2-LabB/05</t>
  </si>
  <si>
    <t>ENME617-S2-LabB/06</t>
  </si>
  <si>
    <t>ENME617-S2-LabB/07</t>
  </si>
  <si>
    <t>ENME617-S2-LabB/08</t>
  </si>
  <si>
    <t>ENME617-S2-LecA/01</t>
  </si>
  <si>
    <t>ENME617-S2-LecB/01</t>
  </si>
  <si>
    <t>ENME618-S2-LecA/01</t>
  </si>
  <si>
    <t>ENME618-S2-LecB/01</t>
  </si>
  <si>
    <t>ENME618-S2-LecC/01</t>
  </si>
  <si>
    <t>ENME618-S2-TutA/01</t>
  </si>
  <si>
    <t>ENME618-S2-TutB/01</t>
  </si>
  <si>
    <t>ENME675-S2-LecA/01</t>
  </si>
  <si>
    <t>ENME675-S2-LecB/01</t>
  </si>
  <si>
    <t>ENMT201-W-ComA/01</t>
  </si>
  <si>
    <t>ENMT201-W-ComA/02</t>
  </si>
  <si>
    <t>ENMT201-W-ComB/01</t>
  </si>
  <si>
    <t>ENMT201-W-ComB/02</t>
  </si>
  <si>
    <t>ENMT201-W-ComC/01</t>
  </si>
  <si>
    <t>ENMT201-W-ComC/02</t>
  </si>
  <si>
    <t>ENMT201-W-ComC/03</t>
  </si>
  <si>
    <t>ENMT201-W-ComD/01</t>
  </si>
  <si>
    <t>ENMT201-W-ComD/02</t>
  </si>
  <si>
    <t>ENMT201-W-ComE/01</t>
  </si>
  <si>
    <t>ENMT201-W-LabA/01</t>
  </si>
  <si>
    <t>ENMT201-W-LabA/02</t>
  </si>
  <si>
    <t>ENMT201-W-LabA/03</t>
  </si>
  <si>
    <t>ENMT201-W-LabA/04</t>
  </si>
  <si>
    <t>ENMT201-W-LabA/05</t>
  </si>
  <si>
    <t>ENMT201-W-LabA/06</t>
  </si>
  <si>
    <t>ENMT201-W-LabA/07</t>
  </si>
  <si>
    <t>ENMT201-W-LabA/08</t>
  </si>
  <si>
    <t>ENMT201-W-LabA/09</t>
  </si>
  <si>
    <t>ENMT201-W-LabB/01</t>
  </si>
  <si>
    <t>ENMT201-W-LabB/02</t>
  </si>
  <si>
    <t>ENMT201-W-LabB/03</t>
  </si>
  <si>
    <t>ENMT201-W-LabB/04</t>
  </si>
  <si>
    <t>ENMT201-W-LabB/05</t>
  </si>
  <si>
    <t>Chen,X</t>
  </si>
  <si>
    <t>/Murphy,J</t>
  </si>
  <si>
    <t>ENMT201-W-LabC/01</t>
  </si>
  <si>
    <t>ENMT201-W-LabD/01</t>
  </si>
  <si>
    <t>ENMT201-W-LabE/01</t>
  </si>
  <si>
    <t>ENMT201-W-LabE/02</t>
  </si>
  <si>
    <t>ENMT201-W-LabE/03</t>
  </si>
  <si>
    <t>ENMT201-W-LecA/01</t>
  </si>
  <si>
    <t>ENMT201-W-LecB/01</t>
  </si>
  <si>
    <t>ENMT201-W-LecC/01</t>
  </si>
  <si>
    <t>ENMT201-W-LecD/01</t>
  </si>
  <si>
    <t>ENMT201-W-LecE/01</t>
  </si>
  <si>
    <t>ENMT201-W-LecF/01</t>
  </si>
  <si>
    <t>ENMT201-W-TesA/01</t>
  </si>
  <si>
    <t>ENMT301-W-LabA/01</t>
  </si>
  <si>
    <t>ENMT301-W-LabB/01</t>
  </si>
  <si>
    <t>ENMT301-W-LabC/01</t>
  </si>
  <si>
    <t>ENMT301-W-LecA/01</t>
  </si>
  <si>
    <t>ENMT301-W-LecB/01</t>
  </si>
  <si>
    <t>ENMT301-W-LecC/01</t>
  </si>
  <si>
    <t>ENMT301-W-LecD/01</t>
  </si>
  <si>
    <t>ENMT301-W-TutA/01</t>
  </si>
  <si>
    <t>ENMT301-W-TutA/02</t>
  </si>
  <si>
    <t>ENMT301-W-TutB/01</t>
  </si>
  <si>
    <t>ENMT401-W-TutA/01</t>
  </si>
  <si>
    <t>Robotics</t>
  </si>
  <si>
    <t>ENMT482-S2-LabA/01</t>
  </si>
  <si>
    <t>ENMT482-S2-LecA/01</t>
  </si>
  <si>
    <t>ENMT482-S2-LecB/01</t>
  </si>
  <si>
    <t>ENMT482-S2-LecC/01</t>
  </si>
  <si>
    <t>ENNR313-S2-LecA/01</t>
  </si>
  <si>
    <t>ENNR313-S2-LecB/01</t>
  </si>
  <si>
    <t>Mason,IG</t>
  </si>
  <si>
    <t>ENNR313-S2-LecC/01</t>
  </si>
  <si>
    <t>ENNR313-S2-LecD/01</t>
  </si>
  <si>
    <t>ENNR313-S2-TutA/01</t>
  </si>
  <si>
    <t>ENNR313-S2-TutB/01</t>
  </si>
  <si>
    <t>ENNR320-S1-ComA/01</t>
  </si>
  <si>
    <t>ENNR320-S1-ComB/01</t>
  </si>
  <si>
    <t>ENNR320-S1-LecA/01</t>
  </si>
  <si>
    <t>ENNR320-S1-LecB/01</t>
  </si>
  <si>
    <t>ENNR320-S1-LecC/01</t>
  </si>
  <si>
    <t>ENNR320-S1-LecD/01</t>
  </si>
  <si>
    <t>ENNR320-S1-TesA/01</t>
  </si>
  <si>
    <t>ENNR320-S1-TutA/01</t>
  </si>
  <si>
    <t>ENNR322-S2-LabA/01</t>
  </si>
  <si>
    <t>ENNR322-S2-LabA/02</t>
  </si>
  <si>
    <t>Charters,FJB</t>
  </si>
  <si>
    <t>ENNR322-S2-LecA/01</t>
  </si>
  <si>
    <t>ENNR322-S2-LecB/01</t>
  </si>
  <si>
    <t>ENNR322-S2-LecC/01</t>
  </si>
  <si>
    <t>ENNR322-S2-TesA/01</t>
  </si>
  <si>
    <t>ENNR322-S2-TutA/01</t>
  </si>
  <si>
    <t>ENNR422-S2-ComA/01</t>
  </si>
  <si>
    <t>ENNR422-S2-LecA/01</t>
  </si>
  <si>
    <t>ENNR422-S2-LecB/01</t>
  </si>
  <si>
    <t>ENNR422-S2-LecC/01</t>
  </si>
  <si>
    <t>ENNR422-S2-LecD/01</t>
  </si>
  <si>
    <t>ENNR422-S2-TesA/01</t>
  </si>
  <si>
    <t>ENNR422-S2-TutA/01</t>
  </si>
  <si>
    <t>ENNR423-S1-LecA/01</t>
  </si>
  <si>
    <t>ENNR423-S1-LecB/01</t>
  </si>
  <si>
    <t>ENNR423-S1-LecC/01</t>
  </si>
  <si>
    <t>ENNR423-S1-TutA/01</t>
  </si>
  <si>
    <t>ENNR450-S1-ComA/01</t>
  </si>
  <si>
    <t>ENNR450-S1-ComB/01</t>
  </si>
  <si>
    <t>ENNR450-S1-LecA/01</t>
  </si>
  <si>
    <t>ENNR450-S1-LecB/01</t>
  </si>
  <si>
    <t>ENNR450-S1-LecC/01</t>
  </si>
  <si>
    <t>ENNR450-S1-LecD/01</t>
  </si>
  <si>
    <t>ENNR450-S1-TesA/01</t>
  </si>
  <si>
    <t>ENNR450-S1-TutA/01</t>
  </si>
  <si>
    <t>ENNR450-S1-TutB/01</t>
  </si>
  <si>
    <t>ENTR602-A-LecA/01</t>
  </si>
  <si>
    <t>ENTR602-A-LecB/01</t>
  </si>
  <si>
    <t>ENTR602-A-LecC/01</t>
  </si>
  <si>
    <t>ENTR611-A-LecA/01</t>
  </si>
  <si>
    <t>ENTR611-A-LecB/01</t>
  </si>
  <si>
    <t>ENTR611-A-LecC/01</t>
  </si>
  <si>
    <t>/Kusumastuti,D</t>
  </si>
  <si>
    <t>ENTR612-A-LecA/01</t>
  </si>
  <si>
    <t>ENTR612-A-LecB/01</t>
  </si>
  <si>
    <t>ENTR612-A-LecC/01</t>
  </si>
  <si>
    <t>ENTR612-A-LecD/01</t>
  </si>
  <si>
    <t>ENTR612-A-LecE/01</t>
  </si>
  <si>
    <t>ENTR614-A-LecA/01</t>
  </si>
  <si>
    <t>ENTR614-A-LecB/01</t>
  </si>
  <si>
    <t>ENTR614-A-LecC/01</t>
  </si>
  <si>
    <t>ENTR614-A-LecD/01</t>
  </si>
  <si>
    <t>ENTR614-A-LecE/01</t>
  </si>
  <si>
    <t>ENTR615-A-LecA/01</t>
  </si>
  <si>
    <t>ENTR615-A-LecB/01</t>
  </si>
  <si>
    <t>ENTR615-A-LecC/01</t>
  </si>
  <si>
    <t>ENTR615-A-LecD/01</t>
  </si>
  <si>
    <t>ENTR615-A-LecE/01</t>
  </si>
  <si>
    <t>Brown,JA</t>
  </si>
  <si>
    <t>ENVR410-S1-FieA/01</t>
  </si>
  <si>
    <t>ENVR410-S1-LecA/01</t>
  </si>
  <si>
    <t>Sturman,AP</t>
  </si>
  <si>
    <t>ENVR411-S2-LecA/01</t>
  </si>
  <si>
    <t>Petrovic,M</t>
  </si>
  <si>
    <t>Chaban,N</t>
  </si>
  <si>
    <t>EURA101-S1-LecA/01</t>
  </si>
  <si>
    <t>EURA101-S1-TutA/01</t>
  </si>
  <si>
    <t>EURA101-S1-TutA/02</t>
  </si>
  <si>
    <t>Low,PA</t>
  </si>
  <si>
    <t>EURA104-S2-LecA/01</t>
  </si>
  <si>
    <t>EURA104-S2-TutA/01</t>
  </si>
  <si>
    <t>EURA201-S1-LecA/01</t>
  </si>
  <si>
    <t>EURA201-S1-TutA/01</t>
  </si>
  <si>
    <t>EURA204-S1-LecA/01</t>
  </si>
  <si>
    <t>EURA204-S1-TutA/01</t>
  </si>
  <si>
    <t>EURA210-S2-LecA/01</t>
  </si>
  <si>
    <t>EURA210-S2-LecB/01</t>
  </si>
  <si>
    <t>Pavlov,E</t>
  </si>
  <si>
    <t>EURA214-S1-LecA/01</t>
  </si>
  <si>
    <t>EURA214-S1-LecB/01</t>
  </si>
  <si>
    <t>EURA214-S1-TutA/01</t>
  </si>
  <si>
    <t>EURA214-S1-TutA/02</t>
  </si>
  <si>
    <t>EURA214-S1-TutA/03</t>
  </si>
  <si>
    <t>/Williams,A</t>
  </si>
  <si>
    <t>EURA223-SU1-LecA/01</t>
  </si>
  <si>
    <t>EURA223-SU1-LecB/01</t>
  </si>
  <si>
    <t>EURA223-SU1-LecC/01</t>
  </si>
  <si>
    <t>EURA226-S2-LecA/01</t>
  </si>
  <si>
    <t>EURA226-S2-LecB/01</t>
  </si>
  <si>
    <t>EURA234-SU1-LecA/01</t>
  </si>
  <si>
    <t>EURA234-SU1-LecB/01</t>
  </si>
  <si>
    <t>EURA235-S2-LecA/01</t>
  </si>
  <si>
    <t>EURA235-S2-LecB/01</t>
  </si>
  <si>
    <t>EURA235-S2-TutA/01</t>
  </si>
  <si>
    <t>EURA235-S2-TutA/02</t>
  </si>
  <si>
    <t>EURA301-S1-LecA/01</t>
  </si>
  <si>
    <t>EURA301-S1-TutA/01</t>
  </si>
  <si>
    <t>EURA304-S1-LecA/01</t>
  </si>
  <si>
    <t>EURA304-S1-TutA/01</t>
  </si>
  <si>
    <t>EURA310-S2-LecA/01</t>
  </si>
  <si>
    <t>EURA310-S2-LecB/01</t>
  </si>
  <si>
    <t>Hopkins,J</t>
  </si>
  <si>
    <t>EURA311-S1-LecA/01</t>
  </si>
  <si>
    <t>EURA311-S1-TutA/01</t>
  </si>
  <si>
    <t>EURA326-S2-LecA/01</t>
  </si>
  <si>
    <t>EURA326-S2-LecB/01</t>
  </si>
  <si>
    <t>EURA326-S2-TutA/01</t>
  </si>
  <si>
    <t>EURA333-S2-LecA/01</t>
  </si>
  <si>
    <t>EURA333-S2-TutA/01</t>
  </si>
  <si>
    <t>EURA335-S2-LecA/01</t>
  </si>
  <si>
    <t>EURA335-S2-LecB/01</t>
  </si>
  <si>
    <t>EURA335-S2-TutA/01</t>
  </si>
  <si>
    <t>EURA339-SU1-LecA/01</t>
  </si>
  <si>
    <t>EURA339-SU1-LecB/01</t>
  </si>
  <si>
    <t>EURA339-SU1-LecC/01</t>
  </si>
  <si>
    <t>EURO401-W-LecA/01</t>
  </si>
  <si>
    <t>EURO402-S1-LecA/01</t>
  </si>
  <si>
    <t>EURO409-S1-LecA/01</t>
  </si>
  <si>
    <t>EURO448-W-LecA/01</t>
  </si>
  <si>
    <t>EURO456-S1-LecA/01</t>
  </si>
  <si>
    <t>EURO457-S1-LecA/01</t>
  </si>
  <si>
    <t>EURO458-S2-LecA/01</t>
  </si>
  <si>
    <t>EURO479-S2-LecA/01</t>
  </si>
  <si>
    <t>EURO479-S2-TutA/01</t>
  </si>
  <si>
    <t>EURO480-W-LecA/01</t>
  </si>
  <si>
    <t>EURO480-W-LecB/01</t>
  </si>
  <si>
    <t>EURO480-W-TutA/01</t>
  </si>
  <si>
    <t>EURO480-W-TutB/01</t>
  </si>
  <si>
    <t>Anderson,WW</t>
  </si>
  <si>
    <t>FIEC601-SU1-LabA/01</t>
  </si>
  <si>
    <t>FIEC601-SU1-LecA/01</t>
  </si>
  <si>
    <t>FIEC601-SU1-LecB/01</t>
  </si>
  <si>
    <t>FIEC601-SU1-LecC/01</t>
  </si>
  <si>
    <t>FIEC601-SU1-LecD/01</t>
  </si>
  <si>
    <t>FIEC601-SU1-LecE/01</t>
  </si>
  <si>
    <t>FIEC601-SU1-TesA/01</t>
  </si>
  <si>
    <t>FIEC675_PY-SU2-LecA/01</t>
  </si>
  <si>
    <t>FIEC675_PY-SU2-LecB/01</t>
  </si>
  <si>
    <t>FIEC675_PY-SU2-LecC/01</t>
  </si>
  <si>
    <t>FIEC675_PY-SU2-LecD/01</t>
  </si>
  <si>
    <t>FIEC675_PY-SU2-LecE/01</t>
  </si>
  <si>
    <t>FILM201-W-LecA/01</t>
  </si>
  <si>
    <t>FILM301-W-LecA/01</t>
  </si>
  <si>
    <t>FILM301-W-LecB/01</t>
  </si>
  <si>
    <t>FILM401-W-LecA/01</t>
  </si>
  <si>
    <t>FILM401-W-LecB/01</t>
  </si>
  <si>
    <t>FILM501-W-Lec/01</t>
  </si>
  <si>
    <t>FILM550-W-Lec/01</t>
  </si>
  <si>
    <t>FILM601-A-Lec/01</t>
  </si>
  <si>
    <t>FINC101-S2-LecA/01</t>
  </si>
  <si>
    <t>FINC101-S2-LecB/01</t>
  </si>
  <si>
    <t>FINC101-S2-LecC/01</t>
  </si>
  <si>
    <t>FINC101-S2-TutA/01</t>
  </si>
  <si>
    <t>FINC101-S2-TutA/02</t>
  </si>
  <si>
    <t>FINC101-S2-TutA/03</t>
  </si>
  <si>
    <t>FINC101-S2-TutA/04</t>
  </si>
  <si>
    <t>FINC201-S1-LecA/01</t>
  </si>
  <si>
    <t>FINC201-S1-LecB/01</t>
  </si>
  <si>
    <t>FINC201-S1-LecC/01</t>
  </si>
  <si>
    <t>FINC201-S1-Tes/01</t>
  </si>
  <si>
    <t>FINC201-S1-TutA/01</t>
  </si>
  <si>
    <t>FINC201-S1-TutA/02</t>
  </si>
  <si>
    <t>FINC201-S1-TutA/03</t>
  </si>
  <si>
    <t>FINC201-S1-TutA/04</t>
  </si>
  <si>
    <t>FINC201-S1-TutA/05</t>
  </si>
  <si>
    <t>FINC201-S1-TutA/06</t>
  </si>
  <si>
    <t>FINC201-S1-TutA/07</t>
  </si>
  <si>
    <t>FINC201-S1-TutA/08</t>
  </si>
  <si>
    <t>FINC201-S1-TutA/09</t>
  </si>
  <si>
    <t>FINC201-S1-TutA/10</t>
  </si>
  <si>
    <t>FINC201-S1-TutA/11</t>
  </si>
  <si>
    <t>FINC201-S1-TutA/12</t>
  </si>
  <si>
    <t>Rea,B</t>
  </si>
  <si>
    <t>FINC203-S2-LecA/01</t>
  </si>
  <si>
    <t>FINC203-S2-LecB/01</t>
  </si>
  <si>
    <t>FINC203-S2-LecC/01</t>
  </si>
  <si>
    <t>FINC203-S2-LecD/01</t>
  </si>
  <si>
    <t>FINC203-S2-TesA/01</t>
  </si>
  <si>
    <t>FINC301-S2-LecA/01</t>
  </si>
  <si>
    <t>FINC301-S2-LecB/01</t>
  </si>
  <si>
    <t>FINC301-S2-LecC/01</t>
  </si>
  <si>
    <t>FINC301-S2-TutA/01</t>
  </si>
  <si>
    <t>FINC301-S2-TutA/02</t>
  </si>
  <si>
    <t>FINC301-S2-TutA/03</t>
  </si>
  <si>
    <t>Stent,AF</t>
  </si>
  <si>
    <t>FINC305-S2-ComA/01</t>
  </si>
  <si>
    <t>FINC305-S2-ComA/02</t>
  </si>
  <si>
    <t>FINC305-S2-LecA/01</t>
  </si>
  <si>
    <t>FINC308-S2-LecA/01</t>
  </si>
  <si>
    <t>FINC308-S2-LecB/01</t>
  </si>
  <si>
    <t>Dang,HD</t>
  </si>
  <si>
    <t>Investments</t>
  </si>
  <si>
    <t>FINC311-S1-LecA/01</t>
  </si>
  <si>
    <t>FINC311-S1-TesA/01</t>
  </si>
  <si>
    <t>FINC311-S1-TutA/01</t>
  </si>
  <si>
    <t>Bialkowski,JP</t>
  </si>
  <si>
    <t>FINC312-S1-LecA/01</t>
  </si>
  <si>
    <t>FINC312-S1-TesA/01</t>
  </si>
  <si>
    <t>FINC312-S1-TutA/01</t>
  </si>
  <si>
    <t>FINC312-S1-TutA/02</t>
  </si>
  <si>
    <t>FINC331-S1-LecA/01</t>
  </si>
  <si>
    <t>FINC331-S1-LecB/01</t>
  </si>
  <si>
    <t>FINC331-S1-LecC/01</t>
  </si>
  <si>
    <t>FINC344-S2-LecA/01</t>
  </si>
  <si>
    <t>FINC344-S2-TutA/01</t>
  </si>
  <si>
    <t>FINC344-S2-TutA/02</t>
  </si>
  <si>
    <t>FINC344-S2-TutA/03</t>
  </si>
  <si>
    <t>FINC345-S2-LecA/01</t>
  </si>
  <si>
    <t>FINC345-S2-TutA/01</t>
  </si>
  <si>
    <t>FINC616-S2-ComA/01</t>
  </si>
  <si>
    <t>FINC616-S2-ComA/02</t>
  </si>
  <si>
    <t>FINC616-S2-LecA/01</t>
  </si>
  <si>
    <t>FINC621-S2-LecA/01</t>
  </si>
  <si>
    <t>FINC622-S2-LecA/01</t>
  </si>
  <si>
    <t>FINC623-S1-LecA/01</t>
  </si>
  <si>
    <t>FINC624-S2-LecA/01</t>
  </si>
  <si>
    <t>FINC627-S1-LecA/01</t>
  </si>
  <si>
    <t>FINC627-S1-LecB/01</t>
  </si>
  <si>
    <t>FINC629-S1-LecA/01</t>
  </si>
  <si>
    <t>FINC629-S1-TesA/01</t>
  </si>
  <si>
    <t>FINC650-S2-LecA/01</t>
  </si>
  <si>
    <t>FINT103-W-LecA/01</t>
  </si>
  <si>
    <t>FINT103-W-LecB/01</t>
  </si>
  <si>
    <t>FINT103-W-LecC/01</t>
  </si>
  <si>
    <t>FINT103-W-LecD/01</t>
  </si>
  <si>
    <t>Wilton,V</t>
  </si>
  <si>
    <t>FORE111-S1-LabA/01</t>
  </si>
  <si>
    <t>Apiolaza,LA</t>
  </si>
  <si>
    <t>FORE111-S1-LecA/01</t>
  </si>
  <si>
    <t>FORE111-S1-LecB/01</t>
  </si>
  <si>
    <t>FORE111-S1-LecC/01</t>
  </si>
  <si>
    <t>FORE131-S2-FieA/01</t>
  </si>
  <si>
    <t>FORE131-S2-LecA/01</t>
  </si>
  <si>
    <t>FORE131-S2-LecB/01</t>
  </si>
  <si>
    <t>FORE141-S2-FieA/01</t>
  </si>
  <si>
    <t>FORE141-S2-LabA/01</t>
  </si>
  <si>
    <t>FORE141-S2-LecA/01</t>
  </si>
  <si>
    <t>FORE141-S2-LecB/01</t>
  </si>
  <si>
    <t>FORE141-S2-LecC/01</t>
  </si>
  <si>
    <t>Evison,DC</t>
  </si>
  <si>
    <t>FORE151-S1-ComA/01</t>
  </si>
  <si>
    <t>FORE151-S1-DroA/01</t>
  </si>
  <si>
    <t>FORE151-S1-LecA/01</t>
  </si>
  <si>
    <t>FORE151-S1-LecB/01</t>
  </si>
  <si>
    <t>FORE151-S1-LecC/01</t>
  </si>
  <si>
    <t>FORE151-S1-TesA/01</t>
  </si>
  <si>
    <t>FORE205-S1-LabA/01</t>
  </si>
  <si>
    <t>FORE205-S1-LecA/01</t>
  </si>
  <si>
    <t>FORE205-S1-LecB/01</t>
  </si>
  <si>
    <t>FORE205-S1-LecC/01</t>
  </si>
  <si>
    <t>FORE215-S2-ComA/01</t>
  </si>
  <si>
    <t>FORE215-S2-DroA/01</t>
  </si>
  <si>
    <t>FORE215-S2-LecA/01</t>
  </si>
  <si>
    <t>FORE215-S2-LecB/01</t>
  </si>
  <si>
    <t>FORE215-S2-LecC/01</t>
  </si>
  <si>
    <t>FORE215-S2-TesA/01</t>
  </si>
  <si>
    <t>FORE218-S1-LabA/01</t>
  </si>
  <si>
    <t>FORE218-S1-LecA/01</t>
  </si>
  <si>
    <t>FORE218-S1-LecB/01</t>
  </si>
  <si>
    <t>FORE218-S1-LecC/01</t>
  </si>
  <si>
    <t>FORE218-S1-LecD/01</t>
  </si>
  <si>
    <t>Mason,EG</t>
  </si>
  <si>
    <t>Bloomberg,M</t>
  </si>
  <si>
    <t>FORE219-S2-LabA/01</t>
  </si>
  <si>
    <t>FORE219-S2-LecA/01</t>
  </si>
  <si>
    <t>FORE219-S2-LecB/01</t>
  </si>
  <si>
    <t>FORE219-S2-LecC/01</t>
  </si>
  <si>
    <t>FORE222-S1-ComA/01</t>
  </si>
  <si>
    <t>FORE222-S1-ComA/02</t>
  </si>
  <si>
    <t>FORE222-S1-ComA/03</t>
  </si>
  <si>
    <t>FORE222-S1-ComA/04</t>
  </si>
  <si>
    <t>FORE222-S1-LecA/01</t>
  </si>
  <si>
    <t>FORE222-S1-LecB/01</t>
  </si>
  <si>
    <t>FORE222-S1-LecC/01</t>
  </si>
  <si>
    <t>FORE222-S1-LecD/01</t>
  </si>
  <si>
    <t>FORE222-S1-TutA/01</t>
  </si>
  <si>
    <t>FORE224-S2-ComA/01</t>
  </si>
  <si>
    <t>FORE224-S2-ComA/02</t>
  </si>
  <si>
    <t>FORE224-S2-ComA/03</t>
  </si>
  <si>
    <t>FORE224-S2-LecA/01</t>
  </si>
  <si>
    <t>FORE224-S2-LecB/01</t>
  </si>
  <si>
    <t>FORE224-S2-LecC/01</t>
  </si>
  <si>
    <t>FORE307-S1-LabA/01</t>
  </si>
  <si>
    <t>FORE307-S1-LecA/01</t>
  </si>
  <si>
    <t>FORE307-S1-LecB/01</t>
  </si>
  <si>
    <t>FORE307-S1-LecC/01</t>
  </si>
  <si>
    <t>FORE316-S2-ComA/01</t>
  </si>
  <si>
    <t>FORE316-S2-ComB/01</t>
  </si>
  <si>
    <t>FORE316-S2-ComC/01</t>
  </si>
  <si>
    <t>FORE316-S2-ComD/01</t>
  </si>
  <si>
    <t>FORE316-S2-LabA/01</t>
  </si>
  <si>
    <t>FORE316-S2-LabB/01</t>
  </si>
  <si>
    <t>FORE316-S2-LabC/01</t>
  </si>
  <si>
    <t>FORE316-S2-LabD/01</t>
  </si>
  <si>
    <t>FORE316-S2-LecA/01</t>
  </si>
  <si>
    <t>FORE316-S2-LecB/01</t>
  </si>
  <si>
    <t>FORE316-S2-LecC/01</t>
  </si>
  <si>
    <t>FORE316-S2-LecD/01</t>
  </si>
  <si>
    <t>FORE316-S2-TesA/01</t>
  </si>
  <si>
    <t>FORE327-S2-LabA/01</t>
  </si>
  <si>
    <t>FORE327-S2-LabB/01</t>
  </si>
  <si>
    <t>FORE327-S2-LabC/01</t>
  </si>
  <si>
    <t>FORE327-S2-LecA/01</t>
  </si>
  <si>
    <t>FORE327-S2-LecB/01</t>
  </si>
  <si>
    <t>FORE327-S2-LecC/01</t>
  </si>
  <si>
    <t>FORE327-S2-LecD/01</t>
  </si>
  <si>
    <t>FORE327-S2-LecE/01</t>
  </si>
  <si>
    <t>FORE327-S2-LecF/01</t>
  </si>
  <si>
    <t>FORE327-S2-LecG/01</t>
  </si>
  <si>
    <t>FORE327-S2-LecH/01</t>
  </si>
  <si>
    <t>FORE342-S1-ComA/01</t>
  </si>
  <si>
    <t>FORE342-S1-LecA/01</t>
  </si>
  <si>
    <t>FORE342-S1-LecB/01</t>
  </si>
  <si>
    <t>Dissertation</t>
  </si>
  <si>
    <t>FORE414-W-TutA/01</t>
  </si>
  <si>
    <t>FORE419-S1-LecA/01</t>
  </si>
  <si>
    <t>FORE419-S1-LecB/01</t>
  </si>
  <si>
    <t>FORE419-S1-LecC/01</t>
  </si>
  <si>
    <t>FORE419-S1-TutA/01</t>
  </si>
  <si>
    <t>FORE419-W-LecA/01</t>
  </si>
  <si>
    <t>FORE419-W-LecB/01</t>
  </si>
  <si>
    <t>FORE419-W-LecC/01</t>
  </si>
  <si>
    <t>FORE419-W-TutA/01</t>
  </si>
  <si>
    <t>FORE422-S1-LabA/01</t>
  </si>
  <si>
    <t>FORE422-S1-LecA/01</t>
  </si>
  <si>
    <t>FORE422-S1-LecB/01</t>
  </si>
  <si>
    <t>FORE422-S1-LecC/01</t>
  </si>
  <si>
    <t>FORE423-S2-LabA/01</t>
  </si>
  <si>
    <t>FORE423-S2-LecA/01</t>
  </si>
  <si>
    <t>FORE423-S2-LecB/01</t>
  </si>
  <si>
    <t>Marketing</t>
  </si>
  <si>
    <t>FORE426-S2-LabA/01</t>
  </si>
  <si>
    <t>Katz,A</t>
  </si>
  <si>
    <t>FORE426-S2-LabB/01</t>
  </si>
  <si>
    <t>FORE426-S2-LabC/01</t>
  </si>
  <si>
    <t>FORE426-S2-LecA/01</t>
  </si>
  <si>
    <t>FORE426-S2-LecB/01</t>
  </si>
  <si>
    <t>FORE426-S2-LecC/01</t>
  </si>
  <si>
    <t>FORE426-S2-LecD/01</t>
  </si>
  <si>
    <t>FORE435-S1-LabA/01</t>
  </si>
  <si>
    <t>FORE435-S1-LecA/01</t>
  </si>
  <si>
    <t>FORE435-S1-LecB/01</t>
  </si>
  <si>
    <t>FORE435-S1-TesA/01</t>
  </si>
  <si>
    <t>FORE436-S1-LecA/01</t>
  </si>
  <si>
    <t>FORE436-S1-LecB/01</t>
  </si>
  <si>
    <t>FORE443-S2-LecA/01</t>
  </si>
  <si>
    <t>FORE443-S2-LecB/01</t>
  </si>
  <si>
    <t>FORE443-S2-LecC/01</t>
  </si>
  <si>
    <t>FORE443-S2-TutA/01</t>
  </si>
  <si>
    <t>FORE444-S2-FieA/01</t>
  </si>
  <si>
    <t>FORE444-S2-LecA/01</t>
  </si>
  <si>
    <t>FORE444-S2-LecB/01</t>
  </si>
  <si>
    <t>FORE444-S2-LecC/01</t>
  </si>
  <si>
    <t>FORE444-S2-Tes/01</t>
  </si>
  <si>
    <t>FORE445-S2-FieA/01</t>
  </si>
  <si>
    <t>FORE445-S2-LecA/01</t>
  </si>
  <si>
    <t>FORE445-S2-LecB/01</t>
  </si>
  <si>
    <t>FORE445-S2-LecC/01</t>
  </si>
  <si>
    <t>FORE445-S2-LecD/01</t>
  </si>
  <si>
    <t>FORE610-S2-LecA/01</t>
  </si>
  <si>
    <t>FORE616-S1-LecA/01</t>
  </si>
  <si>
    <t>FORE618-S2-LabA/01</t>
  </si>
  <si>
    <t>FORE618-S2-LabB/01</t>
  </si>
  <si>
    <t>FORE618-S2-LecA/01</t>
  </si>
  <si>
    <t>FORE618-S2-LecB/01</t>
  </si>
  <si>
    <t>FORE618-S2-LecC/01</t>
  </si>
  <si>
    <t>FORE618-S2-LecD/01</t>
  </si>
  <si>
    <t>FORE619-S2-LabA/01</t>
  </si>
  <si>
    <t>FORE619-S2-LecA/01</t>
  </si>
  <si>
    <t>FORE619-S2-LecB/01</t>
  </si>
  <si>
    <t>FORE619-S2-LecC/01</t>
  </si>
  <si>
    <t>FORE619-S2-LecD/01</t>
  </si>
  <si>
    <t>FORE624-S1-LabA/01</t>
  </si>
  <si>
    <t>FORE624-S1-LecA/01</t>
  </si>
  <si>
    <t>FORE624-S1-LecB/01</t>
  </si>
  <si>
    <t>FORE624-S1-LecC/01</t>
  </si>
  <si>
    <t>FORE641-S2-ComA/01</t>
  </si>
  <si>
    <t>FORE641-S2-ComB/01</t>
  </si>
  <si>
    <t>FORE641-S2-ComC/01</t>
  </si>
  <si>
    <t>FORE641-S2-ComD/01</t>
  </si>
  <si>
    <t>FORE641-S2-LabA/01</t>
  </si>
  <si>
    <t>FORE641-S2-LabB/01</t>
  </si>
  <si>
    <t>FORE641-S2-LabC/01</t>
  </si>
  <si>
    <t>FORE641-S2-LabD/01</t>
  </si>
  <si>
    <t>FORE641-S2-LecA/01</t>
  </si>
  <si>
    <t>FORE641-S2-LecB/01</t>
  </si>
  <si>
    <t>FORE641-S2-LecC/01</t>
  </si>
  <si>
    <t>FORE641-S2-LecD/01</t>
  </si>
  <si>
    <t>FORE641-S2-TesA/01</t>
  </si>
  <si>
    <t>FORE642-S1-ComA/01</t>
  </si>
  <si>
    <t>FORE642-S1-LecA/01</t>
  </si>
  <si>
    <t>FORE642-S1-LecB/01</t>
  </si>
  <si>
    <t>FORE642-S1-LecC/01</t>
  </si>
  <si>
    <t>Mouhica,EB</t>
  </si>
  <si>
    <t>FREN121-S1-LecA/01</t>
  </si>
  <si>
    <t>FREN121-S1-LecA/02</t>
  </si>
  <si>
    <t>FREN121-S1-LecB/01</t>
  </si>
  <si>
    <t>FREN121-S1-LecB/02</t>
  </si>
  <si>
    <t>FREN121-S1-LecC/01</t>
  </si>
  <si>
    <t>FREN121-S1-LecC/02</t>
  </si>
  <si>
    <t>FREN121-S1-TutA/01</t>
  </si>
  <si>
    <t>FREN121-S1-TutA/02</t>
  </si>
  <si>
    <t>FREN121-S1-TutA/03</t>
  </si>
  <si>
    <t>FREN122-S2-LecA/01</t>
  </si>
  <si>
    <t>FREN122-S2-LecA/02</t>
  </si>
  <si>
    <t>FREN122-S2-LecB/01</t>
  </si>
  <si>
    <t>FREN122-S2-LecB/02</t>
  </si>
  <si>
    <t>FREN122-S2-LecC/01</t>
  </si>
  <si>
    <t>FREN122-S2-LecC/02</t>
  </si>
  <si>
    <t>FREN122-S2-TutA/01</t>
  </si>
  <si>
    <t>FREN122-S2-TutA/02</t>
  </si>
  <si>
    <t>FREN211-S1-LecA/01</t>
  </si>
  <si>
    <t>FREN211-S1-LecB/01</t>
  </si>
  <si>
    <t>FREN221-S1-ComA/01</t>
  </si>
  <si>
    <t>FREN221-S1-LecA/01</t>
  </si>
  <si>
    <t>FREN221-S1-LecB/01</t>
  </si>
  <si>
    <t>FREN221-S1-TutA/01</t>
  </si>
  <si>
    <t>FREN221-S1-TutA/02</t>
  </si>
  <si>
    <t>FREN222-S2-LecA/01</t>
  </si>
  <si>
    <t>FREN222-S2-LecA/02</t>
  </si>
  <si>
    <t>FREN222-S2-LecB/01</t>
  </si>
  <si>
    <t>FREN222-S2-LecB/02</t>
  </si>
  <si>
    <t>FREN222-S2-LecC/01</t>
  </si>
  <si>
    <t>FREN222-S2-LecC/02</t>
  </si>
  <si>
    <t>FREN222-S2-TutA/01</t>
  </si>
  <si>
    <t>FREN222-S2-TutA/02</t>
  </si>
  <si>
    <t>FREN311-S1-LecA/01</t>
  </si>
  <si>
    <t>FREN311-S1-LecB/01</t>
  </si>
  <si>
    <t>FREN311-S1-LecC/01</t>
  </si>
  <si>
    <t>FREN321-S1-LecA/01</t>
  </si>
  <si>
    <t>FREN321-S1-LecB/01</t>
  </si>
  <si>
    <t>FREN321-S1-LecC/01</t>
  </si>
  <si>
    <t>FREN322-S2-LecA/01</t>
  </si>
  <si>
    <t>FREN322-S2-LecB/01</t>
  </si>
  <si>
    <t>FREN322-S2-LecC/01</t>
  </si>
  <si>
    <t>Geography</t>
  </si>
  <si>
    <t>GEOG106-S2-LabA/01</t>
  </si>
  <si>
    <t>GEOG106-S2-LabA/02</t>
  </si>
  <si>
    <t>GEOG106-S2-LabA/03</t>
  </si>
  <si>
    <t>Pawson,EJ</t>
  </si>
  <si>
    <t>Purdie,HL</t>
  </si>
  <si>
    <t>GEOG106-S2-LabA/04</t>
  </si>
  <si>
    <t>GEOG106-S2-LabA/05</t>
  </si>
  <si>
    <t>GEOG106-S2-LabA/06</t>
  </si>
  <si>
    <t>GEOG106-S2-LecA/01</t>
  </si>
  <si>
    <t>GEOG106-S2-LecB/01</t>
  </si>
  <si>
    <t>GEOG106-S2-LecC/01</t>
  </si>
  <si>
    <t>GEOG109-S1-LabA/01</t>
  </si>
  <si>
    <t>GEOG109-S1-LabA/02</t>
  </si>
  <si>
    <t>GEOG109-S1-LabA/03</t>
  </si>
  <si>
    <t>GEOG109-S1-LabA/04</t>
  </si>
  <si>
    <t>GEOG109-S1-LabA/05</t>
  </si>
  <si>
    <t>Gomez,CA</t>
  </si>
  <si>
    <t>Hart,DE</t>
  </si>
  <si>
    <t>GEOG109-S1-LecA/01</t>
  </si>
  <si>
    <t>GEOG109-S1-LecB/01</t>
  </si>
  <si>
    <t>GEOG109-S1-LecC/01</t>
  </si>
  <si>
    <t>Dombroski,KF</t>
  </si>
  <si>
    <t>GEOG110-S1-LecA/01</t>
  </si>
  <si>
    <t>GEOG110-S1-LecB/01</t>
  </si>
  <si>
    <t>GEOG110-S1-LecC/01</t>
  </si>
  <si>
    <t>GEOG110-S1-TutA/01</t>
  </si>
  <si>
    <t>GEOG110-S1-TutA/02</t>
  </si>
  <si>
    <t>GEOG110-S1-TutA/03</t>
  </si>
  <si>
    <t>GEOG110-S1-TutA/04</t>
  </si>
  <si>
    <t>GEOG201-S1-LecA/01</t>
  </si>
  <si>
    <t>GEOG201-S1-LecB/01</t>
  </si>
  <si>
    <t>GEOG201-S1-TutA/01</t>
  </si>
  <si>
    <t>GEOG201-S1-TutA/02</t>
  </si>
  <si>
    <t>GEOG201-S1-TutA/03</t>
  </si>
  <si>
    <t>GEOG201-S1-TutA/04</t>
  </si>
  <si>
    <t>GEOG202-S1-LabA/01</t>
  </si>
  <si>
    <t>GEOG202-S1-LabA/02</t>
  </si>
  <si>
    <t>GEOG202-S1-LabA/03</t>
  </si>
  <si>
    <t>GEOG202-S1-LecA/01</t>
  </si>
  <si>
    <t>GEOG202-S1-LecB/01</t>
  </si>
  <si>
    <t>Delikostidis,I</t>
  </si>
  <si>
    <t>GEOG205-S1-ComA/01</t>
  </si>
  <si>
    <t>GEOG205-S1-ComA/02</t>
  </si>
  <si>
    <t>GEOG205-S1-ComA/03</t>
  </si>
  <si>
    <t>GEOG205-S1-ComA/04</t>
  </si>
  <si>
    <t>GEOG205-S1-ComA/05</t>
  </si>
  <si>
    <t>Reitsma,FE</t>
  </si>
  <si>
    <t>GEOG205-S1-LecA/01</t>
  </si>
  <si>
    <t>GEOG205-S1-LecB/01</t>
  </si>
  <si>
    <t>GEOG206-S2-LabA/01</t>
  </si>
  <si>
    <t>GEOG206-S2-LabA/02</t>
  </si>
  <si>
    <t>GEOG206-S2-LabA/03</t>
  </si>
  <si>
    <t>GEOG206-S2-LabA/04</t>
  </si>
  <si>
    <t>GEOG206-S2-LecA/01</t>
  </si>
  <si>
    <t>GEOG206-S2-LecB/01</t>
  </si>
  <si>
    <t>GEOG211-S1-LabA/01</t>
  </si>
  <si>
    <t>GEOG211-S1-LabA/02</t>
  </si>
  <si>
    <t>GEOG211-S1-LabA/03</t>
  </si>
  <si>
    <t>GEOG211-S1-LecA/01</t>
  </si>
  <si>
    <t>GEOG211-S1-TutA/01</t>
  </si>
  <si>
    <t>GEOG213-SU1-LecA/01</t>
  </si>
  <si>
    <t>GEOG213-SU1-LecB/01</t>
  </si>
  <si>
    <t>GEOG213-SU1-LecC/01</t>
  </si>
  <si>
    <t>GEOG305-S1-LabA/01</t>
  </si>
  <si>
    <t>GEOG305-S1-LabA/02</t>
  </si>
  <si>
    <t>GEOG305-S1-LabA/03</t>
  </si>
  <si>
    <t>GEOG305-S1-LabA/04</t>
  </si>
  <si>
    <t>GEOG305-S1-LabA/05</t>
  </si>
  <si>
    <t>GEOG305-S1-LecA/01</t>
  </si>
  <si>
    <t>GEOG305-S1-LecB/01</t>
  </si>
  <si>
    <t>GEOG305-S1-LecC/01</t>
  </si>
  <si>
    <t>Kingham,SP</t>
  </si>
  <si>
    <t>GEOG309-S2-LecA/01</t>
  </si>
  <si>
    <t>GEOG310-S2-ComA/01</t>
  </si>
  <si>
    <t>GEOG310-S2-ComA/02</t>
  </si>
  <si>
    <t>GEOG310-S2-LecA/01</t>
  </si>
  <si>
    <t>GEOG310-S2-LecB/01</t>
  </si>
  <si>
    <t>GEOG311-S1-FieA/01</t>
  </si>
  <si>
    <t>GEOG311-S1-LabA/01</t>
  </si>
  <si>
    <t>GEOG311-S1-LecA/01</t>
  </si>
  <si>
    <t>GEOG312-S2-LabA/01</t>
  </si>
  <si>
    <t>GEOG312-S2-LecA/01</t>
  </si>
  <si>
    <t>GEOG312-S2-LecB/01</t>
  </si>
  <si>
    <t>GEOG313-S2-ComA/01</t>
  </si>
  <si>
    <t>GEOG313-S2-LecA/01</t>
  </si>
  <si>
    <t>GEOG321-S2-LecA/01</t>
  </si>
  <si>
    <t>GEOG321-S2-LecB/01</t>
  </si>
  <si>
    <t>GEOG322-S1-LecA/01</t>
  </si>
  <si>
    <t>GEOG322-S1-LecB/01</t>
  </si>
  <si>
    <t>GEOG322-S1-LecC/01</t>
  </si>
  <si>
    <t>GEOG322-S1-TutA/01</t>
  </si>
  <si>
    <t>GEOG322-S1-TutA/02</t>
  </si>
  <si>
    <t>GEOG322-S1-TutA/03</t>
  </si>
  <si>
    <t>GEOG323-S2-ComA/01</t>
  </si>
  <si>
    <t>GEOG323-S2-ComA/02</t>
  </si>
  <si>
    <t>GEOG323-S2-LecA/01</t>
  </si>
  <si>
    <t>GEOG324-S1-ComA/01</t>
  </si>
  <si>
    <t>GEOG324-S1-ComA/02</t>
  </si>
  <si>
    <t>GEOG324-S1-LecA/01</t>
  </si>
  <si>
    <t>Borella,MW</t>
  </si>
  <si>
    <t>GEOG350-S1-ComA/01</t>
  </si>
  <si>
    <t>GEOG350-S1-TutA/01</t>
  </si>
  <si>
    <t>GEOG350-S1-TutB/01</t>
  </si>
  <si>
    <t>GEOG350-S2-LecA/01</t>
  </si>
  <si>
    <t>GEOG350-S2-TutA/01</t>
  </si>
  <si>
    <t>GEOG350-S2-TutB/01</t>
  </si>
  <si>
    <t>GEOG351-S2-LecA/01</t>
  </si>
  <si>
    <t>GEOG351-S2-LecB/01</t>
  </si>
  <si>
    <t>GEOG351-S2-TutA/01</t>
  </si>
  <si>
    <t>GEOG351-S2-TutA/02</t>
  </si>
  <si>
    <t>GEOG351-S2-TutA/03</t>
  </si>
  <si>
    <t>GEOG401-S1-LecA/01</t>
  </si>
  <si>
    <t>GEOG402-S1-LecA/01</t>
  </si>
  <si>
    <t>GEOG404-S2-LecA/01</t>
  </si>
  <si>
    <t>GEOG404-S2-TutA/01</t>
  </si>
  <si>
    <t>GEOG404-S2-TutA/02</t>
  </si>
  <si>
    <t>GEOG409-S1-FieA/01</t>
  </si>
  <si>
    <t>GEOG409-S1-LecA/01</t>
  </si>
  <si>
    <t>GEOG415-S2-LecA/01</t>
  </si>
  <si>
    <t>GEOL111-S1-FieA/01</t>
  </si>
  <si>
    <t>GEOL111-S1-FieA/02</t>
  </si>
  <si>
    <t>GEOL111-S1-FieA/03</t>
  </si>
  <si>
    <t>Pedley,K</t>
  </si>
  <si>
    <t>Ashwell,PA</t>
  </si>
  <si>
    <t>GEOL111-S1-LabA/02</t>
  </si>
  <si>
    <t>GEOL111-S1-LabA/03</t>
  </si>
  <si>
    <t>GEOL111-S1-LabA/04</t>
  </si>
  <si>
    <t>GEOL111-S1-LabA/05</t>
  </si>
  <si>
    <t>GEOL111-S1-LecA/01</t>
  </si>
  <si>
    <t>Pettinga,JR</t>
  </si>
  <si>
    <t>Horton,TW</t>
  </si>
  <si>
    <t>GEOL111-S1-LecB/01</t>
  </si>
  <si>
    <t>GEOL111-S1-LecC/01</t>
  </si>
  <si>
    <t>GEOL111-S1-TutA/02</t>
  </si>
  <si>
    <t>GEOL111-S1-TutA/03</t>
  </si>
  <si>
    <t>GEOL111-S1-TutA/04</t>
  </si>
  <si>
    <t>05-P1</t>
  </si>
  <si>
    <t>GEOL111-S1-TutA/05</t>
  </si>
  <si>
    <t>05-P2</t>
  </si>
  <si>
    <t>GEOL111-SU1-LabA/01</t>
  </si>
  <si>
    <t>GEOL111-SU1-LabB/01</t>
  </si>
  <si>
    <t>GEOL111-SU1-LabC/01</t>
  </si>
  <si>
    <t>GEOL111-SU1-LabD/01</t>
  </si>
  <si>
    <t>GEOL111-SU1-LabE/01</t>
  </si>
  <si>
    <t>Reid,CM</t>
  </si>
  <si>
    <t>GEOL111-SU1-TutA/01</t>
  </si>
  <si>
    <t>/Sumner</t>
  </si>
  <si>
    <t>GEOL113-S2-FieA/01</t>
  </si>
  <si>
    <t>GEOL113-S2-FieA/02</t>
  </si>
  <si>
    <t>GEOL113-S2-FieA/03</t>
  </si>
  <si>
    <t>GEOL113-S2-FieA/04</t>
  </si>
  <si>
    <t>GEOL113-S2-LecA/01</t>
  </si>
  <si>
    <t>GEOL113-S2-LecB/01</t>
  </si>
  <si>
    <t>GEOL113-S2-LecC/01</t>
  </si>
  <si>
    <t>GEOL113-S2-WorA/01</t>
  </si>
  <si>
    <t>GEOL113-S2-WorA/02</t>
  </si>
  <si>
    <t>/Waipara</t>
  </si>
  <si>
    <t>GEOL115-S2-FieA/01</t>
  </si>
  <si>
    <t>GEOL115-S2-FieA/02</t>
  </si>
  <si>
    <t>GEOL115-S2-FieA/03</t>
  </si>
  <si>
    <t>GEOL115-S2-LabA/01</t>
  </si>
  <si>
    <t>GEOL115-S2-LabA/02</t>
  </si>
  <si>
    <t>GEOL115-S2-LabA/04</t>
  </si>
  <si>
    <t>GEOL115-S2-LecA/01</t>
  </si>
  <si>
    <t>GEOL115-S2-LecB/01</t>
  </si>
  <si>
    <t>GEOL115-S2-LecC/01</t>
  </si>
  <si>
    <t>GEOL240-S1-FieA/01</t>
  </si>
  <si>
    <t>GEOL240-S1-FieA/02</t>
  </si>
  <si>
    <t>/Hurunui</t>
  </si>
  <si>
    <t>GEOL240-S1-FieB/01</t>
  </si>
  <si>
    <t>GEOL240-S1-FieB/02</t>
  </si>
  <si>
    <t>GEOL240-S1-FieB/03</t>
  </si>
  <si>
    <t>GEOL240-S1-LabA/01</t>
  </si>
  <si>
    <t>GEOL240-S1-LabA/03</t>
  </si>
  <si>
    <t>/Westport</t>
  </si>
  <si>
    <t>GEOL241-S2-FieA/01</t>
  </si>
  <si>
    <t>GEOL241-S2-FieA/02</t>
  </si>
  <si>
    <t>GEOL241-S2-LabA/01</t>
  </si>
  <si>
    <t>GEOL241-S2-LabA/02</t>
  </si>
  <si>
    <t>/Nichols,A</t>
  </si>
  <si>
    <t>GEOL242-S1-LabA/01</t>
  </si>
  <si>
    <t>GEOL242-S1-LabA/02</t>
  </si>
  <si>
    <t>GEOL242-S1-LabA/03</t>
  </si>
  <si>
    <t>GEOL242-S1-LabA/04</t>
  </si>
  <si>
    <t>GEOL242-S1-LecA/01</t>
  </si>
  <si>
    <t>GEOL242-S1-LecB/01</t>
  </si>
  <si>
    <t>GEOL242-S1-LecC/01</t>
  </si>
  <si>
    <t>Bassett,KN</t>
  </si>
  <si>
    <t>GEOL243-S1-LabA/01</t>
  </si>
  <si>
    <t>GEOL243-S1-LabA/02</t>
  </si>
  <si>
    <t>GEOL243-S1-LabA/03</t>
  </si>
  <si>
    <t>GEOL243-S1-LecA/01</t>
  </si>
  <si>
    <t>GEOL243-S1-LecB/01</t>
  </si>
  <si>
    <t>GEOL243-S1-LecC/01</t>
  </si>
  <si>
    <t>Nicol,A</t>
  </si>
  <si>
    <t>GEOL244-S2-LabA/02</t>
  </si>
  <si>
    <t>GEOL244-S2-LabA/03</t>
  </si>
  <si>
    <t>GEOL244-S2-LecA/01</t>
  </si>
  <si>
    <t>GEOL244-S2-LecB/01</t>
  </si>
  <si>
    <t>GEOL244-S2-LecC/01</t>
  </si>
  <si>
    <t>GEOL245-S2-LabA/01</t>
  </si>
  <si>
    <t>GEOL245-S2-LabA/02</t>
  </si>
  <si>
    <t>GEOL245-S2-LecA/01</t>
  </si>
  <si>
    <t>GEOL245-S2-LecB/01</t>
  </si>
  <si>
    <t>GEOL245-S2-LecC/01</t>
  </si>
  <si>
    <t>GEOL245-S2-LecD/01</t>
  </si>
  <si>
    <t>GEOL331-S1-LabA/01</t>
  </si>
  <si>
    <t>GEOL331-S1-LabA/02</t>
  </si>
  <si>
    <t>GEOL331-S1-LecA/01</t>
  </si>
  <si>
    <t>GEOL331-S1-LecB/01</t>
  </si>
  <si>
    <t>GEOL336-S2-LabA/01</t>
  </si>
  <si>
    <t>GEOL336-S2-LabA/02</t>
  </si>
  <si>
    <t>GEOL336-S2-LecA/01</t>
  </si>
  <si>
    <t>GEOL336-S2-LecB/01</t>
  </si>
  <si>
    <t>GEOL337-S1-LabA/01</t>
  </si>
  <si>
    <t>GEOL337-S1-LabA/02</t>
  </si>
  <si>
    <t>GEOL337-S1-LabA/03</t>
  </si>
  <si>
    <t>GEOL337-S1-LecA/01</t>
  </si>
  <si>
    <t>GEOL337-S1-LecB/01</t>
  </si>
  <si>
    <t>GEOL338-S2-LabA/01</t>
  </si>
  <si>
    <t>GEOL338-S2-LabA/02</t>
  </si>
  <si>
    <t>GEOL338-S2-LabA/03</t>
  </si>
  <si>
    <t>GEOL338-S2-LecA/01</t>
  </si>
  <si>
    <t>GEOL338-S2-LecB/01</t>
  </si>
  <si>
    <t>/Oamaru</t>
  </si>
  <si>
    <t>GEOL351-S1-FieA/01</t>
  </si>
  <si>
    <t>GEOL351-S1-FieA/02</t>
  </si>
  <si>
    <t>GEOL351-S1-LecA/01</t>
  </si>
  <si>
    <t>GEOL352-X-FieA/01</t>
  </si>
  <si>
    <t>GEOL352-X-FieA/02</t>
  </si>
  <si>
    <t>GEOL354-S1-FieA/01</t>
  </si>
  <si>
    <t>GEOL354-S1-LecA/01</t>
  </si>
  <si>
    <t>GEOL354-S1-LecB/01</t>
  </si>
  <si>
    <t>GEOL356-S1-LecA/01</t>
  </si>
  <si>
    <t>GEOL356-S1-TutA/01</t>
  </si>
  <si>
    <t>GEOL356-S2-LecA/01</t>
  </si>
  <si>
    <t>GEOL356-S2-TutA/01</t>
  </si>
  <si>
    <t>GEOL357-S2-LabA/01</t>
  </si>
  <si>
    <t>GEOL357-S2-LecA/01</t>
  </si>
  <si>
    <t>GEOL357-S2-LecB/01</t>
  </si>
  <si>
    <t>GEOL473-S1-FieA/01</t>
  </si>
  <si>
    <t>GEOL473-S1-LecA/01</t>
  </si>
  <si>
    <t>GEOL474-S2-LecA/01</t>
  </si>
  <si>
    <t>GEOL476-X-FieA/01</t>
  </si>
  <si>
    <t>GEOL476-X-LecA/01</t>
  </si>
  <si>
    <t>GEOL478-S2-FieA/01</t>
  </si>
  <si>
    <t>GEOL478-S2-FieB/01</t>
  </si>
  <si>
    <t>GEOL478-S2-LecA/01</t>
  </si>
  <si>
    <t>GEOL479-S1-FieA/01</t>
  </si>
  <si>
    <t>GEOL479-S1-FieB/01</t>
  </si>
  <si>
    <t>GEOL479-S1-LecA/01</t>
  </si>
  <si>
    <t>GEOL480-S2-LecA/01</t>
  </si>
  <si>
    <t>GEOL481-S1-FieA/01</t>
  </si>
  <si>
    <t>GEOL481-S1-LabA/01</t>
  </si>
  <si>
    <t>GEOL481-S1-LecA/01</t>
  </si>
  <si>
    <t>GEOL481-S1-LecB/01</t>
  </si>
  <si>
    <t>GEOL483-S2-LecA/01</t>
  </si>
  <si>
    <t>GEOL489-S1-FieA/01</t>
  </si>
  <si>
    <t>GEOL489-S1-FieB/01</t>
  </si>
  <si>
    <t>GEOL489-S1-FieC/01</t>
  </si>
  <si>
    <t>FieD</t>
  </si>
  <si>
    <t>GEOL489-S1-FieD/01</t>
  </si>
  <si>
    <t>GEOL489-S1-LecA/01</t>
  </si>
  <si>
    <t>GEOL489-S1-WorA/01</t>
  </si>
  <si>
    <t>GEOL489-S1-WorB/01</t>
  </si>
  <si>
    <t>GISC401-S1-TutA/01</t>
  </si>
  <si>
    <t>GISC402-S2-LecA/01</t>
  </si>
  <si>
    <t>GISC403-S2-LecA/01</t>
  </si>
  <si>
    <t>Moltchanova,E</t>
  </si>
  <si>
    <t>GISC404-S1-LabA/01</t>
  </si>
  <si>
    <t>GISC404-S1-LecA/01</t>
  </si>
  <si>
    <t>GISC405-S1-LabA/01</t>
  </si>
  <si>
    <t>GISC406-S1-ComA/01</t>
  </si>
  <si>
    <t>GISC406-S1-LecA/01</t>
  </si>
  <si>
    <t>Campbell,MH</t>
  </si>
  <si>
    <t>GISC411-S1-LecA/01</t>
  </si>
  <si>
    <t>GISC411-S1-WorA/01</t>
  </si>
  <si>
    <t>GISC413-S2-LabA/01</t>
  </si>
  <si>
    <t>GISC415-S2-LecA/01</t>
  </si>
  <si>
    <t>GISC416_D-S2-LecA/01</t>
  </si>
  <si>
    <t>Leier,V</t>
  </si>
  <si>
    <t>GRMN151-S1-LecA/01</t>
  </si>
  <si>
    <t>GRMN151-S1-LecA/02</t>
  </si>
  <si>
    <t>GRMN151-S1-LecB/01</t>
  </si>
  <si>
    <t>GRMN151-S1-LecB/02</t>
  </si>
  <si>
    <t>GRMN151-S1-LecC/01</t>
  </si>
  <si>
    <t>GRMN151-S1-LecC/02</t>
  </si>
  <si>
    <t>GRMN151-S1-LecD/01</t>
  </si>
  <si>
    <t>GRMN151-S1-LecD/02</t>
  </si>
  <si>
    <t>GRMN152-S2-LecA/01</t>
  </si>
  <si>
    <t>GRMN152-S2-LecB/01</t>
  </si>
  <si>
    <t>GRMN152-S2-LecC/01</t>
  </si>
  <si>
    <t>GRMN152-S2-LecD/01</t>
  </si>
  <si>
    <t>GRMN251-S1-LecA/01</t>
  </si>
  <si>
    <t>GRMN251-S1-LecB/01</t>
  </si>
  <si>
    <t>GRMN251-S1-LecC/01</t>
  </si>
  <si>
    <t>GRMN252-S2-LecA/01</t>
  </si>
  <si>
    <t>GRMN252-S2-LecB/01</t>
  </si>
  <si>
    <t>GRMN252-S2-LecC/01</t>
  </si>
  <si>
    <t>GRMN321-S1-LecA/01</t>
  </si>
  <si>
    <t>GRMN321-S1-TutA/01</t>
  </si>
  <si>
    <t>GRMN321-S1-TutB/01</t>
  </si>
  <si>
    <t>GRMN322-S2-LecA/01</t>
  </si>
  <si>
    <t>GRMN322-S2-TutA/01</t>
  </si>
  <si>
    <t>GRMN322-S2-TutB/01</t>
  </si>
  <si>
    <t>GRMN323-S1-LecA/01</t>
  </si>
  <si>
    <t>GRMN324-S2-LecA/01</t>
  </si>
  <si>
    <t>HAZM401-S1-FieA/01</t>
  </si>
  <si>
    <t>HAZM401-S1-LecA/01</t>
  </si>
  <si>
    <t>HAZM401-S1-LecB/01</t>
  </si>
  <si>
    <t>HAZM403-S2-FieA/01</t>
  </si>
  <si>
    <t>/Brogt,E</t>
  </si>
  <si>
    <t>HAZM403-S2-LecA/01</t>
  </si>
  <si>
    <t>HAZM410-X-FieA/01</t>
  </si>
  <si>
    <t>HAZM410-X-LecA/01</t>
  </si>
  <si>
    <t>HAZM410-X-LecB/01</t>
  </si>
  <si>
    <t>HAZM410-X-LecC/01</t>
  </si>
  <si>
    <t>HAZM410-X-LecD/01</t>
  </si>
  <si>
    <t>HAZM410-X-LecE/01</t>
  </si>
  <si>
    <t>HAZM410-X-LecF/01</t>
  </si>
  <si>
    <t>O'Toole,V</t>
  </si>
  <si>
    <t>HEDN601-S1-LecA/01</t>
  </si>
  <si>
    <t>HEDN602-S2-LecA/01</t>
  </si>
  <si>
    <t>HEDN603-S1-LecA/01</t>
  </si>
  <si>
    <t>HEDN604-S2-LecA/01</t>
  </si>
  <si>
    <t>Field,PS</t>
  </si>
  <si>
    <t>HIST127-S2-LecA/01</t>
  </si>
  <si>
    <t>HIST127-S2-LecB/01</t>
  </si>
  <si>
    <t>HIST127-S2-TutA/02</t>
  </si>
  <si>
    <t>HIST127-S2-TutA/03</t>
  </si>
  <si>
    <t>HIST127-S2-TutA/04</t>
  </si>
  <si>
    <t>HIST127-S2-TutA/05</t>
  </si>
  <si>
    <t>HIST127-S2-TutA/06</t>
  </si>
  <si>
    <t>HIST127_D-S2-LecA/01</t>
  </si>
  <si>
    <t>HIST127_D-S2-LecB/01</t>
  </si>
  <si>
    <t>Jones,C</t>
  </si>
  <si>
    <t>HIST133-S1-LecA/01</t>
  </si>
  <si>
    <t>HIST133-S1-LecB/01</t>
  </si>
  <si>
    <t>HIST133-S1-TutA/01</t>
  </si>
  <si>
    <t>HIST133-S1-TutA/02</t>
  </si>
  <si>
    <t>HIST133-S1-TutA/03</t>
  </si>
  <si>
    <t>HIST133-S1-TutA/04</t>
  </si>
  <si>
    <t>HIST133-S1-TutA/05</t>
  </si>
  <si>
    <t>HIST133-S1-TutA/06</t>
  </si>
  <si>
    <t>Buckingham,JM</t>
  </si>
  <si>
    <t>HIST136-S2-LecA/01</t>
  </si>
  <si>
    <t>HIST136-S2-LecB/01</t>
  </si>
  <si>
    <t>HIST136-S2-TutA/01</t>
  </si>
  <si>
    <t>HIST136-S2-TutA/02</t>
  </si>
  <si>
    <t>HIST136-S2-TutA/03</t>
  </si>
  <si>
    <t>HIST136-S2-TutA/04</t>
  </si>
  <si>
    <t>HIST136-S2-TutA/05</t>
  </si>
  <si>
    <t>HIST136-S2-TutA/06</t>
  </si>
  <si>
    <t>HIST137-S1-LecA/01</t>
  </si>
  <si>
    <t>HIST137-S1-LecB/01</t>
  </si>
  <si>
    <t>HIST137-S1-TutA/01</t>
  </si>
  <si>
    <t>HIST137-S1-TutA/02</t>
  </si>
  <si>
    <t>HIST137-S1-TutA/03</t>
  </si>
  <si>
    <t>HIST137-S1-TutA/04</t>
  </si>
  <si>
    <t>HIST137-S1-TutA/05</t>
  </si>
  <si>
    <t>HIST137-S1-TutA/06</t>
  </si>
  <si>
    <t>HIST235-S2-LecA/01</t>
  </si>
  <si>
    <t>HIST235-S2-LecB/01</t>
  </si>
  <si>
    <t>HIST235-S2-TutA/01</t>
  </si>
  <si>
    <t>HIST235-S2-TutA/02</t>
  </si>
  <si>
    <t>HIST239-S1-LecA/01</t>
  </si>
  <si>
    <t>HIST239-S1-LecB/01</t>
  </si>
  <si>
    <t>HIST239-S1-TutA/01</t>
  </si>
  <si>
    <t>HIST239-S1-TutA/02</t>
  </si>
  <si>
    <t>HIST239-S1-TutA/03</t>
  </si>
  <si>
    <t>HIST243-S1-LecA/01</t>
  </si>
  <si>
    <t>HIST243-S1-LecB/01</t>
  </si>
  <si>
    <t>HIST243-S1-TutA/01</t>
  </si>
  <si>
    <t>HIST243-S1-TutA/02</t>
  </si>
  <si>
    <t>HIST243-S1-TutA/03</t>
  </si>
  <si>
    <t>HIST247-S2-LecA/01</t>
  </si>
  <si>
    <t>HIST247-S2-LecB/01</t>
  </si>
  <si>
    <t>HIST253-S2-LecA/01</t>
  </si>
  <si>
    <t>HIST253-S2-LecB/01</t>
  </si>
  <si>
    <t>HIST253-S2-TutA/01</t>
  </si>
  <si>
    <t>HIST253-S2-TutA/02</t>
  </si>
  <si>
    <t>HIST254-S1-LecA/01</t>
  </si>
  <si>
    <t>HIST254-S1-LecB/01</t>
  </si>
  <si>
    <t>HIST254-S1-TutA/01</t>
  </si>
  <si>
    <t>HIST254-S1-TutA/02</t>
  </si>
  <si>
    <t>HIST255-S2-LecA/01</t>
  </si>
  <si>
    <t>HIST255-S2-LecB/01</t>
  </si>
  <si>
    <t>HIST255-S2-TutA/01</t>
  </si>
  <si>
    <t>HIST255-S2-TutA/02</t>
  </si>
  <si>
    <t>HIST255-S2-TutA/03</t>
  </si>
  <si>
    <t>HIST262-S1-LecA/01</t>
  </si>
  <si>
    <t>HIST262-S1-LecB/01</t>
  </si>
  <si>
    <t>HIST262-S1-TutA/01</t>
  </si>
  <si>
    <t>HIST262-S1-TutA/02</t>
  </si>
  <si>
    <t>HIST262-S1-TutA/03</t>
  </si>
  <si>
    <t>HIST268-S2-LecA/01</t>
  </si>
  <si>
    <t>HIST268-S2-LecB/01</t>
  </si>
  <si>
    <t>HIST268-S2-TutA/01</t>
  </si>
  <si>
    <t>HIST268-S2-TutA/02</t>
  </si>
  <si>
    <t>HIST268-S2-TutA/03</t>
  </si>
  <si>
    <t>HIST268-S2-TutA/04</t>
  </si>
  <si>
    <t>HIST268-S2-TutA/05</t>
  </si>
  <si>
    <t>HIST268-S2-TutA/06</t>
  </si>
  <si>
    <t>HIST269-S2-LecA/01</t>
  </si>
  <si>
    <t>HIST269-S2-LecB/01</t>
  </si>
  <si>
    <t>HIST274-S1-LecA/01</t>
  </si>
  <si>
    <t>HIST274-S1-LecB/01</t>
  </si>
  <si>
    <t>HIST274-S1-TutA/01</t>
  </si>
  <si>
    <t>HIST274-S1-TutA/02</t>
  </si>
  <si>
    <t>HIST274-S1-TutA/03</t>
  </si>
  <si>
    <t>HIST278-S2-LecA/01</t>
  </si>
  <si>
    <t>HIST278-S2-LecB/01</t>
  </si>
  <si>
    <t>HIST279-S1-LecA/01</t>
  </si>
  <si>
    <t>HIST279-S1-LecB/01</t>
  </si>
  <si>
    <t>HIST279-S1-TutA/01</t>
  </si>
  <si>
    <t>HIST281-S2-LecA/01</t>
  </si>
  <si>
    <t>HIST281-S2-LecB/01</t>
  </si>
  <si>
    <t>HIST281-S2-TutA/01</t>
  </si>
  <si>
    <t>HIST281-S2-TutA/02</t>
  </si>
  <si>
    <t>HIST283-S2-LecA/01</t>
  </si>
  <si>
    <t>HIST283-S2-TutA/01</t>
  </si>
  <si>
    <t>HIST283-S2-TutA/02</t>
  </si>
  <si>
    <t>HIST288-S1-LecA/01</t>
  </si>
  <si>
    <t>HIST288-S1-TutA/01</t>
  </si>
  <si>
    <t>HIST288-S1-TutA/02</t>
  </si>
  <si>
    <t>/Fisher,M</t>
  </si>
  <si>
    <t>HIST292-S2-LecA/01</t>
  </si>
  <si>
    <t>HIST292-S2-LecB/01</t>
  </si>
  <si>
    <t>HIST292-S2-TutA/01</t>
  </si>
  <si>
    <t>HIST293-S1-LecA/01</t>
  </si>
  <si>
    <t>HIST293-S1-LecB/01</t>
  </si>
  <si>
    <t>HIST293-S1-TutA/01</t>
  </si>
  <si>
    <t>HIST293-S1-TutA/02</t>
  </si>
  <si>
    <t>HIST295-S2-LecA/01</t>
  </si>
  <si>
    <t>HIST295-S2-LecB/01</t>
  </si>
  <si>
    <t>HIST295-S2-TutA/01</t>
  </si>
  <si>
    <t>HIST295-S2-TutA/02</t>
  </si>
  <si>
    <t>HIST295-S2-TutA/03</t>
  </si>
  <si>
    <t>HIST329-S2-LecA/01</t>
  </si>
  <si>
    <t>HIST329-S2-LecB/01</t>
  </si>
  <si>
    <t>HIST329-S2-TutA/01</t>
  </si>
  <si>
    <t>HIST335-S2-LecA/01</t>
  </si>
  <si>
    <t>HIST335-S2-LecB/01</t>
  </si>
  <si>
    <t>HIST335-S2-TutA/01</t>
  </si>
  <si>
    <t>HIST339-S1-LecA/01</t>
  </si>
  <si>
    <t>HIST339-S1-LecB/01</t>
  </si>
  <si>
    <t>HIST339-S1-TutA/01</t>
  </si>
  <si>
    <t>HIST339-S1-TutA/02</t>
  </si>
  <si>
    <t>HIST352-S1-LecA/01</t>
  </si>
  <si>
    <t>HIST352-S1-LecB/01</t>
  </si>
  <si>
    <t>HIST352-S1-TutA/01</t>
  </si>
  <si>
    <t>HIST361-S2-LecA/01</t>
  </si>
  <si>
    <t>HIST361-S2-LecB/01</t>
  </si>
  <si>
    <t>HIST361-S2-TutA/01</t>
  </si>
  <si>
    <t>HIST364-S2-LecA/01</t>
  </si>
  <si>
    <t>HIST364-S2-LecB/01</t>
  </si>
  <si>
    <t>HIST364-S2-TutA/01</t>
  </si>
  <si>
    <t>HIST366-S2-LecA/01</t>
  </si>
  <si>
    <t>HIST366-S2-LecB/01</t>
  </si>
  <si>
    <t>HIST366-S2-TutA/01</t>
  </si>
  <si>
    <t>HIST367-S1-LecA/01</t>
  </si>
  <si>
    <t>HIST367-S1-LecB/01</t>
  </si>
  <si>
    <t>HIST367-S1-TutA/01</t>
  </si>
  <si>
    <t>HIST373-S2-LecA/01</t>
  </si>
  <si>
    <t>HIST373-S2-LecB/01</t>
  </si>
  <si>
    <t>HIST373-S2-TutA/01</t>
  </si>
  <si>
    <t>HIST374-S1-LecA/01</t>
  </si>
  <si>
    <t>HIST374-S1-LecB/01</t>
  </si>
  <si>
    <t>HIST374-S1-TutA/01</t>
  </si>
  <si>
    <t>HIST376-S1-LecA/01</t>
  </si>
  <si>
    <t>HIST376-S1-LecB/01</t>
  </si>
  <si>
    <t>HIST376-S1-TutA/02</t>
  </si>
  <si>
    <t>HIST379-S1-LecA/01</t>
  </si>
  <si>
    <t>HIST379-S1-LecB/01</t>
  </si>
  <si>
    <t>HIST379-S1-TutA/01</t>
  </si>
  <si>
    <t>HIST379-S1-TutA/02</t>
  </si>
  <si>
    <t>HIST379-S1-TutA/03</t>
  </si>
  <si>
    <t>HIST381-S2-LecA/01</t>
  </si>
  <si>
    <t>HIST381-S2-LecB/01</t>
  </si>
  <si>
    <t>HIST381-S2-TutA/01</t>
  </si>
  <si>
    <t>HIST393-S1-LecA/01</t>
  </si>
  <si>
    <t>HIST393-S1-LecB/01</t>
  </si>
  <si>
    <t>HIST393-S1-TutA/01</t>
  </si>
  <si>
    <t>HIST395-S2-LecA/01</t>
  </si>
  <si>
    <t>HIST395-S2-LecB/01</t>
  </si>
  <si>
    <t>HIST395-S2-TutA/01</t>
  </si>
  <si>
    <t>HIST395-S2-TutA/02</t>
  </si>
  <si>
    <t>HIST423-W-LecA/01</t>
  </si>
  <si>
    <t>HIST429-W-LecA/01</t>
  </si>
  <si>
    <t>HIST443-W-LecA/01</t>
  </si>
  <si>
    <t>HIST449-W-LecA/01</t>
  </si>
  <si>
    <t>HIST450-W-LecA/01</t>
  </si>
  <si>
    <t>HIST450-W-LecB/01</t>
  </si>
  <si>
    <t>HIST480-W-LecA/01</t>
  </si>
  <si>
    <t>HIST480-W-TutA/01</t>
  </si>
  <si>
    <t>Ismail,R</t>
  </si>
  <si>
    <t>HLED121-S1-LecA/01</t>
  </si>
  <si>
    <t>HLED121-S1-LecB/01</t>
  </si>
  <si>
    <t>Clelland,TJ</t>
  </si>
  <si>
    <t>HLED122-S2-LecA/01</t>
  </si>
  <si>
    <t>HLED122-S2-LecB/01</t>
  </si>
  <si>
    <t>HLED221-S1-LecA/01</t>
  </si>
  <si>
    <t>HLED221-S1-LecB/01</t>
  </si>
  <si>
    <t>HLED222-S1-LecA/01</t>
  </si>
  <si>
    <t>HLED222-S1-LecB/01</t>
  </si>
  <si>
    <t>Activity</t>
  </si>
  <si>
    <t>HLED223-S2-LecA/01</t>
  </si>
  <si>
    <t>HLED223-S2-LecB/01</t>
  </si>
  <si>
    <t>HLED321-S1-LecA/01</t>
  </si>
  <si>
    <t>HLED321-S1-LecB/01</t>
  </si>
  <si>
    <t>HLED322-S2-LecA/01</t>
  </si>
  <si>
    <t>HLED322-S2-LecB/01</t>
  </si>
  <si>
    <t>Mason,CE</t>
  </si>
  <si>
    <t>HLTH101-S1-LecA/01</t>
  </si>
  <si>
    <t>HLTH101-S1-TutA/01</t>
  </si>
  <si>
    <t>HLTH101-S1-TutA/02</t>
  </si>
  <si>
    <t>HLTH101-S1-TutA/03</t>
  </si>
  <si>
    <t>Ahuriri-Driscoll,A</t>
  </si>
  <si>
    <t>HLTH106-S1-LecA/01</t>
  </si>
  <si>
    <t>Richardson,AK</t>
  </si>
  <si>
    <t>Epidemiology</t>
  </si>
  <si>
    <t>HLTH110-S2-LecA/01</t>
  </si>
  <si>
    <t>HLTH110-S2-TutA/01</t>
  </si>
  <si>
    <t>Gage,JD</t>
  </si>
  <si>
    <t>HLTH201-S2-LecA/01</t>
  </si>
  <si>
    <t>Lovell,SA</t>
  </si>
  <si>
    <t>HLTH202-S2-LecA/01</t>
  </si>
  <si>
    <t>HLTH202-S2-TutA/01</t>
  </si>
  <si>
    <t>Kirk,RC</t>
  </si>
  <si>
    <t>HLTH213-S1-LecA/01</t>
  </si>
  <si>
    <t>Basu,A</t>
  </si>
  <si>
    <t>HLTH214-S2-LecA/01</t>
  </si>
  <si>
    <t>HLTH214-S2-TutA/01</t>
  </si>
  <si>
    <t>HLTH301-S1-LecA/01</t>
  </si>
  <si>
    <t>HLTH301-S1-LecB/01</t>
  </si>
  <si>
    <t>HLTH301-S2-LecA/01</t>
  </si>
  <si>
    <t>HLTH301-S2-LecB/01</t>
  </si>
  <si>
    <t>HLTH306-S2-LecA/01</t>
  </si>
  <si>
    <t>HLTH312-S2-LecA/01</t>
  </si>
  <si>
    <t>HLTH401_D-S1-LecA/01</t>
  </si>
  <si>
    <t>HLTH401_D-S1-LecB/01</t>
  </si>
  <si>
    <t>HLTH401_D-S1-LecC/01</t>
  </si>
  <si>
    <t>HLTH401_D-S1-LecD/01</t>
  </si>
  <si>
    <t>HLTH401_D-S1-LecE/01</t>
  </si>
  <si>
    <t>HLTH401_D-S1-LecF/01</t>
  </si>
  <si>
    <t>HLTH402-S2-LecA/01</t>
  </si>
  <si>
    <t>HLTH405_D-A-LecA/01</t>
  </si>
  <si>
    <t>HLTH405_D-A-LecB/01</t>
  </si>
  <si>
    <t>HLTH405_D-A-LecC/01</t>
  </si>
  <si>
    <t>HLTH405_D-A-LecD/01</t>
  </si>
  <si>
    <t>HLTH407-S2-LecA/01</t>
  </si>
  <si>
    <t>HLTH407-S2-LecB/01</t>
  </si>
  <si>
    <t>HLTH407-S2-LecC/01</t>
  </si>
  <si>
    <t>HLTH407-S2-LecD/01</t>
  </si>
  <si>
    <t>HLTH407-S2-LecE/01</t>
  </si>
  <si>
    <t>HLTH407-S2-LecF/01</t>
  </si>
  <si>
    <t>HLTH408_D-A-LecA/01</t>
  </si>
  <si>
    <t>HLTH408_D-A-LecB/01</t>
  </si>
  <si>
    <t>HLTH408_D-A-LecC/01</t>
  </si>
  <si>
    <t>HLTH408_D-A-LecD/01</t>
  </si>
  <si>
    <t>Britt,EF</t>
  </si>
  <si>
    <t>HLTH430_D-S1-WorA/01</t>
  </si>
  <si>
    <t>HLTH430_D-S1-WorB/01</t>
  </si>
  <si>
    <t>HLTH430_D-S1-WorC/01</t>
  </si>
  <si>
    <t>HLTH430_D-S1-WorD/01</t>
  </si>
  <si>
    <t>HLTH430_D-S1-WorE/01</t>
  </si>
  <si>
    <t>HLTH430_D-S1-WorF/01</t>
  </si>
  <si>
    <t>Wallace-Bell,MA</t>
  </si>
  <si>
    <t>HLTH431_D-S2-WorA/01</t>
  </si>
  <si>
    <t>HLTH431_D-S2-WorB/01</t>
  </si>
  <si>
    <t>T3</t>
  </si>
  <si>
    <t>HLTH433-T3-LecA/01</t>
  </si>
  <si>
    <t>HLTH433-T3-LecB/01</t>
  </si>
  <si>
    <t>HLTH433-T3-LecC/01</t>
  </si>
  <si>
    <t>T4</t>
  </si>
  <si>
    <t>HLTH434-T4-LecA/01</t>
  </si>
  <si>
    <t>HLTH434-T4-LecB/01</t>
  </si>
  <si>
    <t>HLTH434-T4-LecC/01</t>
  </si>
  <si>
    <t>Reid,K</t>
  </si>
  <si>
    <t>T1</t>
  </si>
  <si>
    <t>HLTH448_D-T1-LecA/01</t>
  </si>
  <si>
    <t>HLTH448_D-T1-LecB/01</t>
  </si>
  <si>
    <t>HLTH448_D-T1-LecC/01</t>
  </si>
  <si>
    <t>HLTH448_D-T1-LecD/01</t>
  </si>
  <si>
    <t>HLTH448_D-T1-LecE/01</t>
  </si>
  <si>
    <t>HLTH448_D-T1-LecF/01</t>
  </si>
  <si>
    <t>HLTH449_D-T3-LecA/01</t>
  </si>
  <si>
    <t>HLTH449_D-T3-LecB/01</t>
  </si>
  <si>
    <t>HLTH449_D-T3-LecC/01</t>
  </si>
  <si>
    <t>HLTH449_D-T3-LecD/01</t>
  </si>
  <si>
    <t>HLTH449_D-T3-LecE/01</t>
  </si>
  <si>
    <t>HLTH449_D-T3-LecF/01</t>
  </si>
  <si>
    <t>HLTH450_D-S2-LecA/01</t>
  </si>
  <si>
    <t>HLTH450_D-S2-LecB/01</t>
  </si>
  <si>
    <t>HLTH450_D-S2-LecC/01</t>
  </si>
  <si>
    <t>HLTH450_D-S2-LecD/01</t>
  </si>
  <si>
    <t>HLTH450_D-S2-LecE/01</t>
  </si>
  <si>
    <t>HLTH450_D-S2-LecF/01</t>
  </si>
  <si>
    <t>HLTH460-S1-LecA/01</t>
  </si>
  <si>
    <t>HLTH460-S1-LecB/01</t>
  </si>
  <si>
    <t>HLTH460-S1-LecC/01</t>
  </si>
  <si>
    <t>HLTH460-S1-LecD/01</t>
  </si>
  <si>
    <t>HLTH460-S1-LecE/01</t>
  </si>
  <si>
    <t>HLTH460-S1-LecF/01</t>
  </si>
  <si>
    <t>HLTH462-W-LecA/01</t>
  </si>
  <si>
    <t>HLTH462-W-LecB/01</t>
  </si>
  <si>
    <t>HLTH462-W-LecC/01</t>
  </si>
  <si>
    <t>HLTH462-W-LecD/01</t>
  </si>
  <si>
    <t>HLTH462-W-LecE/01</t>
  </si>
  <si>
    <t>HLTH462-W-LecF/01</t>
  </si>
  <si>
    <t>HLTH463-X-LecA/01</t>
  </si>
  <si>
    <t>HLTH463-X-LecB/01</t>
  </si>
  <si>
    <t>HLTH463-X-LecC/01</t>
  </si>
  <si>
    <t>HLTH463-X-LecD/01</t>
  </si>
  <si>
    <t>HLTH463-X-LecE/01</t>
  </si>
  <si>
    <t>HLTH463-X-LecF/01</t>
  </si>
  <si>
    <t>/Dixon,A</t>
  </si>
  <si>
    <t>HLTH464-S1-LecA/01</t>
  </si>
  <si>
    <t>HLTH464-S1-LecB/01</t>
  </si>
  <si>
    <t>HLTH464-S1-LecC/01</t>
  </si>
  <si>
    <t>HLTH464-S1-LecD/01</t>
  </si>
  <si>
    <t>HLTH464-S1-LecE/01</t>
  </si>
  <si>
    <t>HLTH464-S1-LecF/01</t>
  </si>
  <si>
    <t>HLTH465-X-LecA/01</t>
  </si>
  <si>
    <t>HLTH465-X-LecB/01</t>
  </si>
  <si>
    <t>HLTH465-X-LecC/01</t>
  </si>
  <si>
    <t>HLTH465-X-LecD/01</t>
  </si>
  <si>
    <t>HLTH465-X-LecE/01</t>
  </si>
  <si>
    <t>HLTH465-X-LecF/01</t>
  </si>
  <si>
    <t>/Milligan,K</t>
  </si>
  <si>
    <t>HLTH466-S1-LecA/01</t>
  </si>
  <si>
    <t>HLTH466-S1-LecB/01</t>
  </si>
  <si>
    <t>HLTH466-S1-LecC/01</t>
  </si>
  <si>
    <t>HLTH466-S1-LecD/01</t>
  </si>
  <si>
    <t>HLTH466-S1-LecE/01</t>
  </si>
  <si>
    <t>HLTH466-S1-LecF/01</t>
  </si>
  <si>
    <t>HLTH466-S1-LecG/01</t>
  </si>
  <si>
    <t>HLTH466-S1-TesA/01</t>
  </si>
  <si>
    <t>/Conley,N</t>
  </si>
  <si>
    <t>HLTH467-X-LecA/01</t>
  </si>
  <si>
    <t>HLTH467-X-LecB/01</t>
  </si>
  <si>
    <t>HLTH467-X-LecC/01</t>
  </si>
  <si>
    <t>HLTH467-X-LecD/01</t>
  </si>
  <si>
    <t>HLTH467-X-LecE/01</t>
  </si>
  <si>
    <t>HLTH467-X-LecF/01</t>
  </si>
  <si>
    <t>HLTH467-X-LecG/01</t>
  </si>
  <si>
    <t>HLTH468-S1-LecA/01</t>
  </si>
  <si>
    <t>HLTH468-S1-LecB/01</t>
  </si>
  <si>
    <t>HLTH468-S1-LecC/01</t>
  </si>
  <si>
    <t>HLTH468-S1-LecD/01</t>
  </si>
  <si>
    <t>HLTH468-S1-LecE/01</t>
  </si>
  <si>
    <t>HLTH468-S1-LecF/01</t>
  </si>
  <si>
    <t>HLTH468-X-LecA/01</t>
  </si>
  <si>
    <t>HLTH468-X-LecB/01</t>
  </si>
  <si>
    <t>HLTH468-X-LecC/01</t>
  </si>
  <si>
    <t>HLTH468-X-LecD/01</t>
  </si>
  <si>
    <t>HLTH468-X-LecE/01</t>
  </si>
  <si>
    <t>HLTH468-X-LecF/01</t>
  </si>
  <si>
    <t>HLTH472-S1-LecA/01</t>
  </si>
  <si>
    <t>HLTH481-W-WorA/01</t>
  </si>
  <si>
    <t>HLTH481-W-WorB/01</t>
  </si>
  <si>
    <t>HLTH481-W-WorC/01</t>
  </si>
  <si>
    <t>HLTH481-W-WorD/01</t>
  </si>
  <si>
    <t>HLTH481-W-WorE/01</t>
  </si>
  <si>
    <t>HLTH481-W-WorF/01</t>
  </si>
  <si>
    <t>HLTH481-W-WorG/01</t>
  </si>
  <si>
    <t>HLTH482_D-S2-WorA/01</t>
  </si>
  <si>
    <t>HLTH482_D-S2-WorB/01</t>
  </si>
  <si>
    <t>HLTH482_D-S2-WorC/01</t>
  </si>
  <si>
    <t>HLTH482_D-S2-WorD/01</t>
  </si>
  <si>
    <t>HLTH482_D-S2-WorE/01</t>
  </si>
  <si>
    <t>HLTH483_D-S1-WorA/01</t>
  </si>
  <si>
    <t>HLTH483_D-S1-WorB/01</t>
  </si>
  <si>
    <t>HLTH483_D-S1-WorC/01</t>
  </si>
  <si>
    <t>HLTH483_D-S1-WorD/01</t>
  </si>
  <si>
    <t>HLTH483_D-S1-WorE/01</t>
  </si>
  <si>
    <t>HLTH695_D-A-LecA/01</t>
  </si>
  <si>
    <t>HLTH695_D-A-LecB/01</t>
  </si>
  <si>
    <t>HLTH695_D-A-LecC/01</t>
  </si>
  <si>
    <t>HLTH695_D-A-LecD/01</t>
  </si>
  <si>
    <t>HLTH695_D-A-LecE/01</t>
  </si>
  <si>
    <t>HLTH695_D-A-LecF/01</t>
  </si>
  <si>
    <t>HLTH695_D-A-LecG/01</t>
  </si>
  <si>
    <t>HSRV101-S1-LecA/01</t>
  </si>
  <si>
    <t>HSRV101-S1-LecB/01</t>
  </si>
  <si>
    <t>HSRV101-S1-TutA/01</t>
  </si>
  <si>
    <t>HSRV101-S1-TutA/02</t>
  </si>
  <si>
    <t>HSRV101-S1-TutA/03</t>
  </si>
  <si>
    <t>HSRV101-S1-TutA/04</t>
  </si>
  <si>
    <t>Crichton-Hill,YI</t>
  </si>
  <si>
    <t>HSRV102-S2-LecA/01</t>
  </si>
  <si>
    <t>HSRV102-S2-LecB/01</t>
  </si>
  <si>
    <t>HSRV102-S2-TutA/01</t>
  </si>
  <si>
    <t>HSRV102-S2-TutA/02</t>
  </si>
  <si>
    <t>HSRV102-S2-TutA/03</t>
  </si>
  <si>
    <t>Perez-Y-Perez,MV</t>
  </si>
  <si>
    <t>HSRV103-S2-LecA/01</t>
  </si>
  <si>
    <t>HSRV103-S2-LecB/01</t>
  </si>
  <si>
    <t>HSRV103-S2-TutA/01</t>
  </si>
  <si>
    <t>HSRV103-S2-TutA/02</t>
  </si>
  <si>
    <t>HSRV103-S2-TutA/03</t>
  </si>
  <si>
    <t>HSRV103-S2-TutA/04</t>
  </si>
  <si>
    <t>HSRV103-S2-TutA/05</t>
  </si>
  <si>
    <t>HSRV103-S2-TutA/06</t>
  </si>
  <si>
    <t>HSRV103-S2-TutA/07</t>
  </si>
  <si>
    <t>HSRV103-S2-TutA/08</t>
  </si>
  <si>
    <t>HSRV103-S2-TutA/09</t>
  </si>
  <si>
    <t>HSRV103-S2-TutA/10</t>
  </si>
  <si>
    <t>HSRV103-S2-TutA/11</t>
  </si>
  <si>
    <t>HSRV104-S1-LecA/01</t>
  </si>
  <si>
    <t>HSRV104-S1-LecB/01</t>
  </si>
  <si>
    <t>HSRV104-S1-TutA/01</t>
  </si>
  <si>
    <t>HSRV104-S1-TutA/02</t>
  </si>
  <si>
    <t>HSRV104-S1-TutA/03</t>
  </si>
  <si>
    <t>HSRV104-S1-TutA/04</t>
  </si>
  <si>
    <t>HSRV104-S1-TutA/05</t>
  </si>
  <si>
    <t>HSRV104-S1-TutA/06</t>
  </si>
  <si>
    <t>HSRV104-S1-TutA/07</t>
  </si>
  <si>
    <t>HSRV104-S1-TutA/08</t>
  </si>
  <si>
    <t>HSRV104-S1-TutA/09</t>
  </si>
  <si>
    <t>HSRV104-S1-TutA/10</t>
  </si>
  <si>
    <t>HSRV201-S2-LecA/01</t>
  </si>
  <si>
    <t>HSRV201-S2-TutA/01</t>
  </si>
  <si>
    <t>HSRV201-S2-TutA/02</t>
  </si>
  <si>
    <t>HSRV201-S2-TutA/03</t>
  </si>
  <si>
    <t>HSRV202-S1-LecA/01</t>
  </si>
  <si>
    <t>HSRV202-S1-TutA/01</t>
  </si>
  <si>
    <t>HSRV202-S1-TutA/03</t>
  </si>
  <si>
    <t>HSRV203-S1-LecA/01</t>
  </si>
  <si>
    <t>HSRV203-S1-TutA/01</t>
  </si>
  <si>
    <t>HSRV203-S1-TutA/02</t>
  </si>
  <si>
    <t>HSRV203-S1-TutA/03</t>
  </si>
  <si>
    <t>HSRV204-S2-LecA/01</t>
  </si>
  <si>
    <t>HSRV204-S2-TutA/01</t>
  </si>
  <si>
    <t>HSRV204-S2-TutA/02</t>
  </si>
  <si>
    <t>HSRV204-S2-TutA/03</t>
  </si>
  <si>
    <t>HSRV206-S2-LecA/01</t>
  </si>
  <si>
    <t>HSRV207-S2-LecA/01</t>
  </si>
  <si>
    <t>HSRV207-S2-LecB/01</t>
  </si>
  <si>
    <t>HSRV207-S2-TutA/01</t>
  </si>
  <si>
    <t>HSRV207-S2-TutA/02</t>
  </si>
  <si>
    <t>HSRV207-S2-TutA/03</t>
  </si>
  <si>
    <t>HSRV207-S2-TutA/04</t>
  </si>
  <si>
    <t>HSRV207-S2-TutA/05</t>
  </si>
  <si>
    <t>HSRV207-S2-TutA/06</t>
  </si>
  <si>
    <t>HSRV208-S1-LecA/01</t>
  </si>
  <si>
    <t>HSRV208-S1-TutA/01</t>
  </si>
  <si>
    <t>HSRV210-S2-LecA/01</t>
  </si>
  <si>
    <t>HSRV210-S2-TutA/01</t>
  </si>
  <si>
    <t>HSRV210-S2-TutA/02</t>
  </si>
  <si>
    <t>HSRV210-S2-TutA/03</t>
  </si>
  <si>
    <t>HSRV210-S2-TutA/04</t>
  </si>
  <si>
    <t>HSRV210-S2-TutA/05</t>
  </si>
  <si>
    <t>HSRV210-S2-TutA/06</t>
  </si>
  <si>
    <t>HSRV301-W-LecA/01</t>
  </si>
  <si>
    <t>HSRV301-W-TutA/01</t>
  </si>
  <si>
    <t>HSRV302-S1-LecA/01</t>
  </si>
  <si>
    <t>HSRV302-S1-TutA/01</t>
  </si>
  <si>
    <t>HSRV303-S2-LecA/01</t>
  </si>
  <si>
    <t>HSRV303-S2-TutA/01</t>
  </si>
  <si>
    <t>HSRV304-S1-LecA/01</t>
  </si>
  <si>
    <t>HSRV304-S1-LecB/01</t>
  </si>
  <si>
    <t>HSRV305-S2-LecA/01</t>
  </si>
  <si>
    <t>HSRV306-S2-LecA/01</t>
  </si>
  <si>
    <t>HSRV306-S2-TutA/01</t>
  </si>
  <si>
    <t>HSRV308-S1-LecA/01</t>
  </si>
  <si>
    <t>HSRV308-S1-TutA/01</t>
  </si>
  <si>
    <t>HSRV401-W-LecA/01</t>
  </si>
  <si>
    <t>HSRV413-S1-LecA/01</t>
  </si>
  <si>
    <t>HSRV424-S2-LecA/01</t>
  </si>
  <si>
    <t>HSRV480-W-LecA/01</t>
  </si>
  <si>
    <t>ILAP601-S1-LecA/01</t>
  </si>
  <si>
    <t>ILAP604-S2-LecA/01</t>
  </si>
  <si>
    <t>ILAP608-S2-LecA/01</t>
  </si>
  <si>
    <t>ILAP608-S2-LecB/01</t>
  </si>
  <si>
    <t>Powell,RL</t>
  </si>
  <si>
    <t>ILAP609-S1-LecA/01</t>
  </si>
  <si>
    <t>ILAP613-S1-LecA/01</t>
  </si>
  <si>
    <t>ILAP627-S2-LecA/01</t>
  </si>
  <si>
    <t>ILAP633-S2-LecA/01</t>
  </si>
  <si>
    <t>ILAP633-S2-LecB/01</t>
  </si>
  <si>
    <t>ILAP650-S1-LecA/01</t>
  </si>
  <si>
    <t>ILAP651-S2-LecA/01</t>
  </si>
  <si>
    <t>ILAP662-S1-LecA/01</t>
  </si>
  <si>
    <t>ILAP664-S1-LecA/01</t>
  </si>
  <si>
    <t>ILAP671-S2-LecA/01</t>
  </si>
  <si>
    <t>Todorova,ND</t>
  </si>
  <si>
    <t>INFO123-S1-ComA/01</t>
  </si>
  <si>
    <t>INFO123-S1-ComA/02</t>
  </si>
  <si>
    <t>INFO123-S1-ComA/03</t>
  </si>
  <si>
    <t>INFO123-S1-ComA/04</t>
  </si>
  <si>
    <t>INFO123-S1-ComA/05</t>
  </si>
  <si>
    <t>INFO123-S1-ComA/06</t>
  </si>
  <si>
    <t>INFO123-S1-ComA/07</t>
  </si>
  <si>
    <t>INFO123-S1-LecA/01</t>
  </si>
  <si>
    <t>INFO123-S1-LecB/01</t>
  </si>
  <si>
    <t>INFO123-S1-TesA/01</t>
  </si>
  <si>
    <t>INFO123-S1-TesA/02</t>
  </si>
  <si>
    <t>INFO123-S1-TesA/03</t>
  </si>
  <si>
    <t>INFO123-S1-TesA/04</t>
  </si>
  <si>
    <t>INFO123-S1-TesA/05</t>
  </si>
  <si>
    <t>INFO123-S1-TesA/06</t>
  </si>
  <si>
    <t>INFO123-S1-TesA/07</t>
  </si>
  <si>
    <t>INFO123-S1-TesB/01</t>
  </si>
  <si>
    <t>INFO123-S1-TesB/02</t>
  </si>
  <si>
    <t>INFO123-S1-TesB/03</t>
  </si>
  <si>
    <t>INFO123-S1-TesB/04</t>
  </si>
  <si>
    <t>INFO123-S1-TesB/05</t>
  </si>
  <si>
    <t>INFO123-S1-TesB/06</t>
  </si>
  <si>
    <t>INFO123-S1-TesC/01</t>
  </si>
  <si>
    <t>INFO123-S1-TutA/01</t>
  </si>
  <si>
    <t>INFO123-S1-TutA/02</t>
  </si>
  <si>
    <t>INFO123-S1-TutA/03</t>
  </si>
  <si>
    <t>INFO123-S1-TutA/04</t>
  </si>
  <si>
    <t>INFO123-S1-TutA/05</t>
  </si>
  <si>
    <t>INFO123-S1-TutA/06</t>
  </si>
  <si>
    <t>INFO123-S2-ComA/01</t>
  </si>
  <si>
    <t>INFO123-S2-ComA/02</t>
  </si>
  <si>
    <t>INFO123-S2-ComA/03</t>
  </si>
  <si>
    <t>INFO123-S2-ComA/04</t>
  </si>
  <si>
    <t>INFO123-S2-ComA/05</t>
  </si>
  <si>
    <t>INFO123-S2-ComA/06</t>
  </si>
  <si>
    <t>INFO123-S2-ComA/07</t>
  </si>
  <si>
    <t>INFO123-S2-ComA/08</t>
  </si>
  <si>
    <t>Wingreen,SC</t>
  </si>
  <si>
    <t>Mills,AM</t>
  </si>
  <si>
    <t>INFO123-S2-LecA/01</t>
  </si>
  <si>
    <t>INFO123-S2-LecB/01</t>
  </si>
  <si>
    <t>INFO123-S2-TesA/01</t>
  </si>
  <si>
    <t>INFO123-S2-TesB/01</t>
  </si>
  <si>
    <t>INFO123-S2-TesB/02</t>
  </si>
  <si>
    <t>INFO123-S2-TesB/03</t>
  </si>
  <si>
    <t>INFO123-S2-TesB/04</t>
  </si>
  <si>
    <t>INFO123-S2-TesB/05</t>
  </si>
  <si>
    <t>INFO123-S2-TesB/06</t>
  </si>
  <si>
    <t>INFO123-S2-TesB/07</t>
  </si>
  <si>
    <t>INFO123-S2-TesB/08</t>
  </si>
  <si>
    <t>INFO123-S2-TesC/01</t>
  </si>
  <si>
    <t>INFO123-S2-TesC/02</t>
  </si>
  <si>
    <t>INFO123-S2-TesC/03</t>
  </si>
  <si>
    <t>INFO123-S2-TesC/04</t>
  </si>
  <si>
    <t>INFO123-S2-TesC/05</t>
  </si>
  <si>
    <t>INFO123-S2-TesC/06</t>
  </si>
  <si>
    <t>INFO123-S2-TesC/07</t>
  </si>
  <si>
    <t>INFO123-S2-TesC/08</t>
  </si>
  <si>
    <t>INFO123-S2-TutA/01</t>
  </si>
  <si>
    <t>INFO123-S2-TutA/02</t>
  </si>
  <si>
    <t>INFO123-S2-TutA/03</t>
  </si>
  <si>
    <t>INFO123-S2-TutA/04</t>
  </si>
  <si>
    <t>INFO123-S2-TutA/05</t>
  </si>
  <si>
    <t>INFO123-S2-TutA/06</t>
  </si>
  <si>
    <t>INFO123-S2-TutA/07</t>
  </si>
  <si>
    <t>INFO123-S2-TutA/08</t>
  </si>
  <si>
    <t>INFO123-S2-TutA/09</t>
  </si>
  <si>
    <t>INFO125-S1-ComA/01</t>
  </si>
  <si>
    <t>INFO125-S1-ComA/02</t>
  </si>
  <si>
    <t>INFO125-S1-ComA/03</t>
  </si>
  <si>
    <t>INFO125-S1-ComA/04</t>
  </si>
  <si>
    <t>INFO125-S1-LecA/01</t>
  </si>
  <si>
    <t>INFO125-S1-TesA/01</t>
  </si>
  <si>
    <t>Zakkaroff,C</t>
  </si>
  <si>
    <t>INFO213-S1-ComA/01</t>
  </si>
  <si>
    <t>INFO213-S1-ComA/02</t>
  </si>
  <si>
    <t>INFO213-S1-LecA/01</t>
  </si>
  <si>
    <t>INFO213-S1-TesA/01</t>
  </si>
  <si>
    <t>INFO223-S2-ComA/01</t>
  </si>
  <si>
    <t>INFO223-S2-ComA/02</t>
  </si>
  <si>
    <t>INFO223-S2-ComA/03</t>
  </si>
  <si>
    <t>INFO223-S2-ComA/04</t>
  </si>
  <si>
    <t>INFO223-S2-LecA/01</t>
  </si>
  <si>
    <t>INFO223-S2-TesA/01</t>
  </si>
  <si>
    <t>INFO243-S2-ComA/01</t>
  </si>
  <si>
    <t>INFO243-S2-ComA/02</t>
  </si>
  <si>
    <t>INFO243-S2-ComA/03</t>
  </si>
  <si>
    <t>INFO243-S2-ComA/04</t>
  </si>
  <si>
    <t>INFO243-S2-ComA/05</t>
  </si>
  <si>
    <t>INFO243-S2-ComA/06</t>
  </si>
  <si>
    <t>INFO243-S2-ComA/07</t>
  </si>
  <si>
    <t>INFO243-S2-ComA/08</t>
  </si>
  <si>
    <t>INFO243-S2-ComA/10</t>
  </si>
  <si>
    <t>INFO243-S2-ComA/11</t>
  </si>
  <si>
    <t>INFO243-S2-LecA/01</t>
  </si>
  <si>
    <t>INFO243-S2-LecB/01</t>
  </si>
  <si>
    <t>INFO243-S2-LecB/02</t>
  </si>
  <si>
    <t>INFO243-S2-TesA/01</t>
  </si>
  <si>
    <t>INFO243-S2-TutA/01</t>
  </si>
  <si>
    <t>INFO243-S2-TutA/02</t>
  </si>
  <si>
    <t>INFO243-S2-TutA/03</t>
  </si>
  <si>
    <t>INFO243-S2-TutA/04</t>
  </si>
  <si>
    <t>INFO243-S2-TutA/05</t>
  </si>
  <si>
    <t>INFO243-S2-TutA/06</t>
  </si>
  <si>
    <t>INFO253-S1-ComA/01</t>
  </si>
  <si>
    <t>INFO253-S1-LecA/01</t>
  </si>
  <si>
    <t>INFO253-S1-TesA/01</t>
  </si>
  <si>
    <t>INFO253-S1-TutA/01</t>
  </si>
  <si>
    <t>INFO253-S1-TutA/02</t>
  </si>
  <si>
    <t>INFO253-S1-TutA/03</t>
  </si>
  <si>
    <t>INFO263-S2-LabA/01</t>
  </si>
  <si>
    <t>INFO263-S2-LabA/02</t>
  </si>
  <si>
    <t>INFO263-S2-LecA/01</t>
  </si>
  <si>
    <t>INFO343-S1-LecA/01</t>
  </si>
  <si>
    <t>INFO343-S1-TesA/01</t>
  </si>
  <si>
    <t>INFO343-S1-TutA/01</t>
  </si>
  <si>
    <t>INFO353-S2-ComA/01</t>
  </si>
  <si>
    <t>INFO353-S2-ComA/02</t>
  </si>
  <si>
    <t>INFO353-S2-LecA/01</t>
  </si>
  <si>
    <t>INFO353-S2-TesA/01</t>
  </si>
  <si>
    <t>INFO353-S2-TesB/01</t>
  </si>
  <si>
    <t>INFO360-S1-LecA/01</t>
  </si>
  <si>
    <t>INFO360-S1-LecB/01</t>
  </si>
  <si>
    <t>INFO360-S1-TesA/01</t>
  </si>
  <si>
    <t>INFO361-SU1-LecA/01</t>
  </si>
  <si>
    <t>INFO361-SU1-TutA/01</t>
  </si>
  <si>
    <t>INFO390-S1-LecA/01</t>
  </si>
  <si>
    <t>INFO390-S2-LecA/01</t>
  </si>
  <si>
    <t>INFO393-S2-LecA/01</t>
  </si>
  <si>
    <t>INFO393-S2-TesA/01</t>
  </si>
  <si>
    <t>INFO393-S2-TutA/01</t>
  </si>
  <si>
    <t>INFO393-S2-TutA/02</t>
  </si>
  <si>
    <t>INFO614-S1-LecA/01</t>
  </si>
  <si>
    <t>INFO614-S1-LecB/01</t>
  </si>
  <si>
    <t>INFO620-S2-LecA/01</t>
  </si>
  <si>
    <t>INFO633-S1-LecA/01</t>
  </si>
  <si>
    <t>Bouterey,SJ</t>
  </si>
  <si>
    <t>Payne,RM</t>
  </si>
  <si>
    <t>JAPA108-S1-LecA/01</t>
  </si>
  <si>
    <t>JAPA108-S1-LecB/01</t>
  </si>
  <si>
    <t>JAPA108-S1-LecC/01</t>
  </si>
  <si>
    <t>JAPA125-S1-ComA/01</t>
  </si>
  <si>
    <t>Ogino,M</t>
  </si>
  <si>
    <t>JAPA125-S1-LecA/01</t>
  </si>
  <si>
    <t>JAPA125-S1-LecA/02</t>
  </si>
  <si>
    <t>JAPA125-S1-LecA/03</t>
  </si>
  <si>
    <t>JAPA125-S1-LecB/01</t>
  </si>
  <si>
    <t>JAPA125-S1-LecB/02</t>
  </si>
  <si>
    <t>JAPA125-S1-LecB/03</t>
  </si>
  <si>
    <t>/Kojima-Mathieson,E</t>
  </si>
  <si>
    <t>JAPA125-S1-LecC/01</t>
  </si>
  <si>
    <t>Tokumoto,M</t>
  </si>
  <si>
    <t>JAPA125-S1-LecC/02</t>
  </si>
  <si>
    <t>JAPA125-S1-LecC/03</t>
  </si>
  <si>
    <t>JAPA125-S1-LecC/04</t>
  </si>
  <si>
    <t>JAPA125-S1-TesA/01</t>
  </si>
  <si>
    <t>JAPA125-S1-TesB/01</t>
  </si>
  <si>
    <t>JAPA126-S2-ComA/01</t>
  </si>
  <si>
    <t>JAPA126-S2-LecA/01</t>
  </si>
  <si>
    <t>JAPA126-S2-LecA/02</t>
  </si>
  <si>
    <t>JAPA126-S2-LecB/01</t>
  </si>
  <si>
    <t>JAPA126-S2-LecB/02</t>
  </si>
  <si>
    <t>JAPA126-S2-LecC/01</t>
  </si>
  <si>
    <t>JAPA126-S2-LecC/02</t>
  </si>
  <si>
    <t>JAPA126-S2-LecD/01</t>
  </si>
  <si>
    <t>JAPA126-S2-LecD/02</t>
  </si>
  <si>
    <t>JAPA126-S2-TesA/01</t>
  </si>
  <si>
    <t>JAPA212-S2-LecA/01</t>
  </si>
  <si>
    <t>JAPA212-S2-LecB/01</t>
  </si>
  <si>
    <t>JAPA212-S2-LecC/01</t>
  </si>
  <si>
    <t>JAPA214-S1-ComA/01</t>
  </si>
  <si>
    <t>JAPA214-S1-ComA/02</t>
  </si>
  <si>
    <t>JAPA214-S1-LecA/01</t>
  </si>
  <si>
    <t>JAPA214-S1-LecB/01</t>
  </si>
  <si>
    <t>JAPA214-S1-LecB/02</t>
  </si>
  <si>
    <t>JAPA214-S1-LecC/01</t>
  </si>
  <si>
    <t>JAPA214-S1-LecC/02</t>
  </si>
  <si>
    <t>JAPA214-S1-LecD/01</t>
  </si>
  <si>
    <t>JAPA214-S1-LecD/02</t>
  </si>
  <si>
    <t>JAPA214-S1-TesA/01</t>
  </si>
  <si>
    <t>JAPA214-S1-TesB/01</t>
  </si>
  <si>
    <t>JAPA215-W-ComA/01</t>
  </si>
  <si>
    <t>JAPA215-W-ComA/02</t>
  </si>
  <si>
    <t>JAPA215-W-ComB/01</t>
  </si>
  <si>
    <t>JAPA215-W-ComB/02</t>
  </si>
  <si>
    <t>JAPA215-W-LecA/01</t>
  </si>
  <si>
    <t>JAPA215-W-LecB/01</t>
  </si>
  <si>
    <t>JAPA215-W-LecB/02</t>
  </si>
  <si>
    <t>JAPA215-W-LecC/01</t>
  </si>
  <si>
    <t>JAPA215-W-LecC/02</t>
  </si>
  <si>
    <t>JAPA215-W-LecD/01</t>
  </si>
  <si>
    <t>JAPA215-W-LecD/02</t>
  </si>
  <si>
    <t>Kojima-Mathieson,E</t>
  </si>
  <si>
    <t>JAPA215-W-LecE/01</t>
  </si>
  <si>
    <t>JAPA215-W-LecF/01</t>
  </si>
  <si>
    <t>JAPA215-W-LecF/02</t>
  </si>
  <si>
    <t>JAPA215-W-LecG/01</t>
  </si>
  <si>
    <t>JAPA215-W-LecG/02</t>
  </si>
  <si>
    <t>JAPA215-W-LecH/01</t>
  </si>
  <si>
    <t>JAPA215-W-LecH/02</t>
  </si>
  <si>
    <t>JAPA215-W-TesA/01</t>
  </si>
  <si>
    <t>JAPA215-W-TesB/01</t>
  </si>
  <si>
    <t>JAPA215-W-TesC/01</t>
  </si>
  <si>
    <t>JAPA216-S2-ComA/01</t>
  </si>
  <si>
    <t>JAPA216-S2-ComA/02</t>
  </si>
  <si>
    <t>JAPA216-S2-LecA/01</t>
  </si>
  <si>
    <t>JAPA216-S2-LecB/01</t>
  </si>
  <si>
    <t>JAPA216-S2-LecB/02</t>
  </si>
  <si>
    <t>JAPA216-S2-LecC/01</t>
  </si>
  <si>
    <t>JAPA216-S2-LecC/02</t>
  </si>
  <si>
    <t>JAPA216-S2-LecD/01</t>
  </si>
  <si>
    <t>JAPA216-S2-LecD/02</t>
  </si>
  <si>
    <t>JAPA216-S2-TesA/01</t>
  </si>
  <si>
    <t>JAPA314-S1-LecA/01</t>
  </si>
  <si>
    <t>JAPA314-S1-LecB/01</t>
  </si>
  <si>
    <t>JAPA316-S2-LecA/01</t>
  </si>
  <si>
    <t>JAPA316-S2-LecB/01</t>
  </si>
  <si>
    <t>JAPA325-S1-ComA/02</t>
  </si>
  <si>
    <t>JAPA325-S1-LecA/02</t>
  </si>
  <si>
    <t>JAPA325-S1-LecB/02</t>
  </si>
  <si>
    <t>JAPA325-S1-LecC/02</t>
  </si>
  <si>
    <t>JAPA325-S1-LecD/01</t>
  </si>
  <si>
    <t>JAPA325-S1-TesA/01</t>
  </si>
  <si>
    <t>JAPA325-S1-TesB/01</t>
  </si>
  <si>
    <t>JAPA326-S2-ComA/01</t>
  </si>
  <si>
    <t>JAPA326-S2-LecA/01</t>
  </si>
  <si>
    <t>JAPA326-S2-LecB/01</t>
  </si>
  <si>
    <t>JAPA326-S2-LecC/01</t>
  </si>
  <si>
    <t>JAPA326-S2-LecD/01</t>
  </si>
  <si>
    <t>JAPA326-S2-TesA/01</t>
  </si>
  <si>
    <t>JAPA414-S1-LecA/01</t>
  </si>
  <si>
    <t>JAPA414-S1-LecB/01</t>
  </si>
  <si>
    <t>JAPA415-S2-LecA/01</t>
  </si>
  <si>
    <t>JAPA415-S2-LecB/01</t>
  </si>
  <si>
    <t>JMPS001-A-LecA/01</t>
  </si>
  <si>
    <t>JMPS002-A-LecA/01</t>
  </si>
  <si>
    <t>JMPS002-A-LecB/01</t>
  </si>
  <si>
    <t>Mueller,SDS</t>
  </si>
  <si>
    <t>Holderness,HDJ</t>
  </si>
  <si>
    <t>Ekaratne,C</t>
  </si>
  <si>
    <t>Dorset,S</t>
  </si>
  <si>
    <t>LAWS101-W-LecA/01</t>
  </si>
  <si>
    <t>LAWS101-W-LecA/02</t>
  </si>
  <si>
    <t>LAWS101-W-LecB/01</t>
  </si>
  <si>
    <t>LAWS101-W-LecB/02</t>
  </si>
  <si>
    <t>LAWS101-W-LecC/01</t>
  </si>
  <si>
    <t>LAWS101-W-LecC/02</t>
  </si>
  <si>
    <t>LAWS101-W-TesA/01</t>
  </si>
  <si>
    <t>/Ritchie,M</t>
  </si>
  <si>
    <t>LAWS101-W-TutA/01</t>
  </si>
  <si>
    <t>LAWS101-W-TutA/02</t>
  </si>
  <si>
    <t>LAWS101-W-TutA/03</t>
  </si>
  <si>
    <t>LAWS101-W-TutA/04</t>
  </si>
  <si>
    <t>/Whittle,C</t>
  </si>
  <si>
    <t>LAWS101-W-TutA/05</t>
  </si>
  <si>
    <t>LAWS101-W-TutA/06</t>
  </si>
  <si>
    <t>LAWS101-W-TutA/07</t>
  </si>
  <si>
    <t>/Bagchi,A</t>
  </si>
  <si>
    <t>LAWS101-W-TutA/08</t>
  </si>
  <si>
    <t>LAWS101-W-TutA/09</t>
  </si>
  <si>
    <t>LAWS101-W-TutA/10</t>
  </si>
  <si>
    <t>/Gattey,E</t>
  </si>
  <si>
    <t>LAWS101-W-TutA/11</t>
  </si>
  <si>
    <t>LAWS101-W-TutA/12</t>
  </si>
  <si>
    <t>LAWS101-W-TutA/13</t>
  </si>
  <si>
    <t>LAWS101-W-TutA/14</t>
  </si>
  <si>
    <t>LAWS101-W-TutA/15</t>
  </si>
  <si>
    <t>LAWS101-W-TutA/16</t>
  </si>
  <si>
    <t>LAWS101-W-TutA/17</t>
  </si>
  <si>
    <t>LAWS101-W-TutA/18</t>
  </si>
  <si>
    <t>LAWS101-W-TutA/19</t>
  </si>
  <si>
    <t>/Elvidge,E</t>
  </si>
  <si>
    <t>LAWS101-W-TutA/20</t>
  </si>
  <si>
    <t>LAWS101-W-TutA/21</t>
  </si>
  <si>
    <t>/Murphy,R</t>
  </si>
  <si>
    <t>LAWS101-W-TutA/22</t>
  </si>
  <si>
    <t>LAWS101-W-TutA/23</t>
  </si>
  <si>
    <t>LAWS101-W-TutA/24</t>
  </si>
  <si>
    <t>LAWS101-W-TutA/25</t>
  </si>
  <si>
    <t>LAWS101-W-TutA/26</t>
  </si>
  <si>
    <t>/Pringle,S</t>
  </si>
  <si>
    <t>LAWS101-W-TutA/27</t>
  </si>
  <si>
    <t>LAWS101-W-TutA/28</t>
  </si>
  <si>
    <t>/Thomas,B</t>
  </si>
  <si>
    <t>LAWS101-W-TutA/29</t>
  </si>
  <si>
    <t>/Flaszynski,E</t>
  </si>
  <si>
    <t>LAWS101-W-TutA/30</t>
  </si>
  <si>
    <t>LAWS101-W-TutA/31</t>
  </si>
  <si>
    <t>LAWS101-W-TutA/32</t>
  </si>
  <si>
    <t>LAWS101-W-TutA/33</t>
  </si>
  <si>
    <t>LAWS101-W-TutA/34</t>
  </si>
  <si>
    <t>LAWS101-W-TutA/35</t>
  </si>
  <si>
    <t>LAWS101-W-TutA/36</t>
  </si>
  <si>
    <t>LAWS101-W-TutA/37</t>
  </si>
  <si>
    <t>LAWS110-S1-LecA/01</t>
  </si>
  <si>
    <t>LAWS110-S1-LecA/02</t>
  </si>
  <si>
    <t>LAWS110-S1-LecB/01</t>
  </si>
  <si>
    <t>LAWS110-S1-LecB/02</t>
  </si>
  <si>
    <t>LAWS110-S1-LecC/01</t>
  </si>
  <si>
    <t>LAWS110-S1-LecC/02</t>
  </si>
  <si>
    <t>LAWS110-S1-WorA/01</t>
  </si>
  <si>
    <t>LAWS110-S1-WorA/02</t>
  </si>
  <si>
    <t>LAWS110-S1-WorA/03</t>
  </si>
  <si>
    <t>LAWS110-S1-WorA/04</t>
  </si>
  <si>
    <t>LAWS110-S1-WorA/05</t>
  </si>
  <si>
    <t>LAWS110-S1-WorA/06</t>
  </si>
  <si>
    <t>LAWS110-S1-WorA/07</t>
  </si>
  <si>
    <t>LAWS110-S1-WorA/08</t>
  </si>
  <si>
    <t>LAWS110-S1-WorA/09</t>
  </si>
  <si>
    <t>LAWS110-S1-WorA/10</t>
  </si>
  <si>
    <t>LAWS110-S1-WorA/11</t>
  </si>
  <si>
    <t>LAWS110-S1-WorA/12</t>
  </si>
  <si>
    <t>LAWS110-S1-WorA/13</t>
  </si>
  <si>
    <t>LAWS110-S1-WorA/14</t>
  </si>
  <si>
    <t>LAWS202-W-LecA/01</t>
  </si>
  <si>
    <t>LAWS202-W-LecB/01</t>
  </si>
  <si>
    <t>LAWS202-W-LecC/01</t>
  </si>
  <si>
    <t>LAWS202-W-TesA/01</t>
  </si>
  <si>
    <t>LAWS202-W-TutA/01</t>
  </si>
  <si>
    <t>LAWS202-W-TutA/02</t>
  </si>
  <si>
    <t>LAWS202-W-TutA/03</t>
  </si>
  <si>
    <t>LAWS202-W-TutA/04</t>
  </si>
  <si>
    <t>LAWS202-W-TutA/05</t>
  </si>
  <si>
    <t>LAWS202-W-TutA/06</t>
  </si>
  <si>
    <t>LAWS202-W-TutA/07</t>
  </si>
  <si>
    <t>LAWS202-W-TutA/08</t>
  </si>
  <si>
    <t>LAWS202-W-TutA/09</t>
  </si>
  <si>
    <t>LAWS202-W-TutA/10</t>
  </si>
  <si>
    <t>LAWS202-W-TutA/11</t>
  </si>
  <si>
    <t>LAWS202-W-TutA/12</t>
  </si>
  <si>
    <t>Barber,MK</t>
  </si>
  <si>
    <t>Todd,SMD</t>
  </si>
  <si>
    <t>LAWS203-W-LecA/01</t>
  </si>
  <si>
    <t>LAWS203-W-LecB/01</t>
  </si>
  <si>
    <t>LAWS203-W-TutA/01</t>
  </si>
  <si>
    <t>LAWS203-W-TutA/02</t>
  </si>
  <si>
    <t>LAWS203-W-TutA/03</t>
  </si>
  <si>
    <t>LAWS203-W-TutA/04</t>
  </si>
  <si>
    <t>LAWS203-W-TutA/05</t>
  </si>
  <si>
    <t>LAWS203-W-TutA/06</t>
  </si>
  <si>
    <t>LAWS203-W-TutA/07</t>
  </si>
  <si>
    <t>LAWS203-W-TutA/08</t>
  </si>
  <si>
    <t>LAWS203-W-TutA/09</t>
  </si>
  <si>
    <t>LAWS203-W-TutA/10</t>
  </si>
  <si>
    <t>LAWS203-W-TutA/11</t>
  </si>
  <si>
    <t>LAWS203-W-TutA/12</t>
  </si>
  <si>
    <t>Cheer,UJ</t>
  </si>
  <si>
    <t>LAWS204-W-LecA/01</t>
  </si>
  <si>
    <t>LAWS204-W-LecB/01</t>
  </si>
  <si>
    <t>LAWS204-W-TesA/01</t>
  </si>
  <si>
    <t>LAWS204-W-TutA/01</t>
  </si>
  <si>
    <t>LAWS204-W-TutA/02</t>
  </si>
  <si>
    <t>LAWS204-W-TutA/03</t>
  </si>
  <si>
    <t>LAWS204-W-TutA/04</t>
  </si>
  <si>
    <t>LAWS204-W-TutA/05</t>
  </si>
  <si>
    <t>LAWS204-W-TutA/06</t>
  </si>
  <si>
    <t>LAWS204-W-TutA/07</t>
  </si>
  <si>
    <t>LAWS204-W-TutA/08</t>
  </si>
  <si>
    <t>LAWS204-W-TutA/09</t>
  </si>
  <si>
    <t>LAWS204-W-TutA/10</t>
  </si>
  <si>
    <t>LAWS204-W-TutA/11</t>
  </si>
  <si>
    <t>LAWS204-W-TutA/12</t>
  </si>
  <si>
    <t>Toomey,E</t>
  </si>
  <si>
    <t>LAWS205-W-LecA/01</t>
  </si>
  <si>
    <t>Round,DJ</t>
  </si>
  <si>
    <t>LAWS205-W-LecB/01</t>
  </si>
  <si>
    <t>LAWS205-W-TesA/01</t>
  </si>
  <si>
    <t>/Collins,T</t>
  </si>
  <si>
    <t>LAWS205-W-TutA/01</t>
  </si>
  <si>
    <t>LAWS205-W-TutA/02</t>
  </si>
  <si>
    <t>LAWS205-W-TutA/03</t>
  </si>
  <si>
    <t>LAWS205-W-TutA/04</t>
  </si>
  <si>
    <t>LAWS205-W-TutA/05</t>
  </si>
  <si>
    <t>LAWS205-W-TutA/06</t>
  </si>
  <si>
    <t>LAWS205-W-TutA/07</t>
  </si>
  <si>
    <t>LAWS205-W-TutA/08</t>
  </si>
  <si>
    <t>LAWS205-W-TutA/09</t>
  </si>
  <si>
    <t>LAWS205-W-TutA/10</t>
  </si>
  <si>
    <t>LAWS205-W-TutA/11</t>
  </si>
  <si>
    <t>LAWS205-W-TutA/12</t>
  </si>
  <si>
    <t>Joseph,PA</t>
  </si>
  <si>
    <t>LAWS206-W-LecA/01</t>
  </si>
  <si>
    <t>LAWS206-W-LecB/01</t>
  </si>
  <si>
    <t>LAWS206-W-LecC/01</t>
  </si>
  <si>
    <t>LAWS206-W-TutA/01</t>
  </si>
  <si>
    <t>LAWS206-W-TutA/02</t>
  </si>
  <si>
    <t>LAWS206-W-TutA/03</t>
  </si>
  <si>
    <t>LAWS206-W-TutA/04</t>
  </si>
  <si>
    <t>LAWS206-W-TutA/05</t>
  </si>
  <si>
    <t>LAWS206-W-TutA/06</t>
  </si>
  <si>
    <t>LAWS206-W-TutA/07</t>
  </si>
  <si>
    <t>LAWS206-W-TutA/08</t>
  </si>
  <si>
    <t>LAWS206-W-TutA/09</t>
  </si>
  <si>
    <t>LAWS206-W-TutA/10</t>
  </si>
  <si>
    <t>LAWS206-W-TutA/11</t>
  </si>
  <si>
    <t>LAWS206-W-TutA/12</t>
  </si>
  <si>
    <t>LAWS206-W-TutA/13</t>
  </si>
  <si>
    <t>LAWS301-S1-LecA/01</t>
  </si>
  <si>
    <t>LAWS301-S1-LecB/01</t>
  </si>
  <si>
    <t>LAWS301-S1-TesA/01</t>
  </si>
  <si>
    <t>Taylor,L</t>
  </si>
  <si>
    <t>LAWS305-S1-LecA/01</t>
  </si>
  <si>
    <t>LAWS305-S1-LecB/01</t>
  </si>
  <si>
    <t>LAWS307-S2-LecA/01</t>
  </si>
  <si>
    <t>LAWS307-S2-LecB/01</t>
  </si>
  <si>
    <t>Caldwell,JL</t>
  </si>
  <si>
    <t>LAWS309-S1-LecA/01</t>
  </si>
  <si>
    <t>LAWS309-S1-WorA/01</t>
  </si>
  <si>
    <t>LAWS309-S1-WorA/02</t>
  </si>
  <si>
    <t>LAWS309-S1-WorA/03</t>
  </si>
  <si>
    <t>LAWS309-S1-WorA/04</t>
  </si>
  <si>
    <t>LAWS309-S1-WorA/05</t>
  </si>
  <si>
    <t>LAWS310-S2-LecA/01</t>
  </si>
  <si>
    <t>LAWS319-S1-LecA/01</t>
  </si>
  <si>
    <t>LAWS321-S2-LecA/01</t>
  </si>
  <si>
    <t>LAWS322-S1-LecA/01</t>
  </si>
  <si>
    <t>LAWS323-S1-LecA/01</t>
  </si>
  <si>
    <t>LAWS323-S1-LecB/01</t>
  </si>
  <si>
    <t>LAWS324-S1-LecA/01</t>
  </si>
  <si>
    <t>LAWS324-S1-LecB/01</t>
  </si>
  <si>
    <t>LAWS326-S1-LecA/01</t>
  </si>
  <si>
    <t>LAWS326-S1-LecB/01</t>
  </si>
  <si>
    <t>LAWS326-S1-TutA/01</t>
  </si>
  <si>
    <t>LAWS330-S1-LecA/01</t>
  </si>
  <si>
    <t>LAWS330-S1-LecB/01</t>
  </si>
  <si>
    <t>LAWS331-S1-LecA/01</t>
  </si>
  <si>
    <t>LAWS331-S1-LecB/01</t>
  </si>
  <si>
    <t>LAWS332-S2-LecA/01</t>
  </si>
  <si>
    <t>LAWS332-S2-LecB/01</t>
  </si>
  <si>
    <t>LAWS332-S2-TutA/01</t>
  </si>
  <si>
    <t>LAWS332-S2-TutA/02</t>
  </si>
  <si>
    <t>LAWS332-S2-TutA/03</t>
  </si>
  <si>
    <t>LAWS332-S2-TutA/04</t>
  </si>
  <si>
    <t>LAWS336-S2-LecA/01</t>
  </si>
  <si>
    <t>LAWS338-S2-LecA/01</t>
  </si>
  <si>
    <t>LAWS338-S2-LecB/01</t>
  </si>
  <si>
    <t>LAWS341-S2-LecA/01</t>
  </si>
  <si>
    <t>LAWS344-S2-LecA/01</t>
  </si>
  <si>
    <t>LAWS351-S1-LecA/01</t>
  </si>
  <si>
    <t>LAWS351-S1-TesA/01</t>
  </si>
  <si>
    <t>LAWS352-S2-LecA/01</t>
  </si>
  <si>
    <t>LAWS352-S2-TesA/01</t>
  </si>
  <si>
    <t>LAWS352-S2-TutA/01</t>
  </si>
  <si>
    <t>LAWS352-S2-TutA/02</t>
  </si>
  <si>
    <t>LAWS355-S1-LecA/01</t>
  </si>
  <si>
    <t>Jurisprudence</t>
  </si>
  <si>
    <t>LAWS360-S2-LecA/01</t>
  </si>
  <si>
    <t>LAWS363-S2-LecA/01</t>
  </si>
  <si>
    <t>LAWS363-S2-LecB/01</t>
  </si>
  <si>
    <t>LAWS365-S2-LecA/01</t>
  </si>
  <si>
    <t>LAWS366-S1-LecA/01</t>
  </si>
  <si>
    <t>LAWS366-S1-TutA/01</t>
  </si>
  <si>
    <t>LAWS366-S1-TutA/02</t>
  </si>
  <si>
    <t>LAWS366-S1-TutA/03</t>
  </si>
  <si>
    <t>LAWS366-S1-TutA/04</t>
  </si>
  <si>
    <t>LAWS370-S2-LecA/01</t>
  </si>
  <si>
    <t>LAWS370-S2-LecB/01</t>
  </si>
  <si>
    <t>LAWS376-S2-LecA/01</t>
  </si>
  <si>
    <t>LAWS376-S2-TesA/01</t>
  </si>
  <si>
    <t>LAWS382_PY-SU2-LecA/01</t>
  </si>
  <si>
    <t>LAWS383-S1-LecA/01</t>
  </si>
  <si>
    <t>LAWS383-S1-TutA/01</t>
  </si>
  <si>
    <t>LAWS383-S1-TutA/02</t>
  </si>
  <si>
    <t>LAWS384-S2-LecA/01</t>
  </si>
  <si>
    <t>LAWS386-S2-LecA/01</t>
  </si>
  <si>
    <t>LAWS386-S1-LecB/01</t>
  </si>
  <si>
    <t>LAWS387-S2-LecA/01</t>
  </si>
  <si>
    <t>LAWS387-S1-TesA/01</t>
  </si>
  <si>
    <t>LAWS388-S2-LecA/01</t>
  </si>
  <si>
    <t>LAWS396-S2-LecA/01</t>
  </si>
  <si>
    <t>LAWS398-S1-LecA/01</t>
  </si>
  <si>
    <t>LAWS410-S1-LecA/01</t>
  </si>
  <si>
    <t>LING101-S1-LecA/01</t>
  </si>
  <si>
    <t>LING101-S1-LecB/01</t>
  </si>
  <si>
    <t>LING101-S1-TutA/01</t>
  </si>
  <si>
    <t>LING101-S1-TutA/02</t>
  </si>
  <si>
    <t>LING101-S1-TutA/03</t>
  </si>
  <si>
    <t>LING101-S1-TutA/04</t>
  </si>
  <si>
    <t>LING101-S1-TutA/05</t>
  </si>
  <si>
    <t>LING101-SU1-TesA/01</t>
  </si>
  <si>
    <t>LING101-SU1-TesB/01</t>
  </si>
  <si>
    <t>LING101-SU1-TutA/01</t>
  </si>
  <si>
    <t>LING101-SU1-TutA/02</t>
  </si>
  <si>
    <t>LING102-S2-LecA/01</t>
  </si>
  <si>
    <t>LING102-S2-LecB/01</t>
  </si>
  <si>
    <t>LING102-S2-TutA/01</t>
  </si>
  <si>
    <t>LING102-S2-TutA/03</t>
  </si>
  <si>
    <t>LING102-S2-TutA/04</t>
  </si>
  <si>
    <t>LING102-S2-TutA/05</t>
  </si>
  <si>
    <t>LING102_D-S2-LecA/01</t>
  </si>
  <si>
    <t>LING102_D-S2-LecB/01</t>
  </si>
  <si>
    <t>LING102_D-S2-TutA/01</t>
  </si>
  <si>
    <t>LING102_D-S2-TutA/03</t>
  </si>
  <si>
    <t>LING102_D-S2-TutA/04</t>
  </si>
  <si>
    <t>LING102_D-S2-TutA/05</t>
  </si>
  <si>
    <t>LING104-S2-LecA/01</t>
  </si>
  <si>
    <t>LING104-S2-TutA/01</t>
  </si>
  <si>
    <t>LING210-S2-LabA/01</t>
  </si>
  <si>
    <t>LING210-S2-LecA/01</t>
  </si>
  <si>
    <t>LING215-S1-ComA/01</t>
  </si>
  <si>
    <t>LING215-S1-ComA/02</t>
  </si>
  <si>
    <t>LING215-S1-LecA/01</t>
  </si>
  <si>
    <t>LING216-S2-LecA/01</t>
  </si>
  <si>
    <t>LING216-S2-LecB/01</t>
  </si>
  <si>
    <t>LING217-S1-LecA/01</t>
  </si>
  <si>
    <t>LING217-S1-LecB/01</t>
  </si>
  <si>
    <t>LING218-SU1-LecA/01</t>
  </si>
  <si>
    <t>LING218-SU1-LecB/01</t>
  </si>
  <si>
    <t>LING218-SU1-TutA/01</t>
  </si>
  <si>
    <t>LING225-S1-LecA/01</t>
  </si>
  <si>
    <t>LING225-S1-TutA/01</t>
  </si>
  <si>
    <t>LING225-S1-TutA/02</t>
  </si>
  <si>
    <t>LING225-S1-TutA/03</t>
  </si>
  <si>
    <t>LING225-S1-TutA/04</t>
  </si>
  <si>
    <t>LING306-S2-LecA/01</t>
  </si>
  <si>
    <t>LING306-S2-LecB/01</t>
  </si>
  <si>
    <t>LING307-S1-LecA/01</t>
  </si>
  <si>
    <t>LING307-S1-WorA/01</t>
  </si>
  <si>
    <t>LING310-S1-LabA/01</t>
  </si>
  <si>
    <t>LING310-S1-LecA/01</t>
  </si>
  <si>
    <t>LING320-S2-LecA/01</t>
  </si>
  <si>
    <t>LING320-S2-TutA/01</t>
  </si>
  <si>
    <t>LING403-S1-LecA/01</t>
  </si>
  <si>
    <t>LING403-S1-LecB/01</t>
  </si>
  <si>
    <t>LING407-S2-LecA/01</t>
  </si>
  <si>
    <t>LING407-S2-LecB/01</t>
  </si>
  <si>
    <t>LING410-S2-LecA/01</t>
  </si>
  <si>
    <t>LING410-S2-LecB/01</t>
  </si>
  <si>
    <t>LING412-S1-LabA/01</t>
  </si>
  <si>
    <t>LING412-S1-LecA/01</t>
  </si>
  <si>
    <t>LING480-S1-LecA/01</t>
  </si>
  <si>
    <t>MAOR107-S1-LecA/01</t>
  </si>
  <si>
    <t>MAOR107-S1-LecB/01</t>
  </si>
  <si>
    <t>MAOR107-S1-TutA/01</t>
  </si>
  <si>
    <t>MAOR107-S1-TutA/02</t>
  </si>
  <si>
    <t>MAOR107-S1-TutA/03</t>
  </si>
  <si>
    <t>MAOR107-S1-TutA/04</t>
  </si>
  <si>
    <t>MAOR107-S1-TutA/05</t>
  </si>
  <si>
    <t>MAOR108-S2-LecA/01</t>
  </si>
  <si>
    <t>MAOR108-S2-LecB/01</t>
  </si>
  <si>
    <t>MAOR108-S2-Tut/01</t>
  </si>
  <si>
    <t>MAOR108-S2-Tut/02</t>
  </si>
  <si>
    <t>MAOR108-S2-Tut/03</t>
  </si>
  <si>
    <t>MAOR108-S2-Tut/04</t>
  </si>
  <si>
    <t>MAOR108-S2-Tut/05</t>
  </si>
  <si>
    <t>MAOR108-S2-Tut/06</t>
  </si>
  <si>
    <t>MAOR108-S2-Tut/07</t>
  </si>
  <si>
    <t>MAOR108-S2-Tut/08</t>
  </si>
  <si>
    <t>MAOR108-S2-Tut/09</t>
  </si>
  <si>
    <t>MAOR108-S2-Tut/10</t>
  </si>
  <si>
    <t>Cooper,GW</t>
  </si>
  <si>
    <t>MAOR165-S1-LecA/01</t>
  </si>
  <si>
    <t>MAOR165-S1-LecB/01</t>
  </si>
  <si>
    <t>MAOR165-S1-TutA/01</t>
  </si>
  <si>
    <t>MAOR165-S1-TutA/02</t>
  </si>
  <si>
    <t>MAOR172-S2-LecA/01</t>
  </si>
  <si>
    <t>MAOR172-S2-LecB/01</t>
  </si>
  <si>
    <t>MAOR172-S2-TutA/01</t>
  </si>
  <si>
    <t>MAOR172-S2-TutA/02</t>
  </si>
  <si>
    <t>MAOR212-S1-LecA/01</t>
  </si>
  <si>
    <t>MAOR212-S1-LecB/01</t>
  </si>
  <si>
    <t>MAOR212-S1-TutA/01</t>
  </si>
  <si>
    <t>MAOR212-S1-TutA/02</t>
  </si>
  <si>
    <t>MAOR212-S1-TutA/03</t>
  </si>
  <si>
    <t>MAOR219-S2-LecA/01</t>
  </si>
  <si>
    <t>MAOR219-S2-LecB/01</t>
  </si>
  <si>
    <t>MAOR219-S2-TutA/01</t>
  </si>
  <si>
    <t>MAOR219-S2-TutA/02</t>
  </si>
  <si>
    <t>MAOR219-S2-TutA/03</t>
  </si>
  <si>
    <t>MAOR219-S2-TutA/04</t>
  </si>
  <si>
    <t>MAOR219-S2-TutA/05</t>
  </si>
  <si>
    <t>MAOR219-S2-TutA/06</t>
  </si>
  <si>
    <t>MAOR230-S2-LecA/01</t>
  </si>
  <si>
    <t>MAOR230-S2-TutA/01</t>
  </si>
  <si>
    <t>MAOR230-S2-TutA/02</t>
  </si>
  <si>
    <t>MAOR268-S1-LecA/01</t>
  </si>
  <si>
    <t>MAOR268-S1-LecB/01</t>
  </si>
  <si>
    <t>MAOR270-S1-LecA/01</t>
  </si>
  <si>
    <t>MAOR270-S1-TutA/01</t>
  </si>
  <si>
    <t>Henderson,TM</t>
  </si>
  <si>
    <t>MAOR282-S2-LecA/01</t>
  </si>
  <si>
    <t>MAOR282-S2-LecB/01</t>
  </si>
  <si>
    <t>MAOR282-S2-TutA/01</t>
  </si>
  <si>
    <t>MAOR285-S2-LecA/01</t>
  </si>
  <si>
    <t>MAOR285-S2-LecB/01</t>
  </si>
  <si>
    <t>MAOR285-S2-TutA/01</t>
  </si>
  <si>
    <t>MAOR301-S2-LecA/01</t>
  </si>
  <si>
    <t>MAOR301-S2-TutA/01</t>
  </si>
  <si>
    <t>MAOR317-S2-LecA/01</t>
  </si>
  <si>
    <t>MAOR317-S2-LecB/01</t>
  </si>
  <si>
    <t>MAOR317-S2-TutA/01</t>
  </si>
  <si>
    <t>MAOR373-S1-LecA/01</t>
  </si>
  <si>
    <t>MAOR373-S1-LecB/01</t>
  </si>
  <si>
    <t>MAOR401-S1-TutA/01</t>
  </si>
  <si>
    <t>MAOR422-S1-LecA/01</t>
  </si>
  <si>
    <t>Exa</t>
  </si>
  <si>
    <t>MATH101_PY-SU2-Exa/01</t>
  </si>
  <si>
    <t>Seddon,HE</t>
  </si>
  <si>
    <t>MATH101_PY-SU2-LecA/01</t>
  </si>
  <si>
    <t>MATH101_PY-SU2-LecB/01</t>
  </si>
  <si>
    <t>MATH101_PY-SU2-TesA/01</t>
  </si>
  <si>
    <t>MATH101_PY-SU2-TutA/01</t>
  </si>
  <si>
    <t>MATH101_PY-SU2-TutB/01</t>
  </si>
  <si>
    <t>MATH101-S1-LecA/01</t>
  </si>
  <si>
    <t>MATH101-S1-LecB/01</t>
  </si>
  <si>
    <t>MATH101-S1-LecC/01</t>
  </si>
  <si>
    <t>MATH101-S1-LecD/01</t>
  </si>
  <si>
    <t>MATH101-S1-TesA/01</t>
  </si>
  <si>
    <t>MATH101-S1-TesB/01</t>
  </si>
  <si>
    <t>MATH101-S1-TesB/02</t>
  </si>
  <si>
    <t>MATH101-S1-TesB/03</t>
  </si>
  <si>
    <t>MATH101-S1-TutA/01</t>
  </si>
  <si>
    <t>MATH101-S1-TutA/02</t>
  </si>
  <si>
    <t>MATH101-S1-TutA/03</t>
  </si>
  <si>
    <t>MATH101-S1-TutA/04</t>
  </si>
  <si>
    <t>MATH101-S1-TutA/05</t>
  </si>
  <si>
    <t>MATH101-S1-TutA/06</t>
  </si>
  <si>
    <t>MATH101-S1-TutA/07</t>
  </si>
  <si>
    <t>MATH101-S1-TutA/08</t>
  </si>
  <si>
    <t>MATH101-S1-TutA/09</t>
  </si>
  <si>
    <t>MATH101-S1-TutA/10</t>
  </si>
  <si>
    <t>MATH101-S1-TutA/11</t>
  </si>
  <si>
    <t>MATH101-S1-TutA/12</t>
  </si>
  <si>
    <t>MATH101-S1-TutA/13</t>
  </si>
  <si>
    <t>MATH101-S1-TutA/14</t>
  </si>
  <si>
    <t>MATH101-S1-TutA/15</t>
  </si>
  <si>
    <t>MATH101-S1-TutA/16</t>
  </si>
  <si>
    <t>MATH101-S1-TutA/17</t>
  </si>
  <si>
    <t>MATH101-S1-TutA/18</t>
  </si>
  <si>
    <t>MATH101-S1-TutA/19</t>
  </si>
  <si>
    <t>MATH101-S1-TutA/20</t>
  </si>
  <si>
    <t>MATH101-S1-TutA/21</t>
  </si>
  <si>
    <t>MATH101-S1-TutA/22</t>
  </si>
  <si>
    <t>Ackerley,L</t>
  </si>
  <si>
    <t>MATH102-S1-LecA/01</t>
  </si>
  <si>
    <t>MATH102-S1-LecB/01</t>
  </si>
  <si>
    <t>MATH102-S1-LecC/01</t>
  </si>
  <si>
    <t>MATH102-S1-LecD/01</t>
  </si>
  <si>
    <t>MATH102-S1-TesA/01</t>
  </si>
  <si>
    <t>MATH102-S1-TesB/01</t>
  </si>
  <si>
    <t>MATH102-S1-TutA/01</t>
  </si>
  <si>
    <t>MATH102-S1-TutA/02</t>
  </si>
  <si>
    <t>MATH102-S1-TutA/03</t>
  </si>
  <si>
    <t>MATH102-S1-TutA/04</t>
  </si>
  <si>
    <t>MATH102-S1-TutA/05</t>
  </si>
  <si>
    <t>MATH102-S1-TutA/07</t>
  </si>
  <si>
    <t>/Ho,D</t>
  </si>
  <si>
    <t>MATH102-S2-LecA/01</t>
  </si>
  <si>
    <t>MATH102-S2-LecB/01</t>
  </si>
  <si>
    <t>MATH102-S2-LecC/01</t>
  </si>
  <si>
    <t>MATH102-S2-LecD/01</t>
  </si>
  <si>
    <t>MATH102-S2-TesA/01</t>
  </si>
  <si>
    <t>MATH102-S2-TesB/01</t>
  </si>
  <si>
    <t>MATH102-S2-TutA/01</t>
  </si>
  <si>
    <t>MATH102-S2-TutA/02</t>
  </si>
  <si>
    <t>MATH102-S2-TutA/03</t>
  </si>
  <si>
    <t>MATH102-S2-TutA/04</t>
  </si>
  <si>
    <t>MATH102-S2-TutA/05</t>
  </si>
  <si>
    <t>MATH103_PY-SU2-LecA/01</t>
  </si>
  <si>
    <t>MATH103_PY-SU2-LecB/01</t>
  </si>
  <si>
    <t>MATH103_PY-SU2-LecC/01</t>
  </si>
  <si>
    <t>MATH103_PY-SU2-LecD/01</t>
  </si>
  <si>
    <t>MATH103_PY-SU2-TesA/01</t>
  </si>
  <si>
    <t>MATH103_PY-SU2-TesB/01</t>
  </si>
  <si>
    <t>MATH103_PY-SU2-TutA/01</t>
  </si>
  <si>
    <t>MATH103_PY-SU2-TutB/01</t>
  </si>
  <si>
    <t>MATH103_PY-SU2-TutC/01</t>
  </si>
  <si>
    <t>MATH103_PY-SU2-TutD/01</t>
  </si>
  <si>
    <t>Voloch,F</t>
  </si>
  <si>
    <t>MATH103-S1-LecA/01</t>
  </si>
  <si>
    <t>MATH103-S1-LecB/01</t>
  </si>
  <si>
    <t>MATH103-S1-LecC/01</t>
  </si>
  <si>
    <t>MATH103-S1-LecD/01</t>
  </si>
  <si>
    <t>MATH103-S1-TesA/01</t>
  </si>
  <si>
    <t>MATH103-S1-TutA/01</t>
  </si>
  <si>
    <t>MATH103-S1-TutA/02</t>
  </si>
  <si>
    <t>MATH103-S1-TutA/03</t>
  </si>
  <si>
    <t>MATH103-S1-TutA/04</t>
  </si>
  <si>
    <t>MATH103-S2-LecA/01</t>
  </si>
  <si>
    <t>MATH103-S2-LecB/01</t>
  </si>
  <si>
    <t>MATH103-S2-LecC/01</t>
  </si>
  <si>
    <t>MATH103-S2-LecD/01</t>
  </si>
  <si>
    <t>MATH103-S2-TesA/01</t>
  </si>
  <si>
    <t>MATH103-S2-TesB/01</t>
  </si>
  <si>
    <t>MATH103-S2-TutA/01</t>
  </si>
  <si>
    <t>MATH103-S2-TutA/02</t>
  </si>
  <si>
    <t>MATH103-S2-TutA/03</t>
  </si>
  <si>
    <t>MATH103-S2-TutA/04</t>
  </si>
  <si>
    <t>Semple,CA</t>
  </si>
  <si>
    <t>McLeod,JC</t>
  </si>
  <si>
    <t>MATH120-S2-LecA/01</t>
  </si>
  <si>
    <t>MATH120-S2-LecB/01</t>
  </si>
  <si>
    <t>MATH120-S2-LecC/01</t>
  </si>
  <si>
    <t>MATH120-S2-LecD/01</t>
  </si>
  <si>
    <t>MATH120-S2-TesA/01</t>
  </si>
  <si>
    <t>MATH120-S2-TutA/01</t>
  </si>
  <si>
    <t>MATH120-S2-TutA/02</t>
  </si>
  <si>
    <t>MATH120-S2-TutA/03</t>
  </si>
  <si>
    <t>MATH120-S2-TutA/04</t>
  </si>
  <si>
    <t>MATH120-S2-TutA/05</t>
  </si>
  <si>
    <t>MATH120-S2-TutA/06</t>
  </si>
  <si>
    <t>MATH120-S2-TutA/07</t>
  </si>
  <si>
    <t>MATH120-S2-TutA/08</t>
  </si>
  <si>
    <t>MATH120-S2-TutA/09</t>
  </si>
  <si>
    <t>MATH120-S2-TutA/10</t>
  </si>
  <si>
    <t>MATH120-S2-TutA/11</t>
  </si>
  <si>
    <t>MATH120-S2-TutA/12</t>
  </si>
  <si>
    <t>MATH120-S2-TutA/13</t>
  </si>
  <si>
    <t>MATH120-S2-TutA/14</t>
  </si>
  <si>
    <t>MATH120-S2-TutA/15</t>
  </si>
  <si>
    <t>MATH120-S2-TutA/16</t>
  </si>
  <si>
    <t>MATH120-S2-TutA/17</t>
  </si>
  <si>
    <t>MATH120-S2-TutA/18</t>
  </si>
  <si>
    <t>MATH170-S2-ComA/01</t>
  </si>
  <si>
    <t>MATH170-S2-ComA/02</t>
  </si>
  <si>
    <t>MATH170-S2-ComA/03</t>
  </si>
  <si>
    <t>MATH170-S2-ComA/04</t>
  </si>
  <si>
    <t>MATH170-S2-ComA/05</t>
  </si>
  <si>
    <t>MATH170-S2-ComA/06</t>
  </si>
  <si>
    <t>MATH170-S2-ComA/07</t>
  </si>
  <si>
    <t>MATH170-S2-ComA/08</t>
  </si>
  <si>
    <t>MATH170-S2-ComA/09</t>
  </si>
  <si>
    <t>MATH170-S2-ComA/10</t>
  </si>
  <si>
    <t>MATH170-S2-ComA/11</t>
  </si>
  <si>
    <t>MATH170-S2-ComA/12</t>
  </si>
  <si>
    <t>MATH170-S2-ComA/13</t>
  </si>
  <si>
    <t>MATH170-S2-ComA/14</t>
  </si>
  <si>
    <t>MATH170-S2-ComA/15</t>
  </si>
  <si>
    <t>MATH170-S2-ComA/16</t>
  </si>
  <si>
    <t>MATH170-S2-ComA/17</t>
  </si>
  <si>
    <t>MATH170-S2-ComA/18</t>
  </si>
  <si>
    <t>MATH170-S2-ComA/19</t>
  </si>
  <si>
    <t>MATH170-S2-ComA/20</t>
  </si>
  <si>
    <t>MATH170-S2-ComA/21</t>
  </si>
  <si>
    <t>MATH170-S2-ComA/22</t>
  </si>
  <si>
    <t>MATH170-S2-ComA/23</t>
  </si>
  <si>
    <t>MATH170-S2-ComA/24</t>
  </si>
  <si>
    <t>MATH170-S2-ComA/25</t>
  </si>
  <si>
    <t>MATH170-S2-ComA/26</t>
  </si>
  <si>
    <t>MATH170-S2-ComA/27</t>
  </si>
  <si>
    <t>MATH170-S2-ComA/28</t>
  </si>
  <si>
    <t>MATH170-S2-ComA/29</t>
  </si>
  <si>
    <t>MATH170-S2-ComA/30</t>
  </si>
  <si>
    <t>MATH170-S2-ComA/31</t>
  </si>
  <si>
    <t>MATH170-S2-ComA/32</t>
  </si>
  <si>
    <t>MATH170-S2-ComA/33</t>
  </si>
  <si>
    <t>MATH170-S2-ComA/34</t>
  </si>
  <si>
    <t>MATH170-S2-ComA/35</t>
  </si>
  <si>
    <t>MATH170-S2-ComA/36</t>
  </si>
  <si>
    <t>MATH170-S2-ComA/37</t>
  </si>
  <si>
    <t>MATH170-S2-ComA/38</t>
  </si>
  <si>
    <t>MATH170-S2-ComA/39</t>
  </si>
  <si>
    <t>MATH170-S2-ComA/40</t>
  </si>
  <si>
    <t>MATH170-S2-ComA/41</t>
  </si>
  <si>
    <t>MATH170-S2-ComA/42</t>
  </si>
  <si>
    <t>MATH170-S2-ComA/43</t>
  </si>
  <si>
    <t>MATH170-S2-ComA/44</t>
  </si>
  <si>
    <t>MATH170-S2-ComA/45</t>
  </si>
  <si>
    <t>MATH170-S2-LecA/01</t>
  </si>
  <si>
    <t>MATH170-S2-LecA/02</t>
  </si>
  <si>
    <t>MATH170-S2-LecB/01</t>
  </si>
  <si>
    <t>MATH170-S2-LecB/02</t>
  </si>
  <si>
    <t>MATH199-W-LecA/01</t>
  </si>
  <si>
    <t>MATH199-W-TesA/01</t>
  </si>
  <si>
    <t>MATH199-W-TesB/01</t>
  </si>
  <si>
    <t>MATH199-W-TesC/01</t>
  </si>
  <si>
    <t>MATH199-W-TesD/01</t>
  </si>
  <si>
    <t>MATH199-W-TutA/01</t>
  </si>
  <si>
    <t>MATH199_D-W-Tut/01</t>
  </si>
  <si>
    <t>MATH199_D-W-Tut/02</t>
  </si>
  <si>
    <t>MATH199_D-W-Tut/03</t>
  </si>
  <si>
    <t>MATH199_D-W-Tut/04</t>
  </si>
  <si>
    <t>MATH199_D-W-Tut/05</t>
  </si>
  <si>
    <t>MATH199_D-W-Tut/06</t>
  </si>
  <si>
    <t>MATH199_D-W-Tut/07</t>
  </si>
  <si>
    <t>MATH199_D-W-Tut/08</t>
  </si>
  <si>
    <t>MATH199_D-W-Tut/09</t>
  </si>
  <si>
    <t>MATH199_D-W-Tut/11</t>
  </si>
  <si>
    <t>MATH199_D-W-TutB/01</t>
  </si>
  <si>
    <t>MATH199_D-W-TutB/02</t>
  </si>
  <si>
    <t>MATH199_D-W-TutB/03</t>
  </si>
  <si>
    <t>MATH199_D-W-TutB/04</t>
  </si>
  <si>
    <t>MATH199_D-W-TutB/05</t>
  </si>
  <si>
    <t>MATH199_D-W-TutB/06</t>
  </si>
  <si>
    <t>MATH199_D-W-TutB/07</t>
  </si>
  <si>
    <t>MATH199_D-W-TutB/09</t>
  </si>
  <si>
    <t>MATH199_D-W-TutB/11</t>
  </si>
  <si>
    <t>MATH199_D-W-TutC/01</t>
  </si>
  <si>
    <t>MATH199_D-W-TutC/02</t>
  </si>
  <si>
    <t>MATH199_D-W-TutC/03</t>
  </si>
  <si>
    <t>MATH199_D-W-TutC/04</t>
  </si>
  <si>
    <t>MATH199_D-W-TutC/05</t>
  </si>
  <si>
    <t>MATH199_D-W-TutC/06</t>
  </si>
  <si>
    <t>MATH199_D-W-TutC/07</t>
  </si>
  <si>
    <t>MATH199_D-W-TutC/09</t>
  </si>
  <si>
    <t>MATH199_D-W-TutC/11</t>
  </si>
  <si>
    <t>MATH199_D-W-TutD/01</t>
  </si>
  <si>
    <t>MATH199_D-W-TutD/02</t>
  </si>
  <si>
    <t>MATH199_D-W-TutD/03</t>
  </si>
  <si>
    <t>MATH199_D-W-TutD/04</t>
  </si>
  <si>
    <t>MATH199_D-W-TutD/05</t>
  </si>
  <si>
    <t>MATH199_D-W-TutD/06</t>
  </si>
  <si>
    <t>MATH199_D-W-TutD/07</t>
  </si>
  <si>
    <t>MATH199_D-W-TutD/09</t>
  </si>
  <si>
    <t>MATH199_D-W-TutD/11</t>
  </si>
  <si>
    <t>MATH201-S1-LecA/01</t>
  </si>
  <si>
    <t>MATH201-S1-LecB/01</t>
  </si>
  <si>
    <t>MATH201-S1-LecC/01</t>
  </si>
  <si>
    <t>MATH201-S1-TesA/01</t>
  </si>
  <si>
    <t>MATH201-S1-TesB/01</t>
  </si>
  <si>
    <t>MATH201-S1-TutA/01</t>
  </si>
  <si>
    <t>MATH201-S1-TutA/02</t>
  </si>
  <si>
    <t>MATH201-S1-TutA/03</t>
  </si>
  <si>
    <t>MATH201-S1-TutA/04</t>
  </si>
  <si>
    <t>MATH201-S1-TutA/05</t>
  </si>
  <si>
    <t>MATH202-S2-ComA/01</t>
  </si>
  <si>
    <t>MATH202-S2-ComA/02</t>
  </si>
  <si>
    <t>MATH202-S2-ComA/03</t>
  </si>
  <si>
    <t>MATH202-S2-ComA/04</t>
  </si>
  <si>
    <t>MATH202-S2-LecA/01</t>
  </si>
  <si>
    <t>MATH202-S2-LecB/01</t>
  </si>
  <si>
    <t>MATH202-S2-LecC/01</t>
  </si>
  <si>
    <t>MATH202-S2-TesA/01</t>
  </si>
  <si>
    <t>MATH203-S1-LecA/01</t>
  </si>
  <si>
    <t>MATH203-S1-LecB/01</t>
  </si>
  <si>
    <t>MATH203-S1-LecC/01</t>
  </si>
  <si>
    <t>MATH203-S1-TesA/01</t>
  </si>
  <si>
    <t>MATH203-S1-TutA/01</t>
  </si>
  <si>
    <t>MATH203-S1-TutA/02</t>
  </si>
  <si>
    <t>MATH203-S1-TutA/03</t>
  </si>
  <si>
    <t>MATH203-S1-TutA/04</t>
  </si>
  <si>
    <t>MATH220-S1-LecA/01</t>
  </si>
  <si>
    <t>MATH220-S1-LecB/01</t>
  </si>
  <si>
    <t>MATH220-S1-LecC/01</t>
  </si>
  <si>
    <t>MATH220-S1-TesA/01</t>
  </si>
  <si>
    <t>MATH220-S1-TutA/01</t>
  </si>
  <si>
    <t>MATH220-S1-TutA/02</t>
  </si>
  <si>
    <t>MATH220-S1-TutA/03</t>
  </si>
  <si>
    <t>MATH220-S1-TutA/04</t>
  </si>
  <si>
    <t>MATH220-S1-TutA/05</t>
  </si>
  <si>
    <t>MATH220-S1-TutA/06</t>
  </si>
  <si>
    <t>MATH230-S2-LecA/01</t>
  </si>
  <si>
    <t>MATH230-S2-LecB/01</t>
  </si>
  <si>
    <t>MATH230-S2-LecC/01</t>
  </si>
  <si>
    <t>MATH230-S2-TutA/01</t>
  </si>
  <si>
    <t>MATH230-S2-TutA/02</t>
  </si>
  <si>
    <t>MATH240-S2-LecA/01</t>
  </si>
  <si>
    <t>MATH240-S2-LecB/01</t>
  </si>
  <si>
    <t>MATH240-S2-LecC/01</t>
  </si>
  <si>
    <t>MATH240-S2-TutA/01</t>
  </si>
  <si>
    <t>MATH240-S2-TutA/02</t>
  </si>
  <si>
    <t>MATH270-S2-ComA/02</t>
  </si>
  <si>
    <t>MATH270-S2-ComA/03</t>
  </si>
  <si>
    <t>MATH270-S2-ComA/04</t>
  </si>
  <si>
    <t>MATH270-S2-ComA/05</t>
  </si>
  <si>
    <t>MATH270-S2-ComA/06</t>
  </si>
  <si>
    <t>MATH270-S2-LecA/01</t>
  </si>
  <si>
    <t>MATH270-S2-LecB/01</t>
  </si>
  <si>
    <t>MATH270-S2-LecC/01</t>
  </si>
  <si>
    <t>MATH302-S1-LecA/01</t>
  </si>
  <si>
    <t>MATH302-S1-LecB/01</t>
  </si>
  <si>
    <t>MATH302-S1-LecC/01</t>
  </si>
  <si>
    <t>MATH302-S1-TutA/01</t>
  </si>
  <si>
    <t>MATH303-S2-LecA/01</t>
  </si>
  <si>
    <t>MATH303-S2-LecB/01</t>
  </si>
  <si>
    <t>MATH303-S2-TutA/01</t>
  </si>
  <si>
    <t>MATH303-S2-TutA/02</t>
  </si>
  <si>
    <t>MATH320-S1-LecA/01</t>
  </si>
  <si>
    <t>MATH320-S1-LecB/01</t>
  </si>
  <si>
    <t>MATH320-S1-TutA/02</t>
  </si>
  <si>
    <t>ExcA</t>
  </si>
  <si>
    <t>MATH321-S1-ExcA/01</t>
  </si>
  <si>
    <t>MATH321-S1-LecA/01</t>
  </si>
  <si>
    <t>MATH321-S1-LecB/01</t>
  </si>
  <si>
    <t>MATH321-S1-TesA/01</t>
  </si>
  <si>
    <t>MATH321-S1-TutA/01</t>
  </si>
  <si>
    <t>MATH324-S2-ExaA/01</t>
  </si>
  <si>
    <t>MATH324-S2-LecA/01</t>
  </si>
  <si>
    <t>MATH324-S2-LecB/01</t>
  </si>
  <si>
    <t>MATH324-S2-TesA/01</t>
  </si>
  <si>
    <t>MATH324-S2-TutA/01</t>
  </si>
  <si>
    <t>MATH336-S2-LecA/01</t>
  </si>
  <si>
    <t>MATH336-S2-LecB/01</t>
  </si>
  <si>
    <t>MATH336-S2-LecC/01</t>
  </si>
  <si>
    <t>MATH343-S1-LecA/01</t>
  </si>
  <si>
    <t>MATH343-S1-LecB/01</t>
  </si>
  <si>
    <t>MATH343-S1-TutA/01</t>
  </si>
  <si>
    <t>MATH343-S1-TutA/02</t>
  </si>
  <si>
    <t>MATH353-S1-ComA/01</t>
  </si>
  <si>
    <t>MATH353-S1-LecA/01</t>
  </si>
  <si>
    <t>MATH353-S1-LecB/01</t>
  </si>
  <si>
    <t>MATH353-S1-TutA/01</t>
  </si>
  <si>
    <t>MATH363-S2-ComA/01</t>
  </si>
  <si>
    <t>MATH363-S2-LecA/01</t>
  </si>
  <si>
    <t>MATH363-S2-LecB/01</t>
  </si>
  <si>
    <t>MATH363-S2-TutA/01</t>
  </si>
  <si>
    <t>MATH365-S2-LecA/01</t>
  </si>
  <si>
    <t>MATH365-S2-LecB/01</t>
  </si>
  <si>
    <t>MATH365-S2-TesA/01</t>
  </si>
  <si>
    <t>MATH365-S2-TutA/01</t>
  </si>
  <si>
    <t>MATH365-S2-TutA/02</t>
  </si>
  <si>
    <t>MATH380-S1-LecA/01</t>
  </si>
  <si>
    <t>MATH380-S1-LecB/01</t>
  </si>
  <si>
    <t>MATH380-S1-TutA/01</t>
  </si>
  <si>
    <t>MATH380-S1-TutA/02</t>
  </si>
  <si>
    <t>MATH401-S1-LecA/01</t>
  </si>
  <si>
    <t>MATH401-S1-LecB/01</t>
  </si>
  <si>
    <t>MATH406-S1-LecA/01</t>
  </si>
  <si>
    <t>MATH407-S2-LecA/01</t>
  </si>
  <si>
    <t>MATH407-S2-LecB/01</t>
  </si>
  <si>
    <t>MATH409-S1-LecA/01</t>
  </si>
  <si>
    <t>MATH409-S1-LecB/01</t>
  </si>
  <si>
    <t>MATH410-S1-LecA/01</t>
  </si>
  <si>
    <t>MATH410-S1-LecB/01</t>
  </si>
  <si>
    <t>MATH411-S1-LecA/01</t>
  </si>
  <si>
    <t>MATH411-S1-LecB/01</t>
  </si>
  <si>
    <t>Optimization</t>
  </si>
  <si>
    <t>MATH412-S2-LecA/01</t>
  </si>
  <si>
    <t>MATH412-S2-LecB/01</t>
  </si>
  <si>
    <t>MATH414-S1-ComA/01</t>
  </si>
  <si>
    <t>MATH414-S1-LecA/01</t>
  </si>
  <si>
    <t>MATH414-S1-LecB/01</t>
  </si>
  <si>
    <t>MATH414-S1-TutA/01</t>
  </si>
  <si>
    <t>MATH420-S2-LecA/01</t>
  </si>
  <si>
    <t>MATH420-S2-LecB/01</t>
  </si>
  <si>
    <t>MATH427-S1-LecA/01</t>
  </si>
  <si>
    <t>MATH427-S1-LecB/01</t>
  </si>
  <si>
    <t>Combinatorics</t>
  </si>
  <si>
    <t>MATH429-S2-LecA/01</t>
  </si>
  <si>
    <t>MATH429-S2-LecB/01</t>
  </si>
  <si>
    <t>MATH431-S2-LecA/01</t>
  </si>
  <si>
    <t>MATH431-S2-LecB/01</t>
  </si>
  <si>
    <t>MATH432-S2-LecA/01</t>
  </si>
  <si>
    <t>MATH432-S2-LecB/01</t>
  </si>
  <si>
    <t>MATH432-S2-LecC/01</t>
  </si>
  <si>
    <t>MATH433-S1-LecA/01</t>
  </si>
  <si>
    <t>MATH433-S1-LecB/01</t>
  </si>
  <si>
    <t>MATH433-S1-TutA/01</t>
  </si>
  <si>
    <t>MATH433-S1-TutA/02</t>
  </si>
  <si>
    <t>MATH439-S1-ExcA/01</t>
  </si>
  <si>
    <t>MATH439-S1-LecA/01</t>
  </si>
  <si>
    <t>MATH439-S1-LecB/01</t>
  </si>
  <si>
    <t>MATH439-S1-TutA/01</t>
  </si>
  <si>
    <t>MATH443-S1-LecA/01</t>
  </si>
  <si>
    <t>MATH443-S1-LecB/01</t>
  </si>
  <si>
    <t>MATH443-S1-TutA/01</t>
  </si>
  <si>
    <t>MATH443-S1-TutA/02</t>
  </si>
  <si>
    <t>Mortensen,TP</t>
  </si>
  <si>
    <t>M2</t>
  </si>
  <si>
    <t>MBAD601-M2-LecA/01</t>
  </si>
  <si>
    <t>M3</t>
  </si>
  <si>
    <t>MBAD604-M3-LecA/01</t>
  </si>
  <si>
    <t>MBAD605-M3-LecA/01</t>
  </si>
  <si>
    <t>Lange,C</t>
  </si>
  <si>
    <t>MBAD605-X-LecA/01</t>
  </si>
  <si>
    <t>MBAD605-X-LecB/01</t>
  </si>
  <si>
    <t>MBAD606-M2-LecA/01</t>
  </si>
  <si>
    <t>MBAD611-M3-LecA/01</t>
  </si>
  <si>
    <t>M1</t>
  </si>
  <si>
    <t>MBAD612-M1-LecA/01</t>
  </si>
  <si>
    <t>MBAD615-M1-LecA/01</t>
  </si>
  <si>
    <t>MBAD615-X-LecA/01</t>
  </si>
  <si>
    <t>MBAD615-X-LecB/01</t>
  </si>
  <si>
    <t>MBAD631-M3-LecA/01</t>
  </si>
  <si>
    <t>MBAD631-X-LecA/01</t>
  </si>
  <si>
    <t>MBAD631-X-LecB/01</t>
  </si>
  <si>
    <t>MBAD632-M1-LecA/01</t>
  </si>
  <si>
    <t>MBAD642-M2-LecA/01</t>
  </si>
  <si>
    <t>MBAD642-X-LecA/01</t>
  </si>
  <si>
    <t>MBAD642-X-LecB/01</t>
  </si>
  <si>
    <t>Nilakant,V</t>
  </si>
  <si>
    <t>MBAD643-M2-LecA/01</t>
  </si>
  <si>
    <t>MBAD643-X-LecA/01</t>
  </si>
  <si>
    <t>MBAD643-X-LecB/01</t>
  </si>
  <si>
    <t>M4</t>
  </si>
  <si>
    <t>MBAD652-M4-LecA/01</t>
  </si>
  <si>
    <t>MBAD653-M4-LecA/01</t>
  </si>
  <si>
    <t>MBAD653-M4-LecB/01</t>
  </si>
  <si>
    <t>Entrepreneurship</t>
  </si>
  <si>
    <t>MBAD654-M4-LecA/01</t>
  </si>
  <si>
    <t>MBAD658-M4-LecA/01</t>
  </si>
  <si>
    <t>MBAD661-M4-LecA/01</t>
  </si>
  <si>
    <t>MBAD661-M4-LecB/01</t>
  </si>
  <si>
    <t>MBAD663-M1-LecA/01</t>
  </si>
  <si>
    <t>MBAD664-X-LecA/01</t>
  </si>
  <si>
    <t>MBAD664-X-LecB/01</t>
  </si>
  <si>
    <t>MBAD669-X-LecA/01</t>
  </si>
  <si>
    <t>MBAD678-A-LecA/01</t>
  </si>
  <si>
    <t>MBAD678-A-LecB/01</t>
  </si>
  <si>
    <t>MBAD679-M4-LecA/01</t>
  </si>
  <si>
    <t>MBAZ601-T1-ExaA/01</t>
  </si>
  <si>
    <t>MBAZ601-T1-LecA/01</t>
  </si>
  <si>
    <t>MBAZ601-T1-LecA/02</t>
  </si>
  <si>
    <t>MBAZ601-T1-LecB/01</t>
  </si>
  <si>
    <t>MBAZ602-T1-ExaA/01</t>
  </si>
  <si>
    <t>MBAZ602-T1-LecA/01</t>
  </si>
  <si>
    <t>MBAZ602-T1-LecA/02</t>
  </si>
  <si>
    <t>T2</t>
  </si>
  <si>
    <t>MBAZ603-T2-LecA/01</t>
  </si>
  <si>
    <t>MBAZ603-T2-LecA/02</t>
  </si>
  <si>
    <t>MBAZ603-T2-LecB/01</t>
  </si>
  <si>
    <t>MBAZ603-T2-TesA/01</t>
  </si>
  <si>
    <t>MBAZ604-T2-LecA/01</t>
  </si>
  <si>
    <t>MBAZ604-T2-LecA/02</t>
  </si>
  <si>
    <t>MBAZ605-T4-LecA/01</t>
  </si>
  <si>
    <t>MBAZ605-T4-LecA/02</t>
  </si>
  <si>
    <t>MBAZ605-T4-LecB/01</t>
  </si>
  <si>
    <t>MBIS622-T4-LecA/01</t>
  </si>
  <si>
    <t>MBIS623-T4-LecA/01</t>
  </si>
  <si>
    <t>MBUS601-X-LecA/01</t>
  </si>
  <si>
    <t>MBUS602-T4-LecA/01</t>
  </si>
  <si>
    <t>MBUS602-T4-LecA/02</t>
  </si>
  <si>
    <t>MBUS603-T4-LecA/01</t>
  </si>
  <si>
    <t>MBUS650-T3-LecA/01</t>
  </si>
  <si>
    <t>MBUS651-T3-LecA/01</t>
  </si>
  <si>
    <t>MDPH401-S1-LecA/01</t>
  </si>
  <si>
    <t>MDPH401-S1-LecB/01</t>
  </si>
  <si>
    <t>MDPH401-S1-TutA/01</t>
  </si>
  <si>
    <t>Marsh,SH</t>
  </si>
  <si>
    <t>MDPH402-S2-LecA/01</t>
  </si>
  <si>
    <t>MDPH402-S2-LecB/01</t>
  </si>
  <si>
    <t>MDPH403-S1-LecA/01</t>
  </si>
  <si>
    <t>MDPH403-S1-LecB/01</t>
  </si>
  <si>
    <t>MDPH404-S1-LecA/01</t>
  </si>
  <si>
    <t>MDPH404-S1-TutA/01</t>
  </si>
  <si>
    <t>MDPH405-S2-FieA/01</t>
  </si>
  <si>
    <t>MDPH405-S2-LecA/01</t>
  </si>
  <si>
    <t>MDPH405-S2-LecB/01</t>
  </si>
  <si>
    <t>MDPH405-S2-TutA/01</t>
  </si>
  <si>
    <t>MDPH406-S2-LecA/01</t>
  </si>
  <si>
    <t>MDPH406-S2-LecB/01</t>
  </si>
  <si>
    <t>MDPH407-W-LabA/01</t>
  </si>
  <si>
    <t>Adams,J</t>
  </si>
  <si>
    <t>MDPH407-W-LecA/01</t>
  </si>
  <si>
    <t>MGMT100-S1-LecA/01</t>
  </si>
  <si>
    <t>MGMT100-S1-LecA/02</t>
  </si>
  <si>
    <t>MGMT100-S1-LecB/01</t>
  </si>
  <si>
    <t>MGMT100-S1-LecB/02</t>
  </si>
  <si>
    <t>MGMT100-S1-LecC/01</t>
  </si>
  <si>
    <t>MGMT100-S1-LecC/02</t>
  </si>
  <si>
    <t>MGMT100-S1-TesA/01</t>
  </si>
  <si>
    <t>MGMT100-S1-TutA/01</t>
  </si>
  <si>
    <t>MGMT100-S1-TutA/02</t>
  </si>
  <si>
    <t>MGMT100-S1-TutA/03</t>
  </si>
  <si>
    <t>MGMT100-S1-TutA/04</t>
  </si>
  <si>
    <t>MGMT100-S1-TutA/05</t>
  </si>
  <si>
    <t>MGMT100-S1-TutA/06</t>
  </si>
  <si>
    <t>MGMT100-S1-TutA/07</t>
  </si>
  <si>
    <t>MGMT100-S1-TutA/08</t>
  </si>
  <si>
    <t>MGMT100-S2-LecA/01</t>
  </si>
  <si>
    <t>MGMT100-S2-LecA/02</t>
  </si>
  <si>
    <t>MGMT100-S2-LecB/01</t>
  </si>
  <si>
    <t>MGMT100-S2-LecB/02</t>
  </si>
  <si>
    <t>MGMT100-S2-LecC/01</t>
  </si>
  <si>
    <t>MGMT100-S2-LecC/02</t>
  </si>
  <si>
    <t>MGMT100-S2-TesA/01</t>
  </si>
  <si>
    <t>MGMT100-S2-TutA/01</t>
  </si>
  <si>
    <t>MGMT100-S2-TutA/02</t>
  </si>
  <si>
    <t>MGMT100-S2-TutA/03</t>
  </si>
  <si>
    <t>MGMT100-S2-TutA/04</t>
  </si>
  <si>
    <t>MGMT100-S2-TutA/05</t>
  </si>
  <si>
    <t>MGMT100-S2-TutA/06</t>
  </si>
  <si>
    <t>MGMT100-S2-TutA/07</t>
  </si>
  <si>
    <t>MGMT100-S2-TutA/08</t>
  </si>
  <si>
    <t>Chowdhury,M</t>
  </si>
  <si>
    <t>MGMT170-S2-LecA/01</t>
  </si>
  <si>
    <t>MGMT170-S2-LecB/01</t>
  </si>
  <si>
    <t>MGMT170-S2-TesA/01</t>
  </si>
  <si>
    <t>MGMT170-S2-TutA/01</t>
  </si>
  <si>
    <t>MGMT170-S2-TutA/02</t>
  </si>
  <si>
    <t>MGMT170-S2-TutA/03</t>
  </si>
  <si>
    <t>MGMT170-S2-TutA/04</t>
  </si>
  <si>
    <t>MGMT170-S2-TutB/01</t>
  </si>
  <si>
    <t>MGMT170-S2-TutB/02</t>
  </si>
  <si>
    <t>MGMT170-S2-TutB/03</t>
  </si>
  <si>
    <t>MGMT170-S2-TutB/04</t>
  </si>
  <si>
    <t>Mills,CE</t>
  </si>
  <si>
    <t>Wright,SL</t>
  </si>
  <si>
    <t>MGMT206-S1-LecA/01</t>
  </si>
  <si>
    <t>MGMT206-S1-TesA/01</t>
  </si>
  <si>
    <t>Wordsworth,R</t>
  </si>
  <si>
    <t>MGMT207-S1-DroA/01</t>
  </si>
  <si>
    <t>DroB</t>
  </si>
  <si>
    <t>MGMT207-S1-DroB/01</t>
  </si>
  <si>
    <t>MGMT207-S1-LecA/01</t>
  </si>
  <si>
    <t>/Matthews,T</t>
  </si>
  <si>
    <t>MGMT208-S2-LecA/01</t>
  </si>
  <si>
    <t>Stiles,DR</t>
  </si>
  <si>
    <t>MGMT221-S1-LecA/01</t>
  </si>
  <si>
    <t>Miles,MP</t>
  </si>
  <si>
    <t>MGMT223-S2-LecA/01</t>
  </si>
  <si>
    <t>MGMT223-S2-TutA/01</t>
  </si>
  <si>
    <t>Balzarova,M</t>
  </si>
  <si>
    <t>MGMT230-S2-LecA/01</t>
  </si>
  <si>
    <t>Hall,M</t>
  </si>
  <si>
    <t>MGMT230-S2-TesA/01</t>
  </si>
  <si>
    <t>Castka,P</t>
  </si>
  <si>
    <t>MGMT270-S1-LecA/01</t>
  </si>
  <si>
    <t>MGMT270-S1-LecB/01</t>
  </si>
  <si>
    <t>Pulakanam,V</t>
  </si>
  <si>
    <t>MGMT271-S2-ComA/01</t>
  </si>
  <si>
    <t>MGMT271-S2-ComB/01</t>
  </si>
  <si>
    <t>MGMT271-S2-LecA/01</t>
  </si>
  <si>
    <t>MGMT271-S2-LecB/01</t>
  </si>
  <si>
    <t>MGMT281-S2-LecA/01</t>
  </si>
  <si>
    <t>MGMT301-S1-LecA/01</t>
  </si>
  <si>
    <t>MGMT301-S1-LecB/01</t>
  </si>
  <si>
    <t>Walker,B</t>
  </si>
  <si>
    <t>MGMT303-S2-LecA/01</t>
  </si>
  <si>
    <t>MGMT303-S2-TesA/01</t>
  </si>
  <si>
    <t>MGMT303-S2-TesA/02</t>
  </si>
  <si>
    <t>MGMT303-S2-TesB/01</t>
  </si>
  <si>
    <t>MGMT303-S2-TesB/02</t>
  </si>
  <si>
    <t>MGMT304-S1-LecA/01</t>
  </si>
  <si>
    <t>MGMT306-S1-LecA/01</t>
  </si>
  <si>
    <t>MGMT308-S2-LecA/01</t>
  </si>
  <si>
    <t>MGMT308-S2-TutA/01</t>
  </si>
  <si>
    <t>MGMT324-S2-LecA/01</t>
  </si>
  <si>
    <t>MGMT330-S2-LecA/01</t>
  </si>
  <si>
    <t>MGMT330-S2-TesA/01</t>
  </si>
  <si>
    <t>MGMT330-S2-TesB/01</t>
  </si>
  <si>
    <t>MGMT331-S1-LecA/01</t>
  </si>
  <si>
    <t>MGMT331-S1-TutA/01</t>
  </si>
  <si>
    <t>MGMT331-S1-TutA/02</t>
  </si>
  <si>
    <t>MGMT331-S1-TutA/03</t>
  </si>
  <si>
    <t>MGMT331-S1-TutA/04</t>
  </si>
  <si>
    <t>MGMT331-S1-TutA/05</t>
  </si>
  <si>
    <t>MGMT332-S2-LecA/01</t>
  </si>
  <si>
    <t>MGMT342-S1-LecA/01</t>
  </si>
  <si>
    <t>MGMT343-S2-LecA/01</t>
  </si>
  <si>
    <t>MGMT344-S1-LecA/01</t>
  </si>
  <si>
    <t>MGMT345-S2-LecA/01</t>
  </si>
  <si>
    <t>MGMT345-S2-LecB/01</t>
  </si>
  <si>
    <t>MGMT370-S1-ComA/01</t>
  </si>
  <si>
    <t>MGMT370-S1-ComB/01</t>
  </si>
  <si>
    <t>MGMT370-S1-LecA/01</t>
  </si>
  <si>
    <t>MGMT370-S1-TutA/01</t>
  </si>
  <si>
    <t>MGMT371-S2-LecA/01</t>
  </si>
  <si>
    <t>MGMT371-S2-TutA/01</t>
  </si>
  <si>
    <t>MGMT372-S1-LecA/01</t>
  </si>
  <si>
    <t>MGMT372-S1-LecB/01</t>
  </si>
  <si>
    <t>MGMT373-S2-ComA/01</t>
  </si>
  <si>
    <t>MGMT373-S2-LecA/01</t>
  </si>
  <si>
    <t>MGMT611-S2-LecA/01</t>
  </si>
  <si>
    <t>MGMT616-S1-LecA/01</t>
  </si>
  <si>
    <t>MGMT616-S1-LecB/01</t>
  </si>
  <si>
    <t>MGMT620-S1-ComA/01</t>
  </si>
  <si>
    <t>Ballantine,PW</t>
  </si>
  <si>
    <t>Prayag,G</t>
  </si>
  <si>
    <t>MGMT620-S1-LecA/01</t>
  </si>
  <si>
    <t>MGMT620-S1-LecB/01</t>
  </si>
  <si>
    <t>MGMT641-S2-LecA/01</t>
  </si>
  <si>
    <t>MGMT643-S1-LecA/01</t>
  </si>
  <si>
    <t>Ozanne,LK</t>
  </si>
  <si>
    <t>MKTG100-S1-LecA/01</t>
  </si>
  <si>
    <t>MKTG100-S1-TesA/01</t>
  </si>
  <si>
    <t>MKTG100-S1-TesB/01</t>
  </si>
  <si>
    <t>Veer,E</t>
  </si>
  <si>
    <t>MKTG100-S2-LecA/01</t>
  </si>
  <si>
    <t>Fortin,D</t>
  </si>
  <si>
    <t>MKTG201-S1-LecA/01</t>
  </si>
  <si>
    <t>MKTG201-S2-LecA/01</t>
  </si>
  <si>
    <t>Chen,C</t>
  </si>
  <si>
    <t>MKTG202-S1-ComA/01</t>
  </si>
  <si>
    <t>MKTG202-S1-ComA/02</t>
  </si>
  <si>
    <t>MKTG202-S1-ComA/03</t>
  </si>
  <si>
    <t>MKTG202-S1-ComA/04</t>
  </si>
  <si>
    <t>MKTG202-S1-ComA/05</t>
  </si>
  <si>
    <t>MKTG202-S1-LecA/01</t>
  </si>
  <si>
    <t>MKTG204-S2-LecA/01</t>
  </si>
  <si>
    <t>MKTG204-S2-TesA/01</t>
  </si>
  <si>
    <t>MKTG204-SU1-LecA/01</t>
  </si>
  <si>
    <t>MKTG204-SU1-LecB/01</t>
  </si>
  <si>
    <t>MKTG204-SU1-LecC/01</t>
  </si>
  <si>
    <t>MKTG204-SU1-TesA/01</t>
  </si>
  <si>
    <t>MKTG204-SU1-TesB/01</t>
  </si>
  <si>
    <t>Finsterwalder,J</t>
  </si>
  <si>
    <t>MKTG205-S2-LecA/01</t>
  </si>
  <si>
    <t>MKTG230-S2-LecA/01</t>
  </si>
  <si>
    <t>MKTG230-S2-TesA/01</t>
  </si>
  <si>
    <t>Morrish,SC</t>
  </si>
  <si>
    <t>MKTG305-S2-LecA/01</t>
  </si>
  <si>
    <t>MKTG307-S1-LecA/01</t>
  </si>
  <si>
    <t>MKTG309-S1-LecA/01</t>
  </si>
  <si>
    <t>MKTG310-S2-LecA/01</t>
  </si>
  <si>
    <t>MKTG311-S1-LecA/01</t>
  </si>
  <si>
    <t>MKTG314-S1-LecA/01</t>
  </si>
  <si>
    <t>MKTG315-S2-LecA/01</t>
  </si>
  <si>
    <t>MKTG316-S2-LecA/01</t>
  </si>
  <si>
    <t>MKTG603-S2-LecA/01</t>
  </si>
  <si>
    <t>MKTG605-S2-LecA/01</t>
  </si>
  <si>
    <t>MKTG609-S1-LecA/01</t>
  </si>
  <si>
    <t>MKTG611-S1-LecA/01</t>
  </si>
  <si>
    <t>MKTG620-S1-ComA/01</t>
  </si>
  <si>
    <t>MKTG620-S1-LecA/01</t>
  </si>
  <si>
    <t>MKTG620-S1-LecB/01</t>
  </si>
  <si>
    <t>MPAC601-T1-LecA/01</t>
  </si>
  <si>
    <t>MPAC602-T2-LecA/01</t>
  </si>
  <si>
    <t>MPAC603-T4-LecA/01</t>
  </si>
  <si>
    <t>MPAC604-T3-LecA/01</t>
  </si>
  <si>
    <t>MPAC605-T3-LecA/01</t>
  </si>
  <si>
    <t>MPAC606-T4-ExaA/01</t>
  </si>
  <si>
    <t>MPAC606-T4-LecA/01</t>
  </si>
  <si>
    <t>MPAC607-T4-LecA/01</t>
  </si>
  <si>
    <t>MPAC608-T3-LecA/01</t>
  </si>
  <si>
    <t>MPAC608-T3-TesA/01</t>
  </si>
  <si>
    <t>MSCI270-S1-LecA/01</t>
  </si>
  <si>
    <t>MSCI270-S1-LecB/01</t>
  </si>
  <si>
    <t>MSCI271-S2-ComA/01</t>
  </si>
  <si>
    <t>MSCI271-S2-ComB/01</t>
  </si>
  <si>
    <t>MSCI271-S2-LecA/01</t>
  </si>
  <si>
    <t>MSCI271-S2-LecB/01</t>
  </si>
  <si>
    <t>MSCI281-S2-LecA/01</t>
  </si>
  <si>
    <t>MSCI281-S2-TutA/01</t>
  </si>
  <si>
    <t>MSCI370-S1-ComA/01</t>
  </si>
  <si>
    <t>MSCI370-S1-ComB/01</t>
  </si>
  <si>
    <t>MSCI370-S1-LecA/01</t>
  </si>
  <si>
    <t>MSCI370-S1-TutA/01</t>
  </si>
  <si>
    <t>MSCI371-S2-LecA/01</t>
  </si>
  <si>
    <t>MSCI371-S2-TutA/01</t>
  </si>
  <si>
    <t>MSCI372-S1-LecA/01</t>
  </si>
  <si>
    <t>MSCI372-S1-LecB/01</t>
  </si>
  <si>
    <t>MSCI373-S2-ComA/01</t>
  </si>
  <si>
    <t>MSCI373-S2-LecA/01</t>
  </si>
  <si>
    <t>MUSA100-S1-LecA/01</t>
  </si>
  <si>
    <t>MUSA100-S1-LecB/01</t>
  </si>
  <si>
    <t>MUSA100-S1-TutA/01</t>
  </si>
  <si>
    <t>MUSA100-S1-TutA/02</t>
  </si>
  <si>
    <t>MUSA100-S1-TutA/03</t>
  </si>
  <si>
    <t>MUSA100-S1-WorA/01</t>
  </si>
  <si>
    <t>MUSA101-S2-LecA/01</t>
  </si>
  <si>
    <t>MUSA101-S2-LecB/01</t>
  </si>
  <si>
    <t>MUSA101-S2-TutA/01</t>
  </si>
  <si>
    <t>MUSA101-S2-TutA/02</t>
  </si>
  <si>
    <t>MUSA101-S2-WorA/01</t>
  </si>
  <si>
    <t>MUSA120-S1-LecA/01</t>
  </si>
  <si>
    <t>Brandram-Adams,IS</t>
  </si>
  <si>
    <t>MUSA120-S1-WorA/01</t>
  </si>
  <si>
    <t>MUSA121-S1-LecA/01</t>
  </si>
  <si>
    <t>MUSA121-S1-TutA/01</t>
  </si>
  <si>
    <t>MUSA121-S1-WorA/01</t>
  </si>
  <si>
    <t>MUSA122-S2-LecA/01</t>
  </si>
  <si>
    <t>MUSA122-S2-TutA/01</t>
  </si>
  <si>
    <t>MUSA122-S2-WorA/01</t>
  </si>
  <si>
    <t>MUSA125-S1-LabA/01</t>
  </si>
  <si>
    <t>MUSA125-S1-LabA/02</t>
  </si>
  <si>
    <t>MUSA125-S1-LecA/01</t>
  </si>
  <si>
    <t>MUSA131-S1-LecA/01</t>
  </si>
  <si>
    <t>MUSA131-S1-LecB/01</t>
  </si>
  <si>
    <t>MUSA131-S1-TutA/01</t>
  </si>
  <si>
    <t>MUSA131-S1-TutA/02</t>
  </si>
  <si>
    <t>MUSA141-S1-WorA/01</t>
  </si>
  <si>
    <t>MUSA141-S1-WorB/01</t>
  </si>
  <si>
    <t>MUSA142-S2-WorA/01</t>
  </si>
  <si>
    <t>MUSA142-S2-WorB/01</t>
  </si>
  <si>
    <t>MUSA143-W-WorA/01</t>
  </si>
  <si>
    <t>MUSA143-W-WorB/01</t>
  </si>
  <si>
    <t>MUSA143-W-WorC/01</t>
  </si>
  <si>
    <t>MUSA143-W-WorD/01</t>
  </si>
  <si>
    <t>MUSA144-S1-LecA/01</t>
  </si>
  <si>
    <t>MUSA151-S1-LecA/01</t>
  </si>
  <si>
    <t>MUSA151-S1-LecB/01</t>
  </si>
  <si>
    <t>MUSA151-S1-TutA/01</t>
  </si>
  <si>
    <t>MUSA152-S2-LabA/01</t>
  </si>
  <si>
    <t>MUSA152-S2-LabA/02</t>
  </si>
  <si>
    <t>MUSA152-S2-LecA/01</t>
  </si>
  <si>
    <t>MUSA190-W-LecA/01</t>
  </si>
  <si>
    <t>MUSA191-S1-LecA/01</t>
  </si>
  <si>
    <t>MUSA200-S1-LabA/01</t>
  </si>
  <si>
    <t>MUSA200-S1-LabA/02</t>
  </si>
  <si>
    <t>MUSA200-S1-LecA/01</t>
  </si>
  <si>
    <t>MUSA200-S1-WorA/01</t>
  </si>
  <si>
    <t>MUSA201-S2-LecA/01</t>
  </si>
  <si>
    <t>MUSA201-S2-TutA/01</t>
  </si>
  <si>
    <t>MUSA201-S2-WorA/01</t>
  </si>
  <si>
    <t>MUSA221-S1-LecA/01</t>
  </si>
  <si>
    <t>MUSA221-S1-LecB/01</t>
  </si>
  <si>
    <t>MUSA221-S1-WorA/01</t>
  </si>
  <si>
    <t>MUSA222-S2-LecA/01</t>
  </si>
  <si>
    <t>MUSA222-S2-LecB/01</t>
  </si>
  <si>
    <t>MUSA222-S2-WorA/01</t>
  </si>
  <si>
    <t>MUSA223-S1-LabA/01</t>
  </si>
  <si>
    <t>MUSA223-S1-LecA/01</t>
  </si>
  <si>
    <t>MUSA224-S2-LecA/01</t>
  </si>
  <si>
    <t>MUSA224-S2-TutA/01</t>
  </si>
  <si>
    <t>MUSA225-S2-LabA/01</t>
  </si>
  <si>
    <t>MUSA225-S2-LecA/01</t>
  </si>
  <si>
    <t>MUSA225-S2-LecB/01</t>
  </si>
  <si>
    <t>MUSA226-S1-LabA/01</t>
  </si>
  <si>
    <t>MUSA226-S1-LecA/01</t>
  </si>
  <si>
    <t>MUSA231-S1-LecA/01</t>
  </si>
  <si>
    <t>MUSA231-S1-LecB/01</t>
  </si>
  <si>
    <t>MUSA231-S1-TutA/01</t>
  </si>
  <si>
    <t>MUSA233-S2-LecA/01</t>
  </si>
  <si>
    <t>MUSA233-S2-LecB/01</t>
  </si>
  <si>
    <t>MUSA233-S2-TutA/01</t>
  </si>
  <si>
    <t>MUSA241-S1-WorA/01</t>
  </si>
  <si>
    <t>MUSA241-S1-WorB/01</t>
  </si>
  <si>
    <t>MUSA242-S2-WorA/01</t>
  </si>
  <si>
    <t>MUSA242-S2-WorB/01</t>
  </si>
  <si>
    <t>MUSA243-W-WorA/01</t>
  </si>
  <si>
    <t>MUSA243-W-WorB/01</t>
  </si>
  <si>
    <t>MUSA243-W-WorC/01</t>
  </si>
  <si>
    <t>MUSA243-W-WorD/01</t>
  </si>
  <si>
    <t>MUSA244-S2-LecA/01</t>
  </si>
  <si>
    <t>MUSA250-S2-LecA/01</t>
  </si>
  <si>
    <t>MUSA251-S1-LecA/01</t>
  </si>
  <si>
    <t>MUSA290-W-LecA/01</t>
  </si>
  <si>
    <t>MUSA291-S1-LecA/01</t>
  </si>
  <si>
    <t>Conducting</t>
  </si>
  <si>
    <t>MUSA320-W-LecA/01</t>
  </si>
  <si>
    <t>MUSA321-S1-LecA/01</t>
  </si>
  <si>
    <t>MUSA321-S1-WorA/01</t>
  </si>
  <si>
    <t>MUSA322-S2-LecA/01</t>
  </si>
  <si>
    <t>MUSA322-S2-WorA/01</t>
  </si>
  <si>
    <t>MUSA331-S1-LecA/01</t>
  </si>
  <si>
    <t>MUSA331-S1-LecB/01</t>
  </si>
  <si>
    <t>MUSA331-S1-TutA/01</t>
  </si>
  <si>
    <t>MUSA333-S2-LecA/01</t>
  </si>
  <si>
    <t>MUSA333-S2-LecB/01</t>
  </si>
  <si>
    <t>MUSA333-S2-TutA/01</t>
  </si>
  <si>
    <t>MUSA335-S2-LecA/01</t>
  </si>
  <si>
    <t>MUSA335-S2-LecB/01</t>
  </si>
  <si>
    <t>MUSA341-S1-WorA/01</t>
  </si>
  <si>
    <t>MUSA341-S1-WorB/01</t>
  </si>
  <si>
    <t>MUSA342-S2-WorA/01</t>
  </si>
  <si>
    <t>MUSA342-S2-WorB/01</t>
  </si>
  <si>
    <t>MUSA350-S2-LecA/01</t>
  </si>
  <si>
    <t>MUSA390-W-LecA/01</t>
  </si>
  <si>
    <t>MUSI458-W-Lec/01</t>
  </si>
  <si>
    <t>MUSI466-W-Lec/01</t>
  </si>
  <si>
    <t>/Stewart,K</t>
  </si>
  <si>
    <t>PACE195-S2-LecA/01</t>
  </si>
  <si>
    <t>PACE195-S2-TutA/01</t>
  </si>
  <si>
    <t>PACE195-S2-WorA/01</t>
  </si>
  <si>
    <t>PACS102-S1-LecA/01</t>
  </si>
  <si>
    <t>PACS102-S1-LecB/01</t>
  </si>
  <si>
    <t>PACS102-S1-TutA/01</t>
  </si>
  <si>
    <t>PACS102-S1-TutA/02</t>
  </si>
  <si>
    <t>PACS102-S1-TutA/03</t>
  </si>
  <si>
    <t>PACS102-S1-TutA/04</t>
  </si>
  <si>
    <t>PACS102-S1-TutA/05</t>
  </si>
  <si>
    <t>PACS303-S1-LecA/01</t>
  </si>
  <si>
    <t>PACS303-S1-LecB/01</t>
  </si>
  <si>
    <t>Painting</t>
  </si>
  <si>
    <t>PAIN201-W-LecA/01</t>
  </si>
  <si>
    <t>PAIN301-W-LecA/01</t>
  </si>
  <si>
    <t>PAIN301-W-LecB/01</t>
  </si>
  <si>
    <t>PAIN401-W-LecA/01</t>
  </si>
  <si>
    <t>PAIN401-W-LecB/01</t>
  </si>
  <si>
    <t>PAIN501-W-LecA/01</t>
  </si>
  <si>
    <t>PAIN550-W-LecA/01</t>
  </si>
  <si>
    <t>PAIN601-A-LecA/01</t>
  </si>
  <si>
    <t>Campbell,DI</t>
  </si>
  <si>
    <t>PHIL110-S1-LecA/01</t>
  </si>
  <si>
    <t>PHIL110-S1-LecB/01</t>
  </si>
  <si>
    <t>PHIL110-S1-TutA/01</t>
  </si>
  <si>
    <t>PHIL110-S1-TutA/02</t>
  </si>
  <si>
    <t>PHIL110-S1-TutA/03</t>
  </si>
  <si>
    <t>PHIL110-S1-TutA/04</t>
  </si>
  <si>
    <t>Proudfoot,D</t>
  </si>
  <si>
    <t>PHIL132-S2-LecA/01</t>
  </si>
  <si>
    <t>PHIL132-S2-LecB/01</t>
  </si>
  <si>
    <t>PHIL132-S2-TutA/01</t>
  </si>
  <si>
    <t>PHIL132-S2-TutA/02</t>
  </si>
  <si>
    <t>PHIL132-S2-TutA/03</t>
  </si>
  <si>
    <t>PHIL132-S2-TutA/04</t>
  </si>
  <si>
    <t>PHIL132-S2-TutA/05</t>
  </si>
  <si>
    <t>Turp,MD</t>
  </si>
  <si>
    <t>PHIL133-S2-LecA/01</t>
  </si>
  <si>
    <t>PHIL133-S2-LecB/01</t>
  </si>
  <si>
    <t>PHIL133-S2-TutA/01</t>
  </si>
  <si>
    <t>PHIL133-S2-TutA/02</t>
  </si>
  <si>
    <t>PHIL133-S2-TutA/03</t>
  </si>
  <si>
    <t>PHIL133-S2-TutA/04</t>
  </si>
  <si>
    <t>PHIL133-S2-TutA/05</t>
  </si>
  <si>
    <t>PHIL137-S2-LecA/01</t>
  </si>
  <si>
    <t>PHIL137-S2-LecB/01</t>
  </si>
  <si>
    <t>PHIL137-S2-TutA/01</t>
  </si>
  <si>
    <t>PHIL137-S2-TutA/02</t>
  </si>
  <si>
    <t>PHIL139-S1-LecA/01</t>
  </si>
  <si>
    <t>PHIL139-S1-LecB/01</t>
  </si>
  <si>
    <t>PHIL139-S1-TesA/01</t>
  </si>
  <si>
    <t>/PHIL139tutor</t>
  </si>
  <si>
    <t>PHIL139-S1-TutA/01</t>
  </si>
  <si>
    <t>PHIL139-S1-TutA/02</t>
  </si>
  <si>
    <t>PHIL139-S1-TutA/03</t>
  </si>
  <si>
    <t>PHIL139-S1-TutA/04</t>
  </si>
  <si>
    <t>PHIL139-S1-TutA/05</t>
  </si>
  <si>
    <t>PHIL139-S1-TutA/06</t>
  </si>
  <si>
    <t>MacDonald,LTAOT</t>
  </si>
  <si>
    <t>PHIL145-S1-LecA/01</t>
  </si>
  <si>
    <t>PHIL145-S1-LecB/01</t>
  </si>
  <si>
    <t>PHIL145-S1-TutA/02</t>
  </si>
  <si>
    <t>PHIL145-S1-TutA/04</t>
  </si>
  <si>
    <t>PHIL203-S2-LecA/01</t>
  </si>
  <si>
    <t>PHIL203-S2-LecB/01</t>
  </si>
  <si>
    <t>PHIL208-S1-LecA/01</t>
  </si>
  <si>
    <t>PHIL208-S1-LecB/01</t>
  </si>
  <si>
    <t>PHIL208-S1-TutA/01</t>
  </si>
  <si>
    <t>PHIL210-S2-LecA/01</t>
  </si>
  <si>
    <t>PHIL210-S2-LecB/01</t>
  </si>
  <si>
    <t>PHIL210-S2-LecC/01</t>
  </si>
  <si>
    <t>PHIL210-S2-TutA/01</t>
  </si>
  <si>
    <t>PHIL210-S2-TutA/02</t>
  </si>
  <si>
    <t>PHIL229-S1-LecA/01</t>
  </si>
  <si>
    <t>PHIL229-S1-TutA/01</t>
  </si>
  <si>
    <t>PHIL229-S1-TutA/02</t>
  </si>
  <si>
    <t>PHIL233-S2-LecA/01</t>
  </si>
  <si>
    <t>PHIL233-S2-TutA/01</t>
  </si>
  <si>
    <t>PHIL233-S2-TutA/02</t>
  </si>
  <si>
    <t>PHIL235-S1-LecA/01</t>
  </si>
  <si>
    <t>PHIL235-S1-LecB/01</t>
  </si>
  <si>
    <t>PHIL236-S2-LecA/01</t>
  </si>
  <si>
    <t>PHIL236-S2-LecB/01</t>
  </si>
  <si>
    <t>PHIL240-S1-LecA/01</t>
  </si>
  <si>
    <t>PHIL240-S1-LecB/01</t>
  </si>
  <si>
    <t>PHIL240-S1-LecC/01</t>
  </si>
  <si>
    <t>PHIL240-S1-TutA/01</t>
  </si>
  <si>
    <t>PHIL240-S1-TutA/02</t>
  </si>
  <si>
    <t>PHIL240-S1-TutA/03</t>
  </si>
  <si>
    <t>PHIL240-S1-TutA/04</t>
  </si>
  <si>
    <t>PHIL249-SU1-FieA/01</t>
  </si>
  <si>
    <t>PHIL249-SU1-LecA/01</t>
  </si>
  <si>
    <t>PHIL249-SU1-LecB/01</t>
  </si>
  <si>
    <t>PHIL249-SU1-LecC/01</t>
  </si>
  <si>
    <t>PHIL249-SU1-LecD/01</t>
  </si>
  <si>
    <t>PHIL250-S2-LecA/01</t>
  </si>
  <si>
    <t>PHIL250-S2-LecB/01</t>
  </si>
  <si>
    <t>PHIL250-S2-TutA/01</t>
  </si>
  <si>
    <t>PHIL303-S2-LecA/01</t>
  </si>
  <si>
    <t>PHIL303-S2-LecB/01</t>
  </si>
  <si>
    <t>PHIL303-S2-TutA/01</t>
  </si>
  <si>
    <t>PHIL305-S2-LecA/01</t>
  </si>
  <si>
    <t>PHIL305-S2-LecB/01</t>
  </si>
  <si>
    <t>PHIL308-S1-LecA/01</t>
  </si>
  <si>
    <t>PHIL308-S1-LecB/01</t>
  </si>
  <si>
    <t>PHIL308-S1-LecC/01</t>
  </si>
  <si>
    <t>PHIL308-S1-TutA/01</t>
  </si>
  <si>
    <t>PHIL310-S2-LecA/01</t>
  </si>
  <si>
    <t>PHIL310-S2-LecB/01</t>
  </si>
  <si>
    <t>PHIL311-S1-LecA/01</t>
  </si>
  <si>
    <t>PHIL311-S1-LecB/01</t>
  </si>
  <si>
    <t>PHIL317-S1-LecA/01</t>
  </si>
  <si>
    <t>PHIL317-S1-LecB/01</t>
  </si>
  <si>
    <t>PHIL318-S1-LecA/01</t>
  </si>
  <si>
    <t>PHIL318-S1-LecB/01</t>
  </si>
  <si>
    <t>PHIL318-S1-TutA/01</t>
  </si>
  <si>
    <t>PHIL318-S1-TutA/02</t>
  </si>
  <si>
    <t>PHIL321-S2-LecA/01</t>
  </si>
  <si>
    <t>PHIL321-S2-LecB/01</t>
  </si>
  <si>
    <t>PHIL321-S2-TutA/01</t>
  </si>
  <si>
    <t>PHIL324-S1-LecA/01</t>
  </si>
  <si>
    <t>PHIL324-S1-LecB/01</t>
  </si>
  <si>
    <t>PHIL324-S1-LecC/01</t>
  </si>
  <si>
    <t>PHIL324-S1-TutA/01</t>
  </si>
  <si>
    <t>PHIL335-S1-LecA/01</t>
  </si>
  <si>
    <t>PHIL335-S1-LecB/01</t>
  </si>
  <si>
    <t>PHIL335-S1-TutA/01</t>
  </si>
  <si>
    <t>PHIL335-S1-TutA/02</t>
  </si>
  <si>
    <t>PHIL343-S1-LecA/01</t>
  </si>
  <si>
    <t>PHIL343-S1-LecB/01</t>
  </si>
  <si>
    <t>PHIL413-S1-LecA/01</t>
  </si>
  <si>
    <t>PHIL413-S1-LecB/01</t>
  </si>
  <si>
    <t>PHIL413-S1-TutA/01</t>
  </si>
  <si>
    <t>PHIL444-S2-LecA/01</t>
  </si>
  <si>
    <t>PHIL444-S2-LecB/01</t>
  </si>
  <si>
    <t>PHIL444-S2-TutA/01</t>
  </si>
  <si>
    <t>/Shagrir,O</t>
  </si>
  <si>
    <t>PHIL454-T4-LecA/01</t>
  </si>
  <si>
    <t>PHIL454-T4-LecB/01</t>
  </si>
  <si>
    <t>PHIL464-S1-LecA/01</t>
  </si>
  <si>
    <t>PHIL464-S1-LecB/01</t>
  </si>
  <si>
    <t>PHIL484-S2-LecA/01</t>
  </si>
  <si>
    <t>PHIL484-S2-LecB/01</t>
  </si>
  <si>
    <t>PHIL491-S1-LecA/01</t>
  </si>
  <si>
    <t>Photography</t>
  </si>
  <si>
    <t>PHOT201-W-LecA/01</t>
  </si>
  <si>
    <t>PHOT301-W-LecA/01</t>
  </si>
  <si>
    <t>PHOT301-W-LecB/01</t>
  </si>
  <si>
    <t>PHOT401-W-LecA/01</t>
  </si>
  <si>
    <t>PHOT401-W-LecB/01</t>
  </si>
  <si>
    <t>PHOT501-W-LecA/01</t>
  </si>
  <si>
    <t>PHOT550-W-LecA/01</t>
  </si>
  <si>
    <t>PHOT601-A-LecA/01</t>
  </si>
  <si>
    <t>PHYS101-S1-LabA/01</t>
  </si>
  <si>
    <t>PHYS101-S1-LabA/02</t>
  </si>
  <si>
    <t>PHYS101-S1-LabA/03</t>
  </si>
  <si>
    <t>PHYS101-S1-LabA/04</t>
  </si>
  <si>
    <t>PHYS101-S1-LabA/05</t>
  </si>
  <si>
    <t>PHYS101-S1-LabA/06</t>
  </si>
  <si>
    <t>PHYS101-S1-LabA/07</t>
  </si>
  <si>
    <t>PHYS101-S1-LabA/08</t>
  </si>
  <si>
    <t>PHYS101-S1-LabA/09</t>
  </si>
  <si>
    <t>Brown,SA</t>
  </si>
  <si>
    <t>PHYS101-S1-LecA/01</t>
  </si>
  <si>
    <t>PHYS101-S1-LecA/02</t>
  </si>
  <si>
    <t>PHYS101-S1-LecB/01</t>
  </si>
  <si>
    <t>PHYS101-S1-LecB/02</t>
  </si>
  <si>
    <t>PHYS101-S1-LecC/01</t>
  </si>
  <si>
    <t>PHYS101-S1-LecC/02</t>
  </si>
  <si>
    <t>PHYS101-S1-LecD/01</t>
  </si>
  <si>
    <t>PHYS101-S1-LecE/01</t>
  </si>
  <si>
    <t>PHYS101-S1-TesA/01</t>
  </si>
  <si>
    <t>PHYS101-S1-TesA/02</t>
  </si>
  <si>
    <t>PHYS101-S1-TesA/03</t>
  </si>
  <si>
    <t>PHYS101-S1-TesA/04</t>
  </si>
  <si>
    <t>PHYS101-S1-TesA/05</t>
  </si>
  <si>
    <t>PHYS101-S1-TesA/06</t>
  </si>
  <si>
    <t>PHYS101-S1-TesA/07</t>
  </si>
  <si>
    <t>PHYS101-S1-TesA/08</t>
  </si>
  <si>
    <t>PHYS101-S1-TesA/09</t>
  </si>
  <si>
    <t>PHYS101-S1-TesA/10</t>
  </si>
  <si>
    <t>PHYS101-S1-TesA/11</t>
  </si>
  <si>
    <t>PHYS101-S1-TesA/12</t>
  </si>
  <si>
    <t>PHYS101-S1-TesB/01</t>
  </si>
  <si>
    <t>PHYS101-S1-TesB/02</t>
  </si>
  <si>
    <t>PHYS101-S1-TesB/03</t>
  </si>
  <si>
    <t>PHYS101-S1-TesB/04</t>
  </si>
  <si>
    <t>PHYS101-S1-TesB/05</t>
  </si>
  <si>
    <t>PHYS101-S1-TesB/06</t>
  </si>
  <si>
    <t>PHYS101-S1-TesB/07</t>
  </si>
  <si>
    <t>PHYS101-S1-TesB/08</t>
  </si>
  <si>
    <t>PHYS101-S1-TesB/09</t>
  </si>
  <si>
    <t>PHYS101-S1-TesB/10</t>
  </si>
  <si>
    <t>PHYS101-S1-TesB/11</t>
  </si>
  <si>
    <t>PHYS101-S1-TesB/12</t>
  </si>
  <si>
    <t>PHYS101-S1-TesC/01</t>
  </si>
  <si>
    <t>PHYS101-S1-TesC/02</t>
  </si>
  <si>
    <t>PHYS101-S1-TesC/03</t>
  </si>
  <si>
    <t>PHYS101-S1-TesC/04</t>
  </si>
  <si>
    <t>PHYS101-S1-TesC/05</t>
  </si>
  <si>
    <t>PHYS101-S1-TesC/06</t>
  </si>
  <si>
    <t>PHYS101-S1-TesC/07</t>
  </si>
  <si>
    <t>PHYS101-S1-TesC/08</t>
  </si>
  <si>
    <t>PHYS101-S1-TesC/09</t>
  </si>
  <si>
    <t>PHYS101-S1-TesC/10</t>
  </si>
  <si>
    <t>PHYS101-S1-TesC/11</t>
  </si>
  <si>
    <t>PHYS101-S1-TesC/12</t>
  </si>
  <si>
    <t>PHYS101-S1-TutA/01</t>
  </si>
  <si>
    <t>PHYS101-S1-TutA/02</t>
  </si>
  <si>
    <t>PHYS101-S1-TutA/03</t>
  </si>
  <si>
    <t>PHYS101-S1-TutA/04</t>
  </si>
  <si>
    <t>PHYS101-S1-TutA/05</t>
  </si>
  <si>
    <t>PHYS101-S1-TutA/06</t>
  </si>
  <si>
    <t>PHYS101-S1-TutA/07</t>
  </si>
  <si>
    <t>PHYS101-S1-TutA/08</t>
  </si>
  <si>
    <t>PHYS101-S1-TutA/09</t>
  </si>
  <si>
    <t>PHYS101-S1-TutA/10</t>
  </si>
  <si>
    <t>PHYS101-S1-TutA/11</t>
  </si>
  <si>
    <t>PHYS101-S1-TutA/12</t>
  </si>
  <si>
    <t>PHYS101-S1-TutA/13</t>
  </si>
  <si>
    <t>PHYS101-S1-TutA/14</t>
  </si>
  <si>
    <t>PHYS101-S1-TutA/15</t>
  </si>
  <si>
    <t>PHYS101-S1-TutA/16</t>
  </si>
  <si>
    <t>PHYS101-S1-TutA/17</t>
  </si>
  <si>
    <t>PHYS101-S1-TutA/18</t>
  </si>
  <si>
    <t>PHYS101-S1-TutA/19</t>
  </si>
  <si>
    <t>PHYS101-S1-TutA/20</t>
  </si>
  <si>
    <t>PHYS101-S1-TutA/21</t>
  </si>
  <si>
    <t>PHYS101-S1-TutA/22</t>
  </si>
  <si>
    <t>PHYS101-S1-TutA/23</t>
  </si>
  <si>
    <t>PHYS101-S1-TutA/24</t>
  </si>
  <si>
    <t>PHYS101-S1-TutA/25</t>
  </si>
  <si>
    <t>PHYS101-S1-TutA/26</t>
  </si>
  <si>
    <t>PHYS101-S1-TutA/27</t>
  </si>
  <si>
    <t>PHYS101-S1-TutA/28</t>
  </si>
  <si>
    <t>PHYS101-S1-TutA/29</t>
  </si>
  <si>
    <t>PHYS101-S1-TutA/30</t>
  </si>
  <si>
    <t>PHYS101-S1-TutA/31</t>
  </si>
  <si>
    <t>PHYS101-S2-LabA/01</t>
  </si>
  <si>
    <t>PHYS101-S2-LabA/02</t>
  </si>
  <si>
    <t>PHYS101-S2-LabA/03</t>
  </si>
  <si>
    <t>PHYS101-S2-LabA/04</t>
  </si>
  <si>
    <t>Wells,JR</t>
  </si>
  <si>
    <t>PHYS101-S2-LecA/01</t>
  </si>
  <si>
    <t>PHYS101-S2-LecA/02</t>
  </si>
  <si>
    <t>PHYS101-S2-LecB/01</t>
  </si>
  <si>
    <t>PHYS101-S2-LecC/01</t>
  </si>
  <si>
    <t>PHYS101-S2-TesA/01</t>
  </si>
  <si>
    <t>PHYS101-S2-TesA/02</t>
  </si>
  <si>
    <t>PHYS101-S2-TesA/03</t>
  </si>
  <si>
    <t>PHYS101-S2-TesA/04</t>
  </si>
  <si>
    <t>PHYS101-S2-TesA/05</t>
  </si>
  <si>
    <t>PHYS101-S2-TesA/06</t>
  </si>
  <si>
    <t>PHYS101-S2-TutA/01</t>
  </si>
  <si>
    <t>PHYS101-S2-TutA/02</t>
  </si>
  <si>
    <t>PHYS101-S2-TutA/03</t>
  </si>
  <si>
    <t>PHYS101-S2-TutA/04</t>
  </si>
  <si>
    <t>PHYS101-S2-TutA/05</t>
  </si>
  <si>
    <t>PHYS101-S2-TutA/06</t>
  </si>
  <si>
    <t>PHYS101-S2-TutA/07</t>
  </si>
  <si>
    <t>PHYS101-S2-TutA/08</t>
  </si>
  <si>
    <t>PHYS101-S2-TutA/09</t>
  </si>
  <si>
    <t>PHYS101-S2-TutA/10</t>
  </si>
  <si>
    <t>PHYS102_PY-SU2-ExaA/01</t>
  </si>
  <si>
    <t>PHYS102_PY-SU2-LabA/01</t>
  </si>
  <si>
    <t>PHYS102_PY-SU2-LabA/02</t>
  </si>
  <si>
    <t>PHYS102_PY-SU2-LabB/01</t>
  </si>
  <si>
    <t>PHYS102_PY-SU2-LabB/02</t>
  </si>
  <si>
    <t>PHYS102_PY-SU2-TesA/01</t>
  </si>
  <si>
    <t>PHYS102_PY-SU2-TutA/01</t>
  </si>
  <si>
    <t>PHYS102_PY-SU2-TutB/01</t>
  </si>
  <si>
    <t>PHYS102-S2-LabA/01</t>
  </si>
  <si>
    <t>PHYS102-S2-LabA/02</t>
  </si>
  <si>
    <t>PHYS102-S2-LabA/03</t>
  </si>
  <si>
    <t>PHYS102-S2-LabA/04</t>
  </si>
  <si>
    <t>PHYS102-S2-LabA/05</t>
  </si>
  <si>
    <t>Reeves,RJ</t>
  </si>
  <si>
    <t>PHYS102-S2-LecA/01</t>
  </si>
  <si>
    <t>PHYS102-S2-LecB/01</t>
  </si>
  <si>
    <t>PHYS102-S2-LecC/01</t>
  </si>
  <si>
    <t>PHYS102-S2-TesA/01</t>
  </si>
  <si>
    <t>PHYS102-S2-TutA/01</t>
  </si>
  <si>
    <t>PHYS102-S2-TutA/02</t>
  </si>
  <si>
    <t>PHYS102-S2-TutA/03</t>
  </si>
  <si>
    <t>PHYS102-S2-TutA/04</t>
  </si>
  <si>
    <t>PHYS102-S2-TutA/05</t>
  </si>
  <si>
    <t>PHYS102-S2-TutA/06</t>
  </si>
  <si>
    <t>PHYS102-S2-TutA/07</t>
  </si>
  <si>
    <t>PHYS102-S2-TutA/08</t>
  </si>
  <si>
    <t>PHYS102-S2-TutA/09</t>
  </si>
  <si>
    <t>PHYS102-S2-TutA/10</t>
  </si>
  <si>
    <t>PHYS102-S2-TutA/11</t>
  </si>
  <si>
    <t>PHYS102-S2-TutA/12</t>
  </si>
  <si>
    <t>PHYS102-S2-TutA/13</t>
  </si>
  <si>
    <t>PHYS102-S2-TutA/14</t>
  </si>
  <si>
    <t>PHYS102-S2-TutA/15</t>
  </si>
  <si>
    <t>PHYS102-S2-TutA/16</t>
  </si>
  <si>
    <t>PHYS111-S1-LabA/01</t>
  </si>
  <si>
    <t>PHYS111-S1-LabA/02</t>
  </si>
  <si>
    <t>PHYS111-S1-LabA/03</t>
  </si>
  <si>
    <t>PHYS111-S1-LabA/04</t>
  </si>
  <si>
    <t>PHYS111-S1-LabA/05</t>
  </si>
  <si>
    <t>PHYS111-S1-LecA/01</t>
  </si>
  <si>
    <t>PHYS111-S1-LecB/01</t>
  </si>
  <si>
    <t>PHYS111-S1-LecC/01</t>
  </si>
  <si>
    <t>PHYS111-S1-LecD/01</t>
  </si>
  <si>
    <t>PHYS111-S1-TesA/01</t>
  </si>
  <si>
    <t>PHYS111-S1-TutA/01</t>
  </si>
  <si>
    <t>PHYS111-S1-TutA/02</t>
  </si>
  <si>
    <t>PHYS111-S1-TutA/03</t>
  </si>
  <si>
    <t>PHYS111-S1-TutA/04</t>
  </si>
  <si>
    <t>PHYS111-S1-TutA/05</t>
  </si>
  <si>
    <t>PHYS111-S1-TutA/06</t>
  </si>
  <si>
    <t>PHYS111-S1-TutA/07</t>
  </si>
  <si>
    <t>PHYS111-S1-TutA/08</t>
  </si>
  <si>
    <t>PHYS111-S1-TutA/09</t>
  </si>
  <si>
    <t>Wiltshire,DL</t>
  </si>
  <si>
    <t>PHYS203-S2-LecA/01</t>
  </si>
  <si>
    <t>PHYS203-S2-LecB/01</t>
  </si>
  <si>
    <t>PHYS203-S2-LecC/01</t>
  </si>
  <si>
    <t>PHYS203-S2-TesA/01</t>
  </si>
  <si>
    <t>PHYS203-S2-TutA/01</t>
  </si>
  <si>
    <t>PHYS205-S1-ComA/01</t>
  </si>
  <si>
    <t>PHYS205-S1-ComB/01</t>
  </si>
  <si>
    <t>PHYS205-S1-ComC/01</t>
  </si>
  <si>
    <t>PHYS205-S1-LecA/01</t>
  </si>
  <si>
    <t>PHYS205-S1-LecB/01</t>
  </si>
  <si>
    <t>PHYS205-S1-LecC/01</t>
  </si>
  <si>
    <t>PHYS205-S1-TutA/01</t>
  </si>
  <si>
    <t>PHYS206-S2-LecA/01</t>
  </si>
  <si>
    <t>PHYS206-S2-LecB/01</t>
  </si>
  <si>
    <t>PHYS206-S2-LecC/01</t>
  </si>
  <si>
    <t>PHYS206-S2-TutA/01</t>
  </si>
  <si>
    <t>PHYS285-S1-ComA/01</t>
  </si>
  <si>
    <t>PHYS285-S1-ComB/01</t>
  </si>
  <si>
    <t>PHYS285-S1-LabA/01</t>
  </si>
  <si>
    <t>PHYS285-S1-LabB/01</t>
  </si>
  <si>
    <t>PHYS285-S1-LecA/01</t>
  </si>
  <si>
    <t>PHYS310-S1-LecA/01</t>
  </si>
  <si>
    <t>PHYS310-S1-LecB/01</t>
  </si>
  <si>
    <t>PHYS310-S1-TutA/01</t>
  </si>
  <si>
    <t>PHYS311-S1-LecA/01</t>
  </si>
  <si>
    <t>PHYS311-S1-LecB/01</t>
  </si>
  <si>
    <t>PHYS311-S1-LecC/01</t>
  </si>
  <si>
    <t>PHYS311-S1-TutA/01</t>
  </si>
  <si>
    <t>PHYS313-S2-LecA/01</t>
  </si>
  <si>
    <t>PHYS313-S2-LecB/01</t>
  </si>
  <si>
    <t>PHYS313-S2-TutA/01</t>
  </si>
  <si>
    <t>PHYS326-S1-LecA/01</t>
  </si>
  <si>
    <t>PHYS326-S1-LecB/01</t>
  </si>
  <si>
    <t>PHYS326-S1-TutA/01</t>
  </si>
  <si>
    <t>PHYS328-S2-LecA/01</t>
  </si>
  <si>
    <t>PHYS328-S2-LecB/01</t>
  </si>
  <si>
    <t>PHYS328-S2-LecC/01</t>
  </si>
  <si>
    <t>PHYS381-S2-LabA/01</t>
  </si>
  <si>
    <t>PHYS381-S2-LabB/01</t>
  </si>
  <si>
    <t>PHYS407-S1-LecA/01</t>
  </si>
  <si>
    <t>PHYS407-W-LecA/01</t>
  </si>
  <si>
    <t>PHYS411-S1-LecA/01</t>
  </si>
  <si>
    <t>PHYS411-S1-LecB/01</t>
  </si>
  <si>
    <t>PHYS411-S1-TutA/01</t>
  </si>
  <si>
    <t>PHYS412-S1-LecA/01</t>
  </si>
  <si>
    <t>PHYS412-S1-LecB/01</t>
  </si>
  <si>
    <t>PHYS412-S1-TutA/01</t>
  </si>
  <si>
    <t>PHYS415-S2-LecA/01</t>
  </si>
  <si>
    <t>PHYS415-S2-LecB/01</t>
  </si>
  <si>
    <t>PHYS415-S2-TutA/01</t>
  </si>
  <si>
    <t>PHYS416-W-LecB/01</t>
  </si>
  <si>
    <t>PHYS416-W-TutA/01</t>
  </si>
  <si>
    <t>PHYS426-S2-LecA/01</t>
  </si>
  <si>
    <t>PHYS426-S2-LecB/01</t>
  </si>
  <si>
    <t>PHYS426-S2-LecC/01</t>
  </si>
  <si>
    <t>PHYS440-S1-LecA/01</t>
  </si>
  <si>
    <t>PHYS440-S1-LecB/01</t>
  </si>
  <si>
    <t>PHYS440-S1-TutA/01</t>
  </si>
  <si>
    <t>PHYS441-S1-LecA/01</t>
  </si>
  <si>
    <t>PHYS441-S1-LecB/01</t>
  </si>
  <si>
    <t>PHYS441-S1-LecC/01</t>
  </si>
  <si>
    <t>PHYS441-S1-TutA/01</t>
  </si>
  <si>
    <t>PHYS443-S2-LecA/01</t>
  </si>
  <si>
    <t>PHYS443-S2-LecB/01</t>
  </si>
  <si>
    <t>PHYS443-S2-TutA/01</t>
  </si>
  <si>
    <t>PHYS456-S1-LecA/01</t>
  </si>
  <si>
    <t>PHYS456-S1-LecB/01</t>
  </si>
  <si>
    <t>PHYS456-S1-TutA/01</t>
  </si>
  <si>
    <t>POLS102-S1-LecA/01</t>
  </si>
  <si>
    <t>POLS102-S1-LecB/01</t>
  </si>
  <si>
    <t>POLS102-S1-TutA/01</t>
  </si>
  <si>
    <t>POLS102-S1-TutA/02</t>
  </si>
  <si>
    <t>POLS102-S1-TutA/03</t>
  </si>
  <si>
    <t>POLS102-S1-TutA/04</t>
  </si>
  <si>
    <t>POLS102_D-S1-LecA/01</t>
  </si>
  <si>
    <t>POLS102_D-S1-LecB/01</t>
  </si>
  <si>
    <t>POLS102_D-S1-TutA/01</t>
  </si>
  <si>
    <t>Hayward,BM</t>
  </si>
  <si>
    <t>POLS103-S2-LecA/01</t>
  </si>
  <si>
    <t>POLS103-S2-LecB/01</t>
  </si>
  <si>
    <t>POLS103-S2-TutA/01</t>
  </si>
  <si>
    <t>POLS103-S2-TutA/02</t>
  </si>
  <si>
    <t>POLS103-S2-TutA/03</t>
  </si>
  <si>
    <t>POLS103-S2-TutA/04</t>
  </si>
  <si>
    <t>POLS103-S2-TutA/05</t>
  </si>
  <si>
    <t>POLS104-S1-LecA/01</t>
  </si>
  <si>
    <t>POLS104-S1-LecB/01</t>
  </si>
  <si>
    <t>POLS104-S1-TutA/01</t>
  </si>
  <si>
    <t>POLS104-S1-TutA/02</t>
  </si>
  <si>
    <t>POLS104-S1-TutA/03</t>
  </si>
  <si>
    <t>POLS104-S1-TutA/04</t>
  </si>
  <si>
    <t>POLS105-S2-LecA/01</t>
  </si>
  <si>
    <t>POLS105-S2-LecB/01</t>
  </si>
  <si>
    <t>POLS105-S2-TutA/01</t>
  </si>
  <si>
    <t>POLS105-S2-TutA/02</t>
  </si>
  <si>
    <t>POLS105-S2-TutA/03</t>
  </si>
  <si>
    <t>POLS105-S2-TutA/04</t>
  </si>
  <si>
    <t>POLS105-S2-TutA/05</t>
  </si>
  <si>
    <t>POLS106-S1-LecA/01</t>
  </si>
  <si>
    <t>POLS106-S1-LecB/01</t>
  </si>
  <si>
    <t>POLS106-S1-TutA/02</t>
  </si>
  <si>
    <t>POLS106-S1-TutA/04</t>
  </si>
  <si>
    <t>POLS202-S2-LecA/01</t>
  </si>
  <si>
    <t>POLS202-S2-LecB/01</t>
  </si>
  <si>
    <t>POLS202-S2-TutA/01</t>
  </si>
  <si>
    <t>POLS202-S2-TutA/02</t>
  </si>
  <si>
    <t>POLS202-S2-TutA/03</t>
  </si>
  <si>
    <t>Fletcher,AL</t>
  </si>
  <si>
    <t>POLS205-S1-LecA/01</t>
  </si>
  <si>
    <t>POLS205-S1-LecB/01</t>
  </si>
  <si>
    <t>POLS206-S1-LecA/01</t>
  </si>
  <si>
    <t>POLS206-S1-LecB/01</t>
  </si>
  <si>
    <t>POLS206-S1-TutA/01</t>
  </si>
  <si>
    <t>POLS206-S1-TutA/02</t>
  </si>
  <si>
    <t>POLS206-S1-TutA/03</t>
  </si>
  <si>
    <t>POLS210-S2-LecA/01</t>
  </si>
  <si>
    <t>POLS210-S2-LecB/01</t>
  </si>
  <si>
    <t>POLS212-S1-LecA/01</t>
  </si>
  <si>
    <t>POLS212-S1-LecB/01</t>
  </si>
  <si>
    <t>POLS216-S2-LecA/01</t>
  </si>
  <si>
    <t>POLS216-S2-LecB/01</t>
  </si>
  <si>
    <t>POLS219-S2-LecA/01</t>
  </si>
  <si>
    <t>POLS219-S2-LecB/01</t>
  </si>
  <si>
    <t>POLS225-S1-LecA/01</t>
  </si>
  <si>
    <t>POLS225-S1-LecB/01</t>
  </si>
  <si>
    <t>POLS225-S1-LecC/01</t>
  </si>
  <si>
    <t>POLS225-S1-TutA/01</t>
  </si>
  <si>
    <t>POLS225-S1-TutA/02</t>
  </si>
  <si>
    <t>POLS225-S1-TutA/03</t>
  </si>
  <si>
    <t>POLS225-S1-TutA/04</t>
  </si>
  <si>
    <t>POLS232-S2-LecA/01</t>
  </si>
  <si>
    <t>POLS232-S2-TutA/01</t>
  </si>
  <si>
    <t>POLS232-S2-TutA/02</t>
  </si>
  <si>
    <t>POLS232-S2-TutA/03</t>
  </si>
  <si>
    <t>POLS232-S2-TutA/04</t>
  </si>
  <si>
    <t>POLS234-SU1-LecA/01</t>
  </si>
  <si>
    <t>POLS234-SU1-LecB/01</t>
  </si>
  <si>
    <t>POLS301-S1-LecA/01</t>
  </si>
  <si>
    <t>POLS301-S1-LecB/01</t>
  </si>
  <si>
    <t>POLS304-S1-LecA/01</t>
  </si>
  <si>
    <t>POLS304-S1-LecB/01</t>
  </si>
  <si>
    <t>POLS307-S2-LecA/01</t>
  </si>
  <si>
    <t>POLS307-S2-LecB/01</t>
  </si>
  <si>
    <t>POLS308-S1-LecA/01</t>
  </si>
  <si>
    <t>POLS308-S1-LecB/01</t>
  </si>
  <si>
    <t>POLS313-S1-LecA/01</t>
  </si>
  <si>
    <t>POLS313-S1-LecB/01</t>
  </si>
  <si>
    <t>POLS314-S2-LecA/01</t>
  </si>
  <si>
    <t>POLS314-S2-LecB/01</t>
  </si>
  <si>
    <t>POLS315-S2-LecA/01</t>
  </si>
  <si>
    <t>POLS315-S2-LecB/01</t>
  </si>
  <si>
    <t>POLS317-S2-LecA/01</t>
  </si>
  <si>
    <t>POLS317-S2-LecB/01</t>
  </si>
  <si>
    <t>POLS332-S2-LecA/01</t>
  </si>
  <si>
    <t>POLS332-S2-TutA/01</t>
  </si>
  <si>
    <t>POLS332-S2-TutA/03</t>
  </si>
  <si>
    <t>POLS334-SU1-LecA/01</t>
  </si>
  <si>
    <t>POLS334-SU1-LecB/01</t>
  </si>
  <si>
    <t>POLS402-S1-LecA/01</t>
  </si>
  <si>
    <t>POLS404-S2-LecA/01</t>
  </si>
  <si>
    <t>POLS405-S1-LecA/01</t>
  </si>
  <si>
    <t>POLS406-S1-LecA/01</t>
  </si>
  <si>
    <t>POLS407-S2-LecA/01</t>
  </si>
  <si>
    <t>POLS409-S2-LecA/01</t>
  </si>
  <si>
    <t>Printmaking</t>
  </si>
  <si>
    <t>PRIN501-W-LecA/01</t>
  </si>
  <si>
    <t>PRIN550-W-LecA/01</t>
  </si>
  <si>
    <t>PRIN601-A-LecA/01</t>
  </si>
  <si>
    <t>Cognition</t>
  </si>
  <si>
    <t>PSYC105-S1-ComA/01</t>
  </si>
  <si>
    <t>PSYC105-S1-ComA/02</t>
  </si>
  <si>
    <t>PSYC105-S1-ComA/03</t>
  </si>
  <si>
    <t>PSYC105-S1-ComA/04</t>
  </si>
  <si>
    <t>PSYC105-S1-ComA/05</t>
  </si>
  <si>
    <t>PSYC105-S1-ComA/06</t>
  </si>
  <si>
    <t>PSYC105-S1-ComA/07</t>
  </si>
  <si>
    <t>PSYC105-S1-ComA/08</t>
  </si>
  <si>
    <t>PSYC105-S1-ComA/09</t>
  </si>
  <si>
    <t>PSYC105-S1-ComA/10</t>
  </si>
  <si>
    <t>PSYC105-S1-ComA/11</t>
  </si>
  <si>
    <t>PSYC105-S1-ComA/12</t>
  </si>
  <si>
    <t>PSYC105-S1-ComA/13</t>
  </si>
  <si>
    <t>PSYC105-S1-ComA/14</t>
  </si>
  <si>
    <t>PSYC105-S1-ComA/15</t>
  </si>
  <si>
    <t>PSYC105-S1-ComA/16</t>
  </si>
  <si>
    <t>PSYC105-S1-ComA/17</t>
  </si>
  <si>
    <t>PSYC105-S1-ComA/18</t>
  </si>
  <si>
    <t>PSYC105-S1-ComA/19</t>
  </si>
  <si>
    <t>PSYC105-S1-ComA/20</t>
  </si>
  <si>
    <t>Hughes,R</t>
  </si>
  <si>
    <t>Neumann,E</t>
  </si>
  <si>
    <t>PSYC105-S1-LecA/01</t>
  </si>
  <si>
    <t>PSYC105-S1-LecA/02</t>
  </si>
  <si>
    <t>PSYC105-S1-LecB/01</t>
  </si>
  <si>
    <t>PSYC105-S1-LecB/02</t>
  </si>
  <si>
    <t>PSYC105-S1-LecC/01</t>
  </si>
  <si>
    <t>PSYC105-S1-LecC/02</t>
  </si>
  <si>
    <t>PSYC105-S1-TesA/01</t>
  </si>
  <si>
    <t>Personality</t>
  </si>
  <si>
    <t>PSYC106-S2-ComA/01</t>
  </si>
  <si>
    <t>PSYC106-S2-ComA/02</t>
  </si>
  <si>
    <t>PSYC106-S2-ComA/03</t>
  </si>
  <si>
    <t>PSYC106-S2-ComA/04</t>
  </si>
  <si>
    <t>PSYC106-S2-ComA/05</t>
  </si>
  <si>
    <t>PSYC106-S2-ComA/06</t>
  </si>
  <si>
    <t>PSYC106-S2-ComA/07</t>
  </si>
  <si>
    <t>PSYC106-S2-ComA/08</t>
  </si>
  <si>
    <t>PSYC106-S2-ComA/09</t>
  </si>
  <si>
    <t>PSYC106-S2-ComA/10</t>
  </si>
  <si>
    <t>PSYC106-S2-ComA/11</t>
  </si>
  <si>
    <t>PSYC106-S2-ComA/12</t>
  </si>
  <si>
    <t>PSYC106-S2-ComA/13</t>
  </si>
  <si>
    <t>PSYC106-S2-ComA/14</t>
  </si>
  <si>
    <t>PSYC106-S2-ComA/15</t>
  </si>
  <si>
    <t>PSYC106-S2-ComA/16</t>
  </si>
  <si>
    <t>PSYC106-S2-ComA/17</t>
  </si>
  <si>
    <t>PSYC106-S2-ComA/18</t>
  </si>
  <si>
    <t>PSYC106-S2-ComA/19</t>
  </si>
  <si>
    <t>PSYC106-S2-ComA/20</t>
  </si>
  <si>
    <t>Henderson,J</t>
  </si>
  <si>
    <t>Yogeeswaran,K</t>
  </si>
  <si>
    <t>Chen,Z</t>
  </si>
  <si>
    <t>Nash,KA</t>
  </si>
  <si>
    <t>PSYC106-S2-LecA/01</t>
  </si>
  <si>
    <t>PSYC106-S2-LecA/02</t>
  </si>
  <si>
    <t>PSYC106-S2-LecB/01</t>
  </si>
  <si>
    <t>PSYC106-S2-LecB/02</t>
  </si>
  <si>
    <t>PSYC106-S2-LecC/01</t>
  </si>
  <si>
    <t>PSYC106-S2-LecC/02</t>
  </si>
  <si>
    <t>PSYC106-S2-TesA/01</t>
  </si>
  <si>
    <t>PSYC206-S1-ComA/01</t>
  </si>
  <si>
    <t>PSYC206-S1-ComA/02</t>
  </si>
  <si>
    <t>PSYC206-S1-ComA/03</t>
  </si>
  <si>
    <t>PSYC206-S1-ComA/04</t>
  </si>
  <si>
    <t>PSYC206-S1-ComA/05</t>
  </si>
  <si>
    <t>PSYC206-S1-ComA/06</t>
  </si>
  <si>
    <t>PSYC206-S1-ComA/07</t>
  </si>
  <si>
    <t>PSYC206-S1-LecA/01</t>
  </si>
  <si>
    <t>PSYC206-S1-LecB/01</t>
  </si>
  <si>
    <t>PSYC206-S1-LecC/01</t>
  </si>
  <si>
    <t>PSYC206-S1-TesA/01</t>
  </si>
  <si>
    <t>PSYC206-S1-TesB/01</t>
  </si>
  <si>
    <t>PSYC207-S1-LabA/01</t>
  </si>
  <si>
    <t>PSYC207-S1-LabA/02</t>
  </si>
  <si>
    <t>PSYC207-S1-LabA/03</t>
  </si>
  <si>
    <t>PSYC207-S1-LabA/04</t>
  </si>
  <si>
    <t>PSYC207-S1-LabA/05</t>
  </si>
  <si>
    <t>PSYC207-S1-LabA/06</t>
  </si>
  <si>
    <t>PSYC207-S1-LabA/07</t>
  </si>
  <si>
    <t>PSYC207-S1-LabA/08</t>
  </si>
  <si>
    <t>PSYC207-S1-LabA/09</t>
  </si>
  <si>
    <t>PSYC207-S1-LabA/10</t>
  </si>
  <si>
    <t>PSYC207-S1-LabA/11</t>
  </si>
  <si>
    <t>PSYC207-S1-LabA/12</t>
  </si>
  <si>
    <t>PSYC207-S1-LecA/01</t>
  </si>
  <si>
    <t>PSYC207-S1-LecB/01</t>
  </si>
  <si>
    <t>PSYC207-S1-TesA/01</t>
  </si>
  <si>
    <t>PSYC207-S1-TesB/01</t>
  </si>
  <si>
    <t>PSYC208-S1-ComA/01</t>
  </si>
  <si>
    <t>PSYC208-S1-ComA/02</t>
  </si>
  <si>
    <t>PSYC208-S1-ComA/03</t>
  </si>
  <si>
    <t>PSYC208-S1-ComA/04</t>
  </si>
  <si>
    <t>PSYC208-S1-ComA/05</t>
  </si>
  <si>
    <t>PSYC208-S1-LecA/01</t>
  </si>
  <si>
    <t>PSYC208-S1-LecB/01</t>
  </si>
  <si>
    <t>PSYC208-S1-TesA/01</t>
  </si>
  <si>
    <t>PSYC209-S2-ComA/01</t>
  </si>
  <si>
    <t>PSYC209-S2-ComA/02</t>
  </si>
  <si>
    <t>PSYC209-S2-ComA/03</t>
  </si>
  <si>
    <t>PSYC209-S2-ComA/04</t>
  </si>
  <si>
    <t>PSYC209-S2-ComA/05</t>
  </si>
  <si>
    <t>PSYC209-S2-ComA/06</t>
  </si>
  <si>
    <t>PSYC209-S2-LecA/01</t>
  </si>
  <si>
    <t>PSYC209-S2-LecB/01</t>
  </si>
  <si>
    <t>PSYC209-S2-TesA/01</t>
  </si>
  <si>
    <t>PSYC211-S2-LabA/01</t>
  </si>
  <si>
    <t>PSYC211-S2-LabA/02</t>
  </si>
  <si>
    <t>PSYC211-S2-LabA/03</t>
  </si>
  <si>
    <t>PSYC211-S2-LabA/04</t>
  </si>
  <si>
    <t>PSYC211-S2-LabA/05</t>
  </si>
  <si>
    <t>PSYC211-S2-LabA/06</t>
  </si>
  <si>
    <t>PSYC211-S2-LabA/07</t>
  </si>
  <si>
    <t>PSYC211-S2-LabA/08</t>
  </si>
  <si>
    <t>PSYC211-S2-LabA/09</t>
  </si>
  <si>
    <t>PSYC211-S2-LabA/10</t>
  </si>
  <si>
    <t>PSYC211-S2-LabA/11</t>
  </si>
  <si>
    <t>PSYC211-S2-LabA/12</t>
  </si>
  <si>
    <t>PSYC211-S2-LecA/01</t>
  </si>
  <si>
    <t>PSYC211-S2-LecB/01</t>
  </si>
  <si>
    <t>PSYC211-S2-TesA/01</t>
  </si>
  <si>
    <t>PSYC332-S2-LabA/01</t>
  </si>
  <si>
    <t>PSYC332-S2-LabA/02</t>
  </si>
  <si>
    <t>PSYC332-S2-LabA/04</t>
  </si>
  <si>
    <t>PSYC332-S2-LabA/05</t>
  </si>
  <si>
    <t>PSYC332-S2-LabA/06</t>
  </si>
  <si>
    <t>PSYC332-S2-LabA/07</t>
  </si>
  <si>
    <t>PSYC332-S2-LecA/01</t>
  </si>
  <si>
    <t>PSYC332-S2-LecB/01</t>
  </si>
  <si>
    <t>PSYC332-S2-LecC/01</t>
  </si>
  <si>
    <t>PSYC332-S2-TesA/01</t>
  </si>
  <si>
    <t>PSYC333-S1-LabA/01</t>
  </si>
  <si>
    <t>PSYC333-S1-LabA/02</t>
  </si>
  <si>
    <t>PSYC333-S1-LabA/03</t>
  </si>
  <si>
    <t>PSYC333-S1-LecA/01</t>
  </si>
  <si>
    <t>PSYC333-S1-LecB/01</t>
  </si>
  <si>
    <t>PSYC333-S1-LecC/01</t>
  </si>
  <si>
    <t>PSYC333-S1-TesA/01</t>
  </si>
  <si>
    <t>PSYC333-S1-TesB/01</t>
  </si>
  <si>
    <t>McLean,AP</t>
  </si>
  <si>
    <t>PSYC334-W-LecA/01</t>
  </si>
  <si>
    <t>PSYC334-W-LecB/01</t>
  </si>
  <si>
    <t>PSYC334-W-TesA/01</t>
  </si>
  <si>
    <t>Rucklidge,JJ</t>
  </si>
  <si>
    <t>PSYC335-W-LabA/01</t>
  </si>
  <si>
    <t>PSYC335-W-LecA/01</t>
  </si>
  <si>
    <t>PSYC335-W-TesA/01</t>
  </si>
  <si>
    <t>PSYC335-W-TesB/01</t>
  </si>
  <si>
    <t>PSYC336-S2-LecA/01</t>
  </si>
  <si>
    <t>PSYC339-S1-LabA/01</t>
  </si>
  <si>
    <t>PSYC339-S1-LabA/02</t>
  </si>
  <si>
    <t>PSYC339-S1-LabA/03</t>
  </si>
  <si>
    <t>Kuijer,RG</t>
  </si>
  <si>
    <t>PSYC339-S1-LecA/01</t>
  </si>
  <si>
    <t>PSYC339-S1-LecB/01</t>
  </si>
  <si>
    <t>PSYC339-S1-LecC/01</t>
  </si>
  <si>
    <t>PSYC339-S1-TesA/01</t>
  </si>
  <si>
    <t>PSYC340-S2-LecA/01</t>
  </si>
  <si>
    <t>PSYC341-S2-ComA/01</t>
  </si>
  <si>
    <t>PSYC341-S2-ComA/02</t>
  </si>
  <si>
    <t>Helton,D</t>
  </si>
  <si>
    <t>PSYC341-S2-LecA/01</t>
  </si>
  <si>
    <t>PSYC341-S2-LecB/01</t>
  </si>
  <si>
    <t>PSYC344-S2-ComA/01</t>
  </si>
  <si>
    <t>PSYC344-S2-ComA/02</t>
  </si>
  <si>
    <t>PSYC344-S2-ComA/03</t>
  </si>
  <si>
    <t>PSYC344-S2-ComA/04</t>
  </si>
  <si>
    <t>PSYC344-S2-ComA/05</t>
  </si>
  <si>
    <t>Kemp,S</t>
  </si>
  <si>
    <t>PSYC344-S2-LecA/01</t>
  </si>
  <si>
    <t>PSYC344-S2-LecB/01</t>
  </si>
  <si>
    <t>PSYC344-S2-LecC/01</t>
  </si>
  <si>
    <t>PSYC346-S1-LabA/01</t>
  </si>
  <si>
    <t>PSYC346-S1-LabA/02</t>
  </si>
  <si>
    <t>PSYC346-S1-LabA/03</t>
  </si>
  <si>
    <t>PSYC346-S1-LecA/01</t>
  </si>
  <si>
    <t>PSYC346-S1-LecB/01</t>
  </si>
  <si>
    <t>PSYC348-S1-LabA/01</t>
  </si>
  <si>
    <t>PSYC348-S1-LabA/02</t>
  </si>
  <si>
    <t>PSYC348-S1-LabA/03</t>
  </si>
  <si>
    <t>PSYC348-S1-LecA/01</t>
  </si>
  <si>
    <t>PSYC348-S1-LecB/01</t>
  </si>
  <si>
    <t>PSYC348-S1-TesA/01</t>
  </si>
  <si>
    <t>PSYC415-W-LecA/01</t>
  </si>
  <si>
    <t>PSYC416-S2-LecA/01</t>
  </si>
  <si>
    <t>PSYC428-W-LecA/01</t>
  </si>
  <si>
    <t>PSYC433-W-LecA/01</t>
  </si>
  <si>
    <t>PSYC433-W-TesA/01</t>
  </si>
  <si>
    <t>PSYC437-W-LecA/01</t>
  </si>
  <si>
    <t>01-P3</t>
  </si>
  <si>
    <t>PSYC437-W-LecB/01</t>
  </si>
  <si>
    <t>PSYC437-W-TesA/01</t>
  </si>
  <si>
    <t>PSYC451-S2-LecA/01</t>
  </si>
  <si>
    <t>PSYC452-S1-LecA/01</t>
  </si>
  <si>
    <t>PSYC457-S1-LecA/01</t>
  </si>
  <si>
    <t>PSYC458-S1-LecA/01</t>
  </si>
  <si>
    <t>PSYC460-S2-ComA/01</t>
  </si>
  <si>
    <t>PSYC460-S2-ComA/02</t>
  </si>
  <si>
    <t>PSYC460-S2-LecA/01</t>
  </si>
  <si>
    <t>PSYC464-S1-ComA/01</t>
  </si>
  <si>
    <t>PSYC464-S1-LecA/01</t>
  </si>
  <si>
    <t>PSYC466-S1-LecA/01</t>
  </si>
  <si>
    <t>PSYC470-W-LecA/01</t>
  </si>
  <si>
    <t>PSYC470-W-LecB/01</t>
  </si>
  <si>
    <t>PSYC472-S1-LecA/01</t>
  </si>
  <si>
    <t>PSYC473-S2-LecA/01</t>
  </si>
  <si>
    <t>PSYC475-W-LecA/01</t>
  </si>
  <si>
    <t>PSYC475-W-LecB/01</t>
  </si>
  <si>
    <t>PSYC477-S2-LecA/01</t>
  </si>
  <si>
    <t>PSYC601-S2-ComA/01</t>
  </si>
  <si>
    <t>PSYC601-S2-ComA/02</t>
  </si>
  <si>
    <t>PSYC601-S2-LecA/01</t>
  </si>
  <si>
    <t>PSYC602-S1-ComA/01</t>
  </si>
  <si>
    <t>PSYC602-S1-LecA/01</t>
  </si>
  <si>
    <t>PSYC641-W-LecA/01</t>
  </si>
  <si>
    <t>PSYC642-W-LabA/01</t>
  </si>
  <si>
    <t>PSYC642-W-LecA/01</t>
  </si>
  <si>
    <t>PSYC643-W-LecA/01</t>
  </si>
  <si>
    <t>Carter,JD</t>
  </si>
  <si>
    <t>PSYC651-W-LecA/01</t>
  </si>
  <si>
    <t>PSYC651-W-WorA/01</t>
  </si>
  <si>
    <t>PSYC651-W-WorB/01</t>
  </si>
  <si>
    <t>PSYC651-W-WorC/01</t>
  </si>
  <si>
    <t>PSYC651-W-WorD/01</t>
  </si>
  <si>
    <t>RUSS130-S1-LecA/01</t>
  </si>
  <si>
    <t>RUSS130-S1-LecB/01</t>
  </si>
  <si>
    <t>RUSS130-S1-LecC/01</t>
  </si>
  <si>
    <t>RUSS130-S1-LecD/01</t>
  </si>
  <si>
    <t>RUSS131-S2-LecA/01</t>
  </si>
  <si>
    <t>RUSS131-S2-LecB/01</t>
  </si>
  <si>
    <t>RUSS131-S2-LecC/01</t>
  </si>
  <si>
    <t>RUSS131-S2-LecD/01</t>
  </si>
  <si>
    <t>RUSS218-S1-LecA/01</t>
  </si>
  <si>
    <t>RUSS218-S1-LecB/01</t>
  </si>
  <si>
    <t>RUSS218-S1-TutA/01</t>
  </si>
  <si>
    <t>RUSS218-S1-TutA/02</t>
  </si>
  <si>
    <t>RUSS218-S1-TutA/03</t>
  </si>
  <si>
    <t>RUSS230-S1-ComA/01</t>
  </si>
  <si>
    <t>RUSS230-S1-LecA/01</t>
  </si>
  <si>
    <t>RUSS230-S1-LecB/01</t>
  </si>
  <si>
    <t>RUSS230-S1-LecC/01</t>
  </si>
  <si>
    <t>RUSS231-S2-ComA/01</t>
  </si>
  <si>
    <t>RUSS231-S2-LecA/01</t>
  </si>
  <si>
    <t>RUSS231-S2-LecB/01</t>
  </si>
  <si>
    <t>RUSS231-S2-LecC/01</t>
  </si>
  <si>
    <t>RUSS235-S2-LecA/01</t>
  </si>
  <si>
    <t>RUSS235-S2-LecB/01</t>
  </si>
  <si>
    <t>RUSS235-S2-TutA/01</t>
  </si>
  <si>
    <t>RUSS235-S2-TutA/02</t>
  </si>
  <si>
    <t>RUSS318-S1-LecA/01</t>
  </si>
  <si>
    <t>RUSS318-S1-LecB/01</t>
  </si>
  <si>
    <t>RUSS318-S1-TutA/01</t>
  </si>
  <si>
    <t>RUSS330-S1-ComA/01</t>
  </si>
  <si>
    <t>RUSS330-S1-LecA/01</t>
  </si>
  <si>
    <t>RUSS330-S1-LecB/01</t>
  </si>
  <si>
    <t>RUSS330-S1-LecC/01</t>
  </si>
  <si>
    <t>RUSS331-S2-ComA/01</t>
  </si>
  <si>
    <t>RUSS331-S2-LecA/01</t>
  </si>
  <si>
    <t>RUSS331-S2-LecB/01</t>
  </si>
  <si>
    <t>RUSS331-S2-LecC/01</t>
  </si>
  <si>
    <t>RUSS335-S2-LecA/01</t>
  </si>
  <si>
    <t>RUSS335-S2-LecB/01</t>
  </si>
  <si>
    <t>RUSS335-S2-TutA/01</t>
  </si>
  <si>
    <t>SCIM101-S2-LecA/01</t>
  </si>
  <si>
    <t>SCIM101-S2-LecB/01</t>
  </si>
  <si>
    <t>SCIM101-S2-TutA/01</t>
  </si>
  <si>
    <t>SCIM101-S2-TutA/02</t>
  </si>
  <si>
    <t>Sculpture</t>
  </si>
  <si>
    <t>SCUL201-W-LecA/01</t>
  </si>
  <si>
    <t>SCUL301-W-LecA/01</t>
  </si>
  <si>
    <t>SCUL301-W-LecB/01</t>
  </si>
  <si>
    <t>SCUL401-W-LecA/01</t>
  </si>
  <si>
    <t>SCUL401-W-LecB/01</t>
  </si>
  <si>
    <t>SCUL501-W-LecA/01</t>
  </si>
  <si>
    <t>SCUL550-W-LecA/01</t>
  </si>
  <si>
    <t>SCUL601-A-LecA/01</t>
  </si>
  <si>
    <t>SENG201-S1-ComA/01</t>
  </si>
  <si>
    <t>SENG201-S1-ComA/02</t>
  </si>
  <si>
    <t>SENG201-S1-ComA/03</t>
  </si>
  <si>
    <t>SENG201-S1-ComA/04</t>
  </si>
  <si>
    <t>Galster,M</t>
  </si>
  <si>
    <t>SENG201-S1-LecA/01</t>
  </si>
  <si>
    <t>SENG201-S1-LecB/01</t>
  </si>
  <si>
    <t>SENG201-S1-LecC/01</t>
  </si>
  <si>
    <t>SENG202-S2-ComA/01</t>
  </si>
  <si>
    <t>SENG202-S2-ComB/01</t>
  </si>
  <si>
    <t>Rainer,A</t>
  </si>
  <si>
    <t>SENG202-S2-LecA/01</t>
  </si>
  <si>
    <t>SENG301-S1-ComA/01</t>
  </si>
  <si>
    <t>SENG301-S1-ComA/02</t>
  </si>
  <si>
    <t>SENG301-S1-LecA/01</t>
  </si>
  <si>
    <t>SENG301-S1-LecB/01</t>
  </si>
  <si>
    <t>SENG302-W-ComA/01</t>
  </si>
  <si>
    <t>SENG302-W-ComB/01</t>
  </si>
  <si>
    <t>SENG302-W-LecA/01</t>
  </si>
  <si>
    <t>SENG302-W-LecB/01</t>
  </si>
  <si>
    <t>SENG302-W-TutA/01</t>
  </si>
  <si>
    <t>SENG365-S1-ComA/01</t>
  </si>
  <si>
    <t>SENG365-S1-ComA/02</t>
  </si>
  <si>
    <t>SENG365-S1-LecA/01</t>
  </si>
  <si>
    <t>SENG365-S1-LecB/01</t>
  </si>
  <si>
    <t>SENG365-S1-TesA/01</t>
  </si>
  <si>
    <t>SENG401-S1-ComA/01</t>
  </si>
  <si>
    <t>SENG401-S1-LecA/01</t>
  </si>
  <si>
    <t>SENG402-W-ComA/01</t>
  </si>
  <si>
    <t>SENG402-W-LecA/01</t>
  </si>
  <si>
    <t>SENG402-W-LecB/01</t>
  </si>
  <si>
    <t>SENG404-S1-LecA/01</t>
  </si>
  <si>
    <t>SENG440-S2-ComA/01</t>
  </si>
  <si>
    <t>SENG440-S2-LecA/01</t>
  </si>
  <si>
    <t>SENG440-S2-LecB/01</t>
  </si>
  <si>
    <t>Vares,TM</t>
  </si>
  <si>
    <t>SOCI111-S1-LecA/01</t>
  </si>
  <si>
    <t>SOCI111-S1-LecB/01</t>
  </si>
  <si>
    <t>SOCI111-S1-TutA/01</t>
  </si>
  <si>
    <t>SOCI111-S1-TutA/02</t>
  </si>
  <si>
    <t>SOCI111-S1-TutA/03</t>
  </si>
  <si>
    <t>SOCI111-S1-TutA/04</t>
  </si>
  <si>
    <t>SOCI111-S1-TutA/05</t>
  </si>
  <si>
    <t>SOCI111-S1-TutA/06</t>
  </si>
  <si>
    <t>SOCI111-S1-TutA/07</t>
  </si>
  <si>
    <t>SOCI111-S1-TutA/08</t>
  </si>
  <si>
    <t>SOCI112-S2-LecA/01</t>
  </si>
  <si>
    <t>SOCI112-S2-LecB/01</t>
  </si>
  <si>
    <t>SOCI112-S2-TutA/01</t>
  </si>
  <si>
    <t>SOCI112-S2-TutA/02</t>
  </si>
  <si>
    <t>SOCI112-S2-TutA/03</t>
  </si>
  <si>
    <t>SOCI112-S2-TutA/04</t>
  </si>
  <si>
    <t>SOCI112-S2-TutA/05</t>
  </si>
  <si>
    <t>SOCI112-S2-TutA/06</t>
  </si>
  <si>
    <t>SOCI112-S2-TutA/07</t>
  </si>
  <si>
    <t>SOCI112-S2-TutA/08</t>
  </si>
  <si>
    <t>SOCI112-S2-TutA/09</t>
  </si>
  <si>
    <t>McManus,R</t>
  </si>
  <si>
    <t>SOCI201-S1-LecA/01</t>
  </si>
  <si>
    <t>SOCI201-S1-LecB/01</t>
  </si>
  <si>
    <t>SOCI201-S1-TutA/01</t>
  </si>
  <si>
    <t>SOCI201-S1-TutA/02</t>
  </si>
  <si>
    <t>SOCI201-S1-TutA/03</t>
  </si>
  <si>
    <t>SOCI209-S2-LecA/01</t>
  </si>
  <si>
    <t>SOCI209-S2-LecB/01</t>
  </si>
  <si>
    <t>SOCI209-S2-TutA/01</t>
  </si>
  <si>
    <t>SOCI209-S2-TutA/02</t>
  </si>
  <si>
    <t>SOCI209-S2-TutA/03</t>
  </si>
  <si>
    <t>SOCI209-S2-TutA/04</t>
  </si>
  <si>
    <t>SOCI209-S2-TutA/05</t>
  </si>
  <si>
    <t>SOCI209-S2-TutA/06</t>
  </si>
  <si>
    <t>SOCI212-S1-LecA/01</t>
  </si>
  <si>
    <t>SOCI212-S1-TutA/01</t>
  </si>
  <si>
    <t>SOCI212-S1-TutA/02</t>
  </si>
  <si>
    <t>SOCI216-SU1-LecA/01</t>
  </si>
  <si>
    <t>SOCI216-SU1-LecB/01</t>
  </si>
  <si>
    <t>SOCI216-SU1-LecC/01</t>
  </si>
  <si>
    <t>SOCI216-SU1-Tes/01</t>
  </si>
  <si>
    <t>SOCI218-S2-LecA/01</t>
  </si>
  <si>
    <t>SOCI218-S2-LecB/01</t>
  </si>
  <si>
    <t>SOCI223-S2-LecA/01</t>
  </si>
  <si>
    <t>SOCI223-S2-TutA/01</t>
  </si>
  <si>
    <t>SOCI223-S2-TutA/02</t>
  </si>
  <si>
    <t>SOCI238-S1-LecA/01</t>
  </si>
  <si>
    <t>SOCI238-S1-TutA/01</t>
  </si>
  <si>
    <t>SOCI238-S1-TutA/02</t>
  </si>
  <si>
    <t>Scott,AL</t>
  </si>
  <si>
    <t>SOCI243-S1-LecA/01</t>
  </si>
  <si>
    <t>SOCI243-S1-TutA/01</t>
  </si>
  <si>
    <t>SOCI243-S1-TutA/02</t>
  </si>
  <si>
    <t>SOCI244-S2-LecA/01</t>
  </si>
  <si>
    <t>SOCI244-S2-TutA/01</t>
  </si>
  <si>
    <t>SOCI244-S2-TutA/02</t>
  </si>
  <si>
    <t>SOCI255-S1-LecA/01</t>
  </si>
  <si>
    <t>SOCI255-S1-LecB/01</t>
  </si>
  <si>
    <t>SOCI255-S1-TutA/01</t>
  </si>
  <si>
    <t>SOCI255-S1-TutA/02</t>
  </si>
  <si>
    <t>SOCI262-S2-LecA/01</t>
  </si>
  <si>
    <t>SOCI262-S2-TutA/01</t>
  </si>
  <si>
    <t>SOCI262-S2-TutA/02</t>
  </si>
  <si>
    <t>Loveridge,A</t>
  </si>
  <si>
    <t>SOCI263-S2-LecA/01</t>
  </si>
  <si>
    <t>SOCI263-S2-LecB/01</t>
  </si>
  <si>
    <t>SOCI263-S2-TutA/01</t>
  </si>
  <si>
    <t>SOCI263-S2-TutA/02</t>
  </si>
  <si>
    <t>SOCI278-S2-LecA/01</t>
  </si>
  <si>
    <t>SOCI278-S2-LecB/01</t>
  </si>
  <si>
    <t>SOCI278-S2-TutA/01</t>
  </si>
  <si>
    <t>SOCI278-S2-TutA/02</t>
  </si>
  <si>
    <t>SOCI293-S1-LecA/01</t>
  </si>
  <si>
    <t>SOCI293-S1-TutA/01</t>
  </si>
  <si>
    <t>SOCI293-S1-TutA/02</t>
  </si>
  <si>
    <t>SOCI293-S1-TutA/03</t>
  </si>
  <si>
    <t>SOCI293-S1-TutA/04</t>
  </si>
  <si>
    <t>SOCI344-S2-LecA/01</t>
  </si>
  <si>
    <t>SOCI344-S2-TutA/01</t>
  </si>
  <si>
    <t>SOCI344-S2-TutA/02</t>
  </si>
  <si>
    <t>SOCI347-S2-LecA/01</t>
  </si>
  <si>
    <t>SOCI347-S2-TutA/01</t>
  </si>
  <si>
    <t>SOCI355-S1-LecA/01</t>
  </si>
  <si>
    <t>SOCI355-S1-LecB/01</t>
  </si>
  <si>
    <t>SOCI355-S1-LecC/01</t>
  </si>
  <si>
    <t>SOCI358-S2-LecA/01</t>
  </si>
  <si>
    <t>SOCI358-S2-LecB/01</t>
  </si>
  <si>
    <t>SOCI361-S2-LecA/01</t>
  </si>
  <si>
    <t>SOCI361-S2-TutA/01</t>
  </si>
  <si>
    <t>SOCI363-S1-LecA/01</t>
  </si>
  <si>
    <t>SOCI363-S1-TutA/01</t>
  </si>
  <si>
    <t>SOCI368-S2-LecA/01</t>
  </si>
  <si>
    <t>SOCI368-S2-LecB/01</t>
  </si>
  <si>
    <t>SOCI368-S2-TutA/01</t>
  </si>
  <si>
    <t>SOCI402-S1-LecA/01</t>
  </si>
  <si>
    <t>SOCI402-S1-TutA/01</t>
  </si>
  <si>
    <t>SOCI410-S2-LecA/01</t>
  </si>
  <si>
    <t>SOCI413-S1-LecA/01</t>
  </si>
  <si>
    <t>SOIL203-S2-ComA/01</t>
  </si>
  <si>
    <t>SOIL203-S2-LabA/01</t>
  </si>
  <si>
    <t>SOIL203-S2-LecA/01</t>
  </si>
  <si>
    <t>SOIL203-S2-LecB/01</t>
  </si>
  <si>
    <t>SOIL203-S2-LecC/01</t>
  </si>
  <si>
    <t>SOWK101-S1-LecA/01</t>
  </si>
  <si>
    <t>SOWK101-S1-LecB/01</t>
  </si>
  <si>
    <t>SOWK101-S1-TutA/01</t>
  </si>
  <si>
    <t>SOWK101-S1-TutA/02</t>
  </si>
  <si>
    <t>SOWK101-S1-TutA/03</t>
  </si>
  <si>
    <t>SOWK101-S1-TutA/04</t>
  </si>
  <si>
    <t>SOWK102-S2-LecA/01</t>
  </si>
  <si>
    <t>SOWK102-S2-LecB/01</t>
  </si>
  <si>
    <t>SOWK102-S2-TutA/01</t>
  </si>
  <si>
    <t>SOWK102-S2-TutA/02</t>
  </si>
  <si>
    <t>SOWK102-S2-TutA/03</t>
  </si>
  <si>
    <t>SOWK104-S1-LecA/01</t>
  </si>
  <si>
    <t>SOWK104-S1-LecB/01</t>
  </si>
  <si>
    <t>SOWK104-S1-TutA/01</t>
  </si>
  <si>
    <t>SOWK104-S1-TutA/02</t>
  </si>
  <si>
    <t>SOWK104-S1-TutA/03</t>
  </si>
  <si>
    <t>SOWK104-S1-TutA/04</t>
  </si>
  <si>
    <t>SOWK104-S1-TutA/05</t>
  </si>
  <si>
    <t>SOWK104-S1-TutA/06</t>
  </si>
  <si>
    <t>SOWK104-S1-TutA/07</t>
  </si>
  <si>
    <t>SOWK104-S1-TutA/08</t>
  </si>
  <si>
    <t>SOWK104-S1-TutA/09</t>
  </si>
  <si>
    <t>SOWK104-S1-TutA/10</t>
  </si>
  <si>
    <t>SOWK201-S2-LecA/01</t>
  </si>
  <si>
    <t>SOWK201-S2-TutA/01</t>
  </si>
  <si>
    <t>SOWK201-S2-TutA/02</t>
  </si>
  <si>
    <t>SOWK201-S2-TutA/03</t>
  </si>
  <si>
    <t>SOWK202-S1-LecA/01</t>
  </si>
  <si>
    <t>SOWK202-S1-TutA/01</t>
  </si>
  <si>
    <t>SOWK202-S1-TutA/03</t>
  </si>
  <si>
    <t>SOWK203-S1-LecA/01</t>
  </si>
  <si>
    <t>SOWK203-S1-TutA/01</t>
  </si>
  <si>
    <t>SOWK203-S1-TutA/02</t>
  </si>
  <si>
    <t>SOWK203-S1-TutA/03</t>
  </si>
  <si>
    <t>SOWK301-W-LecA/01</t>
  </si>
  <si>
    <t>SOWK301-W-LecB/01</t>
  </si>
  <si>
    <t>SOWK301-W-LecC/01</t>
  </si>
  <si>
    <t>SOWK301-W-LecD/01</t>
  </si>
  <si>
    <t>SOWK303-S2-LecA/01</t>
  </si>
  <si>
    <t>SOWK303-S2-TutA/01</t>
  </si>
  <si>
    <t>SOWK304-S1-LecA/01</t>
  </si>
  <si>
    <t>SOWK304-S1-LecB/01</t>
  </si>
  <si>
    <t>SOWK308-W-LecA/01</t>
  </si>
  <si>
    <t>Maidment,JM</t>
  </si>
  <si>
    <t>SOWK308-W-LecB/01</t>
  </si>
  <si>
    <t>SOWK308-W-LecC/01</t>
  </si>
  <si>
    <t>SOWK308-W-LecD/01</t>
  </si>
  <si>
    <t>SOWK308-W-LecE/01</t>
  </si>
  <si>
    <t>SOWK308-W-LecF/01</t>
  </si>
  <si>
    <t>SOWK309-S2-LecA/01</t>
  </si>
  <si>
    <t>SOWK310-W-LecA/01</t>
  </si>
  <si>
    <t>SOWK310-W-LecB/01</t>
  </si>
  <si>
    <t>SOWK310-W-TutA/01</t>
  </si>
  <si>
    <t>SOWK451-W-LecA/01</t>
  </si>
  <si>
    <t>SOWK456-S2-LecA/01</t>
  </si>
  <si>
    <t>SOWK471-S1-LecA/01</t>
  </si>
  <si>
    <t>SOWK612_D-S1-LecA/01</t>
  </si>
  <si>
    <t>SOWK612_D-S1-LecB/01</t>
  </si>
  <si>
    <t>SOWK614_D-W-LecA/01</t>
  </si>
  <si>
    <t>SOWK614_D-W-LecB/01</t>
  </si>
  <si>
    <t>SOWK614_D-W-LecC/01</t>
  </si>
  <si>
    <t>SOWK614_D-W-LecD/01</t>
  </si>
  <si>
    <t>SOWK615_D-W-LecA/01</t>
  </si>
  <si>
    <t>SOWK615_D-W-LecB/01</t>
  </si>
  <si>
    <t>SOWK615_D-W-LecC/01</t>
  </si>
  <si>
    <t>SOWK615_D-W-LecD/01</t>
  </si>
  <si>
    <t>SOWK615_D-W-LecE/01</t>
  </si>
  <si>
    <t>SOWK615_D-W-LecF/01</t>
  </si>
  <si>
    <t>SOWK616_D-S2-LecA/01</t>
  </si>
  <si>
    <t>SOWK617_D-W-LecA/01</t>
  </si>
  <si>
    <t>SOWK670_D-S2-LecA/01</t>
  </si>
  <si>
    <t>SOWK671_D-S1-LecA/01</t>
  </si>
  <si>
    <t>Escaip,V</t>
  </si>
  <si>
    <t>SPAN101-S1-LecA/01</t>
  </si>
  <si>
    <t>/Canete-Jurado,V</t>
  </si>
  <si>
    <t>SPAN101-S1-LecA/02</t>
  </si>
  <si>
    <t>SPAN101-S1-LecA/03</t>
  </si>
  <si>
    <t>SPAN101-S1-LecB/01</t>
  </si>
  <si>
    <t>SPAN101-S1-LecB/02</t>
  </si>
  <si>
    <t>SPAN101-S1-LecB/03</t>
  </si>
  <si>
    <t>SPAN101-S1-LecC/01</t>
  </si>
  <si>
    <t>SPAN101-S1-LecC/02</t>
  </si>
  <si>
    <t>SPAN101-S1-LecC/03</t>
  </si>
  <si>
    <t>SPAN101-S1-LecD/01</t>
  </si>
  <si>
    <t>SPAN101-S1-LecD/02</t>
  </si>
  <si>
    <t>SPAN101-S1-LecD/03</t>
  </si>
  <si>
    <t>SPAN101-S1-TutA/01</t>
  </si>
  <si>
    <t>SPAN102-S2-LecA/02</t>
  </si>
  <si>
    <t>SPAN102-S2-LecA/03</t>
  </si>
  <si>
    <t>SPAN102-S2-LecB/02</t>
  </si>
  <si>
    <t>SPAN102-S2-LecB/03</t>
  </si>
  <si>
    <t>SPAN102-S2-LecC/02</t>
  </si>
  <si>
    <t>SPAN102-S2-LecC/03</t>
  </si>
  <si>
    <t>SPAN102-S2-LecD/02</t>
  </si>
  <si>
    <t>SPAN102-S2-LecD/03</t>
  </si>
  <si>
    <t>SPAN102-S2-TutA/01</t>
  </si>
  <si>
    <t>SPAN201-S1-LecA/01</t>
  </si>
  <si>
    <t>SPAN201-S1-LecA/02</t>
  </si>
  <si>
    <t>SPAN201-S1-LecB/01</t>
  </si>
  <si>
    <t>SPAN201-S1-LecB/02</t>
  </si>
  <si>
    <t>SPAN201-S1-LecC/01</t>
  </si>
  <si>
    <t>SPAN201-S1-LecC/02</t>
  </si>
  <si>
    <t>Cheng,WJ</t>
  </si>
  <si>
    <t>SPAN202-S2-LecA/02</t>
  </si>
  <si>
    <t>SPAN202-S2-LecB/02</t>
  </si>
  <si>
    <t>SPAN202-S2-LecC/02</t>
  </si>
  <si>
    <t>SPAN203-S2-LecA/01</t>
  </si>
  <si>
    <t>SPAN203-S2-LecB/01</t>
  </si>
  <si>
    <t>SPAN203-S2-LecC/01</t>
  </si>
  <si>
    <t>SPAN205-S1-LecA/01</t>
  </si>
  <si>
    <t>SPAN205-S1-LecB/01</t>
  </si>
  <si>
    <t>SPAN205-S1-LecC/01</t>
  </si>
  <si>
    <t>SPAN301-S1-LecA/01</t>
  </si>
  <si>
    <t>SPAN301-S1-LecB/01</t>
  </si>
  <si>
    <t>SPAN301-S1-LecC/01</t>
  </si>
  <si>
    <t>SPAN302-S2-LecA/01</t>
  </si>
  <si>
    <t>SPAN302-S2-LecB/01</t>
  </si>
  <si>
    <t>SPAN302-S2-LecC/01</t>
  </si>
  <si>
    <t>SPAN304-S2-LecA/01</t>
  </si>
  <si>
    <t>SPAN304-S2-LecB/01</t>
  </si>
  <si>
    <t>SPAN304-S2-LecC/01</t>
  </si>
  <si>
    <t>Fyall,G</t>
  </si>
  <si>
    <t>Cowan,J</t>
  </si>
  <si>
    <t>SPCO101-S1-LecA/01</t>
  </si>
  <si>
    <t>SPCO101-S1-WorA/01</t>
  </si>
  <si>
    <t>SPCO101-S1-WorA/02</t>
  </si>
  <si>
    <t>Light,RL</t>
  </si>
  <si>
    <t>SPCO102-S2-LecA/01</t>
  </si>
  <si>
    <t>SPCO102-S2-WorA/01</t>
  </si>
  <si>
    <t>SPCO102-S2-WorA/02</t>
  </si>
  <si>
    <t>Miles,BH</t>
  </si>
  <si>
    <t>SPCO103-S2-LecA/01</t>
  </si>
  <si>
    <t>SPCO103-S2-LecB/01</t>
  </si>
  <si>
    <t>Clarke,J</t>
  </si>
  <si>
    <t>SPCO104-S2-LecA/01</t>
  </si>
  <si>
    <t>SPCO104-S2-WorA/01</t>
  </si>
  <si>
    <t>SPCO104-S2-WorA/02</t>
  </si>
  <si>
    <t>SPCO104-S2-WorA/03</t>
  </si>
  <si>
    <t>SPCO105-S1-LecA/01</t>
  </si>
  <si>
    <t>SPCO105-S1-LecB/01</t>
  </si>
  <si>
    <t>/Walter,S</t>
  </si>
  <si>
    <t>SPCO107-S1-LabA/01</t>
  </si>
  <si>
    <t>SPCO107-S1-LabA/02</t>
  </si>
  <si>
    <t>SPCO107-S1-LecA/01</t>
  </si>
  <si>
    <t>SPCO201-S1-LecA/01</t>
  </si>
  <si>
    <t>SPCO201-S1-WorA/01</t>
  </si>
  <si>
    <t>SPCO201-S2-LecA/01</t>
  </si>
  <si>
    <t>SPCO201-S2-WorA/01</t>
  </si>
  <si>
    <t>SPCO204-S2-LecA/01</t>
  </si>
  <si>
    <t>SPCO204-S2-WorA/01</t>
  </si>
  <si>
    <t>SPCO207-S2-LecA/01</t>
  </si>
  <si>
    <t>SPCO207-S2-LecB/01</t>
  </si>
  <si>
    <t>SPCO208-S1-LecA/01</t>
  </si>
  <si>
    <t>Lizamore,CA</t>
  </si>
  <si>
    <t>SPCO209-S1-LecA/01</t>
  </si>
  <si>
    <t>SPCO209-S1-WorA/01</t>
  </si>
  <si>
    <t>SPCO209-S1-WorA/02</t>
  </si>
  <si>
    <t>SPCO210-W-LecA/01</t>
  </si>
  <si>
    <t>SPCO221-S2-LabA/01</t>
  </si>
  <si>
    <t>SPCO221-S2-LecA/01</t>
  </si>
  <si>
    <t>North,C</t>
  </si>
  <si>
    <t>SPCO222-SU1-WorA/01</t>
  </si>
  <si>
    <t>SPCO222-SU1-WorB/01</t>
  </si>
  <si>
    <t>SPCO222-SU1-WorC/01</t>
  </si>
  <si>
    <t>SPCO223-S1-LecA/01</t>
  </si>
  <si>
    <t>SPCO223-S1-LecB/01</t>
  </si>
  <si>
    <t>SPCO231-S2-LecA/01</t>
  </si>
  <si>
    <t>SPCO231-S2-WorA/01</t>
  </si>
  <si>
    <t>SPCO241-S1-LecA/01</t>
  </si>
  <si>
    <t>SPCO241-S1-WorA/01</t>
  </si>
  <si>
    <t>SPCO242-S2-LecA/01</t>
  </si>
  <si>
    <t>SPCO242-S2-WorA/01</t>
  </si>
  <si>
    <t>SPCO301-S2-LecA/01</t>
  </si>
  <si>
    <t>SPCO301-S2-WorA/01</t>
  </si>
  <si>
    <t>SPCO302-S1-LecA/01</t>
  </si>
  <si>
    <t>SPCO302-S1-WorA/01</t>
  </si>
  <si>
    <t>SPCO304-S2-LabA/01</t>
  </si>
  <si>
    <t>SPCO304-S2-LabB/01</t>
  </si>
  <si>
    <t>Culpan,IG</t>
  </si>
  <si>
    <t>SPCO305-S1-LecA/01</t>
  </si>
  <si>
    <t>SPCO305-S1-LecB/01</t>
  </si>
  <si>
    <t>Lindsay,HJ</t>
  </si>
  <si>
    <t>SPCO308-S2-LecA/01</t>
  </si>
  <si>
    <t>SPCO308-S2-LecB/01</t>
  </si>
  <si>
    <t>SPCO309-S1-LabA/01</t>
  </si>
  <si>
    <t>SPCO309-S1-LecA/01</t>
  </si>
  <si>
    <t>SPCO310-W-LecA/01</t>
  </si>
  <si>
    <t>SPCO331-S1-LecA/01</t>
  </si>
  <si>
    <t>SPCO331-S1-WorA/01</t>
  </si>
  <si>
    <t>SPCO332-S2-LabA/01</t>
  </si>
  <si>
    <t>SPCO332-S2-LabB/01</t>
  </si>
  <si>
    <t>Draper,N</t>
  </si>
  <si>
    <t>SPCO341-S2-LabA/01</t>
  </si>
  <si>
    <t>SPCO341-S2-LecA/01</t>
  </si>
  <si>
    <t>SPCO343-S2-LabA/01</t>
  </si>
  <si>
    <t>SPCO343-S2-LabB/01</t>
  </si>
  <si>
    <t>SPCO343-S2-LecB/01</t>
  </si>
  <si>
    <t>STAT101_PY-SU2-ExaA/01</t>
  </si>
  <si>
    <t>STAT101_PY-SU2-LecA/01</t>
  </si>
  <si>
    <t>STAT101_PY-SU2-LecB/01</t>
  </si>
  <si>
    <t>STAT101_PY-SU2-TesA/01</t>
  </si>
  <si>
    <t>STAT101_PY-SU2-TesA/02</t>
  </si>
  <si>
    <t>STAT101_PY-SU2-TesB/01</t>
  </si>
  <si>
    <t>STAT101_PY-SU2-TesB/02</t>
  </si>
  <si>
    <t>STAT101_PY-SU2-TesC/01</t>
  </si>
  <si>
    <t>STAT101_PY-SU2-TesC/02</t>
  </si>
  <si>
    <t>STAT101_PY-SU2-TesD/01</t>
  </si>
  <si>
    <t>STAT101_PY-SU2-TesD/02</t>
  </si>
  <si>
    <t>STAT101-S1-LecA/01</t>
  </si>
  <si>
    <t>STAT101-S1-LecA/02</t>
  </si>
  <si>
    <t>STAT101-S1-LecB/01</t>
  </si>
  <si>
    <t>STAT101-S1-LecB/02</t>
  </si>
  <si>
    <t>STAT101-S1-LecC/01</t>
  </si>
  <si>
    <t>STAT101-S1-LecC/02</t>
  </si>
  <si>
    <t>STAT101-S1-TesA/01</t>
  </si>
  <si>
    <t>STAT101-S1-TesA/02</t>
  </si>
  <si>
    <t>STAT101-S1-TesA/03</t>
  </si>
  <si>
    <t>STAT101-S1-TesA/04</t>
  </si>
  <si>
    <t>STAT101-S1-TesA/05</t>
  </si>
  <si>
    <t>STAT101-S1-TesA/06</t>
  </si>
  <si>
    <t>STAT101-S1-TesA/07</t>
  </si>
  <si>
    <t>STAT101-S1-TesA/08</t>
  </si>
  <si>
    <t>STAT101-S1-TesA/09</t>
  </si>
  <si>
    <t>STAT101-S1-TesA/10</t>
  </si>
  <si>
    <t>STAT101-S1-TesA/11</t>
  </si>
  <si>
    <t>STAT101-S1-TesA/12</t>
  </si>
  <si>
    <t>STAT101-S1-TesA/13</t>
  </si>
  <si>
    <t>STAT101-S1-TesA/14</t>
  </si>
  <si>
    <t>STAT101-S1-TesA/15</t>
  </si>
  <si>
    <t>STAT101-S1-TesA/16</t>
  </si>
  <si>
    <t>STAT101-S1-TesA/17</t>
  </si>
  <si>
    <t>STAT101-S1-TesA/18</t>
  </si>
  <si>
    <t>STAT101-S1-TesA/19</t>
  </si>
  <si>
    <t>STAT101-S1-TesA/20</t>
  </si>
  <si>
    <t>STAT101-S1-TesA/21</t>
  </si>
  <si>
    <t>STAT101-S1-TesA/22</t>
  </si>
  <si>
    <t>STAT101-S1-TesB/01</t>
  </si>
  <si>
    <t>STAT101-S1-TesB/02</t>
  </si>
  <si>
    <t>STAT101-S1-TesB/03</t>
  </si>
  <si>
    <t>STAT101-S1-TesB/04</t>
  </si>
  <si>
    <t>STAT101-S1-TesB/05</t>
  </si>
  <si>
    <t>STAT101-S1-TesB/06</t>
  </si>
  <si>
    <t>STAT101-S1-TesB/07</t>
  </si>
  <si>
    <t>STAT101-S1-TesB/08</t>
  </si>
  <si>
    <t>STAT101-S1-TesB/09</t>
  </si>
  <si>
    <t>STAT101-S1-TesB/10</t>
  </si>
  <si>
    <t>STAT101-S1-TesB/11</t>
  </si>
  <si>
    <t>STAT101-S1-TesB/12</t>
  </si>
  <si>
    <t>STAT101-S1-TesB/13</t>
  </si>
  <si>
    <t>STAT101-S1-TesB/14</t>
  </si>
  <si>
    <t>STAT101-S1-TesB/15</t>
  </si>
  <si>
    <t>STAT101-S1-TesB/16</t>
  </si>
  <si>
    <t>STAT101-S1-TesB/17</t>
  </si>
  <si>
    <t>STAT101-S1-TesB/18</t>
  </si>
  <si>
    <t>STAT101-S1-TesB/19</t>
  </si>
  <si>
    <t>STAT101-S1-TesB/20</t>
  </si>
  <si>
    <t>STAT101-S1-TesB/21</t>
  </si>
  <si>
    <t>STAT101-S1-TesB/22</t>
  </si>
  <si>
    <t>STAT101-S1-TesC/01</t>
  </si>
  <si>
    <t>STAT101-S1-TesC/02</t>
  </si>
  <si>
    <t>STAT101-S1-TesC/03</t>
  </si>
  <si>
    <t>STAT101-S1-TesC/04</t>
  </si>
  <si>
    <t>STAT101-S1-TesC/05</t>
  </si>
  <si>
    <t>STAT101-S1-TesC/06</t>
  </si>
  <si>
    <t>STAT101-S1-TesC/07</t>
  </si>
  <si>
    <t>STAT101-S1-TesC/08</t>
  </si>
  <si>
    <t>STAT101-S1-TesC/09</t>
  </si>
  <si>
    <t>STAT101-S1-TesC/10</t>
  </si>
  <si>
    <t>STAT101-S1-TesC/11</t>
  </si>
  <si>
    <t>STAT101-S1-TesC/12</t>
  </si>
  <si>
    <t>STAT101-S1-TesC/13</t>
  </si>
  <si>
    <t>STAT101-S1-TesC/14</t>
  </si>
  <si>
    <t>STAT101-S1-TesC/15</t>
  </si>
  <si>
    <t>STAT101-S1-TesC/16</t>
  </si>
  <si>
    <t>STAT101-S1-TesC/17</t>
  </si>
  <si>
    <t>STAT101-S1-TesC/18</t>
  </si>
  <si>
    <t>STAT101-S1-TesC/19</t>
  </si>
  <si>
    <t>STAT101-S1-TesC/20</t>
  </si>
  <si>
    <t>STAT101-S1-TutA/01</t>
  </si>
  <si>
    <t>STAT101-S1-TutA/02</t>
  </si>
  <si>
    <t>STAT101-S1-TutA/03</t>
  </si>
  <si>
    <t>STAT101-S1-TutA/04</t>
  </si>
  <si>
    <t>STAT101-S1-TutA/06</t>
  </si>
  <si>
    <t>STAT101-S1-TutA/07</t>
  </si>
  <si>
    <t>STAT101-S1-TutA/08</t>
  </si>
  <si>
    <t>STAT101-S1-TutA/09</t>
  </si>
  <si>
    <t>STAT101-S1-TutA/10</t>
  </si>
  <si>
    <t>STAT101-S1-TutA/11</t>
  </si>
  <si>
    <t>STAT101-S1-TutA/12</t>
  </si>
  <si>
    <t>STAT101-S1-TutA/13</t>
  </si>
  <si>
    <t>STAT101-S1-TutA/14</t>
  </si>
  <si>
    <t>STAT101-S1-TutA/15</t>
  </si>
  <si>
    <t>STAT101-S2-LecA/01</t>
  </si>
  <si>
    <t>STAT101-S2-LecA/02</t>
  </si>
  <si>
    <t>STAT101-S2-LecB/01</t>
  </si>
  <si>
    <t>STAT101-S2-LecB/02</t>
  </si>
  <si>
    <t>STAT101-S2-LecC/01</t>
  </si>
  <si>
    <t>STAT101-S2-LecC/02</t>
  </si>
  <si>
    <t>STAT101-S2-TesA/01</t>
  </si>
  <si>
    <t>STAT101-S2-TesA/02</t>
  </si>
  <si>
    <t>STAT101-S2-TesA/03</t>
  </si>
  <si>
    <t>STAT101-S2-TesA/04</t>
  </si>
  <si>
    <t>STAT101-S2-TesA/05</t>
  </si>
  <si>
    <t>STAT101-S2-TesA/06</t>
  </si>
  <si>
    <t>STAT101-S2-TesA/07</t>
  </si>
  <si>
    <t>STAT101-S2-TesA/08</t>
  </si>
  <si>
    <t>STAT101-S2-TesA/09</t>
  </si>
  <si>
    <t>STAT101-S2-TesA/10</t>
  </si>
  <si>
    <t>STAT101-S2-TesA/11</t>
  </si>
  <si>
    <t>STAT101-S2-TesA/12</t>
  </si>
  <si>
    <t>STAT101-S2-TesA/13</t>
  </si>
  <si>
    <t>STAT101-S2-TesA/14</t>
  </si>
  <si>
    <t>STAT101-S2-TesA/15</t>
  </si>
  <si>
    <t>STAT101-S2-TesA/16</t>
  </si>
  <si>
    <t>STAT101-S2-TesA/17</t>
  </si>
  <si>
    <t>STAT101-S2-TesA/18</t>
  </si>
  <si>
    <t>STAT101-S2-TesA/19</t>
  </si>
  <si>
    <t>STAT101-S2-TesA/20</t>
  </si>
  <si>
    <t>STAT101-S2-TesA/21</t>
  </si>
  <si>
    <t>STAT101-S2-TesA/22</t>
  </si>
  <si>
    <t>STAT101-S2-TesB/01</t>
  </si>
  <si>
    <t>STAT101-S2-TesB/02</t>
  </si>
  <si>
    <t>STAT101-S2-TesB/03</t>
  </si>
  <si>
    <t>STAT101-S2-TesB/04</t>
  </si>
  <si>
    <t>STAT101-S2-TesB/05</t>
  </si>
  <si>
    <t>STAT101-S2-TesB/06</t>
  </si>
  <si>
    <t>STAT101-S2-TesB/07</t>
  </si>
  <si>
    <t>STAT101-S2-TesB/08</t>
  </si>
  <si>
    <t>STAT101-S2-TesB/09</t>
  </si>
  <si>
    <t>STAT101-S2-TesB/10</t>
  </si>
  <si>
    <t>STAT101-S2-TesB/11</t>
  </si>
  <si>
    <t>STAT101-S2-TesB/12</t>
  </si>
  <si>
    <t>STAT101-S2-TesB/13</t>
  </si>
  <si>
    <t>STAT101-S2-TesB/14</t>
  </si>
  <si>
    <t>STAT101-S2-TesB/15</t>
  </si>
  <si>
    <t>STAT101-S2-TesB/16</t>
  </si>
  <si>
    <t>STAT101-S2-TesB/17</t>
  </si>
  <si>
    <t>STAT101-S2-TesB/18</t>
  </si>
  <si>
    <t>STAT101-S2-TesB/19</t>
  </si>
  <si>
    <t>STAT101-S2-TesB/20</t>
  </si>
  <si>
    <t>STAT101-S2-TesB/21</t>
  </si>
  <si>
    <t>STAT101-S2-TesB/22</t>
  </si>
  <si>
    <t>STAT101-S2-TesC/01</t>
  </si>
  <si>
    <t>STAT101-S2-TesC/02</t>
  </si>
  <si>
    <t>STAT101-S2-TesC/03</t>
  </si>
  <si>
    <t>STAT101-S2-TesC/04</t>
  </si>
  <si>
    <t>STAT101-S2-TesC/05</t>
  </si>
  <si>
    <t>STAT101-S2-TesC/06</t>
  </si>
  <si>
    <t>STAT101-S2-TesC/07</t>
  </si>
  <si>
    <t>STAT101-S2-TesC/08</t>
  </si>
  <si>
    <t>STAT101-S2-TesC/09</t>
  </si>
  <si>
    <t>STAT101-S2-TesC/10</t>
  </si>
  <si>
    <t>STAT101-S2-TesC/11</t>
  </si>
  <si>
    <t>STAT101-S2-TesC/12</t>
  </si>
  <si>
    <t>STAT101-S2-TesC/13</t>
  </si>
  <si>
    <t>STAT101-S2-TesC/14</t>
  </si>
  <si>
    <t>STAT101-S2-TesC/15</t>
  </si>
  <si>
    <t>STAT101-S2-TesC/16</t>
  </si>
  <si>
    <t>STAT101-S2-TesC/17</t>
  </si>
  <si>
    <t>STAT101-S2-TesC/18</t>
  </si>
  <si>
    <t>STAT101-S2-TesC/19</t>
  </si>
  <si>
    <t>STAT101-S2-TesC/20</t>
  </si>
  <si>
    <t>STAT101-S2-TesC/21</t>
  </si>
  <si>
    <t>STAT101-S2-TesC/22</t>
  </si>
  <si>
    <t>STAT101-S2-TutA/01</t>
  </si>
  <si>
    <t>STAT101-S2-TutA/02</t>
  </si>
  <si>
    <t>STAT101-S2-TutA/03</t>
  </si>
  <si>
    <t>STAT101-S2-TutA/04</t>
  </si>
  <si>
    <t>STAT101-S2-TutA/05</t>
  </si>
  <si>
    <t>STAT101-S2-TutA/06</t>
  </si>
  <si>
    <t>STAT101-S2-TutA/07</t>
  </si>
  <si>
    <t>STAT101-S2-TutA/08</t>
  </si>
  <si>
    <t>STAT101-S2-TutA/09</t>
  </si>
  <si>
    <t>STAT101-S2-TutA/10</t>
  </si>
  <si>
    <t>STAT101-S2-TutA/11</t>
  </si>
  <si>
    <t>STAT101-S2-TutA/12</t>
  </si>
  <si>
    <t>STAT101-S2-TutA/13</t>
  </si>
  <si>
    <t>STAT101-S2-TutA/14</t>
  </si>
  <si>
    <t>STAT201-S1-ComA/01</t>
  </si>
  <si>
    <t>STAT201-S1-ComA/02</t>
  </si>
  <si>
    <t>STAT201-S1-ComA/03</t>
  </si>
  <si>
    <t>STAT201-S1-ComA/04</t>
  </si>
  <si>
    <t>STAT201-S1-LecA/01</t>
  </si>
  <si>
    <t>STAT201-S1-LecB/01</t>
  </si>
  <si>
    <t>STAT201-S1-LecC/01</t>
  </si>
  <si>
    <t>STAT201-S1-LecD/01</t>
  </si>
  <si>
    <t>STAT202-S2-ComA/01</t>
  </si>
  <si>
    <t>STAT202-S2-ComA/02</t>
  </si>
  <si>
    <t>STAT202-S2-ComA/03</t>
  </si>
  <si>
    <t>STAT202-S2-LecA/01</t>
  </si>
  <si>
    <t>STAT202-S2-LecB/01</t>
  </si>
  <si>
    <t>STAT202-S2-LecC/01</t>
  </si>
  <si>
    <t>STAT211-S1-LecA/01</t>
  </si>
  <si>
    <t>STAT211-S1-LecB/01</t>
  </si>
  <si>
    <t>STAT211-S1-LecC/01</t>
  </si>
  <si>
    <t>STAT211-S1-TutA/01</t>
  </si>
  <si>
    <t>STAT211-S1-TutA/02</t>
  </si>
  <si>
    <t>STAT213-S2-LecA/01</t>
  </si>
  <si>
    <t>STAT213-S2-LecB/01</t>
  </si>
  <si>
    <t>STAT213-S2-LecC/01</t>
  </si>
  <si>
    <t>STAT213-S2-TutA/01</t>
  </si>
  <si>
    <t>STAT213-S2-TutA/02</t>
  </si>
  <si>
    <t>STAT221-S1-ComA/01</t>
  </si>
  <si>
    <t>STAT221-S1-LecA/01</t>
  </si>
  <si>
    <t>STAT221-S1-LecB/01</t>
  </si>
  <si>
    <t>STAT221-S1-LecC/01</t>
  </si>
  <si>
    <t>STAT312-S1-LecA/01</t>
  </si>
  <si>
    <t>STAT312-S1-LecB/01</t>
  </si>
  <si>
    <t>STAT312-S1-TutA/01</t>
  </si>
  <si>
    <t>STAT312-S1-TutA/02</t>
  </si>
  <si>
    <t>STAT314-S2-ComA/01</t>
  </si>
  <si>
    <t>STAT314-S2-LecA/01</t>
  </si>
  <si>
    <t>STAT314-S2-LecB/01</t>
  </si>
  <si>
    <t>STAT315-S2-ComA/01</t>
  </si>
  <si>
    <t>STAT315-S2-LecA/01</t>
  </si>
  <si>
    <t>STAT315-S2-LecB/01</t>
  </si>
  <si>
    <t>STAT317-S1-ComA/01</t>
  </si>
  <si>
    <t>STAT317-S1-LecA/01</t>
  </si>
  <si>
    <t>STAT317-S1-LecB/01</t>
  </si>
  <si>
    <t>STAT318-S2-ComA/01</t>
  </si>
  <si>
    <t>STAT318-S2-LecA/01</t>
  </si>
  <si>
    <t>STAT318-S2-LecB/01</t>
  </si>
  <si>
    <t>STAT319-S1-ComA/01</t>
  </si>
  <si>
    <t>STAT446-S1-ComA/01</t>
  </si>
  <si>
    <t>STAT447-S2-LecA/01</t>
  </si>
  <si>
    <t>STAT450-S1-LabA/01</t>
  </si>
  <si>
    <t>STAT450-S1-LecA/01</t>
  </si>
  <si>
    <t>STAT455-S1-LecA/01</t>
  </si>
  <si>
    <t>STAT455-S1-LecB/01</t>
  </si>
  <si>
    <t>STAT455-S1-TutA/01</t>
  </si>
  <si>
    <t>STAT455-S1-TutA/02</t>
  </si>
  <si>
    <t>STAT456-S1-ComA/01</t>
  </si>
  <si>
    <t>STAT456-S1-LecA/01</t>
  </si>
  <si>
    <t>STAT456-S1-LecB/01</t>
  </si>
  <si>
    <t>STAT460-S1-LecA/01</t>
  </si>
  <si>
    <t>STAT460-S1-LecB/01</t>
  </si>
  <si>
    <t>STAT461-S2-ComA/01</t>
  </si>
  <si>
    <t>STAT461-S2-LecA/01</t>
  </si>
  <si>
    <t>STAT461-S2-LecB/01</t>
  </si>
  <si>
    <t>STAT462-S2-ComA/01</t>
  </si>
  <si>
    <t>STAT462-S2-LecA/01</t>
  </si>
  <si>
    <t>STAT462-S2-LecB/01</t>
  </si>
  <si>
    <t>STAT463-S2-ComA/01</t>
  </si>
  <si>
    <t>STAT463-S2-LecA/01</t>
  </si>
  <si>
    <t>STAT463-S2-LecB/01</t>
  </si>
  <si>
    <t>STAT470-S2-LecA/01</t>
  </si>
  <si>
    <t>STAT470-S2-LecB/01</t>
  </si>
  <si>
    <t>STAT471-S1-LecA/01</t>
  </si>
  <si>
    <t>STAT472-S2-LecA/01</t>
  </si>
  <si>
    <t>STAT478-S1-LecA/01</t>
  </si>
  <si>
    <t>Turnock,KA</t>
  </si>
  <si>
    <t>YC2</t>
  </si>
  <si>
    <t>TECE105-YC2-LecA/01</t>
  </si>
  <si>
    <t>TECE105-YC2-WorA/01</t>
  </si>
  <si>
    <t>TECE105-YC2-WorA/02</t>
  </si>
  <si>
    <t>TECE106-YC2-LecA/01</t>
  </si>
  <si>
    <t>TECE106-YC2-WorA/01</t>
  </si>
  <si>
    <t>TECE205-YC2-LecA/01</t>
  </si>
  <si>
    <t>Torepe,TK</t>
  </si>
  <si>
    <t>YD1</t>
  </si>
  <si>
    <t>TECM101-YD1-LecA/01</t>
  </si>
  <si>
    <t>TECM101-YD1-WorA/01</t>
  </si>
  <si>
    <t>TECM101-YD1-WorA/02</t>
  </si>
  <si>
    <t>TECM101-YD1-WorA/03</t>
  </si>
  <si>
    <t>Jones,KE</t>
  </si>
  <si>
    <t>TECM101-YD1-WorA/04</t>
  </si>
  <si>
    <t>TECM101-YD1-WorA/05</t>
  </si>
  <si>
    <t>TECM101-YD1-WorA/06</t>
  </si>
  <si>
    <t>TECM101-YD1-WorB/01</t>
  </si>
  <si>
    <t>TECM101-YD1-WorB/02</t>
  </si>
  <si>
    <t>TECM101-YD1-WorB/03</t>
  </si>
  <si>
    <t>TECM101-YD1-WorB/04</t>
  </si>
  <si>
    <t>TECM101-YD1-WorB/05</t>
  </si>
  <si>
    <t>TECM101-YD1-WorB/06</t>
  </si>
  <si>
    <t>TECM201-YC2-ComA/01</t>
  </si>
  <si>
    <t>Hohaia,JM</t>
  </si>
  <si>
    <t>TECM201-YC2-LecA/01</t>
  </si>
  <si>
    <t>TECM201-YC2-LecB/01</t>
  </si>
  <si>
    <t>TECM301-YD1-LecA/01</t>
  </si>
  <si>
    <t>TECM301-YD1-LecB/01</t>
  </si>
  <si>
    <t>Fletcher,J</t>
  </si>
  <si>
    <t>TECP112-YC2-LecA/01</t>
  </si>
  <si>
    <t>TECP112-YC2-LecB/01</t>
  </si>
  <si>
    <t>TECP113-YC2-LecA/01</t>
  </si>
  <si>
    <t>TECP113-YC2-WorA/01</t>
  </si>
  <si>
    <t>TECP113-YC2-WorA/02</t>
  </si>
  <si>
    <t>TECP113-YC2-WorA/03</t>
  </si>
  <si>
    <t>Dabner,N</t>
  </si>
  <si>
    <t>TECP113-YC2-WorB/01</t>
  </si>
  <si>
    <t>TECP113-YC2-WorB/02</t>
  </si>
  <si>
    <t>TECP113-YC2-WorB/03</t>
  </si>
  <si>
    <t>McKenzie,JL</t>
  </si>
  <si>
    <t>TECP113-YC2-WorC/01</t>
  </si>
  <si>
    <t>TECP113-YC2-WorC/02</t>
  </si>
  <si>
    <t>TECP113-YC2-WorC/03</t>
  </si>
  <si>
    <t>Wilson,S</t>
  </si>
  <si>
    <t>TECP122-YC2-LecA/01</t>
  </si>
  <si>
    <t>TECP122-YC2-LecB/01</t>
  </si>
  <si>
    <t>Breeze,D</t>
  </si>
  <si>
    <t>TECP122-YC2-WorA/01</t>
  </si>
  <si>
    <t>TECP122-YC2-WorA/02</t>
  </si>
  <si>
    <t>TECP122-YC2-WorA/03</t>
  </si>
  <si>
    <t>TECP202-YD1-LecA/01</t>
  </si>
  <si>
    <t>TECP202-YD1-LecB/01</t>
  </si>
  <si>
    <t>Tod,N</t>
  </si>
  <si>
    <t>TECP202-YD1-LecC/01</t>
  </si>
  <si>
    <t>TECP212-YC2-LecA/01</t>
  </si>
  <si>
    <t>TECP212-YC2-LecB/01</t>
  </si>
  <si>
    <t>TECP212-YC2-WorA/01</t>
  </si>
  <si>
    <t>TECP212-YC2-WorA/02</t>
  </si>
  <si>
    <t>TECP212-YC2-WorA/03</t>
  </si>
  <si>
    <t>TECP212-YC2-WorB/01</t>
  </si>
  <si>
    <t>TECP212-YC2-WorB/02</t>
  </si>
  <si>
    <t>TECP212-YC2-WorB/03</t>
  </si>
  <si>
    <t>Denston,A</t>
  </si>
  <si>
    <t>TECP222-YC2-LecA/01</t>
  </si>
  <si>
    <t>TECP222-YC2-LecB/01</t>
  </si>
  <si>
    <t>TECP222-YC2-WorA/01</t>
  </si>
  <si>
    <t>TECP222-YC2-WorA/02</t>
  </si>
  <si>
    <t>TECP222-YC2-WorA/03</t>
  </si>
  <si>
    <t>TECP222-YC2-WorB/01</t>
  </si>
  <si>
    <t>TECP222-YC2-WorB/02</t>
  </si>
  <si>
    <t>Donaldson,K</t>
  </si>
  <si>
    <t>TECP223-YD1-CliA/01</t>
  </si>
  <si>
    <t>TECP223-YD1-LabA/01</t>
  </si>
  <si>
    <t>TECP223-YD1-LabA/02</t>
  </si>
  <si>
    <t>TECP223-YD1-LabA/03</t>
  </si>
  <si>
    <t>TECP223-YD1-LecA/01</t>
  </si>
  <si>
    <t>TECP223-YD1-LecB/01</t>
  </si>
  <si>
    <t>TECP223-YD1-WorA/01</t>
  </si>
  <si>
    <t>TECP223-YD1-WorA/02</t>
  </si>
  <si>
    <t>TECP223-YD1-WorA/04</t>
  </si>
  <si>
    <t>TECP223-YD1-WorB/01</t>
  </si>
  <si>
    <t>TECP223-YD1-WorB/03</t>
  </si>
  <si>
    <t>TECP223-YD1-WorB/04</t>
  </si>
  <si>
    <t>TECP313-YD1-LecA/01</t>
  </si>
  <si>
    <t>Nicholas,KA</t>
  </si>
  <si>
    <t>TECP313-YD1-LecB/01</t>
  </si>
  <si>
    <t>TECP313-YD1-LecC/01</t>
  </si>
  <si>
    <t>TECP313-YD1-LecD/01</t>
  </si>
  <si>
    <t>TECP313-YD1-LecE/01</t>
  </si>
  <si>
    <t>TECP313-YD1-WorA/02</t>
  </si>
  <si>
    <t>TECP313-YD1-WorA/03</t>
  </si>
  <si>
    <t>TECP315-X-LecA/01</t>
  </si>
  <si>
    <t>TECP315-X-LecB/01</t>
  </si>
  <si>
    <t>Togiaso,J</t>
  </si>
  <si>
    <t>TECP315-X-LecC/01</t>
  </si>
  <si>
    <t>TECP315-X-LecD/01</t>
  </si>
  <si>
    <t>TECP315-X-LecE/01</t>
  </si>
  <si>
    <t>TECP316-X-WorA/01</t>
  </si>
  <si>
    <t>TECP316-X-WorB/01</t>
  </si>
  <si>
    <t>Fox-Turnbull,WH</t>
  </si>
  <si>
    <t>TECP318-X-LecA/01</t>
  </si>
  <si>
    <t>TECP318-X-LecB/01</t>
  </si>
  <si>
    <t>TECP318-X-LecC/01</t>
  </si>
  <si>
    <t>TECP318-X-TutA/01</t>
  </si>
  <si>
    <t>TECP318-X-TutA/02</t>
  </si>
  <si>
    <t>TECP319-X-LecA/01</t>
  </si>
  <si>
    <t>TECP331-YD1-LecA/02</t>
  </si>
  <si>
    <t>TECP331-YD1-LecB/01</t>
  </si>
  <si>
    <t>YA2</t>
  </si>
  <si>
    <t>TECP332-YA2-LecA/01</t>
  </si>
  <si>
    <t>TECP332-YA2-LecB/01</t>
  </si>
  <si>
    <t>TECP333-YD1-ComA/01</t>
  </si>
  <si>
    <t>TECP333-YD1-LecA/01</t>
  </si>
  <si>
    <t>TECP333-YD1-LecB/01</t>
  </si>
  <si>
    <t>TECP333-YD1-WorA/01</t>
  </si>
  <si>
    <t>TECP333-YD1-WorA/02</t>
  </si>
  <si>
    <t>TECP333-YD1-WorB/01</t>
  </si>
  <si>
    <t>TECP333-YD1-WorB/02</t>
  </si>
  <si>
    <t>TECP334-YA2-LecA/01</t>
  </si>
  <si>
    <t>TECP334-YA2-LecB/01</t>
  </si>
  <si>
    <t>TECP334-YA2-LecC/01</t>
  </si>
  <si>
    <t>TECP334-YA2-WorA/01</t>
  </si>
  <si>
    <t>TECP334-YA2-WorA/02</t>
  </si>
  <si>
    <t>TECP334-YA2-WorB/01</t>
  </si>
  <si>
    <t>TECP334-YA2-WorB/02</t>
  </si>
  <si>
    <t>TECP335-YA2-WorA/01</t>
  </si>
  <si>
    <t>TECP335-YA2-WorA/02</t>
  </si>
  <si>
    <t>TECP335-YA2-WorB/01</t>
  </si>
  <si>
    <t>TECP335-YA2-WorB/02</t>
  </si>
  <si>
    <t>TECP335-YA2-WorC/01</t>
  </si>
  <si>
    <t>TECP335-YA2-WorD/01</t>
  </si>
  <si>
    <t>/Terry,M</t>
  </si>
  <si>
    <t>YB2</t>
  </si>
  <si>
    <t>TECS350-YB2-TutA/01</t>
  </si>
  <si>
    <t>TECS350-YB2-WorA/01</t>
  </si>
  <si>
    <t>Cunningham,UM</t>
  </si>
  <si>
    <t>YB1</t>
  </si>
  <si>
    <t>TECS351-YB1-TutA/01</t>
  </si>
  <si>
    <t>TECS351-YB1-WorA/01</t>
  </si>
  <si>
    <t>TECS352-YB2-TutA/01</t>
  </si>
  <si>
    <t>TECS352-YB2-WorA/01</t>
  </si>
  <si>
    <t>TECS353-YB1-TutA/01</t>
  </si>
  <si>
    <t>TECS353-YB1-WorA/01</t>
  </si>
  <si>
    <t>TECS354-YB2-TutA/01</t>
  </si>
  <si>
    <t>TECS354-YB2-WorA/01</t>
  </si>
  <si>
    <t>TECS355-YB2-TutA/01</t>
  </si>
  <si>
    <t>TECS355-YB2-WorA/01</t>
  </si>
  <si>
    <t>TECS356-YB2-TutA/01</t>
  </si>
  <si>
    <t>TECS356-YB2-WorA/01</t>
  </si>
  <si>
    <t>TECS357-YB2-TutA/01</t>
  </si>
  <si>
    <t>TECS357-YB2-WorA/01</t>
  </si>
  <si>
    <t>TECS358-YB1-LecA/01</t>
  </si>
  <si>
    <t>TECS358-YB1-WorA/01</t>
  </si>
  <si>
    <t>Taylor,BH</t>
  </si>
  <si>
    <t>Greenwood,J</t>
  </si>
  <si>
    <t>TECS360-YB1-TutA/01</t>
  </si>
  <si>
    <t>TECS360-YB1-WorA/01</t>
  </si>
  <si>
    <t>TECS361-YB2-WorA/01</t>
  </si>
  <si>
    <t>TECS365-YB1-TutA/01</t>
  </si>
  <si>
    <t>TECS365-YB1-WorA/01</t>
  </si>
  <si>
    <t>TECS366-YB2-TutA/01</t>
  </si>
  <si>
    <t>TECS366-YB2-WorA/01</t>
  </si>
  <si>
    <t>TECS370-YB1-LecA/01</t>
  </si>
  <si>
    <t>TECS370-YB1-WorA/01</t>
  </si>
  <si>
    <t>TECS371-YB2-LecA/01</t>
  </si>
  <si>
    <t>TECS371-YB2-WorA/01</t>
  </si>
  <si>
    <t>TECS372-YB1-LecA/01</t>
  </si>
  <si>
    <t>TECS372-YB1-WorA/01</t>
  </si>
  <si>
    <t>TECS372-YB1-WorB/01</t>
  </si>
  <si>
    <t>Calvert,JS</t>
  </si>
  <si>
    <t>TECS373-YB2-LecA/01</t>
  </si>
  <si>
    <t>TECS373-YB2-LecB/01</t>
  </si>
  <si>
    <t>TECS376-YB1-LecA/01</t>
  </si>
  <si>
    <t>TECS376-YB1-WorA/01</t>
  </si>
  <si>
    <t>TECS377-YB2-LecA/01</t>
  </si>
  <si>
    <t>TECS377-YB2-WorA/01</t>
  </si>
  <si>
    <t>TECS380-YB1-LecA/01</t>
  </si>
  <si>
    <t>Besley,GE</t>
  </si>
  <si>
    <t>TECS380-YB1-WorA/01</t>
  </si>
  <si>
    <t>TECS381-YB2-LecA/01</t>
  </si>
  <si>
    <t>TECS381-YB2-WorA/01</t>
  </si>
  <si>
    <t>TECS381-YB2-WorB/01</t>
  </si>
  <si>
    <t>TECS382-YB1-LecB/01</t>
  </si>
  <si>
    <t>TECS382-YB1-WorA/01</t>
  </si>
  <si>
    <t>TECS383-YB2-LecA/01</t>
  </si>
  <si>
    <t>/Easterbook,M</t>
  </si>
  <si>
    <t>TECS383-YB2-WorA/01</t>
  </si>
  <si>
    <t>TECS384-YB2-LecA/01</t>
  </si>
  <si>
    <t>TECS384-YB2-WorA/01</t>
  </si>
  <si>
    <t>TECS385-YB2-LecA/01</t>
  </si>
  <si>
    <t>TECS385-YB2-WorA/01</t>
  </si>
  <si>
    <t>TECS386-YB1-LabA/01</t>
  </si>
  <si>
    <t>TECS386-YB1-LecA/01</t>
  </si>
  <si>
    <t>TECS386-YB1-LecB/01</t>
  </si>
  <si>
    <t>TECS386-YB1-WorA/01</t>
  </si>
  <si>
    <t>TECS387-YB2-LecA/01</t>
  </si>
  <si>
    <t>TECS387-YB2-LecB/01</t>
  </si>
  <si>
    <t>TECS387-YB2-WorA/01</t>
  </si>
  <si>
    <t>TECS391-YB1-TutA/01</t>
  </si>
  <si>
    <t>TECS391-YB1-WorA/01</t>
  </si>
  <si>
    <t>TECS392-YB2-TutA/01</t>
  </si>
  <si>
    <t>TECS392-YB2-WorA/01</t>
  </si>
  <si>
    <t>TECS393-YB1-TutA/01</t>
  </si>
  <si>
    <t>TECS393-YB1-WorA/01</t>
  </si>
  <si>
    <t>Payne,G</t>
  </si>
  <si>
    <t>TECS394-YB2-WorA/01</t>
  </si>
  <si>
    <t>Colvin,G</t>
  </si>
  <si>
    <t>TEDU105-YC2-LecA/01</t>
  </si>
  <si>
    <t>TEDU105-YC2-TutA/01</t>
  </si>
  <si>
    <t>TEDU110-S1-LecA/01</t>
  </si>
  <si>
    <t>TEDU110-S1-LecB/01</t>
  </si>
  <si>
    <t>TEDU110-S1-LecC/01</t>
  </si>
  <si>
    <t>TEDU110-S1-TesA/01</t>
  </si>
  <si>
    <t>TEDU110-S1-TutA/01</t>
  </si>
  <si>
    <t>TEDU110-S1-TutA/02</t>
  </si>
  <si>
    <t>TEDU110-S1-TutA/03</t>
  </si>
  <si>
    <t>TEDU110-S1-TutA/04</t>
  </si>
  <si>
    <t>TEDU110-S1-TutA/05</t>
  </si>
  <si>
    <t>TEDU110_D-S1-LecA/01</t>
  </si>
  <si>
    <t>TEDU110_D-S1-LecB/01</t>
  </si>
  <si>
    <t>TEDU110_D-S1-LecC/01</t>
  </si>
  <si>
    <t>TEDU110_D-S1-TutA/01</t>
  </si>
  <si>
    <t>TEDU110_D-S1-TutA/02</t>
  </si>
  <si>
    <t>TEDU110_D-S1-TutA/03</t>
  </si>
  <si>
    <t>TEDU110_D-S1-TutA/04</t>
  </si>
  <si>
    <t>TEDU110_D-S1-TutA/05</t>
  </si>
  <si>
    <t>TEDU111-S1-LecA/01</t>
  </si>
  <si>
    <t>TEDU111-S1-LecB/01</t>
  </si>
  <si>
    <t>TEDU111-S1-LecC/01</t>
  </si>
  <si>
    <t>TEDU111-S1-TutA/01</t>
  </si>
  <si>
    <t>TEDU111-S1-TutA/02</t>
  </si>
  <si>
    <t>TEDU111-S1-TutA/03</t>
  </si>
  <si>
    <t>TEDU111-S1-TutA/04</t>
  </si>
  <si>
    <t>TEDU111-S1-TutA/05</t>
  </si>
  <si>
    <t>TEDU111_D-S1-TutA/01</t>
  </si>
  <si>
    <t>TEDU111_D-S1-TutA/02</t>
  </si>
  <si>
    <t>TEDU111_D-S1-TutA/03</t>
  </si>
  <si>
    <t>TEDU111_D-S1-TutA/04</t>
  </si>
  <si>
    <t>TEDU111_D-S1-TutA/05</t>
  </si>
  <si>
    <t>TEDU201-YD1-LecA/01</t>
  </si>
  <si>
    <t>TEDU201-YD1-LecB/01</t>
  </si>
  <si>
    <t>TEDU201-YD1-LecC/01</t>
  </si>
  <si>
    <t>TEDU201-YD1-LecD/01</t>
  </si>
  <si>
    <t>TEDU201-YD1-LecE/01</t>
  </si>
  <si>
    <t>TEDU201-YD1-LecF/01</t>
  </si>
  <si>
    <t>TEDU201-YD1-LecF/02</t>
  </si>
  <si>
    <t>Purdue,KE</t>
  </si>
  <si>
    <t>TEDU206-YD1-LecA/01</t>
  </si>
  <si>
    <t>TEDU301-YC2-LecA/01</t>
  </si>
  <si>
    <t>Guerin,A</t>
  </si>
  <si>
    <t>TEDU301-YC2-WorA/01</t>
  </si>
  <si>
    <t>TEDU301-YC2-WorA/02</t>
  </si>
  <si>
    <t>TEDU301-YC2-WorA/03</t>
  </si>
  <si>
    <t>TEDU301-YC2-WorA/04</t>
  </si>
  <si>
    <t>Lee,GD</t>
  </si>
  <si>
    <t>TEDU305-YD1-LecA/01</t>
  </si>
  <si>
    <t>TEDU305-YD1-LecB/01</t>
  </si>
  <si>
    <t>YC</t>
  </si>
  <si>
    <t>TEDU370-YC-LecA/01</t>
  </si>
  <si>
    <t>TEPE110-S1-WorA/01</t>
  </si>
  <si>
    <t>TEPE112-S1-LecA/01</t>
  </si>
  <si>
    <t>TEPE112-S2-LecA/01</t>
  </si>
  <si>
    <t>TEPE201-S2-LecA/01</t>
  </si>
  <si>
    <t>TEPE201-S2-WorA/01</t>
  </si>
  <si>
    <t>TEPE202-S2-LecA/01</t>
  </si>
  <si>
    <t>TEPE202-S2-WorA/01</t>
  </si>
  <si>
    <t>TEPE203-S1-LecA/01</t>
  </si>
  <si>
    <t>TEPE203-S1-WorA/01</t>
  </si>
  <si>
    <t>TEPE203-S1-WorA/02</t>
  </si>
  <si>
    <t>TEPE301-S1-WorA/01</t>
  </si>
  <si>
    <t>TEPE301-S1-WorB/01</t>
  </si>
  <si>
    <t>TEPE304-S1-LecA/01</t>
  </si>
  <si>
    <t>TEPE304-S1-WorA/01</t>
  </si>
  <si>
    <t>TEPE305-S2-LecA/01</t>
  </si>
  <si>
    <t>TEPE305-S2-WorA/01</t>
  </si>
  <si>
    <t>TEPE309-S1-LabA/01</t>
  </si>
  <si>
    <t>TEPE309-S1-LecA/01</t>
  </si>
  <si>
    <t>TEPE402-YB1-LecA/01</t>
  </si>
  <si>
    <t>TEPE402-YB1-WorA/01</t>
  </si>
  <si>
    <t>TEPE404-YB2-LecA/01</t>
  </si>
  <si>
    <t>TEPE404-YB2-LecB/01</t>
  </si>
  <si>
    <t>TEPE499-YC-LecA/01</t>
  </si>
  <si>
    <t>TEPE499-YC-LecB/01</t>
  </si>
  <si>
    <t>TEPI101-YD1-LecA/01</t>
  </si>
  <si>
    <t>TEPI101-YD1-LecB/01</t>
  </si>
  <si>
    <t>TEPI101-YD1-LecB/02</t>
  </si>
  <si>
    <t>TEPI101-YD1-WorA/01</t>
  </si>
  <si>
    <t>TEPI101-YD1-WorA/02</t>
  </si>
  <si>
    <t>TEPI101-YD1-WorA/03</t>
  </si>
  <si>
    <t>TEPI101-YD1-WorA/04</t>
  </si>
  <si>
    <t>TEPI101-YD1-WorA/05</t>
  </si>
  <si>
    <t>TEPI101-YD1-WorA/06</t>
  </si>
  <si>
    <t>TEPI105-YC2-LecA/01</t>
  </si>
  <si>
    <t>TEPI205-YD1-LecA/01</t>
  </si>
  <si>
    <t>TEPI206-YC2-LecA/01</t>
  </si>
  <si>
    <t>TEPI220-YD1-LecA/01</t>
  </si>
  <si>
    <t>TEPI220-YD1-LecB/01</t>
  </si>
  <si>
    <t>TEPI220-YD1-WorA/01</t>
  </si>
  <si>
    <t>TEPI220-YD1-WorA/02</t>
  </si>
  <si>
    <t>TEPI220-YD1-WorB/02</t>
  </si>
  <si>
    <t>TEPI220-YD1-WorB/03</t>
  </si>
  <si>
    <t>TEPI220-YD1-WorC/01</t>
  </si>
  <si>
    <t>TEPI221-YC2-LecA/01</t>
  </si>
  <si>
    <t>TEPI221-YC2-LecB/01</t>
  </si>
  <si>
    <t>TEPI221-YC2-WorA/01</t>
  </si>
  <si>
    <t>TEPI221-YC2-WorA/02</t>
  </si>
  <si>
    <t>TEPI221-YC2-WorB/01</t>
  </si>
  <si>
    <t>TEPI221-YC2-WorB/02</t>
  </si>
  <si>
    <t>TEPI305-YD1-LecA/01</t>
  </si>
  <si>
    <t>TEPI306-YC2-LecA/01</t>
  </si>
  <si>
    <t>TEPI320-YD1-LecA/01</t>
  </si>
  <si>
    <t>Martin,RS</t>
  </si>
  <si>
    <t>TEPI320-YD1-LecB/01</t>
  </si>
  <si>
    <t>TEPI320-YD1-TutA/01</t>
  </si>
  <si>
    <t>TEPI320-YD1-TutA/02</t>
  </si>
  <si>
    <t>TEPI320-YD1-TutA/03</t>
  </si>
  <si>
    <t>TEPI320-YD1-WorA/01</t>
  </si>
  <si>
    <t>TEPI320-YD1-WorA/02</t>
  </si>
  <si>
    <t>TEPI320-YD1-WorC/01</t>
  </si>
  <si>
    <t>TEPI320-YD1-WorD/01</t>
  </si>
  <si>
    <t>TEPI320-YD1-WorD/02</t>
  </si>
  <si>
    <t>TEPI320-YD1-WorD/03</t>
  </si>
  <si>
    <t>TEPI320-YD1-WorE/01</t>
  </si>
  <si>
    <t>TEPI320-YD1-WorE/02</t>
  </si>
  <si>
    <t>TEPI320-YD1-WorE/03</t>
  </si>
  <si>
    <t>TEPI320-YD1-WorF/01</t>
  </si>
  <si>
    <t>TEPI320-YD1-WorG/01</t>
  </si>
  <si>
    <t>WorH</t>
  </si>
  <si>
    <t>TEPI320-YD1-WorH/01</t>
  </si>
  <si>
    <t>TEPI320-YD1-WorH/02</t>
  </si>
  <si>
    <t>TEPI320-YD1-WorH/03</t>
  </si>
  <si>
    <t>WorI</t>
  </si>
  <si>
    <t>TEPI320-YD1-WorI/01</t>
  </si>
  <si>
    <t>WorJ</t>
  </si>
  <si>
    <t>TEPI320-YD1-WorJ/01</t>
  </si>
  <si>
    <t>TEPI320-YD1-WorJ/02</t>
  </si>
  <si>
    <t>TEPI320-YD1-WorJ/03</t>
  </si>
  <si>
    <t>WorK</t>
  </si>
  <si>
    <t>TEPI320-YD1-WorK/01</t>
  </si>
  <si>
    <t>WorL</t>
  </si>
  <si>
    <t>TEPI320-YD1-WorL/01</t>
  </si>
  <si>
    <t>TEPI320-YD1-WorL/02</t>
  </si>
  <si>
    <t>TEPI320-YD1-WorL/03</t>
  </si>
  <si>
    <t>WorR</t>
  </si>
  <si>
    <t>TEPI320-YD1-WorR/01</t>
  </si>
  <si>
    <t>TEPI320-YD1-WorR/02</t>
  </si>
  <si>
    <t>TEPI320-YD1-WorR/03</t>
  </si>
  <si>
    <t>TEPI320_D-YD1-WorA/01</t>
  </si>
  <si>
    <t>TEPI320_D-YD1-WorB/01</t>
  </si>
  <si>
    <t>TEPI320_D-YD1-WorC/01</t>
  </si>
  <si>
    <t>TEPI320_D-YD1-WorD/01</t>
  </si>
  <si>
    <t>TEPI320_D-YD1-WorD/02</t>
  </si>
  <si>
    <t>TEPI320_D-YD1-WorD/03</t>
  </si>
  <si>
    <t>TEPI320_D-YD1-WorE/01</t>
  </si>
  <si>
    <t>TEPI320_D-YD1-WorE/02</t>
  </si>
  <si>
    <t>TEPI320_D-YD1-WorE/03</t>
  </si>
  <si>
    <t>TEPI320_D-YD1-WorF/01</t>
  </si>
  <si>
    <t>TEPI320_D-YD1-WorG/01</t>
  </si>
  <si>
    <t>TEPI320_D-YD1-WorH/01</t>
  </si>
  <si>
    <t>TEPI320_D-YD1-WorH/02</t>
  </si>
  <si>
    <t>TEPI320_D-YD1-WorH/03</t>
  </si>
  <si>
    <t>TEPI320_D-YD1-WorI/01</t>
  </si>
  <si>
    <t>TEPI320_D-YD1-WorJ/01</t>
  </si>
  <si>
    <t>TEPI320_D-YD1-WorJ/02</t>
  </si>
  <si>
    <t>TEPI320_D-YD1-WorJ/03</t>
  </si>
  <si>
    <t>TEPI320_D-YD1-WorK/01</t>
  </si>
  <si>
    <t>TEPI320_D-YD1-WorL/01</t>
  </si>
  <si>
    <t>TEPI320_D-YD1-WorL/02</t>
  </si>
  <si>
    <t>TEPI320_D-YD1-WorL/03</t>
  </si>
  <si>
    <t>WorM</t>
  </si>
  <si>
    <t>TEPI320_D-YD1-WorM/01</t>
  </si>
  <si>
    <t>WorO</t>
  </si>
  <si>
    <t>TEPI320_D-YD1-WorO/01</t>
  </si>
  <si>
    <t>TEPI320_D-YD1-WorR/01</t>
  </si>
  <si>
    <t>TEPI320_D-YD1-WorR/02</t>
  </si>
  <si>
    <t>TEPI320_D-YD1-WorR/03</t>
  </si>
  <si>
    <t>TEPI321-YC2-LecA/01</t>
  </si>
  <si>
    <t>TEPI321-YC2-LecB/01</t>
  </si>
  <si>
    <t>TEPI321-YC2-WorA/01</t>
  </si>
  <si>
    <t>TEPI321-YC2-WorA/02</t>
  </si>
  <si>
    <t>TEPI321-YC2-WorB/01</t>
  </si>
  <si>
    <t>TEPI331-YD1-LecA/01</t>
  </si>
  <si>
    <t>TEPI331-YD1-LecA/02</t>
  </si>
  <si>
    <t>TEPI331-YD1-LecB/01</t>
  </si>
  <si>
    <t>TEPI331-YD1-LecB/02</t>
  </si>
  <si>
    <t>TEPI331-YD1-LecC/01</t>
  </si>
  <si>
    <t>TEPI331-YD1-LecD/01</t>
  </si>
  <si>
    <t>TEPI331-YD1-LecE/01</t>
  </si>
  <si>
    <t>TEPI331-YD1-LecE/02</t>
  </si>
  <si>
    <t>TEPI331-YD1-LecF/01</t>
  </si>
  <si>
    <t>TEPI332-YA2-LecA/01</t>
  </si>
  <si>
    <t>TEPI332-YA2-LecA/02</t>
  </si>
  <si>
    <t>TEPI332-YA2-LecB/01</t>
  </si>
  <si>
    <t>TEPI332-YA2-LecC/01</t>
  </si>
  <si>
    <t>TEPI332-YA2-LecC/02</t>
  </si>
  <si>
    <t>TEPI332-YA2-LecD/01</t>
  </si>
  <si>
    <t>TEPI332_D-YA2-WorA/01</t>
  </si>
  <si>
    <t>TEPI333-YD1-ComA/01</t>
  </si>
  <si>
    <t>TEPI333-YD1-ComA/02</t>
  </si>
  <si>
    <t>TEPI333-YD1-LecA/01</t>
  </si>
  <si>
    <t>TEPI333-YD1-LecB/01</t>
  </si>
  <si>
    <t>TEPP102-YC2-LecA/01</t>
  </si>
  <si>
    <t>TEPP102-YC2-WorA/01</t>
  </si>
  <si>
    <t>TEPP102-YC2-WorA/02</t>
  </si>
  <si>
    <t>TEPP102-YC2-WorA/03</t>
  </si>
  <si>
    <t>TEPS241-S2-LecA/01</t>
  </si>
  <si>
    <t>TEPS241-S2-WorA/01</t>
  </si>
  <si>
    <t>TEPS341-X-LecA/01</t>
  </si>
  <si>
    <t>TEPS341-X-LecB/01</t>
  </si>
  <si>
    <t>TEPS342-YB1-LecA/01</t>
  </si>
  <si>
    <t>TEPS342-YB1-LecB/01</t>
  </si>
  <si>
    <t>TEPS370-X-TutA/01</t>
  </si>
  <si>
    <t>TEPS370-X-TutA/02</t>
  </si>
  <si>
    <t>TEPS370-X-WorA/01</t>
  </si>
  <si>
    <t>TEPS370-X-WorA/02</t>
  </si>
  <si>
    <t>TEPS370-X-WorB/01</t>
  </si>
  <si>
    <t>TEPS370-X-WorB/02</t>
  </si>
  <si>
    <t>TEPS370-X-WorB/03</t>
  </si>
  <si>
    <t>TEPS370-X-WorC/01</t>
  </si>
  <si>
    <t>TEPS370-X-WorC/02</t>
  </si>
  <si>
    <t>TEPS370-X-WorC/03</t>
  </si>
  <si>
    <t>TEPS370-X-WorD/01</t>
  </si>
  <si>
    <t>TEPS370-X-WorD/02</t>
  </si>
  <si>
    <t>TEPS371-YB2-WorA/02</t>
  </si>
  <si>
    <t>TEPS371-YB2-WorA/03</t>
  </si>
  <si>
    <t>TEPS371-YB2-WorB/01</t>
  </si>
  <si>
    <t>TEPS371-YB2-WorB/03</t>
  </si>
  <si>
    <t>TEPS441-YB2-LecA/01</t>
  </si>
  <si>
    <t>TEPS441-YB2-LecB/01</t>
  </si>
  <si>
    <t>TREO110-S1-LecA/01</t>
  </si>
  <si>
    <t>TREO110-S1-TutA/01</t>
  </si>
  <si>
    <t>TREO110-S2-LecA/01</t>
  </si>
  <si>
    <t>TREO110-S2-LecA/02</t>
  </si>
  <si>
    <t>TREO110-S2-TutA/01</t>
  </si>
  <si>
    <t>TREO110-S2-TutA/02</t>
  </si>
  <si>
    <t>King,J</t>
  </si>
  <si>
    <t>TREO110-SU1-LecA/01</t>
  </si>
  <si>
    <t>TREO110-SU1-LecB/01</t>
  </si>
  <si>
    <t>TREO110-SU1-LecC/01</t>
  </si>
  <si>
    <t>TREO111-S1-LecA/01</t>
  </si>
  <si>
    <t>TREO111-S1-LecB/01</t>
  </si>
  <si>
    <t>TREO111-S1-TutA/01</t>
  </si>
  <si>
    <t>TREO112-S2-LecA/01</t>
  </si>
  <si>
    <t>TREO112-S2-LecB/01</t>
  </si>
  <si>
    <t>TREO112-S2-Tut/01</t>
  </si>
  <si>
    <t>TREO260-W-LecA/01</t>
  </si>
  <si>
    <t>TREO260-W-LecB/01</t>
  </si>
  <si>
    <t>TREO260-W-Tut/01</t>
  </si>
  <si>
    <t>TREO282-S2-LecA/01</t>
  </si>
  <si>
    <t>TREO282-S2-LecB/01</t>
  </si>
  <si>
    <t>TREO282-S2-TutA/01</t>
  </si>
  <si>
    <t>TREO360-W-LecA/01</t>
  </si>
  <si>
    <t>TREO360-W-LecB/01</t>
  </si>
  <si>
    <t>TREO360-W-Tut/01</t>
  </si>
  <si>
    <t>TREO405-S2-LecA/01</t>
  </si>
  <si>
    <t>WATR201-S2-FieA/01</t>
  </si>
  <si>
    <t>WATR201-S2-LecA/01</t>
  </si>
  <si>
    <t>WATR201-S2-LecB/01</t>
  </si>
  <si>
    <t>WATR203-SU1-LabA/01</t>
  </si>
  <si>
    <t>WATR203-SU1-LabB/01</t>
  </si>
  <si>
    <t>WATR203-SU1-LabC/01</t>
  </si>
  <si>
    <t>WATR203-SU1-LabD/01</t>
  </si>
  <si>
    <t>WATR203-SU1-LabE/01</t>
  </si>
  <si>
    <t>WATR301-S1-FieA/01</t>
  </si>
  <si>
    <t>WATR301-S1-LecA/01</t>
  </si>
  <si>
    <t>WATR301-S1-LecB/01</t>
  </si>
  <si>
    <t>WATR401-S1-FieA/01</t>
  </si>
  <si>
    <t>WATR401-S1-LecA/01</t>
  </si>
  <si>
    <t>WATR402-S2-LecA/01</t>
  </si>
  <si>
    <t>WATR402-S2-LecB/01</t>
  </si>
  <si>
    <t>WATR402-S2-LecC/01</t>
  </si>
  <si>
    <t>WATR402-S2-LecD/01</t>
  </si>
  <si>
    <t>WATR402-S2-LecE/01</t>
  </si>
  <si>
    <t>WATR403-S2-FieA/01</t>
  </si>
  <si>
    <t>WATR403-S2-LecA/01</t>
  </si>
  <si>
    <t>WATR404-S1-LecA/01</t>
  </si>
  <si>
    <t>ACCT102-16S1 (C)</t>
  </si>
  <si>
    <t>A1 Lecture Theatre</t>
  </si>
  <si>
    <t>Reed,DK (4/4, 2/5-9/5), Vosslamber,R (22/2-21/3), Lord,BR (16/5-30/5)</t>
  </si>
  <si>
    <t>Accounting and Financial Information</t>
  </si>
  <si>
    <t>Department of Accounting and Information Systems</t>
  </si>
  <si>
    <t>C1 Lecture Theatre</t>
  </si>
  <si>
    <t>C2 Lecture Theatre</t>
  </si>
  <si>
    <t>Reed,DK (5/4, 3/5-10/5), Vosslamber,R (23/2-22/3), Lord,BR (17/5-31/5)</t>
  </si>
  <si>
    <t>Reed,DK (6/4, 4/5-11/5), Vosslamber,R (24/2-30/3), Lord,BR (18/5-1/6)</t>
  </si>
  <si>
    <t>C3 Lecture Theatre</t>
  </si>
  <si>
    <t>C3 Lecture Theatre (1/4), A1 Lecture Theatre (1/4), C2 Lecture Theatre (1/4), C1 Lecture Theatre (1/4)</t>
  </si>
  <si>
    <t>C3 Lecture Theatre (19/5), A1 Lecture Theatre (19/5), C2 Lecture Theatre (19/5), C1 Lecture Theatre (19/5)</t>
  </si>
  <si>
    <t>Law 409</t>
  </si>
  <si>
    <t>Psychology - Sociology 413</t>
  </si>
  <si>
    <t>Psychology - Sociology 213</t>
  </si>
  <si>
    <t>Psychology - Sociology 411</t>
  </si>
  <si>
    <t>Erskine 240</t>
  </si>
  <si>
    <t>Psychology - Sociology 344</t>
  </si>
  <si>
    <t>ACCT102-16S2 (C)</t>
  </si>
  <si>
    <t>Reed,DK (15/8, 5/9-12/9), Vosslamber,R (11/7-8/8), Lord,BR (19/9-10/10)</t>
  </si>
  <si>
    <t>Reed,DK (16/8, 6/9-13/9), Vosslamber,R (12/7-9/8), Lord,BR (20/9-11/10)</t>
  </si>
  <si>
    <t>Reed,DK (18/8, 8/9-15/9), Vosslamber,R (14/7-11/8), Lord,BR (22/9-13/10)</t>
  </si>
  <si>
    <t>Psychology - Sociology 151</t>
  </si>
  <si>
    <t>von Haast 210</t>
  </si>
  <si>
    <t>Erskine 121</t>
  </si>
  <si>
    <t>Kirkwood KH06 102</t>
  </si>
  <si>
    <t>Kirkwood KD08</t>
  </si>
  <si>
    <t>Kirkwood KE06</t>
  </si>
  <si>
    <t>ACCT103-16S1 (C)</t>
  </si>
  <si>
    <t>E8 Lecture Theatre</t>
  </si>
  <si>
    <t>Dixon,K (14/3-21/3, 4/4, 2/5-30/5), Hodson,AG (22/2-7/3), Crombie,NA (14/3-21/3, 4/4, 2/5-30/5)</t>
  </si>
  <si>
    <t>Introduction to Financial Accounting</t>
  </si>
  <si>
    <t>Hodson,AG (23/2-8/3), Crombie,NA (15/3-22/3, 5/4, 3/5-31/5), Dixon,K (15/3-22/3, 5/4, 3/5-31/5)</t>
  </si>
  <si>
    <t>F3 Lecture Theatre</t>
  </si>
  <si>
    <t>A3 Lecture Theatre</t>
  </si>
  <si>
    <t>Logie 105</t>
  </si>
  <si>
    <t>von Haast 456</t>
  </si>
  <si>
    <t>Rutherford 533</t>
  </si>
  <si>
    <t>ACCT103-16S2 (C)</t>
  </si>
  <si>
    <t>Dixon,K (1/8-15/8, 5/9-10/10), Hodson,AG (11/7-25/7), Crombie,NA (1/8-15/8, 5/9-10/10)</t>
  </si>
  <si>
    <t>Dixon,K (2/8-16/8, 6/9-11/10), Hodson,AG (12/7-26/7), Crombie,NA (2/8-16/8, 6/9-11/10)</t>
  </si>
  <si>
    <t>A2 Lecture Theatre</t>
  </si>
  <si>
    <t>Dixon,K (5/8-19/8, 9/9-14/10), Hodson,AG (15/7-29/7), Crombie,NA (5/8-19/8, 9/9-14/10)</t>
  </si>
  <si>
    <t>Erskine 446</t>
  </si>
  <si>
    <t>Kirkwood KC04</t>
  </si>
  <si>
    <t>ACCT152-16S1 (C)</t>
  </si>
  <si>
    <t>Law and Business</t>
  </si>
  <si>
    <t>Kirkwood KD06 102</t>
  </si>
  <si>
    <t>Kirkwood KD06 101</t>
  </si>
  <si>
    <t>Kirkwood KC07</t>
  </si>
  <si>
    <t>ACCT211-16S2 (C)</t>
  </si>
  <si>
    <t>Financial Accounting</t>
  </si>
  <si>
    <t>E9 Lecture Theatre (6/9), E8 Lecture Theatre (6/9), A3 Lecture Theatre (6/9)</t>
  </si>
  <si>
    <t>Kirkwood KD03</t>
  </si>
  <si>
    <t>ACCT212-16S1 (C)</t>
  </si>
  <si>
    <t>Accounting Career Attributes and Skills</t>
  </si>
  <si>
    <t>ACCT222-16S1 (C)</t>
  </si>
  <si>
    <t>Lord,BR (23/2-22/3, 5/4, 3/5-31/5), Crombie,NA (23/2-22/3, 5/4, 3/5-31/5)</t>
  </si>
  <si>
    <t>Management Accounting</t>
  </si>
  <si>
    <t>Lord,BR (26/2-18/3, 1/4-8/4, 6/5-3/6), Crombie,NA (26/2-18/3, 1/4-8/4, 6/5-3/6)</t>
  </si>
  <si>
    <t>C2 Lecture Theatre (2/5), C1 Lecture Theatre (2/5)</t>
  </si>
  <si>
    <t>Kirkwood KD07</t>
  </si>
  <si>
    <t>Kirkwood KE07</t>
  </si>
  <si>
    <t>Kirkwood KB05</t>
  </si>
  <si>
    <t>Kirkwood KD05</t>
  </si>
  <si>
    <t>Kirkwood KF07</t>
  </si>
  <si>
    <t>ACCT252-16S2 (C)</t>
  </si>
  <si>
    <t>Law of Business Contracts</t>
  </si>
  <si>
    <t>Kirkwood KH08</t>
  </si>
  <si>
    <t>Kirkwood KE04</t>
  </si>
  <si>
    <t>ACCT254-16S1 (C)</t>
  </si>
  <si>
    <t>Introduction to Taxation</t>
  </si>
  <si>
    <t>Drop in Class</t>
  </si>
  <si>
    <t>Hodson,AG (22/2-21/3, 4/4, 2/5-30/5), Maples,AJ (22/2-21/3, 4/4, 2/5-30/5)</t>
  </si>
  <si>
    <t>E9 Lecture Theatre (23/3), E8 Lecture Theatre (23/3), Erskine 031 Lecture Theatre (23/3)</t>
  </si>
  <si>
    <t>Kirkwood KH07</t>
  </si>
  <si>
    <t>Kirkwood KC05</t>
  </si>
  <si>
    <t>Kirkwood KH03</t>
  </si>
  <si>
    <t>ACCT256-16S2 (C)</t>
  </si>
  <si>
    <t>Law of Business Organisations</t>
  </si>
  <si>
    <t>ACCT311-16S1 (C)</t>
  </si>
  <si>
    <t>Law 105 Lecture Theatre</t>
  </si>
  <si>
    <t>Financial Accounting Theory</t>
  </si>
  <si>
    <t>Rutherford 431</t>
  </si>
  <si>
    <t>Erskine 445</t>
  </si>
  <si>
    <t>ACCT312-16S2 (C)</t>
  </si>
  <si>
    <t>Advanced Financial Accounting</t>
  </si>
  <si>
    <t>F1 Lectorial</t>
  </si>
  <si>
    <t>Psychology - Sociology 252</t>
  </si>
  <si>
    <t>Rutherford 323</t>
  </si>
  <si>
    <t>ACCT332-16S2 (C)</t>
  </si>
  <si>
    <t>Advanced Management Accounting</t>
  </si>
  <si>
    <t>A2 Lecture Theatre (7/9), A1 Lecture Theatre (7/9)</t>
  </si>
  <si>
    <t>Erskine 101</t>
  </si>
  <si>
    <t>A8 Lecture Theatre</t>
  </si>
  <si>
    <t>Erskine 244</t>
  </si>
  <si>
    <t>Kirkwood KC06</t>
  </si>
  <si>
    <t>ACCT340-16S1 (C)</t>
  </si>
  <si>
    <t>Social and Environmental Reporting</t>
  </si>
  <si>
    <t>ACCT341-16S2 (C)</t>
  </si>
  <si>
    <t>Public Accounting and Finance</t>
  </si>
  <si>
    <t>ACCT346-16S1 (C)</t>
  </si>
  <si>
    <t>Kirkwood KH05</t>
  </si>
  <si>
    <t>ACCT356-16S2 (C)</t>
  </si>
  <si>
    <t>Advanced Auditing</t>
  </si>
  <si>
    <t>ACCT358-16S1 (C)</t>
  </si>
  <si>
    <t>Law 108 Lecture Theatre</t>
  </si>
  <si>
    <t>Hodson,AG (25/2-7/4, 5/5-2/6), Sawyer,AJ (25/2-7/4, 5/5-2/6)</t>
  </si>
  <si>
    <t>Advanced Issues in Taxation</t>
  </si>
  <si>
    <t>A4 Lecture Theatre</t>
  </si>
  <si>
    <t>Hodson,AG (30/3), Sawyer,AJ (30/3)</t>
  </si>
  <si>
    <t>ACCT359-16S2 (C)</t>
  </si>
  <si>
    <t>Further Issues in Advanced Taxation</t>
  </si>
  <si>
    <t>A6 Lecture Theatre (16/8), A5 Lecture Theatre (16/8)</t>
  </si>
  <si>
    <t>Kirkwood KE05</t>
  </si>
  <si>
    <t>ACCT390-16S1 (C)</t>
  </si>
  <si>
    <t>JTA Child of Accounting Internship, Information Systems Internship</t>
  </si>
  <si>
    <t>ACCT390-16S2 (C)</t>
  </si>
  <si>
    <t>ACCT614-16S1 (C)</t>
  </si>
  <si>
    <t>Law 519</t>
  </si>
  <si>
    <t>JTA Child of Research Methodology and Epistemology, Research Methodology and Epistemology</t>
  </si>
  <si>
    <t>ACCT624-16S2 (C)</t>
  </si>
  <si>
    <t>Erskine 239</t>
  </si>
  <si>
    <t>Department of Economics and Finance</t>
  </si>
  <si>
    <t>ACCT626-16S2 (C)</t>
  </si>
  <si>
    <t>Advanced Issues in Tax Compliance</t>
  </si>
  <si>
    <t>ACCT634-16S1 (C)</t>
  </si>
  <si>
    <t>Hodson,AG (23/2-22/3, 5/4, 3/5-31/5), Maples,AJ (23/2-22/3, 5/4, 3/5-31/5)</t>
  </si>
  <si>
    <t>Contemporary Issues in Taxation</t>
  </si>
  <si>
    <t>ACCT648-16S2 (C)</t>
  </si>
  <si>
    <t>Contemporary Issues in Financial Accounting</t>
  </si>
  <si>
    <t>ACCT656-16S1 (C)</t>
  </si>
  <si>
    <t>JTA Child of European Business Law, European Business Law</t>
  </si>
  <si>
    <t>ANTA102-16S1 (C)</t>
  </si>
  <si>
    <t>E9 Lecture Theatre</t>
  </si>
  <si>
    <t>- (14/3, 2/5, 30/5), Krumdieck,SP (9/5), Zawar-Reza,P (16/5-23/5), Liggett,D (4/4), Rack,W (21/3), Storey,BC (22/2-7/3)</t>
  </si>
  <si>
    <t>Antarctica: The Cold Continent</t>
  </si>
  <si>
    <t>Gateway Antarctica</t>
  </si>
  <si>
    <t>- (9/3-16/3, 6/4, 4/5, 25/5), Krumdieck,SP (11/5), Zawar-Reza,P (18/5), Rack,W (23/3-30/3), Storey,BC (24/2-2/3, 1/6)</t>
  </si>
  <si>
    <t>- (11/3, 8/4, 6/5, 27/5), Krumdieck,SP (13/5), Zawar-Reza,P (20/5), Liggett,D (1/4), Rack,W (18/3), Storey,BC (26/2-4/3, 3/6)</t>
  </si>
  <si>
    <t>ANTA103-16S2 (C)</t>
  </si>
  <si>
    <t>- (13/7, 10/8, 5/10-12/10), /Eisert,R (28/9), Liggett,D (17/8, 7/9), Broady,PA (20/7-3/8), Davison,B (14/9-21/9)</t>
  </si>
  <si>
    <t>Antarctica: Life in the Cold</t>
  </si>
  <si>
    <t>Shepherd,PM (4/8), - (11/8, 6/10-13/10), /Eisert,R (22/9-29/9), Liggett,D (18/8), Broady,PA (14/7-28/7), Davison,B (8/9-15/9)</t>
  </si>
  <si>
    <t>Shepherd,PM (2/8), - (9/8, 4/10-11/10), /Eisert,R (20/9-27/9), Liggett,D (16/8), Broady,PA (12/7-26/7), Davison,B (6/9-13/9)</t>
  </si>
  <si>
    <t>ANTA201-16S2 (C)</t>
  </si>
  <si>
    <t>- (1/8-15/8), /Eisert,R (26/9-3/10), Broady,PA (5/9-12/9), Davison,B (19/9), Rack,W (25/7), Storey,BC (11/7-18/7, 10/10)</t>
  </si>
  <si>
    <t>Antarctica and Global Change</t>
  </si>
  <si>
    <t>- (4/8-18/8), /Eisert,R (29/9-6/10), Broady,PA (8/9-15/9), Davison,B (22/9), Rack,W (14/7-28/7), Storey,BC (13/10)</t>
  </si>
  <si>
    <t>A5 Lecture Theatre</t>
  </si>
  <si>
    <t>- (5/8-19/8, 16/9), /Eisert,R (30/9), Broady,PA (9/9), Davison,B (23/9), Rack,W (22/7-29/7), Storey,BC (15/7, 7/10-14/10)</t>
  </si>
  <si>
    <t>ANTH102-16S1 (C)</t>
  </si>
  <si>
    <t>Cultural Diversity and The Making of The Modern World</t>
  </si>
  <si>
    <t>Language, Social and Political Sciences</t>
  </si>
  <si>
    <t>ANTH103-16S2 (C)</t>
  </si>
  <si>
    <t>Identity, Ritual and Power: An Introduction To Anthropology</t>
  </si>
  <si>
    <t>ANTH105-16S1 (C)</t>
  </si>
  <si>
    <t>Human Evolution</t>
  </si>
  <si>
    <t>ANTH202-16S2 (C)</t>
  </si>
  <si>
    <t>JTA Child of Politics, Power and Capitalism, Politics and Power</t>
  </si>
  <si>
    <t>Politics, Power and Capitalism</t>
  </si>
  <si>
    <t>ANTH208-16S2 (C)</t>
  </si>
  <si>
    <t>A9 Lecture Theatre</t>
  </si>
  <si>
    <t>JTA Child of Food and Eating, Food and Eating  +  Food and Eating</t>
  </si>
  <si>
    <t>ANTH212-16S1 (C)</t>
  </si>
  <si>
    <t>JTA Child of Kinship and Family in Comparative Perspective, Kinship and Family in Comparative Perspective  +  Family and Kinship in Comparative Perspective</t>
  </si>
  <si>
    <t>ANTH213-16S1 (C)</t>
  </si>
  <si>
    <t>JTA Child of Environment, Development and Disaster, Environment, Development and Disaster</t>
  </si>
  <si>
    <t>Karl Popper 413</t>
  </si>
  <si>
    <t>Karl Popper 612</t>
  </si>
  <si>
    <t>ANTH223-16S2 (C)</t>
  </si>
  <si>
    <t>JTA Child of Ethnicity and History, Ethnicity and History  +  Ethnicity and History  +  Ethnicity and History</t>
  </si>
  <si>
    <t>ANTH238-16S1 (C)</t>
  </si>
  <si>
    <t>JTA Child of Exploring the Past, Exploring the Past  +  Exploring the Past</t>
  </si>
  <si>
    <t>ANTH241-16SU1 (C)</t>
  </si>
  <si>
    <t>Special Topic: Strange Magic: Cultures, Knowledge and Belief</t>
  </si>
  <si>
    <t>ANTH301-16S2 (C)</t>
  </si>
  <si>
    <t>Doing Ethnography: Concepts and Practices</t>
  </si>
  <si>
    <t>Logie 103</t>
  </si>
  <si>
    <t>ANTH302-16S2 (C)</t>
  </si>
  <si>
    <t>Politics and Power</t>
  </si>
  <si>
    <t>ANTH308-16S2 (C)</t>
  </si>
  <si>
    <t>ANTH312-16S1 (C)</t>
  </si>
  <si>
    <t>Kinship and Family in Comparative Perspective</t>
  </si>
  <si>
    <t>ANTH313-16S1 (C)</t>
  </si>
  <si>
    <t>ANTH401-16S2 (C)</t>
  </si>
  <si>
    <t>Psychology - Sociology 307</t>
  </si>
  <si>
    <t>Locke,P (12/7-16/8, 6/9-11/10), McAllister,PA (12/7-16/8, 6/9-11/10), Song,Z (12/7-16/8, 6/9-11/10)</t>
  </si>
  <si>
    <t>Research Methodology and Ethical Controversies in Anthropology</t>
  </si>
  <si>
    <t>ANTH402-16S1 (C)</t>
  </si>
  <si>
    <t>Issues and debates in contemporary Anthropology</t>
  </si>
  <si>
    <t>ANTH410-16S2 (C)</t>
  </si>
  <si>
    <t>JTA Child of Multispecies Anthropology: Other Species in Human Life, Multispecies Anthropology: Other Species in Human Life</t>
  </si>
  <si>
    <t>APSY601-16W (C)</t>
  </si>
  <si>
    <t>Psychology - Sociology 437</t>
  </si>
  <si>
    <t>Advanced Industrial and Organisational Psychology</t>
  </si>
  <si>
    <t>APSY612-16S2 (C)</t>
  </si>
  <si>
    <t>Performance Management and Appraisal</t>
  </si>
  <si>
    <t>APSY614-16S1 (C)</t>
  </si>
  <si>
    <t>Leadership and Motivation in Organisations</t>
  </si>
  <si>
    <t>APSY615-16S2 (C)</t>
  </si>
  <si>
    <t>Attitudes and Organisational Development</t>
  </si>
  <si>
    <t>APSY616-16S1 (C)</t>
  </si>
  <si>
    <t>Small Group Theory and Team Building</t>
  </si>
  <si>
    <t>APSY617-16S2 (C)</t>
  </si>
  <si>
    <t>Industrial and Organizational Psychology Measurement Issues</t>
  </si>
  <si>
    <t>APSY619-16S1 (C)</t>
  </si>
  <si>
    <t>Boundaryless Work and Uncertain Working Conditions</t>
  </si>
  <si>
    <t>ARTC402-16S1 (C)</t>
  </si>
  <si>
    <t>Humanities and Creative Arts</t>
  </si>
  <si>
    <t>ARTH111-16S2 (C)</t>
  </si>
  <si>
    <t>Contextualising Art: An Introduction to Art Theory</t>
  </si>
  <si>
    <t>Karl Popper 508</t>
  </si>
  <si>
    <t>ARTH112-16S1 (C)</t>
  </si>
  <si>
    <t>Garrie,BAC (22/2-21/3, 4/4, 2/5-30/5), Ibbotson,R (22/2-21/3, 4/4, 2/5-30/5)</t>
  </si>
  <si>
    <t>Art and Things: introduction to Art History and Material Culture</t>
  </si>
  <si>
    <t>Erskine 111</t>
  </si>
  <si>
    <t>Garrie,BAC (3/3-7/4, 5/5-2/6), Ibbotson,R (3/3-7/4, 5/5-2/6)</t>
  </si>
  <si>
    <t>ARTH202-16S1 (C)</t>
  </si>
  <si>
    <t>Art and Revolution</t>
  </si>
  <si>
    <t>Film Screening</t>
  </si>
  <si>
    <t>Erskine 031 Lecture Theatre</t>
  </si>
  <si>
    <t>ARTH215-16S2 (C)</t>
  </si>
  <si>
    <t>International Contemporary Art</t>
  </si>
  <si>
    <t>ARTH216-16S2 (C)</t>
  </si>
  <si>
    <t>A6 Lecture Theatre</t>
  </si>
  <si>
    <t>Kirkwood KG07</t>
  </si>
  <si>
    <t>ARTH330-16S2 (C)</t>
  </si>
  <si>
    <t>Medium and Materiality in Contemporary Art</t>
  </si>
  <si>
    <t>ARTH331-16S1 (C)</t>
  </si>
  <si>
    <t>/Christ's College Art History Room (24/2-16/3, 30/3, 18/5-1/6), Karl Popper 508 (23/3, 6/4, 4/5-11/5)</t>
  </si>
  <si>
    <t>Revival to Rebuild: the History of Architecture in Christchurch</t>
  </si>
  <si>
    <t>/Christ's College Art History Room (25/2, 10/3-17/3, 31/3, 5/5, 19/5-2/6), Karl Popper 508 (3/3, 24/3, 7/4, 12/5)</t>
  </si>
  <si>
    <t>ARTH417-16S1 (C)</t>
  </si>
  <si>
    <t>ARTH418-16S2 (C)</t>
  </si>
  <si>
    <t>Research Paper: Aspects of Contemporary Art</t>
  </si>
  <si>
    <t>ASTR112-16S1 (C)</t>
  </si>
  <si>
    <t>Erskine 001 Crypt 1</t>
  </si>
  <si>
    <t>Physics and Astronomy</t>
  </si>
  <si>
    <t>Computer Lab</t>
  </si>
  <si>
    <t>Erskine 248 Computer Lab</t>
  </si>
  <si>
    <t>Pollard,KR (23/2-22/3, 5/4, 3/5-31/5), Albrow,MD (23/2-22/3, 5/4, 3/5-31/5)</t>
  </si>
  <si>
    <t>Albrow,MD (25/2-7/4, 5/5-2/6), Pollard,KR (25/2-7/4, 5/5-2/6)</t>
  </si>
  <si>
    <t>Rutherford 213B (24/2, 9/3, 23/3, 6/4, 4/5, 18/5, 1/6), Rutherford 213A (24/2, 9/3, 23/3, 6/4, 4/5, 18/5, 1/6), Rutherford 214 (24/2, 9/3, 23/3, 6/4, 4/5, 18/5, 1/6)</t>
  </si>
  <si>
    <t>Pollard,KR (24/2, 9/3, 23/3, 6/4, 4/5, 18/5, 1/6), Albrow,MD (24/2, 9/3, 23/3, 6/4, 4/5, 18/5, 1/6)</t>
  </si>
  <si>
    <t>Rutherford 212 (25/2, 10/3, 24/3, 7/4, 5/5, 19/5, 2/6), Rutherford 214 (25/2, 10/3, 24/3, 7/4, 5/5, 19/5, 2/6)</t>
  </si>
  <si>
    <t>ASTR212-16S1 (C)</t>
  </si>
  <si>
    <t>Kirkwood KC03 Computer Lab (3/3), Rutherford 431 (17/3, 31/3, 5/5, 19/5, 2/6)</t>
  </si>
  <si>
    <t>Pollard,KR (3/3, 17/3, 31/3, 5/5, 19/5, 2/6), Albrow,MD (3/3, 17/3, 31/3, 5/5, 19/5, 2/6)</t>
  </si>
  <si>
    <t>Baggaley,J (22/2-21/3, 4/4, 2/5-30/5), Albrow,MD (22/2-21/3, 4/4, 2/5-30/5)</t>
  </si>
  <si>
    <t>Dynamical Astronomy and the Solar System</t>
  </si>
  <si>
    <t>Rutherford 701</t>
  </si>
  <si>
    <t>Baggaley,J (26/2-18/3, 1/4-8/4, 6/5-3/6), Albrow,MD (26/2-18/3, 1/4-8/4, 6/5-3/6)</t>
  </si>
  <si>
    <t>ASTR325-16S1 (C)</t>
  </si>
  <si>
    <t>Erskine 248 Computer Lab (23/2-22/3, 5/4, 3/5-24/5), Erskine 111 (31/5)</t>
  </si>
  <si>
    <t>ASTR381-16S2 (C)</t>
  </si>
  <si>
    <t>Rutherford 411</t>
  </si>
  <si>
    <t>McDonald,AJ (14/7-18/8, 8/9-13/10), Reid,M (14/7-18/8, 8/9-13/10)</t>
  </si>
  <si>
    <t>JTA Child of Advanced Experimental Physics and Astronomy, Advanced Experiments in Physics and Astronomy</t>
  </si>
  <si>
    <t>McDonald,AJ (12/7-16/8, 6/9-11/10), Reid,M (12/7-16/8, 6/9-11/10)</t>
  </si>
  <si>
    <t>ASTR422-16S2 (C)</t>
  </si>
  <si>
    <t>Theoretical and Observational Cosmology</t>
  </si>
  <si>
    <t>ASTR425-16S1 (C)</t>
  </si>
  <si>
    <t>BCHM202-16S1 (C)</t>
  </si>
  <si>
    <t>von Haast 121</t>
  </si>
  <si>
    <t>Varsani,AD (18/3, 8/4, 6/5), Baronian,KHR (11/3)</t>
  </si>
  <si>
    <t>School of Biological Sciences</t>
  </si>
  <si>
    <t>Varsani,AD (17/3, 7/4, 5/5), Baronian,KHR (10/3)</t>
  </si>
  <si>
    <t>Heinemann,JA (14/3, 4/4, 9/5), Varsani,AD (22/2-7/3)</t>
  </si>
  <si>
    <t>Heinemann,JA (16/3, 6/4, 11/5), Varsani,AD (24/2-9/3)</t>
  </si>
  <si>
    <t>Varsani,AD (23/2-8/3), Heinemann,JA (15/3, 5/4, 10/5)</t>
  </si>
  <si>
    <t>Heinemann,JA (2/5, 16/5), Varsani,AD (29/2-7/3)</t>
  </si>
  <si>
    <t>BCHM206-16S2 (C)</t>
  </si>
  <si>
    <t>Erskine 031 Lecture Theatre (13/7-17/8, 7/9-28/9), F3 Lecture Theatre (5/10-12/10)</t>
  </si>
  <si>
    <t>Fairbanks,AJ (10/8-17/8, 7/9), Parker,EJ (5/10-12/10), Fitchett,CM (13/7-3/8, 14/9-28/9)</t>
  </si>
  <si>
    <t>JTA Child of Organic Chemistry, Organic Chemistry</t>
  </si>
  <si>
    <t>Fairbanks,AJ (1/8-15/8, 5/9), Parker,EJ (3/10-10/10), Fitchett,CM (11/7-25/7, 12/9-26/9)</t>
  </si>
  <si>
    <t>Fairbanks,AJ (4/8-18/8), Parker,EJ (6/10-13/10), Fitchett,CM (21/7-28/7, 8/9-29/9)</t>
  </si>
  <si>
    <t>Erskine 111 (19/7, 2/8, 20/9, 4/10), Rutherford 431 (16/8, 13/9, 11/10)</t>
  </si>
  <si>
    <t>Fairbanks,AJ (16/8, 13/9), Parker,EJ (11/10), Fitchett,CM (19/7, 2/8, 20/9, 4/10)</t>
  </si>
  <si>
    <t>Rutherford 533 (19/7, 2/8, 20/9, 4/10), Rutherford 431 (16/8, 13/9, 11/10)</t>
  </si>
  <si>
    <t>BCHM212-16S1 (C)</t>
  </si>
  <si>
    <t>Pratt,A (15/3-22/3, 5/4, 3/5), Hartshorn,RM (10/5-31/5), Steel,PJ (23/2-8/3)</t>
  </si>
  <si>
    <t>JTA Child of Chemical Reactivity, Chemical Reactivity</t>
  </si>
  <si>
    <t>Pratt,A (17/3-7/4, 5/5), Hartshorn,RM (12/5-2/6), Steel,PJ (25/2-10/3)</t>
  </si>
  <si>
    <t>Steel,PJ (26/2-11/3), Hartshorn,RM (13/5-3/6), Pratt,A (18/3, 1/4-8/4, 6/5)</t>
  </si>
  <si>
    <t>BCHM221-16S1 (C)</t>
  </si>
  <si>
    <t>Pratt,A (22/2-21/3), Dobson,RCJ (9/5-30/5)</t>
  </si>
  <si>
    <t>BIOCHEMISTRY A - Biomolecules and their interactions</t>
  </si>
  <si>
    <t>Pratt,A (25/2-7/4, 5/5), Dobson,RCJ (12/5-2/6)</t>
  </si>
  <si>
    <t>Pratt,A (24/2-6/4, 4/5), Dobson,RCJ (11/5-1/6)</t>
  </si>
  <si>
    <t>BCHM222-16S2 (C)</t>
  </si>
  <si>
    <t>Gieseg,SP (5/9-10/10), Dobson,RCJ (11/7-15/8)</t>
  </si>
  <si>
    <t>BIOCHEMISTRY B - Metabolism; the reactions of molecules in cells</t>
  </si>
  <si>
    <t>Gieseg,SP (6/9-11/10), Dobson,RCJ (12/7-16/8)</t>
  </si>
  <si>
    <t>Gieseg,SP (7/9-12/10), Dobson,RCJ (13/7-17/8)</t>
  </si>
  <si>
    <t>BCHM253-16S2 (C)</t>
  </si>
  <si>
    <t>Garrill,A (11/7-15/8), Collings,DA (11/7-15/8)</t>
  </si>
  <si>
    <t>Garrill,A (14/7-18/8), Collings,DA (14/7-18/8)</t>
  </si>
  <si>
    <t>Garrill,A (15/7-19/8), Collings,DA (15/7-19/8)</t>
  </si>
  <si>
    <t>Garrill,A (12/7-16/8, 6/9-11/10), Collings,DA (12/7-16/8, 6/9-11/10)</t>
  </si>
  <si>
    <t>Garrill,A (15/7-19/8, 9/9-14/10), Collings,DA (15/7-19/8, 9/9-14/10)</t>
  </si>
  <si>
    <t>BCHM281-16S2 (C)</t>
  </si>
  <si>
    <t>/Rutherford 434, 436, 542 (21/7-18/8, 8/9-13/10), Erskine 001 Crypt 1 (14/7), Rutherford 543 (21/7-18/8, 8/9-13/10)</t>
  </si>
  <si>
    <t>Pearce,G (6/10-13/10), Pratt,A (15/9-29/9), Fairbanks,AJ (11/8-18/8, 8/9), Curnow,OJ (14/7-21/7), Shaw,IC (28/7-4/8)</t>
  </si>
  <si>
    <t>Practical Biochemistry</t>
  </si>
  <si>
    <t>/Rutherford 434, 436, 533</t>
  </si>
  <si>
    <t>Pearce,G (5/10-12/10), Pratt,A (14/9-28/9), Fairbanks,AJ (10/8-17/8, 7/9), Curnow,OJ (13/7-20/7), Shaw,IC (27/7-3/8)</t>
  </si>
  <si>
    <t>Pratt,A (19/7-16/8, 6/9-11/10), Crittenden,DL (12/7)</t>
  </si>
  <si>
    <t>BCHM301-16W (C)</t>
  </si>
  <si>
    <t>Law 105 Lecture Theatre (14/7-18/8, 8/9-13/10), F3 Lecture Theatre (25/2-7/4, 5/5-2/6)</t>
  </si>
  <si>
    <t>Pratt,A (8/9-13/10), Gieseg,SP (14/7-18/8), Dobson,RCJ (25/2-31/3), Garrill,A (7/4, 5/5-2/6)</t>
  </si>
  <si>
    <t>Law 105 Lecture Theatre (11/7-15/8, 5/9-10/10), Kirkwood KH08 (22/2-21/3, 4/4, 2/5-30/5)</t>
  </si>
  <si>
    <t>Pratt,A (5/9-10/10), Gieseg,SP (11/7-15/8), Dobson,RCJ (22/2-21/3), Garrill,A (4/4, 2/5-30/5)</t>
  </si>
  <si>
    <t>Gieseg,SP (12/7-16/8), Pratt,A (6/9-11/10), Dobson,RCJ (23/2-22/3), Garrill,A (5/4, 3/5-31/5)</t>
  </si>
  <si>
    <t>BCHM302-16W (C)</t>
  </si>
  <si>
    <t>Pratt,A (4/4, 2/5-30/5), Parker,EJ (22/2-21/3)</t>
  </si>
  <si>
    <t>Parker,EJ (23/2-22/3), Pratt,A (5/4, 3/5-31/5)</t>
  </si>
  <si>
    <t>Hartshorn,RM (7/9-12/10), Shaw,IC (13/7-17/8)</t>
  </si>
  <si>
    <t>Hartshorn,RM (6/9-11/10), Shaw,IC (12/7-16/8)</t>
  </si>
  <si>
    <t>Pratt,A (5/5, 19/5, 2/6), Parker,EJ (3/3, 17/3, 31/3)</t>
  </si>
  <si>
    <t>Hartshorn,RM (22/9, 6/10-13/10), Shaw,IC (21/7, 4/8, 18/8)</t>
  </si>
  <si>
    <t>Erskine 244 (21/7, 4/8, 18/8), Erskine 445 (22/9, 6/10-13/10)</t>
  </si>
  <si>
    <t>BCHM335-16S2 (C)</t>
  </si>
  <si>
    <t>BCHM381-16S2 (C)</t>
  </si>
  <si>
    <t>von Haast 137</t>
  </si>
  <si>
    <t>Pearce,G (14/7-21/7), Gieseg,SP (14/7-21/7)</t>
  </si>
  <si>
    <t>Biochemical Techniques</t>
  </si>
  <si>
    <t>Pearce,G (15/7-22/7), Gieseg,SP (15/7-22/7)</t>
  </si>
  <si>
    <t>Pearce,G (28/7-18/8), Garrill,A (28/7-18/8)</t>
  </si>
  <si>
    <t>BCHM401-16W (C)</t>
  </si>
  <si>
    <t>Biology 275</t>
  </si>
  <si>
    <t>BCHM403-16W (C)</t>
  </si>
  <si>
    <t>Pearce,G (14/3, 11/7-8/8), Dobson,RCJ (2/5-9/5), Parker,EJ (16/5-30/5)</t>
  </si>
  <si>
    <t>BCHM405-16W (C)</t>
  </si>
  <si>
    <t>Varsani,AD (12/4-19/4), Gardner,PP (12/4-19/4), Poole,AM (12/4-19/4), Pelser,P (12/4-19/4)</t>
  </si>
  <si>
    <t>Biology 323</t>
  </si>
  <si>
    <t>Heinemann,JA (29/2, 14/3, 2/5), Gardner,PP (29/2, 14/3, 2/5), Poole,AM (29/2, 14/3, 2/5), Pelser,P (29/2, 14/3, 2/5)</t>
  </si>
  <si>
    <t>BCHM406-16W (C)</t>
  </si>
  <si>
    <t>Gardner,PP (4/3-18/3, 1/4-8/4, 6/5-3/6, 15/7), Poole,AM (4/3-18/3, 1/4-8/4, 6/5-3/6, 15/7)</t>
  </si>
  <si>
    <t>BCHM420-16W (C)</t>
  </si>
  <si>
    <t>Pratt,A (9/5-30/5), Hartshorn,RM (21/3, 4/4, 2/5), Fairbanks,AJ (22/2-14/3), Fitchett,CM (11/7-1/8)</t>
  </si>
  <si>
    <t>Pratt,A (11/5-1/6), Hartshorn,RM (23/3-6/4, 4/5), Fairbanks,AJ (24/2-16/3), Fitchett,CM (13/7-3/8)</t>
  </si>
  <si>
    <t>Fairbanks,AJ (23/2-15/3), Hartshorn,RM (22/3, 5/4, 3/5), Pratt,A (10/5-31/5), Fitchett,CM (12/7-2/8)</t>
  </si>
  <si>
    <t>Gaw,S (12/7-2/8), Shaw,IC (22/3, 5/4, 3/5), Parker,EJ (10/5-31/5), Fitchett,CM (23/2-15/3)</t>
  </si>
  <si>
    <t>Erskine 441 (24/2-6/4, 4/5, 18/5-1/6, 13/7-3/8), Rutherford 431 (11/5)</t>
  </si>
  <si>
    <t>Gaw,S (13/7-3/8), Shaw,IC (23/3-6/4, 4/5), Parker,EJ (11/5-1/6), Fitchett,CM (24/2-16/3)</t>
  </si>
  <si>
    <t>Gaw,S (14/7-4/8), Shaw,IC (24/3-7/4, 5/5), Parker,EJ (19/5-2/6), Fitchett,CM (25/2-17/3)</t>
  </si>
  <si>
    <t>BIOL111-16S1 (C)</t>
  </si>
  <si>
    <t>Leung,D (9/5-16/5), Pearce,G (29/2, 2/5), Gieseg,SP (7/3), Garrill,A (23/5), Collings,DA (30/5), Baronian,KHR (14/3)</t>
  </si>
  <si>
    <t>Cellular Biology and Biochemistry</t>
  </si>
  <si>
    <t>Leung,D (10/5-17/5), Pearce,G (1/3, 3/5), Gieseg,SP (8/3), Garrill,A (24/5), Collings,DA (31/5), Baronian,KHR (15/3)</t>
  </si>
  <si>
    <t>Leung,D (11/5-18/5), Pearce,G (2/3, 16/3), Gieseg,SP (9/3), Garrill,A (25/5), Collings,DA (1/6), Baronian,KHR (4/5)</t>
  </si>
  <si>
    <t>Leung,D (5/5-19/5), Pearce,G (3/3), Gieseg,SP (10/3), Garrill,A (26/5), Collings,DA (2/6), Baronian,KHR (17/3)</t>
  </si>
  <si>
    <t>Leung,D (13/5-20/5), Pearce,G (4/3, 18/3), Gieseg,SP (11/3), Garrill,A (27/5), Collings,DA (3/6), Baronian,KHR (6/5)</t>
  </si>
  <si>
    <t>Leung,D (10/5-17/5), Pearce,G (1/3, 15/3), Gieseg,SP (8/3), Garrill,A (24/5), Collings,DA (31/5), Baronian,KHR (3/5)</t>
  </si>
  <si>
    <t>Pearce,G (22/2-14/3), Garrill,A (21/3, 4/4, 2/5), Collings,DA (9/5-30/5)</t>
  </si>
  <si>
    <t>Pearce,G (23/2-15/3), Garrill,A (22/3, 5/4, 3/5), Collings,DA (10/5-31/5)</t>
  </si>
  <si>
    <t>Pearce,G (24/2-16/3), Garrill,A (23/3-6/4, 4/5), Collings,DA (11/5-1/6)</t>
  </si>
  <si>
    <t>A2 Lecture Theatre (4/4), A1 Lecture Theatre (4/4)</t>
  </si>
  <si>
    <t>BIOL112-16S2 (C)</t>
  </si>
  <si>
    <t>Otakaro 205 Computer Lab (25/7), Rutherford 230 (18/7, 1/8-15/8, 12/9-3/10)</t>
  </si>
  <si>
    <t>Steeves,TE (18/7-1/8), Turnbull,MH (15/8, 12/9), Norton,DA (12/9, 3/10), Marsden,ID (19/9-26/9), Chapman,HM (8/8)</t>
  </si>
  <si>
    <t>Ecology, Evolution and Conservation</t>
  </si>
  <si>
    <t>Otakaro 205 Computer Lab (26/7), Rutherford 230 (19/7, 2/8-16/8, 13/9-4/10)</t>
  </si>
  <si>
    <t>Steeves,TE (19/7-2/8), Turnbull,MH (16/8, 13/9), Norton,DA (13/9, 4/10), Marsden,ID (20/9-27/9), Chapman,HM (9/8)</t>
  </si>
  <si>
    <t>Otakaro 205 Computer Lab (27/7), Rutherford 230 (20/7, 3/8-17/8, 14/9-5/10)</t>
  </si>
  <si>
    <t>Steeves,TE (20/7-3/8), Turnbull,MH (17/8, 14/9), Norton,DA (14/9, 5/10), Marsden,ID (21/9-28/9), Chapman,HM (10/8)</t>
  </si>
  <si>
    <t>Otakaro 205 Computer Lab (28/7), Rutherford 230 (21/7, 4/8-18/8, 15/9-6/10)</t>
  </si>
  <si>
    <t>Steeves,TE (21/7-4/8), Turnbull,MH (18/8, 15/9), Norton,DA (15/9, 6/10), Marsden,ID (22/9-29/9), Chapman,HM (11/8)</t>
  </si>
  <si>
    <t>Steeves,TE (12/7-26/7, 11/10), Kelly,D (16/8, 6/9-20/9), Turnbull,MH (20/9-27/9), Garrill,A (11/10), Chapman,HM (26/7-16/8), Nelson,XJ (27/9-4/10)</t>
  </si>
  <si>
    <t>Chapman,HM (28/7-18/8), Kelly,D (18/8, 8/9-22/9), Steeves,TE (21/7-28/7, 13/10), Turnbull,MH (22/9-29/9), Nelson,XJ (29/9-6/10), Garrill,A (13/10)</t>
  </si>
  <si>
    <t>Steeves,TE (11/7-25/7, 10/10), Kelly,D (15/8, 5/9-19/9), Turnbull,MH (19/9-26/9), Garrill,A (10/10), Chapman,HM (25/7-15/8), Nelson,XJ (26/9-3/10)</t>
  </si>
  <si>
    <t>A2 Lecture Theatre (10/9), A1 Lecture Theatre (10/9)</t>
  </si>
  <si>
    <t>BIOL113-16S1 (C)</t>
  </si>
  <si>
    <t>Rutherford 505</t>
  </si>
  <si>
    <t>Varsani,AD (22/3, 5/4), Marsden,ID (17/5-31/5), Pelser,P (1/3-15/3), Hale,ML (17/5-31/5), Pirker,JG (17/5-31/5)</t>
  </si>
  <si>
    <t>Varsani,AD (23/3, 6/4), Marsden,ID (18/5-1/6), Pelser,P (2/3-16/3), Hale,ML (18/5-1/6), Pirker,JG (18/5-1/6)</t>
  </si>
  <si>
    <t>Varsani,AD (24/3, 7/4), Marsden,ID (19/5-2/6), Pelser,P (3/3-17/3), Hale,ML (19/5-2/6), Pirker,JG (19/5-2/6)</t>
  </si>
  <si>
    <t>Pelser,P (22/2-14/3), Pirker,JG (9/5-30/5), Varsani,AD (21/3, 4/4, 2/5), Hale,ML (9/5-30/5), Marsden,ID (9/5-30/5)</t>
  </si>
  <si>
    <t>Diversity of Life</t>
  </si>
  <si>
    <t>Varsani,AD (23/3-6/4, 4/5), Marsden,ID (11/5-1/6), Pelser,P (24/2-16/3), Hale,ML (11/5-1/6), Pirker,JG (11/5-1/6)</t>
  </si>
  <si>
    <t>Pelser,P (26/2-18/3), Pirker,JG (13/5-3/6), Varsani,AD (1/4-8/4, 6/5), Hale,ML (13/5-3/6), Marsden,ID (13/5-3/6)</t>
  </si>
  <si>
    <t>BIOL116-16S2 (C)</t>
  </si>
  <si>
    <t>Pearce,G (26/7), Davison,B (2/8-9/8), Baronian,KHR (16/8)</t>
  </si>
  <si>
    <t>Human Biology</t>
  </si>
  <si>
    <t>Pearce,G (27/7), Davison,B (3/8-10/8), Baronian,KHR (17/8)</t>
  </si>
  <si>
    <t>Pearce,G (28/7), Davison,B (4/8-11/8), Baronian,KHR (18/8)</t>
  </si>
  <si>
    <t>Baronian,KHR (10/8-17/8, 7/9), Pearce,G (13/7-27/7), Leung,D (28/9-12/10), Heinemann,JA (27/7-10/8), Dobson,RCJ (14/9-28/9)</t>
  </si>
  <si>
    <t>Heinemann,JA (28/7-11/8), Leung,D (29/9-13/10), Pearce,G (14/7-28/7), Dobson,RCJ (15/9-29/9), Baronian,KHR (11/8-18/8, 8/9)</t>
  </si>
  <si>
    <t>Heinemann,JA (25/7-8/8), Leung,D (26/9-10/10), Pearce,G (11/7-25/7), Dobson,RCJ (12/9-26/9), Baronian,KHR (8/8-15/8, 5/9)</t>
  </si>
  <si>
    <t>A3 Lecture Theatre (8/9), A2 Lecture Theatre (8/9)</t>
  </si>
  <si>
    <t>BIOL209-16S1 (C)</t>
  </si>
  <si>
    <t>Pirker,JG (26/2-18/3, 1/4-8/4), Schiel,DR (20/5-3/6), Stouffer,DB (6/5-13/5)</t>
  </si>
  <si>
    <t>Introduction to Biological Data Analysis</t>
  </si>
  <si>
    <t>Schiel,DR (19/5-2/6), Stouffer,DB (5/5-12/5), Pirker,JG (25/2-7/4)</t>
  </si>
  <si>
    <t>Schiel,DR (16/5-30/5), Stouffer,DB (2/5-9/5), Pirker,JG (22/2-21/3, 4/4)</t>
  </si>
  <si>
    <t>BIOL210-16S2 (C)</t>
  </si>
  <si>
    <t>Davison,B (11/7-25/7, 15/8), Briskie,J (1/8-8/8)</t>
  </si>
  <si>
    <t>Vertebrate Biology</t>
  </si>
  <si>
    <t>Davison,B (12/7-26/7, 16/8), Briskie,J (2/8-9/8)</t>
  </si>
  <si>
    <t>Davison,B (21/7-28/7, 18/8), Briskie,J (4/8-11/8)</t>
  </si>
  <si>
    <t>Erskine 031 Lecture Theatre (15/7-29/7, 19/8), F3 Lecture Theatre (5/8-12/8)</t>
  </si>
  <si>
    <t>Davison,B (15/7-29/7, 19/8), Briskie,J (5/8-12/8)</t>
  </si>
  <si>
    <t>BIOL211-16S2 (C)</t>
  </si>
  <si>
    <t>Forestry 152</t>
  </si>
  <si>
    <t>Harding,J (8/9-29/9), Murray,TJ (6/10-13/10)</t>
  </si>
  <si>
    <t>Harding,J (6/9-27/9), Murray,TJ (4/10-11/10)</t>
  </si>
  <si>
    <t>Harding,J (7/9-28/9), Murray,TJ (5/10-12/10)</t>
  </si>
  <si>
    <t>BIOL212-16S1 (C)</t>
  </si>
  <si>
    <t>Marine Biology and Ecology</t>
  </si>
  <si>
    <t>Field Trip</t>
  </si>
  <si>
    <t>Rutherford 519</t>
  </si>
  <si>
    <t>BIOL213-16S1 (C)</t>
  </si>
  <si>
    <t>Microbiology and Genetics</t>
  </si>
  <si>
    <t>Heinemann,JA (10/5-24/5), Baronian,KHR (5/4, 3/5)</t>
  </si>
  <si>
    <t>Heinemann,JA (11/5-25/5), Baronian,KHR (6/4, 4/5)</t>
  </si>
  <si>
    <t>E8 Lecture Theatre (7/4), F3 Lecture Theatre (25/2, 17/3, 5/5-12/5)</t>
  </si>
  <si>
    <t>Baronian,KHR (25/2, 17/3, 7/4), Heinemann,JA (7/4, 5/5-12/5)</t>
  </si>
  <si>
    <t>Heinemann,JA (5/4, 3/5-17/5), Varsani,AD (24/5-31/5), Baronian,KHR (23/2-1/3, 15/3, 5/4)</t>
  </si>
  <si>
    <t>Varsani,AD (23/5-30/5), Baronian,KHR (22/2-14/3, 4/4), Heinemann,JA (4/4, 2/5-16/5)</t>
  </si>
  <si>
    <t>BIOL231-16S1 (C)</t>
  </si>
  <si>
    <t>Varsani,AD (24/2-9/3), Heinemann,JA (16/3, 6/4, 11/5)</t>
  </si>
  <si>
    <t>Heinemann,JA (15/3, 5/4, 10/5), Varsani,AD (23/2-8/3)</t>
  </si>
  <si>
    <t>BIOL250-16S1 (C)</t>
  </si>
  <si>
    <t>von Haast 131</t>
  </si>
  <si>
    <t>Principles of Animal Physiology</t>
  </si>
  <si>
    <t>BIOL251-16S2 (C)</t>
  </si>
  <si>
    <t>Kirkwood KD02</t>
  </si>
  <si>
    <t>Exercise and Health</t>
  </si>
  <si>
    <t>Petersen,CJ (5/9-19/9, 10/10), Gieseg,SP (25/7-8/8), /Ingram,M (26/9), /Rickerby,S (11/7-18/7, 15/8, 3/10)</t>
  </si>
  <si>
    <t>Gieseg,SP (27/7-10/8), Petersen,CJ (7/9-21/9, 12/10), /Rickerby,S (13/7-20/7, 17/8, 5/10), /Ingram,M (28/9)</t>
  </si>
  <si>
    <t>BIOL253-16S2 (C)</t>
  </si>
  <si>
    <t>Collings,DA (11/7-15/8), Garrill,A (11/7-15/8)</t>
  </si>
  <si>
    <t>Collings,DA (14/7-18/8), Garrill,A (14/7-18/8)</t>
  </si>
  <si>
    <t>Collings,DA (15/7-19/8), Garrill,A (15/7-19/8)</t>
  </si>
  <si>
    <t>BIOL254-16S2 (C)</t>
  </si>
  <si>
    <t>Leung,D (19/7-2/8, 16/8, 13/9-27/9), Collings,DA (19/7-2/8, 16/8, 13/9-27/9)</t>
  </si>
  <si>
    <t>Principles of Plant Physiology</t>
  </si>
  <si>
    <t>Leung,D (12/7-16/8, 6/9-11/10), Collings,DA (12/7-16/8, 6/9-11/10)</t>
  </si>
  <si>
    <t>Jameson,PE (14/7-18/8, 8/9-13/10), Collings,DA (14/7-18/8, 8/9-13/10), Leung,D (14/7-18/8, 8/9-13/10)</t>
  </si>
  <si>
    <t>BIOL270-16S1 (C)</t>
  </si>
  <si>
    <t>Kirkwood KC03 Computer Lab</t>
  </si>
  <si>
    <t>von Haast 249</t>
  </si>
  <si>
    <t>Kelly,D (4/3), McIntosh,AR (18/3)</t>
  </si>
  <si>
    <t>Kelly,D (1/3), McIntosh,AR (15/3)</t>
  </si>
  <si>
    <t>E8 Lecture Theatre (25/5-1/6), Law 108 Lecture Theatre (24/2-6/4, 4/5-18/5)</t>
  </si>
  <si>
    <t>Kelly,D (16/3-6/4), Turnbull,MH (24/2-9/3), Tylianakis,JM (25/5-1/6), McIntosh,AR (4/5-18/5)</t>
  </si>
  <si>
    <t>Kelly,D (17/3-7/4), Turnbull,MH (25/2-10/3), Tylianakis,JM (26/5-2/6), McIntosh,AR (5/5-19/5)</t>
  </si>
  <si>
    <t>Kelly,D (14/3-21/3, 4/4), Turnbull,MH (22/2-7/3), Tylianakis,JM (23/5-30/5), McIntosh,AR (2/5-16/5)</t>
  </si>
  <si>
    <t>Kelly,D (18/3, 1/4-8/4), Turnbull,MH (26/2-11/3), Tylianakis,JM (27/5-3/6), McIntosh,AR (6/5-20/5)</t>
  </si>
  <si>
    <t>BIOL271-16S1 (C)</t>
  </si>
  <si>
    <t>Steeves,TE (22/2-14/3), Chapman,HM (9/5-30/5), Hale,ML (21/3, 4/4, 2/5)</t>
  </si>
  <si>
    <t>Steeves,TE (11/5-1/6), Chapman,HM (24/2-16/3), Hale,ML (23/3-6/4, 4/5)</t>
  </si>
  <si>
    <t>Steeves,TE (13/5-3/6), Chapman,HM (26/2-18/3), Hale,ML (1/4-8/4, 6/5)</t>
  </si>
  <si>
    <t>Steeves,TE (25/5-1/6), Chapman,HM (9/3-16/3), Hale,ML (6/4, 4/5)</t>
  </si>
  <si>
    <t>Steeves,TE (26/5-2/6), Chapman,HM (10/3-17/3), Hale,ML (7/4, 5/5)</t>
  </si>
  <si>
    <t>Steeves,TE (24/5-31/5), Chapman,HM (8/3-15/3), Hale,ML (5/4, 3/5)</t>
  </si>
  <si>
    <t>BIOL272-16S2 (C)</t>
  </si>
  <si>
    <t>Nelson,XJ (23/7), Briskie,J (23/7)</t>
  </si>
  <si>
    <t>Principles of Animal Behaviour</t>
  </si>
  <si>
    <t>Nelson,XJ (30/7), Briskie,J (30/7)</t>
  </si>
  <si>
    <t>von Haast 129</t>
  </si>
  <si>
    <t>Briskie,J (6/9-11/10), Nelson,XJ (12/7-16/8)</t>
  </si>
  <si>
    <t>Nelson,XJ (13/7-17/8), Briskie,J (7/9-12/10)</t>
  </si>
  <si>
    <t>Nelson,XJ (14/7-18/8), Briskie,J (8/9-13/10)</t>
  </si>
  <si>
    <t>BIOL273-16S2 (C)</t>
  </si>
  <si>
    <t>/Riccarton Bush</t>
  </si>
  <si>
    <t>New Zealand Biodiversity and Biosecurity</t>
  </si>
  <si>
    <t>Pelser,P (19/9-10/10), Harding,J (8/8-15/8, 5/9-12/9), Briskie,J (11/7-1/8)</t>
  </si>
  <si>
    <t>Pelser,P (21/9-12/10), Harding,J (10/8-17/8, 7/9-14/9), Briskie,J (13/7-3/8)</t>
  </si>
  <si>
    <t>BIOL305-16SU1 (C)</t>
  </si>
  <si>
    <t>BIOL309-16S2 (C)</t>
  </si>
  <si>
    <t>Gardner,PP (21/9-12/10), Tylianakis,JM (13/7-17/8, 7/9-14/9)</t>
  </si>
  <si>
    <t>Experimental Design and Data Analysis for Biologists</t>
  </si>
  <si>
    <t>Gardner,PP (19/9-10/10), Tylianakis,JM (11/7-15/8, 5/9-12/9)</t>
  </si>
  <si>
    <t>Gardner,PP (20/9-11/10), Tylianakis,JM (12/7-16/8, 6/9-13/9)</t>
  </si>
  <si>
    <t>BIOL313-16S2 (C)</t>
  </si>
  <si>
    <t>Varsani,AD (26/9-10/10), Baronian,KHR (26/9-10/10)</t>
  </si>
  <si>
    <t>Advanced Molecular and Industrial Microbiology</t>
  </si>
  <si>
    <t>Varsani,AD (30/9-14/10), Baronian,KHR (30/9-14/10)</t>
  </si>
  <si>
    <t>Varsani,AD (14/7-11/8), Baronian,KHR (18/8, 8/9-22/9)</t>
  </si>
  <si>
    <t>Varsani,AD (3/8-10/8), Baronian,KHR (17/8, 7/9-21/9)</t>
  </si>
  <si>
    <t>BIOL331-16W (C)</t>
  </si>
  <si>
    <t>Gieseg,SP (14/7-18/8), Pratt,A (8/9-13/10), Dobson,RCJ (25/2-31/3), Garrill,A (7/4, 5/5-2/6)</t>
  </si>
  <si>
    <t>Pratt,A (6/9-11/10), Gieseg,SP (12/7-16/8), Dobson,RCJ (23/2-22/3), Garrill,A (5/4, 3/5-31/5)</t>
  </si>
  <si>
    <t>BIOL332-16S2 (C)</t>
  </si>
  <si>
    <t>Steeves,TE (9/8-16/8, 6/9-13/9), Chapman,HM (20/9-11/10), Hale,ML (12/7-2/8)</t>
  </si>
  <si>
    <t>Genetics and Evolution of Invasive Species</t>
  </si>
  <si>
    <t>Steeves,TE (12/8-19/8, 9/9-16/9), Chapman,HM (23/9-14/10), Hale,ML (15/7-5/8)</t>
  </si>
  <si>
    <t>BIOL333-16S1 (C)</t>
  </si>
  <si>
    <t>Molecular Genetics</t>
  </si>
  <si>
    <t>von Haast 121 (2/3, 16/3), von Haast 131 (6/4)</t>
  </si>
  <si>
    <t>BIOL334-16S2 (C)</t>
  </si>
  <si>
    <t>Steeves,TE (6/9-11/10), Hale,ML (12/7-16/8)</t>
  </si>
  <si>
    <t>Evolutionary Genetics</t>
  </si>
  <si>
    <t>Erskine 031 Lecture Theatre (13/7-17/8), F3 Lecture Theatre (7/9-12/10)</t>
  </si>
  <si>
    <t>Hale,ML (13/7-17/8), Steeves,TE (7/9-12/10)</t>
  </si>
  <si>
    <t>Kirkwood KC03 Computer Lab (28/9), Erskine 111 (20/7, 3/8, 17/8, 5/10-12/10)</t>
  </si>
  <si>
    <t>Steeves,TE (28/9-12/10), Hale,ML (20/7, 3/8, 17/8)</t>
  </si>
  <si>
    <t>BIOL335-16S1 (C)</t>
  </si>
  <si>
    <t>Erskine 010 Crypt 2</t>
  </si>
  <si>
    <t>Gardner,PP (25/2-7/4, 5/5-2/6), Poole,AM (25/2-7/4, 5/5-2/6)</t>
  </si>
  <si>
    <t>Bioinformatics and Genomics</t>
  </si>
  <si>
    <t>Gardner,PP (23/2-22/3, 5/4, 3/5-31/5), Poole,AM (23/2-22/3, 5/4, 3/5-31/5)</t>
  </si>
  <si>
    <t>BIOL351-16S2 (C)</t>
  </si>
  <si>
    <t>Garrill,A (5/9, 19/9-26/9), Collings,DA (12/9, 3/10)</t>
  </si>
  <si>
    <t>Cell Biology 2</t>
  </si>
  <si>
    <t>Garrill,A (9/8-16/8, 6/9-13/9), Collings,DA (12/7-2/8, 20/9-11/10)</t>
  </si>
  <si>
    <t>Garrill,A (11/8-18/8, 8/9-15/9), Collings,DA (14/7-4/8, 22/9-13/10)</t>
  </si>
  <si>
    <t>BIOL352-16S1 (C)</t>
  </si>
  <si>
    <t>A8 Lecture Theatre (1/4), von Haast 249 (26/2-18/3, 8/4, 6/5-3/6)</t>
  </si>
  <si>
    <t>Leung,D (26/2-18/3, 1/4-8/4), Collings,DA (6/5-3/6)</t>
  </si>
  <si>
    <t>Plant Development and Biotechnology</t>
  </si>
  <si>
    <t>Jameson,PE (22/3, 5/4, 3/5-17/5), Collings,DA (24/5-31/5), Leung,D (23/2-15/3)</t>
  </si>
  <si>
    <t>Leung,D (24/2-16/3), Collings,DA (25/5-1/6), Jameson,PE (23/3-6/4, 4/5-18/5)</t>
  </si>
  <si>
    <t>BIOL354-16S2 (C)</t>
  </si>
  <si>
    <t>Marsden,ID (12/7-16/8), Davison,B (12/7-16/8)</t>
  </si>
  <si>
    <t>Animal Ecophysiology</t>
  </si>
  <si>
    <t>Marsden,ID (13/7-17/8), Davison,B (13/7-17/8)</t>
  </si>
  <si>
    <t>Marsden,ID (15/7-19/8), Davison,B (15/7-19/8)</t>
  </si>
  <si>
    <t>Marsden,ID (11/7-15/8), Davison,B (11/7-15/8)</t>
  </si>
  <si>
    <t>Marsden,ID (21/7-18/8), Davison,B (21/7-18/8)</t>
  </si>
  <si>
    <t>Marsden,ID (14/7), Davison,B (14/7)</t>
  </si>
  <si>
    <t>BIOL355-16S1 (C)</t>
  </si>
  <si>
    <t>Neurons, Hormones and Behaviour</t>
  </si>
  <si>
    <t>BIOL371-16S1 (C)</t>
  </si>
  <si>
    <t>Kelly,D (24/3-7/4), Chapman,HM (25/2-17/3, 12/5-2/6), Hale,ML (7/4, 5/5)</t>
  </si>
  <si>
    <t>Evolutionary Ecology</t>
  </si>
  <si>
    <t>A6 Lecture Theatre (22/2-14/3, 9/5-30/5), Kirkwood KE06 (21/3, 4/4, 2/5)</t>
  </si>
  <si>
    <t>Kelly,D (21/3, 4/4), Chapman,HM (22/2-14/3, 9/5-30/5), Hale,ML (4/4, 2/5)</t>
  </si>
  <si>
    <t>BIOL375-16S2 (C)</t>
  </si>
  <si>
    <t>Harding,J (29/8), McIntosh,AR (29/8)</t>
  </si>
  <si>
    <t>Freshwater Ecosystems</t>
  </si>
  <si>
    <t>Harding,J (3/8-10/8), McIntosh,AR (3/8-10/8)</t>
  </si>
  <si>
    <t>/Febria,C (6/9), Harding,J (2/8-16/8), McIntosh,AR (2/8, 13/9-20/9)</t>
  </si>
  <si>
    <t>/Febria,C (9/9), Harding,J (5/8-19/8), McIntosh,AR (5/8, 16/9-23/9)</t>
  </si>
  <si>
    <t>E8 Lecture Theatre (8/9-22/9), A1 Lecture Theatre (4/8-18/8)</t>
  </si>
  <si>
    <t>/Febria,C (8/9), Harding,J (4/8-18/8), McIntosh,AR (4/8, 15/9-22/9)</t>
  </si>
  <si>
    <t>BIOL377-16S1 (C)</t>
  </si>
  <si>
    <t>Stouffer,DB (21/3, 4/4, 2/5), Turnbull,MH (22/2-21/3), Tylianakis,JM (9/5-30/5)</t>
  </si>
  <si>
    <t>Global Change and Biosecurity</t>
  </si>
  <si>
    <t>Stouffer,DB (22/3, 5/4, 3/5), Turnbull,MH (23/2-22/3), Tylianakis,JM (10/5-31/5)</t>
  </si>
  <si>
    <t>Stouffer,DB (20/4), Turnbull,MH (20/4), Tylianakis,JM (20/4)</t>
  </si>
  <si>
    <t>Stouffer,DB (21/4), Turnbull,MH (21/4), Tylianakis,JM (21/4)</t>
  </si>
  <si>
    <t>BIOL378-16S1 (C)</t>
  </si>
  <si>
    <t>Kelly,D (3/5), McIntosh,AR (3/5)</t>
  </si>
  <si>
    <t>Population Ecology and Conservation</t>
  </si>
  <si>
    <t>Kelly,D (4/5), McIntosh,AR (4/5)</t>
  </si>
  <si>
    <t>Kelly,D (27/4), McIntosh,AR (27/4)</t>
  </si>
  <si>
    <t>F1 Lectorial (26/2-11/3), F3 Lecture Theatre (18/3, 1/4-8/4)</t>
  </si>
  <si>
    <t>Kelly,D (26/2-11/3), McIntosh,AR (18/3, 1/4-8/4)</t>
  </si>
  <si>
    <t>Kelly,D (23/2-8/3), McIntosh,AR (15/3-22/3, 5/4)</t>
  </si>
  <si>
    <t>Kelly,D (24/2-9/3), McIntosh,AR (16/3-23/3, 6/4)</t>
  </si>
  <si>
    <t>BIOL383-16S1 (C)</t>
  </si>
  <si>
    <t>Nelson,XJ (3/5-31/5), Briskie,J (23/2-22/3, 5/4)</t>
  </si>
  <si>
    <t>E9 Lecture Theatre (24/2-6/4), A6 Lecture Theatre (4/5-1/6)</t>
  </si>
  <si>
    <t>Briskie,J (24/2-6/4), Nelson,XJ (4/5-1/6)</t>
  </si>
  <si>
    <t>BIOL384-16S2 (C)</t>
  </si>
  <si>
    <t>Marine Ecosystems</t>
  </si>
  <si>
    <t>Erskine 248 Computer Lab (4/8-11/8), Rutherford 519 (8/9-15/9)</t>
  </si>
  <si>
    <t>Schiel,DR (12/7-16/8), Marsden,ID (6/9-20/9), Goldstien,SJ (27/9-11/10)</t>
  </si>
  <si>
    <t>Erskine 031 Lecture Theatre (14/7), A2 Lecture Theatre (21/7-18/8, 8/9-13/10)</t>
  </si>
  <si>
    <t>Schiel,DR (14/7-18/8), Marsden,ID (8/9-22/9), Goldstien,SJ (29/9-13/10)</t>
  </si>
  <si>
    <t>BIOL405-16W (C)</t>
  </si>
  <si>
    <t>Heinemann,JA (8/3), Schiel,DR (5/4), Turnbull,MH (5/4), Dobson,RCJ (23/2, 5/4), Poole,AM (5/4), Tylianakis,JM (23/2), Nelson,XJ (22/3), Davison,B (10/5), Jameson,PE (24/5), McIntosh,AR (24/5), Briskie,J (10/5), Pirker,JG (10/5)</t>
  </si>
  <si>
    <t>BIOL430-16W (C)</t>
  </si>
  <si>
    <t>Poole,AM (4/3-18/3, 1/4-8/4, 6/5-3/6, 15/7), Gardner,PP (4/3-18/3, 1/4-8/4, 6/5-3/6, 15/7)</t>
  </si>
  <si>
    <t>BIOL431-16W (C)</t>
  </si>
  <si>
    <t>Steeves,TE (11/3, 8/4, 13/5, 27/5, 15/7, 29/7, 12/8), Hale,ML (11/3, 8/4, 13/5, 27/5, 15/7, 29/7, 12/8)</t>
  </si>
  <si>
    <t>Conservation Genetics</t>
  </si>
  <si>
    <t>BIOL432-16W (C)</t>
  </si>
  <si>
    <t>Cell Biology</t>
  </si>
  <si>
    <t>BIOL434-16W (C)</t>
  </si>
  <si>
    <t>BIOL435-16W (C)</t>
  </si>
  <si>
    <t>BIOL436-16W (C)</t>
  </si>
  <si>
    <t>BIOL451-16W (C)</t>
  </si>
  <si>
    <t>Environmental Animal Physiology</t>
  </si>
  <si>
    <t>BIOL470-16W (C)</t>
  </si>
  <si>
    <t>Nelson,XJ (5/5, 19/5, 2/6, 21/7, 4/8), Briskie,J (3/3, 17/3, 31/3, 5/5)</t>
  </si>
  <si>
    <t>BIOL471-16W (C)</t>
  </si>
  <si>
    <t>Stouffer,DB (7/3, 21/3, 4/4, 9/5, 23/5, 11/7, 25/7, 8/8), Tylianakis,JM (7/3, 21/3, 4/4, 9/5, 23/5, 11/7, 25/7, 8/8)</t>
  </si>
  <si>
    <t>Community Ecology</t>
  </si>
  <si>
    <t>BIOL472-16W (C)</t>
  </si>
  <si>
    <t>Freshwater Ecology</t>
  </si>
  <si>
    <t>BIOL473-16W (C)</t>
  </si>
  <si>
    <t>BIOL474-16W (C)</t>
  </si>
  <si>
    <t>Conservation Biology</t>
  </si>
  <si>
    <t>BIOL478-16W (C)</t>
  </si>
  <si>
    <t>BIOL479-16W (C)</t>
  </si>
  <si>
    <t>Schiel,DR (1/6), Turnbull,MH (2/3, 16/3, 4/5, 18/5, 20/7, 3/8), /Thomsen,M (30/3)</t>
  </si>
  <si>
    <t>Global Change Biology</t>
  </si>
  <si>
    <t>BIOL491-16W (C)</t>
  </si>
  <si>
    <t>Plant Developmental Biology and Biotechnology</t>
  </si>
  <si>
    <t>BIOL493-16W (C)</t>
  </si>
  <si>
    <t>Heinemann,JA (15/4-22/4, 17/6), Varsani,AD (15/4-22/4, 17/6), Baronian,KHR (15/4-22/4, 17/6)</t>
  </si>
  <si>
    <t>Applied and Molecular Microbiology</t>
  </si>
  <si>
    <t>Heinemann,JA (9/3, 23/3, 6/4, 11/5), Varsani,AD (9/3, 23/3, 6/4, 11/5), Baronian,KHR (9/3, 23/3, 6/4, 11/5)</t>
  </si>
  <si>
    <t>BRDG006-15B3 (C)</t>
  </si>
  <si>
    <t>Student Transitions and Engagement</t>
  </si>
  <si>
    <t>/De Goldi,C</t>
  </si>
  <si>
    <t>BRDG006-16B1 (C)</t>
  </si>
  <si>
    <t>Alice Candy 105</t>
  </si>
  <si>
    <t>Academic Communication and Study Skills (CUP)</t>
  </si>
  <si>
    <t>BRDG006-16B2 (C)</t>
  </si>
  <si>
    <t>BRDG011-15B3 (C)</t>
  </si>
  <si>
    <t>BRDG011-16B1 (C)</t>
  </si>
  <si>
    <t>Individuals in Society</t>
  </si>
  <si>
    <t>BRDG011-16B2 (C)</t>
  </si>
  <si>
    <t>/Clark,A (4/7-11/7), /Pennell,M (18/7-15/8, 29/8-3/10)</t>
  </si>
  <si>
    <t>/Clark,A (6/7-13/7), /Pennell,M (20/7-17/8, 31/8-5/10)</t>
  </si>
  <si>
    <t>/Clark,A (7/7-14/7), /Pennell,M (21/7-18/8, 1/9-6/10)</t>
  </si>
  <si>
    <t>BRDG014-15B3 (C)</t>
  </si>
  <si>
    <t>/Clark,A (5/1-26/1), Daly,S (5/1-26/1)</t>
  </si>
  <si>
    <t>Daly,S (5/1-26/1), /Clark,A (5/1-26/1)</t>
  </si>
  <si>
    <t>/Clark,A (6/1-27/1), Daly,S (6/1-27/1)</t>
  </si>
  <si>
    <t>BRDG014-16B1 (C)</t>
  </si>
  <si>
    <t>/Clark,A (24/2-13/4, 27/4-18/5), Daly,S (24/2-13/4, 27/4-18/5)</t>
  </si>
  <si>
    <t>Teacher Education and Educational Studies</t>
  </si>
  <si>
    <t>/Clark,A (25/2-14/4, 28/4-19/5), Daly,S (25/2-14/4, 28/4-19/5)</t>
  </si>
  <si>
    <t>BRDG014-16B2 (C)</t>
  </si>
  <si>
    <t>/Clark,A (6/7-17/8, 31/8-5/10), Daly,S (6/7-17/8, 31/8-5/10)</t>
  </si>
  <si>
    <t>Daly,S (6/7-17/8, 31/8-5/10), /Clark,A (6/7-17/8, 31/8-5/10)</t>
  </si>
  <si>
    <t>/Clark,A (7/7-18/8, 1/9-6/10), Daly,S (7/7-18/8, 1/9-6/10)</t>
  </si>
  <si>
    <t>BRDG016-15B3 (C)</t>
  </si>
  <si>
    <t>BRDG016-16B1 (C)</t>
  </si>
  <si>
    <t>Mathematics Part One</t>
  </si>
  <si>
    <t>BRDG016-16B2 (C)</t>
  </si>
  <si>
    <t>BRDG017-15B3 (C)</t>
  </si>
  <si>
    <t>BRDG017-16B1 (C)</t>
  </si>
  <si>
    <t>Mathematics Part Two</t>
  </si>
  <si>
    <t>Psychology - Sociology 251</t>
  </si>
  <si>
    <t>Law 105 Lecture Theatre (25/2-7/4, 28/4-19/5), Psychology - Sociology 251 (14/4)</t>
  </si>
  <si>
    <t>BRDG017-16B2 (C)</t>
  </si>
  <si>
    <t>BRDG018-15B3 (C)</t>
  </si>
  <si>
    <t>BRDG018-16B1 (C)</t>
  </si>
  <si>
    <t>Erskine 248 Computer Lab (21/3), Alice Candy 105 (22/2-14/3, 4/4-11/4, 25/4-16/5)</t>
  </si>
  <si>
    <t>Statistics: Data and Probability</t>
  </si>
  <si>
    <t>Erskine 248 Computer Lab (24/3), Alice Candy 105 (25/2-17/3, 31/3-14/4, 28/4-19/5)</t>
  </si>
  <si>
    <t>BRDG018-16B2 (C)</t>
  </si>
  <si>
    <t>Kirkwood KC01 Computer Lab (1/8), Alice Candy 105 (4/7-25/7, 8/8-15/8, 29/8-3/10)</t>
  </si>
  <si>
    <t>Erskine 248 Computer Lab (4/8), Alice Candy 105 (7/7-28/7, 11/8-18/8, 1/9-6/10)</t>
  </si>
  <si>
    <t>Kirkwood KC03 Computer Lab (4/8), Alice Candy 105 (7/7-28/7, 11/8-18/8, 1/9-6/10)</t>
  </si>
  <si>
    <t>BRDG019-15B3 (C)</t>
  </si>
  <si>
    <t>BRDG019-16B1 (C)</t>
  </si>
  <si>
    <t>Statistics: Probability Distributions and Inference</t>
  </si>
  <si>
    <t>BRDG019-16B2 (C)</t>
  </si>
  <si>
    <t>BRDG023-15B3 (C)</t>
  </si>
  <si>
    <t>Kirkwood KC05 (28/1), Rutherford 230 (7/1-21/1)</t>
  </si>
  <si>
    <t>BRDG023-16B1 (C)</t>
  </si>
  <si>
    <t>Rutherford 234 (7/3-21/3, 4/4, 2/5-9/5, 23/5-30/5), Alice Candy 105 (22/2-29/2), Erskine 121 (16/5)</t>
  </si>
  <si>
    <t>Chemistry (CUP)</t>
  </si>
  <si>
    <t>BRDG023-16B2 (C)</t>
  </si>
  <si>
    <t>Rutherford 234 (20/7-17/8, 31/8-5/10), Kirkwood KD03 (6/7-13/7)</t>
  </si>
  <si>
    <t>BRDG024-15B3 (C)</t>
  </si>
  <si>
    <t>BRDG024-16B1 (C)</t>
  </si>
  <si>
    <t>Rutherford 212 (24/2-13/4), Kirkwood KC05 (27/4-18/5)</t>
  </si>
  <si>
    <t>BRDG024-16B2 (C)</t>
  </si>
  <si>
    <t>Rutherford 212</t>
  </si>
  <si>
    <t>BRDG025-15B3 (C)</t>
  </si>
  <si>
    <t>Rutherford 234</t>
  </si>
  <si>
    <t>BRDG025-16B1 (C)</t>
  </si>
  <si>
    <t>BRDG025-16B2 (C)</t>
  </si>
  <si>
    <t>BRDG028-15B3 (C)</t>
  </si>
  <si>
    <t>BRDG028-16B1 (C)</t>
  </si>
  <si>
    <t>BRDG028-16B2 (C)</t>
  </si>
  <si>
    <t>Kirkwood KA04</t>
  </si>
  <si>
    <t>BRDG029-15B3 (C)</t>
  </si>
  <si>
    <t>BRDG029-16B1 (C)</t>
  </si>
  <si>
    <t>BRDG029-16B2 (C)</t>
  </si>
  <si>
    <t>BRDG031-16SU1 (C)</t>
  </si>
  <si>
    <t>BRDG034-15B3 (C)</t>
  </si>
  <si>
    <t>BRDG034-16B1 (C)</t>
  </si>
  <si>
    <t>Special Topic: Making the world a better place: ideals and realities</t>
  </si>
  <si>
    <t>BRDG034-16B2 (C)</t>
  </si>
  <si>
    <t>BRDG035-15B3 (C)</t>
  </si>
  <si>
    <t>Daly,S (5/1-26/1), /Allen,K (5/1-26/1)</t>
  </si>
  <si>
    <t>/Allen,K (6/1-27/1), Daly,S (6/1-27/1)</t>
  </si>
  <si>
    <t>BRDG035-16B1 (C)</t>
  </si>
  <si>
    <t>/Allen,K (22/2-21/3, 4/4-11/4, 25/4-16/5), Daly,S (22/2-21/3, 4/4-11/4, 25/4-16/5)</t>
  </si>
  <si>
    <t>Special Topic: Pacific Migration, European Expansion and the Treaty of Waitangi</t>
  </si>
  <si>
    <t>/Allen,K (24/2-13/4, 27/4-18/5), Daly,S (24/2-13/4, 27/4-18/5)</t>
  </si>
  <si>
    <t>BRDG035-16B2 (C)</t>
  </si>
  <si>
    <t>Daly,S (4/7-15/8, 29/8-3/10), /Allen,K (4/7-15/8, 29/8-3/10)</t>
  </si>
  <si>
    <t>/Allen,K (6/7-17/8, 31/8-5/10), Daly,S (6/7-17/8, 31/8-5/10)</t>
  </si>
  <si>
    <t>CFPY502-16W (C)</t>
  </si>
  <si>
    <t>Waimairi 106</t>
  </si>
  <si>
    <t>Professional Skills and Practicum</t>
  </si>
  <si>
    <t>School of Health Sciences</t>
  </si>
  <si>
    <t>Wheki 106</t>
  </si>
  <si>
    <t>CFPY503-16FY (C)</t>
  </si>
  <si>
    <t>JTA Child of Advanced Academic Development, Advanced Professional Practice in Child and Family Psychology  +  Structuring and Examining Professional Practice</t>
  </si>
  <si>
    <t>Otakaro 201 (5/4), Otakaro 104 (16/8), Wheki 204 (11/10), Waimairi 106 (31/5)</t>
  </si>
  <si>
    <t>Otakaro 201 (17/8, 12/10), Waimairi 106 (6/4, 1/6)</t>
  </si>
  <si>
    <t>Otakaro 201 (7/4), Waimairi 106 (2/6, 18/8, 13/10)</t>
  </si>
  <si>
    <t>CFPY504-16FY (C)</t>
  </si>
  <si>
    <t>CFPY505-16FY (C)</t>
  </si>
  <si>
    <t>CFPY601-16W (C)</t>
  </si>
  <si>
    <t>Wheki 203</t>
  </si>
  <si>
    <t>JTA Child of Disorders of Childhood and Adolescence, Disorders of Childhood and Adolescence  +  Disorders of Childhood and Adolescence</t>
  </si>
  <si>
    <t>CFPY602-16W (C)</t>
  </si>
  <si>
    <t>Wheki 204</t>
  </si>
  <si>
    <t>Friesen,MD (24/2-6/4, 4/5-1/6, 13/7-17/8, 7/9-12/10), Besley,SC (24/2-6/4, 4/5-1/6, 13/7-17/8, 7/9-12/10)</t>
  </si>
  <si>
    <t>JTA Child of Child Development: Research Contexts and Applications, Child Development: Research, Contexts and Application  +  Child Development: Research, Contexts and Applications</t>
  </si>
  <si>
    <t>CFPY603-16W (C)</t>
  </si>
  <si>
    <t>Wheki 103</t>
  </si>
  <si>
    <t>JTA Child of Introduction to Interventions, Introduction to Interventions  +  Introduction to Interventions</t>
  </si>
  <si>
    <t>CFPY604-16W (C)</t>
  </si>
  <si>
    <t>Dovedale DA02</t>
  </si>
  <si>
    <t>Barraclough,SJ (9/3), Miller,J (9/3)</t>
  </si>
  <si>
    <t>Barraclough,SJ (10/3), Miller,J (10/3)</t>
  </si>
  <si>
    <t>Barraclough,SJ (3/5), Miller,J (3/5)</t>
  </si>
  <si>
    <t>Barraclough,SJ (4/5), Miller,J (4/5)</t>
  </si>
  <si>
    <t>Barraclough,SJ (12/7), Miller,J (12/7)</t>
  </si>
  <si>
    <t>Barraclough,SJ (16/8), Miller,J (16/8)</t>
  </si>
  <si>
    <t>Barraclough,SJ (17/8), Miller,J (17/8)</t>
  </si>
  <si>
    <t>CHCH101-16S1 (C)</t>
  </si>
  <si>
    <t>O'Steen,B (23/2-22/3, 5/4, 3/5-31/5), Kamp,A (23/2-22/3, 5/4, 3/5-31/5)</t>
  </si>
  <si>
    <t>Strengthening Communities through Social Innovation</t>
  </si>
  <si>
    <t>School of Educational Studies and Leadership</t>
  </si>
  <si>
    <t>CHCH101-16S2 (C)</t>
  </si>
  <si>
    <t>CHCH101-16SU1 (C)</t>
  </si>
  <si>
    <t>CHEM111-16S1 (C)</t>
  </si>
  <si>
    <t>/Rutherford 230, 234, 235</t>
  </si>
  <si>
    <t>Russell,G (31/3), Crittenden,DL (17/3), Kruger,PE (3/3), Shaw,IC (5/5, 19/5, 2/6)</t>
  </si>
  <si>
    <t>Chemical Principles and Processes</t>
  </si>
  <si>
    <t>Kirkwood KC07 (24/3, 26/5), Kirkwood KC05 (24/3, 26/5), Kirkwood KC04 (24/3, 26/5)</t>
  </si>
  <si>
    <t>Kirkwood KD03 (24/3, 26/5), Kirkwood KC07 (24/3, 26/5), Kirkwood KC06 (24/3, 26/5)</t>
  </si>
  <si>
    <t>Russell,G (1/4, 6/5, 20/5), Crittenden,DL (4/3, 18/3, 3/6)</t>
  </si>
  <si>
    <t>Kirkwood KC07 (27/5), Kirkwood KC06 (27/5), Kirkwood KC05 (27/5)</t>
  </si>
  <si>
    <t>Russell,G (18/3, 6/5, 20/5), Crittenden,DL (4/3, 1/4, 3/6)</t>
  </si>
  <si>
    <t>Russell,G (21/3, 9/5-16/5), Crittenden,DL (7/3-14/3), Williamson,BE (4/4, 2/5), Kruger,PE (22/2-29/2), Shaw,IC (23/5-30/5)</t>
  </si>
  <si>
    <t>Williamson,BE (5/4, 3/5), Russell,G (15/3-22/3, 10/5-17/5), Shaw,IC (24/5-31/5), Kruger,PE (23/2-1/3), Crittenden,DL (8/3)</t>
  </si>
  <si>
    <t>- (18/5), Williamson,BE (30/3-6/4, 4/5), Russell,G (16/3-23/3, 11/5), Shaw,IC (25/5-1/6), Kruger,PE (24/2-2/3), Crittenden,DL (9/3)</t>
  </si>
  <si>
    <t>Williamson,BE (31/3-7/4, 5/5), Russell,G (17/3-24/3, 12/5-19/5), Shaw,IC (26/5-2/6), Kruger,PE (25/2-3/3), Crittenden,DL (10/3)</t>
  </si>
  <si>
    <t>Crittenden,DL (10/3), Shaw,IC (26/5-2/6)</t>
  </si>
  <si>
    <t>Russell,G (18/3, 13/5-20/5), Williamson,BE (1/4-8/4, 6/5), Kruger,PE (26/2-4/3)</t>
  </si>
  <si>
    <t>A2 Lecture Theatre (3/5), A1 Lecture Theatre (3/5), C1 Lecture Theatre (3/5)</t>
  </si>
  <si>
    <t>CHEM111-16S2 (C)</t>
  </si>
  <si>
    <t>Curnow,OJ (14/10), Russell,G (16/9, 30/9), Kruger,PE (22/7), Crittenden,DL (5/8, 19/8)</t>
  </si>
  <si>
    <t>Rutherford 235 (21/7, 4/8, 18/8, 15/9, 29/9, 13/10), Rutherford 234 (21/7, 4/8, 18/8, 15/9, 29/9, 13/10)</t>
  </si>
  <si>
    <t>Fairbanks,AJ (15/9, 29/9), Curnow,OJ (13/10), Steel,PJ (21/7, 4/8, 18/8)</t>
  </si>
  <si>
    <t>Williamson,BE (8/8-15/8, 19/9-26/9), Curnow,OJ (3/10-10/10), Russell,G (5/9-12/9), Kruger,PE (11/7-18/7), Crittenden,DL (25/7-1/8)</t>
  </si>
  <si>
    <t>Williamson,BE (9/8, 20/9-27/9), Curnow,OJ (4/10-11/10), Russell,G (16/8, 6/9-13/9), Kruger,PE (12/7-19/7), Crittenden,DL (26/7-2/8)</t>
  </si>
  <si>
    <t>Williamson,BE (3/8-10/8, 21/9), Curnow,OJ (28/9-12/10), Russell,G (17/8, 7/9-14/9), Kruger,PE (13/7-20/7), Crittenden,DL (27/7)</t>
  </si>
  <si>
    <t>Curnow,OJ (6/10-13/10), Russell,G (8/9-15/9), Crittenden,DL (28/7-4/8), Williamson,BE (11/8-18/8, 22/9-29/9), Kruger,PE (21/7)</t>
  </si>
  <si>
    <t>A3 Lecture Theatre (5/9), A2 Lecture Theatre (5/9), A1 Lecture Theatre (5/9)</t>
  </si>
  <si>
    <t>Curnow,OJ (6/10), Kruger,PE (11/8)</t>
  </si>
  <si>
    <t>Curnow,OJ (4/10), Kruger,PE (9/8)</t>
  </si>
  <si>
    <t>Williamson,BE (11/8), Curnow,OJ (6/10)</t>
  </si>
  <si>
    <t>Williamson,BE (10/8), Russell,G (5/10)</t>
  </si>
  <si>
    <t>Kirkwood KC06 (8/8), Kirkwood KC05 (3/10)</t>
  </si>
  <si>
    <t>Russell,G (3/10), Crittenden,DL (8/8)</t>
  </si>
  <si>
    <t>Russell,G (7/10), Crittenden,DL (12/8)</t>
  </si>
  <si>
    <t>Russell,G (4/10), Crittenden,DL (9/8)</t>
  </si>
  <si>
    <t>CHEM112-16S2 (C)</t>
  </si>
  <si>
    <t>Parker,EJ (8/9), Steel,PJ (14/7, 28/7, 11/8), Wikaira,J (22/9, 6/10)</t>
  </si>
  <si>
    <t>Structure and Reactivity</t>
  </si>
  <si>
    <t>Parker,EJ (9/9), Steel,PJ (15/7, 29/7, 12/8), Wikaira,J (23/9, 7/10)</t>
  </si>
  <si>
    <t>Hartshorn,RM (12/9-10/10), Steel,PJ (11/7-1/8), Parker,EJ (8/8-15/8, 5/9)</t>
  </si>
  <si>
    <t>Hartshorn,RM (13/9-11/10), Steel,PJ (12/7-2/8), Parker,EJ (9/8-16/8, 6/9)</t>
  </si>
  <si>
    <t>Parker,EJ (10/8-17/8, 7/9), Steel,PJ (13/7-3/8), Hartshorn,RM (14/9-12/10)</t>
  </si>
  <si>
    <t>Hartshorn,RM (15/9-13/10), Steel,PJ (21/7-4/8), Parker,EJ (11/8-18/8, 8/9)</t>
  </si>
  <si>
    <t>A2 Lecture Theatre (17/8), A1 Lecture Theatre (17/8)</t>
  </si>
  <si>
    <t>CHEM114-16S1 (C)</t>
  </si>
  <si>
    <t>Kirkwood KD05 (18/3, 3/6), Kirkwood KC06 (18/3, 3/6), /Rutherford 230, 234, 235 (26/2, 11/3, 8/4, 13/5, 27/5), Kirkwood KC05 (18/3, 3/6)</t>
  </si>
  <si>
    <t>- (18/3, 3/6), Wikaira,J (26/2, 11/3, 8/4, 13/5, 27/5)</t>
  </si>
  <si>
    <t>Foundations of Chemistry</t>
  </si>
  <si>
    <t>Kirkwood KD03 (17/3, 2/6), Kirkwood KC07 (17/3, 2/6), Kirkwood KC06 (17/3, 2/6), /Rutherford 230, 234, 235 (25/2, 10/3, 24/3, 7/4, 12/5, 26/5)</t>
  </si>
  <si>
    <t>- (17/3, 2/6), Pratt,A (25/2, 10/3, 24/3, 7/4, 12/5, 26/5)</t>
  </si>
  <si>
    <t>Kirkwood KD05 (16/3, 1/6), /Rutherford 230, 234, 235 (24/2, 9/3, 23/3, 6/4, 11/5, 25/5), Kirkwood KE07 (16/3, 1/6), Kirkwood KE04 (16/3, 1/6)</t>
  </si>
  <si>
    <t>Wikaira,J (24/2, 9/3, 23/3, 6/4, 11/5, 25/5), /ChemEnchTutors (24/2, 9/3-23/3, 6/4, 11/5, 25/5-1/6)</t>
  </si>
  <si>
    <t>Wikaira,J (21/3, 4/4, 2/5-16/5), Downard,AJ (23/5-30/5), Masters,SL (22/2-14/3)</t>
  </si>
  <si>
    <t>Wikaira,J (22/3, 5/4, 3/5-10/5), Downard,AJ (17/5-31/5), Masters,SL (23/2-15/3)</t>
  </si>
  <si>
    <t>Masters,SL (24/2-16/3), Downard,AJ (18/5-1/6), Wikaira,J (23/3-6/4, 4/5-11/5)</t>
  </si>
  <si>
    <t>Wikaira,J (24/3-7/4, 5/5-12/5), Downard,AJ (19/5-2/6), Masters,SL (25/2-17/3)</t>
  </si>
  <si>
    <t>A2 Lecture Theatre (23/3), C3 Lecture Theatre (23/3), A1 Lecture Theatre (23/3)</t>
  </si>
  <si>
    <t>CHEM211-16S1 (C)</t>
  </si>
  <si>
    <t>Williamson,BE (9/5-30/5), Golovko,V (21/3, 4/4, 2/5), Downard,AJ (22/2-14/3)</t>
  </si>
  <si>
    <t>Golovko,V (1/4-8/4, 6/5), Williamson,BE (13/5-3/6), Downard,AJ (26/2-18/3)</t>
  </si>
  <si>
    <t>Golovko,V (23/3-6/4, 4/5), Williamson,BE (11/5-1/6), Downard,AJ (24/2-16/3)</t>
  </si>
  <si>
    <t>CHEM212-16S1 (C)</t>
  </si>
  <si>
    <t>Pratt,A (18/3, 1/4-8/4, 6/5), Hartshorn,RM (13/5-3/6), Steel,PJ (26/2-11/3)</t>
  </si>
  <si>
    <t>CHEM241-16S2 (C)</t>
  </si>
  <si>
    <t>Curnow,OJ (12/7-19/7), Hartshorn,RM (6/9-13/9), Golovko,V (20/9-11/10), Kruger,PE (26/7-16/8)</t>
  </si>
  <si>
    <t>Inorganic Chemistry</t>
  </si>
  <si>
    <t>Kirkwood KC05 (27/7-17/8), Psychology - Sociology 252 (13/7-20/7, 7/9-12/10)</t>
  </si>
  <si>
    <t>Golovko,V (21/9-12/10), Hartshorn,RM (7/9-14/9), Curnow,OJ (13/7-20/7), Kruger,PE (27/7-17/8)</t>
  </si>
  <si>
    <t>Curnow,OJ (11/7-18/7), Hartshorn,RM (5/9-12/9), Golovko,V (19/9-10/10), Kruger,PE (25/7-15/8)</t>
  </si>
  <si>
    <t>Golovko,V (23/9-14/10), Hartshorn,RM (9/9-16/9), Curnow,OJ (15/7-22/7), Kruger,PE (29/7-19/8)</t>
  </si>
  <si>
    <t>CHEM242-16S2 (C)</t>
  </si>
  <si>
    <t>CHEM243-16S2 (C)</t>
  </si>
  <si>
    <t>Russell,G (20/9-11/10), Masters,SL (12/7-26/7), Crittenden,DL (2/8-16/8, 6/9-13/9)</t>
  </si>
  <si>
    <t>Molecules and Reactions</t>
  </si>
  <si>
    <t>Russell,G (22/9-13/10), Masters,SL (14/7-28/7), Crittenden,DL (4/8-18/8, 8/9-15/9)</t>
  </si>
  <si>
    <t>Russell,G (12/9-10/10), Masters,SL (11/7-25/7), Crittenden,DL (1/8-15/8, 5/9)</t>
  </si>
  <si>
    <t>Russell,G (16/9-14/10), Masters,SL (15/7-29/7), Crittenden,DL (5/8-19/8, 9/9)</t>
  </si>
  <si>
    <t>CHEM281-16S1 (C)</t>
  </si>
  <si>
    <t>/Rutherford 434, 436, 542 (23/2-22/3, 10/5-31/5), Rutherford 543 (23/2-22/3, 10/5-31/5), /Rutherford 434, 436, 533 (5/4, 3/5)</t>
  </si>
  <si>
    <t>Gaw,S (23/2-22/3), Fairbanks,AJ (10/5), Curnow,OJ (5/4, 3/5), Fitchett,CM (17/5-31/5)</t>
  </si>
  <si>
    <t>Practical Chemistry</t>
  </si>
  <si>
    <t>/Rutherford 434, 436, 542 (24/2-6/4, 4/5-1/6), Rutherford 543 (24/2-6/4, 4/5-1/6)</t>
  </si>
  <si>
    <t>Gaw,S (24/2-23/3), Fairbanks,AJ (11/5), Curnow,OJ (30/3-6/4, 4/5), Fitchett,CM (18/5-1/6)</t>
  </si>
  <si>
    <t>Gaw,S (22/2-21/3), Curnow,OJ (4/4, 2/5-16/5, 30/5)</t>
  </si>
  <si>
    <t>CHEM321-16W (C)</t>
  </si>
  <si>
    <t>A9 Lecture Theatre (9/5-30/5, 11/7-15/8, 5/9-10/10), Erskine 111 (22/2-21/3, 4/4, 2/5)</t>
  </si>
  <si>
    <t>Golovko,V (8/8-15/8, 5/9-10/10), Wikaira,J (22/2-14/3), Curnow,OJ (9/5-30/5, 11/7-1/8), Kruger,PE (21/3, 4/4, 2/5)</t>
  </si>
  <si>
    <t>Advanced Inorganic Chemistry: From Structure to Function</t>
  </si>
  <si>
    <t>A9 Lecture Theatre (13/5-3/6, 15/7-5/8), Erskine 111 (26/2-18/3, 1/4-8/4, 6/5)</t>
  </si>
  <si>
    <t>Wikaira,J (26/2-18/3), Curnow,OJ (13/5-3/6, 15/7-5/8), Kruger,PE (1/4-8/4, 6/5)</t>
  </si>
  <si>
    <t>A9 Lecture Theatre (10/5-31/5, 12/7-16/8, 6/9-11/10), Erskine 111 (23/2-22/3, 5/4, 3/5)</t>
  </si>
  <si>
    <t>Golovko,V (9/8-16/8, 6/9-11/10), Wikaira,J (23/2-15/3), Curnow,OJ (10/5-31/5, 12/7-2/8), Kruger,PE (22/3, 5/4, 3/5)</t>
  </si>
  <si>
    <t>CHEM322-16W (C)</t>
  </si>
  <si>
    <t>Fairbanks,AJ (22/2-21/3), Steel,PJ (5/9-10/10), Pratt,A (4/4, 2/5-30/5), Fitchett,CM (11/7-15/8)</t>
  </si>
  <si>
    <t>Organic Chemistry</t>
  </si>
  <si>
    <t>Pratt,A (5/4, 3/5-31/5), Fairbanks,AJ (23/2-22/3), Steel,PJ (6/9-11/10), Fitchett,CM (12/7-16/8)</t>
  </si>
  <si>
    <t>Erskine 244 (29/7, 12/8-19/8, 23/9, 7/10-14/10), Erskine 111 (13/5, 27/5-3/6), Erskine 445 (11/3, 1/4-8/4)</t>
  </si>
  <si>
    <t>Pratt,A (13/5, 27/5-3/6), Fairbanks,AJ (11/3, 1/4-8/4), Steel,PJ (23/9, 7/10-14/10), Fitchett,CM (29/7, 12/8-19/8)</t>
  </si>
  <si>
    <t>Erskine 244 (11/3, 1/4-8/4, 13/5, 27/5-3/6), Erskine 446 (29/7, 12/8-19/8), Erskine 445 (23/9, 7/10-14/10)</t>
  </si>
  <si>
    <t>CHEM324-16W (C)</t>
  </si>
  <si>
    <t>Gaw,S (22/2-21/3, 4/4, 11/7-1/8, 26/9-10/10), Downard,AJ (8/8-15/8), Curnow,OJ (12/9-19/9), Shaw,IC (2/5-30/5)</t>
  </si>
  <si>
    <t>Analytical and Environmental Chemistry</t>
  </si>
  <si>
    <t>Erskine 101 (14/7-18/8, 8/9-22/9), Erskine 445 (25/2-7/4, 5/5-12/5, 29/9-13/10)</t>
  </si>
  <si>
    <t>Curnow,OJ (15/9-22/9), Gaw,S (25/2-7/4, 14/7-4/8, 29/9-13/10), Shaw,IC (5/5-12/5), Downard,AJ (11/8-18/8, 8/9)</t>
  </si>
  <si>
    <t>Curnow,OJ (21/9), Gaw,S (24/2-2/3, 16/3, 30/3, 20/7, 3/8, 28/9, 12/10), Shaw,IC (4/5, 18/5), Downard,AJ (10/8-17/8, 7/9)</t>
  </si>
  <si>
    <t>CHEM325-16W (C)</t>
  </si>
  <si>
    <t>Parker,EJ (22/2-21/3), Pratt,A (4/4, 2/5-30/5)</t>
  </si>
  <si>
    <t>Pratt,A (5/4, 3/5-31/5), Parker,EJ (23/2-22/3)</t>
  </si>
  <si>
    <t>CHEM333-16S1 (C)</t>
  </si>
  <si>
    <t>Russell,G (24/2-16/3), Crittenden,DL (11/5-1/6), Downard,AJ (23/3-6/4, 4/5)</t>
  </si>
  <si>
    <t>Materials and Interactions</t>
  </si>
  <si>
    <t>Erskine 244 (25/2-7/4, 5/5-12/5, 26/5), Rutherford 542 (19/5, 2/6)</t>
  </si>
  <si>
    <t>Downard,AJ (24/3-7/4, 5/5), Russell,G (25/2-17/3), Crittenden,DL (12/5-2/6)</t>
  </si>
  <si>
    <t>Erskine 244 (26/2-18/3, 1/4-8/4, 6/5-13/5, 27/5), Rutherford 542 (20/5, 3/6)</t>
  </si>
  <si>
    <t>Downard,AJ (1/4-8/4, 6/5), Russell,G (26/2-18/3), Crittenden,DL (13/5-3/6)</t>
  </si>
  <si>
    <t>CHEM343-16S2 (C)</t>
  </si>
  <si>
    <t>Williamson,BE (23/9-14/10), Masters,SL (15/7-5/8), Downard,AJ (12/8-19/8, 9/9-16/9)</t>
  </si>
  <si>
    <t>Advances in Chemical Technology</t>
  </si>
  <si>
    <t>Erskine 244 (14/7-4/8), Erskine 446 (11/8-18/8, 8/9-13/10)</t>
  </si>
  <si>
    <t>Williamson,BE (22/9-13/10), Downard,AJ (11/8-18/8, 8/9-15/9), Masters,SL (14/7-4/8)</t>
  </si>
  <si>
    <t>Williamson,BE (21/9-12/10), Downard,AJ (10/8-17/8, 7/9-14/9), Masters,SL (13/7-3/8)</t>
  </si>
  <si>
    <t>CHEM381-16S1 (C)</t>
  </si>
  <si>
    <t>/Rutherford 436, 431</t>
  </si>
  <si>
    <t>Advanced Synthetic Techniques</t>
  </si>
  <si>
    <t>Steel,PJ (23/2-22/3), Kruger,PE (31/5), Fitchett,CM (5/4, 3/5-31/5)</t>
  </si>
  <si>
    <t>CHEM382-16S2 (C)</t>
  </si>
  <si>
    <t>Rutherford 543 (12/7-16/8, 6/9-11/10), Rutherford 542 (12/7-16/8, 6/9-11/10)</t>
  </si>
  <si>
    <t>Downard,AJ (26/7-16/8, 6/9-13/9), Masters,SL (19/7, 27/9-11/10), Crittenden,DL (12/7, 20/9)</t>
  </si>
  <si>
    <t>Instrumental Methods</t>
  </si>
  <si>
    <t>Rutherford 543 (11/7-15/8, 5/9-10/10), Rutherford 542 (11/7-15/8, 5/9-10/10)</t>
  </si>
  <si>
    <t>Russell,G (10/10), Crittenden,DL (11/7, 19/9), Masters,SL (18/7, 5/9-12/9, 26/9-10/10), Downard,AJ (25/7-15/8)</t>
  </si>
  <si>
    <t>CHEM421-16W (C)</t>
  </si>
  <si>
    <t>Gaw,S (9/3), Fairbanks,AJ (1/6), Masters,SL (24/2-2/3, 16/3-6/4, 4/5, 25/5, 13/7-17/8), Crittenden,DL (11/5-18/5)</t>
  </si>
  <si>
    <t>Advanced Topics in Chemistry I</t>
  </si>
  <si>
    <t>Golovko,V (24/2-6/4, 4/5-1/6, 13/7-17/8, 7/9-12/10), Wikaira,J (24/2-6/4, 4/5-1/6, 13/7-17/8, 7/9-12/10), Williamson,BE (24/2-6/4, 4/5-1/6, 13/7-17/8, 7/9-12/10), Pratt,A (24/2-6/4, 4/5-1/6, 13/7-17/8, 7/9-12/10), Gaw,S (24/2-6/4, 4/5-1/6, 13/7-17/8, 7/9-12/10), Dobson,RCJ (24/2-6/4, 4/5-1/6, 13/7-17/8, 7/9-12/10), Hartshorn,RM (24/2-6/4, 4/5-1/6, 13/7-17/8, 7/9-12/10), Fairbanks,AJ (24/2-6/4, 4/5-1/6, 13/7-17/8, 7/9-12/10), Downard,AJ (24/2-6/4, 4/5-1/6, 13/7-17/8, 7/9-12/10), Curnow,OJ (24/2-</t>
  </si>
  <si>
    <t>Wikaira,J (22/2-21/3, 4/4, 2/5-30/5, 11/7-15/8, 5/9-10/10), Crittenden,DL (22/2-21/3, 4/4, 2/5-30/5, 11/7-15/8, 5/9-10/10)</t>
  </si>
  <si>
    <t>CHEM422-16W (C)</t>
  </si>
  <si>
    <t>Fairbanks,AJ (22/2-14/3), Hartshorn,RM (21/3, 4/4, 2/5), Pratt,A (9/5-30/5), Fitchett,CM (11/7-1/8)</t>
  </si>
  <si>
    <t>Pratt,A (10/5-31/5), Hartshorn,RM (22/3, 5/4, 3/5), Fairbanks,AJ (23/2-15/3), Fitchett,CM (12/7-2/8)</t>
  </si>
  <si>
    <t>CHEM423-16W (C)</t>
  </si>
  <si>
    <t>Curnow,OJ (21/3, 4/4, 2/5), Steel,PJ (22/2-14/3), Kruger,PE (9/5-30/5)</t>
  </si>
  <si>
    <t>Advanced Topics in Chemistry III</t>
  </si>
  <si>
    <t>Erskine 445 (15/7-5/8), Karl Popper 508 (26/2-18/3, 1/4-8/4, 6/5-3/6)</t>
  </si>
  <si>
    <t>Downard,AJ (15/7-5/8), Curnow,OJ (1/4-8/4, 6/5), Steel,PJ (26/2-18/3), Kruger,PE (13/5-3/6)</t>
  </si>
  <si>
    <t>Erskine 244 (24/2-6/4, 4/5-1/6), Erskine 446 (13/7-3/8)</t>
  </si>
  <si>
    <t>Downard,AJ (13/7-3/8), Curnow,OJ (23/3-6/4, 4/5), Steel,PJ (24/2-16/3), Kruger,PE (11/5-1/6)</t>
  </si>
  <si>
    <t>/Loeb,S (11/5-1/6), /Doyle,R (24/2-16/3), Williamson,BE (13/7-3/8), Golovko,V (23/3-6/4, 4/5)</t>
  </si>
  <si>
    <t>Golovko,V (22/3, 5/4, 3/5), /Doyle,R (23/2-15/3), Williamson,BE (12/7-2/8), /Loeb,S (10/5-31/5)</t>
  </si>
  <si>
    <t>Golovko,V (21/3, 4/4, 2/5), /Doyle,R (22/2-14/3), Williamson,BE (11/7-1/8), /Loeb,S (9/5-30/5)</t>
  </si>
  <si>
    <t>CHEM424-16W (C)</t>
  </si>
  <si>
    <t>Kirkwood KD07 (11/7-1/8), Karl Popper 508 (22/2-21/3, 4/4, 2/5-30/5)</t>
  </si>
  <si>
    <t>Williamson,BE (22/2-14/3), Russell,G (11/7-1/8), Masters,SL (21/3, 4/4, 2/5), Crittenden,DL (9/5-30/5)</t>
  </si>
  <si>
    <t>Advanced topics in chemistry IV</t>
  </si>
  <si>
    <t>Kirkwood KD05 (10/5-31/5), Erskine 111 (23/2-22/3, 5/4, 3/5), Kirkwood KC05 (12/7-2/8)</t>
  </si>
  <si>
    <t>Williamson,BE (23/2-15/3), Russell,G (12/7-2/8), Masters,SL (22/3, 5/4, 3/5), Crittenden,DL (10/5-31/5)</t>
  </si>
  <si>
    <t>Kirkwood KD05 (13/7-3/8), Karl Popper 508 (24/2-6/4, 4/5), Kirkwood KB05 (11/5-1/6)</t>
  </si>
  <si>
    <t>Williamson,BE (24/2-16/3), Russell,G (13/7-3/8), Masters,SL (23/3-6/4, 4/5), Crittenden,DL (11/5-1/6)</t>
  </si>
  <si>
    <t>CHIN101-16W (C)</t>
  </si>
  <si>
    <t>Elementary Chinese Language</t>
  </si>
  <si>
    <t>Psychology - Sociology 210</t>
  </si>
  <si>
    <t>CHIN105-16S2 (C)</t>
  </si>
  <si>
    <t>CHIN115-16S2 (C)</t>
  </si>
  <si>
    <t>Introduction to Business Chinese</t>
  </si>
  <si>
    <t>CHIN201-16W (C)</t>
  </si>
  <si>
    <t>/Li,L (2/5-30/5), Wu,X (22/2-21/3, 4/4, 11/7-15/8, 5/9-10/10)</t>
  </si>
  <si>
    <t>Chinese Language 2</t>
  </si>
  <si>
    <t>/Li,L (3/5-31/5), Wu,X (23/2-22/3, 5/4, 12/7-16/8, 6/9-11/10)</t>
  </si>
  <si>
    <t>Karl Popper 612 (13/7-17/8, 7/9-12/10), Karl Popper 413 (24/2-6/4, 4/5-1/6)</t>
  </si>
  <si>
    <t>/Li,L (4/5-1/6), Wu,X (24/2-6/4, 13/7-17/8, 7/9-12/10)</t>
  </si>
  <si>
    <t>/Li,L (5/5-2/6), Wu,X (25/2-7/4, 14/7-18/8, 8/9-13/10)</t>
  </si>
  <si>
    <t>CHIN206-16S2 (C)</t>
  </si>
  <si>
    <t>CHIN301-16W (C)</t>
  </si>
  <si>
    <t>Chinese Language 3</t>
  </si>
  <si>
    <t>A7 (23/2-22/3, 5/4, 3/5-31/5), Karl Popper 413 (12/7-16/8, 6/9-11/10)</t>
  </si>
  <si>
    <t>A7 (13/7-17/8, 7/9-12/10), Karl Popper 508 (24/2-6/4, 4/5-1/6)</t>
  </si>
  <si>
    <t>CHIN401-16W (C)</t>
  </si>
  <si>
    <t>Psychology - Sociology 213 (12/7-16/8, 6/9-11/10), Logie 517 (23/2-22/3, 5/4, 3/5-31/5)</t>
  </si>
  <si>
    <t>Advanced Chinese Language Acquisition</t>
  </si>
  <si>
    <t>CINE102-16S1 (C)</t>
  </si>
  <si>
    <t>The Backpacker's Guide to World Cinema</t>
  </si>
  <si>
    <t>CINE104-16S2 (C)</t>
  </si>
  <si>
    <t>The Oscar for Best Picture: The Envelope Please!</t>
  </si>
  <si>
    <t>CINE201-16S1 (C)</t>
  </si>
  <si>
    <t>Hollywood and Genre</t>
  </si>
  <si>
    <t>CINE203-16S2 (C)</t>
  </si>
  <si>
    <t>CINE213-16S1 (C)</t>
  </si>
  <si>
    <t>Maori 252</t>
  </si>
  <si>
    <t>Aotahi School of Maori and Indigenous Studies</t>
  </si>
  <si>
    <t>Maori 253</t>
  </si>
  <si>
    <t>CINE214-16S1 (C)</t>
  </si>
  <si>
    <t>Wright,NJT (22/2-14/3, 4/4, 30/5), Mondry,H (21/3, 2/5-23/5)</t>
  </si>
  <si>
    <t>JTA Child of European Novels and Film Adaptations, European Novels and Film Adaptations  +  European Novels and Film Adaptations  +  European Novels and Film Adaptations</t>
  </si>
  <si>
    <t>Wright,NJT (24/2-16/3, 6/4, 1/6), Mondry,H (23/3-30/3, 4/5-25/5)</t>
  </si>
  <si>
    <t>CINE215-16S2 (C)</t>
  </si>
  <si>
    <t>CINE302-16S1 (C)</t>
  </si>
  <si>
    <t>CINE303-16S2 (C)</t>
  </si>
  <si>
    <t>Coming of Age in Global Cinema</t>
  </si>
  <si>
    <t>CLAS104-16S1 (C)</t>
  </si>
  <si>
    <t>JTA Child of Greek Mythologies, Greek Mythologies</t>
  </si>
  <si>
    <t>Greek Mythologies</t>
  </si>
  <si>
    <t>CLAS104-16S1 (D)</t>
  </si>
  <si>
    <t>CLAS105-16S2 (C)</t>
  </si>
  <si>
    <t>Sciarrino,E (5/9-19/9, 10/10), Griffith,AB (11/7-15/8, 26/9-3/10)</t>
  </si>
  <si>
    <t>Roman Mythologies</t>
  </si>
  <si>
    <t>Sciarrino,E (6/9-20/9, 11/10), Griffith,AB (12/7-16/8, 27/9-4/10)</t>
  </si>
  <si>
    <t>Sciarrino,E (18/8, 8/9-29/9, 13/10), Griffith,AB (21/7-11/8, 6/10)</t>
  </si>
  <si>
    <t>CLAS111-16S2 (C)</t>
  </si>
  <si>
    <t>Greek History</t>
  </si>
  <si>
    <t>CLAS134-16S1 (C)</t>
  </si>
  <si>
    <t>Logie 507</t>
  </si>
  <si>
    <t>Bond,RP (5/4, 3/5-31/5), Morrison,GL (23/2-22/3)</t>
  </si>
  <si>
    <t>Beginners' Greek A</t>
  </si>
  <si>
    <t>Bond,RP (7/4, 5/5-2/6), Morrison,GL (25/2-31/3)</t>
  </si>
  <si>
    <t>Bond,RP (8/4, 6/5-3/6), Morrison,GL (26/2-18/3, 1/4)</t>
  </si>
  <si>
    <t>CLAS135-16S2 (C)</t>
  </si>
  <si>
    <t>Logie 517</t>
  </si>
  <si>
    <t>Beginners' Greek B</t>
  </si>
  <si>
    <t>CLAS144-16S1 (C)</t>
  </si>
  <si>
    <t>CLAS144-16S1 (D)</t>
  </si>
  <si>
    <t>CLAS145-16S2 (C)</t>
  </si>
  <si>
    <t>CLAS145-16S2 (D)</t>
  </si>
  <si>
    <t>CLAS201-16S2 (C)</t>
  </si>
  <si>
    <t>Theatre and Performance in the Ancient World</t>
  </si>
  <si>
    <t>CLAS206-16S2 (C)</t>
  </si>
  <si>
    <t>CLAS214-16S1 (C)</t>
  </si>
  <si>
    <t>Imperial Rome</t>
  </si>
  <si>
    <t>CLAS223-16S1 (C)</t>
  </si>
  <si>
    <t>Sex, Love and Gender in the Ancient World</t>
  </si>
  <si>
    <t>CLAS234-16S1 (C)</t>
  </si>
  <si>
    <t>Intermediate Greek Authors 1</t>
  </si>
  <si>
    <t>CLAS235-16S2 (C)</t>
  </si>
  <si>
    <t>Intermediate Greek Authors 2</t>
  </si>
  <si>
    <t>CLAS244-16S1 (C)</t>
  </si>
  <si>
    <t>Intermediate Latin Authors A</t>
  </si>
  <si>
    <t>CLAS245-16S2 (C)</t>
  </si>
  <si>
    <t>Intermediate Latin Authors B</t>
  </si>
  <si>
    <t>CLAS319-16S2 (C)</t>
  </si>
  <si>
    <t>O'Sullivan,PD (11/7-15/8), Sciarrino,E (5/9-10/10)</t>
  </si>
  <si>
    <t>O'Sullivan,PD (12/7-16/8), Sciarrino,E (6/9-11/10)</t>
  </si>
  <si>
    <t>O'Sullivan,PD (21/7-18/8), Sciarrino,E (8/9-13/10)</t>
  </si>
  <si>
    <t>O'Sullivan,PD (19/7, 2/8, 16/8), Sciarrino,E (13/9, 27/9, 11/10)</t>
  </si>
  <si>
    <t>O'Sullivan,PD (20/7, 3/8, 17/8), Sciarrino,E (14/9, 28/9, 12/10)</t>
  </si>
  <si>
    <t>CLAS322-16S1 (C)</t>
  </si>
  <si>
    <t>CLAS325-16S1 (C)</t>
  </si>
  <si>
    <t>Roman Social History</t>
  </si>
  <si>
    <t>CLAS332-16S2 (C)</t>
  </si>
  <si>
    <t>JTA Child of Topics in Ancient History, The Hellenistic East and the Coming of Rome</t>
  </si>
  <si>
    <t>CLAS334-16S1 (C)</t>
  </si>
  <si>
    <t>JTA Child of Advanced Greek Authors 1, Prescribed Texts: Greek and Latin</t>
  </si>
  <si>
    <t>CLAS336-16S2 (C)</t>
  </si>
  <si>
    <t>Art and Ideas in Archaic and Classical Greece</t>
  </si>
  <si>
    <t>CLAS344-16S1 (C)</t>
  </si>
  <si>
    <t>Advanced Latin Authors 1</t>
  </si>
  <si>
    <t>CLAS401-16W (C)</t>
  </si>
  <si>
    <t>Prescribed Texts: Greek and Latin</t>
  </si>
  <si>
    <t>CLAS407-16S2 (C)</t>
  </si>
  <si>
    <t>Topics in Ancient History</t>
  </si>
  <si>
    <t>CLAS422-16S1 (C)</t>
  </si>
  <si>
    <t>CLAS460-16S1 (C)</t>
  </si>
  <si>
    <t>Sciarrino,E (4/4, 2/5-9/5), Morrison,GL (22/2, 16/5-30/5), Parker,VL (29/2-21/3)</t>
  </si>
  <si>
    <t>Approaches to Classical Studies</t>
  </si>
  <si>
    <t>CMDS113-16S1 (C)</t>
  </si>
  <si>
    <t>Introduction to Communication Disorders</t>
  </si>
  <si>
    <t>Department of Communication Disorders</t>
  </si>
  <si>
    <t>CMDS161-16S1 (C)</t>
  </si>
  <si>
    <t>Anatomy and Physiology of the Speech and Hearing Mechanism</t>
  </si>
  <si>
    <t>CMDS162-16S2 (C)</t>
  </si>
  <si>
    <t>CMDS221-16S1 (C)</t>
  </si>
  <si>
    <t>CMDS222-16S2 (C)</t>
  </si>
  <si>
    <t>CMDS231-16S1 (C)</t>
  </si>
  <si>
    <t>Erskine 001 Crypt 1 (24/2, 9/3, 6/4, 4/5-25/5), Kirkwood KD05 (2/3, 16/3-30/3, 1/6)</t>
  </si>
  <si>
    <t>CMDS232-16S2 (C)</t>
  </si>
  <si>
    <t>CMDS243-16S1 (C)</t>
  </si>
  <si>
    <t>CMDS263-16S2 (C)</t>
  </si>
  <si>
    <t>CMDS281-16S1 (C)</t>
  </si>
  <si>
    <t>Observation and Clinical Practice 1</t>
  </si>
  <si>
    <t>CMDS282-16S2 (C)</t>
  </si>
  <si>
    <t>Clinical Practice 2</t>
  </si>
  <si>
    <t>CMDS320-16S1 (C)</t>
  </si>
  <si>
    <t>Erskine 248 Computer Lab (4/4), Kirkwood KA04 (22/2-21/3, 2/5-30/5)</t>
  </si>
  <si>
    <t>Erskine 248 Computer Lab (22/3), Kirkwood KA04 (23/2-15/3, 5/4, 3/5-31/5)</t>
  </si>
  <si>
    <t>CMDS363-16S2 (C)</t>
  </si>
  <si>
    <t>CMDS365-16S1 (C)</t>
  </si>
  <si>
    <t>CMDS366-16S2 (C)</t>
  </si>
  <si>
    <t>CMDS367-16S2 (C)</t>
  </si>
  <si>
    <t>CMDS369-16S1 (C)</t>
  </si>
  <si>
    <t>Aphasia and Related Disorders</t>
  </si>
  <si>
    <t>CMDS381-16S1 (C)</t>
  </si>
  <si>
    <t>CMDS382-16S2 (C)</t>
  </si>
  <si>
    <t>Clinical Practice 4</t>
  </si>
  <si>
    <t>CMDS410-16S1 (C)</t>
  </si>
  <si>
    <t>Cultural and Ethical Issues</t>
  </si>
  <si>
    <t>CMDS442-16S2 (C)</t>
  </si>
  <si>
    <t>Aural Rehabilitation</t>
  </si>
  <si>
    <t>CMDS461-16S1 (C)</t>
  </si>
  <si>
    <t>Complex Communication Disorders</t>
  </si>
  <si>
    <t>CMDS462-16S2 (C)</t>
  </si>
  <si>
    <t>CMDS465-16S1 (C)</t>
  </si>
  <si>
    <t>Dysphagia and Related Disorders: Management</t>
  </si>
  <si>
    <t>CMDS482-16S1 (C)</t>
  </si>
  <si>
    <t>Clinical Practice 5</t>
  </si>
  <si>
    <t>CMDS484-16S2 (C)</t>
  </si>
  <si>
    <t>Clinical Practice 6</t>
  </si>
  <si>
    <t>CMDS651-16S1 (C)</t>
  </si>
  <si>
    <t>Foundation Topics in Audiology</t>
  </si>
  <si>
    <t>CMDS652-16S1 (C)</t>
  </si>
  <si>
    <t>Diagnostic Audiological Evaluation</t>
  </si>
  <si>
    <t>CMDS653-16S1 (C)</t>
  </si>
  <si>
    <t>Audiological Rehabilitation</t>
  </si>
  <si>
    <t>CMDS654-16X (C)</t>
  </si>
  <si>
    <t>Clinical Practicum I</t>
  </si>
  <si>
    <t>CMDS655-16S2 (C)</t>
  </si>
  <si>
    <t>- (11/7-15/8), O'Beirne,G (5/9-10/10)</t>
  </si>
  <si>
    <t>Advanced Topics in Audiology</t>
  </si>
  <si>
    <t>Wise,K (13/7-17/8), O'Beirne,G (7/9-12/10)</t>
  </si>
  <si>
    <t>CMDS656-16S2 (C)</t>
  </si>
  <si>
    <t>Advanced Diagnostic Audiological Evaluation</t>
  </si>
  <si>
    <t>Kirkwood KH06 101</t>
  </si>
  <si>
    <t>CMDS657-16S2 (C)</t>
  </si>
  <si>
    <t>Advanced Audiological Rehabilitation</t>
  </si>
  <si>
    <t>Kirkwood KG06</t>
  </si>
  <si>
    <t>CMDS658-16X (C)</t>
  </si>
  <si>
    <t>Clinical Practicum II</t>
  </si>
  <si>
    <t>CMDS661-16S1 (C)</t>
  </si>
  <si>
    <t>CMDS662-16S1 (C)</t>
  </si>
  <si>
    <t>Fluency Disorders</t>
  </si>
  <si>
    <t>CMDS663-16S1 (C)</t>
  </si>
  <si>
    <t>CMDS664-16S1 (C)</t>
  </si>
  <si>
    <t>Professional Studies and Clinical Practice I</t>
  </si>
  <si>
    <t>CMDS665-16S2 (C)</t>
  </si>
  <si>
    <t>CMDS666-16S2 (C)</t>
  </si>
  <si>
    <t>CMDS667-16S2 (C)</t>
  </si>
  <si>
    <t>CMDS668-16X (C)</t>
  </si>
  <si>
    <t>Evidence-Based Clinical Practice 2</t>
  </si>
  <si>
    <t>CMDS669-16S1 (C)</t>
  </si>
  <si>
    <t>CMDS670-16S1 (C)</t>
  </si>
  <si>
    <t>CMDS671-16S1 (C)</t>
  </si>
  <si>
    <t>CMDS672-16S1 (C)</t>
  </si>
  <si>
    <t>CMDS673-16S2 (C)</t>
  </si>
  <si>
    <t>CMDS674-16S2 (C)</t>
  </si>
  <si>
    <t>CMDS675-16S2 (C)</t>
  </si>
  <si>
    <t>Newbury,JM (12/7-16/8, 6/9-11/10), Howe,TJ (12/7-16/8, 6/9-11/10)</t>
  </si>
  <si>
    <t>Newbury,JM (14/7-18/8, 8/9-13/10), Howe,TJ (14/7-18/8, 8/9-13/10)</t>
  </si>
  <si>
    <t>CMDS676-16X (C)</t>
  </si>
  <si>
    <t>Professional Studies and Clinical Practice 4</t>
  </si>
  <si>
    <t>COMS101-16S1 (C)</t>
  </si>
  <si>
    <t>Media and Society</t>
  </si>
  <si>
    <t>COMS102-16S2 (C)</t>
  </si>
  <si>
    <t>JTA Child of The News Machine, The News Machine</t>
  </si>
  <si>
    <t>COMS102-16S2 (D)</t>
  </si>
  <si>
    <t>COMS201-16S2 (C)</t>
  </si>
  <si>
    <t>JTA Child of Media Audiences, Media Audiences</t>
  </si>
  <si>
    <t>COMS203-16S2 (C)</t>
  </si>
  <si>
    <t>Media and the Representation of Differences</t>
  </si>
  <si>
    <t>COMS204-16S1 (C)</t>
  </si>
  <si>
    <t>Advertising and Cultural Consumption</t>
  </si>
  <si>
    <t>COMS205-16S2 (C)</t>
  </si>
  <si>
    <t>JTA Child of Media and Politics, Media and Politics</t>
  </si>
  <si>
    <t>COMS207-16S2 (C)</t>
  </si>
  <si>
    <t>Social media and public life</t>
  </si>
  <si>
    <t>Locke 610</t>
  </si>
  <si>
    <t>COMS220-16S1 (C)</t>
  </si>
  <si>
    <t>Special Topic in Advocacy Communication</t>
  </si>
  <si>
    <t>COMS225-16S1 (C)</t>
  </si>
  <si>
    <t>JTA Child of Special Topic: Citizens, Democracy and Public Life Online, Special Topic: Citizens, Democracy and Public Life Online</t>
  </si>
  <si>
    <t>Special Topic: Citizens, Democracy and Public Life Online</t>
  </si>
  <si>
    <t>COMS225-16S1 (D)</t>
  </si>
  <si>
    <t>COMS303-16S1 (C)</t>
  </si>
  <si>
    <t>Visual Media and Communication</t>
  </si>
  <si>
    <t>COMS304-16S2 (C)</t>
  </si>
  <si>
    <t>Journalists at Work</t>
  </si>
  <si>
    <t>COMS305-16S1 (C)</t>
  </si>
  <si>
    <t>Media and Social Change</t>
  </si>
  <si>
    <t>COMS306-16S2 (C)</t>
  </si>
  <si>
    <t>COMS307-16S2 (C)</t>
  </si>
  <si>
    <t>Broadcasting New Zealand</t>
  </si>
  <si>
    <t>COMS320-16S2 (C)</t>
  </si>
  <si>
    <t>COMS401-16S1 (C)</t>
  </si>
  <si>
    <t>Locke 611a</t>
  </si>
  <si>
    <t>Media Research Project</t>
  </si>
  <si>
    <t>COMS402-16S2 (C)</t>
  </si>
  <si>
    <t>Locke 506</t>
  </si>
  <si>
    <t>New Media and Visual Culture</t>
  </si>
  <si>
    <t>COMS407-16S1 (C)</t>
  </si>
  <si>
    <t>Independent Media</t>
  </si>
  <si>
    <t>COMS421-16S2 (C)</t>
  </si>
  <si>
    <t>COSC101-16S1 (C)</t>
  </si>
  <si>
    <t>Erskine 131 Lab 1</t>
  </si>
  <si>
    <t>Computer Science and Software Engineering</t>
  </si>
  <si>
    <t>Bell,T (26/2-18/3, 1/4-8/4, 6/5-3/6), Thomson,CJ (26/2-18/3, 1/4-8/4, 6/5-3/6)</t>
  </si>
  <si>
    <t>Bell,T (22/2-21/3, 4/4, 2/5-30/5), Thomson,CJ (22/2-21/3, 4/4, 2/5-30/5)</t>
  </si>
  <si>
    <t>Otakaro 236 L2</t>
  </si>
  <si>
    <t>COSC121-16S1 (C)</t>
  </si>
  <si>
    <t>Erskine 133 Lab 2</t>
  </si>
  <si>
    <t>Introduction to Computer Programming</t>
  </si>
  <si>
    <t>C2 Lecture Theatre (23/2-22/3, 5/4, 3/5-31/5), C1 Lecture Theatre (23/2-22/3, 5/4, 3/5-31/5)</t>
  </si>
  <si>
    <t>/Lobb,RJE (23/2-22/3, 5/4, 3/5-31/5), Cockburn,AJ (23/2-22/3, 5/4, 3/5-31/5), Guttmann,WN (23/2-22/3, 5/4, 3/5-31/5)</t>
  </si>
  <si>
    <t>C2 Lecture Theatre (25/2-7/4, 5/5-2/6), C1 Lecture Theatre (25/2-7/4, 5/5-2/6)</t>
  </si>
  <si>
    <t>Cockburn,AJ (25/2-7/4, 5/5-2/6), Guttmann,WN (25/2-7/4, 5/5-2/6), /Lobb,RJE (25/2-7/4, 5/5-2/6)</t>
  </si>
  <si>
    <t>C2 Lecture Theatre (26/2-18/3, 1/4-8/4, 6/5-3/6), C1 Lecture Theatre (26/2-18/3, 1/4-8/4, 6/5-3/6)</t>
  </si>
  <si>
    <t>Cockburn,AJ (26/2-18/3, 1/4-8/4, 6/5-3/6), Guttmann,WN (26/2-18/3, 1/4-8/4, 6/5-3/6), /Lobb,RJE (26/2-18/3, 1/4-8/4, 6/5-3/6)</t>
  </si>
  <si>
    <t>Erskine 134 Lab 3 (4/4), Erskine 001 Crypt 1 (4/4), Erskine 136 Lab 4 (4/4), Erskine 131 Lab 1 (4/4), Erskine 133 Lab 2 (4/4)</t>
  </si>
  <si>
    <t>Erskine 134 Lab 3 (4/4), Erskine 248 Computer Lab (4/4), Erskine 001 Crypt 1 (4/4), Erskine 136 Lab 4 (4/4), Erskine 131 Lab 1 (4/4), Erskine 133 Lab 2 (4/4)</t>
  </si>
  <si>
    <t>COSC121-16S2 (C)</t>
  </si>
  <si>
    <t>/Cosc100Tutor (11/7-15/8, 5/9-10/10), Guttmann,WN (11/7-15/8, 5/9-10/10), /Lobb,RJE (11/7-15/8, 5/9-10/10)</t>
  </si>
  <si>
    <t>/Cosc100Tutor (13/7-17/8, 7/9-12/10), Guttmann,WN (13/7-17/8, 7/9-12/10), /Lobb,RJE (13/7-17/8, 7/9-12/10)</t>
  </si>
  <si>
    <t>/Cosc100Tutor (14/7-18/8, 8/9-13/10), Guttmann,WN (14/7-18/8, 8/9-13/10), /Lobb,RJE (14/7-18/8, 8/9-13/10)</t>
  </si>
  <si>
    <t>/Cosc100Tutor (15/7-19/8, 9/9-14/10), Guttmann,WN (15/7-19/8, 9/9-14/10), /Lobb,RJE (15/7-19/8, 9/9-14/10)</t>
  </si>
  <si>
    <t>Guttmann,WN (11/7-15/8, 5/9-10/10), /Lobb,RJE (11/7-15/8, 5/9-10/10)</t>
  </si>
  <si>
    <t>Guttmann,WN (13/7-17/8, 7/9-12/10), /Lobb,RJE (13/7-17/8, 7/9-12/10)</t>
  </si>
  <si>
    <t>Guttmann,WN (15/7-19/8, 9/9-14/10), /Lobb,RJE (15/7-19/8, 9/9-14/10)</t>
  </si>
  <si>
    <t>Erskine 134 Lab 3 (9/9), Erskine 248 Computer Lab (9/9), Erskine 001 Crypt 1 (9/9), Erskine 136 Lab 4 (9/9), Erskine 131 Lab 1 (9/9), Erskine 133 Lab 2 (9/9)</t>
  </si>
  <si>
    <t>COSC122-16S2 (C)</t>
  </si>
  <si>
    <t>McKeown,PCM (12/7-16/8, 6/9-11/10), /Cosc100Tutor (12/7-16/8, 6/9-11/10)</t>
  </si>
  <si>
    <t>Introduction to Computer Science</t>
  </si>
  <si>
    <t>McKeown,PCM (11/7-15/8, 5/9-10/10), /Cosc100Tutor (11/7-15/8, 5/9-10/10)</t>
  </si>
  <si>
    <t>McKeown,PCM (15/7-19/8, 9/9-14/10), /Cosc100Tutor (15/7-19/8, 9/9-14/10)</t>
  </si>
  <si>
    <t>Green,R (11/7-15/8, 5/9-10/10), Bell,T (11/7-15/8, 5/9-10/10)</t>
  </si>
  <si>
    <t>Green,R (13/7-17/8, 7/9-12/10), Bell,T (13/7-17/8, 7/9-12/10)</t>
  </si>
  <si>
    <t>Green,R (14/7-18/8, 8/9-13/10), Bell,T (14/7-18/8, 8/9-13/10)</t>
  </si>
  <si>
    <t>Erskine 134 Lab 3 (8/9), Erskine 248 Computer Lab (8/9), Erskine 136 Lab 4 (8/9), Erskine 131 Lab 1 (8/9), Erskine 133 Lab 2 (8/9)</t>
  </si>
  <si>
    <t>COSC261-16S1 (C)</t>
  </si>
  <si>
    <t>Erskine 101 (25/2-7/4, 5/5-2/6), Erskine 136 Lab 4 (25/2-7/4, 5/5-2/6)</t>
  </si>
  <si>
    <t>Formal Languages and Compilers</t>
  </si>
  <si>
    <t>Erskine 101 (26/2-18/3, 1/4-8/4, 6/5-3/6), Erskine 136 Lab 4 (26/2-18/3, 1/4-8/4, 6/5-3/6)</t>
  </si>
  <si>
    <t>Neshatian,K (22/2-21/3, 4/4, 2/5-30/5), Guttmann,WN (22/2-21/3, 4/4, 2/5-30/5)</t>
  </si>
  <si>
    <t>Neshatian,K (23/2-22/3, 5/4, 3/5-31/5), Guttmann,WN (23/2-22/3, 5/4, 3/5-31/5)</t>
  </si>
  <si>
    <t>Neshatian,K (24/2-6/4, 4/5-1/6), Guttmann,WN (24/2-6/4, 4/5-1/6)</t>
  </si>
  <si>
    <t>Erskine 134 Lab 3 (1/4), Erskine 248 Computer Lab (1/4), Erskine 136 Lab 4 (1/4), Erskine 131 Lab 1 (1/4), Erskine 133 Lab 2 (1/4)</t>
  </si>
  <si>
    <t>Neshatian,K (1/4), Guttmann,WN (1/4)</t>
  </si>
  <si>
    <t>COSC262-16S1 (C)</t>
  </si>
  <si>
    <t>Neshatian,K (22/2-21/3, 4/4, 2/5-30/5), Mukundan,R (22/2-21/3, 4/4, 2/5-30/5)</t>
  </si>
  <si>
    <t>Neshatian,K (23/2-22/3, 5/4, 3/5-24/5), Mukundan,R (23/2-22/3, 5/4, 3/5-24/5)</t>
  </si>
  <si>
    <t>Neshatian,K (25/2-7/4, 5/5-26/5), Mukundan,R (25/2-7/4, 5/5-26/5)</t>
  </si>
  <si>
    <t>Neshatian,K (2/3-6/4, 4/5-1/6), Mukundan,R (2/3-6/4, 4/5-1/6)</t>
  </si>
  <si>
    <t>Neshatian,K (4/3-18/3, 1/4-8/4, 6/5-3/6), Mukundan,R (4/3-18/3, 1/4-8/4, 6/5-3/6)</t>
  </si>
  <si>
    <t>Neshatian,K (1/3-22/3, 5/4, 3/5-31/5), Mukundan,R (1/3-22/3, 5/4, 3/5-31/5)</t>
  </si>
  <si>
    <t>COSC264-16S2 (C)</t>
  </si>
  <si>
    <t>Erskine 136 Lab 4</t>
  </si>
  <si>
    <t>Introduction to Computer Networks and the Internet</t>
  </si>
  <si>
    <t>Willig,A (11/7-15/8, 5/9-10/10), Kim,DS (11/7-15/8, 5/9-10/10)</t>
  </si>
  <si>
    <t>Willig,A (15/7-19/8, 9/9-14/10), Kim,DS (15/7-19/8, 9/9-14/10)</t>
  </si>
  <si>
    <t>Willig,A (13/7-17/8, 7/9-12/10), Kim,DS (13/7-17/8, 7/9-12/10)</t>
  </si>
  <si>
    <t>COSC265-16S2 (C)</t>
  </si>
  <si>
    <t>Mitrovic,T (26/7, 9/8-16/8, 6/9-20/9, 4/10), Sundralingam,Y (26/7, 9/8-16/8, 6/9-20/9, 4/10)</t>
  </si>
  <si>
    <t>Relational Database Systems</t>
  </si>
  <si>
    <t>Mitrovic,T (27/7, 10/8-17/8, 7/9-21/9, 5/10), Sundralingam,Y (27/7, 10/8-17/8, 7/9-21/9, 5/10)</t>
  </si>
  <si>
    <t>Mitrovic,T (29/7, 12/8-19/8, 9/9-23/9, 7/10), /Cosc200Tutor (29/7, 12/8-19/8, 9/9-23/9, 7/10), Sundralingam,Y (29/7, 12/8-19/8, 9/9-23/9, 7/10)</t>
  </si>
  <si>
    <t>Erskine 134 Lab 3 (29/9), Erskine 136 Lab 4 (29/9), Erskine 131 Lab 1 (29/9), Erskine 133 Lab 2 (29/9)</t>
  </si>
  <si>
    <t>Erskine 315 (19/7, 2/8, 27/9, 11/10), Erskine 111 (19/7, 2/8, 27/9, 11/10)</t>
  </si>
  <si>
    <t>Mitrovic,T (19/7, 2/8, 27/9, 11/10), Sundralingam,Y (19/7, 2/8, 27/9, 11/10)</t>
  </si>
  <si>
    <t>Mitrovic,T (20/7, 3/8, 28/9, 12/10), Sundralingam,Y (20/7, 3/8, 28/9, 12/10)</t>
  </si>
  <si>
    <t>Mitrovic,T (22/7, 5/8, 30/9, 14/10), Sundralingam,Y (22/7, 5/8, 30/9, 14/10)</t>
  </si>
  <si>
    <t>COSC362-16S2 (C)</t>
  </si>
  <si>
    <t>/Cosc300Tutor (13/7-17/8, 7/9-12/10), /Cosc100Tutor (13/7-17/8, 7/9-12/10), Kim,DS (13/7-17/8, 7/9-12/10)</t>
  </si>
  <si>
    <t>Data and Network Security</t>
  </si>
  <si>
    <t>/Cosc100Tutor (13/7-17/8, 7/9-12/10), Kim,DS (13/7-17/8, 7/9-12/10)</t>
  </si>
  <si>
    <t>Kim,DS (15/7-19/8, 9/9-14/10), /Cosc100Tutor (15/7-19/8, 9/9-14/10)</t>
  </si>
  <si>
    <t>COSC363-16S1 (C)</t>
  </si>
  <si>
    <t>Computer Graphics</t>
  </si>
  <si>
    <t>Mukundan,R (26/2-18/3, 1/4-8/4, 6/5-3/6), /Cosc100Tutor (26/2-18/3, 1/4-8/4, 6/5-3/6)</t>
  </si>
  <si>
    <t>Mukundan,R (25/2-7/4, 5/5-2/6), /Cosc100Tutor (25/2-7/4, 5/5-2/6)</t>
  </si>
  <si>
    <t>COSC364-16S1 (C)</t>
  </si>
  <si>
    <t>Internet Technology and Engineering</t>
  </si>
  <si>
    <t>Willig,A (24/2-6/4, 4/5-1/6), /Cosc100Tutor (24/2-6/4, 4/5-1/6)</t>
  </si>
  <si>
    <t>Willig,A (26/2-18/3, 1/4-8/4, 6/5-3/6), /Cosc100Tutor (26/2-18/3, 1/4-8/4, 6/5-3/6)</t>
  </si>
  <si>
    <t>COSC367-16S2 (C)</t>
  </si>
  <si>
    <t>Artificial Intelligence</t>
  </si>
  <si>
    <t>/Cosc300Tutor (15/7-19/8, 9/9-14/10), Neshatian,K (15/7-19/8, 9/9-14/10)</t>
  </si>
  <si>
    <t>Neshatian,K (12/7-16/8, 6/9-11/10), /Cosc100Tutor (12/7-16/8, 6/9-11/10)</t>
  </si>
  <si>
    <t>/Cosc100Tutor (21/7-18/8, 8/9-13/10), Neshatian,K (21/7-18/8, 8/9-13/10)</t>
  </si>
  <si>
    <t>Erskine 134 Lab 3 (15/9), Erskine 136 Lab 4 (15/9), Erskine 131 Lab 1 (15/9), Erskine 133 Lab 2 (15/9)</t>
  </si>
  <si>
    <t>COSC368-16S2 (C)</t>
  </si>
  <si>
    <t>Humans and Computers</t>
  </si>
  <si>
    <t>/Cosc300Tutor (14/7-18/8, 8/9-13/10), Cockburn,AJ (14/7-18/8, 8/9-13/10)</t>
  </si>
  <si>
    <t>Cockburn,AJ (12/7-16/8, 6/9-11/10), /Cosc100Tutor (12/7-16/8, 6/9-11/10)</t>
  </si>
  <si>
    <t>/Cosc100Tutor (15/7-19/8, 9/9-14/10), Cockburn,AJ (15/7-19/8, 9/9-14/10)</t>
  </si>
  <si>
    <t>COSC401-16S1 (C)</t>
  </si>
  <si>
    <t>Machine Learning</t>
  </si>
  <si>
    <t>COSC411-16S1 (C)</t>
  </si>
  <si>
    <t>/Cosc300Tutor (22/2-21/3, 4/4, 2/5-30/5), /Cosc200Tutor (22/2-21/3, 4/4, 2/5-30/5), Cockburn,AJ (22/2-21/3, 4/4, 2/5-30/5)</t>
  </si>
  <si>
    <t>Advanced Topics in HCI</t>
  </si>
  <si>
    <t>/Cosc300Tutor (25/2-7/4, 5/5-2/6), /Cosc200Tutor (25/2-7/4, 5/5-2/6), Cockburn,AJ (25/2-7/4, 5/5-2/6)</t>
  </si>
  <si>
    <t>COSC415-16S2 (C)</t>
  </si>
  <si>
    <t>Churcher,NI (13/7-17/8, 7/9-12/10), /Cosc200Tutor (13/7-17/8, 7/9-12/10)</t>
  </si>
  <si>
    <t>Information and Software Visualisation</t>
  </si>
  <si>
    <t>Churcher,NI (13/7-17/8, 7/9-12/10), /Cosc300Tutor (13/7-17/8, 7/9-12/10), /Cosc200Tutor (13/7-17/8, 7/9-12/10)</t>
  </si>
  <si>
    <t>COSC418-16S2 (C)</t>
  </si>
  <si>
    <t>Willig,A (11/7-15/8, 5/9-10/10), /Cosc300Tutor (11/7-15/8, 5/9-10/10), /Cosc200Tutor (11/7-15/8, 5/9-10/10)</t>
  </si>
  <si>
    <t>Wireless Ad-hoc and Sensor Networks</t>
  </si>
  <si>
    <t>COSC420-16S1 (C)</t>
  </si>
  <si>
    <t>Mitrovic,T (23/2-22/3, 5/4, 3/5-31/5), /Cosc300Tutor (23/2-22/3, 5/4, 3/5-31/5), /Cosc200Tutor (23/2-22/3, 5/4, 3/5-31/5)</t>
  </si>
  <si>
    <t>Intelligent Tutoring Systems</t>
  </si>
  <si>
    <t>COSC421-16S1 (C)</t>
  </si>
  <si>
    <t>/Cosc300Tutor (24/2-6/4, 4/5-1/6), Kim,DS (24/2-6/4, 4/5-1/6), /Cosc200Tutor (24/2-6/4, 4/5-1/6)</t>
  </si>
  <si>
    <t>Advanced Topics in Security</t>
  </si>
  <si>
    <t>COSC422-16S2 (C)</t>
  </si>
  <si>
    <t>/Cosc300Tutor (11/7-15/8, 5/9-10/10), Mukundan,R (11/7-15/8, 5/9-10/10), /Cosc200Tutor (11/7-15/8, 5/9-10/10)</t>
  </si>
  <si>
    <t>Advanced Computer Graphics</t>
  </si>
  <si>
    <t>/Cosc300Tutor (14/7-18/8, 8/9-13/10), Mukundan,R (14/7-18/8, 8/9-13/10), /Cosc200Tutor (14/7-18/8, 8/9-13/10)</t>
  </si>
  <si>
    <t>COSC424-16S2 (C)</t>
  </si>
  <si>
    <t>/Cosc300Tutor (14/7-18/8, 8/9-13/10), /Cosc200Tutor (14/7-18/8, 8/9-13/10)</t>
  </si>
  <si>
    <t>Secure Software</t>
  </si>
  <si>
    <t>COSC428-16S1 (C)</t>
  </si>
  <si>
    <t>/Cosc300Tutor (22/2-21/3, 4/4, 2/5-30/5), Green,R (22/2-21/3, 4/4, 2/5-30/5), /Cosc200Tutor (22/2-21/3, 4/4, 2/5-30/5)</t>
  </si>
  <si>
    <t>Computer Vision</t>
  </si>
  <si>
    <t>COSC432-16S2 (C)</t>
  </si>
  <si>
    <t>/Cosc300Tutor (12/7-16/8, 6/9-11/10), /Cosc200Tutor (12/7-16/8, 6/9-11/10), Guttmann,WN (12/7-16/8, 6/9-11/10)</t>
  </si>
  <si>
    <t>Relational Methods</t>
  </si>
  <si>
    <t>COSC460-16W (C)</t>
  </si>
  <si>
    <t>Erskine 101 (26/2-18/3, 1/4-8/4, 6/5-3/6), Erskine 111 (15/7-19/8, 9/9-14/10)</t>
  </si>
  <si>
    <t>Research Project</t>
  </si>
  <si>
    <t>COUN672-16W (D)</t>
  </si>
  <si>
    <t>Barraclough,SJ (8/3), Miller,J (8/3)</t>
  </si>
  <si>
    <t>Special Topic: Counselling Supervision and Reflective Practice</t>
  </si>
  <si>
    <t>Barraclough,SJ (5/4), Miller,J (5/4)</t>
  </si>
  <si>
    <t>Barraclough,SJ (19/5), Miller,J (19/5)</t>
  </si>
  <si>
    <t>Barraclough,SJ (13/7), Miller,J (13/7)</t>
  </si>
  <si>
    <t>Dovedale DA05</t>
  </si>
  <si>
    <t>Barraclough,SJ (18/8), Miller,J (18/8)</t>
  </si>
  <si>
    <t>Barraclough,SJ (20/9), Miller,J (20/9)</t>
  </si>
  <si>
    <t>COUN675-16W (D)</t>
  </si>
  <si>
    <t>Barraclough,SJ (23/2), Miller,J (23/2)</t>
  </si>
  <si>
    <t>Professional Counselling Practice I</t>
  </si>
  <si>
    <t>Barraclough,SJ (24/2), Miller,J (24/2)</t>
  </si>
  <si>
    <t>Barraclough,SJ (6/4), Miller,J (6/4)</t>
  </si>
  <si>
    <t>Wheki 202</t>
  </si>
  <si>
    <t>Barraclough,SJ (17/5), Miller,J (17/5)</t>
  </si>
  <si>
    <t>Wheki 101</t>
  </si>
  <si>
    <t>Barraclough,SJ (14/7), Miller,J (14/7)</t>
  </si>
  <si>
    <t>Barraclough,SJ (21/9), Miller,J (21/9)</t>
  </si>
  <si>
    <t>COUN676-16YD (C)</t>
  </si>
  <si>
    <t>Wheki 104</t>
  </si>
  <si>
    <t>Barraclough,SJ (2/3), Miller,J (2/3)</t>
  </si>
  <si>
    <t>Barraclough,SJ (23/5), Miller,J (23/5)</t>
  </si>
  <si>
    <t>Barraclough,SJ (19/7), Miller,J (19/7)</t>
  </si>
  <si>
    <t>COUN678-16S2 (C)</t>
  </si>
  <si>
    <t>JTA Child of Group Work: Process and Practice, Group Work: Process and Practice</t>
  </si>
  <si>
    <t>COUN679-16S1 (D)</t>
  </si>
  <si>
    <t>JTA Child of Solution Focused Theory and Skills, Solution Focused Theory and Skills</t>
  </si>
  <si>
    <t>CRJU101-16S1 (C)</t>
  </si>
  <si>
    <t>Frost,AR (2/5-9/5), Gilbert,JD (22/2, 30/5), Ross,T (4/4), Blampied,NM (30/5), Newbold,G (22/2-29/2, 16/5-23/5), Wilson,DJ (21/3, 9/5), Suszko,AL (4/4, 2/5), Grace,RC (30/5), Wolffram,HM (7/3), Finn,JN (29/2-21/3)</t>
  </si>
  <si>
    <t>Introduction to Criminal Justice</t>
  </si>
  <si>
    <t>School of Law</t>
  </si>
  <si>
    <t>Frost,AR (4/5-11/5), Gilbert,JD (24/2, 1/6), Ross,T (6/4), Blampied,NM (1/6), Newbold,G (24/2-2/3, 18/5-25/5), Wilson,DJ (23/3-30/3, 11/5), Suszko,AL (6/4, 4/5), Grace,RC (1/6), Wolffram,HM (9/3), Finn,JN (2/3-23/3)</t>
  </si>
  <si>
    <t>F1 Lectorial (1/3-8/3, 22/3, 5/4, 3/5-31/5), James Hight 206 The Den (15/3)</t>
  </si>
  <si>
    <t>Kirkwood KA04 (2/3-9/3, 23/3-6/4, 4/5-1/6), James Hight 206 The Den (16/3)</t>
  </si>
  <si>
    <t>Kirkwood KD05 (2/3-9/3, 23/3-6/4, 4/5-1/6), James Hight 206 The Den (16/3)</t>
  </si>
  <si>
    <t>James Hight 206 The Den (16/3), Erskine 121 (2/3-9/3, 23/3-6/4, 4/5-1/6)</t>
  </si>
  <si>
    <t>James Hight 206 The Den (17/3), Erskine 121 (3/3-10/3, 24/3-7/4, 5/5-2/6)</t>
  </si>
  <si>
    <t>Kirkwood KH06 102 (3/3-10/3, 24/3-7/4, 5/5-2/6), Kirkwood KC03 Computer Lab (17/3)</t>
  </si>
  <si>
    <t>Karl Popper 612 (3/3-10/3, 24/3-7/4, 5/5-2/6), Kirkwood KC03 Computer Lab (17/3)</t>
  </si>
  <si>
    <t>Kirkwood KH06 102 (3/3-10/3, 24/3-7/4, 5/5-2/6), James Hight 206 The Den (17/3)</t>
  </si>
  <si>
    <t>CRJU201-16S2 (C)</t>
  </si>
  <si>
    <t>JTA Child of Crime and Justice, Crime and Justice</t>
  </si>
  <si>
    <t>CRJU202-16S1 (C)</t>
  </si>
  <si>
    <t>Criminal Law and Procedure</t>
  </si>
  <si>
    <t>CRJU301-16S1 (C)</t>
  </si>
  <si>
    <t>Wilson,DJ (26/2-18/3, 1/4-8/4, 6/5-3/6), Finn,JN (26/2-18/3, 1/4-8/4, 6/5-3/6)</t>
  </si>
  <si>
    <t>JTA Child of Sentencing Theory and Practice, Sentencing Theory and Practice</t>
  </si>
  <si>
    <t>/Campbell,S (10/3, 24/3), Finn,JN (7/4, 12/5, 26/5)</t>
  </si>
  <si>
    <t>/Campbell,S (17/3, 31/3), Finn,JN (5/5, 19/5, 2/6)</t>
  </si>
  <si>
    <t>CRJU302-16S2 (C)</t>
  </si>
  <si>
    <t>JTA Child of Prisons and Corrections, Prisons and Corrections</t>
  </si>
  <si>
    <t>CRJU307-16S2 (C)</t>
  </si>
  <si>
    <t>Burke,RS (11/7-15/8, 5/9-10/10), Finn,JN (11/7-15/8, 5/9-10/10)</t>
  </si>
  <si>
    <t>JTA Child of Issues in Policing, Prosecution and Alternatives to Prosecution, Issues in Policing, Prosecution and Alternatives to Prosecution</t>
  </si>
  <si>
    <t>CRJU308-16S2 (C)</t>
  </si>
  <si>
    <t>JTA Child of The Principles of Evidence, The Principles of Evidence</t>
  </si>
  <si>
    <t>CRJU309-16S2 (C)</t>
  </si>
  <si>
    <t>JTA Child of International Criminal Law, International Criminal Law  +  International Criminal Law</t>
  </si>
  <si>
    <t>CRJU313-16S1 (C)</t>
  </si>
  <si>
    <t>Law 104 Moot Room</t>
  </si>
  <si>
    <t>Law and Medicine</t>
  </si>
  <si>
    <t>CULT114-16S2 (C)</t>
  </si>
  <si>
    <t>CULT201-16S2 (C)</t>
  </si>
  <si>
    <t>CULT202-16S1 (C)</t>
  </si>
  <si>
    <t>JTA Child of Cultural Politics/ Cultural Activism, Cultural Politics/Cultural Activism</t>
  </si>
  <si>
    <t>CULT206-16S2 (C)</t>
  </si>
  <si>
    <t>Potts,A (22/7-19/8, 9/9-7/10), Armstrong,PC (22/7-19/8, 9/9-7/10)</t>
  </si>
  <si>
    <t>CULT215-16S2 (C)</t>
  </si>
  <si>
    <t>CULT219-16S2 (C)</t>
  </si>
  <si>
    <t>A6 Lecture Theatre (14/7), C3 Lecture Theatre (21/7-18/8, 8/9-13/10)</t>
  </si>
  <si>
    <t>CULT233-16S2 (C)</t>
  </si>
  <si>
    <t>CULT302-16S2 (C)</t>
  </si>
  <si>
    <t>Colonisation, Takahi: Colonisation</t>
  </si>
  <si>
    <t>JTA Child of Takahi: Colonisation, Takahi: Colonisation</t>
  </si>
  <si>
    <t>CULT303-16S2 (C)</t>
  </si>
  <si>
    <t>Potts,A (11/7-15/8, 5/9-10/10), Harrington,EJ (11/7-15/8, 5/9-10/10), Armstrong,PC (11/7-15/8, 5/9-10/10), /Saunders,K (11/7-15/8, 5/9-10/10)</t>
  </si>
  <si>
    <t>JTA Child of Sexualities in Culture, Sexualities in Culture</t>
  </si>
  <si>
    <t>CULT310-16S1 (C)</t>
  </si>
  <si>
    <t>CULT317-16S2 (C)</t>
  </si>
  <si>
    <t>Potts,A (6/9-11/10), Smith,AJ (19/7-16/8)</t>
  </si>
  <si>
    <t>JTA Child of Cultures of the Supernatural, Cultures of the Supernatural</t>
  </si>
  <si>
    <t>CULT319-16S2 (C)</t>
  </si>
  <si>
    <t>CULT322-16S1 (C)</t>
  </si>
  <si>
    <t>CULT333-16S1 (C)</t>
  </si>
  <si>
    <t>Armstrong,PC (23/2-22/3), Bedggood,D (5/4, 3/5-31/5)</t>
  </si>
  <si>
    <t>JTA Child of The Exotic, The Exotic</t>
  </si>
  <si>
    <t>Bedggood,D (7/4, 5/5-2/6), Armstrong,PC (25/2-31/3)</t>
  </si>
  <si>
    <t>CULT334-16S2 (C)</t>
  </si>
  <si>
    <t>CULT336-16S2 (C)</t>
  </si>
  <si>
    <t>JTA Child of Heroines in History, Heroines in History</t>
  </si>
  <si>
    <t>CULT420-16S1 (C)</t>
  </si>
  <si>
    <t>CULT421-16S2 (C)</t>
  </si>
  <si>
    <t>DESI201-16W (C)</t>
  </si>
  <si>
    <t>Graphic Design</t>
  </si>
  <si>
    <t>DESI301-16W (C)</t>
  </si>
  <si>
    <t>DESI401-16W (C)</t>
  </si>
  <si>
    <t>DESI501-16W (C)</t>
  </si>
  <si>
    <t>DESI550-16W (C)</t>
  </si>
  <si>
    <t>Research Paper</t>
  </si>
  <si>
    <t>DESI601-16A (C)</t>
  </si>
  <si>
    <t>DIGI101-16S1 (C)</t>
  </si>
  <si>
    <t>DIGI102-16S2 (C)</t>
  </si>
  <si>
    <t>Copeland,J (18/7-15/8), Thomson,CJ (5/9-10/10)</t>
  </si>
  <si>
    <t xml:space="preserve">/PHILtutor </t>
  </si>
  <si>
    <t>DIGI401-16S1 (C)</t>
  </si>
  <si>
    <t>Logie 213-Language Lab</t>
  </si>
  <si>
    <t>Bell,T (24/2-6/4, 4/5-1/6), Thomson,CJ (24/2-6/4, 4/5-1/6)</t>
  </si>
  <si>
    <t>Digital Methods</t>
  </si>
  <si>
    <t>Bell,T (23/2-22/3, 5/4, 3/5-31/5), Thomson,CJ (23/2-22/3, 5/4, 3/5-31/5)</t>
  </si>
  <si>
    <t>DIGI403-16S1 (C)</t>
  </si>
  <si>
    <t>Digital Project</t>
  </si>
  <si>
    <t>DIGI403-16S2 (C)</t>
  </si>
  <si>
    <t>DIPL401-16S1 (C)</t>
  </si>
  <si>
    <t>JTA Child of Diplomacy and International Relations, Diplomacy and International Relations</t>
  </si>
  <si>
    <t>DIPL404-16S2 (C)</t>
  </si>
  <si>
    <t>JTA Child of Intervention and International Relations, Intervention and International Relations  +  Intervention and International Relations</t>
  </si>
  <si>
    <t>DIPL405-16S1 (C)</t>
  </si>
  <si>
    <t>International Human Rights</t>
  </si>
  <si>
    <t>DIPL406-16S1 (C)</t>
  </si>
  <si>
    <t>JTA Child of China’s emergence as a global great power, China’s Emergence as a Global Great Power  +  China’s emergence as a global great power</t>
  </si>
  <si>
    <t>DIPL407-16S2 (C)</t>
  </si>
  <si>
    <t>JTA Child of The Political Economy of Development, The Political Economy of Development  +  The Political Economy of Development</t>
  </si>
  <si>
    <t>DIPL410-16S1 (C)</t>
  </si>
  <si>
    <t>JTA Child of Principles of Public International Law, Principles of Public International Law</t>
  </si>
  <si>
    <t>DIPL411-16S2 (C)</t>
  </si>
  <si>
    <t>JTA Child of World Trade Law, World Trade Law  +  International Trade Law</t>
  </si>
  <si>
    <t>DIPL420-16S1 (C)</t>
  </si>
  <si>
    <t>Logie 104</t>
  </si>
  <si>
    <t>DIPL421-16S2 (C)</t>
  </si>
  <si>
    <t>JTA Child of EU Development Policy, EU Development Policy</t>
  </si>
  <si>
    <t>DIPL428-16W (C)</t>
  </si>
  <si>
    <t>Monger,D (23/2-22/3, 5/4, 3/5-31/5, 12/7-16/8, 6/9-11/10), Wolffram,HM (23/2-22/3, 5/4, 3/5-31/5, 12/7-16/8, 6/9-11/10)</t>
  </si>
  <si>
    <t>JTA Child of Issues in Modern European History, Issues in Modern European History  +  Issues in Modern European History</t>
  </si>
  <si>
    <t>DRRE401-16S1 (C)</t>
  </si>
  <si>
    <t>JTA Child of Introduction to Hazards and Disasters, Introduction to Disaster Risk and Resilience</t>
  </si>
  <si>
    <t>Geological Sciences</t>
  </si>
  <si>
    <t>Davies,T (25/2, 17/3, 31/3-7/4, 5/5-2/6), Wilson,T (25/2, 17/3, 31/3-7/4, 5/5-2/6)</t>
  </si>
  <si>
    <t>Wilson,T (6/4, 25/5), Davies,T (6/4, 25/5)</t>
  </si>
  <si>
    <t>Wilson,T (24/2, 16/3, 30/3), Davies,T (24/2, 16/3, 30/3)</t>
  </si>
  <si>
    <t>DRRE402-16S1 (C)</t>
  </si>
  <si>
    <t>DRRE408-16S2 (C)</t>
  </si>
  <si>
    <t>GIS for Disaster Risk and Resilience</t>
  </si>
  <si>
    <t>von Haast 417</t>
  </si>
  <si>
    <t>ECON104-16S1 (C)</t>
  </si>
  <si>
    <t>Introduction to Microeconomics</t>
  </si>
  <si>
    <t>A2 Lecture Theatre (5/4), C3 Lecture Theatre (5/4), A1 Lecture Theatre (5/4), C2 Lecture Theatre (5/4), C1 Lecture Theatre (5/4)</t>
  </si>
  <si>
    <t>ECON104-16S2 (C)</t>
  </si>
  <si>
    <t>C3 Lecture Theatre (15/8), C2 Lecture Theatre (15/8), C1 Lecture Theatre (15/8)</t>
  </si>
  <si>
    <t>ECON105-16S1 (C)</t>
  </si>
  <si>
    <t>Introduction to Macroeconomics</t>
  </si>
  <si>
    <t>A2 Lecture Theatre (7/4), A1 Lecture Theatre (7/4)</t>
  </si>
  <si>
    <t>ECON105-16S2 (C)</t>
  </si>
  <si>
    <t>C3 Lecture Theatre (5/9), C2 Lecture Theatre (5/9), C1 Lecture Theatre (5/9)</t>
  </si>
  <si>
    <t>ECON206-16S2 (C)</t>
  </si>
  <si>
    <t>Intermediate Macroeconomics</t>
  </si>
  <si>
    <t>E9 Lecture Theatre (8/9), E8 Lecture Theatre (8/9), A4 Lecture Theatre (8/9)</t>
  </si>
  <si>
    <t>ECON207-16S1 (C)</t>
  </si>
  <si>
    <t>Intermediate Microeconomics - Households and Government</t>
  </si>
  <si>
    <t>C2 Lecture Theatre (4/4), C1 Lecture Theatre (4/4)</t>
  </si>
  <si>
    <t>ECON208-16S2 (C)</t>
  </si>
  <si>
    <t>Intermediate Microeconomics - Firms and Markets</t>
  </si>
  <si>
    <t>E9 Lecture Theatre (18/8), C3 Lecture Theatre (18/8), C2 Lecture Theatre (18/8)</t>
  </si>
  <si>
    <t>ECON213-16S1 (C)</t>
  </si>
  <si>
    <t>Kirkwood KC01 Computer Lab</t>
  </si>
  <si>
    <t>Reed,B (25/2-7/4, 5/5-2/6), Webb,RS (25/2-7/4, 5/5-2/6)</t>
  </si>
  <si>
    <t>Introduction to Econometrics</t>
  </si>
  <si>
    <t>Erskine 248 Computer Lab (30/3), Erskine 001 Crypt 1 (30/3)</t>
  </si>
  <si>
    <t>Erskine 248 Computer Lab (1/6), Erskine 001 Crypt 1 (1/6)</t>
  </si>
  <si>
    <t>ECON214-16S1 (C)</t>
  </si>
  <si>
    <t>Webb,RS (25/2-7/4, 5/5-2/6), Reed,B (25/2-7/4, 5/5-2/6)</t>
  </si>
  <si>
    <t>Special Topic: Data Analytics for Business Economics</t>
  </si>
  <si>
    <t>ECON222-16S1 (C)</t>
  </si>
  <si>
    <t>International Trade</t>
  </si>
  <si>
    <t>E9 Lecture Theatre (7/4), E8 Lecture Theatre (7/4)</t>
  </si>
  <si>
    <t>ECON223-16S2 (C)</t>
  </si>
  <si>
    <t>Introduction to Game Theory for Business, Science and Politics</t>
  </si>
  <si>
    <t>ECON310-16S2 (C)</t>
  </si>
  <si>
    <t>Economic Thinking for Business</t>
  </si>
  <si>
    <t>ECON321-16S1 (C)</t>
  </si>
  <si>
    <t>Microeconomic Analysis</t>
  </si>
  <si>
    <t>ECON323-16S1 (C)</t>
  </si>
  <si>
    <t>Erskine 442</t>
  </si>
  <si>
    <t>Penny,R (24/2-6/4, 4/5-1/6), Reale,M (24/2-6/4, 4/5-1/6)</t>
  </si>
  <si>
    <t>Mathematics and Statistics</t>
  </si>
  <si>
    <t>Penny,R (22/2-21/3, 4/4, 2/5-30/5), Reale,M (22/2-21/3, 4/4, 2/5-30/5)</t>
  </si>
  <si>
    <t>Penny,R (25/2-7/4, 5/5-2/6), Reale,M (25/2-7/4, 5/5-2/6)</t>
  </si>
  <si>
    <t>ECON324-16S1 (C)</t>
  </si>
  <si>
    <t>JTA Child of Econometrics, Econometrics II-600</t>
  </si>
  <si>
    <t>ECON326-16S1 (C)</t>
  </si>
  <si>
    <t>Macro and Monetary Economics</t>
  </si>
  <si>
    <t>ECON327-16S1 (C)</t>
  </si>
  <si>
    <t>Economic Analysis of Law</t>
  </si>
  <si>
    <t>ECON329-16S1 (C)</t>
  </si>
  <si>
    <t>Industrial Organisation</t>
  </si>
  <si>
    <t>ECON331-16S1 (C)</t>
  </si>
  <si>
    <t>JTA Child of Financial Economics, Financial Economics</t>
  </si>
  <si>
    <t>ECON334-16S1 (C)</t>
  </si>
  <si>
    <t>Labour Economics</t>
  </si>
  <si>
    <t>ECON335-16S1 (C)</t>
  </si>
  <si>
    <t>Public Economics 1</t>
  </si>
  <si>
    <t>ECON338-16S2 (C)</t>
  </si>
  <si>
    <t>Health Economics Overview</t>
  </si>
  <si>
    <t>ECON339-16SU1 (C)</t>
  </si>
  <si>
    <t>ECON340-16S2 (C)</t>
  </si>
  <si>
    <t>Development Economics</t>
  </si>
  <si>
    <t>ECON344-16S2 (C)</t>
  </si>
  <si>
    <t>JTA Child of International Finance, International Finance</t>
  </si>
  <si>
    <t>ECON345-16S2 (C)</t>
  </si>
  <si>
    <t>ECON601-16S1 (C)</t>
  </si>
  <si>
    <t>Rutherford 319</t>
  </si>
  <si>
    <t>Advanced Econometrics I</t>
  </si>
  <si>
    <t>ECON605-16S1 (C)</t>
  </si>
  <si>
    <t>Macroeconomics I</t>
  </si>
  <si>
    <t>ECON614-16S1 (C)</t>
  </si>
  <si>
    <t>ECON615-16S1 (C)</t>
  </si>
  <si>
    <t>ECON622-16S2 (C)</t>
  </si>
  <si>
    <t>JTA Child of Advanced Financial Economics, Advanced Financial Economics</t>
  </si>
  <si>
    <t>ECON644-16S2 (C)</t>
  </si>
  <si>
    <t>Microeconomics I</t>
  </si>
  <si>
    <t>ECON657-16S2 (C)</t>
  </si>
  <si>
    <t>ECON658-16S1 (C)</t>
  </si>
  <si>
    <t>Health Economics</t>
  </si>
  <si>
    <t>ECON668-16S2 (C)</t>
  </si>
  <si>
    <t>Experimental Economics</t>
  </si>
  <si>
    <t>Erskine 248 Computer Lab (3/8-10/8), Psychology - Sociology 210 (13/7-27/7, 17/8, 7/9-12/10)</t>
  </si>
  <si>
    <t>EDEM603-16W (C)</t>
  </si>
  <si>
    <t>Wheki 102 (23/2-1/3), Wheki 101 (8/3-22/3, 5/4, 3/5-31/5), Dovedale DB03 (12/7-19/7, 9/8-16/8, 6/9-11/10), - (26/7-2/8)</t>
  </si>
  <si>
    <t>Research Project in Learning, Teaching and Curriculum</t>
  </si>
  <si>
    <t>School of Teacher Education</t>
  </si>
  <si>
    <t>EDEM608-15SU2 (C)</t>
  </si>
  <si>
    <t>Wheki 302</t>
  </si>
  <si>
    <t>Special Topic: Understanding Emotions in Education</t>
  </si>
  <si>
    <t>EDEM614-16S2 (C)</t>
  </si>
  <si>
    <t>Morton,M (14/7-18/8, 8/9-13/10), /Tull,S (14/7-18/8, 8/9-13/10)</t>
  </si>
  <si>
    <t>JTA Child of Assessment for Learning, Assessment for Learning</t>
  </si>
  <si>
    <t>EDEM614-16S2 (D)</t>
  </si>
  <si>
    <t>EDEM615-16SU2 (C)</t>
  </si>
  <si>
    <t>Learning and Teaching Languages</t>
  </si>
  <si>
    <t>EDEM618-16S2 (C)</t>
  </si>
  <si>
    <t>Dyslexia: Identification and Intervention</t>
  </si>
  <si>
    <t>EDEM622-16S2 (C)</t>
  </si>
  <si>
    <t>Teaching and Learning in Inclusive Settings</t>
  </si>
  <si>
    <t>EDEM645-16SU1 (C)</t>
  </si>
  <si>
    <t>Dovedale DB03</t>
  </si>
  <si>
    <t>The Politics of Education</t>
  </si>
  <si>
    <t>EDEM649-16S1 (C)</t>
  </si>
  <si>
    <t>Te Aika,L</t>
  </si>
  <si>
    <t>Te Tiriti o Waitangi i te Ao Matauranga</t>
  </si>
  <si>
    <t>EDEM651-16S2 (C)</t>
  </si>
  <si>
    <t>Surtees,NJ (21/7-22/9, 13/10-20/10), de Vocht van Alphen,L (21/7-22/9, 13/10-20/10)</t>
  </si>
  <si>
    <t>Re-examining Early Years Education</t>
  </si>
  <si>
    <t>EDEM656-16S1 (C)</t>
  </si>
  <si>
    <t>Tikanga and Rautaki Whakaako Reo</t>
  </si>
  <si>
    <t>EDEM657-16S2 (C)</t>
  </si>
  <si>
    <t>Education Music 112</t>
  </si>
  <si>
    <t>EDEM658-16S2 (C)</t>
  </si>
  <si>
    <t>Education Music 105</t>
  </si>
  <si>
    <t>Matauranga Maori Hei Marautanga</t>
  </si>
  <si>
    <t>EDEM661-16W (C)</t>
  </si>
  <si>
    <t>EDEM662-16W (C)</t>
  </si>
  <si>
    <t>EDEM663-16W (C)</t>
  </si>
  <si>
    <t>EDEM664-16W (C)</t>
  </si>
  <si>
    <t>EDEM673-16W (D)</t>
  </si>
  <si>
    <t>EDEM682-16A (C)</t>
  </si>
  <si>
    <t>Wheki 105</t>
  </si>
  <si>
    <t>Special Topic: Transforming Education in Canterbury</t>
  </si>
  <si>
    <t>EDEM683-16W (C)</t>
  </si>
  <si>
    <t>Wheki 205</t>
  </si>
  <si>
    <t>/MacKay,J (23/2, 8/3, 22/3, 10/5, 24/5, 7/6, 28/6, 2/8, 16/8, 6/9, 18/10, 1/11), Jansen,C (23/2, 8/3, 22/3, 10/5, 24/5, 7/6, 28/6, 2/8, 16/8, 6/9, 18/10, 1/11), Davis,N (23/2, 8/3, 22/3, 10/5, 24/5, 7/6, 28/6, 2/8, 16/8, 6/9, 18/10, 1/11)</t>
  </si>
  <si>
    <t>Special Topic: Future Focussed Education in Action</t>
  </si>
  <si>
    <t>EDEM685-16S1 (C)</t>
  </si>
  <si>
    <t>Wheki 102</t>
  </si>
  <si>
    <t>Culturally Inclusive Pedagogies: Motivating Diverse Learners</t>
  </si>
  <si>
    <t>Wheki 451</t>
  </si>
  <si>
    <t>EDEM693-16S1 (C)</t>
  </si>
  <si>
    <t>McChesney,J (24/2-6/4, 4/5-1/6), Abbiss,JE (24/2-6/4, 4/5-1/6)</t>
  </si>
  <si>
    <t>Introduction to Methodologies and Ethics in Educational Research</t>
  </si>
  <si>
    <t>EDEM694-16S2 (C)</t>
  </si>
  <si>
    <t>Quantitative Research In Education</t>
  </si>
  <si>
    <t>EDEM697-16S1 (C)</t>
  </si>
  <si>
    <t>Otakaro 146 L1</t>
  </si>
  <si>
    <t>JTA Child of Qualitative Research in Education, Qualitative Research in Education</t>
  </si>
  <si>
    <t>EDEM697-16S1 (D)</t>
  </si>
  <si>
    <t>EDMM632-16S1 (D)</t>
  </si>
  <si>
    <t>Issues in Language Acquisition and Learning</t>
  </si>
  <si>
    <t>EDMT601-16X (C)</t>
  </si>
  <si>
    <t>Dovedale DA03</t>
  </si>
  <si>
    <t>Teaching and Learning in Aotearoa New Zealand</t>
  </si>
  <si>
    <t>EDMT602-16X (C)</t>
  </si>
  <si>
    <t>Toward Maori Success: Presence, Engagement and Achievement</t>
  </si>
  <si>
    <t>Wheki 103 (17/2, 2/3, 16/3, 30/3, 13/7, 27/7, 10/8, 19/10, 2/11), - (13/4)</t>
  </si>
  <si>
    <t>EDMT603-16X (C)</t>
  </si>
  <si>
    <t>Creating Inclusive Learning Environments for Diverse Learners</t>
  </si>
  <si>
    <t>EDMT604-16X (C)</t>
  </si>
  <si>
    <t>Fastier,M (15/2-22/2, 13/6), Rarere-Briggs,BK (15/2-22/2, 13/6), Charleston-Astall,CM (15/2-22/2, 13/6)</t>
  </si>
  <si>
    <t>Inquiry and Evidence-based Practice for Inclusive Learning Contexts 1</t>
  </si>
  <si>
    <t>Wheki 203 (19/2-18/3, 1/4-8/4, 10/6-17/6), - (15/4)</t>
  </si>
  <si>
    <t>Fastier,M (19/2-18/3, 1/4-15/4, 10/6-17/6), Rarere-Briggs,BK (19/2-18/3, 1/4-15/4, 10/6-17/6), Charleston-Astall,CM (19/2-18/3, 1/4-15/4, 10/6-17/6)</t>
  </si>
  <si>
    <t>Charleston-Astall,CM (7/6), Rarere-Briggs,BK (7/6), Fastier,M (7/6)</t>
  </si>
  <si>
    <t>Charleston-Astall,CM (25/2, 31/3), Rarere-Briggs,BK (25/2, 31/3), Fastier,M (25/2, 31/3)</t>
  </si>
  <si>
    <t>EDMT605-16X (C)</t>
  </si>
  <si>
    <t>Charleston-Astall,CM (13/7-20/7, 12/10-26/10), Rarere-Briggs,BK (13/7-20/7, 12/10-26/10), Fastier,M (13/7-20/7, 12/10-26/10)</t>
  </si>
  <si>
    <t>Inquiry and Evidence-based Practice for Inclusive Learning Contexts 2</t>
  </si>
  <si>
    <t>Dovedale DA01</t>
  </si>
  <si>
    <t>Fastier,M (14/7-11/8, 13/10-3/11), Rarere-Briggs,BK (14/7-11/8, 13/10-3/11), Charleston-Astall,CM (14/7-11/8, 13/10-3/11)</t>
  </si>
  <si>
    <t>Fastier,M (11/7-18/7), Rarere-Briggs,BK (11/7-18/7), Charleston-Astall,CM (11/7-18/7)</t>
  </si>
  <si>
    <t>EDMT606-16X (C)</t>
  </si>
  <si>
    <t>Developing a Teacher-Researcher Stance</t>
  </si>
  <si>
    <t>EDMT611-16X (C)</t>
  </si>
  <si>
    <t>Parkhill,FF (19/2-18/3, 1/4-15/4, 10/6), Charleston-Astall,CM (19/2-18/3, 1/4-15/4, 10/6)</t>
  </si>
  <si>
    <t>Curriculum, Pedagogy and Assessment in Primary Contexts 1: Engaging Diverse Learners in NZC</t>
  </si>
  <si>
    <t>Educational Tech 101</t>
  </si>
  <si>
    <t>EDMT612-16X (C)</t>
  </si>
  <si>
    <t>Educational Tech 101 (13/10-27/10), Dovedale DA02 (14/7-11/8, 3/11-10/11)</t>
  </si>
  <si>
    <t>Snape,PM (14/7-11/8, 13/10-10/11), Manning,RF (14/7-11/8, 3/11-10/11), Howard,J (14/7-11/8, 3/11-10/11)</t>
  </si>
  <si>
    <t>Curriculum, Pedagogy and Assessment in Primary Contexts 2: Engaging Diverse Learners in NZC</t>
  </si>
  <si>
    <t>EDMT621-16X (C)</t>
  </si>
  <si>
    <t>Curriculum, Pedagogy and Assessment in Secondary Contexts 1: Engaging Diverse Learners in NZC</t>
  </si>
  <si>
    <t>/Rutherford 433, 431</t>
  </si>
  <si>
    <t>Education Music 111</t>
  </si>
  <si>
    <t>Education Music 112 (10/3, 24/3, 14/4, 9/6-16/6), Dovedale DA05 (18/2, 3/3)</t>
  </si>
  <si>
    <t>EDMT622-16X (C)</t>
  </si>
  <si>
    <t>Curriculum, Pedagogy and Assessment in Secondary Contexts 2: Engaging Diverse Learners in NZC and NCEA</t>
  </si>
  <si>
    <t>EDMT631-16X (C)</t>
  </si>
  <si>
    <t>/Lewis,T (18/2-14/4, 9/6-16/6), Clarke,MV (18/2-14/4, 9/6-16/6)</t>
  </si>
  <si>
    <t>Curriculum, Pedagogy and Assessment in Early Childhood Contexts 1: Engaging Diverse Learners in the early year's curriculum Te Whariki</t>
  </si>
  <si>
    <t>Clarke,MV (26/2, 11/3-18/3, 8/4, 10/6), /Lewis,T (26/2, 11/3-18/3, 8/4, 10/6)</t>
  </si>
  <si>
    <t>EDMT632-16X (C)</t>
  </si>
  <si>
    <t>Curriculum, Pedagogy and Assessment in Early Childhood Contexts 2: Engaging Diverse learners in the early year's curriculum Te Whariki</t>
  </si>
  <si>
    <t>EDUC101-16S2 (C)</t>
  </si>
  <si>
    <t>O'Steen,B (12/7-16/8, 6/9-11/10), Walker,LE (12/7-16/8, 6/9-11/10)</t>
  </si>
  <si>
    <t>Learning: About Education</t>
  </si>
  <si>
    <t>O'Steen,B (13/7-17/8, 7/9-12/10), Walker,LE (13/7-17/8, 7/9-12/10)</t>
  </si>
  <si>
    <t>O'Steen,B (21/7-18/8, 8/9-13/10), Walker,LE (21/7-18/8, 8/9-13/10)</t>
  </si>
  <si>
    <t>O'Steen,B (22/7, 12/8, 16/9, 7/10), Walker,LE (22/7, 12/8, 16/9, 7/10), Quinlivan,KA (22/7, 12/8, 16/9, 7/10)</t>
  </si>
  <si>
    <t>EDUC101-16S2 (D)</t>
  </si>
  <si>
    <t>EDUC102-16S1 (C)</t>
  </si>
  <si>
    <t>EDUC102-16S1 (D)</t>
  </si>
  <si>
    <t>EDUC103-16S1 (C)</t>
  </si>
  <si>
    <t>EDUC103-16S1 (D)</t>
  </si>
  <si>
    <t>EDUC201-16S1 (C)</t>
  </si>
  <si>
    <t>Wilson,AJ (22/2-21/3, 4/4, 2/5-30/5), Walker,LE (22/2-21/3, 4/4, 2/5-30/5)</t>
  </si>
  <si>
    <t>Current Issues in Learning</t>
  </si>
  <si>
    <t>EDUC202-16S1 (C)</t>
  </si>
  <si>
    <t>One in Five: Different Developmental Pathways</t>
  </si>
  <si>
    <t>EDUC204-16S2 (C)</t>
  </si>
  <si>
    <t>Promoting Child and Adolescent Wellbeing and Health</t>
  </si>
  <si>
    <t>EDUC206-16S2 (C)</t>
  </si>
  <si>
    <t>Small,DT (11/7-15/8, 5/9-10/10), Freeman-Moir,J (11/7-15/8, 5/9-10/10), Roberts,PR (11/7-15/8, 5/9-10/10)</t>
  </si>
  <si>
    <t>Education and Society: Ideals and Realities</t>
  </si>
  <si>
    <t>Small,DT (12/7-16/8, 6/9-11/10), Freeman-Moir,J (12/7-16/8, 6/9-11/10)</t>
  </si>
  <si>
    <t>Small,DT (14/7-18/8, 8/9-13/10), Freeman-Moir,J (14/7-18/8, 8/9-13/10)</t>
  </si>
  <si>
    <t>EDUC302-16S1 (C)</t>
  </si>
  <si>
    <t>Researching Child and Adolescent Development</t>
  </si>
  <si>
    <t>EDUC315-16S2 (C)</t>
  </si>
  <si>
    <t>Quinlivan,KA (12/7-16/8, 6/9-11/10), Morton,M (12/7-16/8, 6/9-11/10)</t>
  </si>
  <si>
    <t>Diverse Learners and Inclusive Education</t>
  </si>
  <si>
    <t>EDUC339-16S1 (C)</t>
  </si>
  <si>
    <t>Wheki 102 (22/2-29/2), Wheki 202 (7/3-21/3, 4/4, 2/5-30/5)</t>
  </si>
  <si>
    <t>Globalisation, Social Justice and Education</t>
  </si>
  <si>
    <t>EDUC412-16W (C)</t>
  </si>
  <si>
    <t>EDUC416-16W (C)</t>
  </si>
  <si>
    <t>EDUC421-16W (C)</t>
  </si>
  <si>
    <t>EDUC461-16W (C)</t>
  </si>
  <si>
    <t>EMTH110-16S1 (C)</t>
  </si>
  <si>
    <t>Engineering Mathematics Tutorial</t>
  </si>
  <si>
    <t>EMTH118-16S1 (C)</t>
  </si>
  <si>
    <t>Tappenden,REH (21/3), Creutz,BM (7/3-14/3), Williams,PJ (4/4, 2/5-16/5), Beatson,R (22/2-29/2, 23/5-30/5)</t>
  </si>
  <si>
    <t>Engineering Mathematics 1A</t>
  </si>
  <si>
    <t>Beatson,R (23/2-1/3, 24/5-31/5), Creutz,BM (8/3-15/3), Tappenden,REH (22/3), Williams,PJ (5/4, 3/5-17/5)</t>
  </si>
  <si>
    <t>Tappenden,REH (23/3-30/3), Creutz,BM (9/3-16/3), Williams,PJ (6/4, 4/5-18/5), Beatson,R (24/2-2/3, 25/5-1/6)</t>
  </si>
  <si>
    <t>Tappenden,REH (24/3-31/3), Creutz,BM (10/3-17/3), Williams,PJ (7/4, 5/5-19/5), Beatson,R (25/2-3/3, 26/5-2/6)</t>
  </si>
  <si>
    <t>Erskine 035 Lab 2</t>
  </si>
  <si>
    <t>E9 Lecture Theatre (6/4), E8 Lecture Theatre (6/4), Erskine 031 Lecture Theatre (6/4), A2 Lecture Theatre (6/4), C3 Lecture Theatre (6/4), A1 Lecture Theatre (6/4), C2 Lecture Theatre (6/4), F3 Lecture Theatre (6/4)</t>
  </si>
  <si>
    <t>E9 Lecture Theatre (18/5), E8 Lecture Theatre (18/5), A3 Lecture Theatre (18/5), A2 Lecture Theatre (18/5), C3 Lecture Theatre (18/5), A1 Lecture Theatre (18/5), C2 Lecture Theatre (18/5), C1 Lecture Theatre (18/5)</t>
  </si>
  <si>
    <t>Erskine 242</t>
  </si>
  <si>
    <t>Erskine 241</t>
  </si>
  <si>
    <t>Erskine 441</t>
  </si>
  <si>
    <t>EMTH118-16S2 (C)</t>
  </si>
  <si>
    <t>Rodda,DJ (8/8-15/8, 5/9-10/10), Koh,NE (11/7-1/8)</t>
  </si>
  <si>
    <t>Rodda,DJ (9/8-16/8, 6/9-11/10), Koh,NE (12/7-2/8)</t>
  </si>
  <si>
    <t>Rodda,DJ (10/8-17/8, 7/9-12/10), Koh,NE (13/7-3/8)</t>
  </si>
  <si>
    <t>Rodda,DJ (12/8-19/8, 9/9-14/10), Koh,NE (15/7-5/8)</t>
  </si>
  <si>
    <t>C3 Lecture Theatre (11/8), C1 Lecture Theatre (11/8)</t>
  </si>
  <si>
    <t>EMTH119-15SU2 (C)</t>
  </si>
  <si>
    <t>Otakaro 236 L2 (11/1), Otakaro 146 L1 (11/1)</t>
  </si>
  <si>
    <t>Otakaro 236 L2 (10/2), Otakaro 146 L1 (10/2)</t>
  </si>
  <si>
    <t>David,I (5/1-2/2), Williams,PJ (5/1-2/2)</t>
  </si>
  <si>
    <t>David,I (7/1-28/1), Williams,PJ (7/1-28/1)</t>
  </si>
  <si>
    <t>EMTH119-16S2 (C)</t>
  </si>
  <si>
    <t>Murray,RDA (11/7-1/8), Steinke,GF (11/7-1/8), Scarrott,C (5/9-19/9), Williams,PJ (8/8-15/8, 26/9-10/10)</t>
  </si>
  <si>
    <t>Engineering Mathematics 1B</t>
  </si>
  <si>
    <t>Murray,RDA (12/7-2/8), Steinke,GF (12/7-2/8), Scarrott,C (6/9-20/9), Williams,PJ (9/8-16/8, 27/9-11/10)</t>
  </si>
  <si>
    <t>Murray,RDA (13/7-3/8), Steinke,GF (13/7-3/8), Scarrott,C (7/9-21/9), Williams,PJ (10/8-17/8, 28/9-12/10)</t>
  </si>
  <si>
    <t>Scarrott,C (8/9-22/9), Murray,RDA (14/7-4/8), Williams,PJ (11/8-18/8, 29/9-13/10), Steinke,GF (14/7-4/8)</t>
  </si>
  <si>
    <t>A3 Lecture Theatre (16/8), A2 Lecture Theatre (16/8), C3 Lecture Theatre (16/8), A1 Lecture Theatre (16/8), C2 Lecture Theatre (16/8), C1 Lecture Theatre (16/8)</t>
  </si>
  <si>
    <t>EMTH171-15SU2 (C)</t>
  </si>
  <si>
    <t>Plank,M (9/2), Harlow,J (9/2)</t>
  </si>
  <si>
    <t>Erskine 035 Lab 2 (4/1-25/1), Erskine 445 (1/2)</t>
  </si>
  <si>
    <t>Plank,M (4/1-1/2), Harlow,J (4/1-1/2)</t>
  </si>
  <si>
    <t>Erskine 035 Lab 2 (5/1-26/1), Erskine 445 (2/2)</t>
  </si>
  <si>
    <t>Plank,M (5/1-2/2), Harlow,J (5/1-2/2)</t>
  </si>
  <si>
    <t>EMTH171-16S2 (C)</t>
  </si>
  <si>
    <t>Erskine 033 Lab 1</t>
  </si>
  <si>
    <t>JTA Child of Mathematical Modelling and Computation, Mathematical Modelling and Computation</t>
  </si>
  <si>
    <t>Erskine 038 Lab 4</t>
  </si>
  <si>
    <t>Moyers Gonzalez,MA (11/7-15/8, 5/9-10/10), Tappenden,REH (11/7-15/8, 5/9-10/10)</t>
  </si>
  <si>
    <t>Tappenden,REH (12/7-16/8, 6/9-11/10), Moyers Gonzalez,MA (12/7-16/8, 6/9-11/10)</t>
  </si>
  <si>
    <t>EMTH210-16S1 (C)</t>
  </si>
  <si>
    <t>Jack Mann 101</t>
  </si>
  <si>
    <t>Price,CJ (23/2-22/3), Wilson,PL (15/3-22/3, 5/4, 3/5-10/5), Robertson,BL (17/5-31/5)</t>
  </si>
  <si>
    <t>Engineering Mathematics 2</t>
  </si>
  <si>
    <t>Price,CJ (24/2-23/3), Robertson,BL (18/5-1/6), Wilson,PL (16/3-6/4, 4/5-11/5)</t>
  </si>
  <si>
    <t>Price,CJ (25/2-7/4, 5/5-12/5), Wilson,PL (17/3-7/4, 5/5-12/5), Robertson,BL (19/5-2/6)</t>
  </si>
  <si>
    <t>Price,CJ (25/2-24/3), Wilson,PL (17/3-7/4, 5/5-12/5), Robertson,BL (19/5-2/6)</t>
  </si>
  <si>
    <t>Price,CJ (26/2-18/3), Wilson,PL (18/3, 1/4-8/4, 6/5-13/5), Robertson,BL (20/5-3/6)</t>
  </si>
  <si>
    <t>A3 Lecture Theatre (4/5), A2 Lecture Theatre (4/5), C3 Lecture Theatre (4/5), A1 Lecture Theatre (4/5), C2 Lecture Theatre (4/5)</t>
  </si>
  <si>
    <t>EMTH211-16S2 (C)</t>
  </si>
  <si>
    <t>Engineering Linear Algebra and Statistics</t>
  </si>
  <si>
    <t>Montelle,C (2/8-16/8, 6/9-20/9), Sainudiin,R (27/9-11/10), Diener,H (12/7-9/8)</t>
  </si>
  <si>
    <t>Montelle,C (3/8-17/8, 7/9-21/9), Sainudiin,R (28/9-12/10), Diener,H (13/7-10/8)</t>
  </si>
  <si>
    <t>Montelle,C (1/8-15/8, 5/9-19/9), Sainudiin,R (26/9-10/10), Diener,H (11/7-8/8)</t>
  </si>
  <si>
    <t>Sainudiin,R (29/9-13/10), Montelle,C (4/8-18/8, 8/9-22/9), Diener,H (14/7-11/8)</t>
  </si>
  <si>
    <t>EMTH271-16S2 (C)</t>
  </si>
  <si>
    <t>JTA Child of Mathematical Modelling and Computation 2, Mathematical Modelling and Computation 2</t>
  </si>
  <si>
    <t>- (15/8, 26/9), Plank,M (11/7-1/8), /Binny,R (8/8, 5/9-19/9), Sainudiin,R (3/10-10/10)</t>
  </si>
  <si>
    <t>- (16/8, 27/9), Plank,M (12/7-2/8), /Binny,R (9/8, 6/9-20/9), Sainudiin,R (4/10-11/10)</t>
  </si>
  <si>
    <t>Sainudiin,R (5/10-12/10), /Binny,R (10/8, 7/9-21/9), Plank,M (13/7-3/8), - (17/8, 28/9)</t>
  </si>
  <si>
    <t>EMTH413-16S1 (C)</t>
  </si>
  <si>
    <t>Moyers Gonzalez,MA (22/2-21/3, 4/4, 2/5-30/5), Hickman,MS (22/2-21/3, 4/4, 2/5-30/5)</t>
  </si>
  <si>
    <t>JTA Child of Partial Differential Equations, Special Topic in Engineering Mathematics</t>
  </si>
  <si>
    <t>Moyers Gonzalez,MA (24/2-6/4, 4/5-1/6), Hickman,MS (24/2-6/4, 4/5-1/6)</t>
  </si>
  <si>
    <t>Moyers Gonzalez,MA (26/2-18/3, 1/4-8/4, 6/5-3/6), Hickman,MS (26/2-18/3, 1/4-8/4, 6/5-3/6)</t>
  </si>
  <si>
    <t>EMTH414-16S1 (C)</t>
  </si>
  <si>
    <t>Moyers Gonzalez,MA (24/2-6/4, 4/5-1/6), Wilson,PL (24/2-6/4, 4/5-1/6)</t>
  </si>
  <si>
    <t>JTA Child of Computational Mathematics and Applications, Computational Methods  +  Special Topic in Engineering Mathematics</t>
  </si>
  <si>
    <t>Moyers Gonzalez,MA (23/2-22/3, 5/4, 3/5-31/5), Wilson,PL (23/2-22/3, 5/4, 3/5-31/5)</t>
  </si>
  <si>
    <t>Moyers Gonzalez,MA (25/2-7/4, 5/5-2/6), Wilson,PL (25/2-7/4, 5/5-2/6)</t>
  </si>
  <si>
    <t>Moyers Gonzalez,MA (26/2-18/3, 1/4-8/4, 6/5-3/6), Wilson,PL (26/2-18/3, 1/4-8/4, 6/5-3/6)</t>
  </si>
  <si>
    <t>EMTH415-16S2 (C)</t>
  </si>
  <si>
    <t>/Huang,H (15/7, 29/7, 12/8, 9/9, 23/9, 7/10), Murray,RDA (15/7, 29/7, 12/8, 9/9, 23/9, 7/10)</t>
  </si>
  <si>
    <t>JTA Child of Dynamical Systems, Special Topic in Engineering Mathematics</t>
  </si>
  <si>
    <t>Murray,RDA (12/7-16/8, 6/9-11/10), /Huang,H (12/7-16/8, 6/9-11/10)</t>
  </si>
  <si>
    <t>Murray,RDA (13/7-17/8, 7/9-12/10), /Huang,H (13/7-17/8, 7/9-12/10)</t>
  </si>
  <si>
    <t>Murray,RDA (22/7, 5/8, 19/8, 16/9, 30/9, 14/10), /Huang,H (22/7, 5/8, 19/8, 16/9, 30/9, 14/10)</t>
  </si>
  <si>
    <t>ENCE260-16S2 (C)</t>
  </si>
  <si>
    <t>Computer Systems</t>
  </si>
  <si>
    <t>Electrical and Computer Engineering</t>
  </si>
  <si>
    <t>Weddell,S (9/9-14/10), /Lobb,RJE (15/7-19/8)</t>
  </si>
  <si>
    <t>Green,R (5/9-10/10), Weddell,S (11/7-15/8, 5/9-10/10)</t>
  </si>
  <si>
    <t>Weddell,S (6/9-11/10), /Lobb,RJE (12/7-16/8)</t>
  </si>
  <si>
    <t>Erskine 134 Lab 3 (5/9), Erskine 248 Computer Lab (5/9), Erskine 001 Crypt 1 (5/9), Erskine 136 Lab 4 (5/9), Erskine 131 Lab 1 (5/9), Erskine 133 Lab 2 (5/9)</t>
  </si>
  <si>
    <t>Green,R (8/9-13/10), Weddell,S (8/9-13/10), /Lobb,RJE (21/7-18/8)</t>
  </si>
  <si>
    <t>ENCE360-16S2 (C)</t>
  </si>
  <si>
    <t>Operating Systems</t>
  </si>
  <si>
    <t>ENCE361-16S1 (C)</t>
  </si>
  <si>
    <t>/Temporary Elec DSL Lab</t>
  </si>
  <si>
    <t>/Hof,P (9/3-6/4, 4/5-1/6), Bones,P (9/3-6/4, 4/5-1/6), Hampton,R (9/3-6/4, 4/5-1/6)</t>
  </si>
  <si>
    <t>Embedded Systems 1</t>
  </si>
  <si>
    <t>/Hof,P (10/3-7/4, 5/5-2/6), Bones,P (10/3-7/4, 5/5-2/6), Hampton,R (10/3-7/4, 5/5-2/6)</t>
  </si>
  <si>
    <t>Bones,P (8/3-22/3, 5/4, 3/5-31/5), /Hof,P (8/3-22/3, 5/4, 3/5-31/5), Hampton,R (8/3-22/3, 5/4, 3/5-31/5)</t>
  </si>
  <si>
    <t>Bones,P (1/4), /Hof,P (1/4), Hampton,R (1/4)</t>
  </si>
  <si>
    <t>ENCE461-16S1 (C)</t>
  </si>
  <si>
    <t>/DB05, DC06 Glade, DC04 Grotto (extended capacity) (10/3-7/4), /Temporary Elec DSL Lab (5/5-2/6)</t>
  </si>
  <si>
    <t>Embedded Systems 2</t>
  </si>
  <si>
    <t>ENCE462-16S2 (C)</t>
  </si>
  <si>
    <t>Advanced Computer Architecture</t>
  </si>
  <si>
    <t>ENCE463-16S2 (C)</t>
  </si>
  <si>
    <t>Weddell,S (11/7-15/8, 5/9-10/10), /Shurtey,M (11/7-15/8, 5/9-10/10)</t>
  </si>
  <si>
    <t>Embedded Software Engineering</t>
  </si>
  <si>
    <t>ENCH199-16W (C)</t>
  </si>
  <si>
    <t>/Mech Workshop Training (Warehouse M1:08)</t>
  </si>
  <si>
    <t>Workshop Training Course for Chemical and Process Engineering</t>
  </si>
  <si>
    <t>Chemical and Process Engineering</t>
  </si>
  <si>
    <t>ENCH241-16S2 (C)</t>
  </si>
  <si>
    <t>Rutherford 436 (13/7, 27/7, 10/8, 7/9, 21/9, 5/10), Rutherford 543 (13/7, 27/7, 10/8, 7/9, 21/9, 5/10)</t>
  </si>
  <si>
    <t>Fairbanks,AJ (13/7), Golovko,V (27/7, 10/8, 7/9, 21/9, 5/10)</t>
  </si>
  <si>
    <t>Engineering Chemistry 2</t>
  </si>
  <si>
    <t>Rutherford 436 (20/7, 3/8, 17/8, 14/9, 28/9, 12/10), Rutherford 543 (20/7, 3/8, 17/8, 14/9, 28/9, 12/10)</t>
  </si>
  <si>
    <t>Fairbanks,AJ (20/7), Golovko,V (3/8, 17/8, 14/9, 28/9, 12/10)</t>
  </si>
  <si>
    <t>Golovko,V (3/8-17/8), Gaw,S (7/9-14/9), Fairbanks,AJ (21/9-28/9), Steel,PJ (13/7-27/7), Fitchett,CM (5/10-12/10)</t>
  </si>
  <si>
    <t>Golovko,V (1/8-15/8), Gaw,S (5/9-12/9), Fairbanks,AJ (19/9-26/9), Steel,PJ (11/7-25/7), Fitchett,CM (3/10-10/10)</t>
  </si>
  <si>
    <t>Golovko,V (4/8-18/8), Gaw,S (8/9-15/9), Fairbanks,AJ (22/9-29/9), Steel,PJ (14/7-28/7), Fitchett,CM (6/10-13/10)</t>
  </si>
  <si>
    <t>Golovko,V (5/8-19/8), Gaw,S (9/9-16/9), Fairbanks,AJ (23/9-30/9), Steel,PJ (15/7-29/7), Fitchett,CM (7/10-14/10)</t>
  </si>
  <si>
    <t>ENCH281-16S2 (C)</t>
  </si>
  <si>
    <t>Dovedale DC06 Glade 2 (3/10), Dovedale DB05 Glade 1 (3/10)</t>
  </si>
  <si>
    <t>Principles Of Biology For Engineers</t>
  </si>
  <si>
    <t>Leung,D (9/8-16/8, 6/9-13/9), Pearce,G (12/7-2/8), Baronian,KHR (20/9-11/10)</t>
  </si>
  <si>
    <t>Baronian,KHR (23/9-14/10), Pearce,G (15/7-5/8), Leung,D (12/8-19/8, 9/9-16/9)</t>
  </si>
  <si>
    <t>Leung,D (10/8-17/8, 7/9-14/9), Pearce,G (13/7-3/8), Baronian,KHR (21/9-12/10)</t>
  </si>
  <si>
    <t>ENCH291-16S1 (C)</t>
  </si>
  <si>
    <t>Marshall,AT (31/3-7/4, 19/5-2/6), Visnovsky,GA (25/2-24/3, 5/5-12/5, 2/6)</t>
  </si>
  <si>
    <t>Chemical Process Technology</t>
  </si>
  <si>
    <t>Marshall,AT (4/4, 16/5-30/5), Visnovsky,GA (22/2-21/3, 2/5-9/5, 30/5)</t>
  </si>
  <si>
    <t>Marshall,AT (30/3-6/4, 18/5-1/6), Visnovsky,GA (24/2-23/3, 4/5-11/5, 1/6)</t>
  </si>
  <si>
    <t>A6 Lecture Theatre (9/5), A4 Lecture Theatre (9/5)</t>
  </si>
  <si>
    <t>Mass and Energy Balances</t>
  </si>
  <si>
    <t>ENCH292-16S2 (C)</t>
  </si>
  <si>
    <t>Heat and Mass Transfer Operations</t>
  </si>
  <si>
    <t>ENCH293-16S1 (C)</t>
  </si>
  <si>
    <t>Civil Fluids Lab (Engineering &amp; Science Annex)</t>
  </si>
  <si>
    <t>Fluid Mechanics 1</t>
  </si>
  <si>
    <t>ENCH295-16W (C)</t>
  </si>
  <si>
    <t>Dovedale DC06 Glade 2 (5/5-19/5), Dovedale DC04 Grotto (5/5-19/5), Dovedale DB05 Glade 1 (5/5-19/5)</t>
  </si>
  <si>
    <t>Clucas,D (5/5-19/5), Robertson,BJ (5/5-19/5)</t>
  </si>
  <si>
    <t>Chemical Engineering Professional Practice</t>
  </si>
  <si>
    <t>Dovedale DC06 Glade 2 (6/5-27/5), Dovedale DC04 Grotto (6/5-27/5), Dovedale DB05 Glade 1 (6/5-27/5)</t>
  </si>
  <si>
    <t>Clucas,D (6/5-27/5), Robertson,BJ (6/5-27/5)</t>
  </si>
  <si>
    <t xml:space="preserve">/DB05, DC06 Glade, DC04 Grotto (extended capacity) </t>
  </si>
  <si>
    <t>/University boiler house, Facilities Management yard</t>
  </si>
  <si>
    <t>Dovedale DC03 (29/2-21/3, 4/4), Dovedale DA05 (29/2-21/3, 4/4), Dovedale DC07 (29/2-21/3, 4/4), Dovedale DA04 (29/2-21/3, 4/4), Dovedale DC05 (29/2-21/3, 4/4)</t>
  </si>
  <si>
    <t>Pearse,JR (29/2-21/3, 4/4), Robertson,BJ (29/2-21/3, 4/4)</t>
  </si>
  <si>
    <t>Dovedale DC03 (1/3-22/3, 5/4), Dovedale DA05 (1/3-22/3, 5/4), Dovedale DC07 (1/3-22/3, 5/4), Dovedale DA04 (1/3-22/3, 5/4), Dovedale DC05 (1/3-22/3, 5/4)</t>
  </si>
  <si>
    <t>Pearse,JR (1/3-22/3, 5/4), Robertson,BJ (1/3-22/3, 5/4)</t>
  </si>
  <si>
    <t>/Mech Workshop (Warehouse M1:06)</t>
  </si>
  <si>
    <t>/EPS Library</t>
  </si>
  <si>
    <t>CAPE Special Purposes Lab</t>
  </si>
  <si>
    <t>Herritsch,A (22/2), - (29/2, 4/4), Yip,A (22/2, 5/9-19/9), Gostomski,PA (22/2, 26/9-10/10), Morison,K (22/2)</t>
  </si>
  <si>
    <t>Wheki 451 (8/9-13/10), Wheki 302 (25/2-3/3)</t>
  </si>
  <si>
    <t>Yip,A (8/9-22/9), Gostomski,PA (29/9-13/10), /Yet to be determined (25/2-3/3)</t>
  </si>
  <si>
    <t>ENCH296-16S2 (C)</t>
  </si>
  <si>
    <t>Dovedale DC06 Glade 2 (1/8-15/8, 5/9-12/9), Dovedale DC04 Grotto (1/8-15/8, 5/9-12/9), Dovedale DB05 Glade 1 (1/8-15/8, 5/9-12/9)</t>
  </si>
  <si>
    <t>Chemical Engineering Thermodynamics</t>
  </si>
  <si>
    <t>ENCH298-16S1 (C)</t>
  </si>
  <si>
    <t>Dovedale DC06 Glade 2 (25/2-7/4, 5/5-2/6), Dovedale DC04 Grotto (25/2-7/4, 5/5-2/6), Dovedale DB05 Glade 1 (25/2-7/4, 5/5-2/6)</t>
  </si>
  <si>
    <t>Chemical Engineering Mathematics</t>
  </si>
  <si>
    <t>Plank,M (3/5-31/5), Morison,K (23/2-22/3, 5/4, 3/5-31/5), Hannah,J (23/2-22/3, 5/4)</t>
  </si>
  <si>
    <t>Hannah,J (24/2-6/4), Plank,M (4/5-1/6), Morison,K (24/2-6/4, 4/5-1/6)</t>
  </si>
  <si>
    <t>Plank,M (6/5-3/6), Morison,K (26/2-18/3, 1/4-8/4, 6/5-3/6), Hannah,J (26/2-18/3, 1/4-8/4)</t>
  </si>
  <si>
    <t>ENCH390-16S1 (C)</t>
  </si>
  <si>
    <t>- (8/3-22/3), Pang,S (5/4, 3/5-31/5), Visnovsky,GA (23/2-1/3)</t>
  </si>
  <si>
    <t>Process Analysis</t>
  </si>
  <si>
    <t>- (10/3-17/3), Pang,S (24/3-7/4, 5/5-2/6), Visnovsky,GA (25/2-3/3)</t>
  </si>
  <si>
    <t>- (7/3-21/3), Pang,S (4/4, 2/5-30/5), Visnovsky,GA (22/2-29/2)</t>
  </si>
  <si>
    <t>Dovedale DA02 (11/3), Dovedale DA01 (11/3)</t>
  </si>
  <si>
    <t>ENCH391-16S2 (C)</t>
  </si>
  <si>
    <t>Process Systems and Control</t>
  </si>
  <si>
    <t>Dovedale DC06 Glade 2 (14/9), Dovedale DC04 Grotto (14/9)</t>
  </si>
  <si>
    <t>ENCH392-16S1 (C)</t>
  </si>
  <si>
    <t>Dovedale DC06 Glade 2 (10/5-24/5), Dovedale DC04 Grotto (10/5-24/5)</t>
  </si>
  <si>
    <t>Thermodynamics And Chemical Reaction Engineering</t>
  </si>
  <si>
    <t>Marshall,AT (25/2-7/4, 5/5-12/5), Yip,A (19/5-2/6)</t>
  </si>
  <si>
    <t>Marshall,AT (22/2-21/3, 4/4, 2/5-9/5), Yip,A (16/5-30/5)</t>
  </si>
  <si>
    <t>Marshall,AT (24/2-6/4, 4/5-11/5), Yip,A (18/5-1/6)</t>
  </si>
  <si>
    <t>ENCH393-16S1 (C)</t>
  </si>
  <si>
    <t>- (22/2-21/3, 4/4), Pang,S (2/5-30/5)</t>
  </si>
  <si>
    <t>Fluid Mechanics and Heat Transfer</t>
  </si>
  <si>
    <t>Pang,S (4/5-1/6), - (24/2-30/3)</t>
  </si>
  <si>
    <t>- (26/2-18/3, 1/4-8/4), Pang,S (6/5-3/6)</t>
  </si>
  <si>
    <t>ENCH394-16S1 (C)</t>
  </si>
  <si>
    <t>Holland,DJ (24/5-31/5), Williamson,C (23/2, 15/3-22/3), Kral,MV (5/4, 3/5-17/5), Pang,S (1/3-8/3)</t>
  </si>
  <si>
    <t>Process Engineering Design 2</t>
  </si>
  <si>
    <t>Kral,MV (4/4, 2/5-16/5), Holland,DJ (23/5-30/5)</t>
  </si>
  <si>
    <t>Pang,S (4/3-11/3), Williamson,C (26/2, 18/3), Kral,MV (1/4-8/4, 6/5-13/5), Holland,DJ (20/5-3/6)</t>
  </si>
  <si>
    <t>Pang,S (9/3-16/3), Williamson,C (24/2-2/3, 23/3), Kral,MV (30/3-6/4, 4/5-11/5), Holland,DJ (18/5-1/6)</t>
  </si>
  <si>
    <t>ENCH395-16W (C)</t>
  </si>
  <si>
    <t>Process Engineering Laboratories</t>
  </si>
  <si>
    <t>ENCH396-16S2 (C)</t>
  </si>
  <si>
    <t>Yip,A (11/7-15/8, 5/9-19/9), Watson,MJ (26/9-10/10)</t>
  </si>
  <si>
    <t>Chemical Engineering Separations 1</t>
  </si>
  <si>
    <t>Yip,A (13/7-17/8, 7/9-14/9), Watson,MJ (21/9-5/10)</t>
  </si>
  <si>
    <t>Yip,A (14/7-18/8, 8/9-15/9), Watson,MJ (22/9-6/10)</t>
  </si>
  <si>
    <t>Kirkwood KG06 (6/9), Kirkwood KG07 (6/9)</t>
  </si>
  <si>
    <t>ENCH482-16S1 (C)</t>
  </si>
  <si>
    <t>Visnovsky,GA (16/3-6/4, 4/5-1/6), Fee,CJ (24/2-9/3)</t>
  </si>
  <si>
    <t>Bioprocess Engineering 2</t>
  </si>
  <si>
    <t>Visnovsky,GA (17/3-7/4, 5/5-2/6), Fee,CJ (25/2-10/3)</t>
  </si>
  <si>
    <t>Visnovsky,GA (22/3, 5/4, 3/5-31/5), Fee,CJ (23/2-15/3)</t>
  </si>
  <si>
    <t>ENCH486-16S1 (C)</t>
  </si>
  <si>
    <t>Marshall,AT (5/4, 3/5-10/5), Pang,S (23/2-22/3), Watson,MJ (17/5-31/5)</t>
  </si>
  <si>
    <t>Special Topic: Advanced Energy Processing</t>
  </si>
  <si>
    <t>Marshall,AT (1/4-8/4, 6/5), Watson,MJ (13/5-3/6)</t>
  </si>
  <si>
    <t>Marshall,AT (30/3-6/4, 4/5-11/5), Pang,S (24/2-23/3), Watson,MJ (18/5-1/6)</t>
  </si>
  <si>
    <t>ENCH487-16S1 (C)</t>
  </si>
  <si>
    <t>Morison,K (24/3-7/4, 5/5-19/5), Watson,MJ (25/2-17/3), Holland,DJ (26/5-2/6)</t>
  </si>
  <si>
    <t>Special Topic: Advanced Modelling and Simulation</t>
  </si>
  <si>
    <t>Morison,K (21/3, 4/4), Watson,MJ (22/2-14/3), Holland,DJ (2/5-30/5)</t>
  </si>
  <si>
    <t>Erskine 111 (26/2-18/3, 1/4-8/4), Kirkwood KE05 (6/5-3/6)</t>
  </si>
  <si>
    <t>Holland,DJ (6/5-3/6), Watson,MJ (26/2-11/3), Morison,K (18/3, 1/4-8/4)</t>
  </si>
  <si>
    <t>ENCH494-16S2 (C)</t>
  </si>
  <si>
    <t>Williamson,C (11/7), /Fry,C (18/7)</t>
  </si>
  <si>
    <t>Process Engineering Design 3</t>
  </si>
  <si>
    <t>Williamson,C (15/7), /Fry,C (22/7)</t>
  </si>
  <si>
    <t>ENCH495-16W (C)</t>
  </si>
  <si>
    <t>Moore,T (2/5), Gostomski,PA (2/5)</t>
  </si>
  <si>
    <t>Pourazadi,S (19/10), Marshall,AT (19/10), Pang,S (19/10), Yip,A (19/10), Visnovsky,GA (19/10), Williamson,C (19/10), Gostomski,PA (19/10), Morison,K (19/10), Watson,MJ (19/10), Holland,DJ (19/10), Fee,CJ (19/10)</t>
  </si>
  <si>
    <t>Kirkwood KG05</t>
  </si>
  <si>
    <t>ENCH496-16S1 (C)</t>
  </si>
  <si>
    <t>Advanced Separations</t>
  </si>
  <si>
    <t>Pang,S (26/2-4/3, 18/3, 1/4-8/4), Yip,A (6/5-3/6)</t>
  </si>
  <si>
    <t>Pang,S (24/2-6/4), Yip,A (4/5-1/6)</t>
  </si>
  <si>
    <t>ENCH497-16S1 (C)</t>
  </si>
  <si>
    <t>Williamson,C (5/5), Fee,CJ (7/4), Gostomski,PA (12/5-19/5, 2/6), Morison,K (25/2-31/3)</t>
  </si>
  <si>
    <t>Process Management</t>
  </si>
  <si>
    <t>Williamson,C (4/5-11/5), Fee,CJ (6/4), Gostomski,PA (18/5, 1/6), Morison,K (24/2-30/3)</t>
  </si>
  <si>
    <t>Williamson,C (2/5-9/5), Gostomski,PA (16/5-30/5), Morison,K (22/2-21/3), Fee,CJ (4/4)</t>
  </si>
  <si>
    <t>ENCI313-16S2 (C)</t>
  </si>
  <si>
    <t>Civil and Natural Resources Engineering</t>
  </si>
  <si>
    <t>Civil Engineering Design Studio 2</t>
  </si>
  <si>
    <t>ENCI335-16S1 (C)</t>
  </si>
  <si>
    <t>Dhakal,R (25/2-7/4, 5/5-2/6), Sullivan,TJ (25/2-7/4, 5/5-2/6)</t>
  </si>
  <si>
    <t>Structural Analysis</t>
  </si>
  <si>
    <t>Dhakal,R (26/2-18/3, 1/4-8/4, 6/5-3/6), Sullivan,TJ (26/2-18/3, 1/4-8/4, 6/5-3/6)</t>
  </si>
  <si>
    <t>Sullivan,TJ (3/5), Dhakal,R (3/5)</t>
  </si>
  <si>
    <t>Dhakal,R (24/2-6/4, 4/5-1/6), Sullivan,TJ (24/2-6/4, 4/5-1/6)</t>
  </si>
  <si>
    <t>ENCI336-16S2 (C)</t>
  </si>
  <si>
    <t>Civil - Mech E117 Model Structures Lab</t>
  </si>
  <si>
    <t>Structural Design</t>
  </si>
  <si>
    <t>Structural Engineering Lab</t>
  </si>
  <si>
    <t>MacRae,GA (14/7-18/8, 8/9-13/10), Pampanin,S (14/7-18/8, 8/9-13/10)</t>
  </si>
  <si>
    <t>MacRae,GA (12/7-16/8, 6/9-11/10), Pampanin,S (12/7-16/8, 6/9-11/10)</t>
  </si>
  <si>
    <t>MacRae,GA (13/7-17/8, 7/9-12/10), Pampanin,S (13/7-17/8, 7/9-12/10)</t>
  </si>
  <si>
    <t>MacRae,GA (15/7-19/8, 9/9-14/10), Pampanin,S (15/7-19/8, 9/9-14/10)</t>
  </si>
  <si>
    <t>Otakaro 236 L2 (18/8), Otakaro 146 L1 (18/8)</t>
  </si>
  <si>
    <t>Pampanin,S (12/7-16/8, 6/9-11/10), MacRae,GA (12/7-16/8, 6/9-11/10)</t>
  </si>
  <si>
    <t>ENCI423-16S1 (C)</t>
  </si>
  <si>
    <t>Civil - Mech E212 Civil Computer Lab</t>
  </si>
  <si>
    <t>Advanced Structural Analysis and Dynamics</t>
  </si>
  <si>
    <t>Lee,C (22/2-21/3, 4/4, 2/5-30/5), Sullivan,TJ (22/2-21/3, 4/4, 2/5-30/5)</t>
  </si>
  <si>
    <t>Lee,C (24/2-6/4, 4/5-1/6), Sullivan,TJ (24/2-6/4, 4/5-1/6)</t>
  </si>
  <si>
    <t>Lee,C (25/2-7/4, 5/5-2/6), Sullivan,TJ (25/2-7/4, 5/5-2/6)</t>
  </si>
  <si>
    <t>ENCI425-16S2 (C)</t>
  </si>
  <si>
    <t>Structural Steel</t>
  </si>
  <si>
    <t>Sullivan,TJ (14/7-18/8), MacRae,GA (8/9-13/10)</t>
  </si>
  <si>
    <t>MacRae,GA (9/9-14/10), Sullivan,TJ (15/7-19/8)</t>
  </si>
  <si>
    <t>MacRae,GA (7/9-12/10), Sullivan,TJ (13/7-17/8)</t>
  </si>
  <si>
    <t>ENCI426-16S2 (C)</t>
  </si>
  <si>
    <t>Structural Concrete</t>
  </si>
  <si>
    <t>ENCI427-16S1 (C)</t>
  </si>
  <si>
    <t>Timber Structures</t>
  </si>
  <si>
    <t>Dovedale DB03 (11/3-18/3, 1/4-8/4, 6/5-3/6), Wheki 202 (26/2-4/3)</t>
  </si>
  <si>
    <t>ENCI429-16S1 (C)</t>
  </si>
  <si>
    <t>Palermo,AG (22/2-21/3, 4/4, 2/5-30/5), Bull,DK (22/2-21/3, 4/4, 2/5-30/5), Dhakal,R (22/2-21/3, 4/4, 2/5-30/5)</t>
  </si>
  <si>
    <t>Structural Systems</t>
  </si>
  <si>
    <t>Palermo,AG (23/2-22/3, 5/4, 3/5-31/5), Bull,DK (23/2-22/3, 5/4, 3/5-31/5), Dhakal,R (23/2-22/3, 5/4, 3/5-31/5)</t>
  </si>
  <si>
    <t>Palermo,AG (25/2-7/4, 5/5-2/6), Bull,DK (25/2-7/4, 5/5-2/6), Dhakal,R (25/2-7/4, 5/5-2/6)</t>
  </si>
  <si>
    <t>Bull,DK (6/5-3/6), Dhakal,R (6/5-3/6)</t>
  </si>
  <si>
    <t>Dovedale DC03 (26/2-18/3, 1/4-8/4), Dovedale DA05 (26/2-18/3, 1/4-8/4), Dovedale DC07 (26/2-18/3, 1/4-8/4), Dovedale DA04 (26/2-18/3, 1/4-8/4), Dovedale DC05 (26/2-18/3, 1/4-8/4)</t>
  </si>
  <si>
    <t>Bull,DK (26/2-18/3, 1/4-8/4), Dhakal,R (26/2-18/3, 1/4-8/4)</t>
  </si>
  <si>
    <t>ENCI601-16A (C)</t>
  </si>
  <si>
    <t>Risk Management</t>
  </si>
  <si>
    <t>Dovedale DB05 Glade 1</t>
  </si>
  <si>
    <t>ENCI621-16A (C)</t>
  </si>
  <si>
    <t>/Mackechnie,J (29/2), Scott,ACN (29/2)</t>
  </si>
  <si>
    <t>Concrete Materials and Practice</t>
  </si>
  <si>
    <t>/Mackechnie,J (1/3), Scott,ACN (1/3)</t>
  </si>
  <si>
    <t>/Mackechnie,J (26/4), Scott,ACN (26/4)</t>
  </si>
  <si>
    <t>/Mackechnie,J (27/4), Scott,ACN (27/4)</t>
  </si>
  <si>
    <t>ENCI634-16S1 (C)</t>
  </si>
  <si>
    <t>ENCI658-16A (C)</t>
  </si>
  <si>
    <t>Special Topic: Architectural Engineering: Integrated Design</t>
  </si>
  <si>
    <t>ENCM610-16A (C)</t>
  </si>
  <si>
    <t>Construction Management</t>
  </si>
  <si>
    <t>Project Management, Planning and Control Techniques</t>
  </si>
  <si>
    <t>ENCM620-16A (C)</t>
  </si>
  <si>
    <t>Construction Procurement and Contract Administration</t>
  </si>
  <si>
    <t>ENCM630-16A (C)</t>
  </si>
  <si>
    <t>ENCM650-16A (C)</t>
  </si>
  <si>
    <t>Cost Engineering</t>
  </si>
  <si>
    <t>ENCM671-16A (C)</t>
  </si>
  <si>
    <t>Special Topic in Construction Management</t>
  </si>
  <si>
    <t>ENCM674-16A (C)</t>
  </si>
  <si>
    <t>/Dawood,M (10/3), Scheepbouwer,E (10/3), /Barutha,P (10/3)</t>
  </si>
  <si>
    <t>Special Topic: Site Management</t>
  </si>
  <si>
    <t>/Dawood,M (11/3), Scheepbouwer,E (11/3), /Barutha,P (11/3)</t>
  </si>
  <si>
    <t>/Barutha,P (12/3), Scheepbouwer,E (12/3), /Dawood,M (12/3)</t>
  </si>
  <si>
    <t>/Dawood,M (9/4), Scheepbouwer,E (9/4), /Barutha,P (9/4)</t>
  </si>
  <si>
    <t>ENCM675-16A (C)</t>
  </si>
  <si>
    <t>Scheepbouwer,E (18/8), /Jahren,C (18/8)</t>
  </si>
  <si>
    <t>Special Topic: Advanced Design of Formwork and Falsework Systems</t>
  </si>
  <si>
    <t>Scheepbouwer,E (19/8), /Jahren,C (19/8)</t>
  </si>
  <si>
    <t>Scheepbouwer,E (29/9), /Jahren,C (29/9)</t>
  </si>
  <si>
    <t>Scheepbouwer,E (30/9), /Jahren,C (30/9)</t>
  </si>
  <si>
    <t>ENCM676-16A (C)</t>
  </si>
  <si>
    <t>Scheepbouwer,E (11/8), /Jahren,C (11/8)</t>
  </si>
  <si>
    <t>Special Topic: Construction Equipment and Heavy Construction Methods</t>
  </si>
  <si>
    <t>Scheepbouwer,E (12/8), /Jahren,C (12/8)</t>
  </si>
  <si>
    <t>Scheepbouwer,E (22/9), /Jahren,C (22/9)</t>
  </si>
  <si>
    <t>Scheepbouwer,E (23/9), /Jahren,C (23/9)</t>
  </si>
  <si>
    <t>ENCM677-16A (C)</t>
  </si>
  <si>
    <t>Scheepbouwer,E (3/3), /de Ridder,H (3/3)</t>
  </si>
  <si>
    <t>Special Topic: Managing Complex Projects</t>
  </si>
  <si>
    <t>Scheepbouwer,E (4/3), /de Ridder,H (4/3)</t>
  </si>
  <si>
    <t>Scheepbouwer,E (31/3), /de Ridder,H (31/3)</t>
  </si>
  <si>
    <t>Scheepbouwer,E (1/4), /de Ridder,H (1/4)</t>
  </si>
  <si>
    <t>ENCM678-16A (C)</t>
  </si>
  <si>
    <t>/Gransberg,D (15/9), Scheepbouwer,E (15/9)</t>
  </si>
  <si>
    <t>Special Topic: Principles of Contract Negotiations</t>
  </si>
  <si>
    <t>/Gransberg,D (16/9), Scheepbouwer,E (16/9)</t>
  </si>
  <si>
    <t>/Gransberg,D (24/9), Scheepbouwer,E (24/9)</t>
  </si>
  <si>
    <t>ENCM679-16A (C)</t>
  </si>
  <si>
    <t>/Dawood,M (17/3), /Coulson,R (17/3), Scheepbouwer,E (17/3), /Barutha,P (17/3), /de Ridder,H (17/3)</t>
  </si>
  <si>
    <t>Special Topic: Selected Projects</t>
  </si>
  <si>
    <t>/Barutha,P (18/3), Scheepbouwer,E (18/3), /de Ridder,H (18/3), /Coulson,R (18/3), /Dawood,M (18/3)</t>
  </si>
  <si>
    <t>/Dawood,M (31/3), /Coulson,R (31/3), Scheepbouwer,E (31/3), /Barutha,P (31/3), /de Ridder,H (31/3)</t>
  </si>
  <si>
    <t>/Dawood,M (7/4), /Coulson,R (7/4), Scheepbouwer,E (7/4), /Barutha,P (7/4), /de Ridder,H (7/4)</t>
  </si>
  <si>
    <t>/Dawood,M (8/4), /Coulson,R (8/4), Scheepbouwer,E (8/4), /Barutha,P (8/4), /de Ridder,H (8/4)</t>
  </si>
  <si>
    <t>/Dawood,M (13/5), /Coulson,R (13/5), Scheepbouwer,E (13/5), /Barutha,P (13/5), /de Ridder,H (13/5)</t>
  </si>
  <si>
    <t>/Barutha,P (14/5), Scheepbouwer,E (14/5), /de Ridder,H (14/5), /Coulson,R (14/5), /Dawood,M (14/5)</t>
  </si>
  <si>
    <t>ENCN201-16A (C)</t>
  </si>
  <si>
    <t>JTA Child of Communication Skills Portfolio 1, Communication Skills Portfolio 1</t>
  </si>
  <si>
    <t>ENCN201-16W (C)</t>
  </si>
  <si>
    <t>ENCN213-16S2 (C)</t>
  </si>
  <si>
    <t>Civil - Mech E111 Transport Lab</t>
  </si>
  <si>
    <t>Palermo,AG (9/8), Li,M (9/8)</t>
  </si>
  <si>
    <t>Design Studio 1</t>
  </si>
  <si>
    <t>Palermo,AG (11/8), Li,M (11/8)</t>
  </si>
  <si>
    <t>Palermo,AG (12/8), Li,M (12/8)</t>
  </si>
  <si>
    <t>Palermo,AG (16/8), Li,M (16/8)</t>
  </si>
  <si>
    <t>Palermo,AG (17/8), Li,M (17/8)</t>
  </si>
  <si>
    <t>Palermo,AG (1/8), Lee,C (1/8), Li,M (1/8)</t>
  </si>
  <si>
    <t>Li,M (11/7-15/8, 5/9-10/10), Palermo,AG (11/7-15/8, 5/9-10/10)</t>
  </si>
  <si>
    <t>Palermo,AG (12/7-16/8, 6/9-11/10), Li,M (12/7-16/8, 6/9-11/10)</t>
  </si>
  <si>
    <t>Palermo,AG (15/7-19/8, 9/9-14/10), Li,M (15/7-19/8, 9/9-14/10)</t>
  </si>
  <si>
    <t>Dovedale DC03 (12/7-16/8, 6/9-11/10), Dovedale DA05 (12/7-16/8, 6/9-11/10), Dovedale DC07 (12/7-16/8, 6/9-11/10), Dovedale DA04 (12/7-16/8, 6/9-11/10), Dovedale DC05 (12/7-16/8, 6/9-11/10)</t>
  </si>
  <si>
    <t>Dovedale DC03 (13/7-17/8, 7/9-12/10), Dovedale DA05 (13/7-17/8, 7/9-12/10), Dovedale DC07 (13/7-17/8, 7/9-12/10), Dovedale DA04 (13/7-17/8, 7/9-12/10), Dovedale DC05 (13/7-17/8, 7/9-12/10)</t>
  </si>
  <si>
    <t>Palermo,AG (13/7-17/8, 7/9-12/10), Li,M (13/7-17/8, 7/9-12/10)</t>
  </si>
  <si>
    <t>ENCN221-16S1 (C)</t>
  </si>
  <si>
    <t>Saleh,M (22/2-21/3, 4/4, 2/5-30/5), Scott,ACN (22/2-21/3, 4/4, 2/5-30/5)</t>
  </si>
  <si>
    <t>Engineering Materials</t>
  </si>
  <si>
    <t>Saleh,M (23/2-22/3, 5/4, 3/5-31/5), Scott,ACN (23/2-22/3, 5/4, 3/5-31/5)</t>
  </si>
  <si>
    <t>Saleh,M (24/2-6/4, 4/5-1/6), Scott,ACN (24/2-6/4, 4/5-1/6)</t>
  </si>
  <si>
    <t>Saleh,M (25/2-7/4, 5/5-2/6), Scott,ACN (25/2-7/4, 5/5-2/6)</t>
  </si>
  <si>
    <t>Saleh,M (4/3, 18/3, 1/4-8/4, 6/5, 20/5, 3/6), Scott,ACN (4/3, 18/3, 1/4-8/4, 6/5, 20/5, 3/6)</t>
  </si>
  <si>
    <t>Saleh,M (23/5), Scott,ACN (23/5)</t>
  </si>
  <si>
    <t>Saleh,M (24/5), Scott,ACN (24/5)</t>
  </si>
  <si>
    <t>Saleh,M (26/5), Scott,ACN (26/5)</t>
  </si>
  <si>
    <t>Saleh,M (30/5), Scott,ACN (30/5)</t>
  </si>
  <si>
    <t>Saleh,M (31/5), Scott,ACN (31/5)</t>
  </si>
  <si>
    <t>Saleh,M (1/6), Scott,ACN (1/6)</t>
  </si>
  <si>
    <t>Saleh,M (2/6), Scott,ACN (2/6)</t>
  </si>
  <si>
    <t>ENCN231-16S1 (C)</t>
  </si>
  <si>
    <t>Civil B108 Concrete Lab (2/5), Civil B125 Extension Lab (2/5), Civil - Mech E117 Model Structures Lab (2/5)</t>
  </si>
  <si>
    <t>Solid Mechanics</t>
  </si>
  <si>
    <t>Civil B108 Concrete Lab (3/5), Civil B125 Extension Lab (3/5), Civil - Mech E117 Model Structures Lab (3/5)</t>
  </si>
  <si>
    <t>Civil B108 Concrete Lab (4/5), Civil B125 Extension Lab (4/5), Civil - Mech E117 Model Structures Lab (4/5)</t>
  </si>
  <si>
    <t>Civil B108 Concrete Lab (5/5), Civil B125 Extension Lab (5/5), Civil - Mech E117 Model Structures Lab (5/5)</t>
  </si>
  <si>
    <t>Civil B108 Concrete Lab (6/5), Civil B125 Extension Lab (6/5), Civil - Mech E117 Model Structures Lab (6/5)</t>
  </si>
  <si>
    <t>Civil B108 Concrete Lab (9/5), Civil B125 Extension Lab (9/5), Civil - Mech E117 Model Structures Lab (9/5)</t>
  </si>
  <si>
    <t>Civil B108 Concrete Lab (10/5), Civil B125 Extension Lab (10/5), Civil - Mech E117 Model Structures Lab (10/5)</t>
  </si>
  <si>
    <t>Civil B108 Concrete Lab (11/5), Civil B125 Extension Lab (11/5), Civil - Mech E117 Model Structures Lab (11/5)</t>
  </si>
  <si>
    <t>Civil B108 Concrete Lab (12/5), Civil B125 Extension Lab (12/5), Civil - Mech E117 Model Structures Lab (12/5)</t>
  </si>
  <si>
    <t>Civil B108 Concrete Lab (13/5), Civil B125 Extension Lab (13/5), Civil - Mech E117 Model Structures Lab (13/5)</t>
  </si>
  <si>
    <t>Abu,A (23/2-22/3, 5/4, 3/5-31/5), Scott,ACN (23/2-22/3, 5/4, 3/5-31/5), Li,M (23/2-22/3, 5/4, 3/5-31/5)</t>
  </si>
  <si>
    <t>Li,M (24/2-6/4, 4/5-1/6), Abu,A (24/2-6/4, 4/5-1/6), Scott,ACN (24/2-6/4, 4/5-1/6)</t>
  </si>
  <si>
    <t>Abu,A (25/2-7/4, 5/5-2/6), Scott,ACN (25/2-7/4, 5/5-2/6), Li,M (25/2-7/4, 5/5-2/6)</t>
  </si>
  <si>
    <t>Abu,A (26/2-18/3, 1/4-8/4, 6/5-3/6), Scott,ACN (26/2-18/3, 1/4-8/4, 6/5-3/6), Li,M (26/2-18/3, 1/4-8/4, 6/5-3/6)</t>
  </si>
  <si>
    <t>Otakaro 236 L2 (8/4), Dovedale DA02 (8/4), Dovedale DA01 (8/4)</t>
  </si>
  <si>
    <t>Li,M (26/2-18/3, 1/4, 6/5-3/6), Abu,A (26/2-18/3, 1/4, 6/5-3/6), Scott,ACN (26/2-18/3, 1/4, 6/5-3/6)</t>
  </si>
  <si>
    <t>Abu,A (26/2-18/3, 1/4, 6/5-3/6), Scott,ACN (26/2-18/3, 1/4, 6/5-3/6)</t>
  </si>
  <si>
    <t>Wheki 205 (26/2-4/3), Dovedale DA01 (11/3-18/3, 1/4, 6/5-3/6)</t>
  </si>
  <si>
    <t>Wheki 205 (6/4), Wheki 203 (6/4)</t>
  </si>
  <si>
    <t>Dovedale DA05 (20/5), Dovedale DA04 (20/5)</t>
  </si>
  <si>
    <t>Dovedale DA05 (8/6), Dovedale DA04 (8/6)</t>
  </si>
  <si>
    <t>Dovedale DA02 (10/6), Dovedale DA01 (10/6)</t>
  </si>
  <si>
    <t>ENCN242-16S2 (C)</t>
  </si>
  <si>
    <t>Fluid Mechanics and Hydrology</t>
  </si>
  <si>
    <t>de Vries,TT</t>
  </si>
  <si>
    <t>Lee,P (14/7-18/8, 8/9-13/10), Davidson,MJ (14/7-18/8, 8/9-13/10), de Vries,TT (14/7-18/8, 8/9-13/10)</t>
  </si>
  <si>
    <t>ENCN253-16S2 (C)</t>
  </si>
  <si>
    <t>Civil - Mech E112 Geo-mechanics Lab</t>
  </si>
  <si>
    <t>Soil Mechanics</t>
  </si>
  <si>
    <t>ENCN261-16S1 (C)</t>
  </si>
  <si>
    <t>/Dawe,R (1/3-22/3, 5/4), /Toase,S (1/3-22/3, 5/4)</t>
  </si>
  <si>
    <t>Transport and Surveying</t>
  </si>
  <si>
    <t>/Dawe,R (2/3-6/4), /Toase,S (2/3-6/4)</t>
  </si>
  <si>
    <t>/Dawe,R (3/3-7/4), /Toase,S (3/3-7/4)</t>
  </si>
  <si>
    <t>ENCN281-16S2 (C)</t>
  </si>
  <si>
    <t>Civil - Mech E337 Environmental Lab</t>
  </si>
  <si>
    <t>Environmental Engineering</t>
  </si>
  <si>
    <t>Bello Mendoza,R (12/7-2/8, 6/9-27/9), Wareham,DG (9/8-16/8), Milke,M (4/10-11/10)</t>
  </si>
  <si>
    <t>Bello Mendoza,R (13/7-3/8, 7/9-28/9), Wareham,DG (10/8-17/8), Milke,M (5/10-12/10)</t>
  </si>
  <si>
    <t>Bello Mendoza,R (14/7-4/8, 8/9-29/9), Wareham,DG (11/8-18/8), Milke,M (6/10-13/10)</t>
  </si>
  <si>
    <t>Bello Mendoza,R (15/7-5/8, 9/9-30/9), Wareham,DG (12/8-19/8), Milke,M (7/10-14/10)</t>
  </si>
  <si>
    <t>Bello Mendoza,R (20/7-27/7, 7/9-14/9, 28/9), Wareham,DG (10/8), Milke,M (5/10-12/10)</t>
  </si>
  <si>
    <t>ENCN301-16A (C)</t>
  </si>
  <si>
    <t>Kirkwood KG01</t>
  </si>
  <si>
    <t>JTA Child of Communication Skills Portfolio 2, Communication Skills Portfolio 2</t>
  </si>
  <si>
    <t>ENCN301-16W (C)</t>
  </si>
  <si>
    <t>ENCN304-16S1 (C)</t>
  </si>
  <si>
    <t>Lee,C (14/3, 23/5-30/5), Dudley Ward,N (14/3, 23/5-30/5)</t>
  </si>
  <si>
    <t>Deterministic Mathematical Methods</t>
  </si>
  <si>
    <t>Lee,C (30/3), Dudley Ward,N (30/3)</t>
  </si>
  <si>
    <t>Lee,C (15/3, 24/5-31/5), Dudley Ward,N (15/3, 24/5-31/5)</t>
  </si>
  <si>
    <t>Lee,C (1/4), Dudley Ward,N (1/4)</t>
  </si>
  <si>
    <t>Dudley Ward,N (22/2-21/3, 4/4, 2/5-30/5), Lee,C (22/2-21/3, 4/4, 2/5-30/5)</t>
  </si>
  <si>
    <t>Lee,C (23/2-22/3, 5/4, 3/5-31/5), Dudley Ward,N (23/2-22/3, 5/4, 3/5-31/5)</t>
  </si>
  <si>
    <t>Dudley Ward,N (24/2-6/4, 4/5-1/6), Lee,C (24/2-6/4, 4/5-1/6)</t>
  </si>
  <si>
    <t>Dudley Ward,N (23/2-22/3, 5/4, 3/5-31/5), Lee,C (23/2-22/3, 5/4, 3/5-31/5)</t>
  </si>
  <si>
    <t>Dudley Ward,N</t>
  </si>
  <si>
    <t>Dudley Ward,N (26/2-18/3, 1/4-8/4, 6/5-3/6), Lee,C (26/2-18/3, 1/4-8/4, 6/5-3/6)</t>
  </si>
  <si>
    <t>ENCN305-16S1 (C)</t>
  </si>
  <si>
    <t>Computer Programming and Stochastic Modelling</t>
  </si>
  <si>
    <t>/Lobb,RJE (22/2-21/3), Sze,N (4/4, 2/5), Reale,M (9/5-30/5), Dudley Ward,N (22/2-21/3, 4/4, 2/5-30/5)</t>
  </si>
  <si>
    <t>Dudley Ward,N (24/2-6/4, 4/5-1/6), Reale,M (11/5-1/6), Sze,N (6/4, 4/5), /Lobb,RJE (24/2-30/3)</t>
  </si>
  <si>
    <t>Dudley Ward,N (5/4, 3/5-31/5), Reale,M (10/5-31/5), Sze,N (5/4, 3/5)</t>
  </si>
  <si>
    <t>Erskine 134 Lab 3</t>
  </si>
  <si>
    <t>Erskine 134 Lab 3 (5/4), Erskine 001 Crypt 1 (5/4), Erskine 136 Lab 4 (5/4), Erskine 131 Lab 1 (5/4), Erskine 133 Lab 2 (5/4)</t>
  </si>
  <si>
    <t>ENCN342-16S2 (C)</t>
  </si>
  <si>
    <t>Fluid Mechanics and Hydraulics</t>
  </si>
  <si>
    <t>Nokes,RI (11/7-15/8, 5/9-10/10), Lee,P (11/7-15/8, 5/9-10/10)</t>
  </si>
  <si>
    <t>Lee,P (12/7-16/8, 6/9-11/10), Nokes,RI (12/7-16/8, 6/9-11/10)</t>
  </si>
  <si>
    <t>Lee,P (14/7-18/8, 8/9-13/10), Nokes,RI (14/7-18/8, 8/9-13/10)</t>
  </si>
  <si>
    <t>Lee,P (15/7-19/8, 9/9-14/10), Nokes,RI (15/7-19/8, 9/9-14/10)</t>
  </si>
  <si>
    <t>A6 Lecture Theatre (6/9), A5 Lecture Theatre (6/9), A4 Lecture Theatre (6/9), Law 108 Lecture Theatre (6/9)</t>
  </si>
  <si>
    <t>Lee,P (21/7, 4/8, 18/8, 15/9, 29/9, 13/10), Nokes,RI (21/7, 4/8, 18/8, 15/9, 29/9, 13/10)</t>
  </si>
  <si>
    <t>ENCN353-16S2 (C)</t>
  </si>
  <si>
    <t>Geotechnical Engineering</t>
  </si>
  <si>
    <t>ENCN371-16S1 (C)</t>
  </si>
  <si>
    <t>Project and infrastructure Management</t>
  </si>
  <si>
    <t>Scheepbouwer,E (22/2-21/3, 4/4, 2/5-30/5), Nicholson,AJ (22/2-21/3, 4/4, 2/5-30/5)</t>
  </si>
  <si>
    <t>Scheepbouwer,E (25/2-7/4, 5/5-2/6), Nicholson,AJ (25/2-7/4, 5/5-2/6)</t>
  </si>
  <si>
    <t>A3 Lecture Theatre (12/5), A1 Lecture Theatre (12/5)</t>
  </si>
  <si>
    <t>ENCN401-16S1 (C)</t>
  </si>
  <si>
    <t>Bello Mendoza,R</t>
  </si>
  <si>
    <t>Engineering in Developing Communities</t>
  </si>
  <si>
    <t>ENCN412-16S1 (C)</t>
  </si>
  <si>
    <t>Traffic Engineering</t>
  </si>
  <si>
    <t>Wheki 105 (7/3-21/3, 4/4, 2/5-30/5), Wheki 204 (22/2-29/2)</t>
  </si>
  <si>
    <t>Dovedale DB03 (9/3-6/4, 4/5-1/6), Wheki 202 (24/2-2/3)</t>
  </si>
  <si>
    <t>ENCN415-16S2 (C)</t>
  </si>
  <si>
    <t>Pavement Engineering</t>
  </si>
  <si>
    <t>ENCN444-16S1 (C)</t>
  </si>
  <si>
    <t>Lee,P (16/5-23/5), Cochrane,T (14/3-21/3)</t>
  </si>
  <si>
    <t>Water Infrastructure and Design</t>
  </si>
  <si>
    <t>Cochrane,T (22/2-21/3, 4/4), Lee,P (2/5-30/5)</t>
  </si>
  <si>
    <t>Lee,P (4/5-1/6), Cochrane,T (24/2-6/4)</t>
  </si>
  <si>
    <t>Wheki 451 (6/5-3/6), Otakaro 146 L1 (26/2-18/3, 1/4-8/4)</t>
  </si>
  <si>
    <t>Lee,P (6/5-3/6), Cochrane,T (26/2-18/3, 1/4-8/4)</t>
  </si>
  <si>
    <t>A5 Lecture Theatre (1/3, 15/3), Otakaro 146 L1 (3/5, 17/5, 31/5)</t>
  </si>
  <si>
    <t>Lee,P (3/5, 17/5, 31/5), Cochrane,T (1/3, 15/3)</t>
  </si>
  <si>
    <t>ENCN445-16S1 (C)</t>
  </si>
  <si>
    <t>Davidson,MJ (23/2-22/3, 5/4, 3/5-31/5), Nokes,RI (23/2-22/3, 5/4, 3/5-31/5)</t>
  </si>
  <si>
    <t>Environmental Fluid Mechanics</t>
  </si>
  <si>
    <t>Davidson,MJ (25/2-7/4, 5/5-2/6), Nokes,RI (25/2-7/4, 5/5-2/6)</t>
  </si>
  <si>
    <t>Davidson,MJ (26/2-18/3, 1/4-8/4, 6/5-3/6), Nokes,RI (26/2-18/3, 1/4-8/4, 6/5-3/6)</t>
  </si>
  <si>
    <t>ENCN452-16S1 (C)</t>
  </si>
  <si>
    <t>Advanced Geotechnical Engineering</t>
  </si>
  <si>
    <t>ENCN454-16S2 (C)</t>
  </si>
  <si>
    <t>Geotechnical Earthquake Engineering</t>
  </si>
  <si>
    <t>ENCN470-16S2 (C)</t>
  </si>
  <si>
    <t>Professional Engineering Development</t>
  </si>
  <si>
    <t>ENCN481-16S1 (C)</t>
  </si>
  <si>
    <t>Environmental Engineering Design</t>
  </si>
  <si>
    <t>Otakaro 205 Computer Lab</t>
  </si>
  <si>
    <t>/McGuigan,P (30/3), Wareham,DG (30/3)</t>
  </si>
  <si>
    <t>/McGuigan,P (31/3), Wareham,DG (31/3)</t>
  </si>
  <si>
    <t>/McGuigan,P (5/4), Wareham,DG (5/4)</t>
  </si>
  <si>
    <t>Wareham,DG (24/2-6/4, 4/5-1/6), Milke,M (24/2-6/4, 4/5-1/6)</t>
  </si>
  <si>
    <t>Wheki 102 (29/2), Wheki 204 (7/3-21/3, 4/4, 2/5-30/5)</t>
  </si>
  <si>
    <t>Wareham,DG (29/2-21/3, 4/4, 2/5-30/5), Milke,M (29/2-21/3, 4/4, 2/5-30/5)</t>
  </si>
  <si>
    <t>Wareham,DG (25/2), Milke,M (25/2)</t>
  </si>
  <si>
    <t>Wheki 102 (26/2-4/3), Wheki 204 (11/3-18/3, 1/4-8/4, 6/5-3/6)</t>
  </si>
  <si>
    <t>Wareham,DG (26/2-18/3, 1/4-8/4, 6/5-3/6), Milke,M (26/2-18/3, 1/4-8/4, 6/5-3/6)</t>
  </si>
  <si>
    <t>Wareham,DG (1/6), Milke,M (1/6)</t>
  </si>
  <si>
    <t>ENCN493-16S2 (C)</t>
  </si>
  <si>
    <t>ENCN493-16W (C)</t>
  </si>
  <si>
    <t>ENCN499-16S2 (C)</t>
  </si>
  <si>
    <t>Dudley Ward,N (10/8), Milke,M (10/8)</t>
  </si>
  <si>
    <t>Special Topic</t>
  </si>
  <si>
    <t>Dudley Ward,N (11/8), Milke,M (11/8)</t>
  </si>
  <si>
    <t>Milke,M (11/7-15/8, 5/9-10/10), Dudley Ward,N (11/7-15/8, 5/9-10/10)</t>
  </si>
  <si>
    <t>Dudley Ward,N (12/7-16/8, 6/9-11/10), Milke,M (12/7-16/8, 6/9-11/10)</t>
  </si>
  <si>
    <t>ENEL200-16W (C)</t>
  </si>
  <si>
    <t>Dovedale DC06 Glade 2 (3/5-31/5, 12/7-2/8, 6/9-11/10), /Temporary Elec Electronics Lab (9/8-16/8), /DB05, DC06 Glade, DC04 Grotto (extended capacity) (23/2-22/3, 5/4), Dovedale DC04 Grotto (3/5-31/5, 12/7-2/8, 6/9-11/10)</t>
  </si>
  <si>
    <t>Gaynor,PT (12/7-16/8), /McKenzie,R (6/9-11/10), Nock,VM (3/5-31/5), Robertson,BJ (23/2-22/3, 5/4)</t>
  </si>
  <si>
    <t>Electrical and Computer Engineering Design</t>
  </si>
  <si>
    <t>Gaynor,PT (15/7-19/8), Taylor,MG (26/2-18/3, 1/4-8/4), Nock,VM (6/5-3/6), Clare,R (9/9-14/10)</t>
  </si>
  <si>
    <t>ENEL220-16W (C)</t>
  </si>
  <si>
    <t>- (4/5-1/6, 13/7-17/8), Martin,PA (24/2-6/4, 7/9-12/10)</t>
  </si>
  <si>
    <t>Circuits and Signals</t>
  </si>
  <si>
    <t>- (2/5-30/5, 11/7-15/8), Martin,PA (22/2-21/3, 4/4, 5/9-10/10)</t>
  </si>
  <si>
    <t>ENEL270-16S1 (C)</t>
  </si>
  <si>
    <t>Dovedale DE06 (7/3-21/3, 2/5-23/5), Dovedale DE04 (7/3-21/3, 2/5-23/5)</t>
  </si>
  <si>
    <t>Principles of Electronics and Devices</t>
  </si>
  <si>
    <t>Dovedale DE06 (10/3-31/3, 5/5-26/5), Dovedale DE04 (10/3-31/3, 5/5-26/5)</t>
  </si>
  <si>
    <t>ENEL280-16S1 (C)</t>
  </si>
  <si>
    <t>/Temporary Elec Machines Lab</t>
  </si>
  <si>
    <t>Principles of Electrical Systems</t>
  </si>
  <si>
    <t>Wood,AR (24/2-6/4), Gaynor,PT (4/5-1/6)</t>
  </si>
  <si>
    <t>Gaynor,PT (5/5-2/6), Wood,AR (25/2-7/4)</t>
  </si>
  <si>
    <t>Gaynor,PT (6/5-3/6), Wood,AR (26/2-18/3, 1/4-8/4)</t>
  </si>
  <si>
    <t>Gaynor,PT (2/5-30/5), Wood,AR (22/2-21/3, 4/4)</t>
  </si>
  <si>
    <t>ENEL290-16S2 (C)</t>
  </si>
  <si>
    <t>High Tension Lab 101</t>
  </si>
  <si>
    <t>Nock,VM (27/7), /Agger,P (27/7)</t>
  </si>
  <si>
    <t>Waves and Materials in  Electrical Engineering</t>
  </si>
  <si>
    <t>Nock,VM (3/8), /Agger,P (3/8)</t>
  </si>
  <si>
    <t>Nock,VM (14/9), /Agger,P (14/9)</t>
  </si>
  <si>
    <t>Nock,VM (21/9), /Agger,P (21/9)</t>
  </si>
  <si>
    <t>/Temporary Elec Electronics Lab</t>
  </si>
  <si>
    <t>Nock,VM (27/7), Hampton,R (27/7)</t>
  </si>
  <si>
    <t>Nock,VM (3/8), Hampton,R (3/8)</t>
  </si>
  <si>
    <t>Nock,VM (14/9), Hampton,R (14/9)</t>
  </si>
  <si>
    <t>Nock,VM (21/9), Hampton,R (21/9)</t>
  </si>
  <si>
    <t>Clare,R (2/8-16/8, 6/9-20/9), Nock,VM (12/7-26/7), Alkaisi,M (12/7-26/7), /Smith,K (27/9-11/10)</t>
  </si>
  <si>
    <t>Alkaisi,M (15/7-29/7), Nock,VM (15/7-29/7), Clare,R (5/8-19/8, 9/9-23/9), /Smith,K (30/9-14/10)</t>
  </si>
  <si>
    <t>Alkaisi,M (14/7-28/7), Nock,VM (14/7-28/7), Clare,R (4/8-18/8, 8/9-22/9), /Smith,K (29/9-13/10)</t>
  </si>
  <si>
    <t>ENEL300-16S2 (C)</t>
  </si>
  <si>
    <t>Elec 204 (DSL Lab) (10/8-17/8, 7/9), Elec 209 (CAE Lab) (13/7-20/7, 3/8, 14/9-5/10), Kirkwood KG07 (27/7)</t>
  </si>
  <si>
    <t>/Hof,P (10/8-17/8, 7/9), - (13/7-3/8, 14/9-5/10)</t>
  </si>
  <si>
    <t>Electrical and Computer Engineering Design 2</t>
  </si>
  <si>
    <t>- (11/7-25/7, 5/9-10/10), Alkaisi,M (1/8-15/8)</t>
  </si>
  <si>
    <t>Alkaisi,M (5/8-19/8), Watson,NR (15/7-29/7, 9/9-14/10)</t>
  </si>
  <si>
    <t>Kirkwood KG06 (12/10), Kirkwood KG07 (12/10)</t>
  </si>
  <si>
    <t>Wheki 105 (12/10), Wheki 104 (12/10)</t>
  </si>
  <si>
    <t>ENEL301-16S2 (C)</t>
  </si>
  <si>
    <t>Otakaro 236 L2 (11/7-15/8, 5/9-10/10), Wheki 302 (10/10)</t>
  </si>
  <si>
    <t>Fundamentals of Engineering Economics and Management</t>
  </si>
  <si>
    <t>Wheki 104 (11/10), Jack Mann 101 (12/7-16/8, 6/9-11/10)</t>
  </si>
  <si>
    <t>Wheki 302 (12/10), Jack Mann 101 (13/7-17/8, 7/9-12/10)</t>
  </si>
  <si>
    <t>ENEL320-16S2 (C)</t>
  </si>
  <si>
    <t>Elec 209 (CAE Lab)</t>
  </si>
  <si>
    <t>Signals and Communications</t>
  </si>
  <si>
    <t>Martin,PA (11/7-15/8), Millane,RP (5/9-10/10)</t>
  </si>
  <si>
    <t>Martin,PA (14/7-18/8), Millane,RP (8/9-13/10)</t>
  </si>
  <si>
    <t>Martin,PA (15/7-12/8), Millane,RP (9/9-14/10)</t>
  </si>
  <si>
    <t>ENEL321-16S1 (C)</t>
  </si>
  <si>
    <t>/Temporary Elec Controls Lab</t>
  </si>
  <si>
    <t>Control Systems</t>
  </si>
  <si>
    <t>ENEL372-16S2 (C)</t>
  </si>
  <si>
    <t>Power and Analogue Electronics</t>
  </si>
  <si>
    <t>Gaynor,PT (13/7-17/8, 7/9-12/10), Wood,AR (7/9-12/10)</t>
  </si>
  <si>
    <t>Wood,AR (6/9-11/10), Gaynor,PT (12/7-16/8, 6/9-11/10)</t>
  </si>
  <si>
    <t>Gaynor,PT (11/7-15/8, 5/9-10/10), Wood,AR (5/9-10/10)</t>
  </si>
  <si>
    <t>Gaynor,PT (14/7-18/8, 8/9-13/10), Wood,AR (8/9-13/10)</t>
  </si>
  <si>
    <t>ENEL373-16S1 (C)</t>
  </si>
  <si>
    <t>Nock,VM (14/3-21/3, 4/4, 2/5-30/5), Bones,P (14/3-21/3, 4/4, 2/5-30/5)</t>
  </si>
  <si>
    <t>Digital Electronics and Devices</t>
  </si>
  <si>
    <t>Nock,VM (16/3-6/4, 4/5-1/6), Bones,P (16/3-6/4, 4/5-1/6)</t>
  </si>
  <si>
    <t>Nock,VM (22/2-21/3, 4/4, 2/5-30/5), Bones,P (22/2-21/3, 4/4, 2/5-30/5)</t>
  </si>
  <si>
    <t>Nock,VM (23/2-22/3, 5/4, 3/5-31/5), Bones,P (23/2-22/3, 5/4, 3/5-31/5)</t>
  </si>
  <si>
    <t>Bones,P (25/2-7/4, 5/5-2/6), Nock,VM (25/2-7/4, 5/5-2/6)</t>
  </si>
  <si>
    <t>Nock,VM (26/2-18/3, 1/4-8/4, 6/5-3/6), Bones,P (26/2-18/3, 1/4-8/4, 6/5-3/6)</t>
  </si>
  <si>
    <t>ENEL382-16S1 (C)</t>
  </si>
  <si>
    <t>Electric Power and Machines</t>
  </si>
  <si>
    <t>Lapthorn,AC (2/5), /Agger,P (2/5)</t>
  </si>
  <si>
    <t>Lapthorn,AC (6/5), /Agger,P (6/5)</t>
  </si>
  <si>
    <t>Lapthorn,AC (9/5), /Agger,P (9/5)</t>
  </si>
  <si>
    <t>Lapthorn,AC (13/5), /Agger,P (13/5)</t>
  </si>
  <si>
    <t>Lapthorn,AC (16/5), /Smart,K (16/5)</t>
  </si>
  <si>
    <t>Lapthorn,AC (20/5), /Smart,K (20/5)</t>
  </si>
  <si>
    <t>Lapthorn,AC (23/5), /Smart,K (23/5)</t>
  </si>
  <si>
    <t>Lapthorn,AC (27/5), /Smart,K (27/5)</t>
  </si>
  <si>
    <t>Lapthorn,AC (30/5), /Smart,K (30/5)</t>
  </si>
  <si>
    <t>Lapthorn,AC (3/6), /Smart,K (3/6)</t>
  </si>
  <si>
    <t>Lapthorn,AC (22/2-21/3, 4/4, 2/5-30/5), Watson,NR (22/2-21/3, 4/4, 2/5-30/5)</t>
  </si>
  <si>
    <t>Lapthorn,AC (23/2-22/3, 5/4, 3/5-31/5), Watson,NR (23/2-22/3, 5/4, 3/5-31/5)</t>
  </si>
  <si>
    <t>Lapthorn,AC (26/2-18/3, 1/4-8/4, 6/5-3/6), Watson,NR (26/2-18/3, 1/4-8/4, 6/5-3/6)</t>
  </si>
  <si>
    <t>ENEL400-16W (C)</t>
  </si>
  <si>
    <t>/Temporary Elec Electronics Lab (18/3, 1/4-8/4, 6/5-3/6, 15/7-19/8, 9/9-14/10), - (26/2-11/3)</t>
  </si>
  <si>
    <t>Electrical and Computer Engineering Research Project</t>
  </si>
  <si>
    <t>F1 Lectorial (9/9-16/9), Kirkwood KC07 (26/2-18/3, 1/4-8/4, 6/5)</t>
  </si>
  <si>
    <t>ENEL420-16S2 (C)</t>
  </si>
  <si>
    <t>Advanced Signals</t>
  </si>
  <si>
    <t>ENEL422-16S1 (C)</t>
  </si>
  <si>
    <t>Dovedale DB03 (8/3-22/3, 5/4, 3/5-31/5), Wheki 204 (23/2-1/3)</t>
  </si>
  <si>
    <t>Communications Engineering</t>
  </si>
  <si>
    <t>Dovedale DB03 (10/3-7/4, 5/5-2/6), Wheki 202 (25/2-3/3)</t>
  </si>
  <si>
    <t>ENEL471-16S2 (C)</t>
  </si>
  <si>
    <t>Gaynor,PT (12/7-16/8, 6/9-11/10), Wood,AR (12/7-16/8, 6/9-11/10)</t>
  </si>
  <si>
    <t>Power Electronics 2</t>
  </si>
  <si>
    <t>Gaynor,PT (13/7-17/8, 7/9-12/10), Wood,AR (13/7-17/8, 7/9-12/10)</t>
  </si>
  <si>
    <t>Gaynor,PT (14/7-18/8, 8/9-13/10), Wood,AR (14/7-18/8, 8/9-13/10)</t>
  </si>
  <si>
    <t>Gaynor,PT (11/7-15/8, 5/9-10/10), Wood,AR (11/7-15/8, 5/9-10/10)</t>
  </si>
  <si>
    <t>ENEL480-16S1 (C)</t>
  </si>
  <si>
    <t>Electrical Power Systems</t>
  </si>
  <si>
    <t>ENEL481-16S2 (C)</t>
  </si>
  <si>
    <t>Electrical Machines</t>
  </si>
  <si>
    <t>Wheki 202 (14/7-18/8), Wheki 106 (8/9-13/10)</t>
  </si>
  <si>
    <t>- (8/9-13/10), Lapthorn,AC (14/7-18/8)</t>
  </si>
  <si>
    <t>Electrical Machines 2</t>
  </si>
  <si>
    <t>- (6/9-11/10), Lapthorn,AC (12/7-16/8)</t>
  </si>
  <si>
    <t>- (5/9-10/10), Lapthorn,AC (11/7-15/8)</t>
  </si>
  <si>
    <t>ENEL491-16S1 (C)</t>
  </si>
  <si>
    <t>/Temporary Elec NanoLab</t>
  </si>
  <si>
    <t>Turner,GC (10/3-24/3), /Devereux,H (10/3-24/3)</t>
  </si>
  <si>
    <t>Nano Engineered Electronic Devices</t>
  </si>
  <si>
    <t>Turner,GC (9/3-23/3), /Devereux,H (9/3-23/3)</t>
  </si>
  <si>
    <t>Alkaisi,M (23/2-22/3, 5/4), Nock,VM (3/5-31/5)</t>
  </si>
  <si>
    <t>Wheki 103 (5/5-2/6), Wheki 202 (25/2-7/4)</t>
  </si>
  <si>
    <t>Nock,VM (5/5-2/6), Alkaisi,M (25/2-7/4)</t>
  </si>
  <si>
    <t>Alkaisi,M (24/2-6/4), Nock,VM (4/5-1/6)</t>
  </si>
  <si>
    <t>ENEL664-16S2 (C)</t>
  </si>
  <si>
    <t>Special Topic: Renewable Energy System Design</t>
  </si>
  <si>
    <t>ENEL690-16A (C)</t>
  </si>
  <si>
    <t>von Haast 210 (6/5), von Haast 456 (26/2-18/3, 1/4-8/4, 13/5-3/6, 15/7-19/8, 9/9-14/10)</t>
  </si>
  <si>
    <t>ENEL790-16A (C)</t>
  </si>
  <si>
    <t>ENEQ620-16A (C)</t>
  </si>
  <si>
    <t>Advanced Geotechnical Earthquake Engineering</t>
  </si>
  <si>
    <t>ENEQ630-16A (C)</t>
  </si>
  <si>
    <t>ENEQ640-16A (C)</t>
  </si>
  <si>
    <t>Displacement-based Seismic Design of Low-Damage Concrete Structures</t>
  </si>
  <si>
    <t>ENEQ641-16A (C)</t>
  </si>
  <si>
    <t>Nonlinear Concrete Mechanics and Modelling Techniques</t>
  </si>
  <si>
    <t>ENEQ642-15SU2 (C)</t>
  </si>
  <si>
    <t>ENEQ650-16A (C)</t>
  </si>
  <si>
    <t>Advanced Steel and Composite Structures</t>
  </si>
  <si>
    <t>ENEQ670-16A (C)</t>
  </si>
  <si>
    <t>Dovedale DA04</t>
  </si>
  <si>
    <t>Seismic Bridge Engineering</t>
  </si>
  <si>
    <t>ENEQ681-16A (C)</t>
  </si>
  <si>
    <t>ENFE601-16S1 (C)</t>
  </si>
  <si>
    <t>Structural Fire Engineering</t>
  </si>
  <si>
    <t>Civil B125 Extension Lab</t>
  </si>
  <si>
    <t>Abu,A (8/4), /Wilsea-Smith,B (8/4)</t>
  </si>
  <si>
    <t>Abu,A (4/4), /Wilsea-Smith,B (4/4)</t>
  </si>
  <si>
    <t>ENFE602-16S1 (C)</t>
  </si>
  <si>
    <t>Fire Dynamics</t>
  </si>
  <si>
    <t>ENFE603-16S2 (C)</t>
  </si>
  <si>
    <t>Fire Safety Systems</t>
  </si>
  <si>
    <t>ENFE604-16S2 (C)</t>
  </si>
  <si>
    <t>Spearpoint,MJ (25/7), /Millar,D (25/7), /Hume,B (25/7)</t>
  </si>
  <si>
    <t>Fire Design Case Study</t>
  </si>
  <si>
    <t>Spearpoint,MJ (26/7), /Millar,D (26/7), /Hume,B (26/7)</t>
  </si>
  <si>
    <t>Spearpoint,MJ (27/7), /Millar,D (27/7), /Hume,B (27/7)</t>
  </si>
  <si>
    <t>Spearpoint,MJ (10/10), /Millar,D (10/10), /Hume,B (10/10)</t>
  </si>
  <si>
    <t>Spearpoint,MJ (11/10), /Millar,D (11/10), /Hume,B (11/10)</t>
  </si>
  <si>
    <t>Spearpoint,MJ (12/10), /Millar,D (12/10), /Hume,B (12/10)</t>
  </si>
  <si>
    <t>ENFE610-16S2 (C)</t>
  </si>
  <si>
    <t>Advanced Fire Dynamics</t>
  </si>
  <si>
    <t>ENFE613-16S1 (C)</t>
  </si>
  <si>
    <t>Special Topic: Human Behaviour in Fire</t>
  </si>
  <si>
    <t>Otakaro 201</t>
  </si>
  <si>
    <t>ENFE682-16W (C)</t>
  </si>
  <si>
    <t>Fire Project</t>
  </si>
  <si>
    <t>ENFO204-16S2 (C)</t>
  </si>
  <si>
    <t>Forestry 252 Computer Lab</t>
  </si>
  <si>
    <t>JTA Child of Forest Growth and Measurements, Forest Measurement</t>
  </si>
  <si>
    <t>School of Forestry</t>
  </si>
  <si>
    <t>Manley,BR (11/7-25/7, 8/8-15/8, 5/9), /Dawe,R (26/9-10/10), Morgenroth,J (1/8, 19/9-26/9)</t>
  </si>
  <si>
    <t>/Dawe,R (29/9-13/10), Manley,BR (14/7-28/7, 11/8-18/8, 8/9-15/9), Morgenroth,J (4/8, 22/9-29/9)</t>
  </si>
  <si>
    <t>/Dawe,R (27/9-11/10), Manley,BR (12/7-26/7, 9/8-16/8, 6/9-13/9), Morgenroth,J (2/8, 20/9-27/9)</t>
  </si>
  <si>
    <t>ENFO327-16S2 (C)</t>
  </si>
  <si>
    <t>ENFO410-16W (C)</t>
  </si>
  <si>
    <t>Forestry 242</t>
  </si>
  <si>
    <t>Forest Engineering Research</t>
  </si>
  <si>
    <t>ENGE410-16X (C)</t>
  </si>
  <si>
    <t>Bell,DH (10/2), Villeneuve,MC (10/2), Fenton,CH (10/2)</t>
  </si>
  <si>
    <t>Engineering Geology Field Methods</t>
  </si>
  <si>
    <t>Bell,DH (11/2), Villeneuve,MC (11/2), Fenton,CH (11/2)</t>
  </si>
  <si>
    <t>Bell,DH (12/2), Fenton,CH (12/2), Villeneuve,MC (12/2)</t>
  </si>
  <si>
    <t>ENGE411-16X (C)</t>
  </si>
  <si>
    <t>Bell,DH (22/8), Fenton,CH (22/8)</t>
  </si>
  <si>
    <t>Engineering Construction Practice</t>
  </si>
  <si>
    <t>ENGE412-16X (C)</t>
  </si>
  <si>
    <t>/Halswell Quarry</t>
  </si>
  <si>
    <t>Rock Mechanics and Rock Engineering</t>
  </si>
  <si>
    <t>ENGE413-16X (C)</t>
  </si>
  <si>
    <t>ENGE414-16X (C)</t>
  </si>
  <si>
    <t>Applied Hydrogeology</t>
  </si>
  <si>
    <t>ENGE415-16X (C)</t>
  </si>
  <si>
    <t>Winkler,SW (3/5), Fenton,CH (3/5)</t>
  </si>
  <si>
    <t>Engineering Geomorphology and Geohazards</t>
  </si>
  <si>
    <t>Winkler,SW (4/5), Fenton,CH (4/5)</t>
  </si>
  <si>
    <t>Winkler,SW (10/5), Fenton,CH (10/5)</t>
  </si>
  <si>
    <t>Winkler,SW (11/5), Fenton,CH (11/5)</t>
  </si>
  <si>
    <t>Winkler,SW (17/5), Fenton,CH (17/5)</t>
  </si>
  <si>
    <t>Winkler,SW (18/5), Fenton,CH (18/5)</t>
  </si>
  <si>
    <t>ENGE416-16X (C)</t>
  </si>
  <si>
    <t>Engineering Geology Synthesis and Project Preparation</t>
  </si>
  <si>
    <t>ENGL102-16S1 (C)</t>
  </si>
  <si>
    <t>Bedggood,D (4/4), Armstrong,PC (22/2-21/3, 2/5), Thomson,CJ (9/5-30/5)</t>
  </si>
  <si>
    <t>Great Works</t>
  </si>
  <si>
    <t>Armstrong,PC (26/2-18/3, 6/5), Bedggood,D (1/4-8/4), Thomson,CJ (13/5-3/6)</t>
  </si>
  <si>
    <t xml:space="preserve">/ENGL102tutor </t>
  </si>
  <si>
    <t>ENGL103-16S2 (C)</t>
  </si>
  <si>
    <t>Wright,NJT (11/7-18/7, 1/8-15/8, 26/9-3/10), Harrington,EJ (12/9-26/9), Millar,P (18/7-25/7, 5/9)</t>
  </si>
  <si>
    <t>The Outsider</t>
  </si>
  <si>
    <t>Wright,NJT (12/7-19/7, 2/8-16/8, 27/9-4/10), Harrington,EJ (13/9-27/9), Millar,P (19/7-26/7, 6/9)</t>
  </si>
  <si>
    <t>Wright,NJT (14/7-21/7, 4/8-18/8, 29/9-6/10), Harrington,EJ (15/9-29/9), Millar,P (21/7-28/7, 8/9)</t>
  </si>
  <si>
    <t xml:space="preserve">/ENGL103tutor </t>
  </si>
  <si>
    <t>ENGL104-16S2 (C)</t>
  </si>
  <si>
    <t>Harrington,EJ (13/7-17/8, 7/9-12/10), Stachurski,C (13/7-17/8, 7/9-12/10)</t>
  </si>
  <si>
    <t>The Stage and Stagecraft</t>
  </si>
  <si>
    <t>ENGL107-16S2 (C)</t>
  </si>
  <si>
    <t xml:space="preserve">/ENGL107tutor </t>
  </si>
  <si>
    <t>ENGL117-16S1 (C)</t>
  </si>
  <si>
    <t>/Saunders,K (22/2-21/3, 4/4), /Porter,D (2/5-30/5)</t>
  </si>
  <si>
    <t>Writing the Academic Essay</t>
  </si>
  <si>
    <t>/Porter,D (3/5-31/5), /Rea,B (23/2-22/3, 5/4)</t>
  </si>
  <si>
    <t>- (24/2-6/4), /Porter,D (4/5-1/6)</t>
  </si>
  <si>
    <t>ENGL117-16S2 (C)</t>
  </si>
  <si>
    <t>ENGL117-16SU1 (C)</t>
  </si>
  <si>
    <t>/Saunders,K (4/1-8/2), /Porter,D (4/1-8/2)</t>
  </si>
  <si>
    <t>ENGL118-16S1 (C)</t>
  </si>
  <si>
    <t>Creative Writing: Skills, Techniques and Strategies</t>
  </si>
  <si>
    <t>ENGL201-16S1 (C)</t>
  </si>
  <si>
    <t>Armstrong,PC (22/2-21/3, 4/4, 2/5-30/5), Bedggood,D (22/2-21/3, 4/4, 2/5-30/5)</t>
  </si>
  <si>
    <t>The Essay and Beyond: Tradition and Practice in Non-Fiction Writing</t>
  </si>
  <si>
    <t>Armstrong,PC (24/2-6/4, 4/5-1/6), Bedggood,D (24/2-6/4, 4/5-1/6)</t>
  </si>
  <si>
    <t>ENGL206-16S2 (C)</t>
  </si>
  <si>
    <t>Science, Technology and Literature</t>
  </si>
  <si>
    <t>ENGL211-16S2 (C)</t>
  </si>
  <si>
    <t>Exceptional Americans: An Introduction to American Literature</t>
  </si>
  <si>
    <t>ENGL213-16S1 (C)</t>
  </si>
  <si>
    <t>Children's Classics: Popular Children's Texts and their Representation on Film</t>
  </si>
  <si>
    <t>ENGL232-16S1 (C)</t>
  </si>
  <si>
    <t>ENGL243-16S2 (C)</t>
  </si>
  <si>
    <t>ENGL305-16S1 (C)</t>
  </si>
  <si>
    <t>ENGL306-16S2 (C)</t>
  </si>
  <si>
    <t>ENGL313-16S2 (C)</t>
  </si>
  <si>
    <t>ENGL315-16S1 (C)</t>
  </si>
  <si>
    <t>Wright,NJT (4/4, 2/5-30/5), Thomson,CJ (22/2-21/3)</t>
  </si>
  <si>
    <t>The Twentieth Century Novel</t>
  </si>
  <si>
    <t>Wright,NJT (6/4, 4/5-1/6), Thomson,CJ (24/2-30/3)</t>
  </si>
  <si>
    <t>ENGL332-16S2 (C)</t>
  </si>
  <si>
    <t>ENGL333-16S1 (C)</t>
  </si>
  <si>
    <t>Armstrong,PC (25/2-31/3), Bedggood,D (7/4, 5/5-2/6)</t>
  </si>
  <si>
    <t>ENGL349-16S2 (C)</t>
  </si>
  <si>
    <t>Armstrong,PC (22/7-19/8, 9/9-7/10), Potts,A (22/7-19/8, 9/9-7/10)</t>
  </si>
  <si>
    <t>ENGL350-16S2 (C)</t>
  </si>
  <si>
    <t>Creative Writing Masterclass: Special Topics in Creative Writing</t>
  </si>
  <si>
    <t>ENGL410-16S2 (C)</t>
  </si>
  <si>
    <t>Armstrong,PC (12/7-16/8, 6/9-11/10), Bedggood,D (12/7-16/8, 6/9-11/10)</t>
  </si>
  <si>
    <t>Picture (Im)Perfect: Utopia and Dystopia in Literature</t>
  </si>
  <si>
    <t>Armstrong,PC (14/7-18/8, 8/9-13/10), Bedggood,D (14/7-18/8, 8/9-13/10)</t>
  </si>
  <si>
    <t>ENGL412-16S2 (C)</t>
  </si>
  <si>
    <t>Wright,NJT (9/9-14/10), Mondry,H (15/7-19/8)</t>
  </si>
  <si>
    <t>Wright,NJT (7/9-12/10), Mondry,H (13/7-17/8)</t>
  </si>
  <si>
    <t>ENGL431-16S1 (C)</t>
  </si>
  <si>
    <t>Young Adult Fiction</t>
  </si>
  <si>
    <t>ENGL445-16S1 (C)</t>
  </si>
  <si>
    <t>The Essay Film</t>
  </si>
  <si>
    <t>ENGR101-16S1 (C)</t>
  </si>
  <si>
    <t>Gostomski,PA (25/2-24/3, 7/4, 5/5, 2/6), Nock,VM (25/2-24/3, 7/4, 5/5, 2/6)</t>
  </si>
  <si>
    <t>Foundations of Engineering</t>
  </si>
  <si>
    <t>Gostomski,PA (25/2-24/3, 7/4, 2/6), Nock,VM (25/2-24/3, 7/4, 2/6)</t>
  </si>
  <si>
    <t>Gostomski,PA (24/2-30/3), Nock,VM (24/2-30/3, 11/5-1/6)</t>
  </si>
  <si>
    <t>Gostomski,PA (26/2-11/3, 8/4), Nock,VM (26/2-11/3, 8/4, 6/5-3/6)</t>
  </si>
  <si>
    <t>E9 Lecture Theatre (31/3), E8 Lecture Theatre (31/3), A3 Lecture Theatre (31/3), A2 Lecture Theatre (31/3), C3 Lecture Theatre (31/3), A1 Lecture Theatre (31/3), C2 Lecture Theatre (31/3), C1 Lecture Theatre (31/3)</t>
  </si>
  <si>
    <t>F1 Lectorial (1/3-22/3, 5/4, 3/5-17/5, 31/5), Kirkwood KA04 (24/5)</t>
  </si>
  <si>
    <t>ENGR102-15SU2 (C)</t>
  </si>
  <si>
    <t>Engineering Mechanics</t>
  </si>
  <si>
    <t>ENGR102-16S2 (C)</t>
  </si>
  <si>
    <t>/Rutherford 305, 306, 307, 308</t>
  </si>
  <si>
    <t>/Wilsea-Smith,B (3/8), Fleischmann,C (3/8)</t>
  </si>
  <si>
    <t>/Wilsea-Smith,B (4/8), Fleischmann,C (4/8)</t>
  </si>
  <si>
    <t>/Wilsea-Smith,B (5/8), Fleischmann,C (5/8)</t>
  </si>
  <si>
    <t>/Wilsea-Smith,B (2/8), Fleischmann,C (2/8)</t>
  </si>
  <si>
    <t>MacRae,GA (12/7-16/8, 6/9-11/10), Abu,A (12/7-16/8, 6/9-11/10), Palermo,AG (12/7-16/8, 6/9-11/10), Fleischmann,C (12/7-16/8, 6/9-11/10)</t>
  </si>
  <si>
    <t>A2 Lecture Theatre (12/9), C3 Lecture Theatre (12/9), A1 Lecture Theatre (12/9), C2 Lecture Theatre (12/9), C1 Lecture Theatre (12/9)</t>
  </si>
  <si>
    <t>ENGR401-16S1 (C)</t>
  </si>
  <si>
    <t>Civil - Mech E201 Mech Computer Lab</t>
  </si>
  <si>
    <t>JTA Child of Computational Fluid Dynamics, Advanced Computational Fluid Dynamics</t>
  </si>
  <si>
    <t>Mechanical Engineering</t>
  </si>
  <si>
    <t>ENGR403-16S1 (C)</t>
  </si>
  <si>
    <t>Kirkwood KD05 (18/5), Civil - Mech E212 Civil Computer Lab (2/3, 4/5)</t>
  </si>
  <si>
    <t>Fire Engineering</t>
  </si>
  <si>
    <t>ENGR403-16SU1 (C)</t>
  </si>
  <si>
    <t>ENGR404-16S2 (C)</t>
  </si>
  <si>
    <t>Yip,A (19/9-10/10), Watson,MJ (8/8-15/8, 5/9-12/9), Pang,S (11/7-1/8)</t>
  </si>
  <si>
    <t>Renewable Energy Technologies and Management</t>
  </si>
  <si>
    <t>Otakaro 109</t>
  </si>
  <si>
    <t>Pang,S (12/7-2/8), Yip,A (20/9-11/10), Watson,MJ (9/8-16/8, 6/9-13/9)</t>
  </si>
  <si>
    <t>Yip,A (22/9-13/10), Watson,MJ (11/8-18/8, 8/9-15/9), Pang,S (14/7-4/8)</t>
  </si>
  <si>
    <t>ENGR405-16S1 (C)</t>
  </si>
  <si>
    <t>- (23/3-6/4, 4/5), Visnovsky,GA (11/5-1/6), Watson,MJ (24/2-16/3)</t>
  </si>
  <si>
    <t>Industrial Pollution Control</t>
  </si>
  <si>
    <t>Visnovsky,GA (12/5-2/6), Watson,MJ (25/2-17/3)</t>
  </si>
  <si>
    <t>- (22/3, 5/4, 3/5), Visnovsky,GA (10/5-31/5), Watson,MJ (23/2-15/3)</t>
  </si>
  <si>
    <t>ENGR407-16S2 (C)</t>
  </si>
  <si>
    <t>Pourazadi,S (11/7-1/8), Visnovsky,GA (8/8-15/8, 5/9-10/10)</t>
  </si>
  <si>
    <t>Bioprocess Engineering 1</t>
  </si>
  <si>
    <t>Pourazadi,S (12/7-2/8), Visnovsky,GA (9/8-16/8, 6/9-11/10)</t>
  </si>
  <si>
    <t>Pourazadi,S (14/7-4/8), Visnovsky,GA (11/8-18/8, 8/9-13/10)</t>
  </si>
  <si>
    <t>ENGR601-16S1 (C)</t>
  </si>
  <si>
    <t>ENLA101-16S1 (C)</t>
  </si>
  <si>
    <t>Watson,KD (23/2-22/3, 31/5), Clark,L (17/5-24/5), Quinn,H (5/4, 3/5-10/5)</t>
  </si>
  <si>
    <t>JTA Child of The English Language, The English Language</t>
  </si>
  <si>
    <t>Watson,KD (25/2-31/3), Clark,L (19/5-2/6), Quinn,H (7/4, 5/5-12/5)</t>
  </si>
  <si>
    <t>ENLA101-16SU1 (C)</t>
  </si>
  <si>
    <t>ENLA102-16S2 (C)</t>
  </si>
  <si>
    <t>Watson,KD (12/7-16/8, 6/9-13/9, 4/10-11/10), /Papp,V (20/9-27/9)</t>
  </si>
  <si>
    <t>JTA Child of From Babies to Adults: How Experience Shapes Your Language, From Babies to Adults: How Experience Shapes Your Language  +  From Babies to Adults: How Experience Shapes Your Language</t>
  </si>
  <si>
    <t>/Papp,V (22/9-29/9), Watson,KD (21/7-18/8, 8/9-15/9, 6/10-13/10)</t>
  </si>
  <si>
    <t>Logie 214-Language Lab</t>
  </si>
  <si>
    <t>ENLA210-16S2 (C)</t>
  </si>
  <si>
    <t>JTA Child of Language Variation Across Space and Time, Language Variation Across Space and Time</t>
  </si>
  <si>
    <t>ENLA310-16S1 (C)</t>
  </si>
  <si>
    <t>JTA Child of New Zealand English, New Zealand English</t>
  </si>
  <si>
    <t>ENLA320-16S2 (C)</t>
  </si>
  <si>
    <t>JTA Child of History of English, History of English</t>
  </si>
  <si>
    <t>ENME199-16W (C)</t>
  </si>
  <si>
    <t>Workshop Training Course for Mechanical and Mechatronics Engineering</t>
  </si>
  <si>
    <t>ENME201-16S1 (C)</t>
  </si>
  <si>
    <t>Design Communication</t>
  </si>
  <si>
    <t>/Mech Thermo Lab (Warehouse M1:01)</t>
  </si>
  <si>
    <t>Gooch,SD (2/3-16/3, 25/5-1/6), Taylor,MG (2/3-16/3, 25/5-1/6), Pearse,JR (24/2, 23/3-6/4, 4/5-18/5)</t>
  </si>
  <si>
    <t>Dovedale DC03 (24/2-6/4, 4/5-1/6), Dovedale DA05 (24/2-6/4, 4/5-1/6), Dovedale DC07 (24/2-6/4, 4/5-1/6), Dovedale DA04 (24/2-6/4, 4/5-1/6), Dovedale DC05 (24/2-6/4, 4/5-1/6)</t>
  </si>
  <si>
    <t>Gooch,SD (2/3-16/3, 25/5-1/6), Taylor,MG (2/3-16/3, 25/5-1/6), Pearse,JR (24/2, 23/3-6/4, 4/5-18/5), Robertson,BJ (24/2-6/4, 4/5-1/6)</t>
  </si>
  <si>
    <t>Dovedale DC03 (23/2-22/3, 5/4, 3/5-31/5), Dovedale DA05 (23/2-22/3, 5/4, 3/5-31/5), Dovedale DC07 (23/2-22/3, 5/4, 3/5-31/5), Dovedale DA04 (23/2-22/3, 5/4, 3/5-31/5), Dovedale DC05 (23/2-22/3, 5/4, 3/5-31/5)</t>
  </si>
  <si>
    <t>Taylor,MG (23/2-22/3, 5/4, 3/5-31/5), Pearse,JR (23/2-22/3, 5/4, 3/5-31/5), Robertson,BJ (23/2-22/3, 5/4, 3/5-31/5)</t>
  </si>
  <si>
    <t>ENME202-16S1 (C)</t>
  </si>
  <si>
    <t>Stress, Strain and Deformation in Machine Elements</t>
  </si>
  <si>
    <t>A3 Lecture Theatre (30/3), Law 108 Lecture Theatre (30/3)</t>
  </si>
  <si>
    <t>A2 Lecture Theatre (27/5), A1 Lecture Theatre (27/5)</t>
  </si>
  <si>
    <t>ENME203-16S2 (C)</t>
  </si>
  <si>
    <t>Dovedale DC06 Glade 2 (25/7-1/8), Dovedale DC04 Grotto (25/7-1/8), Dovedale DB05 Glade 1 (25/7-1/8)</t>
  </si>
  <si>
    <t>Dynamics and Vibrations</t>
  </si>
  <si>
    <t>A1 Lecture Theatre (19/8), C2 Lecture Theatre (19/8)</t>
  </si>
  <si>
    <t>ENME204-16S1 (C)</t>
  </si>
  <si>
    <t>/Mech Wind Tunnel Lab (Warehouse M1:10)</t>
  </si>
  <si>
    <t>Introduction to Thermo-fluids Engineering</t>
  </si>
  <si>
    <t>Krumdieck,SP (1/4-8/4, 6/5-3/6), Sellier,M (26/2-18/3)</t>
  </si>
  <si>
    <t>Krumdieck,SP (4/4, 2/5-30/5), Sellier,M (22/2-21/3)</t>
  </si>
  <si>
    <t>Krumdieck,SP (31/3-7/4, 5/5-2/6), Sellier,M (25/2-24/3)</t>
  </si>
  <si>
    <t>Krumdieck,SP (24/2-23/3, 6/4, 4/5-1/6), Sellier,M (24/2-23/3, 6/4, 4/5-1/6)</t>
  </si>
  <si>
    <t>ENME207-16S2 (C)</t>
  </si>
  <si>
    <t>/Mech Materials Lab (Warehouse M1:01)</t>
  </si>
  <si>
    <t>Materials Science and Engineering</t>
  </si>
  <si>
    <t>/Microscopy Wing (E101, E105, E107)</t>
  </si>
  <si>
    <t>ENME221-16S2 (C)</t>
  </si>
  <si>
    <t>Dovedale DC06 Glade 2 (11/7-18/7), Dovedale DC04 Grotto (11/7-18/7), Dovedale DB05 Glade 1 (11/7-18/7)</t>
  </si>
  <si>
    <t>Clucas,D (11/7-18/7), Robertson,BJ (11/7-18/7)</t>
  </si>
  <si>
    <t>Dovedale DC06 Glade 2 (13/7-20/7), Dovedale DC04 Grotto (13/7-20/7), Dovedale DB05 Glade 1 (13/7-20/7)</t>
  </si>
  <si>
    <t>Clucas,D (13/7-20/7), Robertson,BJ (13/7-20/7)</t>
  </si>
  <si>
    <t>Dovedale DC06 Glade 2 (14/7-21/7), Dovedale DC04 Grotto (14/7-21/7), Dovedale DB05 Glade 1 (14/7-21/7)</t>
  </si>
  <si>
    <t>Clucas,D (14/7-21/7), Robertson,BJ (14/7-21/7)</t>
  </si>
  <si>
    <t>/DB05, DC06 Glade, DC04 Grotto (extended capacity)</t>
  </si>
  <si>
    <t>Dovedale DC06 Glade 2 (27/7), Dovedale DC04 Grotto (27/7), Dovedale DB05 Glade 1 (27/7)</t>
  </si>
  <si>
    <t>Clucas,D (27/7), Robertson,BJ (27/7)</t>
  </si>
  <si>
    <t>Kirkwood KH02 102</t>
  </si>
  <si>
    <t>Clucas,D (1/8), Read,DN (1/8), Robertson,BJ (1/8), Cox,EW (1/8)</t>
  </si>
  <si>
    <t>Clucas,D (3/8), Read,DN (3/8), Robertson,BJ (3/8), Cox,EW (3/8)</t>
  </si>
  <si>
    <t>Clucas,D (2/8), Read,DN (2/8), Robertson,BJ (2/8), Cox,EW (2/8)</t>
  </si>
  <si>
    <t>Clucas,D (8/8), Read,DN (8/8), Robertson,BJ (8/8), Cox,EW (8/8)</t>
  </si>
  <si>
    <t>Clucas,D (10/8), Read,DN (10/8), Robertson,BJ (10/8), Cox,EW (10/8)</t>
  </si>
  <si>
    <t>Clucas,D (9/8), Read,DN (9/8), Robertson,BJ (9/8), Cox,EW (9/8)</t>
  </si>
  <si>
    <t>Clucas,D (16/8), Read,DN (16/8), Robertson,BJ (16/8), Cox,EW (16/8)</t>
  </si>
  <si>
    <t>Clucas,D (15/8), Read,DN (15/8), Robertson,BJ (15/8), Cox,EW (15/8)</t>
  </si>
  <si>
    <t>Clucas,D (17/8), Read,DN (17/8), Robertson,BJ (17/8), Cox,EW (17/8)</t>
  </si>
  <si>
    <t>Clucas,D (6/9), Robertson,BJ (6/9), Cox,EW (6/9)</t>
  </si>
  <si>
    <t>Engineering Design and Manufacture</t>
  </si>
  <si>
    <t>Clucas,D (12/9), Robertson,BJ (12/9), Cox,EW (12/9)</t>
  </si>
  <si>
    <t>Clucas,D (8/9), Robertson,BJ (8/9), Cox,EW (8/9)</t>
  </si>
  <si>
    <t>Clucas,D (19/9), Robertson,BJ (19/9), Cox,EW (19/9)</t>
  </si>
  <si>
    <t>Clucas,D (13/9), Robertson,BJ (13/9), Cox,EW (13/9)</t>
  </si>
  <si>
    <t>Clucas,D (15/9), Robertson,BJ (15/9), Cox,EW (15/9)</t>
  </si>
  <si>
    <t>ENME301-16S1 (C)</t>
  </si>
  <si>
    <t>Engineering Design and Production Quality</t>
  </si>
  <si>
    <t>ENME302-16S2 (C)</t>
  </si>
  <si>
    <t>Computational and Applied Mechanical Analysis</t>
  </si>
  <si>
    <t>Sellier,M (9/8-16/8, 6/9-11/10), Rodgers,GW (12/7-2/8)</t>
  </si>
  <si>
    <t>Rodgers,GW (15/7-5/8), Sellier,M (12/8, 9/9-7/10)</t>
  </si>
  <si>
    <t>ENME303-16S1 (C)</t>
  </si>
  <si>
    <t>Controls and Vibrations</t>
  </si>
  <si>
    <t>Otakaro 236 L2 (31/3), Otakaro 146 L1 (31/3)</t>
  </si>
  <si>
    <t>Otakaro 236 L2 (26/5), Otakaro 146 L1 (26/5)</t>
  </si>
  <si>
    <t>ENME304-16S1 (C)</t>
  </si>
  <si>
    <t xml:space="preserve">/Mech Aeronautical Lab (Warehouse M1:10) </t>
  </si>
  <si>
    <t>Engineering Fluid Mechanics</t>
  </si>
  <si>
    <t>Becker,SM (22/2-21/3), Jermy,MC (4/4, 2/5-30/5)</t>
  </si>
  <si>
    <t>Becker,SM (24/2-30/3), Jermy,MC (6/4, 4/5-1/6)</t>
  </si>
  <si>
    <t>Becker,SM (4/3-18/3, 1/4), Jermy,MC (8/4, 6/5-3/6)</t>
  </si>
  <si>
    <t>ENME305-16S2 (C)</t>
  </si>
  <si>
    <t>Thermodynamics and Heat Transfer</t>
  </si>
  <si>
    <t>ENME307-16S1 (C)</t>
  </si>
  <si>
    <t>Performance of Engineering Materials</t>
  </si>
  <si>
    <t>Dowling,NE (24/2-30/3), Staiger,MP (6/4, 4/5-1/6)</t>
  </si>
  <si>
    <t>Staiger,MP (4/4, 2/5-30/5), Dowling,NE (22/2-21/3)</t>
  </si>
  <si>
    <t>Otakaro 236 L2 (23/2-22/3), Jack Mann 101 (5/4, 3/5-31/5)</t>
  </si>
  <si>
    <t>Dowling,NE (23/2-22/3), Staiger,MP (5/4, 3/5-31/5)</t>
  </si>
  <si>
    <t>Dowling,NE (26/2-18/3, 1/4), Staiger,MP (6/5-3/6)</t>
  </si>
  <si>
    <t>A3 Lecture Theatre (7/4), C3 Lecture Theatre (7/4)</t>
  </si>
  <si>
    <t>ENME311-16S2 (C)</t>
  </si>
  <si>
    <t>Engineering Design and Production Management</t>
  </si>
  <si>
    <t>ENME313-16S2 (C)</t>
  </si>
  <si>
    <t>Electro Technology for Mechanical Engineers</t>
  </si>
  <si>
    <t>Lapthorn,AC (12/7-16/8, 6/9-11/10), Pretty,C (12/7-16/8, 6/9-11/10)</t>
  </si>
  <si>
    <t>Lapthorn,AC (13/7-17/8, 7/9-12/10), Pretty,C (13/7-17/8, 7/9-12/10)</t>
  </si>
  <si>
    <t>Lapthorn,AC (14/7-18/8, 8/9-13/10), Pretty,C (14/7-18/8, 8/9-13/10)</t>
  </si>
  <si>
    <t>Lapthorn,AC (15/7-19/8, 9/9-14/10), Pretty,C (15/7-19/8, 9/9-14/10)</t>
  </si>
  <si>
    <t>ENME401-16S1 (C)</t>
  </si>
  <si>
    <t>Mechanical Systems Design</t>
  </si>
  <si>
    <t>ENME402-16S1 (C)</t>
  </si>
  <si>
    <t>JTA Child of Advanced Vibrations and Acoustics, Advanced Vibrations and Acoustics</t>
  </si>
  <si>
    <t>Kirkwood KG04 (Acoustics Lab)</t>
  </si>
  <si>
    <t>Pearse,JR (6/4, 4/5-1/6), Gutschmidt,S (24/2-30/3)</t>
  </si>
  <si>
    <t>Gutschmidt,S (22/2-21/3), Pearse,JR (4/4, 2/5-30/5)</t>
  </si>
  <si>
    <t>Pearse,JR (7/4, 5/5-2/6), Gutschmidt,S (25/2-31/3)</t>
  </si>
  <si>
    <t>ENME403-16S1 (C)</t>
  </si>
  <si>
    <t>JTA Child of Linear Systems Control and System Identification, Advanced Linear Systems Control and System Identification</t>
  </si>
  <si>
    <t>Docherty,PD (18/5-1/6), Chase,G (24/2-6/4, 4/5-11/5)</t>
  </si>
  <si>
    <t>Otakaro 236 L2 (30/3), Otakaro 146 L1 (30/3)</t>
  </si>
  <si>
    <t>Otakaro 236 L2 (20/5), Otakaro 146 L1 (20/5)</t>
  </si>
  <si>
    <t>Otakaro 236 L2 (3/6), Otakaro 146 L1 (3/6)</t>
  </si>
  <si>
    <t>ENME404-16S2 (C)</t>
  </si>
  <si>
    <t>JTA Child of Aerodynamics and Ground Vehicle Dynamics, Advanced Aerodynamics and Ground Vehicle Dynamics</t>
  </si>
  <si>
    <t>ENME405-16S2 (C)</t>
  </si>
  <si>
    <t>JTA Child of Energy Systems Engineering, Advanced Energy Systems Engineering</t>
  </si>
  <si>
    <t>ENME406-16S1 (C)</t>
  </si>
  <si>
    <t>/Echempati,R (22/2-21/3, 4/4, 2/5-30/5), Pons,DJ (22/2-21/3, 4/4, 2/5-30/5)</t>
  </si>
  <si>
    <t>JTA Child of Engineering Product Design and Analysis, Advanced Engineering Product Design and Analysis</t>
  </si>
  <si>
    <t>/Echempati,R (25/2-7/4, 5/5-2/6), Pons,DJ (25/2-7/4, 5/5-2/6)</t>
  </si>
  <si>
    <t>/Echempati,R (24/2-6/4, 4/5-1/6), Pons,DJ (24/2-6/4, 4/5-1/6)</t>
  </si>
  <si>
    <t>Kirkwood KD07 (25/2, 10/3, 24/3, 7/4, 12/5, 26/5), Civil - Mech E201 Mech Computer Lab (3/3, 17/3, 31/3, 5/5, 19/5, 2/6)</t>
  </si>
  <si>
    <t>ENME407-16S1 (C)</t>
  </si>
  <si>
    <t>JTA Child of Advanced Materials Science and Engineering, Advanced Materials Science and Engineering</t>
  </si>
  <si>
    <t>Civil - Mech E104A (22/3), Civil - Mech E105 (22/3)</t>
  </si>
  <si>
    <t>Civil - Mech E104A (21/3), Civil - Mech E105 (21/3)</t>
  </si>
  <si>
    <t>Civil - Mech E104A (23/3), Civil - Mech E105 (23/3)</t>
  </si>
  <si>
    <t>Civil - Mech E104A (30/3), Civil - Mech E105 (30/3)</t>
  </si>
  <si>
    <t>Civil - Mech E104A (4/4), Civil - Mech E105 (4/4)</t>
  </si>
  <si>
    <t>ENME408-16W (C)</t>
  </si>
  <si>
    <t>Honours Research and Development Project</t>
  </si>
  <si>
    <t>ENME411-16S2 (C)</t>
  </si>
  <si>
    <t>JTA Child of Advanced Mechanical System Design, Advanced Mechanical System Design</t>
  </si>
  <si>
    <t>ENME417-16S2 (C)</t>
  </si>
  <si>
    <t>/Mech Materials Lab (Warehouse M1:01) (5/9), Civil - Mech E106 (5/9)</t>
  </si>
  <si>
    <t>Staiger,MP (5/9), Stobbs,KP (5/9)</t>
  </si>
  <si>
    <t>/Mech Materials Lab (Warehouse M1:01) (6/9), Civil - Mech E106 (6/9)</t>
  </si>
  <si>
    <t>Staiger,MP (6/9), Stobbs,KP (6/9)</t>
  </si>
  <si>
    <t>/Mech Materials Lab (Warehouse M1:01) (7/9), Civil - Mech E106 (7/9)</t>
  </si>
  <si>
    <t>Staiger,MP (7/9), Stobbs,KP (7/9)</t>
  </si>
  <si>
    <t>/Mech Materials Lab (Warehouse M1:01) (8/9), Civil - Mech E106 (8/9)</t>
  </si>
  <si>
    <t>Staiger,MP (8/9), Stobbs,KP (8/9)</t>
  </si>
  <si>
    <t>/Mech Materials Lab (Warehouse M1:01) (19/9), Civil - Mech E104 (19/9)</t>
  </si>
  <si>
    <t>Staiger,MP (19/9), Stobbs,KP (19/9)</t>
  </si>
  <si>
    <t>/Mech Materials Lab (Warehouse M1:01) (20/9), Civil - Mech E104 (20/9)</t>
  </si>
  <si>
    <t>Staiger,MP (20/9), Stobbs,KP (20/9)</t>
  </si>
  <si>
    <t>/Mech Materials Lab (Warehouse M1:01) (21/9), Civil - Mech E104 (21/9)</t>
  </si>
  <si>
    <t>Staiger,MP (21/9), Stobbs,KP (21/9)</t>
  </si>
  <si>
    <t>/Mech Materials Lab (Warehouse M1:01) (22/9), Civil - Mech E104 (22/9)</t>
  </si>
  <si>
    <t>Staiger,MP (22/9), Stobbs,KP (22/9)</t>
  </si>
  <si>
    <t>ENME418-16S2 (C)</t>
  </si>
  <si>
    <t>JTA Child of Engineering Management and Professional Practice for Mechanical Engineers, Advanced Engineering Management and Professional Practice for Mechanical Engineers</t>
  </si>
  <si>
    <t>ENME481-16S1 (C)</t>
  </si>
  <si>
    <t>Special Topic: Biomedical Engineering</t>
  </si>
  <si>
    <t>ENME483-16S1 (C)</t>
  </si>
  <si>
    <t>Special Topic: Analytical Electron Microscopy</t>
  </si>
  <si>
    <t>Civil - Mech E547</t>
  </si>
  <si>
    <t>ENME602-16S1 (C)</t>
  </si>
  <si>
    <t>Pearse,JR (4/4, 2/5-30/5), Gutschmidt,S (22/2-21/3)</t>
  </si>
  <si>
    <t>ENME603-16S1 (C)</t>
  </si>
  <si>
    <t>ENME604-16S2 (C)</t>
  </si>
  <si>
    <t>ENME605-16S2 (C)</t>
  </si>
  <si>
    <t>ENME606-16S1 (C)</t>
  </si>
  <si>
    <t>ENME607-16S1 (C)</t>
  </si>
  <si>
    <t>ENME611-16S2 (C)</t>
  </si>
  <si>
    <t>ENME617-16S2 (C)</t>
  </si>
  <si>
    <t>ENME618-16S2 (C)</t>
  </si>
  <si>
    <t>Civil - Mech E527</t>
  </si>
  <si>
    <t>ENME675-16S2 (C)</t>
  </si>
  <si>
    <t>Civil - Mech E547B</t>
  </si>
  <si>
    <t>ENMT201-16W (C)</t>
  </si>
  <si>
    <t>Dovedale DC06 Glade 2 (18/5-25/5), Dovedale DC04 Grotto (18/5-25/5)</t>
  </si>
  <si>
    <t>Mechatronics Design</t>
  </si>
  <si>
    <t>Chen,X (2/3-30/3, 7/9-12/10), /Murphy,J (2/3-30/3, 7/9-12/10)</t>
  </si>
  <si>
    <t>Chen,X (8/3-15/3, 5/4, 6/9-11/10), /Murphy,J (8/3-15/3, 5/4, 6/9-11/10)</t>
  </si>
  <si>
    <t>Dovedale DB03 (22/3), Wheki 205 (1/3)</t>
  </si>
  <si>
    <t>Chen,X (1/3, 22/3), /Murphy,J (1/3, 22/3)</t>
  </si>
  <si>
    <t>/Smart,K (3/5), Chen,X (3/5)</t>
  </si>
  <si>
    <t>/Smart,K (6/5), Chen,X (6/5)</t>
  </si>
  <si>
    <t>/Smart,K (10/5), Chen,X (10/5)</t>
  </si>
  <si>
    <t>Wheki 451 (8/3-22/3, 5/4, 3/5-31/5), Dovedale DB03 (23/2-1/3)</t>
  </si>
  <si>
    <t>Chen,X (23/2-22/3, 24/5), Kishida,M (3/5-17/5), Gaynor,PT (5/4, 3/5-17/5, 31/5)</t>
  </si>
  <si>
    <t>Dovedale DB03 (9/3-6/4, 4/5-1/6), Wheki 204 (24/2-2/3)</t>
  </si>
  <si>
    <t>Chen,X (24/2-30/3, 25/5), Kishida,M (4/5-18/5), Gaynor,PT (6/4, 4/5-18/5, 1/6)</t>
  </si>
  <si>
    <t>ENMT301-16W (C)</t>
  </si>
  <si>
    <t>/Mech Mechatronics Design Lab (Warehouse M1:14)</t>
  </si>
  <si>
    <t>Mechatronics System Design</t>
  </si>
  <si>
    <t>Hayes,MP (14/7-18/8), - (8/9-13/10)</t>
  </si>
  <si>
    <t>- (5/9-10/10), Hayes,MP (11/7-15/8)</t>
  </si>
  <si>
    <t>- (7/9-12/10), Hayes,MP (13/7-17/8)</t>
  </si>
  <si>
    <t>ENMT401-16W (C)</t>
  </si>
  <si>
    <t>Jermy,MC (22/2), Gaynor,PT (22/2)</t>
  </si>
  <si>
    <t>Mechatronics Honours Research and Development Project</t>
  </si>
  <si>
    <t>ENMT482-16S2 (C)</t>
  </si>
  <si>
    <t>Pretty,C (14/7-18/8), Hayes,MP (8/9-13/10)</t>
  </si>
  <si>
    <t>Pretty,C (13/7-17/8), Hayes,MP (7/9-12/10)</t>
  </si>
  <si>
    <t>Pretty,C (12/7-16/8), Hayes,MP (6/9-11/10)</t>
  </si>
  <si>
    <t>ENNR313-16S2 (C)</t>
  </si>
  <si>
    <t>Natural Resources Engineering Design Studio 2</t>
  </si>
  <si>
    <t>ENNR320-16S1 (C)</t>
  </si>
  <si>
    <t>de Vries,TT (12/5-26/5), /McGuigan,P (12/5-26/5), Cochrane,T (25/2-7/4)</t>
  </si>
  <si>
    <t>Wheki 203 (26/2-18/3, 1/4-8/4), Dovedale DA01 (6/5-3/6)</t>
  </si>
  <si>
    <t>de Vries,TT (6/5-3/6), Cochrane,T (26/2-18/3, 1/4-8/4)</t>
  </si>
  <si>
    <t>de Vries,TT (5/5-2/6), Cochrane,T (25/2-7/4)</t>
  </si>
  <si>
    <t>de Vries,TT (3/5-31/5), Cochrane,T (23/2-22/3, 5/4)</t>
  </si>
  <si>
    <t>de Vries,TT (4/5-1/6), Cochrane,T (24/2-6/4)</t>
  </si>
  <si>
    <t>de Vries,TT (3/5-31/5), Cochrane,T (1/3, 15/3)</t>
  </si>
  <si>
    <t>ENNR322-16S2 (C)</t>
  </si>
  <si>
    <t>Ecological Engineering</t>
  </si>
  <si>
    <t>ENNR422-16S2 (C)</t>
  </si>
  <si>
    <t>Pahlow,M (7/9-12/10), de Vries,TT (13/7-17/8)</t>
  </si>
  <si>
    <t>Water Resources and Irrigation Engineering</t>
  </si>
  <si>
    <t>de Vries,TT (12/7-16/8), Pahlow,M (6/9-11/10)</t>
  </si>
  <si>
    <t>Pahlow,M (8/9-13/10), de Vries,TT (14/7-18/8)</t>
  </si>
  <si>
    <t>Pahlow,M (9/9-14/10), de Vries,TT (15/7-19/8)</t>
  </si>
  <si>
    <t>Pahlow,M (6/9-11/10), de Vries,TT (12/7-16/8)</t>
  </si>
  <si>
    <t>ENNR423-16S1 (C)</t>
  </si>
  <si>
    <t>Sustainable Energy Systems</t>
  </si>
  <si>
    <t>Wheki 102 (25/2-3/3), Wheki 202 (10/3-7/4, 5/5-2/6)</t>
  </si>
  <si>
    <t>ENNR450-16S1 (C)</t>
  </si>
  <si>
    <t>/McGuigan,P (12/5-26/5), de Vries,TT (12/5-26/5), Cochrane,T (25/2-7/4)</t>
  </si>
  <si>
    <t>Wheki 102 (26/2-4/3), - (11/3-18/3, 1/4-8/4, 6/5-3/6)</t>
  </si>
  <si>
    <t>Special Topic: Advanced Integrated Catchment Analysis</t>
  </si>
  <si>
    <t>ENTR602-16A (C)</t>
  </si>
  <si>
    <t>Accident Reduction and Prevention</t>
  </si>
  <si>
    <t>ENTR611-16A (C)</t>
  </si>
  <si>
    <t>Planning and Managing for Transport</t>
  </si>
  <si>
    <t>ENTR612-16A (C)</t>
  </si>
  <si>
    <t>Transport Policy and System Management</t>
  </si>
  <si>
    <t>ENTR614-16A (C)</t>
  </si>
  <si>
    <t>Planning and Design of Sustainable Transport</t>
  </si>
  <si>
    <t>ENTR615-16A (C)</t>
  </si>
  <si>
    <t>Transport Network Modelling</t>
  </si>
  <si>
    <t>ENVR410-16S1 (C)</t>
  </si>
  <si>
    <t>Gaw,S (19/3), Brown,JA (19/3)</t>
  </si>
  <si>
    <t>Concepts and Principles of Environmental Science</t>
  </si>
  <si>
    <t>Gaw,S (22/2-21/3, 4/4, 2/5-30/5), Brown,JA (22/2-21/3, 4/4, 2/5-30/5)</t>
  </si>
  <si>
    <t>ENVR411-16S2 (C)</t>
  </si>
  <si>
    <t>Sturman,AP (12/7-16/8, 6/9-11/10), Gaw,S (12/7-16/8, 6/9-11/10)</t>
  </si>
  <si>
    <t>Case Studies in Environmental Science</t>
  </si>
  <si>
    <t>EURA101-16S1 (C)</t>
  </si>
  <si>
    <t>Petrovic,M (24/2-6/4, 4/5-1/6), Chaban,N (24/2-6/4, 4/5-1/6), Kelly,SL (24/2-6/4, 4/5-1/6)</t>
  </si>
  <si>
    <t>Global EUrope</t>
  </si>
  <si>
    <t>Petrovic,M (2/3-6/4, 4/5-1/6), Chaban,N (2/3-6/4, 4/5-1/6), Kelly,SL (2/3-6/4, 4/5-1/6)</t>
  </si>
  <si>
    <t>EURA104-16S2 (C)</t>
  </si>
  <si>
    <t>Kirkwood KC05 (11/7-15/8), Kirkwood KE07 (5/9-10/10)</t>
  </si>
  <si>
    <t>Watson,KD (11/7-15/8, 5/9-10/10), Low,PA (11/7-15/8, 5/9-10/10), /Papp,V (11/7-15/8)</t>
  </si>
  <si>
    <t>JTA Child of European Languages in Europe and Beyond, European Languages in Europe and Beyond</t>
  </si>
  <si>
    <t>Watson,KD (22/7-19/8, 9/9-14/10), Low,PA (22/7-19/8, 9/9-14/10), /Papp,V (22/7-19/8, 9/9-14/10)</t>
  </si>
  <si>
    <t>EURA201-16S1 (C)</t>
  </si>
  <si>
    <t>EURA204-16S1 (C)</t>
  </si>
  <si>
    <t>EURA210-16S2 (C)</t>
  </si>
  <si>
    <t>EURA214-16S1 (C)</t>
  </si>
  <si>
    <t>EURA223-16SU1 (C)</t>
  </si>
  <si>
    <t>EURA226-16S2 (C)</t>
  </si>
  <si>
    <t>JTA Child of The Rise and Fall of Communism in Eastern Europe, 1944 -1991, The Rise and Fall of Communism in Eastern Europe, 1944 -1991  +  The Rise and Fall of Communism in Eastern Europe, 1944 -1991</t>
  </si>
  <si>
    <t>EURA234-16SU1 (C)</t>
  </si>
  <si>
    <t>EURA235-16S2 (C)</t>
  </si>
  <si>
    <t>EURA301-16S1 (C)</t>
  </si>
  <si>
    <t>EURA304-16S1 (C)</t>
  </si>
  <si>
    <t>EURA310-16S2 (C)</t>
  </si>
  <si>
    <t>EURA311-16S1 (C)</t>
  </si>
  <si>
    <t>Hopkins,J (22/2-21/3, 23/5-30/5), Masselot,AM (4/4, 2/5-16/5)</t>
  </si>
  <si>
    <t>JTA Child of European Union Law, European Union Legal Studies</t>
  </si>
  <si>
    <t>European Union Legal Studies</t>
  </si>
  <si>
    <t>EURA326-16S2 (C)</t>
  </si>
  <si>
    <t>EURA333-16S2 (C)</t>
  </si>
  <si>
    <t>JTA Child of European Public Law, European Public Law  +  European Public Law</t>
  </si>
  <si>
    <t>European Public Law</t>
  </si>
  <si>
    <t>EURA335-16S2 (C)</t>
  </si>
  <si>
    <t>EURA339-16SU1 (C)</t>
  </si>
  <si>
    <t>EURO401-16W (C)</t>
  </si>
  <si>
    <t>Petrovic,M (15/7-19/8, 9/9-14/10), Chaban,N (26/2-18/3, 1/4-8/4, 6/5-3/6)</t>
  </si>
  <si>
    <t>The Idea of Europe and European Integration</t>
  </si>
  <si>
    <t>EURO402-16S1 (C)</t>
  </si>
  <si>
    <t>Vadura,KA (12/5-26/5), Chaban,N (25/2-7/4, 5/5, 2/6)</t>
  </si>
  <si>
    <t>The EU in Europe and in the World: The EU's External Identities</t>
  </si>
  <si>
    <t>EURO409-16S1 (C)</t>
  </si>
  <si>
    <t>The EU and "Europeanisation" of Europe</t>
  </si>
  <si>
    <t>EURO448-16W (C)</t>
  </si>
  <si>
    <t>EURO456-16S1 (C)</t>
  </si>
  <si>
    <t>EURO457-16S1 (C)</t>
  </si>
  <si>
    <t>EURO458-16S2 (C)</t>
  </si>
  <si>
    <t>EURO479-16S2 (C)</t>
  </si>
  <si>
    <t>EURO480-16W (C)</t>
  </si>
  <si>
    <t>Research Topic</t>
  </si>
  <si>
    <t>FIEC601-16SU1 (C)</t>
  </si>
  <si>
    <t>Webb,RS (19/1-9/2), Anderson,WW (19/1-9/2), Clark,JE (19/1-9/2)</t>
  </si>
  <si>
    <t>Quantitative Finance and Economics</t>
  </si>
  <si>
    <t>Webb,RS (4/1-8/2), Anderson,WW (4/1-8/2), Clark,JE (4/1-8/2)</t>
  </si>
  <si>
    <t>Webb,RS (5/1-9/2), Anderson,WW (5/1-9/2), Clark,JE (5/1-9/2)</t>
  </si>
  <si>
    <t>Webb,RS (6/1-10/2), Anderson,WW (6/1-10/2), Clark,JE (6/1-10/2)</t>
  </si>
  <si>
    <t>Webb,RS (7/1-11/2), Anderson,WW (7/1-11/2), Clark,JE (7/1-11/2)</t>
  </si>
  <si>
    <t>Webb,RS (8/1-12/2), Anderson,WW (8/1-12/2), Clark,JE (8/1-12/2)</t>
  </si>
  <si>
    <t>Webb,RS (16/2), Anderson,WW (16/2), Clark,JE (16/2)</t>
  </si>
  <si>
    <t>FIEC675-15SU2 (C)</t>
  </si>
  <si>
    <t>Law 110 Computer Lab</t>
  </si>
  <si>
    <t>Advanced Applications in Finance and Economics</t>
  </si>
  <si>
    <t>FILM201-16W (C)</t>
  </si>
  <si>
    <t>FILM301-16W (C)</t>
  </si>
  <si>
    <t>FILM401-16W (C)</t>
  </si>
  <si>
    <t>FILM501-16W (C)</t>
  </si>
  <si>
    <t>FILM550-16W (C)</t>
  </si>
  <si>
    <t>FILM601-16A (C)</t>
  </si>
  <si>
    <t>FINC101-16S2 (C)</t>
  </si>
  <si>
    <t>Personal Finance</t>
  </si>
  <si>
    <t>FINC201-16S1 (C)</t>
  </si>
  <si>
    <t>Business Finance</t>
  </si>
  <si>
    <t>A3 Lecture Theatre (21/3, 9/5), A2 Lecture Theatre (21/3, 9/5), C3 Lecture Theatre (21/3, 9/5), A1 Lecture Theatre (21/3, 9/5)</t>
  </si>
  <si>
    <t>FINC203-16S2 (C)</t>
  </si>
  <si>
    <t>Financial Markets, Institutions and Instruments</t>
  </si>
  <si>
    <t>E9 Lecture Theatre (9/8), E8 Lecture Theatre (9/8), Law 108 Lecture Theatre (9/8)</t>
  </si>
  <si>
    <t>FINC301-16S2 (C)</t>
  </si>
  <si>
    <t>Corporate Finance Theory and Policy</t>
  </si>
  <si>
    <t>FINC305-16S2 (C)</t>
  </si>
  <si>
    <t>JTA Child of Financial Modelling, Financial Modelling</t>
  </si>
  <si>
    <t>FINC308-16S2 (C)</t>
  </si>
  <si>
    <t>Applied Financial Analysis and Valuation</t>
  </si>
  <si>
    <t>FINC311-16S1 (C)</t>
  </si>
  <si>
    <t>A6 Lecture Theatre (6/4), A5 Lecture Theatre (6/4)</t>
  </si>
  <si>
    <t>FINC312-16S1 (C)</t>
  </si>
  <si>
    <t>Derivative Securities</t>
  </si>
  <si>
    <t>Kirkwood KD05 (7/4), Kirkwood KD03 (7/4), Kirkwood KD08 (7/4)</t>
  </si>
  <si>
    <t>FINC331-16S1 (C)</t>
  </si>
  <si>
    <t>FINC344-16S2 (C)</t>
  </si>
  <si>
    <t>FINC345-16S2 (C)</t>
  </si>
  <si>
    <t>FINC616-16S2 (C)</t>
  </si>
  <si>
    <t>FINC621-16S2 (C)</t>
  </si>
  <si>
    <t>Advanced Corporate Finance</t>
  </si>
  <si>
    <t>FINC622-16S2 (C)</t>
  </si>
  <si>
    <t>FINC623-16S1 (C)</t>
  </si>
  <si>
    <t>Advanced Derivative Securities</t>
  </si>
  <si>
    <t>FINC624-16S2 (C)</t>
  </si>
  <si>
    <t>Asset Pricing</t>
  </si>
  <si>
    <t>FINC627-16S1 (C)</t>
  </si>
  <si>
    <t>Applied Financial Management</t>
  </si>
  <si>
    <t>FINC629-16S1 (C)</t>
  </si>
  <si>
    <t>Credit  Risk Management</t>
  </si>
  <si>
    <t>FINC650-16S2 (C)</t>
  </si>
  <si>
    <t>FINT103-16W (C)</t>
  </si>
  <si>
    <t>Drawing and Methods</t>
  </si>
  <si>
    <t>FORE111-16S1 (C)</t>
  </si>
  <si>
    <t>Trees, Forests and the Environment</t>
  </si>
  <si>
    <t>Wilton,V (22/2-21/3, 4/4, 2/5-30/5), Apiolaza,LA (22/2-21/3, 4/4, 2/5-30/5)</t>
  </si>
  <si>
    <t>Apiolaza,LA (25/2-7/4, 5/5-2/6), Morgenroth,J (25/2-7/4, 5/5-2/6)</t>
  </si>
  <si>
    <t>Apiolaza,LA (26/2-18/3, 1/4-8/4, 6/5-3/6), Morgenroth,J (26/2-18/3, 1/4-8/4, 6/5-3/6)</t>
  </si>
  <si>
    <t>FORE131-16S2 (C)</t>
  </si>
  <si>
    <t>Trees in the Landscape</t>
  </si>
  <si>
    <t>FORE141-16S2 (C)</t>
  </si>
  <si>
    <t>FORE151-16S1 (C)</t>
  </si>
  <si>
    <t>Commercial Aspects of Forestry</t>
  </si>
  <si>
    <t>FORE205-16S1 (C)</t>
  </si>
  <si>
    <t>Introduction to Forest Engineering</t>
  </si>
  <si>
    <t>FORE215-16S2 (C)</t>
  </si>
  <si>
    <t>Introduction to Forest Economics</t>
  </si>
  <si>
    <t>FORE218-16S1 (C)</t>
  </si>
  <si>
    <t>Forest Biology</t>
  </si>
  <si>
    <t>Forestry 152 (25/2-10/3), A7 (17/3-7/4, 5/5-2/6)</t>
  </si>
  <si>
    <t>Norton,DA (25/2-7/4), Murray,TJ (5/5-2/6)</t>
  </si>
  <si>
    <t>Norton,DA (23/2-22/3, 5/4), Murray,TJ (3/5-31/5)</t>
  </si>
  <si>
    <t>Norton,DA (22/2-21/3, 4/4), Murray,TJ (2/5-30/5)</t>
  </si>
  <si>
    <t>Norton,DA (24/2-6/4), Murray,TJ (4/5-1/6)</t>
  </si>
  <si>
    <t>FORE219-16S2 (C)</t>
  </si>
  <si>
    <t>- (18/8), Mason,EG (29/9-13/10), Apiolaza,LA (8/9-22/9), Bloomberg,M (14/7-11/8)</t>
  </si>
  <si>
    <t>Introduction to Silviculture</t>
  </si>
  <si>
    <t>- (2/8-16/8), Mason,EG (27/9-11/10), Apiolaza,LA (6/9-20/9), Bloomberg,M (12/7-26/7)</t>
  </si>
  <si>
    <t>- (4/8-18/8), Mason,EG (29/9-13/10), Apiolaza,LA (8/9-22/9), Bloomberg,M (14/7-28/7)</t>
  </si>
  <si>
    <t>- (5/8-19/8), Mason,EG (30/9-14/10), Apiolaza,LA (9/9-23/9), Bloomberg,M (15/7-29/7)</t>
  </si>
  <si>
    <t>FORE222-16S1 (C)</t>
  </si>
  <si>
    <t>JTA Child of Applied Statistics, Biometry 1a</t>
  </si>
  <si>
    <t>Gerhard,D (23/2-22/3), Mason,EG (5/4, 3/5-31/5), Scarrott,C (23/2-22/3)</t>
  </si>
  <si>
    <t>Gerhard,D (24/2-30/3), Mason,EG (6/4, 4/5-1/6), Scarrott,C (24/2-30/3)</t>
  </si>
  <si>
    <t>Gerhard,D (26/2-18/3, 1/4), Mason,EG (8/4, 6/5-3/6), Scarrott,C (26/2-18/3, 1/4)</t>
  </si>
  <si>
    <t>FORE224-16S2 (C)</t>
  </si>
  <si>
    <t>JTA Child of Biometry 1b, Regression Modelling</t>
  </si>
  <si>
    <t>FORE307-16S1 (C)</t>
  </si>
  <si>
    <t>JTA Child of Plantation Silviculture, Plantation Silviculture</t>
  </si>
  <si>
    <t>FORE316-16S2 (C)</t>
  </si>
  <si>
    <t>JTA Child of Forest Management, Plantation Forest Management</t>
  </si>
  <si>
    <t>Forestry 252 Computer Lab (14/7, 28/7-18/8, 8/9-29/9), Erskine 446 (21/7)</t>
  </si>
  <si>
    <t>Forestry 252 Computer Lab (19/7-16/8, 6/9-27/9), Erskine 121 (19/7), Psychology - Sociology 252 (12/7)</t>
  </si>
  <si>
    <t>FORE327-16S2 (C)</t>
  </si>
  <si>
    <t>F1 Lectorial (9/9-16/9, 14/10), Forestry 252 Computer Lab (23/9-7/10)</t>
  </si>
  <si>
    <t>FORE342-16S1 (C)</t>
  </si>
  <si>
    <t>JTA Child of Geospatial Science in Forest Monitoring and Management, Advanced IT Applications in Forestry and Natural Resource Management</t>
  </si>
  <si>
    <t>FORE414-16W (C)</t>
  </si>
  <si>
    <t>Kirkwood KE05 (6/5-3/6), Kirkwood KD08 (26/2-18/3, 1/4-8/4)</t>
  </si>
  <si>
    <t>FORE419-16S1 (C)</t>
  </si>
  <si>
    <t>JTA Child of Management Case Study, Management Case Study</t>
  </si>
  <si>
    <t>FORE419-16W (C)</t>
  </si>
  <si>
    <t>FORE422-16S1 (C)</t>
  </si>
  <si>
    <t>Forest Harvest Planning</t>
  </si>
  <si>
    <t>FORE423-16S2 (C)</t>
  </si>
  <si>
    <t>Visser,R (13/7-17/8, 7/9-12/10), /Brown,K (13/7-17/8, 7/9-12/10)</t>
  </si>
  <si>
    <t>Forest Transportation and Road Design</t>
  </si>
  <si>
    <t>Visser,R (12/7-16/8, 6/9-11/10), /Brown,K (12/7-16/8, 6/9-11/10)</t>
  </si>
  <si>
    <t>FORE426-16S2 (C)</t>
  </si>
  <si>
    <t>Forest Products Marketing and International Trade</t>
  </si>
  <si>
    <t>FORE435-16S1 (C)</t>
  </si>
  <si>
    <t>Forest Economics 2</t>
  </si>
  <si>
    <t>FORE436-16S1 (C)</t>
  </si>
  <si>
    <t>Forest Tree Breeding</t>
  </si>
  <si>
    <t>FORE443-16S2 (C)</t>
  </si>
  <si>
    <t>Biosecurity Risk Management</t>
  </si>
  <si>
    <t>FORE444-16S2 (C)</t>
  </si>
  <si>
    <t>- (18/7, 8/8-15/8), Psychology - Sociology 251 (11/7, 25/7-1/8)</t>
  </si>
  <si>
    <t>Sustaining Biodiversity on Private Land</t>
  </si>
  <si>
    <t>FORE445-16S2 (C)</t>
  </si>
  <si>
    <t>/Brown,K (16/9), Norton,DA (30/9)</t>
  </si>
  <si>
    <t>Environmental Forestry</t>
  </si>
  <si>
    <t>FORE610-16S2 (C)</t>
  </si>
  <si>
    <t>Research Methods</t>
  </si>
  <si>
    <t>FORE616-16S1 (C)</t>
  </si>
  <si>
    <t>Restoration Ecology</t>
  </si>
  <si>
    <t>FORE618-16S2 (C)</t>
  </si>
  <si>
    <t>FORE619-16S2 (C)</t>
  </si>
  <si>
    <t>FORE624-16S1 (C)</t>
  </si>
  <si>
    <t>FORE641-16S2 (C)</t>
  </si>
  <si>
    <t>FORE642-16S1 (C)</t>
  </si>
  <si>
    <t>Advanced IT Applications in Forestry and Natural Resource Management</t>
  </si>
  <si>
    <t>FREN121-16S1 (C)</t>
  </si>
  <si>
    <t>Low,PA (22/2-21/3, 4/4, 2/5-30/5), Mouhica,EB (22/2-21/3, 4/4, 2/5-30/5)</t>
  </si>
  <si>
    <t>French language acquisition: Beginners A</t>
  </si>
  <si>
    <t>Low,PA (23/2-22/3, 5/4, 3/5-31/5), Mouhica,EB (23/2-22/3, 5/4, 3/5-31/5)</t>
  </si>
  <si>
    <t>Low,PA (24/2-6/4, 4/5-1/6), Mouhica,EB (24/2-6/4, 4/5-1/6)</t>
  </si>
  <si>
    <t>Low,PA (25/2-7/4, 5/5-26/5), Mouhica,EB (25/2-7/4, 5/5-26/5)</t>
  </si>
  <si>
    <t>Low,PA (26/2-18/3, 1/4-8/4, 6/5-27/5), Mouhica,EB (26/2-18/3, 1/4-8/4, 6/5-27/5)</t>
  </si>
  <si>
    <t>FREN122-16S2 (C)</t>
  </si>
  <si>
    <t>French language acquisition: Beginners B</t>
  </si>
  <si>
    <t>FREN211-16S1 (C)</t>
  </si>
  <si>
    <t>JTA Child of French Culture and French Language, French Culture and French Language</t>
  </si>
  <si>
    <t>FREN221-16S1 (C)</t>
  </si>
  <si>
    <t>French Language Acquisition : Intermediate A</t>
  </si>
  <si>
    <t>FREN222-16S2 (C)</t>
  </si>
  <si>
    <t>French Language Acquisition : Intermediate B</t>
  </si>
  <si>
    <t>FREN311-16S1 (C)</t>
  </si>
  <si>
    <t>French Culture and French Language</t>
  </si>
  <si>
    <t>FREN321-16S1 (C)</t>
  </si>
  <si>
    <t>French Language Acquisition: Advanced A</t>
  </si>
  <si>
    <t>Low,PA (25/2-7/4, 5/5-2/6), Mouhica,EB (25/2-7/4, 5/5-2/6)</t>
  </si>
  <si>
    <t>Low,PA (26/2-18/3, 1/4-8/4, 6/5-3/6), Mouhica,EB (26/2-18/3, 1/4-8/4, 6/5-3/6)</t>
  </si>
  <si>
    <t>FREN322-16S2 (C)</t>
  </si>
  <si>
    <t>French Language Acquisition: Advanced B</t>
  </si>
  <si>
    <t>GEOG106-16S2 (C)</t>
  </si>
  <si>
    <t>Global Environmental Change</t>
  </si>
  <si>
    <t>Pawson,EJ (21/7-18/8, 8/9-13/10), Purdie,HL (21/7-18/8, 8/9-13/10)</t>
  </si>
  <si>
    <t>Pawson,EJ (22/7-19/8, 9/9-14/10), Purdie,HL (22/7-19/8, 9/9-14/10)</t>
  </si>
  <si>
    <t>Sturman,AP (11/7-15/8, 5/9-10/10), Pawson,EJ (11/7-15/8, 5/9-10/10), Purdie,HL (11/7-15/8, 5/9-10/10)</t>
  </si>
  <si>
    <t>Sturman,AP (12/7-16/8, 6/9-11/10), Pawson,EJ (12/7-16/8, 6/9-11/10), Purdie,HL (12/7-16/8, 6/9-11/10)</t>
  </si>
  <si>
    <t>Sturman,AP (13/7-17/8, 7/9-12/10), Pawson,EJ (13/7-17/8, 7/9-12/10), Purdie,HL (13/7-17/8, 7/9-12/10)</t>
  </si>
  <si>
    <t>GEOG109-16S1 (C)</t>
  </si>
  <si>
    <t>Physical Geography: Earth, Ocean, Atmosphere</t>
  </si>
  <si>
    <t>Gomez,CA (23/2-22/3, 5/4, 3/5-31/5), Hart,DE (23/2-22/3, 5/4, 3/5-31/5)</t>
  </si>
  <si>
    <t>Hart,DE (24/2-6/4, 4/5-1/6), Gomez,CA (24/2-6/4, 4/5-1/6)</t>
  </si>
  <si>
    <t>Hart,DE (25/2-7/4, 5/5-2/6), Gomez,CA (25/2-7/4, 5/5-2/6)</t>
  </si>
  <si>
    <t>GEOG110-16S1 (C)</t>
  </si>
  <si>
    <t>Dombroski,KF (23/2-22/3, 5/4, 3/5-31/5), Conradson,DJ (23/2-22/3, 5/4, 3/5-31/5)</t>
  </si>
  <si>
    <t>Human Geography: People, Process, Place</t>
  </si>
  <si>
    <t>Dombroski,KF (25/2-7/4, 5/5-2/6), Conradson,DJ (25/2-7/4, 5/5-2/6)</t>
  </si>
  <si>
    <t>Dombroski,KF (26/2-18/3, 1/4-8/4, 6/5-3/6), Conradson,DJ (26/2-18/3, 1/4-8/4, 6/5-3/6)</t>
  </si>
  <si>
    <t>Erskine 001 Crypt 1 (9/3, 23/3-6/4, 4/5-25/5), Kirkwood KA04 (2/3, 16/3)</t>
  </si>
  <si>
    <t>Dynamic Places: Exploring Human Environments</t>
  </si>
  <si>
    <t>Erskine 248 Computer Lab (8/3, 22/3, 5/4, 3/5-24/5), Kirkwood KA04 (1/3, 15/3)</t>
  </si>
  <si>
    <t>von Haast 210 (18/3), Kirkwood KC03 Computer Lab (11/3, 1/4-8/4, 6/5-27/5), Kirkwood KC07 (4/3)</t>
  </si>
  <si>
    <t>Erskine 001 Crypt 1 (11/3, 1/4-8/4, 6/5-27/5), Kirkwood KD03 (4/3, 18/3)</t>
  </si>
  <si>
    <t>GEOG201-16S1 (C)</t>
  </si>
  <si>
    <t>Zawar-Reza,P (23/2-22/3, 5/4, 3/5-31/5), Purdie,HL (23/2-22/3, 5/4, 3/5-31/5), Gomez,CA (23/2-22/3, 5/4, 3/5-31/5)</t>
  </si>
  <si>
    <t>Environmental Processes: Principles and Applications</t>
  </si>
  <si>
    <t>Zawar-Reza,P (25/2-7/4, 5/5-2/6), Purdie,HL (25/2-7/4, 5/5-2/6), Gomez,CA (25/2-7/4, 5/5-2/6)</t>
  </si>
  <si>
    <t>GEOG202-16S1 (C)</t>
  </si>
  <si>
    <t>Globalisation and New Geographies</t>
  </si>
  <si>
    <t>Pawson,EJ (23/2-22/3, 5/4, 3/5-31/5), Conradson,DJ (23/2-22/3, 5/4, 3/5-31/5)</t>
  </si>
  <si>
    <t>Pawson,EJ (24/2-6/4, 4/5-1/6), Conradson,DJ (24/2-6/4, 4/5-1/6)</t>
  </si>
  <si>
    <t>GEOG205-16S1 (C)</t>
  </si>
  <si>
    <t>/Geography 602, 603</t>
  </si>
  <si>
    <t>Introduction to Geographic Information Systems</t>
  </si>
  <si>
    <t>Reitsma,FE (22/2-21/3, 4/4, 2/5-30/5), Delikostidis,I (22/2-21/3, 4/4, 2/5-30/5)</t>
  </si>
  <si>
    <t>Delikostidis,I (24/2-6/4, 4/5-1/6), Reitsma,FE (24/2-6/4, 4/5-1/6)</t>
  </si>
  <si>
    <t>GEOG206-16S2 (C)</t>
  </si>
  <si>
    <t>Resource and Environmental Management</t>
  </si>
  <si>
    <t>GEOG211-16S1 (C)</t>
  </si>
  <si>
    <t>Zawar-Reza,P (3/3-7/4), Purdie,HL (3/3-7/4), Gomez,CA (3/3-7/4)</t>
  </si>
  <si>
    <t>Environmental Processes: Research Practice</t>
  </si>
  <si>
    <t>Zawar-Reza,P (4/3-18/3, 1/4-8/4), Purdie,HL (4/3-18/3, 1/4-8/4), Gomez,CA (4/3-18/3, 1/4-8/4)</t>
  </si>
  <si>
    <t>Zawar-Reza,P (23/2-22/3, 5/4, 3/5-31/5), Purdie,HL (23/2-22/3, 5/4, 3/5-31/5)</t>
  </si>
  <si>
    <t>Zawar-Reza,P (5/5-2/6), Purdie,HL (5/5-2/6)</t>
  </si>
  <si>
    <t>GEOG213-16SU1 (C)</t>
  </si>
  <si>
    <t>GEOG305-16S1 (C)</t>
  </si>
  <si>
    <t>Kirkwood KC01 Computer Lab (4/3), Kirkwood KD08 (11/3-18/3, 1/4-8/4, 6/5-3/6)</t>
  </si>
  <si>
    <t>Environmental Hazards and Management</t>
  </si>
  <si>
    <t>Kirkwood KD05 (8/3-22/3, 5/4, 3/5-31/5), Kirkwood KC01 Computer Lab (1/3)</t>
  </si>
  <si>
    <t>Kirkwood KC01 Computer Lab (29/2), Kirkwood KH05 (7/3-21/3, 4/4, 2/5-30/5)</t>
  </si>
  <si>
    <t>Kirkwood KF07 (8/3-22/3, 5/4, 3/5-31/5), Kirkwood KC03 Computer Lab (1/3)</t>
  </si>
  <si>
    <t>Psychology - Sociology 210 (9/3-6/4, 4/5-1/6), Rutherford 542 (2/3)</t>
  </si>
  <si>
    <t>Conradson,DJ (22/2-21/3, 4/4, 2/5-30/5), Gomez,CA (22/2-21/3, 4/4, 2/5-30/5)</t>
  </si>
  <si>
    <t>Environmental Hazards, Risk and Resilience</t>
  </si>
  <si>
    <t>Gomez,CA (23/2-22/3, 5/4, 3/5-31/5), Conradson,DJ (23/2-22/3, 5/4, 3/5-31/5)</t>
  </si>
  <si>
    <t>Conradson,DJ (25/2-7/4, 5/5-2/6), Gomez,CA (25/2-7/4, 5/5-2/6)</t>
  </si>
  <si>
    <t>GEOG309-16S2 (C)</t>
  </si>
  <si>
    <t>Pawson,EJ (13/7, 17/8, 21/9, 26/10), Kingham,SP (13/7, 17/8, 21/9, 26/10), Sturman,AP (13/7, 17/8, 21/9, 26/10)</t>
  </si>
  <si>
    <t>Research Methods in Geography</t>
  </si>
  <si>
    <t>GEOG310-16S2 (C)</t>
  </si>
  <si>
    <t>Weather Systems</t>
  </si>
  <si>
    <t>GEOG311-16S1 (C)</t>
  </si>
  <si>
    <t>Coastal Studies</t>
  </si>
  <si>
    <t>Erskine 248 Computer Lab (4/4), Psychology - Sociology 252 (21/3)</t>
  </si>
  <si>
    <t>GEOG312-16S2 (C)</t>
  </si>
  <si>
    <t>Kirkwood KC01 Computer Lab (20/7, 3/8, 14/9), /Geography 602, 603 (27/7, 10/8, 21/9-5/10)</t>
  </si>
  <si>
    <t>Snow, Ice and Climate</t>
  </si>
  <si>
    <t>GEOG313-16S2 (C)</t>
  </si>
  <si>
    <t>Remote Sensing Data for Geographic Analysis</t>
  </si>
  <si>
    <t>GEOG321-16S2 (C)</t>
  </si>
  <si>
    <t>GEOG322-16S1 (C)</t>
  </si>
  <si>
    <t>Kingham,SP (22/2-21/3, 4/4, 2/5-30/5), Conradson,DJ (22/2-21/3, 4/4, 2/5-30/5)</t>
  </si>
  <si>
    <t>Geography of Health</t>
  </si>
  <si>
    <t>Kingham,SP (24/2-6/4, 4/5-1/6), Conradson,DJ (24/2-6/4, 4/5-1/6)</t>
  </si>
  <si>
    <t>Kingham,SP (26/2-18/3, 1/4-8/4, 6/5-3/6), Conradson,DJ (26/2-18/3, 1/4-8/4, 6/5-3/6)</t>
  </si>
  <si>
    <t>GEOG323-16S2 (C)</t>
  </si>
  <si>
    <t>Geospatial Analysis in the Social and Environmental Sciences</t>
  </si>
  <si>
    <t>GEOG324-16S1 (C)</t>
  </si>
  <si>
    <t>Advanced GIS</t>
  </si>
  <si>
    <t>GEOG350-16S1 (C)</t>
  </si>
  <si>
    <t>Research Methods in Physical Geography</t>
  </si>
  <si>
    <t>/Psyc-Soci 213, 251 and 252</t>
  </si>
  <si>
    <t>Gravley,DM (25/2-7/4, 5/5-2/6), Hampton,S (25/2-7/4, 5/5-2/6)</t>
  </si>
  <si>
    <t>GEOG350-16S2 (C)</t>
  </si>
  <si>
    <t>GEOG351-16S2 (C)</t>
  </si>
  <si>
    <t>Rethinking Development</t>
  </si>
  <si>
    <t>GEOG401-16S1 (C)</t>
  </si>
  <si>
    <t>Well-Being, Community and Place</t>
  </si>
  <si>
    <t>GEOG402-16S1 (C)</t>
  </si>
  <si>
    <t>Kingham,SP (25/2-7/4, 5/5-2/6), Pawson,EJ (25/2-7/4, 5/5-2/6)</t>
  </si>
  <si>
    <t>Resilient Cities</t>
  </si>
  <si>
    <t>GEOG404-16S2 (C)</t>
  </si>
  <si>
    <t>Resource and Environmental Management (REM) in New Zealand</t>
  </si>
  <si>
    <t>GEOG409-16S1 (C)</t>
  </si>
  <si>
    <t>Hart,DE (26/3), Gomez,CA (26/3)</t>
  </si>
  <si>
    <t>Coasts and Rivers: from Natural Processes to Urban Environments</t>
  </si>
  <si>
    <t>- (21/3, 4/4), Hart,DE (2/5-30/5), Gomez,CA (22/2-14/3, 30/5)</t>
  </si>
  <si>
    <t>Coastal and Fluvial Earth Systems</t>
  </si>
  <si>
    <t>GEOG415-16S2 (C)</t>
  </si>
  <si>
    <t>JTA Child of Geography Internship, Geographic Information Systems (GIS) Internship</t>
  </si>
  <si>
    <t>GEOL111-16S1 (C)</t>
  </si>
  <si>
    <t>Planet Earth: An Introduction to Geology</t>
  </si>
  <si>
    <t>von Haast 101</t>
  </si>
  <si>
    <t>Pedley,K (2/3, 16/3, 30/3, 11/5, 25/5), Ashwell,PA (2/3, 16/3, 30/3, 11/5, 25/5)</t>
  </si>
  <si>
    <t>Pedley,K (3/3, 17/3, 31/3, 12/5, 26/5), Ashwell,PA (3/3, 17/3, 31/3, 12/5, 26/5)</t>
  </si>
  <si>
    <t>Pedley,K (4/3, 18/3, 1/4, 13/5, 27/5), Ashwell,PA (4/3, 18/3, 1/4, 13/5, 27/5)</t>
  </si>
  <si>
    <t>Pettinga,JR (6/5-20/5), Horton,TW (18/3, 27/5-3/6), Pedley,K (1/4-8/4), Gravley,DM (26/2-11/3)</t>
  </si>
  <si>
    <t>Pedley,K (21/3, 4/4), Gravley,DM (22/2-7/3), Pettinga,JR (2/5-16/5), Horton,TW (14/3, 23/5-30/5)</t>
  </si>
  <si>
    <t>Pedley,K (24/3-7/4), Gravley,DM (25/2-10/3), Pettinga,JR (5/5-19/5), Horton,TW (17/3, 26/5-2/6)</t>
  </si>
  <si>
    <t>Pedley,K (9/3, 23/3, 6/4, 4/5, 18/5), Ashwell,PA (9/3, 23/3, 6/4, 4/5, 18/5)</t>
  </si>
  <si>
    <t>Pedley,K (10/3, 24/3, 7/4, 5/5, 19/5), Ashwell,PA (10/3, 24/3, 7/4, 5/5, 19/5)</t>
  </si>
  <si>
    <t>Ashwell,PA (11/3, 8/4, 6/5, 20/5), Pedley,K (11/3, 8/4, 6/5, 20/5)</t>
  </si>
  <si>
    <t>GEOL111-16SU1 (C)</t>
  </si>
  <si>
    <t>Pedley,K (1/2), Reid,CM (1/2)</t>
  </si>
  <si>
    <t>GEOL113-16S2 (C)</t>
  </si>
  <si>
    <t>Bell,DH (17/9), Hughes,MW (17/9)</t>
  </si>
  <si>
    <t>Environmental Geohazards</t>
  </si>
  <si>
    <t>Bell,DH (18/9), Hughes,MW (18/9)</t>
  </si>
  <si>
    <t>Pettinga,JR (19/7-2/8), Bell,DH (13/9-27/9), Davies,T (4/10-11/10), Wilson,T (12/7, 9/8-16/8, 6/9)</t>
  </si>
  <si>
    <t>Wilson,T (13/7, 10/8-17/8, 7/9), Bell,DH (14/9-28/9), Davies,T (5/10-12/10), Pettinga,JR (20/7-3/8)</t>
  </si>
  <si>
    <t>Pettinga,JR (22/7-5/8), Bell,DH (16/9-30/9), Davies,T (7/10-14/10), Wilson,T (15/7, 12/8-19/8, 9/9)</t>
  </si>
  <si>
    <t>/von Haast 101, 217, 221 (13/8), C2 Lecture Theatre (13/8)</t>
  </si>
  <si>
    <t>Hughes,MW (13/8), Wilson,T (13/8)</t>
  </si>
  <si>
    <t>/von Haast 101, 217, 221 (14/8), C2 Lecture Theatre (14/8)</t>
  </si>
  <si>
    <t>Hughes,MW (14/8), Wilson,T (14/8)</t>
  </si>
  <si>
    <t>GEOL115-16S2 (C)</t>
  </si>
  <si>
    <t>The Dynamic Earth System</t>
  </si>
  <si>
    <t>Ashwell,PA (20/7, 3/8, 17/8, 14/9, 28/9, 12/10), Pedley,K (20/7, 3/8, 17/8, 14/9, 28/9, 12/10)</t>
  </si>
  <si>
    <t>Understanding Earth History</t>
  </si>
  <si>
    <t>Kirkwood KC01 Computer Lab (7/9, 21/9), Kirkwood KE04 (27/7, 10/8, 5/10)</t>
  </si>
  <si>
    <t>Ashwell,PA (27/7, 10/8, 7/9, 21/9, 5/10), Pedley,K (27/7, 10/8, 7/9, 21/9, 5/10)</t>
  </si>
  <si>
    <t>Ashwell,PA (22/7, 5/8, 19/8, 16/9, 30/9, 14/10), Pedley,K (22/7, 5/8, 19/8, 16/9, 30/9, 14/10)</t>
  </si>
  <si>
    <t>Erskine 248 Computer Lab (9/9, 23/9), Kirkwood KD08 (29/7, 12/8, 7/10)</t>
  </si>
  <si>
    <t>Ashwell,PA (29/7, 12/8, 9/9, 23/9, 7/10), Pedley,K (29/7, 12/8, 9/9, 23/9, 7/10)</t>
  </si>
  <si>
    <t>Erskine 001 Crypt 1 (9/9, 23/9), von Haast 101 (29/7, 12/8, 7/10)</t>
  </si>
  <si>
    <t>Reid,CM (25/7-15/8), Horton,TW (11/7-18/7, 5/9-10/10)</t>
  </si>
  <si>
    <t>Reid,CM (28/7-18/8), Horton,TW (21/7, 8/9-13/10)</t>
  </si>
  <si>
    <t>Reid,CM (27/7-17/8), Horton,TW (13/7-20/7, 7/9-12/10)</t>
  </si>
  <si>
    <t>GEOL240-16S1 (C)</t>
  </si>
  <si>
    <t>Field Studies A - Mapping</t>
  </si>
  <si>
    <t>von Haast 221</t>
  </si>
  <si>
    <t>GEOL241-16S2 (C)</t>
  </si>
  <si>
    <t>Field Studies B - Field Techniques</t>
  </si>
  <si>
    <t>Pedley,K (29/9), Ashwell,PA (28/7-18/8, 15/9-22/9)</t>
  </si>
  <si>
    <t>GEOL242-16S1 (C)</t>
  </si>
  <si>
    <t>Kennedy,BM (25/2-31/3), /Nichols,A (7/4, 5/5-2/6)</t>
  </si>
  <si>
    <t>Rocks, Minerals and Ores</t>
  </si>
  <si>
    <t>Kennedy,BM (24/2-30/3), /Nichols,A (6/4, 4/5-1/6)</t>
  </si>
  <si>
    <t>Kennedy,BM (23/2-22/3), /Nichols,A (5/4, 3/5-31/5)</t>
  </si>
  <si>
    <t>Kennedy,BM (26/2-18/3, 1/4), /Nichols,A (8/4, 6/5-3/6)</t>
  </si>
  <si>
    <t>GEOL243-16S1 (C)</t>
  </si>
  <si>
    <t>Winkler,SW (24/5-31/5), Bassett,KN (23/2-22/3), /Hiatt,E (5/4, 3/5-17/5)</t>
  </si>
  <si>
    <t>Depositional Environments and Stratigraphy</t>
  </si>
  <si>
    <t>Winkler,SW (23/5-30/5), Bassett,KN (22/2-21/3), /Hiatt,E (4/4, 2/5-16/5)</t>
  </si>
  <si>
    <t>Winkler,SW (25/5-1/6), Bassett,KN (24/2-23/3), /Hiatt,E (30/3-6/4, 4/5-18/5)</t>
  </si>
  <si>
    <t>Winkler,SW (23/5-30/5), Reid,CM (4/4, 2/5-16/5), /Hiatt,E (4/4, 2/5-16/5), Bassett,KN (22/2-21/3)</t>
  </si>
  <si>
    <t>A3 Lecture Theatre (24/2-6/4, 4/5-18/5), Law 108 Lecture Theatre (25/5-1/6)</t>
  </si>
  <si>
    <t>Reid,CM (30/3-6/4, 4/5-18/5), Winkler,SW (25/5-1/6), Bassett,KN (24/2-23/3), /Hiatt,E (30/3-6/4, 4/5-18/5)</t>
  </si>
  <si>
    <t>Reid,CM (5/4, 3/5-17/5), Winkler,SW (24/5-31/5), Bassett,KN (23/2-22/3), /Hiatt,E (5/4, 3/5-17/5)</t>
  </si>
  <si>
    <t>GEOL244-16S2 (C)</t>
  </si>
  <si>
    <t>Pedley,K (13/7-17/8), Pettinga,JR (10/8-17/8, 7/9-14/9), Nicol,A (13/7-3/8, 21/9-12/10)</t>
  </si>
  <si>
    <t>Structural Geology and Global Geophysics</t>
  </si>
  <si>
    <t>Pedley,K (12/7-16/8), Pettinga,JR (9/8-16/8, 6/9-13/9), Nicol,A (12/7-2/8, 20/9-11/10)</t>
  </si>
  <si>
    <t>Pedley,K (12/7-16/8, 4/10-11/10), Pettinga,JR (9/8-16/8, 6/9-13/9), Nicol,A (12/7-2/8, 20/9-27/9)</t>
  </si>
  <si>
    <t>Pedley,K (13/7-17/8, 5/10-12/10), Pettinga,JR (10/8-17/8, 7/9-14/9), Nicol,A (13/7-3/8, 21/9-28/9)</t>
  </si>
  <si>
    <t>Nicol,A (21/7-4/8, 22/9-29/9), Pettinga,JR (11/8-18/8, 8/9-15/9), Pedley,K (21/7-18/8, 6/10-13/10)</t>
  </si>
  <si>
    <t>GEOL245-16S2 (C)</t>
  </si>
  <si>
    <t>Earth System Science</t>
  </si>
  <si>
    <t>GEOL331-16S1 (C)</t>
  </si>
  <si>
    <t>von Haast 217</t>
  </si>
  <si>
    <t>Pettinga,JR (26/2-18/3, 1/4), Bassett,KN (8/4, 6/5-3/6)</t>
  </si>
  <si>
    <t>Principles of Basin Analysis</t>
  </si>
  <si>
    <t>Pettinga,JR (25/2-31/3), Bassett,KN (7/4, 5/5-2/6)</t>
  </si>
  <si>
    <t>Pettinga,JR (24/2-30/3), Bassett,KN (6/4, 4/5-1/6)</t>
  </si>
  <si>
    <t>GEOL336-16S2 (C)</t>
  </si>
  <si>
    <t>Kennedy,BM (8/9-13/10), /Nichols,A (14/7-18/8)</t>
  </si>
  <si>
    <t>Magmatic Systems and Volcanology</t>
  </si>
  <si>
    <t>Kennedy,BM (9/9-14/10), /Nichols,A (15/7-19/8)</t>
  </si>
  <si>
    <t>Kennedy,BM (5/9-10/10), /Nichols,A (11/7-15/8)</t>
  </si>
  <si>
    <t>Kennedy,BM (8/9-13/10), /Nichols,A (21/7-18/8)</t>
  </si>
  <si>
    <t>GEOL337-16S1 (C)</t>
  </si>
  <si>
    <t>Erskine 248 Computer Lab (4/5-18/5), von Haast 217 (24/2-6/4, 25/5-1/6)</t>
  </si>
  <si>
    <t>- (23/3-6/4, 4/5-1/6), Gravley,DM (24/2-16/3)</t>
  </si>
  <si>
    <t>Geothermal and Ore Exploration</t>
  </si>
  <si>
    <t>Kirkwood KC03 Computer Lab (3/5-17/5), von Haast 217 (23/2-22/3, 5/4, 24/5-31/5)</t>
  </si>
  <si>
    <t>- (22/3, 5/4, 3/5-31/5), Gravley,DM (23/2-15/3)</t>
  </si>
  <si>
    <t>Kirkwood KC01 Computer Lab (3/5-17/5), von Haast 217 (23/2-22/3, 5/4, 24/5-31/5)</t>
  </si>
  <si>
    <t>- (21/3, 4/4, 2/5-30/5), Gravley,DM (22/2-14/3)</t>
  </si>
  <si>
    <t>- (24/3-7/4, 5/5-2/6), Gravley,DM (25/2-17/3)</t>
  </si>
  <si>
    <t>GEOL338-16S2 (C)</t>
  </si>
  <si>
    <t>Bell,DH (13/9-27/9), Villeneuve,MC (12/7-16/8)</t>
  </si>
  <si>
    <t>Engineering and Mining Geology</t>
  </si>
  <si>
    <t>Bell,DH (14/9-28/9), Villeneuve,MC (13/7-17/8)</t>
  </si>
  <si>
    <t>Bell,DH (5/9-10/10), Villeneuve,MC (11/7-15/8)</t>
  </si>
  <si>
    <t>Bell,DH (8/9-13/10), Villeneuve,MC (14/7-18/8)</t>
  </si>
  <si>
    <t>GEOL351-16S1 (C)</t>
  </si>
  <si>
    <t>Reid,CM (9/4), Kennedy,BM (9/4)</t>
  </si>
  <si>
    <t>Advanced Field Techniques</t>
  </si>
  <si>
    <t>/Turnbull,R (13/4), Bassett,KN (13/4)</t>
  </si>
  <si>
    <t>Reid,CM (23/2, 5/4), Bassett,KN (23/2, 5/4)</t>
  </si>
  <si>
    <t>GEOL352-16X (C)</t>
  </si>
  <si>
    <t>Winkler,SW (15/2), Nicol,A (15/2)</t>
  </si>
  <si>
    <t>Advanced Field Mapping</t>
  </si>
  <si>
    <t>GEOL354-16S1 (C)</t>
  </si>
  <si>
    <t>/Hari Hari field station</t>
  </si>
  <si>
    <t>Geodynamics and Geohazards</t>
  </si>
  <si>
    <t>Pettinga,JR (7/3-21/3), /Bastin,S (9/5), Davies,T (16/5-30/5), Nicol,A (22/2-29/2), Wilson,T (4/4, 2/5)</t>
  </si>
  <si>
    <t>Wilson,T (1/4-8/4, 6/5), Nicol,A (26/2-4/3), Davies,T (20/5-3/6), Pettinga,JR (11/3-18/3), /Bastin,S (13/5)</t>
  </si>
  <si>
    <t>GEOL356-16S1 (C)</t>
  </si>
  <si>
    <t>Gravley,DM (23/2-22/3), Hampton,S (23/2-22/3)</t>
  </si>
  <si>
    <t>Field-focused Research Methods</t>
  </si>
  <si>
    <t>GEOL356-16S2 (C)</t>
  </si>
  <si>
    <t>von Haast 312A</t>
  </si>
  <si>
    <t>Gravley,DM (11/7-15/8, 5/9-10/10), Hampton,S (11/7-15/8, 5/9-10/10)</t>
  </si>
  <si>
    <t>GEOL357-16S2 (C)</t>
  </si>
  <si>
    <t>Reid,CM (9/8-16/8, 6/9-13/9), Winkler,SW (20/9-11/10), Storey,BC (12/7-2/8)</t>
  </si>
  <si>
    <t>New Zealand Geology and Climate History</t>
  </si>
  <si>
    <t>Reid,CM (8/8-15/8, 5/9-12/9), Winkler,SW (19/9-10/10), Storey,BC (11/7-1/8)</t>
  </si>
  <si>
    <t>Reid,CM (10/8-17/8, 7/9-14/9), Winkler,SW (21/9-12/10), Storey,BC (13/7-3/8)</t>
  </si>
  <si>
    <t>GEOL473-16S1 (C)</t>
  </si>
  <si>
    <t>Structural Geology</t>
  </si>
  <si>
    <t>GEOL474-16S2 (C)</t>
  </si>
  <si>
    <t>Igneous Petrology and Geochemistry</t>
  </si>
  <si>
    <t>GEOL476-16X (C)</t>
  </si>
  <si>
    <t>Kennedy,BM (30/1), Gravley,DM (30/1)</t>
  </si>
  <si>
    <t>Physical Volcanology</t>
  </si>
  <si>
    <t>Gravley,DM (22/2-21/3), Kennedy,BM (22/2-21/3)</t>
  </si>
  <si>
    <t>GEOL478-16S2 (C)</t>
  </si>
  <si>
    <t>Sedimentary Facies and Basin Analysis</t>
  </si>
  <si>
    <t>GEOL479-16S1 (C)</t>
  </si>
  <si>
    <t>Active Tectonics and Geomorphology</t>
  </si>
  <si>
    <t>GEOL480-16S2 (C)</t>
  </si>
  <si>
    <t>Geological Evolution of NZ and Antarctica</t>
  </si>
  <si>
    <t>GEOL481-16S1 (C)</t>
  </si>
  <si>
    <t>Applied Palaeobiology</t>
  </si>
  <si>
    <t>GEOL483-16S2 (C)</t>
  </si>
  <si>
    <t>/Trumm,D (8/9-13/10), /Pope,J (14/7-18/8)</t>
  </si>
  <si>
    <t>Coal and Environmental Geology</t>
  </si>
  <si>
    <t>GEOL489-16S1 (C)</t>
  </si>
  <si>
    <t>/Mt Cook</t>
  </si>
  <si>
    <t>Glacial Geology and Geomorphology</t>
  </si>
  <si>
    <t>GISC401-16S1 (C)</t>
  </si>
  <si>
    <t>Foundations of Geographic Information Science</t>
  </si>
  <si>
    <t>GISC402-16S2 (C)</t>
  </si>
  <si>
    <t>GI Science Research</t>
  </si>
  <si>
    <t>GISC403-16S2 (C)</t>
  </si>
  <si>
    <t>Cartography and Geovisualisation</t>
  </si>
  <si>
    <t>GISC404-16S1 (C)</t>
  </si>
  <si>
    <t>Delikostidis,I (4/3-18/3), Moltchanova,E (4/3-18/3)</t>
  </si>
  <si>
    <t>Psychology - Sociology 164</t>
  </si>
  <si>
    <t>Delikostidis,I (2/3, 16/3, 30/3, 4/5, 18/5, 1/6), Moltchanova,E (2/3, 16/3, 30/3, 4/5, 18/5, 1/6)</t>
  </si>
  <si>
    <t>GISC405-16S1 (C)</t>
  </si>
  <si>
    <t>Geography 608</t>
  </si>
  <si>
    <t>GIS Programming and Databases</t>
  </si>
  <si>
    <t>GISC406-16S1 (C)</t>
  </si>
  <si>
    <t>Remote Sensing for Earth Observation</t>
  </si>
  <si>
    <t>GISC411-16S1 (C)</t>
  </si>
  <si>
    <t>Kingham,SP (29/2-7/3, 4/4, 2/5-23/5), Campbell,MH (29/2-7/3, 4/4, 2/5-23/5)</t>
  </si>
  <si>
    <t>Geographic Information Systems (GIS) in Health</t>
  </si>
  <si>
    <t>GISC413-16S2 (C)</t>
  </si>
  <si>
    <t>John Britten 213</t>
  </si>
  <si>
    <t>Geomatic Data Acquisition Techniques</t>
  </si>
  <si>
    <t>GISC415-16S2 (C)</t>
  </si>
  <si>
    <t>GISC416-16S2 (D)</t>
  </si>
  <si>
    <t>Conservation GIS</t>
  </si>
  <si>
    <t>GRMN151-16S1 (C)</t>
  </si>
  <si>
    <t>Elementary German Language A</t>
  </si>
  <si>
    <t>GRMN152-16S2 (C)</t>
  </si>
  <si>
    <t>Elementary German Language B</t>
  </si>
  <si>
    <t>GRMN251-16S1 (C)</t>
  </si>
  <si>
    <t>Intermediate German Language A</t>
  </si>
  <si>
    <t>GRMN252-16S2 (C)</t>
  </si>
  <si>
    <t>Intermediate German Language B</t>
  </si>
  <si>
    <t>GRMN321-16S1 (C)</t>
  </si>
  <si>
    <t>German Language Advanced 1</t>
  </si>
  <si>
    <t>GRMN322-16S2 (C)</t>
  </si>
  <si>
    <t>German Language Advanced 2</t>
  </si>
  <si>
    <t>GRMN323-16S1 (C)</t>
  </si>
  <si>
    <t>Advanced Translation Practice German</t>
  </si>
  <si>
    <t>GRMN324-16S2 (C)</t>
  </si>
  <si>
    <t>Directed Reading and Research</t>
  </si>
  <si>
    <t>HAZM401-16S1 (C)</t>
  </si>
  <si>
    <t>HAZM403-16S2 (C)</t>
  </si>
  <si>
    <t>Hazard and Disaster Investigation</t>
  </si>
  <si>
    <t>Hughes,MW (12/7-16/8, 6/9-11/10), Davies,T (6/9-11/10), /Brogt,E (9/8-16/8), Wilson,T (12/7-16/8)</t>
  </si>
  <si>
    <t>HAZM410-16X (C)</t>
  </si>
  <si>
    <t>HEDN601-16S1 (C)</t>
  </si>
  <si>
    <t>O'Toole,V (26/2-18/3, 1/4-8/4, 6/5-3/6), /Brogt,E (26/2-18/3, 1/4-8/4, 6/5-3/6)</t>
  </si>
  <si>
    <t>Introduction to Tertiary Teaching</t>
  </si>
  <si>
    <t>HEDN602-16S2 (C)</t>
  </si>
  <si>
    <t>/Brogt,E (15/7-19/8, 9/9-14/10), O'Steen,B (15/7-19/8, 9/9-14/10)</t>
  </si>
  <si>
    <t>Tertiary Teaching Methods</t>
  </si>
  <si>
    <t>HEDN603-16S1 (C)</t>
  </si>
  <si>
    <t>O'Steen,B (26/2-18/3, 1/4-8/4, 6/5-3/6), /Brogt,E (26/2-18/3, 1/4-8/4, 6/5-3/6)</t>
  </si>
  <si>
    <t>Learning Design and Assessment in Tertiary Teaching</t>
  </si>
  <si>
    <t>HEDN604-16S2 (C)</t>
  </si>
  <si>
    <t>Tertiary Teaching Scholarship</t>
  </si>
  <si>
    <t>HIST127-16S2 (C)</t>
  </si>
  <si>
    <t>JTA Child of American History, American History</t>
  </si>
  <si>
    <t>American History</t>
  </si>
  <si>
    <t>HIST127-16S2 (D)</t>
  </si>
  <si>
    <t>HIST133-16S1 (C)</t>
  </si>
  <si>
    <t>- (23/5-30/5), Jones,C (22/2-21/3, 4/4, 2/5-16/5)</t>
  </si>
  <si>
    <t>Medieval Europe: from Rome to the Black Death</t>
  </si>
  <si>
    <t>- (25/5-1/6), Jones,C (24/2-6/4, 4/5-18/5)</t>
  </si>
  <si>
    <t xml:space="preserve">/HIST133tutor </t>
  </si>
  <si>
    <t>HIST136-16S2 (C)</t>
  </si>
  <si>
    <t>Buckingham,JM (19/9), Monger,D (11/7-15/8, 5/9-10/10), Pavlov,E (15/8, 5/9), Field,PS (11/7-18/7), Wolffram,HM (3/10-10/10)</t>
  </si>
  <si>
    <t>Revolutions and Revolutionaries</t>
  </si>
  <si>
    <t>Bullen,RV (6/10-13/10), Buckingham,JM (22/9), Monger,D (14/7-18/8, 8/9-13/10), Pavlov,E (18/8, 8/9), Field,PS (14/7-21/7), Wolffram,HM (6/10-13/10)</t>
  </si>
  <si>
    <t>HIST137-16S1 (C)</t>
  </si>
  <si>
    <t>Buckingham,JM (23/2-22/3, 5/4, 3/5-31/5), Hughes,MW (22/3, 5/4), Pickles,K (8/3, 22/3), Jones,C (3/5), Monger,D (8/3, 31/5), Pavlov,E (15/3), Wolffram,HM (31/5)</t>
  </si>
  <si>
    <t>Modern World History</t>
  </si>
  <si>
    <t>Buckingham,JM (26/2-18/3, 1/4-8/4, 6/5-3/6), Hughes,MW (8/4), Pickles,K (11/3), Jones,C (6/5), Monger,D (11/3), Pavlov,E (18/3, 1/4)</t>
  </si>
  <si>
    <t xml:space="preserve">/HIST137tutor </t>
  </si>
  <si>
    <t>Erskine 248 Computer Lab (8/3), Karl Popper 508 (23/2-1/3, 15/3-22/3, 5/4, 3/5-31/5)</t>
  </si>
  <si>
    <t>HIST235-16S2 (C)</t>
  </si>
  <si>
    <t>HIST239-16S1 (C)</t>
  </si>
  <si>
    <t>JTA Child of The First World War: Total War in Europe, The First World War: Total War in Europe</t>
  </si>
  <si>
    <t>The First World War: Total War in Europe</t>
  </si>
  <si>
    <t>HIST243-16S1 (C)</t>
  </si>
  <si>
    <t>JTA Child of Kiwi Culture, Kiwi Culture</t>
  </si>
  <si>
    <t>Kiwi Culture</t>
  </si>
  <si>
    <t>HIST247-16S2 (C)</t>
  </si>
  <si>
    <t>Slavery to Freedom in World History</t>
  </si>
  <si>
    <t>HIST253-16S2 (C)</t>
  </si>
  <si>
    <t>Kirkwood KC04 (11/7), A8 Lecture Theatre (25/7-15/8, 5/9-10/10)</t>
  </si>
  <si>
    <t>JTA Child of Renaissance and Reformation Europe, Renaissance and Reformation Europe</t>
  </si>
  <si>
    <t>Renaissance and Reformation Europe</t>
  </si>
  <si>
    <t>HIST254-16S1 (C)</t>
  </si>
  <si>
    <t>JTA Child of Making Imperial Britain, 1780-1914, Making Imperial Britain, 1780 to 1914</t>
  </si>
  <si>
    <t>Making Imperial Britain, 1780-1914</t>
  </si>
  <si>
    <t>HIST255-16S2 (C)</t>
  </si>
  <si>
    <t>Heroines in History</t>
  </si>
  <si>
    <t>HIST262-16S1 (C)</t>
  </si>
  <si>
    <t>JTA Child of Maori and Indigenous Development, Maori and Indigenous Development  +  Maori and Indigenous Development</t>
  </si>
  <si>
    <t>HIST268-16S2 (C)</t>
  </si>
  <si>
    <t>HIST269-16S2 (C)</t>
  </si>
  <si>
    <t>HIST274-16S1 (C)</t>
  </si>
  <si>
    <t>HIST278-16S2 (C)</t>
  </si>
  <si>
    <t>JTA Child of America: Cold War to Gulf War, America: Cold War to Gulf War</t>
  </si>
  <si>
    <t>HIST279-16S1 (C)</t>
  </si>
  <si>
    <t>JTA Child of Social and Cultural History of India, Social and Cultural History of India</t>
  </si>
  <si>
    <t>Social and Cultural History of India</t>
  </si>
  <si>
    <t>HIST281-16S2 (C)</t>
  </si>
  <si>
    <t>JTA Child of Resistance and Collaboration in Nazi Europe, Resistance and Collaboration in Nazi Europe</t>
  </si>
  <si>
    <t>Resistance and Collaboration in Nazi Europe</t>
  </si>
  <si>
    <t>HIST283-16S2 (C)</t>
  </si>
  <si>
    <t>HIST288-16S1 (C)</t>
  </si>
  <si>
    <t>HIST292-16S2 (C)</t>
  </si>
  <si>
    <t>/Tau,T (11/7-15/8, 5/9-10/10), /Fisher,M (11/7-15/8, 5/9-10/10)</t>
  </si>
  <si>
    <t>/Fisher,M (13/7-17/8, 7/9-12/10), /Tau,T (13/7-17/8, 7/9-12/10)</t>
  </si>
  <si>
    <t>/Tau,T (15/7-19/8, 9/9-14/10), /Fisher,M (15/7-19/8, 9/9-14/10)</t>
  </si>
  <si>
    <t>HIST293-16S1 (C)</t>
  </si>
  <si>
    <t>JTA Child of Fascism and the Far-Right in Europe, Fascism and the Far-Right in Europe</t>
  </si>
  <si>
    <t>Fascism and the Far-Right in Europe</t>
  </si>
  <si>
    <t>HIST295-16S2 (C)</t>
  </si>
  <si>
    <t>JTA Child of Crime, Criminology and Policing in Modern Europe since 1750, Crime, Criminology and Policing in Modern Europe since 1750</t>
  </si>
  <si>
    <t>Crime, Criminology and Policing in Modern Europe since 1750</t>
  </si>
  <si>
    <t>HIST329-16S2 (C)</t>
  </si>
  <si>
    <t>HIST335-16S2 (C)</t>
  </si>
  <si>
    <t>HIST339-16S1 (C)</t>
  </si>
  <si>
    <t>HIST352-16S1 (C)</t>
  </si>
  <si>
    <t>HIST361-16S2 (C)</t>
  </si>
  <si>
    <t>HIST364-16S2 (C)</t>
  </si>
  <si>
    <t>America: Cold War to Gulf War</t>
  </si>
  <si>
    <t>HIST366-16S2 (C)</t>
  </si>
  <si>
    <t>HIST367-16S1 (C)</t>
  </si>
  <si>
    <t>HIST373-16S2 (C)</t>
  </si>
  <si>
    <t>HIST374-16S1 (C)</t>
  </si>
  <si>
    <t>HIST376-16S1 (C)</t>
  </si>
  <si>
    <t>Making Imperial Britain, 1780 to 1914</t>
  </si>
  <si>
    <t>HIST379-16S1 (C)</t>
  </si>
  <si>
    <t>HIST381-16S2 (C)</t>
  </si>
  <si>
    <t>HIST393-16S1 (C)</t>
  </si>
  <si>
    <t>HIST395-16S2 (C)</t>
  </si>
  <si>
    <t>HIST423-16W (C)</t>
  </si>
  <si>
    <t>Special Topic in Medieval History: Capetian France, 1150-1350</t>
  </si>
  <si>
    <t>HIST429-16W (C)</t>
  </si>
  <si>
    <t>From Leeches to Liposuction: A Social History of Medicine</t>
  </si>
  <si>
    <t>HIST443-16W (C)</t>
  </si>
  <si>
    <t>Logie 105 (11/7-15/8, 5/9-10/10), Karl Popper 413 (22/2-21/3, 4/4, 2/5-30/5)</t>
  </si>
  <si>
    <t>HIST449-16W (C)</t>
  </si>
  <si>
    <t>Wolffram,HM (23/2-22/3, 5/4, 3/5-31/5, 12/7-16/8, 6/9-11/10), Monger,D (23/2-22/3, 5/4, 3/5-31/5, 12/7-16/8, 6/9-11/10)</t>
  </si>
  <si>
    <t>HIST450-16W (C)</t>
  </si>
  <si>
    <t>History as a Discipline</t>
  </si>
  <si>
    <t>Pavlov,E (24/2-6/4, 4/5-1/6, 13/7-17/8, 7/9-12/10), Pickles,K (24/2-6/4, 4/5-1/6, 13/7-17/8, 7/9-12/10), Field,PS (24/2-6/4, 4/5-1/6, 13/7-17/8, 7/9-12/10), Fraser,LA (24/2-6/4, 4/5-1/6, 13/7-17/8, 7/9-12/10), Buckingham,JM (24/2-6/4, 4/5-1/6, 13/7-17/8, 7/9-12/10), Wolffram,HM (24/2-6/4, 4/5-1/6, 13/7-17/8, 7/9-12/10), Jones,C (24/2-6/4, 4/5-1/6, 13/7-17/8, 7/9-12/10), Monger,D (24/2-6/4, 4/5-1/6, 13/7-17/8, 7/9-12/10)</t>
  </si>
  <si>
    <t>HIST480-16W (C)</t>
  </si>
  <si>
    <t>Buckingham,JM (25/2-7/4, 2/6), Pickles,K (25/2-7/4, 2/6), Jones,C (25/2-7/4, 2/6), Monger,D (25/2-7/4, 2/6), Field,PS (25/2-7/4, 2/6), Wolffram,HM (25/2-7/4, 2/6)</t>
  </si>
  <si>
    <t>HLED121-16S1 (C)</t>
  </si>
  <si>
    <t>Introduction to Health Education</t>
  </si>
  <si>
    <t>School of Sport and Physical Education</t>
  </si>
  <si>
    <t>HLED122-16S2 (C)</t>
  </si>
  <si>
    <t>Building Resilience</t>
  </si>
  <si>
    <t>HLED221-16S1 (C)</t>
  </si>
  <si>
    <t>Otakaro 104</t>
  </si>
  <si>
    <t>Models of Health Education</t>
  </si>
  <si>
    <t>HLED222-16S1 (C)</t>
  </si>
  <si>
    <t>Sexuality Education</t>
  </si>
  <si>
    <t>HLED223-16S2 (C)</t>
  </si>
  <si>
    <t>Nutrition and Physical Activity</t>
  </si>
  <si>
    <t>Rec Centre Gymnasium (22/7-29/7, 19/8), Otakaro 109 (15/7, 5/8-12/8, 9/9-14/10)</t>
  </si>
  <si>
    <t>HLED321-16S1 (C)</t>
  </si>
  <si>
    <t>Health Education in Practice - INTERNSHIP</t>
  </si>
  <si>
    <t>HLED322-16S2 (C)</t>
  </si>
  <si>
    <t>Critical Analysis of Contemporary Health Issues</t>
  </si>
  <si>
    <t>HLTH101-16S1 (C)</t>
  </si>
  <si>
    <t>Introduction to Health Studies</t>
  </si>
  <si>
    <t>HLTH106-16S1 (C)</t>
  </si>
  <si>
    <t>Nga Take, Te Wero - Maori Health Issues and Opportunities</t>
  </si>
  <si>
    <t>HLTH110-16S2 (C)</t>
  </si>
  <si>
    <t>HLTH201-16S2 (C)</t>
  </si>
  <si>
    <t>Health Promotion</t>
  </si>
  <si>
    <t>HLTH202-16S2 (C)</t>
  </si>
  <si>
    <t>Health in New Zealand</t>
  </si>
  <si>
    <t>HLTH213-16S1 (C)</t>
  </si>
  <si>
    <t>Kirk,RC (25/2-7/4, 5/5-2/6), Lovell,SA (25/2-7/4, 5/5-2/6)</t>
  </si>
  <si>
    <t>Health Systems and Policy</t>
  </si>
  <si>
    <t>HLTH214-16S2 (C)</t>
  </si>
  <si>
    <t>Environmental and Occupational Health</t>
  </si>
  <si>
    <t>HLTH301-16S1 (C)</t>
  </si>
  <si>
    <t>Basu,A (22/2-21/3, 4/4, 2/5-30/5), Kirk,RC (22/2-21/3, 4/4, 2/5-30/5), Ahuriri-Driscoll,A (22/2-21/3, 4/4, 2/5-30/5)</t>
  </si>
  <si>
    <t>Evidence in Health</t>
  </si>
  <si>
    <t>Kirk,RC (26/2-18/3, 1/4-8/4, 6/5-3/6), Basu,A (26/2-18/3, 1/4-8/4, 6/5-3/6)</t>
  </si>
  <si>
    <t>HLTH301-16S2 (C)</t>
  </si>
  <si>
    <t>Kirk,RC (11/7-15/8, 5/9-10/10), Basu,A (11/7-15/8, 5/9-10/10), Ahuriri-Driscoll,A (11/7-15/8, 5/9-10/10)</t>
  </si>
  <si>
    <t>Kirk,RC (12/7-16/8, 6/9-11/10), Basu,A (12/7-16/8, 6/9-11/10)</t>
  </si>
  <si>
    <t>HLTH306-16S2 (C)</t>
  </si>
  <si>
    <t>Te Kete Hauora - Maori Health Knowledge and Understandings/Practicum</t>
  </si>
  <si>
    <t>HLTH312-16S2 (C)</t>
  </si>
  <si>
    <t>Kirk,RC (11/7-15/8, 5/9-10/10), Lovell,SA (11/7-15/8, 5/9-10/10)</t>
  </si>
  <si>
    <t>Health Planning, Implementation and Evaluation</t>
  </si>
  <si>
    <t>HLTH401-16S1 (D)</t>
  </si>
  <si>
    <t>Lovell,SA (21/3), Basu,A (21/3)</t>
  </si>
  <si>
    <t>Health and Health Systems</t>
  </si>
  <si>
    <t>Basu,A (22/3), Lovell,SA (22/3)</t>
  </si>
  <si>
    <t>Lovell,SA (23/3), Basu,A (23/3)</t>
  </si>
  <si>
    <t>Lovell,SA (16/5), Basu,A (16/5)</t>
  </si>
  <si>
    <t>Lovell,SA (17/5), Basu,A (17/5)</t>
  </si>
  <si>
    <t>Lovell,SA (18/5), Basu,A (18/5)</t>
  </si>
  <si>
    <t>HLTH402-16S2 (C)</t>
  </si>
  <si>
    <t>Health Information Management</t>
  </si>
  <si>
    <t>HLTH405-16A (D)</t>
  </si>
  <si>
    <t>Special Topic: Independent Study</t>
  </si>
  <si>
    <t>HLTH407-16S2 (C)</t>
  </si>
  <si>
    <t>HLTH408-16A (D)</t>
  </si>
  <si>
    <t>HLTH430-16S1 (D)</t>
  </si>
  <si>
    <t>Motivating Behaviour Change I</t>
  </si>
  <si>
    <t>Wheki 203 (2/5), Wheki 106 (2/5)</t>
  </si>
  <si>
    <t>Wheki 104 (3/5), Wheki 106 (3/5)</t>
  </si>
  <si>
    <t>Wheki 204 (4/5), Wheki 106 (4/5)</t>
  </si>
  <si>
    <t>HLTH431-16S2 (D)</t>
  </si>
  <si>
    <t>Dovedale DA03 (11/7), Dovedale DA02 (11/7)</t>
  </si>
  <si>
    <t>Motivating Behaviour Change II</t>
  </si>
  <si>
    <t>Wheki 104 (5/9), Wheki 106 (5/9)</t>
  </si>
  <si>
    <t>HLTH433-16T3 (C)</t>
  </si>
  <si>
    <t>HLTH434-16T4 (C)</t>
  </si>
  <si>
    <t>HLTH448-16T1 (D)</t>
  </si>
  <si>
    <t>The Foundation of Hospice Palliative Care</t>
  </si>
  <si>
    <t>HLTH449-16T3 (D)</t>
  </si>
  <si>
    <t>Praxis in Hospice Palliative Care</t>
  </si>
  <si>
    <t>HLTH450-16S2 (D)</t>
  </si>
  <si>
    <t>Palliative Care: Advanced Theory and Practice</t>
  </si>
  <si>
    <t>HLTH460-16S1 (C)</t>
  </si>
  <si>
    <t>Basu,A (2/3), Schluter,PJ (2/3)</t>
  </si>
  <si>
    <t>JTA Child of Critical Appraisal in Health Research, Health Intervention Research Methods</t>
  </si>
  <si>
    <t>Schluter,PJ (3/3), Basu,A (3/3)</t>
  </si>
  <si>
    <t>Basu,A (7/4), Schluter,PJ (7/4)</t>
  </si>
  <si>
    <t>Schluter,PJ (8/4), Basu,A (8/4)</t>
  </si>
  <si>
    <t>Schluter,PJ (5/5), Basu,A (5/5)</t>
  </si>
  <si>
    <t>Schluter,PJ (6/5), Basu,A (6/5)</t>
  </si>
  <si>
    <t>HLTH462-16W (C)</t>
  </si>
  <si>
    <t>Schluter,PJ (2/3), Basu,A (2/3)</t>
  </si>
  <si>
    <t>Schluter,PJ (7/4), Basu,A (7/4)</t>
  </si>
  <si>
    <t>HLTH463-16X (C)</t>
  </si>
  <si>
    <t>/Yarwood,J (15/8), Ahuriri-Driscoll,A (15/8)</t>
  </si>
  <si>
    <t>Whanau and Community Health</t>
  </si>
  <si>
    <t>Gage,JD (16/8), Ahuriri-Driscoll,A (16/8)</t>
  </si>
  <si>
    <t>Gage,JD (17/8), Ahuriri-Driscoll,A (17/8)</t>
  </si>
  <si>
    <t>Gage,JD (19/9), Ahuriri-Driscoll,A (19/9)</t>
  </si>
  <si>
    <t>Gage,JD (20/9), Ahuriri-Driscoll,A (20/9)</t>
  </si>
  <si>
    <t>Gage,JD (21/9), Ahuriri-Driscoll,A (21/9)</t>
  </si>
  <si>
    <t>HLTH464-16S1 (C)</t>
  </si>
  <si>
    <t>/Dixon,A (2/3), Reid,K (2/3)</t>
  </si>
  <si>
    <t>/Dixon,A (3/3), Reid,K (3/3)</t>
  </si>
  <si>
    <t>/Dixon,A (4/3), Reid,K (4/3)</t>
  </si>
  <si>
    <t>/Dixon,A (27/4), Reid,K (27/4)</t>
  </si>
  <si>
    <t>/Dixon,A (28/4), Reid,K (28/4)</t>
  </si>
  <si>
    <t>/Dixon,A (29/4), Reid,K (29/4)</t>
  </si>
  <si>
    <t>HLTH465-16X (C)</t>
  </si>
  <si>
    <t>Professional Frameworks for Nursing Practice</t>
  </si>
  <si>
    <t>/Dixon,A (18/2), /Jamieson,I (18/2)</t>
  </si>
  <si>
    <t>/Dixon,A (19/2), /Jamieson,I (19/2)</t>
  </si>
  <si>
    <t>/Dixon,A (11/4), /Jamieson,I (11/4)</t>
  </si>
  <si>
    <t>/Jamieson,I (12/4), /Dixon,A (12/4)</t>
  </si>
  <si>
    <t>/Dixon,A (13/4), /Jamieson,I (13/4)</t>
  </si>
  <si>
    <t>HLTH466-16S1 (C)</t>
  </si>
  <si>
    <t>/Milligan,K (22/2), /Norris,K (22/2)</t>
  </si>
  <si>
    <t>Health Assessment, Physiology and Pharmacology for Clinical Practice</t>
  </si>
  <si>
    <t>/Milligan,K (23/2), /Norris,K (23/2)</t>
  </si>
  <si>
    <t>/Milligan,K (5/4), /Norris,K (5/4)</t>
  </si>
  <si>
    <t>/Milligan,K (6/4), /Norris,K (6/4)</t>
  </si>
  <si>
    <t>/Milligan,K (7/4), /Norris,K (7/4)</t>
  </si>
  <si>
    <t>/Norris,K (23/5), /Milligan,K (23/5)</t>
  </si>
  <si>
    <t>HLTH467-16X (C)</t>
  </si>
  <si>
    <t>Mental Health and Addictions</t>
  </si>
  <si>
    <t>HLTH468-16S1 (C)</t>
  </si>
  <si>
    <t>/Dixon,A (24/2), /Norris,K (24/2)</t>
  </si>
  <si>
    <t>Acute and Long Term Health Care</t>
  </si>
  <si>
    <t>/Dixon,A (25/2), /Norris,K (25/2)</t>
  </si>
  <si>
    <t>/Norris,K (26/2), /Dixon,A (26/2)</t>
  </si>
  <si>
    <t>/Dixon,A (20/4), /Norris,K (20/4)</t>
  </si>
  <si>
    <t>/Dixon,A (21/4), /Norris,K (21/4)</t>
  </si>
  <si>
    <t>/Dixon,A (22/4), /Norris,K (22/4)</t>
  </si>
  <si>
    <t>HLTH468-16X (C)</t>
  </si>
  <si>
    <t>/Milligan,K (18/7), /Norris,K (18/7)</t>
  </si>
  <si>
    <t>/Milligan,K (19/7), /Norris,K (19/7)</t>
  </si>
  <si>
    <t>/Milligan,K (20/7), /Norris,K (20/7)</t>
  </si>
  <si>
    <t>/Milligan,K (22/8), /Norris,K (22/8)</t>
  </si>
  <si>
    <t>/Norris,K (23/8), /Milligan,K (23/8)</t>
  </si>
  <si>
    <t>/Milligan,K (24/8), /Norris,K (24/8)</t>
  </si>
  <si>
    <t>HLTH472-16S1 (C)</t>
  </si>
  <si>
    <t>Introduction to Psychometric Theory and Administration</t>
  </si>
  <si>
    <t>HLTH481-16W (C)</t>
  </si>
  <si>
    <t>HLTH482-16S2 (D)</t>
  </si>
  <si>
    <t>HLTH483-16S1 (D)</t>
  </si>
  <si>
    <t>HLTH695-16A (D)</t>
  </si>
  <si>
    <t>Health Sciences Dissertation</t>
  </si>
  <si>
    <t>HSRV101-16S1 (C)</t>
  </si>
  <si>
    <t>JTA Child of Introduction to Social Welfare Policy and Human Services, Introduction to Social Welfare Policy and Human Services</t>
  </si>
  <si>
    <t>HSRV102-16S2 (C)</t>
  </si>
  <si>
    <t>JTA Child of Human Services in Aotearoa, Introduction to Human Services and Practice in Aotearoa</t>
  </si>
  <si>
    <t>HSRV103-16S2 (C)</t>
  </si>
  <si>
    <t>Crichton-Hill,YI (11/7-15/8, 5/9-10/10), Evans,NA (11/7-15/8, 5/9-10/10), Perez-Y-Perez,MV (11/7-15/8, 5/9-10/10), van Heugten,K (11/7-15/8, 5/9-10/10)</t>
  </si>
  <si>
    <t>Violence in Society</t>
  </si>
  <si>
    <t>Crichton-Hill,YI (12/7-16/8, 6/9-11/10), Evans,NA (12/7-16/8, 6/9-11/10), Perez-Y-Perez,MV (12/7-16/8, 6/9-11/10), van Heugten,K (12/7-16/8, 6/9-11/10)</t>
  </si>
  <si>
    <t>HSRV104-16S1 (C)</t>
  </si>
  <si>
    <t>JTA Child of Youth Realities, Youth Realities</t>
  </si>
  <si>
    <t>HSRV201-16S2 (C)</t>
  </si>
  <si>
    <t>Kirkwood KH08 (13/7-17/8, 7/9-12/10), Kirkwood KH07 (13/7-17/8, 7/9-12/10)</t>
  </si>
  <si>
    <t>JTA Child of Communication in the Human Services, Communication in the Human Services</t>
  </si>
  <si>
    <t>HSRV202-16S1 (C)</t>
  </si>
  <si>
    <t>van Heugten,K</t>
  </si>
  <si>
    <t>JTA Child of Human Behaviour and Human Systems, Human Behaviour and Human Systems</t>
  </si>
  <si>
    <t>HSRV203-16S1 (C)</t>
  </si>
  <si>
    <t>JTA Child of Policy Debates in the Social Services, Policy Debates in the Social Services</t>
  </si>
  <si>
    <t>HSRV204-16S2 (C)</t>
  </si>
  <si>
    <t>Crichton-Hill,YI (12/7-16/8, 6/9-11/10), Evans,NA (12/7-16/8, 6/9-11/10)</t>
  </si>
  <si>
    <t>Culture, Indigeneity and Citizenship: Critical Debates for the Human Services</t>
  </si>
  <si>
    <t>HSRV206-16S2 (C)</t>
  </si>
  <si>
    <t>Child Protection Practice</t>
  </si>
  <si>
    <t>HSRV207-16S2 (C)</t>
  </si>
  <si>
    <t>HSRV208-16S1 (C)</t>
  </si>
  <si>
    <t>JTA Child of Gender Sensitivity and the Human Services, Gender Sensitivity and the Human Services</t>
  </si>
  <si>
    <t>Gender Sensitivity and the Human Services</t>
  </si>
  <si>
    <t>HSRV210-16S2 (C)</t>
  </si>
  <si>
    <t>JTA Child of Women Offending and Victimisation Perspectives, Women Offending and Victimisation Perspectives</t>
  </si>
  <si>
    <t>Women Offending and Victimisation Perspectives</t>
  </si>
  <si>
    <t>HSRV301-16W (C)</t>
  </si>
  <si>
    <t>Perez-Y-Perez,MV (24/2-6/4, 4/5-1/6, 13/7-17/8, 7/9-12/10), van Heugten,K (24/2-6/4, 4/5-1/6, 13/7-17/8, 7/9-12/10)</t>
  </si>
  <si>
    <t>Change and Human Systems</t>
  </si>
  <si>
    <t>Perez-Y-Perez,MV (22/2-21/3, 4/4, 2/5-30/5, 11/7-15/8, 5/9-10/10), van Heugten,K (22/2-21/3, 4/4, 2/5-30/5, 11/7-15/8, 5/9-10/10)</t>
  </si>
  <si>
    <t>HSRV302-16S1 (C)</t>
  </si>
  <si>
    <t>Evans,NA (1/3-22/3, 5/4, 3/5-31/5), Perez-Y-Perez,MV (1/3-22/3, 5/4, 3/5-31/5)</t>
  </si>
  <si>
    <t>Psychology - Sociology 252 (2/3-9/3), Psychology - Sociology 251 (16/3-6/4, 4/5-1/6)</t>
  </si>
  <si>
    <t>Evans,NA (2/3-6/4, 4/5-1/6), Perez-Y-Perez,MV (2/3-6/4, 4/5-1/6)</t>
  </si>
  <si>
    <t>HSRV303-16S2 (C)</t>
  </si>
  <si>
    <t>HSRV304-16S1 (C)</t>
  </si>
  <si>
    <t>Kirkwood KG05 (26/2), - (13/5)</t>
  </si>
  <si>
    <t>- (26/2), Crichton-Hill,YI (13/5)</t>
  </si>
  <si>
    <t>HSRV305-16S2 (C)</t>
  </si>
  <si>
    <t>Evans,NA (12/7, 26/7-16/8, 6/9-27/9, 11/10), Perez-Y-Perez,MV (12/7, 26/7-16/8, 6/9-27/9, 11/10)</t>
  </si>
  <si>
    <t>HSRV306-16S2 (C)</t>
  </si>
  <si>
    <t>Non-Governmental Organisations and Social Development</t>
  </si>
  <si>
    <t>HSRV308-16S1 (C)</t>
  </si>
  <si>
    <t>HSRV401-16W (C)</t>
  </si>
  <si>
    <t>Perez-Y-Perez,MV (25/2-7/4, 5/5-2/6, 14/7-18/8, 8/9-13/10), van Heugten,K (25/2-7/4, 5/5-2/6, 14/7-18/8, 8/9-13/10)</t>
  </si>
  <si>
    <t>Advanced Debates and Approaches in Human Services</t>
  </si>
  <si>
    <t>HSRV413-16S1 (C)</t>
  </si>
  <si>
    <t>/Ratuva,S (22/2-21/3, 4/4, 2/5-30/5), Fraser,LA (22/2-21/3, 4/4, 2/5-30/5)</t>
  </si>
  <si>
    <t>JTA Child of Topics in Ethnicity, Topics in Ethnicity  +  Topics in Ethnicity</t>
  </si>
  <si>
    <t>HSRV424-16S2 (C)</t>
  </si>
  <si>
    <t>Perez-Y-Perez,MV (12/7-16/8, 6/9-11/10), van Heugten,K (12/7-16/8, 6/9-11/10)</t>
  </si>
  <si>
    <t>HSRV480-16W (C)</t>
  </si>
  <si>
    <t>Research Essay</t>
  </si>
  <si>
    <t>ILAP601-16S1 (C)</t>
  </si>
  <si>
    <t>Scott,KN (29/2, 14/3-21/3, 4/4, 2/5-16/5, 30/5), Riffel,CH (22/2, 7/3, 23/5)</t>
  </si>
  <si>
    <t>JTA Child of Principles of Public International Law, Advanced Principles of Public International Law</t>
  </si>
  <si>
    <t>ILAP604-16S2 (C)</t>
  </si>
  <si>
    <t>ILAP608-16S2 (C)</t>
  </si>
  <si>
    <t>ILAP609-16S1 (C)</t>
  </si>
  <si>
    <t>Baird,NJ (25/2, 10/3-7/4, 5/5-2/6), Powell,RL (25/2-10/3)</t>
  </si>
  <si>
    <t>JTA Child of International Human Rights, International Human Rights Law</t>
  </si>
  <si>
    <t>ILAP613-16S1 (C)</t>
  </si>
  <si>
    <t>Riffel,CH (22/2, 7/3, 23/5), Scott,KN (29/2, 14/3-21/3, 4/4, 2/5-16/5, 30/5)</t>
  </si>
  <si>
    <t>ILAP627-16S2 (C)</t>
  </si>
  <si>
    <t>ILAP633-16S2 (C)</t>
  </si>
  <si>
    <t>JTA Child of Problems in International and Regional Trade, Problems in International and Regional Trade</t>
  </si>
  <si>
    <t>ILAP650-16S1 (C)</t>
  </si>
  <si>
    <t>ILAP651-16S2 (C)</t>
  </si>
  <si>
    <t>ILAP662-16S1 (C)</t>
  </si>
  <si>
    <t>ILAP664-16S1 (C)</t>
  </si>
  <si>
    <t>ILAP671-16S2 (C)</t>
  </si>
  <si>
    <t>INFO123-16S1 (C)</t>
  </si>
  <si>
    <t>Information Systems and Technology</t>
  </si>
  <si>
    <t>A2 Lecture Theatre (2/5), A1 Lecture Theatre (2/5)</t>
  </si>
  <si>
    <t>INFO123-16S2 (C)</t>
  </si>
  <si>
    <t>Wingreen,SC (11/7-15/8, 5/9-10/10), Mills,AM (11/7-15/8, 5/9-10/10)</t>
  </si>
  <si>
    <t>Wingreen,SC (12/7-16/8, 6/9-11/10), Mills,AM (12/7-16/8, 6/9-11/10)</t>
  </si>
  <si>
    <t>C3 Lecture Theatre (17/8), C2 Lecture Theatre (17/8), C1 Lecture Theatre (17/8)</t>
  </si>
  <si>
    <t>INFO125-16S1 (C)</t>
  </si>
  <si>
    <t>Introduction to Programming with Databases</t>
  </si>
  <si>
    <t>INFO213-16S1 (C)</t>
  </si>
  <si>
    <t>Object-Oriented Systems Development</t>
  </si>
  <si>
    <t>INFO223-16S2 (C)</t>
  </si>
  <si>
    <t>Business Systems Analysis</t>
  </si>
  <si>
    <t>INFO243-16S2 (C)</t>
  </si>
  <si>
    <t>Accounting Information Systems</t>
  </si>
  <si>
    <t>E9 Lecture Theatre (15/8), E8 Lecture Theatre (15/8)</t>
  </si>
  <si>
    <t>INFO253-16S1 (C)</t>
  </si>
  <si>
    <t>Internet Business and Technology</t>
  </si>
  <si>
    <t>INFO263-16S2 (C)</t>
  </si>
  <si>
    <t>Web Design and Development</t>
  </si>
  <si>
    <t>INFO343-16S1 (C)</t>
  </si>
  <si>
    <t>IT Governance and Strategy</t>
  </si>
  <si>
    <t>INFO353-16S2 (C)</t>
  </si>
  <si>
    <t>Contemporary Issues in Information Systems</t>
  </si>
  <si>
    <t>INFO360-16S1 (C)</t>
  </si>
  <si>
    <t>Business Process Management</t>
  </si>
  <si>
    <t>INFO361-16SU1 (C)</t>
  </si>
  <si>
    <t>Erskine 248 Computer Lab (6/1, 10/2), Erskine 031 Lecture Theatre (13/1-3/2)</t>
  </si>
  <si>
    <t>INFO390-16S1 (C)</t>
  </si>
  <si>
    <t>INFO390-16S2 (C)</t>
  </si>
  <si>
    <t>INFO393-16S2 (C)</t>
  </si>
  <si>
    <t>Information Systems Project Management</t>
  </si>
  <si>
    <t>INFO614-16S1 (C)</t>
  </si>
  <si>
    <t>INFO620-16S2 (C)</t>
  </si>
  <si>
    <t>Information Systems Management</t>
  </si>
  <si>
    <t>INFO633-16S1 (C)</t>
  </si>
  <si>
    <t>Law 411</t>
  </si>
  <si>
    <t>Knowledge Management</t>
  </si>
  <si>
    <t>JAPA108-16S1 (C)</t>
  </si>
  <si>
    <t>Bouterey,SJ (22/2-21/3, 4/4, 2/5-30/5), Payne,RM (22/2-21/3, 4/4, 2/5-30/5)</t>
  </si>
  <si>
    <t>Introduction to Japanese Culture</t>
  </si>
  <si>
    <t>Bouterey,SJ (24/2-6/4, 4/5-1/6), Payne,RM (24/2-6/4, 4/5-1/6)</t>
  </si>
  <si>
    <t>Bouterey,SJ (26/2-18/3, 1/4-8/4, 6/5-3/6), Payne,RM (26/2-18/3, 1/4-8/4, 6/5-3/6)</t>
  </si>
  <si>
    <t>JAPA125-16S1 (C)</t>
  </si>
  <si>
    <t>Elementary Japanese A</t>
  </si>
  <si>
    <t>JAPA126-16S2 (C)</t>
  </si>
  <si>
    <t>Elementary Japanese B</t>
  </si>
  <si>
    <t>JAPA212-16S2 (C)</t>
  </si>
  <si>
    <t>Japanese Society and Culture in Film and Literature</t>
  </si>
  <si>
    <t>JAPA214-16S1 (C)</t>
  </si>
  <si>
    <t>JAPA215-16W (C)</t>
  </si>
  <si>
    <t>JAPA216-16S2 (C)</t>
  </si>
  <si>
    <t>JAPA314-16S1 (C)</t>
  </si>
  <si>
    <t>JAPA316-16S2 (C)</t>
  </si>
  <si>
    <t>JAPA325-16S1 (C)</t>
  </si>
  <si>
    <t>Advancing Japanese A</t>
  </si>
  <si>
    <t>JAPA326-16S2 (C)</t>
  </si>
  <si>
    <t>Advancing Japanese B</t>
  </si>
  <si>
    <t>JAPA414-16S1 (C)</t>
  </si>
  <si>
    <t>JAPA415-16S2 (C)</t>
  </si>
  <si>
    <t>JMPS001-16A (C)</t>
  </si>
  <si>
    <t>James Hight 308</t>
  </si>
  <si>
    <t>JMPS002-16A (C)</t>
  </si>
  <si>
    <t>LAWS101-16W (C)</t>
  </si>
  <si>
    <t>Mueller,SDS (16/8, 6/9-13/9), /Rowe,D (22/3, 5/4), Holderness,HDJ (19/7-9/8, 4/10-11/10), Scott,KN (20/9-27/9), Powell,RL (3/5-31/5, 12/7, 4/10-11/10), Ekaratne,C (22/3, 5/4), Dorset,S (8/3-15/3), Wilson,DJ (23/2-1/3)</t>
  </si>
  <si>
    <t>Legal System: Legal Method and Institutions</t>
  </si>
  <si>
    <t>Mueller,SDS (17/8, 7/9-14/9), /Rowe,D (23/3-6/4), Holderness,HDJ (20/7-10/8, 5/10-12/10), Scott,KN (21/9-28/9), Powell,RL (4/5-1/6, 5/10-12/10), Ekaratne,C (23/3-6/4), Dorset,S (9/3-16/3), Wilson,DJ (24/2-2/3)</t>
  </si>
  <si>
    <t>Mueller,SDS (18/8, 8/9-15/9), /Rowe,D (24/3-7/4), Holderness,HDJ (21/7-11/8, 6/10-13/10), Scott,KN (22/9-29/9), Powell,RL (5/5-2/6, 6/10-13/10), Ekaratne,C (24/3-7/4), Dorset,S (10/3-17/3), Wilson,DJ (25/2-3/3)</t>
  </si>
  <si>
    <t>Holderness,HDJ (22/7-12/8, 7/10-14/10), Ekaratne,C (1/4-8/4), Powell,RL (6/5-3/6, 15/7, 7/10-14/10), Dorset,S (11/3-18/3), Mueller,SDS (19/8, 9/9-16/9), Wilson,DJ (26/2-4/3), Scott,KN (23/9-30/9), /Rowe,D (1/4-8/4)</t>
  </si>
  <si>
    <t>A2 Lecture Theatre (6/9), C3 Lecture Theatre (6/9), A1 Lecture Theatre (6/9), C2 Lecture Theatre (6/9), C1 Lecture Theatre (6/9)</t>
  </si>
  <si>
    <t>Law 119</t>
  </si>
  <si>
    <t>Law 116</t>
  </si>
  <si>
    <t>Law 112</t>
  </si>
  <si>
    <t>Macmillan Brown PS 208</t>
  </si>
  <si>
    <t>LAWS110-16S1 (C)</t>
  </si>
  <si>
    <t>Mueller,SDS (14/3-21/3), Suszko,AL (16/5), Hopkins,J (22/2-7/3), Baird,NJ (4/4, 2/5-9/5), - (23/5-30/5)</t>
  </si>
  <si>
    <t>Legal System: Research, Writing and Legal Foundations</t>
  </si>
  <si>
    <t>Mueller,SDS (15/3-22/3), - (24/5-31/5), Baird,NJ (5/4, 3/5-10/5), Hopkins,J (23/2-8/3), Suszko,AL (17/5)</t>
  </si>
  <si>
    <t>Mueller,SDS (16/3-30/3), Suszko,AL (18/5), Hopkins,J (24/2-9/3), Baird,NJ (6/4, 4/5-11/5), - (25/5-1/6)</t>
  </si>
  <si>
    <t>Kirkwood KC01 Computer Lab (14/3-21/3), Kirkwood KH05 (22/2-7/3, 4/4)</t>
  </si>
  <si>
    <t>Legal Foundations, Research and Writing</t>
  </si>
  <si>
    <t>Kirkwood KD05 (22/2-7/3, 4/4), Kirkwood KC01 Computer Lab (14/3-21/3)</t>
  </si>
  <si>
    <t>Kirkwood KC01 Computer Lab (14/3-21/3), Kirkwood KB05 (22/2-7/3, 4/4)</t>
  </si>
  <si>
    <t>Kirkwood KD07 (23/2-8/3, 5/4), Kirkwood KC01 Computer Lab (15/3-22/3)</t>
  </si>
  <si>
    <t>Kirkwood KC03 Computer Lab (17/3-24/3), Kirkwood KC05 (25/2-10/3, 31/3-7/4)</t>
  </si>
  <si>
    <t>Kirkwood KC01 Computer Lab (17/3-24/3), Kirkwood KE06 (25/2-10/3, 31/3-7/4)</t>
  </si>
  <si>
    <t>Kirkwood KC01 Computer Lab (17/3-24/3), Kirkwood KH05 (25/2-10/3, 31/3-7/4)</t>
  </si>
  <si>
    <t>Kirkwood KC01 Computer Lab (17/3-24/3), Kirkwood KD08 (25/2-10/3, 31/3-7/4)</t>
  </si>
  <si>
    <t>Erskine 248 Computer Lab (18/3), Kirkwood KF07 (26/2-11/3, 1/4-8/4)</t>
  </si>
  <si>
    <t>Kirkwood KD07 (26/2-11/3, 1/4-8/4), Kirkwood KC03 Computer Lab (18/3)</t>
  </si>
  <si>
    <t>Kirkwood KD07 (26/2-11/3, 1/4-8/4), Kirkwood KC01 Computer Lab (18/3)</t>
  </si>
  <si>
    <t>Erskine 248 Computer Lab (16/3-23/3), Rutherford 431 (24/2-9/3, 30/3-6/4)</t>
  </si>
  <si>
    <t>Kirkwood KC01 Computer Lab (16/3-23/3), Erskine 244 (24/2-9/3, 30/3-6/4)</t>
  </si>
  <si>
    <t>LAWS202-16W (C)</t>
  </si>
  <si>
    <t>Ekaratne,C (12/7-26/7), Wilson,DJ (3/5-31/5), Burke,RS (23/2-22/3, 5/4, 2/8-16/8), Finn,JN (23/2-22/3, 5/4, 6/9-11/10)</t>
  </si>
  <si>
    <t>Criminal Law</t>
  </si>
  <si>
    <t>Ekaratne,C (13/7-27/7), Wilson,DJ (4/5-1/6), Burke,RS (24/2-6/4, 3/8-17/8), Finn,JN (24/2-6/4, 7/9-12/10)</t>
  </si>
  <si>
    <t>E8 Lecture Theatre (26/2-18/3, 1/4-8/4, 6/5-3/6), C1 Lecture Theatre (15/7-19/8, 9/9-14/10)</t>
  </si>
  <si>
    <t>Ekaratne,C (15/7-29/7), Wilson,DJ (6/5-3/6), Burke,RS (26/2-18/3, 1/4-8/4, 5/8-19/8), Finn,JN (26/2-18/3, 1/4-8/4, 9/9-14/10)</t>
  </si>
  <si>
    <t>C3 Lecture Theatre (3/5), C2 Lecture Theatre (3/5)</t>
  </si>
  <si>
    <t>Psychology - Sociology 213 (7/3, 21/3, 16/5, 25/7, 12/9, 3/10), James Hight 206 The Den (11/7)</t>
  </si>
  <si>
    <t>/Breach,L (16/5, 12/9, 3/10), /Roberts,S (11/7), /Buller,T (11/7), Burke,RS (7/3, 21/3, 25/7)</t>
  </si>
  <si>
    <t>Psychology - Sociology 213 (14/3, 4/4, 23/5, 1/8, 19/9, 10/10), James Hight 206 The Den (18/7)</t>
  </si>
  <si>
    <t>/Breach,L (23/5, 19/9, 10/10), /Roberts,S (18/7), /Buller,T (18/7), Burke,RS (14/3, 4/4, 1/8)</t>
  </si>
  <si>
    <t>Law 113 (10/3, 24/3, 19/5, 28/7, 15/9, 6/10), James Hight 206 The Den (14/7)</t>
  </si>
  <si>
    <t>/Breach,L (19/5, 15/9, 6/10), /Roberts,S (14/7), /Buller,T (14/7), Burke,RS (10/3, 24/3, 28/7)</t>
  </si>
  <si>
    <t>Law 113 (17/3, 7/4, 26/5, 4/8, 22/9, 13/10), James Hight 206 The Den (21/7)</t>
  </si>
  <si>
    <t>/Breach,L (26/5, 22/9, 13/10), /Roberts,S (21/7), /Buller,T (21/7), Burke,RS (17/3, 7/4, 4/8)</t>
  </si>
  <si>
    <t>LAWS203-16W (C)</t>
  </si>
  <si>
    <t>Riffel,CH (9/8-16/8, 6/9-20/9), Barber,MK (23/2-22/3, 5/4, 3/5-24/5, 27/9-11/10), Todd,SMD (31/5, 12/7-2/8)</t>
  </si>
  <si>
    <t>The Law of Contract</t>
  </si>
  <si>
    <t>Barber,MK (25/2-7/4, 5/5-26/5, 29/9-13/10), Riffel,CH (11/8-18/8, 8/9-22/9), Todd,SMD (2/6, 14/7-4/8)</t>
  </si>
  <si>
    <t>Law 104 Moot Room (1/8), Law 409 (7/3, 21/3, 16/5, 12/9, 3/10)</t>
  </si>
  <si>
    <t>- (1/8), /Thomas,B (7/3, 21/3, 16/5, 12/9, 3/10)</t>
  </si>
  <si>
    <t>Law 104 Moot Room (1/8), Law 409 (14/3, 4/4, 23/5, 19/9, 10/10)</t>
  </si>
  <si>
    <t>Law 104 Moot Room (1/8), Law 409 (12/9, 3/10), Rutherford 323 (7/3, 21/3, 16/5)</t>
  </si>
  <si>
    <t>Law 104 Moot Room (1/8), Law 409 (19/9, 10/10), Rutherford 323 (14/3, 4/4, 23/5)</t>
  </si>
  <si>
    <t>Law 104 Moot Room (4/8), Law 409 (15/9, 6/10), Erskine 242 (10/3, 24/3, 19/5)</t>
  </si>
  <si>
    <t>- (4/8), /Thomas,B (10/3, 24/3, 19/5, 15/9, 6/10)</t>
  </si>
  <si>
    <t>Law 104 Moot Room (4/8), Law 409 (17/3, 7/4, 26/5, 22/9, 13/10)</t>
  </si>
  <si>
    <t>Law 104 Moot Room (4/8), Law 409 (15/9, 6/10), Erskine 241 (10/3, 24/3, 19/5)</t>
  </si>
  <si>
    <t>LAWS204-16W (C)</t>
  </si>
  <si>
    <t>Cheer,UJ (8/8-15/8, 5/9-10/10), Powell,RL (25/7-1/8), Todd,SMD (11/7-18/7)</t>
  </si>
  <si>
    <t>The Law of Torts</t>
  </si>
  <si>
    <t>Cheer,UJ (9/8-16/8, 6/9-11/10), Powell,RL (26/7-2/8), Todd,SMD (12/7-19/7)</t>
  </si>
  <si>
    <t>C3 Lecture Theatre (5/5), C2 Lecture Theatre (5/5)</t>
  </si>
  <si>
    <t>/Breach,L (26/7, 9/8), /Rennie,B (13/9, 4/10), Todd,SMD (8/3, 22/3, 17/5)</t>
  </si>
  <si>
    <t>/Breach,L (2/8, 16/8), /Rennie,B (20/9, 11/10), Todd,SMD (15/3, 5/4, 24/5)</t>
  </si>
  <si>
    <t>/Breach,L (27/7, 10/8), /Rennie,B (14/9, 5/10), Todd,SMD (9/3, 23/3, 18/5)</t>
  </si>
  <si>
    <t>/Breach,L (3/8, 17/8), /Rennie,B (21/9, 12/10), Todd,SMD (16/3, 6/4, 25/5)</t>
  </si>
  <si>
    <t>/Breach,L (28/7, 11/8), /Rennie,B (15/9, 6/10), Todd,SMD (10/3, 24/3, 19/5)</t>
  </si>
  <si>
    <t>/Breach,L (4/8, 18/8), /Rennie,B (22/9, 13/10), Todd,SMD (17/3, 7/4, 26/5)</t>
  </si>
  <si>
    <t>LAWS205-16W (C)</t>
  </si>
  <si>
    <t>Toomey,E (13/7-20/7), France-Hudson,B (27/7-17/8, 7/9-12/10)</t>
  </si>
  <si>
    <t>Land Law</t>
  </si>
  <si>
    <t>Toomey,E (4/5-1/6), Round,DJ (24/2-6/4)</t>
  </si>
  <si>
    <t>Toomey,E (15/7-22/7), France-Hudson,B (29/7-19/8, 9/9-14/10)</t>
  </si>
  <si>
    <t>Toomey,E (6/5-3/6), Round,DJ (26/2-18/3, 1/4-8/4)</t>
  </si>
  <si>
    <t>A2 Lecture Theatre (10/5), A1 Lecture Theatre (10/5)</t>
  </si>
  <si>
    <t>LAWS206-16W (C)</t>
  </si>
  <si>
    <t>Joseph,PA (15/8, 5/9-10/10), Hopkins,J (11/7-8/8)</t>
  </si>
  <si>
    <t>Public Law</t>
  </si>
  <si>
    <t>Joseph,PA (16/8, 6/9-11/10), Hopkins,J (12/7-9/8)</t>
  </si>
  <si>
    <t>Joseph,PA (17/8, 7/9-12/10), Hopkins,J (13/7-10/8)</t>
  </si>
  <si>
    <t>Dorset,S (8/3, 22/3, 17/5), /Randle,G (26/7, 13/9, 4/10)</t>
  </si>
  <si>
    <t>Dorset,S (15/3, 5/4, 24/5), /Randle,G (2/8, 20/9, 11/10)</t>
  </si>
  <si>
    <t>/Easterling,S (27/7, 14/9, 5/10), Dorset,S (9/3, 23/3, 18/5)</t>
  </si>
  <si>
    <t>/Easterling,S (3/8, 21/9, 12/10), Dorset,S (16/3, 6/4, 25/5)</t>
  </si>
  <si>
    <t>Erskine 241 (27/7, 14/9, 5/10), Rutherford 323 (9/3, 23/3, 18/5)</t>
  </si>
  <si>
    <t>Law 409 (3/8, 21/9, 12/10), Rutherford 323 (16/3, 6/4, 25/5)</t>
  </si>
  <si>
    <t>Erskine 441 (28/7, 15/9, 6/10), Psychology - Sociology 210 (10/3, 24/3, 19/5)</t>
  </si>
  <si>
    <t>/Easterling,S (28/7, 15/9, 6/10), Dorset,S (10/3, 24/3, 19/5)</t>
  </si>
  <si>
    <t>Erskine 441 (4/8, 22/9, 13/10), Psychology - Sociology 210 (17/3, 7/4, 26/5)</t>
  </si>
  <si>
    <t>/Easterling,S (4/8, 22/9, 13/10), Dorset,S (17/3, 7/4, 26/5)</t>
  </si>
  <si>
    <t>Psychology - Sociology 411 (10/3, 24/3, 19/5), Erskine 242 (28/7, 15/9, 6/10)</t>
  </si>
  <si>
    <t>Psychology - Sociology 411 (17/3, 7/4, 26/5), Erskine 242 (4/8, 22/9, 13/10)</t>
  </si>
  <si>
    <t>/Easterling,S (2/8, 20/9, 11/10), Dorset,S (15/3, 5/4, 24/5)</t>
  </si>
  <si>
    <t>LAWS301-16S1 (C)</t>
  </si>
  <si>
    <t>Ekaratne,C (5/5-2/6), France-Hudson,B (25/2-7/4)</t>
  </si>
  <si>
    <t>Equity and Trusts</t>
  </si>
  <si>
    <t>Ekaratne,C (4/5-1/6), France-Hudson,B (24/2-6/4)</t>
  </si>
  <si>
    <t>A6 Lecture Theatre (7/4), A5 Lecture Theatre (7/4), A4 Lecture Theatre (7/4), C2 Lecture Theatre (7/4)</t>
  </si>
  <si>
    <t>LAWS305-16S1 (C)</t>
  </si>
  <si>
    <t>Taylor,L (22/2-21/3, 4/4, 2/5-30/5), Holderness,HDJ (4/4)</t>
  </si>
  <si>
    <t>Company Law</t>
  </si>
  <si>
    <t>Taylor,L (24/2-6/4, 4/5-1/6), Holderness,HDJ (30/3-6/4)</t>
  </si>
  <si>
    <t>LAWS307-16S2 (C)</t>
  </si>
  <si>
    <t>LAWS309-16S1 (C)</t>
  </si>
  <si>
    <t>Child and Family Law</t>
  </si>
  <si>
    <t>LAWS310-16S2 (C)</t>
  </si>
  <si>
    <t>Relationship Property and Family Finance</t>
  </si>
  <si>
    <t>LAWS319-16S1 (C)</t>
  </si>
  <si>
    <t>Environmental Law, Conservation and the Public Interest</t>
  </si>
  <si>
    <t>LAWS321-16S2 (C)</t>
  </si>
  <si>
    <t>LAWS322-16S1 (C)</t>
  </si>
  <si>
    <t>Powell,RL (25/2-10/3), Baird,NJ (25/2, 10/3-7/4, 5/5-2/6)</t>
  </si>
  <si>
    <t>LAWS323-16S1 (C)</t>
  </si>
  <si>
    <t>/Yee,T (5/4, 3/5-31/5), Baird,NJ (23/2-22/3)</t>
  </si>
  <si>
    <t>Immigration and Refugee Law</t>
  </si>
  <si>
    <t>/Yee,T (7/4, 5/5-2/6), Baird,NJ (25/2-31/3)</t>
  </si>
  <si>
    <t>LAWS324-16S1 (C)</t>
  </si>
  <si>
    <t>LAWS326-16S1 (C)</t>
  </si>
  <si>
    <t>Special Topic: Treaty Settlement Negotiations</t>
  </si>
  <si>
    <t>LAWS330-16S1 (C)</t>
  </si>
  <si>
    <t>Intellectual Property Law</t>
  </si>
  <si>
    <t>LAWS331-16S1 (C)</t>
  </si>
  <si>
    <t>Commercial Law I: Sales and Consumer Law</t>
  </si>
  <si>
    <t>LAWS332-16S2 (C)</t>
  </si>
  <si>
    <t>Commercial Law II: Personal Property Security and Credit</t>
  </si>
  <si>
    <t>LAWS336-16S2 (C)</t>
  </si>
  <si>
    <t>Antarctic Legal Studies</t>
  </si>
  <si>
    <t>LAWS338-16S2 (C)</t>
  </si>
  <si>
    <t>LAWS341-16S2 (C)</t>
  </si>
  <si>
    <t>Insurance Law</t>
  </si>
  <si>
    <t>LAWS344-16S2 (C)</t>
  </si>
  <si>
    <t>Cheer,UJ (14/7, 8/9, 6/10), Masselot,AM (14/7-18/8, 8/9-13/10), Suszko,AL (14/7, 4/8, 6/10), Baird,NJ (14/7, 15/9-22/9, 6/10), Caldwell,JL (14/7, 6/10)</t>
  </si>
  <si>
    <t>Special Topic: Gender and the Law</t>
  </si>
  <si>
    <t>LAWS351-16S1 (C)</t>
  </si>
  <si>
    <t>Law and Sport</t>
  </si>
  <si>
    <t>E9 Lecture Theatre (5/4), Law 108 Lecture Theatre (5/4)</t>
  </si>
  <si>
    <t>LAWS352-16S2 (C)</t>
  </si>
  <si>
    <t>Hodson,AG (12/7-16/8), Sawyer,AJ (6/9-11/10)</t>
  </si>
  <si>
    <t>Selected Issues in Taxation</t>
  </si>
  <si>
    <t>Hodson,AG (15/7-19/8), Sawyer,AJ (9/9-14/10)</t>
  </si>
  <si>
    <t>LAWS355-16S1 (C)</t>
  </si>
  <si>
    <t>LAWS360-16S2 (C)</t>
  </si>
  <si>
    <t>LAWS363-16S2 (C)</t>
  </si>
  <si>
    <t>Individual Employment Law</t>
  </si>
  <si>
    <t>LAWS365-16S2 (C)</t>
  </si>
  <si>
    <t>LAWS366-16S1 (C)</t>
  </si>
  <si>
    <t>LAWS370-16S2 (C)</t>
  </si>
  <si>
    <t>LAWS376-16S2 (C)</t>
  </si>
  <si>
    <t>Resource Management Act 1991: Selected Issues</t>
  </si>
  <si>
    <t>Kirkwood KC05 (18/8), Kirkwood KC04 (18/8)</t>
  </si>
  <si>
    <t>LAWS382-15SU2 (C)</t>
  </si>
  <si>
    <t>Legal Internship</t>
  </si>
  <si>
    <t>LAWS383-16S1 (C)</t>
  </si>
  <si>
    <t>LAWS384-16S2 (C)</t>
  </si>
  <si>
    <t>Legislation: Law-Making for the 21st Century</t>
  </si>
  <si>
    <t>LAWS386-16S2 (C)</t>
  </si>
  <si>
    <t>Clinical Legal Studies</t>
  </si>
  <si>
    <t>LAWS387-16S1 (C)</t>
  </si>
  <si>
    <t>Advanced Public Law</t>
  </si>
  <si>
    <t>LAWS388-16S2 (C)</t>
  </si>
  <si>
    <t>LAWS396-16S2 (C)</t>
  </si>
  <si>
    <t>Media Law</t>
  </si>
  <si>
    <t>LAWS398-16S1 (C)</t>
  </si>
  <si>
    <t>/Dalziel, K (6/4, 4/5-1/6), Mason,CE (24/2-6/4)</t>
  </si>
  <si>
    <t>Legal Ethics</t>
  </si>
  <si>
    <t>LAWS410-16S1 (C)</t>
  </si>
  <si>
    <t>Law 236 (24/2), Kirkwood KC01 Computer Lab (2/3-6/4)</t>
  </si>
  <si>
    <t>Advanced Research Skills</t>
  </si>
  <si>
    <t>LING101-16S1 (C)</t>
  </si>
  <si>
    <t>Quinn,H (7/4, 5/5-12/5), Clark,L (19/5-2/6), Watson,KD (25/2-31/3)</t>
  </si>
  <si>
    <t>LING101-16SU1 (C)</t>
  </si>
  <si>
    <t>LING102-16S2 (C)</t>
  </si>
  <si>
    <t>Watson,KD (21/7-18/8, 8/9-15/9, 6/10-13/10), /Papp,V (22/9-29/9)</t>
  </si>
  <si>
    <t>LING102-16S2 (D)</t>
  </si>
  <si>
    <t>LING104-16S2 (C)</t>
  </si>
  <si>
    <t>/Papp,V (22/7-19/8, 9/9-14/10), Watson,KD (22/7-19/8, 9/9-14/10), Low,PA (22/7-19/8, 9/9-14/10)</t>
  </si>
  <si>
    <t>European Languages in Europe and Beyond</t>
  </si>
  <si>
    <t>LING210-16S2 (C)</t>
  </si>
  <si>
    <t>LING215-16S1 (C)</t>
  </si>
  <si>
    <t>The Sounds of Speech</t>
  </si>
  <si>
    <t>LING216-16S2 (C)</t>
  </si>
  <si>
    <t>Systems of Words and Sounds in Language</t>
  </si>
  <si>
    <t>LING217-16S1 (C)</t>
  </si>
  <si>
    <t>Sentence Structure</t>
  </si>
  <si>
    <t>LING218-16SU1 (C)</t>
  </si>
  <si>
    <t>The Expression of Meaning in Language</t>
  </si>
  <si>
    <t>LING225-16S1 (C)</t>
  </si>
  <si>
    <t>Forensic Linguistics</t>
  </si>
  <si>
    <t>LING306-16S2 (C)</t>
  </si>
  <si>
    <t>Topics in Syntactic Theory</t>
  </si>
  <si>
    <t>LING307-16S1 (C)</t>
  </si>
  <si>
    <t>Topics in Phonetics and Phonology</t>
  </si>
  <si>
    <t>LING310-16S1 (C)</t>
  </si>
  <si>
    <t>LING320-16S2 (C)</t>
  </si>
  <si>
    <t>LING403-16S1 (C)</t>
  </si>
  <si>
    <t>Syntactic Theory</t>
  </si>
  <si>
    <t>LING407-16S2 (C)</t>
  </si>
  <si>
    <t>Field Methods</t>
  </si>
  <si>
    <t>Quinn,H (14/7-18/8, 8/9-13/10), /Papp,V (14/7-18/8, 8/9-13/10)</t>
  </si>
  <si>
    <t>LING410-16S2 (C)</t>
  </si>
  <si>
    <t>Variation Theory</t>
  </si>
  <si>
    <t>LING412-16S1 (C)</t>
  </si>
  <si>
    <t>Sociophonetic Research</t>
  </si>
  <si>
    <t>LING480-16S1 (C)</t>
  </si>
  <si>
    <t>Clark,L (22/2-21/3, 4/4), Hay,JB (22/2-21/3, 4/4)</t>
  </si>
  <si>
    <t>MAOR107-16S1 (C)</t>
  </si>
  <si>
    <t>Borell,PJ (22/2-21/3, 4/4, 2/5-30/5), Kahi,HK (22/2-21/3, 4/4, 2/5-30/5)</t>
  </si>
  <si>
    <t>JTA Child of Aotearoa: Introduction to Traditional Maori Society, Aotearoa: Introduction to Traditional Maori Society</t>
  </si>
  <si>
    <t>Borell,PJ (24/2-6/4, 4/5-1/6), Kahi,HK (24/2-6/4, 4/5-1/6)</t>
  </si>
  <si>
    <t>Maori 250</t>
  </si>
  <si>
    <t>MAOR108-16S2 (C)</t>
  </si>
  <si>
    <t>MAOR165-16S1 (C)</t>
  </si>
  <si>
    <t>He Timatanga: Engaging with Maori</t>
  </si>
  <si>
    <t>MAOR172-16S2 (C)</t>
  </si>
  <si>
    <t>Kahi,HK (11/7-15/8, 5/9-10/10), Pirker,JG (11/7-15/8, 5/9-10/10)</t>
  </si>
  <si>
    <t>JTA Child of Science, Maori and Indigenous Knowledge, Science, Maori and Indigenous Knowledge</t>
  </si>
  <si>
    <t>Kahi,HK (15/7-19/8, 9/9-14/10), Pirker,JG (15/7-19/8, 9/9-14/10)</t>
  </si>
  <si>
    <t>Kahi,HK (19/7-16/8, 6/9-11/10), Pirker,JG (19/7-16/8, 6/9-11/10)</t>
  </si>
  <si>
    <t>Kahi,HK (22/7-19/8, 9/9-14/10), Pirker,JG (22/7-19/8, 9/9-14/10)</t>
  </si>
  <si>
    <t>MAOR212-16S1 (C)</t>
  </si>
  <si>
    <t>MAOR219-16S2 (C)</t>
  </si>
  <si>
    <t>MAOR230-16S2 (C)</t>
  </si>
  <si>
    <t>MAOR268-16S1 (C)</t>
  </si>
  <si>
    <t>MAOR270-16S1 (C)</t>
  </si>
  <si>
    <t>Te Ao Hauora Tangata: Maori Health Perspectives</t>
  </si>
  <si>
    <t>MAOR282-16S2 (C)</t>
  </si>
  <si>
    <t>JTA Child of Kapa Haka - Introducing Maori Performing Arts, Kapa Haka - Introducing Maori Performing Arts</t>
  </si>
  <si>
    <t>MAOR285-16S2 (C)</t>
  </si>
  <si>
    <t>/Tau,T (13/7-17/8, 7/9-12/10), /Fisher,M (13/7-17/8, 7/9-12/10)</t>
  </si>
  <si>
    <t>MAOR301-16S2 (C)</t>
  </si>
  <si>
    <t>MAOR317-16S2 (C)</t>
  </si>
  <si>
    <t>MAOR373-16S1 (C)</t>
  </si>
  <si>
    <t>Whakaaro Wairua: Maori Spiritual Beliefs and Philosophies</t>
  </si>
  <si>
    <t>MAOR401-16S1 (C)</t>
  </si>
  <si>
    <t>MAOR422-16S1 (C)</t>
  </si>
  <si>
    <t>Fraser,LA (22/2-21/3, 4/4, 2/5-30/5), /Ratuva,S (22/2-21/3, 4/4, 2/5-30/5)</t>
  </si>
  <si>
    <t>MATH101-15SU2 (C)</t>
  </si>
  <si>
    <t>Methods of Mathematics</t>
  </si>
  <si>
    <t>Erskine 031 Lecture Theatre (4/1-1/2), Erskine 442 (4/1-1/2)</t>
  </si>
  <si>
    <t>Seddon,HE (4/1-1/2), Williams,PJ (4/1-1/2), Harlow,J (4/1-1/2)</t>
  </si>
  <si>
    <t>Erskine 031 Lecture Theatre (7/1-4/2), Erskine 442 (7/1-4/2)</t>
  </si>
  <si>
    <t>Harlow,J (7/1-4/2), Williams,PJ (7/1-4/2), Seddon,HE (7/1-4/2)</t>
  </si>
  <si>
    <t>Kirkwood KF08</t>
  </si>
  <si>
    <t>Erskine 441 (4/1-1/2), Erskine 445 (4/1-1/2), Erskine 442 (4/1-1/2)</t>
  </si>
  <si>
    <t>Harlow,J (4/1-1/2), Williams,PJ (4/1-1/2), Seddon,HE (4/1-1/2)</t>
  </si>
  <si>
    <t>Erskine 441 (7/1-4/2), Erskine 445 (7/1-4/2), Erskine 442 (7/1-4/2)</t>
  </si>
  <si>
    <t>Seddon,HE (7/1-4/2), Williams,PJ (7/1-4/2), Harlow,J (7/1-4/2)</t>
  </si>
  <si>
    <t>MATH101-16S1 (C)</t>
  </si>
  <si>
    <t>C3 Lecture Theatre (22/2-21/3, 4/4, 2/5-30/5), C1 Lecture Theatre (22/2-21/3, 4/4, 2/5-30/5)</t>
  </si>
  <si>
    <t>Seddon,HE (22/2-21/3, 4/4, 2/5-30/5), Harlow,J (22/2-21/3, 4/4, 2/5-30/5)</t>
  </si>
  <si>
    <t>C3 Lecture Theatre (23/2-22/3, 5/4, 3/5-31/5), C1 Lecture Theatre (23/2-22/3, 5/4, 3/5-31/5)</t>
  </si>
  <si>
    <t>Harlow,J (23/2-22/3, 5/4, 3/5-31/5), Seddon,HE (23/2-22/3, 5/4, 3/5-31/5)</t>
  </si>
  <si>
    <t>C3 Lecture Theatre (24/2-6/4, 4/5-1/6), C1 Lecture Theatre (24/2-6/4, 4/5-1/6)</t>
  </si>
  <si>
    <t>Harlow,J (24/2-6/4, 4/5-1/6), Seddon,HE (24/2-6/4, 4/5-1/6)</t>
  </si>
  <si>
    <t>C3 Lecture Theatre (25/2-10/3, 24/3-7/4, 5/5-2/6), C1 Lecture Theatre (25/2-10/3, 24/3-7/4, 5/5-2/6)</t>
  </si>
  <si>
    <t>Harlow,J (25/2-10/3, 24/3-7/4, 5/5-2/6), Seddon,HE (25/2-10/3, 24/3-7/4, 5/5-2/6)</t>
  </si>
  <si>
    <t>C3 Lecture Theatre (17/3), C2 Lecture Theatre (17/3), C1 Lecture Theatre (17/3)</t>
  </si>
  <si>
    <t>Harlow,J (17/3), Seddon,HE (17/3)</t>
  </si>
  <si>
    <t>MATH102-16S1 (C)</t>
  </si>
  <si>
    <t>Ackerley,L (22/2-21/3, 4/4, 2/5-30/5), Diener,H (22/2-21/3, 4/4, 2/5-30/5)</t>
  </si>
  <si>
    <t>Mathematics 1A</t>
  </si>
  <si>
    <t>Ackerley,L (23/2-8/3, 22/3, 5/4, 10/5-31/5), Diener,H (23/2-8/3, 22/3, 5/4, 10/5-31/5)</t>
  </si>
  <si>
    <t>Ackerley,L (24/2-6/4, 4/5-1/6), Diener,H (24/2-6/4, 4/5-1/6)</t>
  </si>
  <si>
    <t>Ackerley,L (25/2-7/4, 5/5-2/6), Diener,H (25/2-7/4, 5/5-2/6)</t>
  </si>
  <si>
    <t>Law 105 Lecture Theatre (15/3), Law 108 Lecture Theatre (15/3)</t>
  </si>
  <si>
    <t>Law 105 Lecture Theatre (3/5), Law 108 Lecture Theatre (3/5)</t>
  </si>
  <si>
    <t>Erskine 033 Lab 1 (22/2, 30/5), Erskine 241 (29/2-21/3, 4/4, 2/5-23/5)</t>
  </si>
  <si>
    <t>Erskine 038 Lab 4 (23/2, 31/5), Erskine 241 (1/3-22/3, 5/4, 3/5-24/5)</t>
  </si>
  <si>
    <t>Erskine 038 Lab 4 (24/2, 1/6), Erskine 121 (2/3-6/4, 4/5-25/5)</t>
  </si>
  <si>
    <t>Erskine 038 Lab 4 (23/2, 31/5), Erskine 240 (1/3-22/3, 5/4, 3/5-24/5)</t>
  </si>
  <si>
    <t>MATH102-16S2 (C)</t>
  </si>
  <si>
    <t>Koh,NE (13/7-3/8, 17/8), /Francis,A (28/9-12/10), /Ho,D (7/9-14/9)</t>
  </si>
  <si>
    <t>Koh,NE (15/7-19/8), /Francis,A (30/9-14/10), /Ho,D (9/9-23/9)</t>
  </si>
  <si>
    <t>Koh,NE (14/7-18/8), /Ho,D (8/9-22/9), /Francis,A (29/9-13/10)</t>
  </si>
  <si>
    <t>Koh,NE (12/7-16/8), /Francis,A (27/9-11/10), /Ho,D (6/9-20/9)</t>
  </si>
  <si>
    <t>Erskine 038 Lab 4 (11/10), Erskine 242 (19/7-16/8, 6/9-4/10)</t>
  </si>
  <si>
    <t>Erskine 038 Lab 4 (10/10), Erskine 240 (18/7-15/8, 5/9-3/10)</t>
  </si>
  <si>
    <t>Erskine 038 Lab 4 (11/10), Erskine 241 (19/7-16/8, 6/9-4/10)</t>
  </si>
  <si>
    <t>Erskine 038 Lab 4 (11/10), Erskine 240 (19/7-16/8, 6/9-4/10)</t>
  </si>
  <si>
    <t>MATH103-15SU2 (C)</t>
  </si>
  <si>
    <t>MATH103-16S1 (C)</t>
  </si>
  <si>
    <t>Voloch,F (22/2-14/3, 23/5-30/5), Hickman,MS (21/3, 4/4), Sainudiin,R (2/5-16/5)</t>
  </si>
  <si>
    <t>Mathematics 1B</t>
  </si>
  <si>
    <t>Voloch,F (23/2-15/3, 24/5-31/5), Hickman,MS (22/3, 5/4), Sainudiin,R (3/5-17/5)</t>
  </si>
  <si>
    <t>Voloch,F (24/2-16/3, 25/5-1/6), Hickman,MS (23/3-6/4), Sainudiin,R (4/5-18/5)</t>
  </si>
  <si>
    <t>Sainudiin,R (5/5-19/5), Voloch,F (25/2-17/3, 26/5-2/6), Hickman,MS (24/3-7/4)</t>
  </si>
  <si>
    <t>MATH103-16S2 (C)</t>
  </si>
  <si>
    <t>Ackerley,L (15/8, 5/9-19/9), Wilson,PL (11/7-8/8), Sainudiin,R (26/9-10/10)</t>
  </si>
  <si>
    <t>Ackerley,L (17/8, 7/9-21/9), Sainudiin,R (28/9-12/10), Wilson,PL (13/7-10/8)</t>
  </si>
  <si>
    <t>Ackerley,L (11/8-18/8, 8/9-22/9), Wilson,PL (21/7-4/8), Sainudiin,R (29/9-13/10)</t>
  </si>
  <si>
    <t>Ackerley,L (12/8-19/8, 9/9, 23/9), Sainudiin,R (30/9-14/10), Wilson,PL (15/7-22/7, 5/8)</t>
  </si>
  <si>
    <t>Erskine 242 (19/7-16/8, 6/9-11/10), Erskine 442 (12/7)</t>
  </si>
  <si>
    <t>Erskine 242 (20/7-17/8, 7/9-12/10), Erskine 442 (13/7)</t>
  </si>
  <si>
    <t>Erskine 240 (19/7-16/8, 6/9-11/10), Erskine 442 (12/7)</t>
  </si>
  <si>
    <t>MATH120-16S2 (C)</t>
  </si>
  <si>
    <t>Semple,CA (11/7-15/8, 5/9-10/10), McLeod,JC (11/7-15/8, 5/9-10/10)</t>
  </si>
  <si>
    <t>Discrete Mathematics</t>
  </si>
  <si>
    <t>McLeod,JC (13/7-17/8, 7/9-12/10), Semple,CA (13/7-17/8, 7/9-12/10)</t>
  </si>
  <si>
    <t>Semple,CA (21/7-18/8, 8/9-13/10), McLeod,JC (21/7-18/8, 8/9-13/10)</t>
  </si>
  <si>
    <t>Semple,CA (15/7-19/8, 9/9-14/10), McLeod,JC (15/7-19/8, 9/9-14/10)</t>
  </si>
  <si>
    <t>Erskine 031 Lecture Theatre (18/8), A3 Lecture Theatre (18/8), A2 Lecture Theatre (18/8), A1 Lecture Theatre (18/8)</t>
  </si>
  <si>
    <t>MATH170-16S2 (C)</t>
  </si>
  <si>
    <t>Tappenden,REH (11/7-15/8, 5/9-10/10), Moyers Gonzalez,MA (11/7-15/8, 5/9-10/10)</t>
  </si>
  <si>
    <t>MATH199-16W (C)</t>
  </si>
  <si>
    <t>AIMS - Advancing in Mathematical Sciences</t>
  </si>
  <si>
    <t>Erskine 101 (25/2-7/4, 5/5-9/6, 14/7-18/8, 8/9-20/10), Erskine 111 (25/2-7/4, 5/5-9/6, 14/7-18/8, 8/9-20/10), Erskine 121 (25/2-7/4, 5/5-9/6, 14/7-18/8, 8/9-20/10)</t>
  </si>
  <si>
    <t>MATH199-16W (D)</t>
  </si>
  <si>
    <t>MATH201-16S1 (C)</t>
  </si>
  <si>
    <t>Murray,RDA (22/2-21/3, 4/4, 2/5-30/5), /zu Castell-Rudenhausen,W (22/2-21/3, 4/4, 2/5-30/5)</t>
  </si>
  <si>
    <t>Multivariable Calculus</t>
  </si>
  <si>
    <t>Murray,RDA (24/2-6/4, 4/5-1/6), /zu Castell-Rudenhausen,W (24/2-6/4, 4/5-1/6)</t>
  </si>
  <si>
    <t>Murray,RDA (25/2-24/3, 7/4, 5/5-12/5, 26/5-2/6), /zu Castell-Rudenhausen,W (25/2-24/3, 7/4, 5/5-12/5, 26/5-2/6)</t>
  </si>
  <si>
    <t>Murray,RDA (29/2-21/3, 4/4, 2/5-30/5), /zu Castell-Rudenhausen,W (29/2-21/3, 4/4, 2/5-30/5)</t>
  </si>
  <si>
    <t>Murray,RDA (1/3-22/3, 5/4, 3/5-31/5), /zu Castell-Rudenhausen,W (1/3-22/3, 5/4, 3/5-31/5)</t>
  </si>
  <si>
    <t>MATH202-16S2 (C)</t>
  </si>
  <si>
    <t>Differential Equations</t>
  </si>
  <si>
    <t>Murray,RDA (11/7-15/8, 5/9-10/10), Wilson,PL (11/7-15/8, 5/9-10/10)</t>
  </si>
  <si>
    <t>Murray,RDA (12/7-16/8, 6/9-11/10), Wilson,PL (12/7-16/8, 6/9-11/10)</t>
  </si>
  <si>
    <t>Murray,RDA (14/7-11/8, 8/9-13/10), Wilson,PL (14/7-11/8, 8/9-13/10)</t>
  </si>
  <si>
    <t>James,AF (18/8), Wilson,PL (18/8)</t>
  </si>
  <si>
    <t>MATH203-16S1 (C)</t>
  </si>
  <si>
    <t>Tappenden,REH (22/2-21/3, 4/4, 2/5-30/5), Creutz,BM (22/2-21/3, 4/4, 2/5-30/5)</t>
  </si>
  <si>
    <t>Linear Algebra</t>
  </si>
  <si>
    <t>Tappenden,REH (23/2-22/3, 5/4, 3/5-31/5), Creutz,BM (23/2-22/3, 5/4, 3/5-31/5)</t>
  </si>
  <si>
    <t>Tappenden,REH (25/2-7/4, 5/5-2/6), Creutz,BM (25/2-7/4, 5/5-2/6)</t>
  </si>
  <si>
    <t>MATH220-16S1 (C)</t>
  </si>
  <si>
    <t>Semple,CA (22/2-21/3, 4/4, 2/5-30/5), McLeod,JC (22/2-21/3, 4/4, 2/5-30/5)</t>
  </si>
  <si>
    <t>Discrete Mathematics and Cryptography</t>
  </si>
  <si>
    <t>Semple,CA (24/2-6/4, 4/5-1/6), McLeod,JC (24/2-6/4, 4/5-1/6)</t>
  </si>
  <si>
    <t>Semple,CA (26/2-18/3, 1/4-8/4, 6/5-3/6), McLeod,JC (26/2-18/3, 1/4-8/4, 6/5-3/6)</t>
  </si>
  <si>
    <t>MATH230-16S2 (C)</t>
  </si>
  <si>
    <t>McKubre-Jordens,MN (14/7-18/8), Diener,H (8/9-13/10)</t>
  </si>
  <si>
    <t>JTA Child of Logic, Automata, and Computability, Logic, Automata, and Computability</t>
  </si>
  <si>
    <t>McKubre-Jordens,MN (12/7-16/8), Diener,H (6/9-11/10)</t>
  </si>
  <si>
    <t>McKubre-Jordens,MN (13/7-17/8), Diener,H (7/9-12/10)</t>
  </si>
  <si>
    <t>MATH240-16S2 (C)</t>
  </si>
  <si>
    <t>Voloch,F (15/7-19/8, 9/9-14/10), Steel,M (15/7-19/8, 9/9-14/10), /Francis,A (9/9-14/10)</t>
  </si>
  <si>
    <t>Analysis and Groups</t>
  </si>
  <si>
    <t>Voloch,F (13/7-17/8, 7/9-12/10), Steel,M (13/7-17/8, 7/9-12/10), /Francis,A (7/9-12/10)</t>
  </si>
  <si>
    <t>Voloch,F (11/7-15/8, 5/9-10/10), Steel,M (11/7-15/8, 5/9-10/10), /Francis,A (5/9-10/10)</t>
  </si>
  <si>
    <t>MATH270-16S2 (C)</t>
  </si>
  <si>
    <t>Sainudiin,R (3/10-10/10), /Binny,R (8/8, 5/9-19/9), Plank,M (11/7-1/8), - (15/8, 26/9)</t>
  </si>
  <si>
    <t>- (17/8, 28/9), Plank,M (13/7-3/8), /Binny,R (10/8, 7/9-21/9), Sainudiin,R (5/10-12/10)</t>
  </si>
  <si>
    <t>MATH302-16S1 (C)</t>
  </si>
  <si>
    <t>MATH303-16S2 (C)</t>
  </si>
  <si>
    <t>Applied Matrix Algebra</t>
  </si>
  <si>
    <t>MATH320-16S1 (C)</t>
  </si>
  <si>
    <t>Steel,M (4/4, 2/5-30/5), McLeod,JC (22/2-21/3)</t>
  </si>
  <si>
    <t>Steel,M (6/4, 4/5-1/6), McLeod,JC (24/2-30/3)</t>
  </si>
  <si>
    <t>E9 Lecture Theatre (17/3), Erskine 031 Lecture Theatre (3/3-10/3, 24/3-7/4, 5/5-2/6)</t>
  </si>
  <si>
    <t>Steel,M (7/4, 5/5-2/6), McLeod,JC (3/3-31/3)</t>
  </si>
  <si>
    <t>MATH321-16S1 (C)</t>
  </si>
  <si>
    <t>Creutz,BM (8/4, 13/5, 27/5), Steinke,GF (26/2, 11/3)</t>
  </si>
  <si>
    <t>JTA Child of Rings and Fields, Rings and Fields</t>
  </si>
  <si>
    <t>Examples Class</t>
  </si>
  <si>
    <t>Creutz,BM (4/4, 2/5-30/5), Steinke,GF (22/2-21/3)</t>
  </si>
  <si>
    <t>Erskine 446 (6/4, 4/5-1/6), A7 (24/2-30/3)</t>
  </si>
  <si>
    <t>Creutz,BM (6/4, 4/5-1/6), Steinke,GF (24/2-30/3)</t>
  </si>
  <si>
    <t>Creutz,BM (6/5, 20/5, 3/6), Steinke,GF (4/3, 18/3, 1/4)</t>
  </si>
  <si>
    <t>MATH324-16S2 (C)</t>
  </si>
  <si>
    <t>Voloch,F (14/7, 28/7, 11/8), Creutz,BM (8/9, 22/9, 6/10)</t>
  </si>
  <si>
    <t>Cryptography and Coding Theory</t>
  </si>
  <si>
    <t>Voloch,F (11/7-15/8), Creutz,BM (5/9-10/10)</t>
  </si>
  <si>
    <t>Voloch,F (15/7-19/8), Creutz,BM (9/9-14/10)</t>
  </si>
  <si>
    <t>Voloch,F (21/7, 4/8, 18/8), Creutz,BM (15/9, 29/9, 13/10)</t>
  </si>
  <si>
    <t>MATH336-16S2 (C)</t>
  </si>
  <si>
    <t>/Forster,T (12/7-16/8, 6/9-11/10), McKubre-Jordens,MN (12/7-16/8, 6/9-11/10)</t>
  </si>
  <si>
    <t>JTA Child of Foundations of Mathematics, Foundations of Mathematics</t>
  </si>
  <si>
    <t>/Forster,T (11/7-15/8, 5/9-10/10), McKubre-Jordens,MN (11/7-15/8, 5/9-10/10)</t>
  </si>
  <si>
    <t>McKubre-Jordens,MN (13/7-17/8, 7/9-12/10), /Forster,T (13/7-17/8, 7/9-12/10)</t>
  </si>
  <si>
    <t>MATH343-16S1 (C)</t>
  </si>
  <si>
    <t>/zu Castell-Rudenhausen,W (7/4, 5/5-12/5), Beatson,R (19/5-2/6), Diener,H (25/2-31/3)</t>
  </si>
  <si>
    <t>JTA Child of Metric, Normed and Hilbert Spaces, Metric, Normed and Hilbert Spaces</t>
  </si>
  <si>
    <t>/zu Castell-Rudenhausen,W (4/4, 2/5-9/5), Beatson,R (16/5-30/5), Diener,H (22/2-21/3)</t>
  </si>
  <si>
    <t>/zu Castell-Rudenhausen,W (8/4, 6/5-13/5), Beatson,R (20/5-3/6), Diener,H (26/2-18/3, 1/4)</t>
  </si>
  <si>
    <t>MATH353-16S1 (C)</t>
  </si>
  <si>
    <t>MATH363-16S2 (C)</t>
  </si>
  <si>
    <t>Murray,RDA (15/7, 29/7, 12/8, 9/9, 23/9, 7/10), /Huang,H (15/7, 29/7, 12/8, 9/9, 23/9, 7/10)</t>
  </si>
  <si>
    <t>MATH365-16S2 (C)</t>
  </si>
  <si>
    <t>Beatson,R (5/9-10/10), Price,CJ (11/7-15/8)</t>
  </si>
  <si>
    <t>Applications of Complex Variables</t>
  </si>
  <si>
    <t>Price,CJ (14/7-18/8), Beatson,R (8/9-13/10)</t>
  </si>
  <si>
    <t>Erskine 111 (9/9-14/10), Erskine 445 (15/7-19/8)</t>
  </si>
  <si>
    <t>Price,CJ (15/7-19/8), Beatson,R (9/9-14/10)</t>
  </si>
  <si>
    <t>MATH380-16S1 (C)</t>
  </si>
  <si>
    <t>/Ramasubramanian,K (23/2-22/3), Montelle,C (23/2-22/3), Hannah,J (5/4, 3/5-31/5)</t>
  </si>
  <si>
    <t>JTA Child of Mathematics in Perspective, Mathematics in Perspective</t>
  </si>
  <si>
    <t>/Ramasubramanian,K (25/2-31/3), Montelle,C (25/2-31/3), Hannah,J (7/4, 5/5-2/6)</t>
  </si>
  <si>
    <t>/Ramasubramanian,K (24/2-30/3), Montelle,C (24/2-30/3), Hannah,J (6/4, 4/5-1/6)</t>
  </si>
  <si>
    <t>Erskine 111 (22/2-21/3), Kirkwood KE07 (4/4, 2/5-30/5)</t>
  </si>
  <si>
    <t>/Ramasubramanian,K (22/2-21/3), Montelle,C (22/2-21/3), Hannah,J (4/4, 2/5-30/5)</t>
  </si>
  <si>
    <t>MATH401-16S1 (C)</t>
  </si>
  <si>
    <t>Erskine 615 (30/3), Erskine 505 (24/2-23/3, 6/4, 4/5-1/6)</t>
  </si>
  <si>
    <t>Dynamical Systems 1</t>
  </si>
  <si>
    <t>Erskine 615 (31/3), Erskine 505 (25/2-24/3, 7/4, 5/5-2/6)</t>
  </si>
  <si>
    <t>MATH406-16S1 (C)</t>
  </si>
  <si>
    <t>Erskine 505</t>
  </si>
  <si>
    <t>James,AF (22/2-21/3, 4/4, 2/5-30/5), Wilson,PL (22/2-21/3, 4/4, 2/5-30/5)</t>
  </si>
  <si>
    <t>Mathematical Models in Biology</t>
  </si>
  <si>
    <t>MATH407-16S2 (C)</t>
  </si>
  <si>
    <t>Plank,M (12/7-16/8, 6/9-11/10), Steel,M (12/7-16/8, 6/9-11/10)</t>
  </si>
  <si>
    <t>Special Topic - Stochastic Processes</t>
  </si>
  <si>
    <t>Plank,M (13/7-17/8, 7/9-12/10), Steel,M (13/7-17/8, 7/9-12/10)</t>
  </si>
  <si>
    <t>MATH409-16S1 (C)</t>
  </si>
  <si>
    <t>Erskine 615 (29/2), Erskine 505 (22/2, 7/3-21/3, 4/4, 2/5-30/5)</t>
  </si>
  <si>
    <t>Cryptography and Coding Theory II</t>
  </si>
  <si>
    <t>MATH410-16S1 (C)</t>
  </si>
  <si>
    <t>Approximation Theory</t>
  </si>
  <si>
    <t>MATH411-16S1 (C)</t>
  </si>
  <si>
    <t>Erskine 615 (2/3), Erskine 505 (24/2, 9/3-6/4, 4/5-1/6)</t>
  </si>
  <si>
    <t>Topics in Algebra</t>
  </si>
  <si>
    <t>MATH412-16S2 (C)</t>
  </si>
  <si>
    <t>MATH414-16S1 (C)</t>
  </si>
  <si>
    <t>MATH420-16S2 (C)</t>
  </si>
  <si>
    <t>McKubre-Jordens,MN (11/7-15/8, 5/9-10/10), Diener,H (11/7-15/8, 5/9-10/10)</t>
  </si>
  <si>
    <t>Hilbert Spaces</t>
  </si>
  <si>
    <t>McKubre-Jordens,MN (12/7-16/8, 6/9-11/10), Diener,H (12/7-16/8, 6/9-11/10)</t>
  </si>
  <si>
    <t>MATH427-16S1 (C)</t>
  </si>
  <si>
    <t>Lie Groups and Lie Algebras</t>
  </si>
  <si>
    <t>MATH429-16S2 (C)</t>
  </si>
  <si>
    <t>MATH431-16S2 (C)</t>
  </si>
  <si>
    <t>Special Topic in Mathematics - Graph Theory</t>
  </si>
  <si>
    <t>MATH432-16S2 (C)</t>
  </si>
  <si>
    <t>McKubre-Jordens,MN (11/7-15/8, 5/9-10/10), /Forster,T (11/7-15/8, 5/9-10/10)</t>
  </si>
  <si>
    <t>/Forster,T (13/7-17/8, 7/9-12/10), McKubre-Jordens,MN (13/7-17/8, 7/9-12/10)</t>
  </si>
  <si>
    <t>MATH433-16S1 (C)</t>
  </si>
  <si>
    <t>MATH439-16S1 (C)</t>
  </si>
  <si>
    <t>MATH443-16S1 (C)</t>
  </si>
  <si>
    <t>MBAD601-16M2 (C)</t>
  </si>
  <si>
    <t>Managerial Accounting</t>
  </si>
  <si>
    <t>Executive Development Programme</t>
  </si>
  <si>
    <t>MBAD604-16M3 (C)</t>
  </si>
  <si>
    <t>Law 526</t>
  </si>
  <si>
    <t>Business Economics</t>
  </si>
  <si>
    <t>MBAD605-16M3 (C)</t>
  </si>
  <si>
    <t>Managing People and Performance</t>
  </si>
  <si>
    <t>MBAD605-16X (C)</t>
  </si>
  <si>
    <t>MBAD606-16M2 (C)</t>
  </si>
  <si>
    <t>Marketing Principles</t>
  </si>
  <si>
    <t>MBAD611-16M3 (C)</t>
  </si>
  <si>
    <t>Managerial Finance</t>
  </si>
  <si>
    <t>MBAD612-16M1 (C)</t>
  </si>
  <si>
    <t>Operations Management</t>
  </si>
  <si>
    <t>MBAD615-16M1 (C)</t>
  </si>
  <si>
    <t>Leading Ourselves</t>
  </si>
  <si>
    <t>MBAD615-16X (C)</t>
  </si>
  <si>
    <t>MBAD631-16M3 (C)</t>
  </si>
  <si>
    <t>Innovative Business Strategy</t>
  </si>
  <si>
    <t>MBAD631-16X (C)</t>
  </si>
  <si>
    <t>MBAD632-16M1 (C)</t>
  </si>
  <si>
    <t>Strategy and International Business</t>
  </si>
  <si>
    <t>MBAD642-16M2 (C)</t>
  </si>
  <si>
    <t>Leading Others</t>
  </si>
  <si>
    <t>MBAD642-16X (C)</t>
  </si>
  <si>
    <t>MBAD643-16M2 (C)</t>
  </si>
  <si>
    <t>Leading Change</t>
  </si>
  <si>
    <t>MBAD643-16X (C)</t>
  </si>
  <si>
    <t>MBAD652-16M4 (C)</t>
  </si>
  <si>
    <t>Project Management</t>
  </si>
  <si>
    <t>MBAD653-16M4 (C)</t>
  </si>
  <si>
    <t>International Business Negotiations in Multi-cultural Environments</t>
  </si>
  <si>
    <t>MBAD654-16M4 (C)</t>
  </si>
  <si>
    <t>Entrepreneurship and Small Business</t>
  </si>
  <si>
    <t>MBAD658-16M4 (C)</t>
  </si>
  <si>
    <t>Business Law</t>
  </si>
  <si>
    <t>MBAD661-16M4 (C)</t>
  </si>
  <si>
    <t>Corporate Governance</t>
  </si>
  <si>
    <t>MBAD663-16M1 (C)</t>
  </si>
  <si>
    <t>Leading Sustainable Enterprises</t>
  </si>
  <si>
    <t>MBAD664-16X (C)</t>
  </si>
  <si>
    <t>Leading Resilient Enterprises</t>
  </si>
  <si>
    <t>MBAD669-16X (C)</t>
  </si>
  <si>
    <t>Special Topic: Design Thinking</t>
  </si>
  <si>
    <t>MBAD678-16A (C)</t>
  </si>
  <si>
    <t>Special Topic:  Innovation in Business</t>
  </si>
  <si>
    <t>MBAD679-16M4 (C)</t>
  </si>
  <si>
    <t>Business Research Methods</t>
  </si>
  <si>
    <t>MBAZ601-16T1 (C)</t>
  </si>
  <si>
    <t>A5 Lecture Theatre (6/4), A8 Lecture Theatre (6/4)</t>
  </si>
  <si>
    <t>MBAZ602-16T1 (C)</t>
  </si>
  <si>
    <t>MBAZ603-16T2 (C)</t>
  </si>
  <si>
    <t>MBAZ604-16T2 (C)</t>
  </si>
  <si>
    <t>MBAZ605-16T4 (C)</t>
  </si>
  <si>
    <t>MBIS622-16T4 (C)</t>
  </si>
  <si>
    <t>IS Security and Risk Management</t>
  </si>
  <si>
    <t>MBIS623-16T4 (C)</t>
  </si>
  <si>
    <t>Data Management</t>
  </si>
  <si>
    <t>MBUS601-16X (C)</t>
  </si>
  <si>
    <t>MBUS602-16T4 (C)</t>
  </si>
  <si>
    <t>MBUS603-16T4 (C)</t>
  </si>
  <si>
    <t>MBUS650-16T3 (C)</t>
  </si>
  <si>
    <t>Business Strategy</t>
  </si>
  <si>
    <t>MBUS651-16T3 (C)</t>
  </si>
  <si>
    <t>Business Development and Entrepreneurship</t>
  </si>
  <si>
    <t>MDPH401-16S1 (C)</t>
  </si>
  <si>
    <t>Anatomy and Physiology</t>
  </si>
  <si>
    <t>MDPH402-16S2 (C)</t>
  </si>
  <si>
    <t>Nuclear Medicine</t>
  </si>
  <si>
    <t>MDPH403-16S1 (C)</t>
  </si>
  <si>
    <t>Radiation Physics</t>
  </si>
  <si>
    <t>MDPH404-16S1 (C)</t>
  </si>
  <si>
    <t>Radiation Biology</t>
  </si>
  <si>
    <t>MDPH405-16S2 (C)</t>
  </si>
  <si>
    <t>Radiation Therapy</t>
  </si>
  <si>
    <t>MDPH406-16S2 (C)</t>
  </si>
  <si>
    <t>Medical Imaging</t>
  </si>
  <si>
    <t>MDPH407-16W (C)</t>
  </si>
  <si>
    <t>Research Tools</t>
  </si>
  <si>
    <t>Rutherford 701 (23/2, 5/4, 3/5-31/5), Rutherford 411 (1/3-22/3)</t>
  </si>
  <si>
    <t>MGMT100-16S1 (C)</t>
  </si>
  <si>
    <t>Malinen,SK (23/2-22/3, 5/4, 3/5-31/5), Love,TR (23/2-22/3, 5/4, 3/5-31/5), de Vries,H (23/2-22/3, 5/4, 3/5-31/5)</t>
  </si>
  <si>
    <t>Fundamentals of Management</t>
  </si>
  <si>
    <t>Management, Marketing and Entrepreneurship</t>
  </si>
  <si>
    <t>Malinen,SK (24/2-6/4, 4/5-1/6), Love,TR (24/2-6/4, 4/5-1/6), de Vries,H (24/2-6/4, 4/5-1/6)</t>
  </si>
  <si>
    <t>Malinen,SK (25/2-7/4, 5/5-2/6), Love,TR (25/2-7/4, 5/5-2/6), de Vries,H (25/2-7/4, 5/5-2/6)</t>
  </si>
  <si>
    <t>A2 Lecture Theatre (22/3), C3 Lecture Theatre (22/3), A1 Lecture Theatre (22/3), C2 Lecture Theatre (22/3), C1 Lecture Theatre (22/3)</t>
  </si>
  <si>
    <t>MGMT100-16S2 (C)</t>
  </si>
  <si>
    <t>Love,TR (12/7-16/8, 6/9-11/10), de Vries,H (12/7-16/8, 6/9-11/10)</t>
  </si>
  <si>
    <t>Love,TR (13/7-17/8, 7/9-12/10), de Vries,H (13/7-17/8, 7/9-12/10)</t>
  </si>
  <si>
    <t>Love,TR (14/7-18/8, 8/9-13/10), de Vries,H (14/7-18/8, 8/9-13/10)</t>
  </si>
  <si>
    <t>A2 Lecture Theatre (21/7-18/8, 8/9-13/10), C2 Lecture Theatre (14/7)</t>
  </si>
  <si>
    <t>A2 Lecture Theatre (9/8), C3 Lecture Theatre (9/8), A1 Lecture Theatre (9/8), C2 Lecture Theatre (9/8), C1 Lecture Theatre (9/8)</t>
  </si>
  <si>
    <t>MGMT170-16S2 (C)</t>
  </si>
  <si>
    <t>Managerial Decision Making</t>
  </si>
  <si>
    <t>C3 Lecture Theatre (19/8), C2 Lecture Theatre (19/8)</t>
  </si>
  <si>
    <t>Kirkwood KF07 (13/7), Kirkwood KC07 (20/7-17/8, 7/9-12/10)</t>
  </si>
  <si>
    <t>Kirkwood KC07 (20/7-17/8, 7/9-12/10), Kirkwood KH07 (13/7)</t>
  </si>
  <si>
    <t>MGMT206-16S1 (C)</t>
  </si>
  <si>
    <t>Mills,CE (24/2-6/4, 4/5-1/6), Wright,SL (24/2-6/4, 4/5-1/6)</t>
  </si>
  <si>
    <t>Organisational Behaviour</t>
  </si>
  <si>
    <t>MGMT207-16S1 (C)</t>
  </si>
  <si>
    <t>Principles of Human Resource Management</t>
  </si>
  <si>
    <t>MGMT208-16S2 (C)</t>
  </si>
  <si>
    <t>Principles of Leadership</t>
  </si>
  <si>
    <t>MGMT221-16S1 (C)</t>
  </si>
  <si>
    <t>International Business</t>
  </si>
  <si>
    <t>MGMT223-16S2 (C)</t>
  </si>
  <si>
    <t>Knott,PJ (11/7-15/8, 5/9-3/10), Miles,MP (11/7-15/8, 5/9-3/10)</t>
  </si>
  <si>
    <t>Innovation Management</t>
  </si>
  <si>
    <t>Kirkwood KG06 (11/10), Kirkwood KG07 (11/10)</t>
  </si>
  <si>
    <t>MGMT230-16S2 (C)</t>
  </si>
  <si>
    <t>C3 Lecture Theatre (22/9), C2 Lecture Theatre (22/9), C1 Lecture Theatre (22/9)</t>
  </si>
  <si>
    <t>MGMT270-16S1 (C)</t>
  </si>
  <si>
    <t>JTA Child of Introduction to Operations and Supply Chain Management, Introduction to Operations and Supply Chain Management</t>
  </si>
  <si>
    <t>MGMT271-16S2 (C)</t>
  </si>
  <si>
    <t>Kirkwood KB04</t>
  </si>
  <si>
    <t>JTA Child of Operations Management Processes, Operations Management Processes</t>
  </si>
  <si>
    <t>MGMT281-16S2 (C)</t>
  </si>
  <si>
    <t>Kirkwood KC03 Computer Lab (11/7-15/8, 5/9-10/10), Kirkwood KC04 (11/7-15/8, 5/9-10/10)</t>
  </si>
  <si>
    <t>Chowdhury,M (11/7-15/8, 5/9-10/10), Mills,CE (11/7-15/8, 5/9-10/10)</t>
  </si>
  <si>
    <t>MGMT301-16S1 (C)</t>
  </si>
  <si>
    <t>Leading Change and Innovation</t>
  </si>
  <si>
    <t>MGMT303-16S2 (C)</t>
  </si>
  <si>
    <t>Leading and managing people: essential employment frameworks</t>
  </si>
  <si>
    <t>MGMT304-16S1 (C)</t>
  </si>
  <si>
    <t>Kirkwood KC05 (26/2-18/3, 1/4-8/4, 6/5, 20/5-3/6), Law 526 (13/5)</t>
  </si>
  <si>
    <t>Malinen,SK (26/2-18/3, 1/4-8/4, 6/5-3/6), Wright,SL (26/2-18/3, 1/4-8/4, 6/5-3/6)</t>
  </si>
  <si>
    <t>Diversity in Organisations</t>
  </si>
  <si>
    <t>MGMT306-16S1 (C)</t>
  </si>
  <si>
    <t>A5 Lecture Theatre (31/5), Karl Popper 612 (23/2-22/3, 5/4, 3/5-24/5)</t>
  </si>
  <si>
    <t>Team Leadership</t>
  </si>
  <si>
    <t>MGMT308-16S2 (C)</t>
  </si>
  <si>
    <t>Malinen,SK (11/7-15/8, 5/9-10/10), Wordsworth,R (11/7-15/8, 5/9-10/10)</t>
  </si>
  <si>
    <t>Applied Human Resource Management</t>
  </si>
  <si>
    <t>Wordsworth,R (22/7, 12/8), Malinen,SK (22/7, 12/8)</t>
  </si>
  <si>
    <t>MGMT324-16S2 (C)</t>
  </si>
  <si>
    <t>de Vries,H</t>
  </si>
  <si>
    <t>International Entrepreneurship</t>
  </si>
  <si>
    <t>MGMT330-16S2 (C)</t>
  </si>
  <si>
    <t>Kirkwood KE04 (11/7-15/8, 5/9-10/10), Kirkwood KD08 (11/7-15/8, 5/9-10/10)</t>
  </si>
  <si>
    <t>Communication Management</t>
  </si>
  <si>
    <t>MGMT331-16S1 (C)</t>
  </si>
  <si>
    <t>Human Resource Development - Principles and Practices</t>
  </si>
  <si>
    <t>MGMT332-16S2 (C)</t>
  </si>
  <si>
    <t>International Management</t>
  </si>
  <si>
    <t>MGMT342-16S1 (C)</t>
  </si>
  <si>
    <t>Entrepreneurship and New Ventures</t>
  </si>
  <si>
    <t>MGMT343-16S2 (C)</t>
  </si>
  <si>
    <t>Social Entrepreneurship</t>
  </si>
  <si>
    <t>MGMT344-16S1 (C)</t>
  </si>
  <si>
    <t>Knott,PJ (26/2-18/3, 1/4-8/4, 6/5-3/6), Stiles,DR (26/2-18/3, 1/4-8/4, 6/5-3/6)</t>
  </si>
  <si>
    <t>Strategic Management</t>
  </si>
  <si>
    <t>MGMT345-16S2 (C)</t>
  </si>
  <si>
    <t>Knott,PJ (15/7-19/8, 23/9-14/10), Stiles,DR (15/7-19/8, 23/9-14/10)</t>
  </si>
  <si>
    <t>Strategy Processes and Practices</t>
  </si>
  <si>
    <t>MGMT370-16S1 (C)</t>
  </si>
  <si>
    <t>JTA Child of Strategic Operations and Supply Chain Management, Strategic Operations and Supply Chain Management</t>
  </si>
  <si>
    <t>MGMT371-16S2 (C)</t>
  </si>
  <si>
    <t>MGMT372-16S1 (C)</t>
  </si>
  <si>
    <t>MGMT373-16S2 (C)</t>
  </si>
  <si>
    <t>JTA Child of Quality Management, Quality Management</t>
  </si>
  <si>
    <t>MGMT611-16S2 (C)</t>
  </si>
  <si>
    <t>Malinen,SK (12/7-16/8, 6/9-11/10), Walker,B (12/7-16/8, 6/9-11/10)</t>
  </si>
  <si>
    <t>Contemporary Issues in Human Resource Management (HRM)</t>
  </si>
  <si>
    <t>MGMT616-16S1 (C)</t>
  </si>
  <si>
    <t>Wright,SL (23/2-15/3), /Forray,J (23/2-15/3)</t>
  </si>
  <si>
    <t>Responsible Leadership</t>
  </si>
  <si>
    <t>/Forray,J (25/2-17/3), Wright,SL (25/2-17/3)</t>
  </si>
  <si>
    <t>MGMT620-16S1 (C)</t>
  </si>
  <si>
    <t>JTA Child of Research Methods for Marketing, Research Methods</t>
  </si>
  <si>
    <t>Hall,M (22/2-21/3, 4/4, 2/5-30/5), Mills,CE (22/2-21/3, 4/4, 2/5-30/5), Ballantine,PW (22/2-21/3, 4/4, 2/5-30/5), Prayag,G (22/2-21/3, 4/4, 2/5-30/5)</t>
  </si>
  <si>
    <t>Kirkwood KD06 101 (25/2-31/3, 5/5-2/6), Kirkwood KC03 Computer Lab (7/4, 5/5-2/6)</t>
  </si>
  <si>
    <t>Hall,M (25/2-7/4, 5/5-2/6), Mills,CE (25/2-7/4, 5/5-2/6), Ballantine,PW (25/2-7/4, 5/5-2/6), Prayag,G (25/2-7/4, 5/5-2/6)</t>
  </si>
  <si>
    <t>MGMT641-16S2 (C)</t>
  </si>
  <si>
    <t>Miles,MP (14/7-18/8, 8/9-13/10), Mills,CE (14/7-18/8, 8/9-13/10)</t>
  </si>
  <si>
    <t>MGMT643-16S1 (C)</t>
  </si>
  <si>
    <t>Knott,PJ (24/2-6/4, 4/5-1/6), Stiles,DR (24/2-6/4, 4/5-1/6)</t>
  </si>
  <si>
    <t>Advanced Strategic Management</t>
  </si>
  <si>
    <t>MKTG100-16S1 (C)</t>
  </si>
  <si>
    <t>Ozanne,LK (26/2-18/3, 1/4-8/4, 6/5-3/6), Prayag,G (26/2-18/3, 1/4-8/4, 6/5-3/6)</t>
  </si>
  <si>
    <t>Principles of Marketing</t>
  </si>
  <si>
    <t>MKTG100-16S2 (C)</t>
  </si>
  <si>
    <t>MKTG201-16S1 (C)</t>
  </si>
  <si>
    <t>Marketing Management</t>
  </si>
  <si>
    <t>MKTG201-16S2 (C)</t>
  </si>
  <si>
    <t>MKTG202-16S1 (C)</t>
  </si>
  <si>
    <t>Marketing Research</t>
  </si>
  <si>
    <t>MKTG204-16S2 (C)</t>
  </si>
  <si>
    <t>/Kemper,J (21/7-4/8, 18/8, 8/9-13/10), Veer,E (21/7-4/8, 18/8, 8/9-13/10)</t>
  </si>
  <si>
    <t>Consumer Behaviour</t>
  </si>
  <si>
    <t>/Kemper,J (15/7), Veer,E (15/7)</t>
  </si>
  <si>
    <t>C3 Lecture Theatre (11/8), C2 Lecture Theatre (11/8)</t>
  </si>
  <si>
    <t>MKTG204-16SU1 (C)</t>
  </si>
  <si>
    <t>/Kemper,J (5/1-26/1, 9/2), Prayag,G (5/1-26/1, 9/2)</t>
  </si>
  <si>
    <t>/Kemper,J (6/1-10/2), Prayag,G (6/1-10/2)</t>
  </si>
  <si>
    <t>/Kemper,J (7/1, 21/1-11/2), Prayag,G (7/1, 21/1-11/2)</t>
  </si>
  <si>
    <t>A6 Lecture Theatre (14/1), A5 Lecture Theatre (14/1)</t>
  </si>
  <si>
    <t>/Kemper,J (14/1), Prayag,G (14/1)</t>
  </si>
  <si>
    <t>/Kemper,J (2/2), Prayag,G (2/2)</t>
  </si>
  <si>
    <t>MKTG205-16S2 (C)</t>
  </si>
  <si>
    <t>Services Marketing and Management</t>
  </si>
  <si>
    <t>MKTG230-16S2 (C)</t>
  </si>
  <si>
    <t>MKTG305-16S2 (C)</t>
  </si>
  <si>
    <t>Strategic Marketing</t>
  </si>
  <si>
    <t>MKTG307-16S1 (C)</t>
  </si>
  <si>
    <t>Advertising and Promotion Management</t>
  </si>
  <si>
    <t>MKTG309-16S1 (C)</t>
  </si>
  <si>
    <t>Hall,M (26/2-18/3, 1/4-8/4, 6/5-3/6), Chen,C (26/2-18/3, 1/4-8/4, 6/5-3/6)</t>
  </si>
  <si>
    <t>International Marketing</t>
  </si>
  <si>
    <t>MKTG310-16S2 (C)</t>
  </si>
  <si>
    <t>Customer Experience</t>
  </si>
  <si>
    <t>MKTG311-16S1 (C)</t>
  </si>
  <si>
    <t>Retail Marketing</t>
  </si>
  <si>
    <t>MKTG314-16S1 (C)</t>
  </si>
  <si>
    <t>Tourism Marketing and Management</t>
  </si>
  <si>
    <t>MKTG315-16S2 (C)</t>
  </si>
  <si>
    <t>Marketing for Behavioural Change</t>
  </si>
  <si>
    <t>MKTG316-16S2 (C)</t>
  </si>
  <si>
    <t>Digital Marketing</t>
  </si>
  <si>
    <t>MKTG603-16S2 (C)</t>
  </si>
  <si>
    <t>Chen,C (14/7-18/8, 8/9-13/10), Veer,E (14/7-18/8, 8/9-13/10), Finsterwalder,J (14/7-18/8, 8/9-13/10)</t>
  </si>
  <si>
    <t>Advanced Consumer Behaviour</t>
  </si>
  <si>
    <t>MKTG605-16S2 (C)</t>
  </si>
  <si>
    <t>Advanced Strategic Marketing</t>
  </si>
  <si>
    <t>MKTG609-16S1 (C)</t>
  </si>
  <si>
    <t>Advanced Services and Tourism Marketing</t>
  </si>
  <si>
    <t>MKTG611-16S1 (C)</t>
  </si>
  <si>
    <t>Finsterwalder,J (25/2-7/4, 5/5-2/6), Prayag,G (25/2-7/4, 5/5-2/6)</t>
  </si>
  <si>
    <t>Current Topics in Marketing</t>
  </si>
  <si>
    <t>MKTG620-16S1 (C)</t>
  </si>
  <si>
    <t>MPAC601-16T1 (C)</t>
  </si>
  <si>
    <t>Professional Accounting Principles</t>
  </si>
  <si>
    <t>MPAC602-16T2 (C)</t>
  </si>
  <si>
    <t>Advanced Professional Accounting Principles</t>
  </si>
  <si>
    <t>MPAC603-16T4 (C)</t>
  </si>
  <si>
    <t>MPAC604-16T3 (C)</t>
  </si>
  <si>
    <t>MPAC605-16T3 (C)</t>
  </si>
  <si>
    <t>MPAC606-16T4 (C)</t>
  </si>
  <si>
    <t>MPAC607-16T4 (C)</t>
  </si>
  <si>
    <t>Information Systems</t>
  </si>
  <si>
    <t>MPAC608-16T3 (C)</t>
  </si>
  <si>
    <t>MSCI270-16S1 (C)</t>
  </si>
  <si>
    <t>MSCI271-16S2 (C)</t>
  </si>
  <si>
    <t>MSCI281-16S2 (C)</t>
  </si>
  <si>
    <t>MSCI370-16S1 (C)</t>
  </si>
  <si>
    <t>MSCI371-16S2 (C)</t>
  </si>
  <si>
    <t>MSCI372-16S1 (C)</t>
  </si>
  <si>
    <t>MSCI373-16S2 (C)</t>
  </si>
  <si>
    <t>MUSA100-16S1 (C)</t>
  </si>
  <si>
    <t>Essentials in Music Techniques</t>
  </si>
  <si>
    <t>Music 206</t>
  </si>
  <si>
    <t xml:space="preserve">/HIST136tutor </t>
  </si>
  <si>
    <t>MUSA101-16S2 (C)</t>
  </si>
  <si>
    <t>Musicianship, Harmony and Analysis 1</t>
  </si>
  <si>
    <t>Music 212</t>
  </si>
  <si>
    <t>MUSA120-16S1 (C)</t>
  </si>
  <si>
    <t>Song Writing 1</t>
  </si>
  <si>
    <t>Music 205</t>
  </si>
  <si>
    <t>MUSA121-16S1 (C)</t>
  </si>
  <si>
    <t>Notated Composition 1A</t>
  </si>
  <si>
    <t>MUSA122-16S2 (C)</t>
  </si>
  <si>
    <t>Notated Composition 1B</t>
  </si>
  <si>
    <t>MUSA125-16S1 (C)</t>
  </si>
  <si>
    <t>Erskine 339</t>
  </si>
  <si>
    <t>Music Technologies 1</t>
  </si>
  <si>
    <t>MUSA131-16S1 (C)</t>
  </si>
  <si>
    <t>Organum to Autotune</t>
  </si>
  <si>
    <t>MUSA141-16S1 (C)</t>
  </si>
  <si>
    <t>MUSA142-16S2 (C)</t>
  </si>
  <si>
    <t>MUSA143-16W (C)</t>
  </si>
  <si>
    <t>MUSA144-16S1 (C)</t>
  </si>
  <si>
    <t>Music 108</t>
  </si>
  <si>
    <t>Sight-Reading and Keyboard Accompaniment</t>
  </si>
  <si>
    <t>MUSA151-16S1 (C)</t>
  </si>
  <si>
    <t>The Music Industry</t>
  </si>
  <si>
    <t>MUSA152-16S2 (C)</t>
  </si>
  <si>
    <t>Acoustics and Recording Techniques</t>
  </si>
  <si>
    <t>MUSA190-16W (C)</t>
  </si>
  <si>
    <t>MUSA191-16S1 (C)</t>
  </si>
  <si>
    <t>MUSA200-16S1 (C)</t>
  </si>
  <si>
    <t>Musicianship, Harmony and Analysis 2</t>
  </si>
  <si>
    <t>MUSA201-16S2 (C)</t>
  </si>
  <si>
    <t>Harmony and Score-Reading</t>
  </si>
  <si>
    <t>MUSA221-16S1 (C)</t>
  </si>
  <si>
    <t>Notated Composition 2A</t>
  </si>
  <si>
    <t>MUSA222-16S2 (C)</t>
  </si>
  <si>
    <t>Notated Composition 2B</t>
  </si>
  <si>
    <t>MUSA223-16S1 (C)</t>
  </si>
  <si>
    <t>Orchestration, Arranging and Remixing 1</t>
  </si>
  <si>
    <t>MUSA224-16S2 (C)</t>
  </si>
  <si>
    <t>Orchestration, Arrangement and Remixing 2</t>
  </si>
  <si>
    <t>MUSA225-16S2 (C)</t>
  </si>
  <si>
    <t>Music Technologies 2</t>
  </si>
  <si>
    <t>MUSA226-16S1 (C)</t>
  </si>
  <si>
    <t>The Computer as a Musical Tool 1</t>
  </si>
  <si>
    <t>MUSA231-16S1 (C)</t>
  </si>
  <si>
    <t>MUSA233-16S2 (C)</t>
  </si>
  <si>
    <t>MUSA241-16S1 (C)</t>
  </si>
  <si>
    <t>MUSA242-16S2 (C)</t>
  </si>
  <si>
    <t>MUSA243-16W (C)</t>
  </si>
  <si>
    <t>MUSA244-16S2 (C)</t>
  </si>
  <si>
    <t>Sight-Reading and Keyboard Accompaniment 2</t>
  </si>
  <si>
    <t>MUSA250-16S2 (C)</t>
  </si>
  <si>
    <t>Music in our Community 1: Surveying the Scene</t>
  </si>
  <si>
    <t>MUSA251-16S1 (C)</t>
  </si>
  <si>
    <t>Studio Pedagogy</t>
  </si>
  <si>
    <t>MUSA290-16W (C)</t>
  </si>
  <si>
    <t>MUSA291-16S1 (C)</t>
  </si>
  <si>
    <t>MUSA320-16W (C)</t>
  </si>
  <si>
    <t>MUSA321-16S1 (C)</t>
  </si>
  <si>
    <t>Composition 3A</t>
  </si>
  <si>
    <t>MUSA322-16S2 (C)</t>
  </si>
  <si>
    <t>Composition 3B</t>
  </si>
  <si>
    <t>MUSA331-16S1 (C)</t>
  </si>
  <si>
    <t>MUSA333-16S2 (C)</t>
  </si>
  <si>
    <t>MUSA335-16S2 (C)</t>
  </si>
  <si>
    <t>Philosophy of Music</t>
  </si>
  <si>
    <t>MUSA341-16S1 (C)</t>
  </si>
  <si>
    <t>MUSA342-16S2 (C)</t>
  </si>
  <si>
    <t>MUSA350-16S2 (C)</t>
  </si>
  <si>
    <t>Music Education and Community Music</t>
  </si>
  <si>
    <t>MUSA390-16W (C)</t>
  </si>
  <si>
    <t>MUSI458-16W (C)</t>
  </si>
  <si>
    <t>Music 107</t>
  </si>
  <si>
    <t>Studies in Music Analysis</t>
  </si>
  <si>
    <t>MUSI466-16W (C)</t>
  </si>
  <si>
    <t>Music 211</t>
  </si>
  <si>
    <t>PACE195-16S2 (C)</t>
  </si>
  <si>
    <t>Professional and Community Engagement: Theory and Practice</t>
  </si>
  <si>
    <t>PACS102-16S1 (C)</t>
  </si>
  <si>
    <t>PACS303-16S1 (C)</t>
  </si>
  <si>
    <t>PAIN201-16W (C)</t>
  </si>
  <si>
    <t>PAIN301-16W (C)</t>
  </si>
  <si>
    <t>PAIN401-16W (C)</t>
  </si>
  <si>
    <t>PAIN501-16W (C)</t>
  </si>
  <si>
    <t>PAIN550-16W (C)</t>
  </si>
  <si>
    <t>PAIN601-16A (C)</t>
  </si>
  <si>
    <t>Painting M.F.A.</t>
  </si>
  <si>
    <t>PHIL110-16S1 (C)</t>
  </si>
  <si>
    <t>Science: Good, Bad, and Bogus</t>
  </si>
  <si>
    <t xml:space="preserve">/PHIL110tutor  </t>
  </si>
  <si>
    <t>PHIL132-16S2 (C)</t>
  </si>
  <si>
    <t>Proudfoot,D (12/7-16/8), Copeland,J (6/9-11/10)</t>
  </si>
  <si>
    <t>God, Mind, and Freedom</t>
  </si>
  <si>
    <t>Proudfoot,D (14/7-18/8), Copeland,J (8/9-13/10)</t>
  </si>
  <si>
    <t xml:space="preserve">/PHIL132tutor   </t>
  </si>
  <si>
    <t>Proudfoot,D (21/7-18/8), Copeland,J (8/9-13/10)</t>
  </si>
  <si>
    <t>PHIL133-16S2 (C)</t>
  </si>
  <si>
    <t>Philosophy and Human Nature</t>
  </si>
  <si>
    <t xml:space="preserve">/PHIL133tutor  </t>
  </si>
  <si>
    <t>PHIL137-16S2 (C)</t>
  </si>
  <si>
    <t>PHIL139-16S1 (C)</t>
  </si>
  <si>
    <t>Ethics, Politics and Justice</t>
  </si>
  <si>
    <t>Kirkwood KE07 (9/5), Kirkwood KE06 (9/5), Kirkwood KE05 (9/5)</t>
  </si>
  <si>
    <t>PHIL145-16S1 (C)</t>
  </si>
  <si>
    <t>JTA Child of Political and Social Philosophy, Political and Social Philosophy</t>
  </si>
  <si>
    <t>PHIL203-16S2 (C)</t>
  </si>
  <si>
    <t>PHIL208-16S1 (C)</t>
  </si>
  <si>
    <t>JTA Child of The Brain Gym: An Introduction to Logic, The Brain Gym: An Introduction to Logic</t>
  </si>
  <si>
    <t>PHIL210-16S2 (C)</t>
  </si>
  <si>
    <t>PHIL229-16S1 (C)</t>
  </si>
  <si>
    <t>PHIL233-16S2 (C)</t>
  </si>
  <si>
    <t>Proudfoot,D (9/9-14/10), Copeland,J (15/7-19/8)</t>
  </si>
  <si>
    <t>Epistemology and Metaphysics</t>
  </si>
  <si>
    <t>PHIL235-16S1 (C)</t>
  </si>
  <si>
    <t>JTA Child of Cyberspace, Cyborgs and the meaning of Life, Cyberspace, Cyborgs, and the Meaning of Life</t>
  </si>
  <si>
    <t>PHIL236-16S2 (C)</t>
  </si>
  <si>
    <t>JTA Child of Ethics, Ethics</t>
  </si>
  <si>
    <t>PHIL240-16S1 (C)</t>
  </si>
  <si>
    <t>JTA Child of Bioethics: Life, Death, and Medicine, Bioethics: Life, Death, and Medicine  +  Bioethics: Life, Death, and Medicine</t>
  </si>
  <si>
    <t>PHIL249-16SU1 (C)</t>
  </si>
  <si>
    <t>Environmental Ethics</t>
  </si>
  <si>
    <t>PHIL250-16S2 (C)</t>
  </si>
  <si>
    <t>Cooper,J (13/7-17/8), Proudfoot,D (7/9-12/10)</t>
  </si>
  <si>
    <t>Proudfoot,D (8/9-13/10), Copeland,J (14/7-18/8)</t>
  </si>
  <si>
    <t>Proudfoot,D (6/9-11/10), Copeland,J (19/7-16/8)</t>
  </si>
  <si>
    <t>PHIL303-16S2 (C)</t>
  </si>
  <si>
    <t>Quarks, Quasars and Dinosaurs: The Philosophy of Science</t>
  </si>
  <si>
    <t>PHIL305-16S2 (C)</t>
  </si>
  <si>
    <t>JTA Child of Paradoxes, Philosophical Logic</t>
  </si>
  <si>
    <t>PHIL308-16S1 (C)</t>
  </si>
  <si>
    <t>The Brain Gym: An Introduction to Logic</t>
  </si>
  <si>
    <t>PHIL310-16S2 (C)</t>
  </si>
  <si>
    <t>JTA Child of Early Modern Philosophy: Descartes to Hume, Special Topic: Early Modern Philosophy</t>
  </si>
  <si>
    <t>PHIL311-16S1 (C)</t>
  </si>
  <si>
    <t>PHIL317-16S1 (C)</t>
  </si>
  <si>
    <t>JTA Child of Contemporary Political Theory, Contemporary Political Philosophy</t>
  </si>
  <si>
    <t>PHIL318-16S1 (C)</t>
  </si>
  <si>
    <t>Karl Popper 518</t>
  </si>
  <si>
    <t>Philosophy of Religion: Rationality, Science, and the God Hypothesis</t>
  </si>
  <si>
    <t>PHIL321-16S2 (C)</t>
  </si>
  <si>
    <t>PHIL324-16S1 (C)</t>
  </si>
  <si>
    <t>Bioethics: Life, Death, and Medicine</t>
  </si>
  <si>
    <t>PHIL335-16S1 (C)</t>
  </si>
  <si>
    <t>Cyberspace, Cyborgs and the meaning of Life</t>
  </si>
  <si>
    <t>PHIL343-16S1 (C)</t>
  </si>
  <si>
    <t>JTA Child of Landmarks of Analytic Philosophy, Landmarks of Analytic Philosophy</t>
  </si>
  <si>
    <t>PHIL413-16S1 (C)</t>
  </si>
  <si>
    <t>Landmarks of Analytic Philosophy</t>
  </si>
  <si>
    <t>PHIL444-16S2 (C)</t>
  </si>
  <si>
    <t>Philosophical Logic</t>
  </si>
  <si>
    <t>PHIL454-16T4 (C)</t>
  </si>
  <si>
    <t>Cognitive Science</t>
  </si>
  <si>
    <t>PHIL464-16S1 (C)</t>
  </si>
  <si>
    <t>PHIL484-16S2 (C)</t>
  </si>
  <si>
    <t>PHIL491-16S1 (C)</t>
  </si>
  <si>
    <t>Independent Course of Study: Political Philosophy &amp; Current Affairs</t>
  </si>
  <si>
    <t>PHOT201-16W (C)</t>
  </si>
  <si>
    <t>PHOT301-16W (C)</t>
  </si>
  <si>
    <t>PHOT401-16W (C)</t>
  </si>
  <si>
    <t>PHOT501-16W (C)</t>
  </si>
  <si>
    <t>PHOT550-16W (C)</t>
  </si>
  <si>
    <t>PHOT601-16A (C)</t>
  </si>
  <si>
    <t>PHYS101-16S1 (C)</t>
  </si>
  <si>
    <t>Engineering Physics A: Mechanics, Waves and Thermal Physics</t>
  </si>
  <si>
    <t>Brown,SA (21/3, 4/4, 2/5-9/5), Allen,MW (16/5-30/5), McDonald,AJ (22/2-14/3)</t>
  </si>
  <si>
    <t>Allen,MW (18/5-1/6), McDonald,AJ (24/2-16/3), Brown,SA (23/3-6/4, 4/5-11/5)</t>
  </si>
  <si>
    <t>Allen,MW (20/5-3/6), McDonald,AJ (26/2-18/3), Brown,SA (1/4-8/4, 6/5-13/5)</t>
  </si>
  <si>
    <t>McDonald,AJ (2/3), Brown,SA (2/3)</t>
  </si>
  <si>
    <t>McDonald,AJ (4/3), Brown,SA (4/3)</t>
  </si>
  <si>
    <t>Rutherford 213B</t>
  </si>
  <si>
    <t>Rutherford 213A</t>
  </si>
  <si>
    <t>Rutherford 214</t>
  </si>
  <si>
    <t>PHYS101-16S2 (C)</t>
  </si>
  <si>
    <t>Allen,MW (26/9-10/10), Wells,JR (5/9-19/9), McDonald,AJ (11/7-1/8), Adams,J (8/8-15/8)</t>
  </si>
  <si>
    <t>Allen,MW (11/7-15/8, 5/9-10/10), Wells,JR (11/7-15/8, 5/9-10/10), McDonald,AJ (11/7-15/8, 5/9-10/10), Adams,J (11/7-15/8, 5/9-10/10)</t>
  </si>
  <si>
    <t>Allen,MW (28/9-12/10), Wells,JR (7/9-21/9), McDonald,AJ (13/7-3/8), Adams,J (10/8-17/8)</t>
  </si>
  <si>
    <t>Allen,MW (29/9-13/10), Wells,JR (8/9-22/9), McDonald,AJ (21/7-4/8), Adams,J (11/8-18/8)</t>
  </si>
  <si>
    <t>PHYS102-15SU2 (C)</t>
  </si>
  <si>
    <t>Rutherford 301</t>
  </si>
  <si>
    <t>Rutherford 533 (11/1), Rutherford 431 (11/1)</t>
  </si>
  <si>
    <t>Engineering Physics B: Electromagnetism, Modern Physics and 'How Things Work'</t>
  </si>
  <si>
    <t>PHYS102-16S2 (C)</t>
  </si>
  <si>
    <t>Reid,M (10/8-17/8), Marsh,SH (13/7-3/8), Reeves,RJ (7/9-12/10)</t>
  </si>
  <si>
    <t>Reid,M (11/8-18/8), Marsh,SH (21/7-4/8), Reeves,RJ (8/9-13/10)</t>
  </si>
  <si>
    <t>Marsh,SH (15/7-5/8), Reeves,RJ (9/9-14/10), Reid,M (12/8-19/8)</t>
  </si>
  <si>
    <t>C3 Lecture Theatre (15/8), C2 Lecture Theatre (15/8)</t>
  </si>
  <si>
    <t>PHYS111-16S1 (C)</t>
  </si>
  <si>
    <t>Introductory Physics for Physical Sciences and Engineering</t>
  </si>
  <si>
    <t>Baggaley,J (22/2-21/3), Reeves,RJ (4/4, 2/5-30/5)</t>
  </si>
  <si>
    <t>Baggaley,J (24/2-30/3), Reeves,RJ (6/4, 4/5-1/6)</t>
  </si>
  <si>
    <t>Baggaley,J (25/2-31/3), Reeves,RJ (7/4, 5/5-2/6)</t>
  </si>
  <si>
    <t>C2 Lecture Theatre (30/3), C1 Lecture Theatre (30/3)</t>
  </si>
  <si>
    <t>PHYS203-16S2 (C)</t>
  </si>
  <si>
    <t>Gordon,C (13/7-3/8), Wiltshire,DL (10/8-17/8, 7/9-12/10)</t>
  </si>
  <si>
    <t>Relativistic and Quantum Physics</t>
  </si>
  <si>
    <t>Gordon,C (15/7-5/8), Wiltshire,DL (12/8-19/8, 9/9-14/10)</t>
  </si>
  <si>
    <t>Gordon,C (11/7-1/8), Wiltshire,DL (8/8-15/8, 5/9-10/10)</t>
  </si>
  <si>
    <t>/Rutherford 212, 213A, 213B, 214</t>
  </si>
  <si>
    <t>Gordon,C (14/7-28/7), Wiltshire,DL (11/8-18/8, 8/9, 22/9-13/10)</t>
  </si>
  <si>
    <t>PHYS205-16S1 (C)</t>
  </si>
  <si>
    <t>Waves, Optics and Mechanics</t>
  </si>
  <si>
    <t>Wells,JR (14/3-21/3), McDonald,AJ (22/2-7/3, 23/5-30/5), Reid,M (4/4, 2/5-16/5)</t>
  </si>
  <si>
    <t>Erskine 248 Computer Lab (31/5), Rutherford 701 (23/2-22/3, 5/4, 3/5-24/5)</t>
  </si>
  <si>
    <t>Reid,M (5/4, 3/5-17/5), Wells,JR (15/3-22/3), McDonald,AJ (23/2-8/3, 24/5-31/5)</t>
  </si>
  <si>
    <t>Wells,JR (18/3, 1/4), McDonald,AJ (26/2-11/3), Reid,M (8/4, 6/5-20/5)</t>
  </si>
  <si>
    <t>Erskine 248 Computer Lab (27/5-3/6), Rutherford 213B (26/2-18/3, 1/4-8/4, 6/5-20/5), Rutherford 213A (26/2-18/3, 1/4-8/4, 6/5-20/5), Rutherford 214 (26/2-18/3, 1/4-8/4, 6/5-20/5)</t>
  </si>
  <si>
    <t>Wells,JR (18/3, 1/4), McDonald,AJ (26/2-11/3, 27/5-3/6), Reid,M (8/4, 6/5-20/5)</t>
  </si>
  <si>
    <t>PHYS206-16S2 (C)</t>
  </si>
  <si>
    <t>Wells,JR (5/9-10/10), Gordon,C (11/7-15/8)</t>
  </si>
  <si>
    <t>Electromagnetism and Materials</t>
  </si>
  <si>
    <t>Wells,JR (8/9-13/10), Gordon,C (14/7-18/8)</t>
  </si>
  <si>
    <t>PHYS285-16S1 (C)</t>
  </si>
  <si>
    <t>Technical and Professional Skills for Physicists</t>
  </si>
  <si>
    <t>PHYS310-16S1 (C)</t>
  </si>
  <si>
    <t>PHYS311-16S1 (C)</t>
  </si>
  <si>
    <t>JTA Child of Quantum Mechanics, Quantum Mechanics</t>
  </si>
  <si>
    <t>PHYS313-16S2 (C)</t>
  </si>
  <si>
    <t>Baggaley,J (11/7-15/8, 5/9-10/10), Reeves,RJ (11/7-15/8, 5/9-10/10)</t>
  </si>
  <si>
    <t>JTA Child of Advanced Electromagnetism and Materials, Advanced Electromagnetism and Materials</t>
  </si>
  <si>
    <t>Baggaley,J (12/7-16/8, 6/9-11/10), Reeves,RJ (12/7-16/8, 6/9-11/10)</t>
  </si>
  <si>
    <t>Baggaley,J (13/7-17/8, 7/9-12/10), Reeves,RJ (13/7-17/8, 7/9-12/10)</t>
  </si>
  <si>
    <t>PHYS326-16S1 (C)</t>
  </si>
  <si>
    <t>JTA Child of Classical Mechanics and Symmetry Principles, Classical Mechanics</t>
  </si>
  <si>
    <t>PHYS328-16S2 (C)</t>
  </si>
  <si>
    <t>PHYS381-16S2 (C)</t>
  </si>
  <si>
    <t>PHYS407-16S1 (C)</t>
  </si>
  <si>
    <t>PHYS407-16W (C)</t>
  </si>
  <si>
    <t>PHYS411-16S1 (C)</t>
  </si>
  <si>
    <t>Advanced Quantum Mechanics</t>
  </si>
  <si>
    <t>PHYS412-16S1 (C)</t>
  </si>
  <si>
    <t>Advanced Condensed Matter Physics</t>
  </si>
  <si>
    <t>PHYS415-16S2 (C)</t>
  </si>
  <si>
    <t>General Relativity</t>
  </si>
  <si>
    <t>PHYS416-16W (C)</t>
  </si>
  <si>
    <t>Quantum Field Theory</t>
  </si>
  <si>
    <t>PHYS426-16S2 (C)</t>
  </si>
  <si>
    <t>PHYS440-16S1 (C)</t>
  </si>
  <si>
    <t>PHYS441-16S1 (C)</t>
  </si>
  <si>
    <t>PHYS443-16S2 (C)</t>
  </si>
  <si>
    <t>PHYS456-16S1 (C)</t>
  </si>
  <si>
    <t>POLS102-16S1 (C)</t>
  </si>
  <si>
    <t>JTA Child of Politics: An Introduction, Politics: An Introduction</t>
  </si>
  <si>
    <t>Politics: An Introduction</t>
  </si>
  <si>
    <t>POLS102-16S1 (D)</t>
  </si>
  <si>
    <t>POLS103-16S2 (C)</t>
  </si>
  <si>
    <t>Introduction to New Zealand Politics and Policy</t>
  </si>
  <si>
    <t>POLS104-16S1 (C)</t>
  </si>
  <si>
    <t>Introduction to International Relations</t>
  </si>
  <si>
    <t>POLS105-16S2 (C)</t>
  </si>
  <si>
    <t>Comparing the Politics of Nations: A Global Introduction</t>
  </si>
  <si>
    <t>POLS106-16S1 (C)</t>
  </si>
  <si>
    <t>POLS202-16S2 (C)</t>
  </si>
  <si>
    <t>International Relations and Humanitarian Ideals</t>
  </si>
  <si>
    <t>POLS205-16S1 (C)</t>
  </si>
  <si>
    <t>United States Politics</t>
  </si>
  <si>
    <t>POLS206-16S1 (C)</t>
  </si>
  <si>
    <t>Public Policy: An Introduction</t>
  </si>
  <si>
    <t>POLS210-16S2 (C)</t>
  </si>
  <si>
    <t>Democratic Uprisings and Political Participation</t>
  </si>
  <si>
    <t>POLS212-16S1 (C)</t>
  </si>
  <si>
    <t>International Political Economy</t>
  </si>
  <si>
    <t>POLS216-16S2 (C)</t>
  </si>
  <si>
    <t>City Politics and Urban Policy in Practice</t>
  </si>
  <si>
    <t>POLS219-16S2 (C)</t>
  </si>
  <si>
    <t>Foreign Policy in Theory and Practice</t>
  </si>
  <si>
    <t>POLS225-16S1 (C)</t>
  </si>
  <si>
    <t>POLS232-16S2 (C)</t>
  </si>
  <si>
    <t>POLS234-16SU1 (C)</t>
  </si>
  <si>
    <t>POLS301-16S1 (C)</t>
  </si>
  <si>
    <t>POLS304-16S1 (C)</t>
  </si>
  <si>
    <t>Environmental Politics and Policy</t>
  </si>
  <si>
    <t>POLS307-16S2 (C)</t>
  </si>
  <si>
    <t>Policy Issues in Science, Technology and Global Health</t>
  </si>
  <si>
    <t>POLS308-16S1 (C)</t>
  </si>
  <si>
    <t>POLS313-16S1 (C)</t>
  </si>
  <si>
    <t>Critical Approaches to International Relations</t>
  </si>
  <si>
    <t>POLS314-16S2 (C)</t>
  </si>
  <si>
    <t>Militaries and Societies</t>
  </si>
  <si>
    <t>POLS315-16S2 (C)</t>
  </si>
  <si>
    <t>Continuity and Change in the Politics of Contemporary Democracies</t>
  </si>
  <si>
    <t>POLS317-16S2 (C)</t>
  </si>
  <si>
    <t>International Politics: Peace and Security in International Relations</t>
  </si>
  <si>
    <t>POLS332-16S2 (C)</t>
  </si>
  <si>
    <t>POLS334-16SU1 (C)</t>
  </si>
  <si>
    <t>Special Topic: Britain and New Zealand - The Great Unravelling</t>
  </si>
  <si>
    <t>POLS402-16S1 (C)</t>
  </si>
  <si>
    <t>New Zealand Politics and Policy</t>
  </si>
  <si>
    <t>POLS404-16S2 (C)</t>
  </si>
  <si>
    <t>POLS405-16S1 (C)</t>
  </si>
  <si>
    <t>POLS406-16S1 (C)</t>
  </si>
  <si>
    <t>POLS407-16S2 (C)</t>
  </si>
  <si>
    <t>POLS409-16S2 (C)</t>
  </si>
  <si>
    <t>Public Policy Analysis</t>
  </si>
  <si>
    <t>PRIN501-16W (C)</t>
  </si>
  <si>
    <t>PRIN550-16W (C)</t>
  </si>
  <si>
    <t>PRIN601-16A (C)</t>
  </si>
  <si>
    <t>PSYC105-16S1 (C)</t>
  </si>
  <si>
    <t>Psychology - Sociology 116 (29/2-21/3, 4/4, 2/5-30/5), Psychology - Sociology 115 (29/2-21/3, 4/4, 2/5-30/5)</t>
  </si>
  <si>
    <t>Introductory Psychology - Brain, Behaviour and Cognition</t>
  </si>
  <si>
    <t>Psychology - Sociology 116 (1/3-22/3, 5/4, 3/5-31/5), Psychology - Sociology 115 (1/3-22/3, 5/4, 3/5-31/5)</t>
  </si>
  <si>
    <t>Psychology - Sociology 116 (2/3-6/4, 4/5-1/6), Psychology - Sociology 115 (2/3-6/4, 4/5-1/6)</t>
  </si>
  <si>
    <t>Psychology - Sociology 116 (3/3-7/4, 5/5-2/6), Psychology - Sociology 115 (3/3-7/4, 5/5-2/6)</t>
  </si>
  <si>
    <t>Psychology - Sociology 116 (4/3-18/3, 1/4-8/4, 6/5-3/6), Psychology - Sociology 115 (4/3-18/3, 1/4-8/4, 6/5-3/6)</t>
  </si>
  <si>
    <t>Hughes,R (22/2-21/3, 4/4, 2/5-30/5), Russell,PN (22/2-21/3, 4/4, 2/5-30/5), Blampied,NM (22/2-21/3, 4/4, 2/5-30/5), Neumann,E (22/2-21/3, 4/4, 2/5-30/5), Dalrymple-Alford,JC (22/2-21/3, 4/4, 2/5-30/5)</t>
  </si>
  <si>
    <t>Russell,PN (23/2-22/3, 5/4, 3/5-31/5), Neumann,E (23/2-22/3, 5/4, 3/5-31/5), Blampied,NM (23/2-22/3, 5/4, 3/5-31/5), Hughes,R (23/2-22/3, 5/4, 3/5-31/5), Dalrymple-Alford,JC (23/2-22/3, 5/4, 3/5-31/5)</t>
  </si>
  <si>
    <t>Russell,PN (25/2-7/4, 5/5-2/6), Neumann,E (25/2-7/4, 5/5-2/6), Blampied,NM (25/2-7/4, 5/5-2/6), Hughes,R (25/2-7/4, 5/5-2/6), Dalrymple-Alford,JC (25/2-7/4, 5/5-2/6)</t>
  </si>
  <si>
    <t>A3 Lecture Theatre (7/5), A2 Lecture Theatre (7/5), C3 Lecture Theatre (7/5), A1 Lecture Theatre (7/5), C2 Lecture Theatre (7/5), C1 Lecture Theatre (7/5)</t>
  </si>
  <si>
    <t>PSYC106-16S2 (C)</t>
  </si>
  <si>
    <t>Psychology - Sociology 116 (18/7-15/8, 5/9-10/10), Psychology - Sociology 115 (18/7-15/8, 5/9-10/10)</t>
  </si>
  <si>
    <t>Introductory Psychology - Social, Personality and Developmental</t>
  </si>
  <si>
    <t>Psychology - Sociology 116 (19/7-16/8, 6/9-11/10), Psychology - Sociology 115 (19/7-16/8, 6/9-11/10)</t>
  </si>
  <si>
    <t>Psychology - Sociology 116 (20/7-17/8, 7/9-12/10), Psychology - Sociology 115 (20/7-17/8, 7/9-12/10)</t>
  </si>
  <si>
    <t>Psychology - Sociology 116 (21/7-18/8, 8/9-13/10), Psychology - Sociology 115 (21/7-18/8, 8/9-13/10)</t>
  </si>
  <si>
    <t>Psychology - Sociology 116 (22/7-19/8, 9/9-14/10), Psychology - Sociology 115 (22/7-19/8, 9/9-14/10)</t>
  </si>
  <si>
    <t>Henderson,J (11/7-15/8, 5/9-10/10), Yogeeswaran,K (11/7-15/8, 5/9-10/10), Naswall,K (11/7-15/8, 5/9-10/10), Blampied,NM (11/7-15/8, 5/9-10/10), /Waugh,L (11/7-15/8, 5/9-10/10), Chen,Z (11/7-15/8, 5/9-10/10), Nash,KA (11/7-15/8, 5/9-10/10)</t>
  </si>
  <si>
    <t>Henderson,J (12/7-16/8, 6/9-11/10), Yogeeswaran,K (12/7-16/8, 6/9-11/10), Naswall,K (12/7-16/8, 6/9-11/10), Blampied,NM (12/7-16/8, 6/9-11/10), /Waugh,L (12/7-16/8, 6/9-11/10), Chen,Z (12/7-16/8, 6/9-11/10), Nash,KA (12/7-16/8, 6/9-11/10)</t>
  </si>
  <si>
    <t>/Waugh,L (13/7-17/8, 7/9-12/10), Yogeeswaran,K (13/7-17/8, 7/9-12/10), Naswall,K (13/7-17/8, 7/9-12/10), Nash,KA (13/7-17/8, 7/9-12/10), Henderson,J (13/7-17/8, 7/9-12/10), Blampied,NM (13/7-17/8, 7/9-12/10), Chen,Z (13/7-17/8, 7/9-12/10)</t>
  </si>
  <si>
    <t>A3 Lecture Theatre (10/9), A2 Lecture Theatre (10/9), C3 Lecture Theatre (10/9), A1 Lecture Theatre (10/9), C2 Lecture Theatre (10/9), C1 Lecture Theatre (10/9)</t>
  </si>
  <si>
    <t>PSYC206-16S1 (C)</t>
  </si>
  <si>
    <t>Psychology - Sociology 225</t>
  </si>
  <si>
    <t>Research Design and Statistics</t>
  </si>
  <si>
    <t>A3 Lecture Theatre (2/4), A1 Lecture Theatre (2/4)</t>
  </si>
  <si>
    <t>PSYC207-16S1 (C)</t>
  </si>
  <si>
    <t>Developmental Psychology</t>
  </si>
  <si>
    <t>PSYC208-16S1 (C)</t>
  </si>
  <si>
    <t>PSYC209-16S2 (C)</t>
  </si>
  <si>
    <t>Psychology - Sociology 225 (28/7, 29/9), Psychology - Sociology 344 (4/8, 22/9)</t>
  </si>
  <si>
    <t>Psychology - Sociology 225 (25/7, 26/9), Kirkwood KD08 (1/8, 19/9)</t>
  </si>
  <si>
    <t>Psychology - Sociology 225 (26/7, 27/9), Psychology - Sociology 411 (2/8, 20/9)</t>
  </si>
  <si>
    <t>Psychology - Sociology 225 (29/7, 30/9), Psychology - Sociology 344 (5/8, 23/9)</t>
  </si>
  <si>
    <t>Sensation and Perception</t>
  </si>
  <si>
    <t>PSYC211-16S2 (C)</t>
  </si>
  <si>
    <t>A2 Lecture Theatre (19/8), A1 Lecture Theatre (19/8)</t>
  </si>
  <si>
    <t>PSYC332-16S2 (C)</t>
  </si>
  <si>
    <t>Social Psychology</t>
  </si>
  <si>
    <t>PSYC333-16S1 (C)</t>
  </si>
  <si>
    <t>Psychology Research Facility</t>
  </si>
  <si>
    <t>Biological Psychology</t>
  </si>
  <si>
    <t>Hughes,R (24/2-6/4, 4/5-1/6), Dalrymple-Alford,JC (24/2-6/4)</t>
  </si>
  <si>
    <t>Hughes,R (23/2-22/3, 5/4, 3/5-31/5), Dalrymple-Alford,JC (23/2-22/3, 5/4)</t>
  </si>
  <si>
    <t>Hughes,R (22/2-21/3, 2/5-30/5), Dalrymple-Alford,JC (22/2-21/3)</t>
  </si>
  <si>
    <t>PSYC334-16W (C)</t>
  </si>
  <si>
    <t>Learning and Behaviour Analysis</t>
  </si>
  <si>
    <t>PSYC335-16W (C)</t>
  </si>
  <si>
    <t>C3 Lecture Theatre (4/3-18/3, 1/4-8/4, 6/5-27/5), Law 108 Lecture Theatre (15/7-19/8, 9/9-30/9, 14/10)</t>
  </si>
  <si>
    <t>Dorahy,MJ (15/7-19/8, 9/9-30/9, 14/10), Rucklidge,JJ (4/3-18/3, 1/4-8/4, 6/5-27/5), Christofferson,SM (4/3-18/3, 1/4-8/4, 6/5-27/5)</t>
  </si>
  <si>
    <t>Abnormal Psychology</t>
  </si>
  <si>
    <t>Dorahy,MJ (14/7-18/8, 8/9-13/10), Rucklidge,JJ (25/2-7/4, 5/5-2/6), Christofferson,SM (25/2-7/4, 5/5-2/6)</t>
  </si>
  <si>
    <t>PSYC336-16S2 (C)</t>
  </si>
  <si>
    <t>Industrial and Organisational Psychology</t>
  </si>
  <si>
    <t>PSYC339-16S1 (C)</t>
  </si>
  <si>
    <t>Psychology - Sociology 225 (10/3, 12/5), Rutherford 533 (3/3, 17/3-31/3, 5/5, 19/5-2/6)</t>
  </si>
  <si>
    <t>Health Psychology and Behaviour Change</t>
  </si>
  <si>
    <t>Psychology - Sociology 225 (7/3, 9/5), Kirkwood KC04 (29/2, 14/3-21/3, 2/5, 16/5-30/5)</t>
  </si>
  <si>
    <t>Psychology - Sociology 225 (11/3, 13/5), Rutherford 323 (4/3, 18/3, 1/4, 6/5, 20/5-3/6)</t>
  </si>
  <si>
    <t>PSYC340-16S2 (C)</t>
  </si>
  <si>
    <t>JTA Child of Cognitive Psychology, Cognitive Psychology</t>
  </si>
  <si>
    <t>PSYC341-16S2 (C)</t>
  </si>
  <si>
    <t>Environmental Psychology</t>
  </si>
  <si>
    <t>PSYC344-16S2 (C)</t>
  </si>
  <si>
    <t>Russell,PN (11/7-15/8, 5/9-10/10), Blampied,NM (11/7-15/8, 5/9-10/10), Kemp,S (11/7-15/8, 5/9-10/10)</t>
  </si>
  <si>
    <t>Russell,PN (13/7-17/8, 7/9-12/10), Blampied,NM (13/7-17/8, 7/9-12/10), Kemp,S (13/7-17/8, 7/9-12/10)</t>
  </si>
  <si>
    <t>Russell,PN (15/7-19/8, 9/9-14/10), Blampied,NM (15/7-19/8, 9/9-14/10), Kemp,S (15/7-19/8, 9/9-14/10)</t>
  </si>
  <si>
    <t>PSYC346-16S1 (C)</t>
  </si>
  <si>
    <t>Judgement and Decision Making</t>
  </si>
  <si>
    <t>Kemp,S (22/2-21/3, 4/4, 2/5-30/5), Grace,RC (22/2-21/3, 4/4, 2/5-30/5)</t>
  </si>
  <si>
    <t>Kemp,S (25/2-7/4, 5/5-2/6), Grace,RC (25/2-7/4, 5/5-2/6)</t>
  </si>
  <si>
    <t>PSYC348-16S1 (C)</t>
  </si>
  <si>
    <t>Special Topic: Contemporary Issues in Family Psychology</t>
  </si>
  <si>
    <t>Kirkwood KE06 (6/4), Kirkwood KE04 (6/4)</t>
  </si>
  <si>
    <t>PSYC415-16W (C)</t>
  </si>
  <si>
    <t>McLean,AP (26/2-18/3, 1/4-8/4, 6/5-3/6), Grace,RC (15/7-19/8, 9/9-14/10)</t>
  </si>
  <si>
    <t>Research in Experimental Analysis of Behaviour</t>
  </si>
  <si>
    <t>PSYC416-16S2 (C)</t>
  </si>
  <si>
    <t>PSYC428-16W (C)</t>
  </si>
  <si>
    <t>Forensic Psychology</t>
  </si>
  <si>
    <t>PSYC433-16W (C)</t>
  </si>
  <si>
    <t>Research in Behavioural Pharmacology and Teratology</t>
  </si>
  <si>
    <t>PSYC437-16W (C)</t>
  </si>
  <si>
    <t>Kirkwood KD03 (12/7-26/7, 9/8-16/8, 6/9-11/10), Kirkwood KE07 (23/2-22/3, 3/5-31/5)</t>
  </si>
  <si>
    <t>Health Psychology - Theories and Interventions</t>
  </si>
  <si>
    <t>PSYC451-16S2 (C)</t>
  </si>
  <si>
    <t>Human Factors - Ergonomics</t>
  </si>
  <si>
    <t>PSYC452-16S1 (C)</t>
  </si>
  <si>
    <t>Family Psychology</t>
  </si>
  <si>
    <t>PSYC457-16S1 (C)</t>
  </si>
  <si>
    <t>Behavioural Interventions</t>
  </si>
  <si>
    <t>PSYC458-16S1 (C)</t>
  </si>
  <si>
    <t>Research in Visual Attention and Perceptual Neuropsychology</t>
  </si>
  <si>
    <t>PSYC460-16S2 (C)</t>
  </si>
  <si>
    <t>JTA Child of Research Methods in Psychology, Research Methods in Psychology</t>
  </si>
  <si>
    <t>PSYC464-16S1 (C)</t>
  </si>
  <si>
    <t>JTA Child of Multivariate Statistics &amp; Methods in Psychology, Multivariate Statistics &amp; Methods</t>
  </si>
  <si>
    <t>PSYC466-16S1 (C)</t>
  </si>
  <si>
    <t>The Psychology of Intergroup Relations</t>
  </si>
  <si>
    <t>PSYC470-16W (C)</t>
  </si>
  <si>
    <t>Psychology - Sociology 456</t>
  </si>
  <si>
    <t>PSYC472-16S1 (C)</t>
  </si>
  <si>
    <t>History of Psychology</t>
  </si>
  <si>
    <t>PSYC473-16S2 (C)</t>
  </si>
  <si>
    <t>The Individual in the Economy</t>
  </si>
  <si>
    <t>PSYC475-16W (C)</t>
  </si>
  <si>
    <t>PSYC477-16S2 (C)</t>
  </si>
  <si>
    <t>Rucklidge,JJ (12/7-16/8, 6/9-11/10), Shaw,IC (12/7-16/8, 6/9-11/10)</t>
  </si>
  <si>
    <t>Special Topic: MENTAL HEALTH AND FOOD</t>
  </si>
  <si>
    <t>PSYC601-16S2 (C)</t>
  </si>
  <si>
    <t>PSYC602-16S1 (C)</t>
  </si>
  <si>
    <t>PSYC641-16W (C)</t>
  </si>
  <si>
    <t>Advanced Psychopathology</t>
  </si>
  <si>
    <t>PSYC642-16W (C)</t>
  </si>
  <si>
    <t>Psychometric Assessment Methods</t>
  </si>
  <si>
    <t>PSYC643-16W (C)</t>
  </si>
  <si>
    <t>Year 1 Practicum</t>
  </si>
  <si>
    <t>PSYC651-16W (C)</t>
  </si>
  <si>
    <t>Psychotherapeutic Methods</t>
  </si>
  <si>
    <t>RUSS130-16S1 (C)</t>
  </si>
  <si>
    <t>/Dovbysh,E (22/2-21/3, 4/4, 2/5-30/5), Pavlov,E (22/2-21/3, 4/4, 2/5-30/5)</t>
  </si>
  <si>
    <t>Elementary Russian Language A</t>
  </si>
  <si>
    <t>/Dovbysh,E (23/2-22/3, 5/4, 3/5-31/5), Pavlov,E (23/2-22/3, 5/4, 3/5-31/5)</t>
  </si>
  <si>
    <t>/Dovbysh,E (24/2-6/4, 4/5-1/6), Pavlov,E (24/2-6/4, 4/5-1/6)</t>
  </si>
  <si>
    <t>Pavlov,E (25/2-7/4, 5/5-2/6), /Dovbysh,E (25/2-7/4, 5/5-2/6)</t>
  </si>
  <si>
    <t>RUSS131-16S2 (C)</t>
  </si>
  <si>
    <t>/Dovbysh,E (11/7-15/8, 5/9-10/10), Pavlov,E (11/7-15/8, 5/9-10/10)</t>
  </si>
  <si>
    <t>Elementary Russian Language B</t>
  </si>
  <si>
    <t>/Dovbysh,E (12/7-16/8, 6/9-11/10), Pavlov,E (12/7-16/8, 6/9-11/10)</t>
  </si>
  <si>
    <t>/Dovbysh,E (13/7-17/8, 7/9-12/10), Pavlov,E (13/7-17/8, 7/9-12/10)</t>
  </si>
  <si>
    <t>/Dovbysh,E (14/7-18/8, 8/9-13/10), Pavlov,E (14/7-18/8, 8/9-13/10)</t>
  </si>
  <si>
    <t>RUSS218-16S1 (C)</t>
  </si>
  <si>
    <t>RUSS230-16S1 (C)</t>
  </si>
  <si>
    <t>Intermediate Russian Language A</t>
  </si>
  <si>
    <t>Mondry,H (23/2-22/3, 5/4, 3/5-31/5), /Dovbysh,E (23/2-22/3, 5/4, 3/5-31/5)</t>
  </si>
  <si>
    <t>/Dovbysh,E (24/2-6/4, 4/5-1/6), Mondry,H (24/2-6/4, 4/5-1/6)</t>
  </si>
  <si>
    <t>Mondry,H (25/2-7/4, 5/5-2/6), /Dovbysh,E (25/2-7/4, 5/5-2/6)</t>
  </si>
  <si>
    <t>RUSS231-16S2 (C)</t>
  </si>
  <si>
    <t>Intermediate Russian Language B</t>
  </si>
  <si>
    <t>/Dovbysh,E (12/7-16/8, 6/9-11/10), Mondry,H (12/7-16/8, 6/9-11/10)</t>
  </si>
  <si>
    <t>Mondry,H (13/7-17/8, 7/9-12/10), /Dovbysh,E (13/7-17/8, 7/9-12/10)</t>
  </si>
  <si>
    <t>Mondry,H (14/7-18/8, 8/9-13/10), /Dovbysh,E (14/7-18/8, 8/9-13/10)</t>
  </si>
  <si>
    <t>RUSS235-16S2 (C)</t>
  </si>
  <si>
    <t>RUSS318-16S1 (C)</t>
  </si>
  <si>
    <t>RUSS330-16S1 (C)</t>
  </si>
  <si>
    <t>Advanced Russian Language A</t>
  </si>
  <si>
    <t>RUSS331-16S2 (C)</t>
  </si>
  <si>
    <t>Advanced Russian Language B</t>
  </si>
  <si>
    <t>RUSS335-16S2 (C)</t>
  </si>
  <si>
    <t>SCIM101-16S2 (C)</t>
  </si>
  <si>
    <t>Pirker,JG (15/7-19/8, 9/9-14/10), Kahi,HK (15/7-19/8, 9/9-14/10)</t>
  </si>
  <si>
    <t>SCUL201-16W (C)</t>
  </si>
  <si>
    <t>SCUL301-16W (C)</t>
  </si>
  <si>
    <t>SCUL401-16W (C)</t>
  </si>
  <si>
    <t>SCUL501-16W (C)</t>
  </si>
  <si>
    <t>SCUL550-16W (C)</t>
  </si>
  <si>
    <t>SCUL601-16A (C)</t>
  </si>
  <si>
    <t>SENG201-16S1 (C)</t>
  </si>
  <si>
    <t>Software Engineering I</t>
  </si>
  <si>
    <t>Churcher,NI (22/2-21/3, 4/4, 2/5-30/5), Galster,M (22/2-21/3, 4/4, 2/5-30/5)</t>
  </si>
  <si>
    <t>Churcher,NI (24/2-6/4, 4/5-1/6), Galster,M (24/2-6/4, 4/5-1/6)</t>
  </si>
  <si>
    <t>Churcher,NI (25/2-7/4, 5/5-2/6), Galster,M (25/2-7/4, 5/5-2/6)</t>
  </si>
  <si>
    <t>SENG202-16S2 (C)</t>
  </si>
  <si>
    <t>Filipovic,M (11/7-15/8, 5/9-10/10), Young,TJ (11/7-15/8, 5/9-10/10), Galster,M (11/7-15/8, 5/9-10/10), /Cosc200Tutor (11/7-15/8, 5/9-10/10)</t>
  </si>
  <si>
    <t>Software Engineering Project Workshop</t>
  </si>
  <si>
    <t>Filipovic,M (14/7-18/8, 8/9-13/10), Young,TJ (14/7-18/8, 8/9-13/10), Galster,M (14/7-18/8, 8/9-13/10), /Cosc200Tutor (14/7-18/8, 8/9-13/10)</t>
  </si>
  <si>
    <t>Filipovic,M (11/7-15/8, 5/9-10/10), Rainer,A (11/7-15/8, 5/9-10/10), Young,TJ (11/7-15/8, 5/9-10/10), Galster,M (11/7-15/8, 5/9-10/10)</t>
  </si>
  <si>
    <t>SENG301-16S1 (C)</t>
  </si>
  <si>
    <t>Software Engineering II</t>
  </si>
  <si>
    <t>Churcher,NI (23/2-22/3, 5/4, 3/5-31/5), Mathews,MM (23/2-22/3, 5/4, 3/5-31/5)</t>
  </si>
  <si>
    <t>Churcher,NI (22/2-21/3, 4/4, 2/5-30/5), Mathews,MM (22/2-21/3, 4/4, 2/5-30/5)</t>
  </si>
  <si>
    <t>Churcher,NI (26/2-18/3, 1/4-8/4, 6/5-3/6), Mathews,MM (26/2-18/3, 1/4-8/4, 6/5-3/6)</t>
  </si>
  <si>
    <t>SENG302-16W (C)</t>
  </si>
  <si>
    <t>/Cosc300Tutor (26/2-18/3, 1/4-8/4, 6/5-3/6, 15/7-19/8, 9/9-30/9, 14/10), Churcher,NI (26/2-18/3, 1/4-8/4, 6/5-3/6, 15/7-19/8, 9/9-30/9, 14/10), Filipovic,M (26/2-18/3, 1/4-8/4, 6/5-3/6, 15/7-19/8, 9/9-30/9, 14/10), Mathews,MM (26/2-18/3, 1/4-8/4, 6/5-3/6, 15/7-19/8, 9/9-30/9, 14/10), Young,TJ (26/2-18/3, 1/4-8/4, 6/5-3/6, 15/7-19/8, 9/9-30/9, 14/10)</t>
  </si>
  <si>
    <t>Software Engineering Group Project</t>
  </si>
  <si>
    <t>Erskine 244 (26/2-18/3, 1/4-8/4, 6/5-3/6, 15/7-19/8, 9/9-30/9, 14/10), Erskine 242 (26/2-18/3, 1/4-8/4, 6/5-3/6, 15/7-19/8, 9/9-30/9, 14/10)</t>
  </si>
  <si>
    <t>Filipovic,M (11/7-15/8, 5/9-10/10), Young,TJ (11/7-15/8, 5/9-10/10), Churcher,NI (11/7-15/8, 5/9-10/10), Mathews,MM (11/7-15/8, 5/9-10/10)</t>
  </si>
  <si>
    <t>Filipovic,M (22/2-21/3, 4/4, 2/5-30/5), Young,TJ (22/2-21/3, 4/4, 2/5-30/5), Churcher,NI (22/2-21/3, 4/4, 2/5-30/5), Mathews,MM (22/2-21/3, 4/4, 2/5-30/5)</t>
  </si>
  <si>
    <t>Churcher,NI (22/2-21/3, 4/4, 2/5-30/5, 11/7-15/8, 5/9-10/10), Filipovic,M (22/2-21/3, 4/4, 2/5-30/5, 11/7-15/8, 5/9-10/10), Mathews,MM (22/2-21/3, 4/4, 2/5-30/5, 11/7-15/8, 5/9-10/10), Young,TJ (22/2-21/3, 4/4, 2/5-30/5, 11/7-15/8, 5/9-10/10)</t>
  </si>
  <si>
    <t>SENG365-16S1 (C)</t>
  </si>
  <si>
    <t>Young,TJ (23/2-22/3, 5/4, 3/5-31/5), /Cosc300Tutor (23/2-22/3, 5/4, 3/5-31/5), Rainer,A (23/2-22/3, 5/4, 3/5-31/5)</t>
  </si>
  <si>
    <t>Web Computing Architectures</t>
  </si>
  <si>
    <t>Young,TJ (25/2-7/4, 5/5-2/6), /Cosc300Tutor (25/2-7/4, 5/5-2/6), Rainer,A (25/2-7/4, 5/5-2/6)</t>
  </si>
  <si>
    <t>Rainer,A (22/2-21/3, 4/4, 2/5-30/5), Young,TJ (22/2-21/3, 4/4, 2/5-30/5)</t>
  </si>
  <si>
    <t>Rainer,A (25/2-7/4, 5/5-2/6), Young,TJ (25/2-7/4, 5/5-2/6)</t>
  </si>
  <si>
    <t>Erskine 134 Lab 3 (31/3), Erskine 131 Lab 1 (31/3), Erskine 133 Lab 2 (31/3)</t>
  </si>
  <si>
    <t>SENG401-16S1 (C)</t>
  </si>
  <si>
    <t>/Cosc300Tutor (24/2-6/4, 4/5-1/6), /Cosc200Tutor (24/2-6/4, 4/5-1/6), Mathews,MM (24/2-6/4, 4/5-1/6)</t>
  </si>
  <si>
    <t>Software Engineering III</t>
  </si>
  <si>
    <t>/Cosc300Tutor (23/2-22/3, 5/4, 3/5-31/5), Mathews,MM (23/2-22/3, 5/4, 3/5-31/5), /Cosc200Tutor (23/2-22/3, 5/4, 3/5-31/5)</t>
  </si>
  <si>
    <t>SENG402-16W (C)</t>
  </si>
  <si>
    <t>Erskine 134 Lab 3 (15/7-19/8, 9/9-30/9, 14/10), Erskine 133 Lab 2 (26/2-18/3, 1/4-8/4, 6/5-3/6)</t>
  </si>
  <si>
    <t>Software Engineering Research Project</t>
  </si>
  <si>
    <t>/Cosc300Tutor (24/2-6/4, 4/5-1/6, 13/7-17/8, 7/9-12/10), Churcher,NI (24/2-6/4, 4/5-1/6, 13/7-17/8, 7/9-12/10), Rainer,A (24/2-6/4, 4/5-1/6, 13/7-17/8, 7/9-12/10), Mathews,MM (24/2-6/4, 4/5-1/6, 13/7-17/8, 7/9-12/10), Galster,M (24/2-6/4, 4/5-1/6, 13/7-17/8, 7/9-12/10), /Cosc200Tutor (24/2-6/4, 4/5-1/6, 13/7-17/8, 7/9-12/10)</t>
  </si>
  <si>
    <t>Kirkwood KD06 102 (7/10), Kirkwood KD06 101 (7/10)</t>
  </si>
  <si>
    <t>SENG404-16S1 (C)</t>
  </si>
  <si>
    <t>Software requirements and architecture</t>
  </si>
  <si>
    <t>SENG440-16S2 (C)</t>
  </si>
  <si>
    <t>/Cosc300Tutor (12/7-16/8, 6/9-11/10), Rainer,A (12/7-16/8, 6/9-11/10), /Cosc200Tutor (12/7-16/8, 6/9-11/10)</t>
  </si>
  <si>
    <t>Special Topic: Topics in Mobile Computing</t>
  </si>
  <si>
    <t>SOCI111-16S1 (C)</t>
  </si>
  <si>
    <t>Exploring Society</t>
  </si>
  <si>
    <t>SOCI112-16S2 (C)</t>
  </si>
  <si>
    <t>Global Society</t>
  </si>
  <si>
    <t>SOCI201-16S1 (C)</t>
  </si>
  <si>
    <t>Social Theory for Contemporary Life</t>
  </si>
  <si>
    <t>SOCI209-16S2 (C)</t>
  </si>
  <si>
    <t>SOCI212-16S1 (C)</t>
  </si>
  <si>
    <t>SOCI216-16SU1 (C)</t>
  </si>
  <si>
    <t>Special Topic: Communes, Cults, Riots and Revolutions: Collective Behaviour in Modern Society</t>
  </si>
  <si>
    <t>SOCI218-16S2 (C)</t>
  </si>
  <si>
    <t>SOCI223-16S2 (C)</t>
  </si>
  <si>
    <t>SOCI238-16S1 (C)</t>
  </si>
  <si>
    <t>SOCI243-16S1 (C)</t>
  </si>
  <si>
    <t>Sociology of Health and Medicine</t>
  </si>
  <si>
    <t>SOCI244-16S2 (C)</t>
  </si>
  <si>
    <t>JTA Child of On Death and Dying: Current Controversies in Thanatology, On Death and Dying: Current Controversies in thanatology</t>
  </si>
  <si>
    <t>SOCI255-16S1 (C)</t>
  </si>
  <si>
    <t>Sociology of the City</t>
  </si>
  <si>
    <t>SOCI262-16S2 (C)</t>
  </si>
  <si>
    <t>SOCI263-16S2 (C)</t>
  </si>
  <si>
    <t>Sociology of the Everyday World</t>
  </si>
  <si>
    <t>SOCI278-16S2 (C)</t>
  </si>
  <si>
    <t>Religion and Society: Why God Won't Die</t>
  </si>
  <si>
    <t>SOCI293-16S1 (C)</t>
  </si>
  <si>
    <t>The History of Gangs in New Zealand</t>
  </si>
  <si>
    <t>SOCI344-16S2 (C)</t>
  </si>
  <si>
    <t>SOCI347-16S2 (C)</t>
  </si>
  <si>
    <t>Health, Technologies and Embodiment</t>
  </si>
  <si>
    <t>SOCI355-16S1 (C)</t>
  </si>
  <si>
    <t>SOCI358-16S2 (C)</t>
  </si>
  <si>
    <t>SOCI361-16S2 (C)</t>
  </si>
  <si>
    <t>Social Movements</t>
  </si>
  <si>
    <t>SOCI363-16S1 (C)</t>
  </si>
  <si>
    <t>Vares,TM (23/2-22/3, 5/4, 3/5-31/5), Loveridge,A (5/4, 3/5-31/5)</t>
  </si>
  <si>
    <t>Investigating Social Worlds</t>
  </si>
  <si>
    <t>Vares,TM (3/3-7/4, 5/5-2/6), Loveridge,A (7/4, 5/5-2/6)</t>
  </si>
  <si>
    <t>SOCI368-16S2 (C)</t>
  </si>
  <si>
    <t>The Politics of Need: Globalisation, Poverty and Welfare Provision</t>
  </si>
  <si>
    <t>SOCI402-16S1 (C)</t>
  </si>
  <si>
    <t>Methods and Strategies in Research</t>
  </si>
  <si>
    <t>Rutherford 542</t>
  </si>
  <si>
    <t>SOCI410-16S2 (C)</t>
  </si>
  <si>
    <t>SOCI413-16S1 (C)</t>
  </si>
  <si>
    <t>SOIL203-16S2 (C)</t>
  </si>
  <si>
    <t>Kirkwood KC03 Computer Lab (6/9-27/9, 11/10), /Lincoln University (6/9-27/9, 11/10)</t>
  </si>
  <si>
    <t>Soil Fertility</t>
  </si>
  <si>
    <t>/Lincoln University</t>
  </si>
  <si>
    <t>SOWK101-16S1 (C)</t>
  </si>
  <si>
    <t>SOWK102-16S2 (C)</t>
  </si>
  <si>
    <t>SOWK104-16S1 (C)</t>
  </si>
  <si>
    <t>SOWK201-16S2 (C)</t>
  </si>
  <si>
    <t>SOWK202-16S1 (C)</t>
  </si>
  <si>
    <t>SOWK203-16S1 (C)</t>
  </si>
  <si>
    <t>SOWK301-16W (C)</t>
  </si>
  <si>
    <t>SOWK303-16S2 (C)</t>
  </si>
  <si>
    <t>Mental Health</t>
  </si>
  <si>
    <t>SOWK304-16S1 (C)</t>
  </si>
  <si>
    <t>SOWK308-16W (C)</t>
  </si>
  <si>
    <t>Kirkwood KD05 (23/2), Kirkwood KD08 (23/2)</t>
  </si>
  <si>
    <t>Kirkwood KG06 (24/2, 11/5), Kirkwood KG05 (24/2, 11/5)</t>
  </si>
  <si>
    <t>Kirkwood KG06 (25/2, 12/5), Kirkwood KG05 (25/2, 12/5)</t>
  </si>
  <si>
    <t>Kirkwood KG06 (18/7, 3/10), Kirkwood KG05 (18/7, 3/10)</t>
  </si>
  <si>
    <t>Kirkwood KG06 (19/7, 4/10), Kirkwood KG05 (19/7, 4/10)</t>
  </si>
  <si>
    <t>Kirkwood KG06 (5/10), Kirkwood KG05 (5/10)</t>
  </si>
  <si>
    <t>SOWK309-16S2 (C)</t>
  </si>
  <si>
    <t>SOWK310-16W (C)</t>
  </si>
  <si>
    <t>SOWK451-16W (C)</t>
  </si>
  <si>
    <t>Crichton-Hill,YI (22/2-21/3, 4/4, 2/5-30/5, 11/7-15/8, 5/9-10/10), Maidment,JM (22/2-21/3, 4/4, 2/5-30/5, 11/7-15/8, 5/9-10/10)</t>
  </si>
  <si>
    <t>Social Work Practice Integration</t>
  </si>
  <si>
    <t>SOWK456-16S2 (C)</t>
  </si>
  <si>
    <t>SOWK471-16S1 (C)</t>
  </si>
  <si>
    <t>SOWK612-16S1 (D)</t>
  </si>
  <si>
    <t>SOWK614-16W (D)</t>
  </si>
  <si>
    <t>SOWK615-16W (D)</t>
  </si>
  <si>
    <t>SOWK616-16S2 (D)</t>
  </si>
  <si>
    <t>SOWK617-16S1 (D)</t>
  </si>
  <si>
    <t>Qualitative Research and Programme Evaluation Strategies</t>
  </si>
  <si>
    <t>SOWK670-16S2 (D)</t>
  </si>
  <si>
    <t>SOWK671-16S1 (D)</t>
  </si>
  <si>
    <t>SPAN101-16S1 (C)</t>
  </si>
  <si>
    <t>Beginners' Spanish A</t>
  </si>
  <si>
    <t>SPAN102-16S2 (C)</t>
  </si>
  <si>
    <t>Beginners' Spanish B</t>
  </si>
  <si>
    <t>SPAN201-16S1 (C)</t>
  </si>
  <si>
    <t>Intermediate Spanish Language A</t>
  </si>
  <si>
    <t>SPAN202-16S2 (C)</t>
  </si>
  <si>
    <t>Intermediate Spanish Language B</t>
  </si>
  <si>
    <t>SPAN203-16S2 (C)</t>
  </si>
  <si>
    <t>Spanish Conversation and Pronunciation</t>
  </si>
  <si>
    <t>SPAN205-16S1 (C)</t>
  </si>
  <si>
    <t>Journey through Hispanic Civilisation and Culture</t>
  </si>
  <si>
    <t>SPAN301-16S1 (C)</t>
  </si>
  <si>
    <t>Advanced Spanish A</t>
  </si>
  <si>
    <t>SPAN302-16S2 (C)</t>
  </si>
  <si>
    <t>Advanced Spanish B</t>
  </si>
  <si>
    <t>SPAN304-16S2 (C)</t>
  </si>
  <si>
    <t>Introductory Readings in Latin American Literature</t>
  </si>
  <si>
    <t>SPCO101-16S1 (C)</t>
  </si>
  <si>
    <t>Fyall,G (22/2-21/3, 4/4, 2/5-30/5), Cowan,J (22/2-21/3, 4/4, 2/5-30/5)</t>
  </si>
  <si>
    <t>Introduction to Sport Coaching</t>
  </si>
  <si>
    <t>Kirkwood KH08 (17/5), Rec Centre Sports Hall (23/2-22/3, 5/4, 3/5, 24/5-31/5), Kirkwood KE04 (10/5)</t>
  </si>
  <si>
    <t>Fyall,G (23/2-22/3, 5/4, 3/5-31/5), Cowan,J (23/2-22/3, 5/4, 3/5-31/5)</t>
  </si>
  <si>
    <t>Kirkwood KG06 (13/5-20/5), Rec Centre Sports Hall (26/2-18/3, 1/4-8/4, 27/5-3/6)</t>
  </si>
  <si>
    <t>Fyall,G (26/2-18/3, 1/4-8/4, 13/5-3/6), Cowan,J (26/2-18/3, 1/4-8/4, 13/5-3/6)</t>
  </si>
  <si>
    <t>SPCO102-16S2 (C)</t>
  </si>
  <si>
    <t>Fyall,G (11/7-15/8, 5/9-10/10), Light,RL (11/7-15/8, 5/9-10/10)</t>
  </si>
  <si>
    <t>Theoretical Foundations of Coaching and Teaching</t>
  </si>
  <si>
    <t>Rec Centre Sports Hall</t>
  </si>
  <si>
    <t>Fyall,G (8/9-13/10), Light,RL (14/7-18/8)</t>
  </si>
  <si>
    <t>SPCO103-16S2 (C)</t>
  </si>
  <si>
    <t>Sport Psychology 1</t>
  </si>
  <si>
    <t>SPCO104-16S2 (C)</t>
  </si>
  <si>
    <t>Kirkwood KC03 Computer Lab (20/7), Rutherford 519 (10/8), Kirkwood KA03 (13/7, 3/8, 14/9-21/9, 5/10-12/10), Kirkwood KC05 (27/7, 17/8, 7/9, 28/9)</t>
  </si>
  <si>
    <t>Erskine 010 Crypt 2 (20/7), Rutherford 519 (10/8), Kirkwood KC07 (27/7, 17/8, 7/9, 28/9), Kirkwood KA03 (13/7, 3/8, 14/9-21/9, 5/10-12/10)</t>
  </si>
  <si>
    <t>SPCO105-16S1 (C)</t>
  </si>
  <si>
    <t>Social History of Sport and Physical Education</t>
  </si>
  <si>
    <t>SPCO107-16S1 (C)</t>
  </si>
  <si>
    <t>Sport Nutrition</t>
  </si>
  <si>
    <t>SPCO201-16S1 (C)</t>
  </si>
  <si>
    <t>Light,RL (23/2-22/3, 5/4, 3/5-31/5), Fyall,G (23/2-22/3, 5/4, 3/5-31/5)</t>
  </si>
  <si>
    <t>Athlete-Centred Coaching for Team Sports</t>
  </si>
  <si>
    <t>Rec Centre Gymnasium</t>
  </si>
  <si>
    <t>Fyall,G (23/2-22/3, 5/4, 3/5-31/5), Light,RL (23/2-22/3, 5/4, 3/5-31/5)</t>
  </si>
  <si>
    <t>SPCO201-16S2 (C)</t>
  </si>
  <si>
    <t>Fyall,G (7/9-12/10), Light,RL (13/7-17/8)</t>
  </si>
  <si>
    <t>Fyall,G (6/9-11/10), Light,RL (12/7-19/7, 2/8-16/8)</t>
  </si>
  <si>
    <t>SPCO204-16S2 (C)</t>
  </si>
  <si>
    <t>JTA Child of Biomechanics, Biomechanics</t>
  </si>
  <si>
    <t>Rec Centre Gymnasium (22/7, 5/8-19/8, 30/9-7/10), Kirkwood KC03 Computer Lab (23/9), Kirkwood KA04 (15/7), Kirkwood KA03 (9/9), Kirkwood KC04 (29/7, 14/10)</t>
  </si>
  <si>
    <t>SPCO207-16S2 (C)</t>
  </si>
  <si>
    <t>Ethics in Sport</t>
  </si>
  <si>
    <t>SPCO208-16S1 (C)</t>
  </si>
  <si>
    <t>Sport and Culture in New Zealand</t>
  </si>
  <si>
    <t>SPCO209-16S1 (C)</t>
  </si>
  <si>
    <t>Kirkwood KA03</t>
  </si>
  <si>
    <t>SPCO210-16W (C)</t>
  </si>
  <si>
    <t>JTA Child of Practicum 3, Practicum 2  +  Practicum 2  +  Practicum 3</t>
  </si>
  <si>
    <t>SPCO221-16S2 (C)</t>
  </si>
  <si>
    <t>Sports Injuries and their Management</t>
  </si>
  <si>
    <t>SPCO222-16SU1 (C)</t>
  </si>
  <si>
    <t>Analysis of Expeditioning</t>
  </si>
  <si>
    <t>SPCO223-16S1 (C)</t>
  </si>
  <si>
    <t>Applied Sport Psychology</t>
  </si>
  <si>
    <t>SPCO231-16S2 (C)</t>
  </si>
  <si>
    <t>van Hasselt,PMH</t>
  </si>
  <si>
    <t>Introduction to Performance Analysis</t>
  </si>
  <si>
    <t>SPCO241-16S1 (C)</t>
  </si>
  <si>
    <t>Introduction to Strength and Conditioning</t>
  </si>
  <si>
    <t>SPCO242-16S2 (C)</t>
  </si>
  <si>
    <t>Weight Management</t>
  </si>
  <si>
    <t>SPCO301-16S2 (C)</t>
  </si>
  <si>
    <t>Sport Leadership</t>
  </si>
  <si>
    <t>SPCO302-16S1 (C)</t>
  </si>
  <si>
    <t>Light,RL (22/2-21/3, 4/4, 2/5-30/5), /Razak,S (22/2-21/3, 4/4, 2/5-30/5)</t>
  </si>
  <si>
    <t>Athlete-Centred Coaching for Individual Sports</t>
  </si>
  <si>
    <t>Light,RL (24/2-6/4, 4/5-1/6), /Razak,S (24/2-6/4, 4/5-1/6)</t>
  </si>
  <si>
    <t>SPCO304-16S2 (C)</t>
  </si>
  <si>
    <t>Rec Centre Sports Science Lab</t>
  </si>
  <si>
    <t>Biomechanics 2</t>
  </si>
  <si>
    <t>SPCO305-16S1 (C)</t>
  </si>
  <si>
    <t>Sociology of Sport</t>
  </si>
  <si>
    <t>SPCO308-16S2 (C)</t>
  </si>
  <si>
    <t>Athletes with Disabilities</t>
  </si>
  <si>
    <t>Rec Centre Gymnasium (6/9-13/9, 4/10), Kirkwood KH07 (12/7-19/7, 20/9-27/9, 18/10)</t>
  </si>
  <si>
    <t>SPCO309-16S1 (C)</t>
  </si>
  <si>
    <t>Kirkwood KD06 102 (23/2-22/3, 5/4, 3/5-31/5), Kirkwood KA03 (23/2-22/3, 5/4, 3/5-31/5)</t>
  </si>
  <si>
    <t>JTA Child of Exercise Physiology, Exercise Physiology 2</t>
  </si>
  <si>
    <t>SPCO310-16W (C)</t>
  </si>
  <si>
    <t>SPCO331-16S1 (C)</t>
  </si>
  <si>
    <t>Performance Analysis 2: Tools and Techniques</t>
  </si>
  <si>
    <t>SPCO332-16S2 (C)</t>
  </si>
  <si>
    <t>Kirkwood KG02 101</t>
  </si>
  <si>
    <t>Applied Performance Analysis</t>
  </si>
  <si>
    <t>Kirkwood KH06 101 (9/9-21/10), Kirkwood KG02 101 (15/7)</t>
  </si>
  <si>
    <t>SPCO341-16S2 (C)</t>
  </si>
  <si>
    <t>/Walter,S (14/7-21/7), Draper,N (8/9-20/10)</t>
  </si>
  <si>
    <t>Strength and Conditioning for Sports Performance</t>
  </si>
  <si>
    <t>/Walter,S (11/7-18/7), Draper,N (5/9-17/10)</t>
  </si>
  <si>
    <t>SPCO343-16S2 (C)</t>
  </si>
  <si>
    <t>/Walter,S (15/7-22/7), Draper,N (9/9-21/10)</t>
  </si>
  <si>
    <t>Nutrition and Recovery for Sports Performance</t>
  </si>
  <si>
    <t>/Walter,S (15/7-22/7), - (9/9-21/10)</t>
  </si>
  <si>
    <t>STAT101-15SU2 (C)</t>
  </si>
  <si>
    <t>Harlow,J (11/2), David,I (11/2), Seddon,HE (11/2)</t>
  </si>
  <si>
    <t>Harlow,J (6/1-3/2), David,I (6/1-3/2), Seddon,HE (6/1-3/2)</t>
  </si>
  <si>
    <t>Harlow,J (8/1-5/2), David,I (8/1-5/2), Seddon,HE (8/1-5/2)</t>
  </si>
  <si>
    <t>Statistics 1</t>
  </si>
  <si>
    <t>Harlow,J (15/1), David,I (15/1)</t>
  </si>
  <si>
    <t>Harlow,J (27/1), David,I (27/1)</t>
  </si>
  <si>
    <t>Harlow,J (3/2), David,I (3/2)</t>
  </si>
  <si>
    <t>STAT101-16S1 (C)</t>
  </si>
  <si>
    <t>Seddon,HE (24/2-9/3), David,I (6/4, 4/5-1/6), Reale,M (16/3-30/3)</t>
  </si>
  <si>
    <t>Reale,M (17/3-31/3), David,I (7/4, 5/5-2/6), Seddon,HE (25/2-10/3)</t>
  </si>
  <si>
    <t>Harlow,J (26/2-18/3, 1/4-8/4, 6/5-27/5), Seddon,HE (26/2-18/3, 1/4-8/4, 6/5-27/5)</t>
  </si>
  <si>
    <t>Erskine 033 Lab 1 (22/2-21/3, 4/4, 2/5-30/5), Erskine 035 Lab 2 (22/2-21/3, 4/4, 2/5-30/5)</t>
  </si>
  <si>
    <t>STAT101-16S2 (C)</t>
  </si>
  <si>
    <t>Steel,M (3/8-17/8), David,I (7/9-12/10), Seddon,HE (13/7-27/7)</t>
  </si>
  <si>
    <t>Steel,M (4/8-18/8), David,I (8/9-13/10), Seddon,HE (21/7-28/7)</t>
  </si>
  <si>
    <t>Harlow,J (15/7-19/8, 9/9-7/10), Seddon,HE (15/7-19/8, 9/9-7/10)</t>
  </si>
  <si>
    <t>Erskine 038 Lab 4 (11/7-15/8, 5/9-10/10), Erskine 033 Lab 1 (11/7-15/8, 5/9-10/10), Erskine 035 Lab 2 (11/7-15/8, 5/9-10/10)</t>
  </si>
  <si>
    <t>STAT201-16S1 (C)</t>
  </si>
  <si>
    <t>Gerhard,D (23/2-22/3), Scarrott,C (23/2-22/3), Mason,EG (5/4, 3/5-31/5)</t>
  </si>
  <si>
    <t>STAT202-16S2 (C)</t>
  </si>
  <si>
    <t>STAT211-16S1 (C)</t>
  </si>
  <si>
    <t>Sainudiin,R (23/2-22/3, 5/4, 3/5-31/5), Scarrott,C (23/2-22/3, 5/4, 3/5-31/5)</t>
  </si>
  <si>
    <t>Random Processes</t>
  </si>
  <si>
    <t>Scarrott,C (25/2-7/4, 5/5-2/6), Sainudiin,R (25/2-7/4, 5/5-2/6)</t>
  </si>
  <si>
    <t>Sainudiin,R (26/2-18/3, 1/4-8/4, 6/5), Scarrott,C (26/2-18/3, 1/4-8/4, 6/5)</t>
  </si>
  <si>
    <t>Sainudiin,R (13/5-3/6), Scarrott,C (13/5-3/6)</t>
  </si>
  <si>
    <t>STAT213-16S2 (C)</t>
  </si>
  <si>
    <t>Statistical Inference</t>
  </si>
  <si>
    <t>Kirkwood KE06 (14/7), Law 108 Lecture Theatre (21/7-18/8, 8/9-13/10)</t>
  </si>
  <si>
    <t>STAT221-16S1 (C)</t>
  </si>
  <si>
    <t>Gerhard,D (26/2-18/3, 1/4-8/4, 6/5-3/6), Scarrott,C (26/2-18/3, 1/4-8/4, 6/5-3/6)</t>
  </si>
  <si>
    <t>Introduction to Statistical Computing Using R</t>
  </si>
  <si>
    <t>Gerhard,D (22/2-21/3, 4/4, 2/5-30/5), Scarrott,C (22/2-21/3, 4/4, 2/5-30/5)</t>
  </si>
  <si>
    <t>Gerhard,D (23/2-22/3, 5/4, 3/5-31/5), Scarrott,C (23/2-22/3, 5/4, 3/5-31/5)</t>
  </si>
  <si>
    <t>Gerhard,D (25/2-7/4, 5/5-2/6), Scarrott,C (25/2-7/4, 5/5-2/6)</t>
  </si>
  <si>
    <t>STAT312-16S1 (C)</t>
  </si>
  <si>
    <t>Penny,R (24/2-6/4, 4/5-1/6), Robertson,BL (24/2-6/4, 4/5-1/6)</t>
  </si>
  <si>
    <t>JTA Child of Data Collection and Sampling Methods, Data Collection and Sampling Methods</t>
  </si>
  <si>
    <t>Penny,R (23/2-22/3, 5/4, 3/5-31/5), Robertson,BL (23/2-22/3, 5/4, 3/5-31/5)</t>
  </si>
  <si>
    <t>Penny,R (4/3-18/3, 1/4-8/4, 6/5-3/6), Robertson,BL (4/3-18/3, 1/4-8/4, 6/5-3/6)</t>
  </si>
  <si>
    <t>Penny,R (29/2-21/3, 4/4, 2/5-30/5), Robertson,BL (29/2-21/3, 4/4, 2/5-30/5)</t>
  </si>
  <si>
    <t>STAT314-16S2 (C)</t>
  </si>
  <si>
    <t>/Graham,P (15/7-19/8, 9/9-14/10), Moltchanova,E (15/7-19/8, 9/9-14/10)</t>
  </si>
  <si>
    <t>JTA Child of Bayesian Inference, Bayesian Inference</t>
  </si>
  <si>
    <t>/Graham,P (14/7-18/8, 8/9-13/10), Moltchanova,E (14/7-18/8, 8/9-13/10)</t>
  </si>
  <si>
    <t>/Graham,P (11/7-15/8, 5/9-10/10), Moltchanova,E (11/7-15/8, 5/9-10/10)</t>
  </si>
  <si>
    <t>STAT315-16S2 (C)</t>
  </si>
  <si>
    <t>Gerhard,D (19/7-16/8), /Meenken,E (6/9-11/10)</t>
  </si>
  <si>
    <t>JTA Child of Multivariate Statistical Methods, Multivariate Statistical Methods</t>
  </si>
  <si>
    <t>Gerhard,D (14/7-18/8), /Meenken,E (8/9-13/10)</t>
  </si>
  <si>
    <t>Gerhard,D (12/7-16/8), /Meenken,E (6/9-11/10)</t>
  </si>
  <si>
    <t>STAT317-16S1 (C)</t>
  </si>
  <si>
    <t>STAT318-16S2 (C)</t>
  </si>
  <si>
    <t>JTA Child of Data Mining, Data Mining</t>
  </si>
  <si>
    <t>STAT319-16S1 (C)</t>
  </si>
  <si>
    <t>/Noble,A (5/4, 3/5-31/5), Brown,JA (23/2-22/3)</t>
  </si>
  <si>
    <t>JTA Child of Generalised Linear Models, Generalised Linear Models</t>
  </si>
  <si>
    <t>STAT446-16S1 (C)</t>
  </si>
  <si>
    <t>Brown,JA (23/2-22/3), /Noble,A (5/4, 3/5-31/5)</t>
  </si>
  <si>
    <t>STAT447-16S2 (C)</t>
  </si>
  <si>
    <t>Erskine 432 Video Conference</t>
  </si>
  <si>
    <t>Official Statistics</t>
  </si>
  <si>
    <t>STAT450-16S1 (C)</t>
  </si>
  <si>
    <t>STAT455-16S1 (C)</t>
  </si>
  <si>
    <t>STAT456-16S1 (C)</t>
  </si>
  <si>
    <t>STAT460-16S1 (C)</t>
  </si>
  <si>
    <t>Extreme Value Statistics</t>
  </si>
  <si>
    <t>STAT461-16S2 (C)</t>
  </si>
  <si>
    <t>Moltchanova,E (15/7-19/8, 9/9-14/10), /Graham,P (15/7-19/8, 9/9-14/10)</t>
  </si>
  <si>
    <t>STAT462-16S2 (C)</t>
  </si>
  <si>
    <t>STAT463-16S2 (C)</t>
  </si>
  <si>
    <t>STAT470-16S2 (C)</t>
  </si>
  <si>
    <t>Erskine 615</t>
  </si>
  <si>
    <t>Special Topic in Statistics - Advanced Time Series Methods</t>
  </si>
  <si>
    <t>STAT471-16S1 (C)</t>
  </si>
  <si>
    <t>Special Topic in Statistics - Big Data</t>
  </si>
  <si>
    <t>STAT472-16S2 (C)</t>
  </si>
  <si>
    <t>Special Topic in Statistics - Advanced Data Analysis and Statistical Consulting</t>
  </si>
  <si>
    <t>STAT478-16S1 (C)</t>
  </si>
  <si>
    <t>Special Topic - Scalable Data Science</t>
  </si>
  <si>
    <t>TECE105-16YC2 (C)</t>
  </si>
  <si>
    <t>Rarere-Briggs,BK (1/8-19/9, 7/11), Turnock,KA (1/8-19/9, 7/11)</t>
  </si>
  <si>
    <t>Integrated Curriculum/ Ako and Whanaungatanga</t>
  </si>
  <si>
    <t>Turnock,KA (28/7-15/9, 10/11), Rarere-Briggs,BK (28/7-15/9, 10/11)</t>
  </si>
  <si>
    <t>TECE106-16YC2 (C)</t>
  </si>
  <si>
    <t>Stark,RA (26/7-20/9, 8/11), Turnock,KA (26/7-20/9, 8/11)</t>
  </si>
  <si>
    <t>Rethinking Infants and Toddlers/Te Kohungahunga</t>
  </si>
  <si>
    <t>Turnock,KA (28/7-22/9, 10/11), Stark,RA (28/7-22/9, 10/11)</t>
  </si>
  <si>
    <t>TECE205-16YC2 (C)</t>
  </si>
  <si>
    <t>Negotiated Curriculum: The Multiple Languages of Children</t>
  </si>
  <si>
    <t>TECM101-16YD1 (C)</t>
  </si>
  <si>
    <t>Te Reo me nga Tikanga Maori 1</t>
  </si>
  <si>
    <t>Otakaro 201 (3/5, 17/5-24/5), Education Music 105 (8/3), Wheki 204 (15/3-22/3, 5/4-12/4)</t>
  </si>
  <si>
    <t>TECM201-16YC2 (C)</t>
  </si>
  <si>
    <t>Kotuku 103 Computer Lab</t>
  </si>
  <si>
    <t>Jones,KE (27/7-24/8, 12/10-9/11), Rarere-Briggs,BK (27/7-24/8, 12/10-9/11)</t>
  </si>
  <si>
    <t>Te Reo me nga Tikanga Maori 2</t>
  </si>
  <si>
    <t>Jones,KE (28/7-25/8, 13/10-10/11), Rarere-Briggs,BK (28/7-25/8, 13/10-10/11), Hohaia,JM (28/7-25/8, 13/10-10/11)</t>
  </si>
  <si>
    <t>Jones,KE (27/7-24/8, 12/10-9/11), Rarere-Briggs,BK (27/7-24/8, 12/10-9/11), Hohaia,JM (27/7-24/8, 12/10-9/11)</t>
  </si>
  <si>
    <t>TECM301-16YD1 (C)</t>
  </si>
  <si>
    <t>Jones,KE (23/2-8/3, 3/5-14/6), Rarere-Briggs,BK (23/2-8/3, 3/5-14/6)</t>
  </si>
  <si>
    <t>Te Reo me nga Tikanga Maori 3</t>
  </si>
  <si>
    <t>Wheki 105 (4/5), Otakaro 146 L1 (24/2-9/3), Wheki 202 (11/5-15/6)</t>
  </si>
  <si>
    <t>Jones,KE (24/2-9/3, 4/5-15/6), Rarere-Briggs,BK (24/2-9/3, 4/5-15/6)</t>
  </si>
  <si>
    <t>TECP112-16YC2 (C)</t>
  </si>
  <si>
    <t>McNeill,BC (18/7-19/9), Fletcher,J (18/7-19/9)</t>
  </si>
  <si>
    <t>Theoretical Foundations of Literacy</t>
  </si>
  <si>
    <t>McNeill,BC (20/7-21/9), Fletcher,J (20/7-21/9)</t>
  </si>
  <si>
    <t>TECP113-16YC2 (C)</t>
  </si>
  <si>
    <t>The Arts in the NZ Curriculum</t>
  </si>
  <si>
    <t>Jack Mann 102 DW1</t>
  </si>
  <si>
    <t>TECP122-16YC2 (C)</t>
  </si>
  <si>
    <t>McChesney,J (21/7-4/8, 25/8), Wilson,S (21/7-4/8, 25/8)</t>
  </si>
  <si>
    <t>Introduction to Mathematics Education</t>
  </si>
  <si>
    <t>McChesney,J (18/7-5/9), Wilson,S (18/7-5/9)</t>
  </si>
  <si>
    <t>TECP202-16YD1 (C)</t>
  </si>
  <si>
    <t>Language, Social and Cultural Studies</t>
  </si>
  <si>
    <t>Manning,RF (25/2-3/3, 17/3-14/4), Tod,N (25/2-3/3, 17/3-14/4)</t>
  </si>
  <si>
    <t>TECP212-16YC2 (C)</t>
  </si>
  <si>
    <t>Parkhill,FF (18/7-22/8, 10/10-24/10), McKenzie,JL (18/7-22/8, 10/10-24/10)</t>
  </si>
  <si>
    <t>Effective Classroom Practices in Literacy and Mathematics</t>
  </si>
  <si>
    <t>Parkhill,FF (27/7-24/8, 12/10-19/10), McKenzie,JL (27/7-24/8, 12/10-19/10)</t>
  </si>
  <si>
    <t>Parkhill,FF (29/7-26/8, 14/10-21/10), McKenzie,JL (29/7-26/8, 14/10-21/10)</t>
  </si>
  <si>
    <t>TECP222-16YC2 (C)</t>
  </si>
  <si>
    <t>Cowan,J (18/7-22/8, 10/10), Ismail,R (18/7-22/8, 10/10)</t>
  </si>
  <si>
    <t>Health and Physical Education Curriculum</t>
  </si>
  <si>
    <t>TECP223-16YD1 (C)</t>
  </si>
  <si>
    <t>Snape,PM (27/6), Donaldson,K (27/6)</t>
  </si>
  <si>
    <t>Science and Technology Education: Nature and Practice</t>
  </si>
  <si>
    <t>Snape,PM (11/5), Donaldson,K (11/5)</t>
  </si>
  <si>
    <t>Snape,PM (13/5), Donaldson,K (13/5)</t>
  </si>
  <si>
    <t>TECP313-16YD1 (C)</t>
  </si>
  <si>
    <t>Literacy and Mathematics Education for All</t>
  </si>
  <si>
    <t>Nicholas,KA (18/2, 3/3, 5/5, 16/6), Wilson,S (18/2, 3/3, 5/5, 16/6)</t>
  </si>
  <si>
    <t>Fletcher,J (11/3, 10/6, 24/6), Wilson,S (11/3, 10/6, 24/6)</t>
  </si>
  <si>
    <t>Fletcher,J (16/2), Wilson,S (16/2)</t>
  </si>
  <si>
    <t>Fletcher,J (23/6), Wilson,S (23/6)</t>
  </si>
  <si>
    <t>Wheki 204 (17/2, 2/3), Wheki 203 (9/3, 11/5)</t>
  </si>
  <si>
    <t>Nicholas,KA (9/3, 11/5), Wilson,S (17/2, 2/3)</t>
  </si>
  <si>
    <t>TECP315-16X (C)</t>
  </si>
  <si>
    <t>Language, Culture and Identity: Enhancing Educational Experiences and Outcomes for Diverse Learners</t>
  </si>
  <si>
    <t>TECP316-16X (C)</t>
  </si>
  <si>
    <t>Te Ao Maori/ Matauranga Maori: Teaching and Learning from Maori Worldviews</t>
  </si>
  <si>
    <t>TECP318-16X (C)</t>
  </si>
  <si>
    <t>Snape,PM (30/8-6/9), Fox-Turnbull,WH (30/8-6/9), Tod,N (30/8-6/9)</t>
  </si>
  <si>
    <t>Research and Inquiry in Action</t>
  </si>
  <si>
    <t>Wheki 101 (13/9-20/9, 11/10-1/11), Wheki 106 (13/9-20/9, 11/10-1/11)</t>
  </si>
  <si>
    <t>Snape,PM (13/9-20/9, 11/10-1/11), Fox-Turnbull,WH (13/9-20/9, 11/10-1/11), Tod,N (13/9-20/9, 11/10-1/11)</t>
  </si>
  <si>
    <t>Wheki 106 (13/9-20/9, 11/10-1/11), Dovedale DA01 (13/9-20/9, 11/10-1/11)</t>
  </si>
  <si>
    <t>TECP319-16X (C)</t>
  </si>
  <si>
    <t>Turnock,KA (31/8-21/9, 12/10-9/11), Breeze,D (31/8-21/9, 12/10-9/11), Mackey,GM (31/8-21/9, 12/10-9/11)</t>
  </si>
  <si>
    <t>Sustainability and Social Justice</t>
  </si>
  <si>
    <t>TECP331-16YD1 (C)</t>
  </si>
  <si>
    <t>Wheki 102 (23/2), Wheki 202 (23/2-8/3)</t>
  </si>
  <si>
    <t>Nicholas,KA (23/2-8/3), Parkhill,FF (23/2-8/3)</t>
  </si>
  <si>
    <t>English Literacy and Mathematics Education 1</t>
  </si>
  <si>
    <t>Wheki 105 (23/2-22/3, 5/4-12/4, 3/5), Wheki 202 (23/2-22/3, 5/4-12/4, 3/5)</t>
  </si>
  <si>
    <t>Parkhill,FF (23/2-22/3, 5/4-12/4, 3/5), Nicholas,KA (23/2-22/3, 5/4-12/4, 3/5)</t>
  </si>
  <si>
    <t>TECP332-16YA2 (C)</t>
  </si>
  <si>
    <t>Wheki 204 (19/7-13/9), Wheki 203 (19/7-13/9)</t>
  </si>
  <si>
    <t>Parkhill,FF (19/7-13/9), Nicholas,KA (19/7-13/9)</t>
  </si>
  <si>
    <t>English Literacy and Mathematics Education 2</t>
  </si>
  <si>
    <t>TECP333-16YD1 (C)</t>
  </si>
  <si>
    <t>Future Focussed Education: Science, Technology, Digital Literacy</t>
  </si>
  <si>
    <t>Snape,PM (26/2-18/3, 1/4-15/4), Donaldson,K (26/2-18/3, 1/4-15/4)</t>
  </si>
  <si>
    <t>Snape,PM (6/5), Donaldson,K (6/5)</t>
  </si>
  <si>
    <t>Educational Tech 101 (4/3-18/3, 1/4-15/4), Dovedale DA03 (26/2)</t>
  </si>
  <si>
    <t>TECP334-16YA2 (C)</t>
  </si>
  <si>
    <t>Community-Based Approaches in Education: Health, Physical Education and Social Sciences</t>
  </si>
  <si>
    <t>TECP335-16YA2 (C)</t>
  </si>
  <si>
    <t>Creative Action and Response in Education: The Arts</t>
  </si>
  <si>
    <t>TECS350-16YB2 (C)</t>
  </si>
  <si>
    <t>/Terry,M (4/7-1/8, 10/10-7/11), Fastier,M (4/7-1/8, 10/10-7/11), Abbiss,JE (4/7-1/8, 10/10-7/11)</t>
  </si>
  <si>
    <t>JTA Child of Classical Studies Years 11-13, Economics Years 9-13  +  Senior Geography Years 11-13  +  Senior History Years 11-13</t>
  </si>
  <si>
    <t>Economics Years 9-13</t>
  </si>
  <si>
    <t>TECS351-16YB1 (C)</t>
  </si>
  <si>
    <t>Otakaro 109 (12/2-4/3), Wheki 101 (11/3, 20/5-17/6)</t>
  </si>
  <si>
    <t>Clarke,TH (12/2-11/3, 20/5-17/6), Cunningham,UM (12/2-11/3, 20/5-17/6)</t>
  </si>
  <si>
    <t>JTA Child of Te Reo Maori Years 9-11, Learning Languages Years 7 - 10</t>
  </si>
  <si>
    <t>Learning Languages Years 7 - 10</t>
  </si>
  <si>
    <t>TECS352-16YB2 (C)</t>
  </si>
  <si>
    <t>JTA Child of Te Reo Maori  Years 12-13, Learning Languages Years 11-13</t>
  </si>
  <si>
    <t>Learning Languages Years 11-13</t>
  </si>
  <si>
    <t>TECS353-16YB1 (C)</t>
  </si>
  <si>
    <t>Te Reo Maori Years 9-11</t>
  </si>
  <si>
    <t>TECS354-16YB2 (C)</t>
  </si>
  <si>
    <t>Te Reo Maori  Years 12-13</t>
  </si>
  <si>
    <t>TECS355-16YB2 (C)</t>
  </si>
  <si>
    <t>Fastier,M (4/7-1/8, 10/10-7/11), Abbiss,JE (4/7-1/8, 10/10-7/11), /Terry,M (4/7-1/8, 10/10-7/11)</t>
  </si>
  <si>
    <t>Senior Geography Years 11-13</t>
  </si>
  <si>
    <t>TECS356-16YB2 (C)</t>
  </si>
  <si>
    <t>Senior History Years 11-13</t>
  </si>
  <si>
    <t>TECS357-16YB2 (C)</t>
  </si>
  <si>
    <t>Classical Studies Years 11-13</t>
  </si>
  <si>
    <t>TECS358-16YB1 (C)</t>
  </si>
  <si>
    <t>Fastier,M (8/2-7/3, 16/5-13/6), Abbiss,JE (8/2-7/3, 16/5-13/6)</t>
  </si>
  <si>
    <t>Social Studies Teaching Years 7-13</t>
  </si>
  <si>
    <t>Fastier,M (10/2-9/3, 18/5-15/6), Abbiss,JE (10/2-9/3, 18/5-15/6)</t>
  </si>
  <si>
    <t>TECS360-16YB1 (C)</t>
  </si>
  <si>
    <t>Wise,SL (11/2-10/3, 19/5-16/6), Taylor,BH (11/2-10/3, 19/5-16/6), Greenwood,J (11/2-10/3, 19/5-16/6)</t>
  </si>
  <si>
    <t>JTA Child of Teaching Art years 7-10, Music Education Years 7 - 10  +  Introduction to Teaching Drama</t>
  </si>
  <si>
    <t>Teaching Art years 7-10</t>
  </si>
  <si>
    <t>TECS361-16YB2 (C)</t>
  </si>
  <si>
    <t>Teaching Art Years 11-13</t>
  </si>
  <si>
    <t>TECS365-16YB1 (C)</t>
  </si>
  <si>
    <t>Junior English</t>
  </si>
  <si>
    <t>Wheki 102 (11/2-3/3), Dovedale DB03 (10/3, 19/5-16/6)</t>
  </si>
  <si>
    <t>TECS366-16YB2 (C)</t>
  </si>
  <si>
    <t>Senior English</t>
  </si>
  <si>
    <t>TECS370-16YB1 (C)</t>
  </si>
  <si>
    <t>Otakaro 109 (3/6), Kirkwood KB05 (12/2-11/3, 20/5-27/5, 10/6-17/6)</t>
  </si>
  <si>
    <t>North,C (12/2-11/3, 20/5-17/6), Lindsay,HJ (12/2-11/3, 20/5-17/6), Clelland,TJ (12/2-11/3, 20/5-17/6)</t>
  </si>
  <si>
    <t>JTA Child of Health Education in the Secondary School, Physical Education Teaching Study 1 Years 7 - 10  +  Outdoor and Environmental Education Years 7-10</t>
  </si>
  <si>
    <t>Otakaro 201 (17/2), Otakaro 104 (10/2, 24/2-9/3, 18/5-15/6)</t>
  </si>
  <si>
    <t>North,C (10/2-9/3, 18/5-15/6), Lindsay,HJ (10/2-9/3, 18/5-15/6), Clelland,TJ (10/2-9/3, 18/5-15/6)</t>
  </si>
  <si>
    <t>TECS371-16YB2 (C)</t>
  </si>
  <si>
    <t>Otakaro 109 (27/7), Kirkwood KH06 101 (6/7-20/7, 3/8, 12/10-9/11)</t>
  </si>
  <si>
    <t>North,C (6/7-3/8, 12/10-9/11), Lindsay,HJ (6/7-3/8, 12/10-9/11), Clelland,TJ (6/7-3/8, 12/10-9/11)</t>
  </si>
  <si>
    <t>JTA Child of Sexuality and Mental Health Education, Outdoor and Environmental Education Curriculum Years 11-13  +  Physical Education Teaching Study 2 Years 11 - 13</t>
  </si>
  <si>
    <t>Sexuality and Mental Health Education</t>
  </si>
  <si>
    <t>TECS372-16YB1 (C)</t>
  </si>
  <si>
    <t>Teaching Mathematics and Statistics Years 7-10</t>
  </si>
  <si>
    <t>Wheki 102 (10/2-2/3), Wheki 205 (9/3, 18/5-15/6)</t>
  </si>
  <si>
    <t>TECS373-16YB2 (C)</t>
  </si>
  <si>
    <t>Teaching Mathematics and Statistics Years 11-13</t>
  </si>
  <si>
    <t>TECS376-16YB1 (C)</t>
  </si>
  <si>
    <t>Outdoor and Environmental Education Years 7-10</t>
  </si>
  <si>
    <t>TECS377-16YB2 (C)</t>
  </si>
  <si>
    <t>Outdoor and Environmental Education Curriculum Years 11-13</t>
  </si>
  <si>
    <t>TECS380-16YB1 (C)</t>
  </si>
  <si>
    <t>Physical Education Teaching Study 1 Years 7 - 10</t>
  </si>
  <si>
    <t>TECS381-16YB2 (C)</t>
  </si>
  <si>
    <t>Physical Education Teaching Study 2 Years 11 - 13</t>
  </si>
  <si>
    <t>TECS382-16YB1 (C)</t>
  </si>
  <si>
    <t>Conner,LN (12/2-11/3, 20/5-17/6), Winter,D (12/2-11/3, 20/5-17/6)</t>
  </si>
  <si>
    <t>Science Education Years 7 - 13</t>
  </si>
  <si>
    <t>TECS383-16YB2 (C)</t>
  </si>
  <si>
    <t>Conner,LN (6/7-3/8, 12/10-9/11), Winter,D (6/7-3/8, 12/10-9/11)</t>
  </si>
  <si>
    <t>Biology Curriculum Years 11 - 13</t>
  </si>
  <si>
    <t>TECS384-16YB2 (C)</t>
  </si>
  <si>
    <t>Chemistry Curriculum Years 11 - 13</t>
  </si>
  <si>
    <t>TECS385-16YB2 (C)</t>
  </si>
  <si>
    <t>Conner,LN (4/7-1/8, 10/10-7/11), Winter,D (4/7-1/8, 10/10-7/11)</t>
  </si>
  <si>
    <t>Physics Curriculum Years 11-13</t>
  </si>
  <si>
    <t>TECS386-16YB1 (C)</t>
  </si>
  <si>
    <t>Introduction to Technology Education Years 7 - 10</t>
  </si>
  <si>
    <t>TECS387-16YB2 (C)</t>
  </si>
  <si>
    <t>/Cashmere High School  H3</t>
  </si>
  <si>
    <t>/de Boo,C</t>
  </si>
  <si>
    <t>Advanced Studies in Technology Education Years 11 - 13</t>
  </si>
  <si>
    <t>TECS391-16YB1 (C)</t>
  </si>
  <si>
    <t>Music Education Years 7 - 10</t>
  </si>
  <si>
    <t>TECS392-16YB2 (C)</t>
  </si>
  <si>
    <t>Education Music 111 (26/7), Education Music 105 (5/7-19/7, 2/8, 11/10-8/11)</t>
  </si>
  <si>
    <t>Wise,SL (5/7-2/8, 11/10-8/11), Taylor,BH (5/7-2/8, 11/10-8/11), Greenwood,J (5/7-2/8, 11/10-8/11)</t>
  </si>
  <si>
    <t>Music Education Years 11 - 13</t>
  </si>
  <si>
    <t>TECS393-16YB1 (C)</t>
  </si>
  <si>
    <t>Introduction to Teaching Drama</t>
  </si>
  <si>
    <t>TECS394-16YB2 (C)</t>
  </si>
  <si>
    <t>Advanced Studies in Teaching Drama</t>
  </si>
  <si>
    <t>TEDU105-16YC2 (C)</t>
  </si>
  <si>
    <t>Cultural Studies/Te Tirohanga Ahurea</t>
  </si>
  <si>
    <t>TEDU110-16S1 (C)</t>
  </si>
  <si>
    <t>TEDU110-16S1 (D)</t>
  </si>
  <si>
    <t>TEDU111-16S1 (C)</t>
  </si>
  <si>
    <t>TEDU111-16S1 (D)</t>
  </si>
  <si>
    <t>TEDU201-16YD1 (C)</t>
  </si>
  <si>
    <t>Teaching, Learning and Assessment</t>
  </si>
  <si>
    <t>TEDU206-16YD1 (C)</t>
  </si>
  <si>
    <t>Purdue,KE (18/2-14/4, 5/5), Quinlivan,KA (18/2-14/4, 5/5)</t>
  </si>
  <si>
    <t>Inclusive Education in Early Childhood/Te Aoturoa Tataki</t>
  </si>
  <si>
    <t>TEDU301-16YC2 (C)</t>
  </si>
  <si>
    <t>Morton,M (18/7, 29/8-19/9, 10/10-7/11), McLay,L (18/7, 29/8-19/9, 10/10-7/11)</t>
  </si>
  <si>
    <t>Inclusive and Special Education</t>
  </si>
  <si>
    <t>Morton,M (30/8-20/9, 11/10-8/11), Guerin,A (30/8-20/9, 11/10-8/11)</t>
  </si>
  <si>
    <t>TEDU305-16YD1 (C)</t>
  </si>
  <si>
    <t>Lee,GD (22/2-7/3, 2/5-30/5, 13/6-20/6), Stark,RA (22/2-7/3, 2/5-30/5, 13/6-20/6)</t>
  </si>
  <si>
    <t>Discovering Early Years Education</t>
  </si>
  <si>
    <t>TEDU370-16YC (C)</t>
  </si>
  <si>
    <t>Lee,GD (11/2-10/3, 19/5-16/6, 7/7-4/8, 13/10-10/11), Quinlivan,KA (11/2-10/3, 19/5-16/6, 7/7-4/8, 13/10-10/11), Besley,SC (11/2-10/3, 19/5-16/6, 7/7-4/8, 13/10-10/11)</t>
  </si>
  <si>
    <t>Education Studies</t>
  </si>
  <si>
    <t>TEPE110-16S1 (C)</t>
  </si>
  <si>
    <t>Rec Centre Climbing Wall</t>
  </si>
  <si>
    <t>Rock Climbing Contexts and Techniques</t>
  </si>
  <si>
    <t>TEPE112-16S1 (C)</t>
  </si>
  <si>
    <t>Land Journeys and Ethics</t>
  </si>
  <si>
    <t>TEPE112-16S2 (C)</t>
  </si>
  <si>
    <t>TEPE201-16S2 (C)</t>
  </si>
  <si>
    <t>Curriculum 2</t>
  </si>
  <si>
    <t>TEPE202-16S2 (C)</t>
  </si>
  <si>
    <t>TEPE203-16S1 (C)</t>
  </si>
  <si>
    <t>TEPE301-16S1 (C)</t>
  </si>
  <si>
    <t>Bruce,JA (22/2-21/3, 4/4, 2/5-16/5), Lindsay,HJ (22/2-21/3, 4/4, 2/5-16/5)</t>
  </si>
  <si>
    <t>Curriculum 3</t>
  </si>
  <si>
    <t>Lindsay,HJ (24/2-6/4, 4/5-18/5), Bruce,JA (24/2-6/4, 4/5-18/5)</t>
  </si>
  <si>
    <t>TEPE304-16S1 (C)</t>
  </si>
  <si>
    <t>Movement Culture Studies</t>
  </si>
  <si>
    <t>Rec Centre Gymnasium (25/2-31/3), Kirkwood KD03 (7/4, 5/5-19/5)</t>
  </si>
  <si>
    <t>Lindsay,HJ (25/2-7/4, 5/5-19/5), Bruce,JA (25/2-7/4, 5/5-19/5)</t>
  </si>
  <si>
    <t>TEPE305-16S2 (C)</t>
  </si>
  <si>
    <t>Lindsay,HJ (15/7-19/8, 9/9-14/10), Culpan,IG (15/7-19/8, 9/9-14/10)</t>
  </si>
  <si>
    <t>Social Context of Physical Education</t>
  </si>
  <si>
    <t>TEPE309-16S1 (C)</t>
  </si>
  <si>
    <t>TEPE402-16YB1 (C)</t>
  </si>
  <si>
    <t>Advanced Exercise Science</t>
  </si>
  <si>
    <t>Rec Centre Gymnasium (17/3), Kirkwood KA03 (18/2-10/3, 24/3, 19/5-2/6)</t>
  </si>
  <si>
    <t>TEPE404-16YB2 (C)</t>
  </si>
  <si>
    <t>Bruce,JA (6/7-3/8, 12/10-9/11), Culpan,IG (6/7-3/8, 12/10-9/11)</t>
  </si>
  <si>
    <t>Physical Education Futures</t>
  </si>
  <si>
    <t>Kirkwood KF05</t>
  </si>
  <si>
    <t>TEPE499-16YC (C)</t>
  </si>
  <si>
    <t>Bruce,JA (16/2-22/3, 17/5-14/6, 5/7-2/8, 11/10-8/11), Culpan,IG (16/2-22/3, 17/5-14/6, 5/7-2/8, 11/10-8/11)</t>
  </si>
  <si>
    <t>Honours Project</t>
  </si>
  <si>
    <t>Kirkwood KF07 (18/2-24/3, 19/5-16/6), Kirkwood KF05 (7/7-4/8, 13/10-10/11)</t>
  </si>
  <si>
    <t>Bruce,JA (18/2-24/3, 19/5-16/6, 7/7-4/8, 13/10-10/11), Culpan,IG (18/2-24/3, 19/5-16/6, 7/7-4/8, 13/10-10/11)</t>
  </si>
  <si>
    <t>TEPI101-16YD1 (C)</t>
  </si>
  <si>
    <t>Jones,KE (29/2-21/3, 4/4), Rarere-Briggs,BK (29/2-21/3, 4/4), Stark,RA (29/2-21/3, 4/4)</t>
  </si>
  <si>
    <t>The Profession of Teaching</t>
  </si>
  <si>
    <t>Stark,RA (30/5), Rarere-Briggs,BK (30/5)</t>
  </si>
  <si>
    <t>Otakaro 236 L2 (9/5, 23/5), - (2/5, 16/5)</t>
  </si>
  <si>
    <t>Stark,RA (2/5-23/5), Rarere-Briggs,BK (2/5-23/5)</t>
  </si>
  <si>
    <t>Rarere-Briggs,BK (2/5-30/5), Stark,RA (2/5-30/5)</t>
  </si>
  <si>
    <t>Wheki 103 (8/3), Wheki 205 (22/3, 12/4, 3/5, 17/5, 31/5)</t>
  </si>
  <si>
    <t>Jones,KE (8/3, 22/3, 12/4, 3/5, 17/5, 31/5), Stark,RA (8/3, 22/3, 12/4, 3/5, 17/5, 31/5)</t>
  </si>
  <si>
    <t>Jones,KE (8/3, 22/3, 12/4, 3/5, 17/5, 31/5), Rarere-Briggs,BK (8/3, 22/3, 12/4, 3/5, 17/5, 31/5)</t>
  </si>
  <si>
    <t>Jones,KE (10/3, 24/3, 14/4, 5/5, 19/5, 2/6), Rarere-Briggs,BK (10/3, 24/3, 14/4, 5/5, 19/5, 2/6)</t>
  </si>
  <si>
    <t>TEPI105-16YC2 (C)</t>
  </si>
  <si>
    <t>Teacher Identity/Nga Tirohanga Whanui</t>
  </si>
  <si>
    <t>TEPI205-16YD1 (C)</t>
  </si>
  <si>
    <t>Turnock,KA (18/2-14/4, 5/5, 23/6), Purdue,KE (18/2-14/4, 5/5, 23/6)</t>
  </si>
  <si>
    <t>Professional Responsibilities and Relationships/Nga Tirohanga Whanui</t>
  </si>
  <si>
    <t>TEPI206-16YC2 (C)</t>
  </si>
  <si>
    <t>The Teacher's Role in Numeracy and Literacy/Nga Tirohanga Whanui</t>
  </si>
  <si>
    <t>TEPI220-16YD1 (C)</t>
  </si>
  <si>
    <t>Wheki 451 (22/6), Otakaro 146 L1 (2/3-13/4, 4/5)</t>
  </si>
  <si>
    <t>Shepherd,PM (2/3-13/4, 4/5, 22/6), Breeze,D (2/3-13/4, 4/5, 22/6)</t>
  </si>
  <si>
    <t>Professional Inquiry and Te reo me nga Ahuatanga Maori 2A</t>
  </si>
  <si>
    <t>Jones,KE (29/2, 14/3), Hohaia,JM (29/2, 14/3)</t>
  </si>
  <si>
    <t>Jones,KE (29/2, 14/3, 11/4, 2/5, 20/6), Hohaia,JM (29/2, 14/3, 11/4, 2/5, 20/6)</t>
  </si>
  <si>
    <t>Jones,KE (1/3, 15/3, 12/4, 3/5, 21/6), Hohaia,JM (1/3, 15/3, 12/4, 3/5, 21/6)</t>
  </si>
  <si>
    <t>Wheki 205 (22/2), Wheki 204 (22/2)</t>
  </si>
  <si>
    <t>Jones,KE (22/2), Hohaia,JM (22/2)</t>
  </si>
  <si>
    <t>TEPI221-16YC2 (C)</t>
  </si>
  <si>
    <t>Snape,PM (20/7-24/8, 19/10-26/10), Breeze,D (20/7-24/8, 19/10-26/10), /Fitzgerald,L (20/7-24/8, 19/10-26/10)</t>
  </si>
  <si>
    <t>Professional Inquiry and Te reo me nga Ahuatanga Maori 2B</t>
  </si>
  <si>
    <t>Educational Tech 101 (28/7-25/8), Wheki 106 (21/7, 20/10-27/10)</t>
  </si>
  <si>
    <t>Snape,PM (21/7-25/8, 20/10-27/10), Breeze,D (21/7-25/8, 20/10-27/10), /Fitzgerald,L (21/7-25/8, 20/10-27/10)</t>
  </si>
  <si>
    <t>Snape,PM (22/7-26/8, 21/10-28/10), Breeze,D (22/7-26/8, 21/10-28/10), /Fitzgerald,L (22/7-26/8, 21/10-28/10)</t>
  </si>
  <si>
    <t>TEPI305-16YD1 (C)</t>
  </si>
  <si>
    <t>Wheki 302 (16/6-30/6), Otakaro 146 L1 (25/2-10/3, 5/5-9/6)</t>
  </si>
  <si>
    <t>de Vocht van Alphen,L</t>
  </si>
  <si>
    <t>The Teacher's Role in Learning and Assessment/Nga Tirohanga Whanui</t>
  </si>
  <si>
    <t>TEPI306-16YC2 (C)</t>
  </si>
  <si>
    <t>The Pedagogical Threads of Teaching/Te Umanga Ako - Tuia!</t>
  </si>
  <si>
    <t>TEPI320-16YD1 (C)</t>
  </si>
  <si>
    <t>Breeze,D (29/2-7/3, 2/5-30/5, 20/6), McKenzie,JL (29/2-7/3, 2/5-30/5, 20/6), Fox-Turnbull,WH (29/2-7/3, 2/5-30/5, 20/6)</t>
  </si>
  <si>
    <t>Professional Inquiry and Te reo me nga Ahuatanga Maori 3A</t>
  </si>
  <si>
    <t>Martin,RS (1/3-8/3, 3/5-14/6), Hohaia,JM (1/3-8/3, 3/5-14/6)</t>
  </si>
  <si>
    <t>Martin,RS (2/3-9/3, 4/5-15/6), Hohaia,JM (2/3-9/3, 4/5-15/6)</t>
  </si>
  <si>
    <t>TEPI320-16YD1 (D)</t>
  </si>
  <si>
    <t>TEPI321-16YC2 (C)</t>
  </si>
  <si>
    <t>Breeze,D (18/7, 29/8-19/9, 10/10-7/11), Fox-Turnbull,WH (18/7, 29/8-19/9, 10/10-7/11)</t>
  </si>
  <si>
    <t>Professional Inquiry and Te reo me nga Ahuatanga Maori 3B</t>
  </si>
  <si>
    <t>Martin,RS (31/8-21/9, 12/10-9/11), Hohaia,JM (31/8-21/9, 12/10-9/11)</t>
  </si>
  <si>
    <t>Otakaro 205 Computer Lab (29/8-19/9, 10/10-7/11), Kotuku 101 Computer Lab (18/7)</t>
  </si>
  <si>
    <t>TEPI331-16YD1 (C)</t>
  </si>
  <si>
    <t>Professional and Educational Studies 1</t>
  </si>
  <si>
    <t>Wheki 102 (24/2-2/3), Wheki 204 (9/3-23/3)</t>
  </si>
  <si>
    <t>Donaldson,K (6/4-13/4), Tod,N (6/4-13/4)</t>
  </si>
  <si>
    <t>Donaldson,K (30/3), Tod,N (30/3)</t>
  </si>
  <si>
    <t>TEPI332-16YA2 (C)</t>
  </si>
  <si>
    <t>Shepherd,PM (20/7-14/9, 23/11), Donaldson,K (20/7-14/9, 23/11), Tod,N (20/7-14/9, 23/11)</t>
  </si>
  <si>
    <t>Professional and Educational Studies 2</t>
  </si>
  <si>
    <t>Jones,KE (20/7-14/9, 23/11), Donaldson,K (20/7-14/9, 23/11), Tod,N (20/7-14/9, 23/11)</t>
  </si>
  <si>
    <t>Jones,KE (20/7-27/7, 31/8-14/9, 23/11), Donaldson,K (20/7-27/7, 31/8-14/9, 23/11), Tod,N (20/7-27/7, 31/8-14/9, 23/11)</t>
  </si>
  <si>
    <t>Jones,KE (3/8-24/8), Donaldson,K (3/8-24/8), Tod,N (3/8-24/8)</t>
  </si>
  <si>
    <t>TEPI332-16YA2 (D)</t>
  </si>
  <si>
    <t>TEPI333-16YD1 (C)</t>
  </si>
  <si>
    <t>Otakaro 205 Computer Lab (22/2-21/3, 4/4-11/4), Otakaro 201 (22/2-21/3, 4/4-11/4)</t>
  </si>
  <si>
    <t>Nga Ahuatanga Maori and Learning Languages</t>
  </si>
  <si>
    <t>Otakaro 205 Computer Lab (22/2-21/3, 4/4-11/4, 2/5), Otakaro 201 (22/2-21/3, 4/4-11/4, 2/5)</t>
  </si>
  <si>
    <t>TEPP102-16YC2 (C)</t>
  </si>
  <si>
    <t>The Profession of Teaching: Understanding Learning</t>
  </si>
  <si>
    <t>TEPS241-16S2 (C)</t>
  </si>
  <si>
    <t>Rec Centre Gymnasium (11/7-15/8), Kirkwood KE07 (5/9-10/10)</t>
  </si>
  <si>
    <t>Teacher Education Professional Studies 2</t>
  </si>
  <si>
    <t>Professional Studies 2</t>
  </si>
  <si>
    <t>TEPS341-16X (C)</t>
  </si>
  <si>
    <t>Bruce,JA (22/2-21/3, 4/4, 2/5-16/5), Ismail,R (22/2-21/3, 4/4, 2/5-16/5)</t>
  </si>
  <si>
    <t>Professional Studies 3</t>
  </si>
  <si>
    <t>Bruce,JA (23/2-22/3, 5/4, 3/5-17/5), Ismail,R (23/2-22/3, 5/4, 3/5-17/5)</t>
  </si>
  <si>
    <t>TEPS342-16YB1 (C)</t>
  </si>
  <si>
    <t>/Stevens,S (16/2-22/3, 17/5-14/6), Culpan,IG (16/2-22/3, 17/5-14/6)</t>
  </si>
  <si>
    <t>Professional Studies 4</t>
  </si>
  <si>
    <t>/Stevens,S (18/2-24/3, 19/5-16/6), Culpan,IG (18/2-24/3, 19/5-16/6)</t>
  </si>
  <si>
    <t>TEPS370-16X (C)</t>
  </si>
  <si>
    <t>Professional Studies 1</t>
  </si>
  <si>
    <t>Wheki 102 (8/2-29/2), Dovedale DB03 (7/3, 16/5-13/6)</t>
  </si>
  <si>
    <t>Wise,SL (8/2-7/3, 16/5-13/6), Winter,D (8/2-7/3, 16/5-13/6)</t>
  </si>
  <si>
    <t>Wise,SL (10/2-9/3, 18/5-15/6), Winter,D (10/2-9/3, 18/5-15/6)</t>
  </si>
  <si>
    <t>TEPS371-16YB2 (C)</t>
  </si>
  <si>
    <t>Wheki 105 (12/7-2/8, 11/10-8/11), Education Music 111 (5/7)</t>
  </si>
  <si>
    <t>TEPS441-16YB2 (C)</t>
  </si>
  <si>
    <t>Professional Studies 5</t>
  </si>
  <si>
    <t>Rec Centre Gymnasium (19/7), Kirkwood KF07 (5/7-12/7, 26/7-2/8, 11/10-8/11)</t>
  </si>
  <si>
    <t>TREO110-16S1 (C)</t>
  </si>
  <si>
    <t>Conversational Maori for Absolute Beginners</t>
  </si>
  <si>
    <t>TREO110-16S2 (C)</t>
  </si>
  <si>
    <t>TREO110-16SU1 (C)</t>
  </si>
  <si>
    <t>King,J (12/1-9/2), Te Aika,L (12/1-9/2)</t>
  </si>
  <si>
    <t>King,J (13/1-10/2), Te Aika,L (13/1-10/2)</t>
  </si>
  <si>
    <t>King,J (14/1-11/2), Te Aika,L (14/1-11/2)</t>
  </si>
  <si>
    <t>TREO111-16S1 (C)</t>
  </si>
  <si>
    <t>Te Reo: Te Kakano - Introductory Language 1</t>
  </si>
  <si>
    <t>TREO112-16S2 (C)</t>
  </si>
  <si>
    <t>Henderson,TM (12/7-16/8, 6/9-11/10), King,J (12/7-16/8, 6/9-11/10)</t>
  </si>
  <si>
    <t>Te Reo: Te Kakano - Introductory Language 2</t>
  </si>
  <si>
    <t>King,J (14/7-18/8, 8/9-13/10), Henderson,TM (14/7-18/8, 8/9-13/10)</t>
  </si>
  <si>
    <t>Henderson,TM (19/7-16/8, 6/9-11/10), King,J (19/7-16/8, 6/9-11/10)</t>
  </si>
  <si>
    <t>TREO260-16W (C)</t>
  </si>
  <si>
    <t>Te Reo: Te Pihinga - Intermediate Language</t>
  </si>
  <si>
    <t>TREO282-16S2 (C)</t>
  </si>
  <si>
    <t>TREO360-16W (C)</t>
  </si>
  <si>
    <t>Cooper,GW (22/2-21/3, 4/4, 2/5-30/5, 11/7-15/8, 5/9-10/10), Te Aika,L (22/2-21/3, 4/4, 2/5-30/5, 11/7-15/8, 5/9-10/10)</t>
  </si>
  <si>
    <t>Te Reo: Te Mahuri: Advanced Maori Language</t>
  </si>
  <si>
    <t>Cooper,GW (24/2-6/4, 4/5-1/6, 13/7-17/8, 7/9-12/10), Te Aika,L (24/2-6/4, 4/5-1/6, 13/7-17/8, 7/9-12/10)</t>
  </si>
  <si>
    <t>Cooper,GW (23/2-22/3, 5/4, 3/5-31/5, 12/7-16/8, 6/9-11/10), Te Aika,L (23/2-22/3, 5/4, 3/5-31/5, 12/7-16/8, 6/9-11/10)</t>
  </si>
  <si>
    <t>TREO405-16S2 (C)</t>
  </si>
  <si>
    <t>WATR201-16S2 (C)</t>
  </si>
  <si>
    <t>Clarke,JA (6/8), Webster-Brown,J (6/8)</t>
  </si>
  <si>
    <t>Freshwater Resources</t>
  </si>
  <si>
    <t>Waterways Centre for Freshwater Management</t>
  </si>
  <si>
    <t>Clarke,JA (12/7-16/8, 6/9-11/10), Webster-Brown,J (12/7-16/8, 6/9-11/10)</t>
  </si>
  <si>
    <t>Clarke,JA (13/7-17/8, 7/9-12/10), Webster-Brown,J (13/7-17/8, 7/9-12/10)</t>
  </si>
  <si>
    <t>WATR203-16SU1 (C)</t>
  </si>
  <si>
    <t>Webster-Brown,J (1/2), Harding,J (1/2)</t>
  </si>
  <si>
    <t>Freshwater science field skills</t>
  </si>
  <si>
    <t>Webster-Brown,J (2/2), Harding,J (2/2)</t>
  </si>
  <si>
    <t>Webster-Brown,J (3/2), Harding,J (3/2)</t>
  </si>
  <si>
    <t>Webster-Brown,J (4/2), Harding,J (4/2)</t>
  </si>
  <si>
    <t>Webster-Brown,J (5/2), Harding,J (5/2)</t>
  </si>
  <si>
    <t>WATR301-16S1 (C)</t>
  </si>
  <si>
    <t>Water Resource Management</t>
  </si>
  <si>
    <t>Clarke,JA (23/2-22/3, 5/4, 3/5-31/5), Webster-Brown,J (23/2-22/3, 5/4, 3/5-31/5)</t>
  </si>
  <si>
    <t>Clarke,JA (24/2-6/4, 4/5-1/6), Webster-Brown,J (24/2-6/4, 4/5-1/6)</t>
  </si>
  <si>
    <t>WATR401-16S1 (C)</t>
  </si>
  <si>
    <t>Clarke,JA (12/3), Webster-Brown,J (12/3), Hawes,I (12/3)</t>
  </si>
  <si>
    <t>Advanced Water Resources</t>
  </si>
  <si>
    <t>Clarke,JA (26/2-18/3, 1/4-8/4, 6/5-3/6), Webster-Brown,J (26/2-18/3, 1/4-8/4, 6/5-3/6), Hawes,I (26/2-18/3, 1/4-8/4, 6/5-3/6)</t>
  </si>
  <si>
    <t>WATR402-16S2 (C)</t>
  </si>
  <si>
    <t>Clarke,JA (22/8), Webster-Brown,J (22/8), Hawes,I (22/8)</t>
  </si>
  <si>
    <t>Determinants of Water Availability and Quality</t>
  </si>
  <si>
    <t>Clarke,JA (23/8), Webster-Brown,J (23/8), Hawes,I (23/8)</t>
  </si>
  <si>
    <t>Clarke,JA (24/8), Webster-Brown,J (24/8), Hawes,I (24/8)</t>
  </si>
  <si>
    <t>Clarke,JA (25/8), Webster-Brown,J (25/8), Hawes,I (25/8)</t>
  </si>
  <si>
    <t>Clarke,JA (26/8), Webster-Brown,J (26/8), Hawes,I (26/8)</t>
  </si>
  <si>
    <t>WATR403-16S2 (C)</t>
  </si>
  <si>
    <t>Clarke,JA (24/7), Jenkins,BR (24/7)</t>
  </si>
  <si>
    <t>Water Management, Policy and Planning</t>
  </si>
  <si>
    <t>Clarke,JA (15/7-19/8, 9/9-14/10), Jenkins,BR (15/7-19/8, 9/9-14/10)</t>
  </si>
  <si>
    <t>WATR404-16S1 (C)</t>
  </si>
  <si>
    <t>Num Students Affected</t>
  </si>
  <si>
    <t>Group Description</t>
  </si>
  <si>
    <t>Clashing Course</t>
  </si>
  <si>
    <t>Clashing Group Description</t>
  </si>
  <si>
    <t>Clashing Activity</t>
  </si>
  <si>
    <t>Day</t>
  </si>
  <si>
    <t>Clashing Day</t>
  </si>
  <si>
    <t>Start</t>
  </si>
  <si>
    <t>Clashing Start</t>
  </si>
  <si>
    <t>Duration</t>
  </si>
  <si>
    <t>Clashing Duration</t>
  </si>
  <si>
    <t>Week Pattern</t>
  </si>
  <si>
    <t>Clashing Week Pattern</t>
  </si>
  <si>
    <t>LecB/01</t>
  </si>
  <si>
    <t>DroA/01</t>
  </si>
  <si>
    <t>LecD/01</t>
  </si>
  <si>
    <t>LecA/01</t>
  </si>
  <si>
    <t>TutA/01</t>
  </si>
  <si>
    <t>WorF/01</t>
  </si>
  <si>
    <t>FieA/01</t>
  </si>
  <si>
    <t>LecA/01-P1</t>
  </si>
  <si>
    <t>LecC/01</t>
  </si>
  <si>
    <t>ComA/01</t>
  </si>
  <si>
    <t>LecA/02</t>
  </si>
  <si>
    <t>TesC/01</t>
  </si>
  <si>
    <t>LabA/01</t>
  </si>
  <si>
    <t>LecE/01</t>
  </si>
  <si>
    <t>LabB/01</t>
  </si>
  <si>
    <t>DroB/01</t>
  </si>
  <si>
    <t>CliC/01</t>
  </si>
  <si>
    <t>Lec/01</t>
  </si>
  <si>
    <t>LecF/01</t>
  </si>
  <si>
    <t>LabA/01-P1</t>
  </si>
  <si>
    <t>CliA/01</t>
  </si>
  <si>
    <t>LecB/01-P2</t>
  </si>
  <si>
    <t>TesA/01</t>
  </si>
  <si>
    <t>LecA/01-P2</t>
  </si>
  <si>
    <t>TutA/25</t>
  </si>
  <si>
    <t>TutA/24</t>
  </si>
  <si>
    <t>TesB/01</t>
  </si>
  <si>
    <t>LecB/02</t>
  </si>
  <si>
    <t>LabA/04-P1</t>
  </si>
  <si>
    <t>LecC/02</t>
  </si>
  <si>
    <t>LabA/05</t>
  </si>
  <si>
    <t>ComB/01-P2</t>
  </si>
  <si>
    <t>WorA/05</t>
  </si>
  <si>
    <t>ComA/01-P1</t>
  </si>
  <si>
    <t>LecC/01-P1</t>
  </si>
  <si>
    <t>LabF/02</t>
  </si>
  <si>
    <t>LecD/02</t>
  </si>
  <si>
    <t>TesA/08</t>
  </si>
  <si>
    <t>TutA/23</t>
  </si>
  <si>
    <t>WorA/01</t>
  </si>
  <si>
    <t>WorC/01-P2</t>
  </si>
  <si>
    <t>ComA/02</t>
  </si>
  <si>
    <t>WorA/06</t>
  </si>
  <si>
    <t>TutA/02</t>
  </si>
  <si>
    <t>LabA/02</t>
  </si>
  <si>
    <t>TutA/26</t>
  </si>
  <si>
    <t>LabA/03-P1</t>
  </si>
  <si>
    <t>LabA/03-P2</t>
  </si>
  <si>
    <t>TutA/09</t>
  </si>
  <si>
    <t>LabA/04</t>
  </si>
  <si>
    <t>ComA/14</t>
  </si>
  <si>
    <t>WorA/04</t>
  </si>
  <si>
    <t>WorA/01-P1</t>
  </si>
  <si>
    <t>TesD/01</t>
  </si>
  <si>
    <t>LabA/03</t>
  </si>
  <si>
    <t>FilA/01</t>
  </si>
  <si>
    <t>TutA/05</t>
  </si>
  <si>
    <t>TesA/02</t>
  </si>
  <si>
    <t>LecB/01-P1</t>
  </si>
  <si>
    <t>ExaA/01</t>
  </si>
  <si>
    <t>TutA/13</t>
  </si>
  <si>
    <t>TutB/26</t>
  </si>
  <si>
    <t>ComA/02-P2</t>
  </si>
  <si>
    <t>ComA/04</t>
  </si>
  <si>
    <t>TesB/03</t>
  </si>
  <si>
    <t>FieD/01</t>
  </si>
  <si>
    <t>TesA/04</t>
  </si>
  <si>
    <t>TutB/01</t>
  </si>
  <si>
    <t>TesB/02</t>
  </si>
  <si>
    <t>ComA/01-P2</t>
  </si>
  <si>
    <t>TesA/03</t>
  </si>
  <si>
    <t>WorD/01</t>
  </si>
  <si>
    <t>Exa/01</t>
  </si>
  <si>
    <t>TutB/12</t>
  </si>
  <si>
    <t>LabA/13</t>
  </si>
  <si>
    <t>TutA/07</t>
  </si>
  <si>
    <t>TutA/10</t>
  </si>
  <si>
    <t>LecC/01-P2</t>
  </si>
  <si>
    <t>TutA/01-P1</t>
  </si>
  <si>
    <t>TutA/04</t>
  </si>
  <si>
    <t>LabA/01-P2</t>
  </si>
  <si>
    <t>ComC/01</t>
  </si>
  <si>
    <t>LabD/01</t>
  </si>
  <si>
    <t>FieB/01</t>
  </si>
  <si>
    <t>WorC/01</t>
  </si>
  <si>
    <t>TesD/02</t>
  </si>
  <si>
    <t>WorE/01</t>
  </si>
  <si>
    <t>LabB/05</t>
  </si>
  <si>
    <t>ComB/01</t>
  </si>
  <si>
    <t>WorA/02</t>
  </si>
  <si>
    <t>TutA/03</t>
  </si>
  <si>
    <t>TutB/09</t>
  </si>
  <si>
    <t>LabA/14</t>
  </si>
  <si>
    <t>TutB/20</t>
  </si>
  <si>
    <t>WorA/03-P1</t>
  </si>
  <si>
    <t>Tut/01</t>
  </si>
  <si>
    <t>LabC/01</t>
  </si>
  <si>
    <t>TesA/15</t>
  </si>
  <si>
    <t>TutA/06</t>
  </si>
  <si>
    <t>TutC/01</t>
  </si>
  <si>
    <t>TutA/18</t>
  </si>
  <si>
    <t>ComA/32</t>
  </si>
  <si>
    <t>ComA/33</t>
  </si>
  <si>
    <t>ComA/34</t>
  </si>
  <si>
    <t>TutA/12</t>
  </si>
  <si>
    <t>TutB/11</t>
  </si>
  <si>
    <t>WorG/01</t>
  </si>
  <si>
    <t>TesA/14</t>
  </si>
  <si>
    <t>LabA/06</t>
  </si>
  <si>
    <t>TesA/18</t>
  </si>
  <si>
    <t>ComA/16</t>
  </si>
  <si>
    <t>ComA/03</t>
  </si>
  <si>
    <t>TutA/35</t>
  </si>
  <si>
    <t>TutA/16</t>
  </si>
  <si>
    <t>TutB/24</t>
  </si>
  <si>
    <t>LabD/01-P1</t>
  </si>
  <si>
    <t>LecC/03</t>
  </si>
  <si>
    <t>TutA/08</t>
  </si>
  <si>
    <t>WorO/01</t>
  </si>
  <si>
    <t>WorM/01</t>
  </si>
  <si>
    <t>CliD/01</t>
  </si>
  <si>
    <t>TesA/05</t>
  </si>
  <si>
    <t>WorB/01</t>
  </si>
  <si>
    <t>LecG/02</t>
  </si>
  <si>
    <t>LabB/10</t>
  </si>
  <si>
    <t>ComA/07</t>
  </si>
  <si>
    <t>LabB/02</t>
  </si>
  <si>
    <t>LabC/02</t>
  </si>
  <si>
    <t>TesA/20</t>
  </si>
  <si>
    <t>TesB/20</t>
  </si>
  <si>
    <t>LecG/01</t>
  </si>
  <si>
    <t>LabF/01</t>
  </si>
  <si>
    <t>LecB/03</t>
  </si>
  <si>
    <t>TesA/10</t>
  </si>
  <si>
    <t>LabA/04-P2</t>
  </si>
  <si>
    <t>TutA/28</t>
  </si>
  <si>
    <t>Tes/01</t>
  </si>
  <si>
    <t>TutC/02</t>
  </si>
  <si>
    <t>LabB/13</t>
  </si>
  <si>
    <t>ComD/01</t>
  </si>
  <si>
    <t>LabB/11</t>
  </si>
  <si>
    <t>TutA/11</t>
  </si>
  <si>
    <t>LabB/03</t>
  </si>
  <si>
    <t>WorA/03</t>
  </si>
  <si>
    <t>LabA/08</t>
  </si>
  <si>
    <t>LabB/04</t>
  </si>
  <si>
    <t>LabC/04</t>
  </si>
  <si>
    <t>LabD/04</t>
  </si>
  <si>
    <t>LabE/04</t>
  </si>
  <si>
    <t>ComA/44</t>
  </si>
  <si>
    <t>TutA/21</t>
  </si>
  <si>
    <t>TutB/06</t>
  </si>
  <si>
    <t>TutD/01</t>
  </si>
  <si>
    <t>TutA/19</t>
  </si>
  <si>
    <t>LecD/02-P2</t>
  </si>
  <si>
    <t>TesA/16</t>
  </si>
  <si>
    <t>TutB/03</t>
  </si>
  <si>
    <t>WorA/02-P1</t>
  </si>
  <si>
    <t>LabE/02</t>
  </si>
  <si>
    <t>ComA/05</t>
  </si>
  <si>
    <t>LabD/03</t>
  </si>
  <si>
    <t>LabA/02-P1</t>
  </si>
  <si>
    <t>TutA/22</t>
  </si>
  <si>
    <t>LabB/07</t>
  </si>
  <si>
    <t>LabA/12</t>
  </si>
  <si>
    <t>LabA/02-P2</t>
  </si>
  <si>
    <t>ComB/01-P1</t>
  </si>
  <si>
    <t>LecD/02-P1</t>
  </si>
  <si>
    <t>LabW/01</t>
  </si>
  <si>
    <t>TutB/02</t>
  </si>
  <si>
    <t>LabB/09</t>
  </si>
  <si>
    <t>ExcA/01</t>
  </si>
  <si>
    <t>ComA/17</t>
  </si>
  <si>
    <t>LabB/15</t>
  </si>
  <si>
    <t>LabC/07</t>
  </si>
  <si>
    <t>FieA/01-P1</t>
  </si>
  <si>
    <t>TutA/05-P1</t>
  </si>
  <si>
    <t>WorA/13</t>
  </si>
  <si>
    <t>LecE/01-P1</t>
  </si>
  <si>
    <t>LecH/02</t>
  </si>
  <si>
    <t>TutA/14</t>
  </si>
  <si>
    <t>Com/01</t>
  </si>
  <si>
    <t>ComA/40</t>
  </si>
  <si>
    <t>TutB/04</t>
  </si>
  <si>
    <t>ComA/10</t>
  </si>
  <si>
    <t>WorA/11</t>
  </si>
  <si>
    <t>ComA/28</t>
  </si>
  <si>
    <t>ComA/20</t>
  </si>
  <si>
    <t>ComA/03-P2</t>
  </si>
  <si>
    <t>LabC/03</t>
  </si>
  <si>
    <t>LabD/07</t>
  </si>
  <si>
    <t>LabE/13</t>
  </si>
  <si>
    <t>WorA/08</t>
  </si>
  <si>
    <t>WorA/12</t>
  </si>
  <si>
    <t>TesA/13</t>
  </si>
  <si>
    <t>Tut/05</t>
  </si>
  <si>
    <t>TutB/08</t>
  </si>
  <si>
    <t>Name</t>
  </si>
  <si>
    <t>Capacity</t>
  </si>
  <si>
    <t>/C Block Front Lawn (Central)</t>
  </si>
  <si>
    <t>/C Block Front Lawn (East)</t>
  </si>
  <si>
    <t>/C Block Front Lawn (West)</t>
  </si>
  <si>
    <t>/Christ's College Art History Room</t>
  </si>
  <si>
    <t>/Dovedale DB03,  Rutherford 230</t>
  </si>
  <si>
    <t>/Drawing Office DA04 DA05 DC03 DC05 DC07</t>
  </si>
  <si>
    <t>/Heathcote</t>
  </si>
  <si>
    <t>/Mech Aeronautical Lab (Warehouse M1:10)</t>
  </si>
  <si>
    <t>/Mech Applied Mechanics Lab (Warehouse M1:13)</t>
  </si>
  <si>
    <t>/Mech Discovery Learning Centre (Warehouse M1:01)</t>
  </si>
  <si>
    <t>/Mech Eng 110, 131, 141</t>
  </si>
  <si>
    <t>/Mech Metrology Lab (Warehouse M1:01)</t>
  </si>
  <si>
    <t>/Rutherford 434, 436, 542</t>
  </si>
  <si>
    <t>/von Haast 101, 217, 221</t>
  </si>
  <si>
    <t>24 Kirkwood Ave 102</t>
  </si>
  <si>
    <t>24 Kirkwood Ave 104</t>
  </si>
  <si>
    <t>35 Creyke Road 104</t>
  </si>
  <si>
    <t>35 Creyke Road 112</t>
  </si>
  <si>
    <t>39A Creyke Road 102</t>
  </si>
  <si>
    <t>39A Creyke Road 105</t>
  </si>
  <si>
    <t>39A Creyke Road 112</t>
  </si>
  <si>
    <t>47 Creyke Rd Room 5 - Socal room</t>
  </si>
  <si>
    <t>49 Creyke Rd Room 3 - Quiet Room</t>
  </si>
  <si>
    <t>49 Creyke Rd Room 4 - Group Room</t>
  </si>
  <si>
    <t>Alice Candy 136</t>
  </si>
  <si>
    <t>Arts Centre 1</t>
  </si>
  <si>
    <t>Arts Centre 2</t>
  </si>
  <si>
    <t>Arts North 150 Foyer</t>
  </si>
  <si>
    <t>Arts South 100 Foyer</t>
  </si>
  <si>
    <t>Biology 425</t>
  </si>
  <si>
    <t>C Block Ground Foyer</t>
  </si>
  <si>
    <t>C Block Kitchens</t>
  </si>
  <si>
    <t>C Block Upper Concourse</t>
  </si>
  <si>
    <t>CAPE 110 Semi-scale lab</t>
  </si>
  <si>
    <t>CAPE 212 UG Computer Lab</t>
  </si>
  <si>
    <t>CAPE Design Office</t>
  </si>
  <si>
    <t>Chemical and Process Engineering 226</t>
  </si>
  <si>
    <t>Civil - Mech 446B The Bridge</t>
  </si>
  <si>
    <t>Civil - Mech E101</t>
  </si>
  <si>
    <t>Civil - Mech E104</t>
  </si>
  <si>
    <t>Civil - Mech E104A</t>
  </si>
  <si>
    <t>Civil - Mech E105</t>
  </si>
  <si>
    <t>Civil - Mech E106</t>
  </si>
  <si>
    <t>Civil - Mech E107</t>
  </si>
  <si>
    <t>Civil - Mech E119</t>
  </si>
  <si>
    <t>Civil - Mech E421 Video/Meeting Room</t>
  </si>
  <si>
    <t>Civil - Mech E517</t>
  </si>
  <si>
    <t>Civil - Mech E519</t>
  </si>
  <si>
    <t>Civil B108 Concrete Lab</t>
  </si>
  <si>
    <t>Civil B119 Fluids Lab</t>
  </si>
  <si>
    <t>CMDS Unit 11 Staff Room</t>
  </si>
  <si>
    <t>Dovedale DB01 101</t>
  </si>
  <si>
    <t>Dovedale DB01 102</t>
  </si>
  <si>
    <t>Dovedale DB02</t>
  </si>
  <si>
    <t>Dovedale DB04</t>
  </si>
  <si>
    <t>Dovedale DB06</t>
  </si>
  <si>
    <t>Dovedale DB07</t>
  </si>
  <si>
    <t>Dovedale DC01 101</t>
  </si>
  <si>
    <t>Dovedale DC01 102</t>
  </si>
  <si>
    <t>Dovedale DC02</t>
  </si>
  <si>
    <t>Dovedale DC03</t>
  </si>
  <si>
    <t>Dovedale DC04 Grotto</t>
  </si>
  <si>
    <t>Dovedale DC05</t>
  </si>
  <si>
    <t>Dovedale DC06 Glade 2</t>
  </si>
  <si>
    <t>Dovedale DC07</t>
  </si>
  <si>
    <t>Dovedale DD01 101</t>
  </si>
  <si>
    <t>Dovedale DD01 102</t>
  </si>
  <si>
    <t>Dovedale DD02 101</t>
  </si>
  <si>
    <t>Dovedale DD02 102</t>
  </si>
  <si>
    <t>Dovedale DD02 103</t>
  </si>
  <si>
    <t>Dovedale DD02 104</t>
  </si>
  <si>
    <t>Dovedale DD03 101</t>
  </si>
  <si>
    <t>Dovedale DD03 102</t>
  </si>
  <si>
    <t>Dovedale DD04 101</t>
  </si>
  <si>
    <t>Dovedale DD04 103</t>
  </si>
  <si>
    <t>Dovedale DD05 101</t>
  </si>
  <si>
    <t>Dovedale DD05 102</t>
  </si>
  <si>
    <t>Dovedale DD06 101</t>
  </si>
  <si>
    <t>Dovedale DD06 103</t>
  </si>
  <si>
    <t>Dovedale DD07 101</t>
  </si>
  <si>
    <t>Dovedale DD07 102</t>
  </si>
  <si>
    <t>Dovedale DE01 101</t>
  </si>
  <si>
    <t>Dovedale DE02 101</t>
  </si>
  <si>
    <t>Dovedale DE02 102</t>
  </si>
  <si>
    <t>Dovedale DE03</t>
  </si>
  <si>
    <t>Dovedale DE04</t>
  </si>
  <si>
    <t>Dovedale DE05</t>
  </si>
  <si>
    <t>Dovedale DE06</t>
  </si>
  <si>
    <t>Dovedale DE07</t>
  </si>
  <si>
    <t>Dovedale DF01 101</t>
  </si>
  <si>
    <t>Dovedale DF01 102</t>
  </si>
  <si>
    <t>Dovedale DF02</t>
  </si>
  <si>
    <t>Dovedale DF03</t>
  </si>
  <si>
    <t>Dovedale DF04</t>
  </si>
  <si>
    <t>Dovedale DF05</t>
  </si>
  <si>
    <t>Dovedale DF06</t>
  </si>
  <si>
    <t>Dovedale DF07</t>
  </si>
  <si>
    <t>Dovedale DG01 101</t>
  </si>
  <si>
    <t>Dovedale DG03</t>
  </si>
  <si>
    <t>Dovedale DG04</t>
  </si>
  <si>
    <t>Dovedale DG06</t>
  </si>
  <si>
    <t>E10 Lecture Theatre</t>
  </si>
  <si>
    <t>E12</t>
  </si>
  <si>
    <t>E13</t>
  </si>
  <si>
    <t>E14 Lecture Theatre</t>
  </si>
  <si>
    <t>E16 Lecture Theatre</t>
  </si>
  <si>
    <t>E17</t>
  </si>
  <si>
    <t>E5 Lecture Theatre</t>
  </si>
  <si>
    <t>E6 Lecture Theatre</t>
  </si>
  <si>
    <t>E7 Lecture Theatre</t>
  </si>
  <si>
    <t>Elec A107 Controls Lab</t>
  </si>
  <si>
    <t>Elec A113 Machines Lab</t>
  </si>
  <si>
    <t>Elec A210 Electronics Lab</t>
  </si>
  <si>
    <t>Elec Link 301 Tutorial Room</t>
  </si>
  <si>
    <t>Elec Link 309 Lecture Theatre</t>
  </si>
  <si>
    <t>Elec Link 414 Meeting Room</t>
  </si>
  <si>
    <t>Eng Core E120 Common Room</t>
  </si>
  <si>
    <t>Eng Core E125</t>
  </si>
  <si>
    <t>Eng Core E216 Glade 1</t>
  </si>
  <si>
    <t>Eng Core E217 Glade 2</t>
  </si>
  <si>
    <t>Eng Core E222 Grotto</t>
  </si>
  <si>
    <t>Eng Core Foyer North E158</t>
  </si>
  <si>
    <t>Eng Core Foyer South E155</t>
  </si>
  <si>
    <t>Erskine 235</t>
  </si>
  <si>
    <t>Erskine 243</t>
  </si>
  <si>
    <t>Erskine 315</t>
  </si>
  <si>
    <t>Erskine 340</t>
  </si>
  <si>
    <t>Erskine 443</t>
  </si>
  <si>
    <t>Erskine 447 Common Room</t>
  </si>
  <si>
    <t>Fine Arts 103</t>
  </si>
  <si>
    <t>Fine Arts 103A</t>
  </si>
  <si>
    <t>Fine Arts 104</t>
  </si>
  <si>
    <t>Fine Arts 104A</t>
  </si>
  <si>
    <t>Fine Arts 106</t>
  </si>
  <si>
    <t>Fine Arts 106A</t>
  </si>
  <si>
    <t>Fine Arts 109</t>
  </si>
  <si>
    <t>Fine Arts 110A</t>
  </si>
  <si>
    <t>Fine Arts 115</t>
  </si>
  <si>
    <t>Fine Arts 119</t>
  </si>
  <si>
    <t>Fine Arts 124A</t>
  </si>
  <si>
    <t>Fine Arts 133</t>
  </si>
  <si>
    <t>Fine Arts 136</t>
  </si>
  <si>
    <t>Fine Arts 143</t>
  </si>
  <si>
    <t>Fine Arts 147</t>
  </si>
  <si>
    <t>Fine Arts 202</t>
  </si>
  <si>
    <t>Fine Arts 203</t>
  </si>
  <si>
    <t>Fine Arts 218</t>
  </si>
  <si>
    <t>Fine Arts 224</t>
  </si>
  <si>
    <t>Fine Arts 227</t>
  </si>
  <si>
    <t>Geog 602</t>
  </si>
  <si>
    <t>Geog 603</t>
  </si>
  <si>
    <t>Geography 110</t>
  </si>
  <si>
    <t>Geography 406</t>
  </si>
  <si>
    <t>Geography 506</t>
  </si>
  <si>
    <t>Henry Field Library 207</t>
  </si>
  <si>
    <t>ICT Services 213</t>
  </si>
  <si>
    <t>ICT Services 312</t>
  </si>
  <si>
    <t>Jack Mann 100 Foyer</t>
  </si>
  <si>
    <t>Jack Mann 105 DW2</t>
  </si>
  <si>
    <t>James Hight 171</t>
  </si>
  <si>
    <t>James Hight 206 The Den</t>
  </si>
  <si>
    <t>James Hight 210</t>
  </si>
  <si>
    <t>James Hight 501D Kauri</t>
  </si>
  <si>
    <t>James Hight 501E Kowhai</t>
  </si>
  <si>
    <t>James Hight 501F Mako Mako</t>
  </si>
  <si>
    <t>James Hight 501G Piri Piri</t>
  </si>
  <si>
    <t>James Hight 504 Pohutukawa</t>
  </si>
  <si>
    <t>James Hight 506 Karaka</t>
  </si>
  <si>
    <t>James Hight 506A Rata</t>
  </si>
  <si>
    <t>James Hight 520 Totara</t>
  </si>
  <si>
    <t>James Hight 524A Meeting Room 9</t>
  </si>
  <si>
    <t>John Britten 102 Conference foyer</t>
  </si>
  <si>
    <t>John Britten 107</t>
  </si>
  <si>
    <t>John Britten 117 HP Seminar Room</t>
  </si>
  <si>
    <t>John Britten 204</t>
  </si>
  <si>
    <t>Kirkwood KA01</t>
  </si>
  <si>
    <t>Kirkwood KA02 101</t>
  </si>
  <si>
    <t>Kirkwood KA02 102</t>
  </si>
  <si>
    <t>Kirkwood KB01</t>
  </si>
  <si>
    <t>Kirkwood KB02</t>
  </si>
  <si>
    <t>Kirkwood KB03</t>
  </si>
  <si>
    <t>Kirkwood KC02 101</t>
  </si>
  <si>
    <t>Kirkwood KD01</t>
  </si>
  <si>
    <t>Kirkwood KD04</t>
  </si>
  <si>
    <t>Kirkwood KE01</t>
  </si>
  <si>
    <t>Kirkwood KE02</t>
  </si>
  <si>
    <t>Kirkwood KE03</t>
  </si>
  <si>
    <t>Kirkwood KF01 101</t>
  </si>
  <si>
    <t>Kirkwood KF01 102</t>
  </si>
  <si>
    <t>Kirkwood KF02</t>
  </si>
  <si>
    <t>Kirkwood KF03</t>
  </si>
  <si>
    <t>Kirkwood KF04</t>
  </si>
  <si>
    <t>Kirkwood KF06 101</t>
  </si>
  <si>
    <t>Kirkwood KF06 102</t>
  </si>
  <si>
    <t>Kirkwood KG03 (Power Electronics Lab)</t>
  </si>
  <si>
    <t>Kirkwood KH01 101</t>
  </si>
  <si>
    <t>Kirkwood KH04</t>
  </si>
  <si>
    <t>Kirkwood KJ01</t>
  </si>
  <si>
    <t>Kirkwood KJ02</t>
  </si>
  <si>
    <t>Kirkwood KJ03</t>
  </si>
  <si>
    <t>Kotuku 101 Computer Lab</t>
  </si>
  <si>
    <t>Law 113</t>
  </si>
  <si>
    <t>Law 114</t>
  </si>
  <si>
    <t>Law 114A</t>
  </si>
  <si>
    <t>Law 115</t>
  </si>
  <si>
    <t>Law 202A</t>
  </si>
  <si>
    <t>Law 236</t>
  </si>
  <si>
    <t>Law 405</t>
  </si>
  <si>
    <t>Locke 104</t>
  </si>
  <si>
    <t>Locke 105</t>
  </si>
  <si>
    <t>Locke 106 (Honours Room)</t>
  </si>
  <si>
    <t>Locke 313</t>
  </si>
  <si>
    <t>Locke 401</t>
  </si>
  <si>
    <t>Locke 402</t>
  </si>
  <si>
    <t>Locke 403</t>
  </si>
  <si>
    <t>Locke 405</t>
  </si>
  <si>
    <t>Locke 406</t>
  </si>
  <si>
    <t>Locke 504</t>
  </si>
  <si>
    <t>Logie 301</t>
  </si>
  <si>
    <t>Logie 302</t>
  </si>
  <si>
    <t>Logie 401</t>
  </si>
  <si>
    <t>Maori 144</t>
  </si>
  <si>
    <t>Maori 242</t>
  </si>
  <si>
    <t>Maori 251</t>
  </si>
  <si>
    <t>Matariki 017</t>
  </si>
  <si>
    <t>Matariki 121</t>
  </si>
  <si>
    <t>Matariki 155</t>
  </si>
  <si>
    <t>Matariki 205</t>
  </si>
  <si>
    <t>Matariki 206</t>
  </si>
  <si>
    <t>Matariki 221</t>
  </si>
  <si>
    <t>Matariki 227</t>
  </si>
  <si>
    <t>Matariki 303</t>
  </si>
  <si>
    <t>Matariki 318</t>
  </si>
  <si>
    <t>Matariki 326</t>
  </si>
  <si>
    <t>Matariki 401</t>
  </si>
  <si>
    <t>Matariki 404</t>
  </si>
  <si>
    <t>Matariki 420</t>
  </si>
  <si>
    <t>Matariki 430</t>
  </si>
  <si>
    <t>Matariki 501</t>
  </si>
  <si>
    <t>Matariki 502</t>
  </si>
  <si>
    <t>Matariki 503</t>
  </si>
  <si>
    <t>Matariki 532</t>
  </si>
  <si>
    <t>Matariki 610 VC's Meeting Room</t>
  </si>
  <si>
    <t>Matariki 621a  Council Committee Room</t>
  </si>
  <si>
    <t>Matariki 623 Dinning Room</t>
  </si>
  <si>
    <t>Matariki 624 Council Chamber</t>
  </si>
  <si>
    <t>Matariki lower Concourse</t>
  </si>
  <si>
    <t>Mech 106 Thermo Lab</t>
  </si>
  <si>
    <t>Mech 110 Materials Lab</t>
  </si>
  <si>
    <t>Mech 128 Aeronautical Lab</t>
  </si>
  <si>
    <t>Mech 130 Workshop</t>
  </si>
  <si>
    <t>Mech 131 Wind Tunnel Lab</t>
  </si>
  <si>
    <t>Mech 141 Applied Mechanics Lab</t>
  </si>
  <si>
    <t>Mech 145 Acoustics Lab</t>
  </si>
  <si>
    <t>Mech 156 Workshop Training</t>
  </si>
  <si>
    <t>Mech 209 Metrology Lab</t>
  </si>
  <si>
    <t>Mech 210 Discovery Learning Centre</t>
  </si>
  <si>
    <t>Mech 212 Mechatronics Design Lab</t>
  </si>
  <si>
    <t>Music 102</t>
  </si>
  <si>
    <t>Music 103</t>
  </si>
  <si>
    <t>Music 112</t>
  </si>
  <si>
    <t>Music 207</t>
  </si>
  <si>
    <t>Okeover 101 (Ilam Room)</t>
  </si>
  <si>
    <t>Okeover 104 (Common Room)</t>
  </si>
  <si>
    <t>Okeover 106 (Okeover Room)</t>
  </si>
  <si>
    <t>Okeover 205</t>
  </si>
  <si>
    <t>Old Maths 207</t>
  </si>
  <si>
    <t>Orakipaoa 110</t>
  </si>
  <si>
    <t>Otakaro 137</t>
  </si>
  <si>
    <t>Psychology - Sociology 115</t>
  </si>
  <si>
    <t>Psychology - Sociology 116</t>
  </si>
  <si>
    <t>Psychology - Sociology 253</t>
  </si>
  <si>
    <t>Rutherford 230</t>
  </si>
  <si>
    <t>Rutherford 235</t>
  </si>
  <si>
    <t>Rutherford 305</t>
  </si>
  <si>
    <t>Rutherford 306</t>
  </si>
  <si>
    <t>Rutherford 307</t>
  </si>
  <si>
    <t>Rutherford 308</t>
  </si>
  <si>
    <t>Rutherford 316A</t>
  </si>
  <si>
    <t>Rutherford 316B</t>
  </si>
  <si>
    <t>Rutherford 316C</t>
  </si>
  <si>
    <t>Rutherford 316D</t>
  </si>
  <si>
    <t>Rutherford 317</t>
  </si>
  <si>
    <t>Rutherford 320</t>
  </si>
  <si>
    <t>Rutherford 321</t>
  </si>
  <si>
    <t>Rutherford 324</t>
  </si>
  <si>
    <t>Rutherford 401</t>
  </si>
  <si>
    <t>Rutherford 433</t>
  </si>
  <si>
    <t>Rutherford 436</t>
  </si>
  <si>
    <t>Rutherford 439</t>
  </si>
  <si>
    <t>Rutherford 531</t>
  </si>
  <si>
    <t>Rutherford 536</t>
  </si>
  <si>
    <t>Rutherford 539</t>
  </si>
  <si>
    <t>Rutherford 543</t>
  </si>
  <si>
    <t>Rutherford 608</t>
  </si>
  <si>
    <t>Rutherford 817</t>
  </si>
  <si>
    <t>Security 114 Meeting room</t>
  </si>
  <si>
    <t>Tennis Court N░1</t>
  </si>
  <si>
    <t>Tennis Court N░2</t>
  </si>
  <si>
    <t>Tennis Court N░3</t>
  </si>
  <si>
    <t>Tennis Court N░4</t>
  </si>
  <si>
    <t>Undercroft (Area D)</t>
  </si>
  <si>
    <t>Undercroft (Area E)</t>
  </si>
  <si>
    <t>Undercroft (Area F)</t>
  </si>
  <si>
    <t>Undercroft (Area G)</t>
  </si>
  <si>
    <t>Undercroft (Area H)</t>
  </si>
  <si>
    <t>Undercroft 101</t>
  </si>
  <si>
    <t>von Haast 211</t>
  </si>
  <si>
    <t>von Haast 315</t>
  </si>
  <si>
    <t>von Haast 366</t>
  </si>
  <si>
    <t>von Haast 367</t>
  </si>
  <si>
    <t>von Haast 372</t>
  </si>
  <si>
    <t>von Haast 423</t>
  </si>
  <si>
    <t>von Haast 453</t>
  </si>
  <si>
    <t>von Haast 455</t>
  </si>
  <si>
    <t>von Haast 457</t>
  </si>
  <si>
    <t>Waimairi Clinic 1</t>
  </si>
  <si>
    <t>Waimairi Clinic 2</t>
  </si>
  <si>
    <t>Waimairi Clinic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</si>
</sst>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000000000000000000000000000000000000000000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0" fontId="0" fillId="0" borderId="0" xfId="0" applyNumberFormat="1"/>
    <xf numFmtId="0" fontId="0" fillId="0" borderId="0" xfId="0" applyAlignment="1">
      <alignment horizontal="left"/>
    </xf>
    <xf numFmtId="3" fontId="0" fillId="0" borderId="0" xfId="0" applyNumberFormat="1" applyAlignment="1">
      <alignment horizontal="left"/>
    </xf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Q8524"/>
  <sheetViews>
    <sheetView tabSelected="1" workbookViewId="0"/>
  </sheetViews>
  <sheetFormatPr defaultRowHeight="15" x14ac:dyDescent="0.25"/>
  <cols>
    <col min="1" max="1" width="21.140625" customWidth="1"/>
    <col min="7" max="7" width="32.140625" customWidth="1"/>
    <col min="11" max="11" width="56.140625" style="4" customWidth="1"/>
    <col min="17" max="17" width="20.570312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4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9133</v>
      </c>
      <c r="B2" t="s">
        <v>17</v>
      </c>
      <c r="C2">
        <v>1</v>
      </c>
      <c r="D2" t="s">
        <v>18</v>
      </c>
      <c r="E2" t="s">
        <v>19</v>
      </c>
      <c r="F2" s="1">
        <v>0.375</v>
      </c>
      <c r="G2" t="s">
        <v>9134</v>
      </c>
      <c r="H2" t="s">
        <v>9135</v>
      </c>
      <c r="I2">
        <v>60</v>
      </c>
      <c r="J2">
        <v>287</v>
      </c>
      <c r="K2" s="4">
        <v>1.1111010001111099E+44</v>
      </c>
      <c r="L2" t="s">
        <v>9136</v>
      </c>
      <c r="M2" t="s">
        <v>24</v>
      </c>
      <c r="N2" t="s">
        <v>9137</v>
      </c>
      <c r="O2" t="s">
        <v>25</v>
      </c>
      <c r="P2" t="s">
        <v>20</v>
      </c>
      <c r="Q2" t="s">
        <v>26</v>
      </c>
    </row>
    <row r="3" spans="1:17" x14ac:dyDescent="0.25">
      <c r="A3" t="s">
        <v>9133</v>
      </c>
      <c r="B3" t="s">
        <v>17</v>
      </c>
      <c r="C3">
        <v>2</v>
      </c>
      <c r="D3" t="s">
        <v>18</v>
      </c>
      <c r="E3" t="s">
        <v>19</v>
      </c>
      <c r="F3" s="1">
        <v>0.70833333333333337</v>
      </c>
      <c r="G3" t="s">
        <v>9138</v>
      </c>
      <c r="H3" t="s">
        <v>9135</v>
      </c>
      <c r="I3">
        <v>60</v>
      </c>
      <c r="J3">
        <v>129</v>
      </c>
      <c r="K3" s="4">
        <v>1.1111010001111099E+44</v>
      </c>
      <c r="L3" t="s">
        <v>9136</v>
      </c>
      <c r="M3" t="s">
        <v>24</v>
      </c>
      <c r="N3" t="s">
        <v>9137</v>
      </c>
      <c r="O3" t="s">
        <v>25</v>
      </c>
      <c r="P3" t="s">
        <v>20</v>
      </c>
      <c r="Q3" t="s">
        <v>27</v>
      </c>
    </row>
    <row r="4" spans="1:17" x14ac:dyDescent="0.25">
      <c r="A4" t="s">
        <v>9133</v>
      </c>
      <c r="B4" t="s">
        <v>28</v>
      </c>
      <c r="C4">
        <v>1</v>
      </c>
      <c r="D4" t="s">
        <v>18</v>
      </c>
      <c r="E4" t="s">
        <v>29</v>
      </c>
      <c r="F4" s="1">
        <v>0.41666666666666669</v>
      </c>
      <c r="G4" t="s">
        <v>9139</v>
      </c>
      <c r="H4" t="s">
        <v>9140</v>
      </c>
      <c r="I4">
        <v>60</v>
      </c>
      <c r="J4">
        <v>207</v>
      </c>
      <c r="K4" s="4">
        <v>1.1111010001111099E+44</v>
      </c>
      <c r="L4" t="s">
        <v>9136</v>
      </c>
      <c r="M4" t="s">
        <v>24</v>
      </c>
      <c r="N4" t="s">
        <v>9137</v>
      </c>
      <c r="O4" t="s">
        <v>25</v>
      </c>
      <c r="P4" t="s">
        <v>20</v>
      </c>
      <c r="Q4" t="s">
        <v>30</v>
      </c>
    </row>
    <row r="5" spans="1:17" x14ac:dyDescent="0.25">
      <c r="A5" t="s">
        <v>9133</v>
      </c>
      <c r="B5" t="s">
        <v>28</v>
      </c>
      <c r="C5">
        <v>2</v>
      </c>
      <c r="D5" t="s">
        <v>18</v>
      </c>
      <c r="E5" t="s">
        <v>29</v>
      </c>
      <c r="F5" s="1">
        <v>0.66666666666666663</v>
      </c>
      <c r="G5" t="s">
        <v>9138</v>
      </c>
      <c r="H5" t="s">
        <v>9140</v>
      </c>
      <c r="I5">
        <v>60</v>
      </c>
      <c r="J5">
        <v>208</v>
      </c>
      <c r="K5" s="4">
        <v>1.1111010001111099E+44</v>
      </c>
      <c r="L5" t="s">
        <v>9136</v>
      </c>
      <c r="M5" t="s">
        <v>24</v>
      </c>
      <c r="N5" t="s">
        <v>9137</v>
      </c>
      <c r="O5" t="s">
        <v>25</v>
      </c>
      <c r="P5" t="s">
        <v>20</v>
      </c>
      <c r="Q5" t="s">
        <v>31</v>
      </c>
    </row>
    <row r="6" spans="1:17" x14ac:dyDescent="0.25">
      <c r="A6" t="s">
        <v>9133</v>
      </c>
      <c r="B6" t="s">
        <v>32</v>
      </c>
      <c r="C6">
        <v>1</v>
      </c>
      <c r="D6" t="s">
        <v>18</v>
      </c>
      <c r="E6" t="s">
        <v>33</v>
      </c>
      <c r="F6" s="1">
        <v>0.375</v>
      </c>
      <c r="G6" t="s">
        <v>9139</v>
      </c>
      <c r="H6" t="s">
        <v>9141</v>
      </c>
      <c r="I6">
        <v>60</v>
      </c>
      <c r="J6">
        <v>217</v>
      </c>
      <c r="K6" s="4">
        <v>1.1111110001111099E+44</v>
      </c>
      <c r="L6" t="s">
        <v>9136</v>
      </c>
      <c r="M6" t="s">
        <v>24</v>
      </c>
      <c r="N6" t="s">
        <v>9137</v>
      </c>
      <c r="O6" t="s">
        <v>25</v>
      </c>
      <c r="P6" t="s">
        <v>20</v>
      </c>
      <c r="Q6" t="s">
        <v>34</v>
      </c>
    </row>
    <row r="7" spans="1:17" x14ac:dyDescent="0.25">
      <c r="A7" t="s">
        <v>9133</v>
      </c>
      <c r="B7" t="s">
        <v>32</v>
      </c>
      <c r="C7">
        <v>2</v>
      </c>
      <c r="D7" t="s">
        <v>18</v>
      </c>
      <c r="E7" t="s">
        <v>33</v>
      </c>
      <c r="F7" s="1">
        <v>0.66666666666666663</v>
      </c>
      <c r="G7" t="s">
        <v>9142</v>
      </c>
      <c r="H7" t="s">
        <v>9141</v>
      </c>
      <c r="I7">
        <v>60</v>
      </c>
      <c r="J7">
        <v>197</v>
      </c>
      <c r="K7" s="4">
        <v>1.1111110001111099E+44</v>
      </c>
      <c r="L7" t="s">
        <v>9136</v>
      </c>
      <c r="M7" t="s">
        <v>24</v>
      </c>
      <c r="N7" t="s">
        <v>9137</v>
      </c>
      <c r="O7" t="s">
        <v>25</v>
      </c>
      <c r="P7" t="s">
        <v>20</v>
      </c>
      <c r="Q7" t="s">
        <v>35</v>
      </c>
    </row>
    <row r="8" spans="1:17" x14ac:dyDescent="0.25">
      <c r="A8" t="s">
        <v>9133</v>
      </c>
      <c r="B8" t="s">
        <v>36</v>
      </c>
      <c r="C8">
        <v>1</v>
      </c>
      <c r="D8" t="s">
        <v>18</v>
      </c>
      <c r="E8" t="s">
        <v>37</v>
      </c>
      <c r="F8" s="1">
        <v>0.75</v>
      </c>
      <c r="G8" t="s">
        <v>9143</v>
      </c>
      <c r="H8" t="s">
        <v>38</v>
      </c>
      <c r="I8">
        <v>60</v>
      </c>
      <c r="J8">
        <v>421</v>
      </c>
      <c r="K8" s="4">
        <v>9.9999999999999994E+38</v>
      </c>
      <c r="L8" t="s">
        <v>9136</v>
      </c>
      <c r="M8" t="s">
        <v>24</v>
      </c>
      <c r="N8" t="s">
        <v>9137</v>
      </c>
      <c r="O8" t="s">
        <v>25</v>
      </c>
      <c r="P8" t="s">
        <v>39</v>
      </c>
      <c r="Q8" t="s">
        <v>40</v>
      </c>
    </row>
    <row r="9" spans="1:17" x14ac:dyDescent="0.25">
      <c r="A9" t="s">
        <v>9133</v>
      </c>
      <c r="B9" t="s">
        <v>41</v>
      </c>
      <c r="C9">
        <v>1</v>
      </c>
      <c r="D9" t="s">
        <v>18</v>
      </c>
      <c r="E9" t="s">
        <v>42</v>
      </c>
      <c r="F9" s="1">
        <v>0.79166666666666663</v>
      </c>
      <c r="G9" t="s">
        <v>9144</v>
      </c>
      <c r="H9" t="s">
        <v>38</v>
      </c>
      <c r="I9">
        <v>60</v>
      </c>
      <c r="J9">
        <v>421</v>
      </c>
      <c r="K9" s="4">
        <v>1.0000000000000001E+32</v>
      </c>
      <c r="L9" t="s">
        <v>9136</v>
      </c>
      <c r="M9" t="s">
        <v>24</v>
      </c>
      <c r="N9" t="s">
        <v>9137</v>
      </c>
      <c r="O9" t="s">
        <v>25</v>
      </c>
      <c r="P9" t="s">
        <v>39</v>
      </c>
      <c r="Q9" t="s">
        <v>43</v>
      </c>
    </row>
    <row r="10" spans="1:17" x14ac:dyDescent="0.25">
      <c r="A10" t="s">
        <v>9133</v>
      </c>
      <c r="B10" t="s">
        <v>44</v>
      </c>
      <c r="C10">
        <v>1</v>
      </c>
      <c r="D10" t="s">
        <v>18</v>
      </c>
      <c r="E10" t="s">
        <v>42</v>
      </c>
      <c r="F10" s="1">
        <v>0.375</v>
      </c>
      <c r="G10" t="s">
        <v>9145</v>
      </c>
      <c r="H10" t="s">
        <v>38</v>
      </c>
      <c r="I10">
        <v>60</v>
      </c>
      <c r="J10">
        <v>21</v>
      </c>
      <c r="K10" s="4">
        <v>1.1111110001111099E+44</v>
      </c>
      <c r="L10" t="s">
        <v>9136</v>
      </c>
      <c r="M10" t="s">
        <v>24</v>
      </c>
      <c r="N10" t="s">
        <v>9137</v>
      </c>
      <c r="O10" t="s">
        <v>25</v>
      </c>
      <c r="P10" t="s">
        <v>45</v>
      </c>
      <c r="Q10" t="s">
        <v>46</v>
      </c>
    </row>
    <row r="11" spans="1:17" x14ac:dyDescent="0.25">
      <c r="A11" t="s">
        <v>9133</v>
      </c>
      <c r="B11" t="s">
        <v>44</v>
      </c>
      <c r="C11">
        <v>2</v>
      </c>
      <c r="D11" t="s">
        <v>18</v>
      </c>
      <c r="E11" t="s">
        <v>42</v>
      </c>
      <c r="F11" s="1">
        <v>0.375</v>
      </c>
      <c r="G11" t="s">
        <v>9146</v>
      </c>
      <c r="H11" t="s">
        <v>38</v>
      </c>
      <c r="I11">
        <v>60</v>
      </c>
      <c r="J11">
        <v>22</v>
      </c>
      <c r="K11" s="4">
        <v>1.1111110001111099E+44</v>
      </c>
      <c r="L11" t="s">
        <v>9136</v>
      </c>
      <c r="M11" t="s">
        <v>24</v>
      </c>
      <c r="N11" t="s">
        <v>9137</v>
      </c>
      <c r="O11" t="s">
        <v>25</v>
      </c>
      <c r="P11" t="s">
        <v>45</v>
      </c>
      <c r="Q11" t="s">
        <v>48</v>
      </c>
    </row>
    <row r="12" spans="1:17" x14ac:dyDescent="0.25">
      <c r="A12" t="s">
        <v>9133</v>
      </c>
      <c r="B12" t="s">
        <v>44</v>
      </c>
      <c r="C12">
        <v>3</v>
      </c>
      <c r="D12" t="s">
        <v>18</v>
      </c>
      <c r="E12" t="s">
        <v>42</v>
      </c>
      <c r="F12" s="1">
        <v>0.41666666666666669</v>
      </c>
      <c r="G12" t="s">
        <v>9147</v>
      </c>
      <c r="H12" t="s">
        <v>38</v>
      </c>
      <c r="I12">
        <v>60</v>
      </c>
      <c r="J12">
        <v>23</v>
      </c>
      <c r="K12" s="4">
        <v>1.1111110001111099E+44</v>
      </c>
      <c r="L12" t="s">
        <v>9136</v>
      </c>
      <c r="M12" t="s">
        <v>24</v>
      </c>
      <c r="N12" t="s">
        <v>9137</v>
      </c>
      <c r="O12" t="s">
        <v>25</v>
      </c>
      <c r="P12" t="s">
        <v>45</v>
      </c>
      <c r="Q12" t="s">
        <v>49</v>
      </c>
    </row>
    <row r="13" spans="1:17" x14ac:dyDescent="0.25">
      <c r="A13" t="s">
        <v>9133</v>
      </c>
      <c r="B13" t="s">
        <v>44</v>
      </c>
      <c r="C13">
        <v>4</v>
      </c>
      <c r="D13" t="s">
        <v>18</v>
      </c>
      <c r="E13" t="s">
        <v>42</v>
      </c>
      <c r="F13" s="1">
        <v>0.41666666666666669</v>
      </c>
      <c r="G13" t="s">
        <v>9148</v>
      </c>
      <c r="H13" t="s">
        <v>38</v>
      </c>
      <c r="I13">
        <v>60</v>
      </c>
      <c r="J13">
        <v>23</v>
      </c>
      <c r="K13" s="4">
        <v>1.1111110001111099E+44</v>
      </c>
      <c r="L13" t="s">
        <v>9136</v>
      </c>
      <c r="M13" t="s">
        <v>24</v>
      </c>
      <c r="N13" t="s">
        <v>9137</v>
      </c>
      <c r="O13" t="s">
        <v>25</v>
      </c>
      <c r="P13" t="s">
        <v>45</v>
      </c>
      <c r="Q13" t="s">
        <v>50</v>
      </c>
    </row>
    <row r="14" spans="1:17" x14ac:dyDescent="0.25">
      <c r="A14" t="s">
        <v>9133</v>
      </c>
      <c r="B14" t="s">
        <v>44</v>
      </c>
      <c r="C14">
        <v>5</v>
      </c>
      <c r="D14" t="s">
        <v>18</v>
      </c>
      <c r="E14" t="s">
        <v>42</v>
      </c>
      <c r="F14" s="1">
        <v>0.45833333333333331</v>
      </c>
      <c r="G14" t="s">
        <v>9145</v>
      </c>
      <c r="H14" t="s">
        <v>38</v>
      </c>
      <c r="I14">
        <v>60</v>
      </c>
      <c r="J14">
        <v>22</v>
      </c>
      <c r="K14" s="4">
        <v>1.1111110001111099E+44</v>
      </c>
      <c r="L14" t="s">
        <v>9136</v>
      </c>
      <c r="M14" t="s">
        <v>24</v>
      </c>
      <c r="N14" t="s">
        <v>9137</v>
      </c>
      <c r="O14" t="s">
        <v>25</v>
      </c>
      <c r="P14" t="s">
        <v>45</v>
      </c>
      <c r="Q14" t="s">
        <v>51</v>
      </c>
    </row>
    <row r="15" spans="1:17" x14ac:dyDescent="0.25">
      <c r="A15" t="s">
        <v>9133</v>
      </c>
      <c r="B15" t="s">
        <v>44</v>
      </c>
      <c r="C15">
        <v>6</v>
      </c>
      <c r="D15" t="s">
        <v>18</v>
      </c>
      <c r="E15" t="s">
        <v>42</v>
      </c>
      <c r="F15" s="1">
        <v>0.45833333333333331</v>
      </c>
      <c r="G15" t="s">
        <v>9146</v>
      </c>
      <c r="H15" t="s">
        <v>38</v>
      </c>
      <c r="I15">
        <v>60</v>
      </c>
      <c r="J15">
        <v>23</v>
      </c>
      <c r="K15" s="4">
        <v>1.1111110001111099E+44</v>
      </c>
      <c r="L15" t="s">
        <v>9136</v>
      </c>
      <c r="M15" t="s">
        <v>24</v>
      </c>
      <c r="N15" t="s">
        <v>9137</v>
      </c>
      <c r="O15" t="s">
        <v>25</v>
      </c>
      <c r="P15" t="s">
        <v>45</v>
      </c>
      <c r="Q15" t="s">
        <v>52</v>
      </c>
    </row>
    <row r="16" spans="1:17" x14ac:dyDescent="0.25">
      <c r="A16" t="s">
        <v>9133</v>
      </c>
      <c r="B16" t="s">
        <v>44</v>
      </c>
      <c r="C16">
        <v>7</v>
      </c>
      <c r="D16" t="s">
        <v>18</v>
      </c>
      <c r="E16" t="s">
        <v>42</v>
      </c>
      <c r="F16" s="1">
        <v>0.5</v>
      </c>
      <c r="G16" t="s">
        <v>9145</v>
      </c>
      <c r="H16" t="s">
        <v>38</v>
      </c>
      <c r="I16">
        <v>60</v>
      </c>
      <c r="J16">
        <v>22</v>
      </c>
      <c r="K16" s="4">
        <v>1.1111110001111099E+44</v>
      </c>
      <c r="L16" t="s">
        <v>9136</v>
      </c>
      <c r="M16" t="s">
        <v>24</v>
      </c>
      <c r="N16" t="s">
        <v>9137</v>
      </c>
      <c r="O16" t="s">
        <v>25</v>
      </c>
      <c r="P16" t="s">
        <v>45</v>
      </c>
      <c r="Q16" t="s">
        <v>53</v>
      </c>
    </row>
    <row r="17" spans="1:17" x14ac:dyDescent="0.25">
      <c r="A17" t="s">
        <v>9133</v>
      </c>
      <c r="B17" t="s">
        <v>44</v>
      </c>
      <c r="C17">
        <v>8</v>
      </c>
      <c r="D17" t="s">
        <v>18</v>
      </c>
      <c r="E17" t="s">
        <v>42</v>
      </c>
      <c r="F17" s="1">
        <v>0.5</v>
      </c>
      <c r="G17" t="s">
        <v>9147</v>
      </c>
      <c r="H17" t="s">
        <v>38</v>
      </c>
      <c r="I17">
        <v>60</v>
      </c>
      <c r="J17">
        <v>22</v>
      </c>
      <c r="K17" s="4">
        <v>1.1111110001111099E+44</v>
      </c>
      <c r="L17" t="s">
        <v>9136</v>
      </c>
      <c r="M17" t="s">
        <v>24</v>
      </c>
      <c r="N17" t="s">
        <v>9137</v>
      </c>
      <c r="O17" t="s">
        <v>25</v>
      </c>
      <c r="P17" t="s">
        <v>45</v>
      </c>
      <c r="Q17" t="s">
        <v>54</v>
      </c>
    </row>
    <row r="18" spans="1:17" x14ac:dyDescent="0.25">
      <c r="A18" t="s">
        <v>9133</v>
      </c>
      <c r="B18" t="s">
        <v>44</v>
      </c>
      <c r="C18">
        <v>9</v>
      </c>
      <c r="D18" t="s">
        <v>18</v>
      </c>
      <c r="E18" t="s">
        <v>42</v>
      </c>
      <c r="F18" s="1">
        <v>0.54166666666666663</v>
      </c>
      <c r="G18" t="s">
        <v>9147</v>
      </c>
      <c r="H18" t="s">
        <v>38</v>
      </c>
      <c r="I18">
        <v>60</v>
      </c>
      <c r="J18">
        <v>23</v>
      </c>
      <c r="K18" s="4">
        <v>1.1111110001111099E+44</v>
      </c>
      <c r="L18" t="s">
        <v>9136</v>
      </c>
      <c r="M18" t="s">
        <v>24</v>
      </c>
      <c r="N18" t="s">
        <v>9137</v>
      </c>
      <c r="O18" t="s">
        <v>25</v>
      </c>
      <c r="P18" t="s">
        <v>45</v>
      </c>
      <c r="Q18" t="s">
        <v>55</v>
      </c>
    </row>
    <row r="19" spans="1:17" x14ac:dyDescent="0.25">
      <c r="A19" t="s">
        <v>9133</v>
      </c>
      <c r="B19" t="s">
        <v>44</v>
      </c>
      <c r="C19">
        <v>10</v>
      </c>
      <c r="D19" t="s">
        <v>18</v>
      </c>
      <c r="E19" t="s">
        <v>42</v>
      </c>
      <c r="F19" s="1">
        <v>0.54166666666666663</v>
      </c>
      <c r="G19" t="s">
        <v>9146</v>
      </c>
      <c r="H19" t="s">
        <v>38</v>
      </c>
      <c r="I19">
        <v>60</v>
      </c>
      <c r="J19">
        <v>23</v>
      </c>
      <c r="K19" s="4">
        <v>1.1111110001111099E+44</v>
      </c>
      <c r="L19" t="s">
        <v>9136</v>
      </c>
      <c r="M19" t="s">
        <v>24</v>
      </c>
      <c r="N19" t="s">
        <v>9137</v>
      </c>
      <c r="O19" t="s">
        <v>25</v>
      </c>
      <c r="P19" t="s">
        <v>45</v>
      </c>
      <c r="Q19" t="s">
        <v>56</v>
      </c>
    </row>
    <row r="20" spans="1:17" x14ac:dyDescent="0.25">
      <c r="A20" t="s">
        <v>9133</v>
      </c>
      <c r="B20" t="s">
        <v>44</v>
      </c>
      <c r="C20">
        <v>11</v>
      </c>
      <c r="D20" t="s">
        <v>18</v>
      </c>
      <c r="E20" t="s">
        <v>42</v>
      </c>
      <c r="F20" s="1">
        <v>0.58333333333333337</v>
      </c>
      <c r="G20" t="s">
        <v>9146</v>
      </c>
      <c r="H20" t="s">
        <v>38</v>
      </c>
      <c r="I20">
        <v>60</v>
      </c>
      <c r="J20">
        <v>22</v>
      </c>
      <c r="K20" s="4">
        <v>1.1111110001111099E+44</v>
      </c>
      <c r="L20" t="s">
        <v>9136</v>
      </c>
      <c r="M20" t="s">
        <v>24</v>
      </c>
      <c r="N20" t="s">
        <v>9137</v>
      </c>
      <c r="O20" t="s">
        <v>25</v>
      </c>
      <c r="P20" t="s">
        <v>45</v>
      </c>
      <c r="Q20" t="s">
        <v>57</v>
      </c>
    </row>
    <row r="21" spans="1:17" x14ac:dyDescent="0.25">
      <c r="A21" t="s">
        <v>9133</v>
      </c>
      <c r="B21" t="s">
        <v>44</v>
      </c>
      <c r="C21">
        <v>12</v>
      </c>
      <c r="D21" t="s">
        <v>18</v>
      </c>
      <c r="E21" t="s">
        <v>42</v>
      </c>
      <c r="F21" s="1">
        <v>0.58333333333333337</v>
      </c>
      <c r="G21" t="s">
        <v>9148</v>
      </c>
      <c r="H21" t="s">
        <v>38</v>
      </c>
      <c r="I21">
        <v>60</v>
      </c>
      <c r="J21">
        <v>22</v>
      </c>
      <c r="K21" s="4">
        <v>1.1111110001111099E+44</v>
      </c>
      <c r="L21" t="s">
        <v>9136</v>
      </c>
      <c r="M21" t="s">
        <v>24</v>
      </c>
      <c r="N21" t="s">
        <v>9137</v>
      </c>
      <c r="O21" t="s">
        <v>25</v>
      </c>
      <c r="P21" t="s">
        <v>45</v>
      </c>
      <c r="Q21" t="s">
        <v>58</v>
      </c>
    </row>
    <row r="22" spans="1:17" x14ac:dyDescent="0.25">
      <c r="A22" t="s">
        <v>9133</v>
      </c>
      <c r="B22" t="s">
        <v>44</v>
      </c>
      <c r="C22">
        <v>13</v>
      </c>
      <c r="D22" t="s">
        <v>18</v>
      </c>
      <c r="E22" t="s">
        <v>42</v>
      </c>
      <c r="F22" s="1">
        <v>0.625</v>
      </c>
      <c r="G22" t="s">
        <v>9147</v>
      </c>
      <c r="H22" t="s">
        <v>38</v>
      </c>
      <c r="I22">
        <v>60</v>
      </c>
      <c r="J22">
        <v>22</v>
      </c>
      <c r="K22" s="4">
        <v>1.1111110001111099E+44</v>
      </c>
      <c r="L22" t="s">
        <v>9136</v>
      </c>
      <c r="M22" t="s">
        <v>24</v>
      </c>
      <c r="N22" t="s">
        <v>9137</v>
      </c>
      <c r="O22" t="s">
        <v>25</v>
      </c>
      <c r="P22" t="s">
        <v>45</v>
      </c>
      <c r="Q22" t="s">
        <v>59</v>
      </c>
    </row>
    <row r="23" spans="1:17" x14ac:dyDescent="0.25">
      <c r="A23" t="s">
        <v>9133</v>
      </c>
      <c r="B23" t="s">
        <v>44</v>
      </c>
      <c r="C23">
        <v>14</v>
      </c>
      <c r="D23" t="s">
        <v>18</v>
      </c>
      <c r="E23" t="s">
        <v>42</v>
      </c>
      <c r="F23" s="1">
        <v>0.625</v>
      </c>
      <c r="G23" t="s">
        <v>9148</v>
      </c>
      <c r="H23" t="s">
        <v>38</v>
      </c>
      <c r="I23">
        <v>60</v>
      </c>
      <c r="J23">
        <v>20</v>
      </c>
      <c r="K23" s="4">
        <v>1.1111110001111099E+44</v>
      </c>
      <c r="L23" t="s">
        <v>9136</v>
      </c>
      <c r="M23" t="s">
        <v>24</v>
      </c>
      <c r="N23" t="s">
        <v>9137</v>
      </c>
      <c r="O23" t="s">
        <v>25</v>
      </c>
      <c r="P23" t="s">
        <v>45</v>
      </c>
      <c r="Q23" t="s">
        <v>60</v>
      </c>
    </row>
    <row r="24" spans="1:17" x14ac:dyDescent="0.25">
      <c r="A24" t="s">
        <v>9133</v>
      </c>
      <c r="B24" t="s">
        <v>44</v>
      </c>
      <c r="C24">
        <v>15</v>
      </c>
      <c r="D24" t="s">
        <v>18</v>
      </c>
      <c r="E24" t="s">
        <v>37</v>
      </c>
      <c r="F24" s="1">
        <v>0.375</v>
      </c>
      <c r="G24" t="s">
        <v>9145</v>
      </c>
      <c r="H24" t="s">
        <v>38</v>
      </c>
      <c r="I24">
        <v>60</v>
      </c>
      <c r="J24">
        <v>23</v>
      </c>
      <c r="K24" s="4">
        <v>1.11100100011111E+44</v>
      </c>
      <c r="L24" t="s">
        <v>9136</v>
      </c>
      <c r="M24" t="s">
        <v>24</v>
      </c>
      <c r="N24" t="s">
        <v>9137</v>
      </c>
      <c r="O24" t="s">
        <v>25</v>
      </c>
      <c r="P24" t="s">
        <v>45</v>
      </c>
      <c r="Q24" t="s">
        <v>61</v>
      </c>
    </row>
    <row r="25" spans="1:17" x14ac:dyDescent="0.25">
      <c r="A25" t="s">
        <v>9133</v>
      </c>
      <c r="B25" t="s">
        <v>44</v>
      </c>
      <c r="C25">
        <v>16</v>
      </c>
      <c r="D25" t="s">
        <v>18</v>
      </c>
      <c r="E25" t="s">
        <v>37</v>
      </c>
      <c r="F25" s="1">
        <v>0.375</v>
      </c>
      <c r="G25" t="s">
        <v>9149</v>
      </c>
      <c r="H25" t="s">
        <v>38</v>
      </c>
      <c r="I25">
        <v>60</v>
      </c>
      <c r="J25">
        <v>22</v>
      </c>
      <c r="K25" s="4">
        <v>1.11100100011111E+44</v>
      </c>
      <c r="L25" t="s">
        <v>9136</v>
      </c>
      <c r="M25" t="s">
        <v>24</v>
      </c>
      <c r="N25" t="s">
        <v>9137</v>
      </c>
      <c r="O25" t="s">
        <v>25</v>
      </c>
      <c r="P25" t="s">
        <v>45</v>
      </c>
      <c r="Q25" t="s">
        <v>62</v>
      </c>
    </row>
    <row r="26" spans="1:17" x14ac:dyDescent="0.25">
      <c r="A26" t="s">
        <v>9133</v>
      </c>
      <c r="B26" t="s">
        <v>44</v>
      </c>
      <c r="C26">
        <v>17</v>
      </c>
      <c r="D26" t="s">
        <v>18</v>
      </c>
      <c r="E26" t="s">
        <v>37</v>
      </c>
      <c r="F26" s="1">
        <v>0.41666666666666669</v>
      </c>
      <c r="G26" t="s">
        <v>9147</v>
      </c>
      <c r="H26" t="s">
        <v>38</v>
      </c>
      <c r="I26">
        <v>60</v>
      </c>
      <c r="J26">
        <v>22</v>
      </c>
      <c r="K26" s="4">
        <v>1.11100100011111E+44</v>
      </c>
      <c r="L26" t="s">
        <v>9136</v>
      </c>
      <c r="M26" t="s">
        <v>24</v>
      </c>
      <c r="N26" t="s">
        <v>9137</v>
      </c>
      <c r="O26" t="s">
        <v>25</v>
      </c>
      <c r="P26" t="s">
        <v>45</v>
      </c>
      <c r="Q26" t="s">
        <v>63</v>
      </c>
    </row>
    <row r="27" spans="1:17" x14ac:dyDescent="0.25">
      <c r="A27" t="s">
        <v>9133</v>
      </c>
      <c r="B27" t="s">
        <v>44</v>
      </c>
      <c r="C27">
        <v>18</v>
      </c>
      <c r="D27" t="s">
        <v>18</v>
      </c>
      <c r="E27" t="s">
        <v>37</v>
      </c>
      <c r="F27" s="1">
        <v>0.41666666666666669</v>
      </c>
      <c r="G27" t="s">
        <v>9150</v>
      </c>
      <c r="H27" t="s">
        <v>38</v>
      </c>
      <c r="I27">
        <v>60</v>
      </c>
      <c r="J27">
        <v>18</v>
      </c>
      <c r="K27" s="4">
        <v>1.11100100011111E+44</v>
      </c>
      <c r="L27" t="s">
        <v>9136</v>
      </c>
      <c r="M27" t="s">
        <v>24</v>
      </c>
      <c r="N27" t="s">
        <v>9137</v>
      </c>
      <c r="O27" t="s">
        <v>25</v>
      </c>
      <c r="P27" t="s">
        <v>45</v>
      </c>
      <c r="Q27" t="s">
        <v>64</v>
      </c>
    </row>
    <row r="28" spans="1:17" x14ac:dyDescent="0.25">
      <c r="A28" t="s">
        <v>9133</v>
      </c>
      <c r="B28" t="s">
        <v>44</v>
      </c>
      <c r="C28">
        <v>19</v>
      </c>
      <c r="D28" t="s">
        <v>18</v>
      </c>
      <c r="E28" t="s">
        <v>37</v>
      </c>
      <c r="F28" s="1">
        <v>0.45833333333333331</v>
      </c>
      <c r="G28" t="s">
        <v>9147</v>
      </c>
      <c r="H28" t="s">
        <v>38</v>
      </c>
      <c r="I28">
        <v>60</v>
      </c>
      <c r="J28">
        <v>22</v>
      </c>
      <c r="K28" s="4">
        <v>1.11100100011111E+44</v>
      </c>
      <c r="L28" t="s">
        <v>9136</v>
      </c>
      <c r="M28" t="s">
        <v>24</v>
      </c>
      <c r="N28" t="s">
        <v>9137</v>
      </c>
      <c r="O28" t="s">
        <v>25</v>
      </c>
      <c r="P28" t="s">
        <v>45</v>
      </c>
      <c r="Q28" t="s">
        <v>65</v>
      </c>
    </row>
    <row r="29" spans="1:17" x14ac:dyDescent="0.25">
      <c r="A29" t="s">
        <v>9151</v>
      </c>
      <c r="B29" t="s">
        <v>17</v>
      </c>
      <c r="C29">
        <v>1</v>
      </c>
      <c r="D29" t="s">
        <v>18</v>
      </c>
      <c r="E29" t="s">
        <v>19</v>
      </c>
      <c r="F29" s="1">
        <v>0.45833333333333331</v>
      </c>
      <c r="G29" t="s">
        <v>9134</v>
      </c>
      <c r="H29" t="s">
        <v>9152</v>
      </c>
      <c r="I29">
        <v>60</v>
      </c>
      <c r="J29">
        <v>286</v>
      </c>
      <c r="K29" s="4">
        <v>1.1111100111111E+24</v>
      </c>
      <c r="L29" t="s">
        <v>9136</v>
      </c>
      <c r="M29" t="s">
        <v>24</v>
      </c>
      <c r="N29" t="s">
        <v>9137</v>
      </c>
      <c r="O29" t="s">
        <v>66</v>
      </c>
      <c r="P29" t="s">
        <v>20</v>
      </c>
      <c r="Q29" t="s">
        <v>67</v>
      </c>
    </row>
    <row r="30" spans="1:17" x14ac:dyDescent="0.25">
      <c r="A30" t="s">
        <v>9151</v>
      </c>
      <c r="B30" t="s">
        <v>28</v>
      </c>
      <c r="C30">
        <v>1</v>
      </c>
      <c r="D30" t="s">
        <v>18</v>
      </c>
      <c r="E30" t="s">
        <v>29</v>
      </c>
      <c r="F30" s="1">
        <v>0.625</v>
      </c>
      <c r="G30" t="s">
        <v>9138</v>
      </c>
      <c r="H30" t="s">
        <v>9153</v>
      </c>
      <c r="I30">
        <v>60</v>
      </c>
      <c r="J30">
        <v>284</v>
      </c>
      <c r="K30" s="4">
        <v>1.1111100111111E+24</v>
      </c>
      <c r="L30" t="s">
        <v>9136</v>
      </c>
      <c r="M30" t="s">
        <v>24</v>
      </c>
      <c r="N30" t="s">
        <v>9137</v>
      </c>
      <c r="O30" t="s">
        <v>66</v>
      </c>
      <c r="P30" t="s">
        <v>20</v>
      </c>
      <c r="Q30" t="s">
        <v>68</v>
      </c>
    </row>
    <row r="31" spans="1:17" x14ac:dyDescent="0.25">
      <c r="A31" t="s">
        <v>9151</v>
      </c>
      <c r="B31" t="s">
        <v>32</v>
      </c>
      <c r="C31">
        <v>1</v>
      </c>
      <c r="D31" t="s">
        <v>18</v>
      </c>
      <c r="E31" t="s">
        <v>42</v>
      </c>
      <c r="F31" s="1">
        <v>0.70833333333333337</v>
      </c>
      <c r="G31" t="s">
        <v>9138</v>
      </c>
      <c r="H31" t="s">
        <v>9154</v>
      </c>
      <c r="I31">
        <v>60</v>
      </c>
      <c r="J31">
        <v>286</v>
      </c>
      <c r="K31" s="4">
        <v>1.1111100111111E+24</v>
      </c>
      <c r="L31" t="s">
        <v>9136</v>
      </c>
      <c r="M31" t="s">
        <v>24</v>
      </c>
      <c r="N31" t="s">
        <v>9137</v>
      </c>
      <c r="O31" t="s">
        <v>66</v>
      </c>
      <c r="P31" t="s">
        <v>20</v>
      </c>
      <c r="Q31" t="s">
        <v>69</v>
      </c>
    </row>
    <row r="32" spans="1:17" x14ac:dyDescent="0.25">
      <c r="A32" t="s">
        <v>9151</v>
      </c>
      <c r="B32" t="s">
        <v>36</v>
      </c>
      <c r="C32">
        <v>1</v>
      </c>
      <c r="D32" t="s">
        <v>18</v>
      </c>
      <c r="E32" t="s">
        <v>37</v>
      </c>
      <c r="F32" s="1">
        <v>0.75</v>
      </c>
      <c r="G32" t="s">
        <v>9138</v>
      </c>
      <c r="H32" t="s">
        <v>38</v>
      </c>
      <c r="I32">
        <v>60</v>
      </c>
      <c r="J32">
        <v>286</v>
      </c>
      <c r="K32" s="4">
        <v>1E+20</v>
      </c>
      <c r="L32" t="s">
        <v>9136</v>
      </c>
      <c r="M32" t="s">
        <v>24</v>
      </c>
      <c r="N32" t="s">
        <v>9137</v>
      </c>
      <c r="O32" t="s">
        <v>66</v>
      </c>
      <c r="P32" t="s">
        <v>39</v>
      </c>
      <c r="Q32" t="s">
        <v>70</v>
      </c>
    </row>
    <row r="33" spans="1:17" x14ac:dyDescent="0.25">
      <c r="A33" t="s">
        <v>9151</v>
      </c>
      <c r="B33" t="s">
        <v>41</v>
      </c>
      <c r="C33">
        <v>1</v>
      </c>
      <c r="D33" t="s">
        <v>18</v>
      </c>
      <c r="E33" t="s">
        <v>19</v>
      </c>
      <c r="F33" s="1">
        <v>0.75</v>
      </c>
      <c r="G33" t="s">
        <v>9138</v>
      </c>
      <c r="H33" t="s">
        <v>38</v>
      </c>
      <c r="I33">
        <v>60</v>
      </c>
      <c r="J33">
        <v>286</v>
      </c>
      <c r="K33" s="4">
        <v>10000000000000</v>
      </c>
      <c r="L33" t="s">
        <v>9136</v>
      </c>
      <c r="M33" t="s">
        <v>24</v>
      </c>
      <c r="N33" t="s">
        <v>9137</v>
      </c>
      <c r="O33" t="s">
        <v>66</v>
      </c>
      <c r="P33" t="s">
        <v>39</v>
      </c>
      <c r="Q33" t="s">
        <v>71</v>
      </c>
    </row>
    <row r="34" spans="1:17" x14ac:dyDescent="0.25">
      <c r="A34" t="s">
        <v>9151</v>
      </c>
      <c r="B34" t="s">
        <v>44</v>
      </c>
      <c r="C34">
        <v>1</v>
      </c>
      <c r="D34" t="s">
        <v>18</v>
      </c>
      <c r="E34" t="s">
        <v>37</v>
      </c>
      <c r="F34" s="1">
        <v>0.375</v>
      </c>
      <c r="G34" t="s">
        <v>9155</v>
      </c>
      <c r="H34" t="s">
        <v>38</v>
      </c>
      <c r="I34">
        <v>60</v>
      </c>
      <c r="J34">
        <v>25</v>
      </c>
      <c r="K34" s="4">
        <v>1.1111100110111E+24</v>
      </c>
      <c r="L34" t="s">
        <v>9136</v>
      </c>
      <c r="M34" t="s">
        <v>24</v>
      </c>
      <c r="N34" t="s">
        <v>9137</v>
      </c>
      <c r="O34" t="s">
        <v>66</v>
      </c>
      <c r="P34" t="s">
        <v>45</v>
      </c>
      <c r="Q34" t="s">
        <v>72</v>
      </c>
    </row>
    <row r="35" spans="1:17" x14ac:dyDescent="0.25">
      <c r="A35" t="s">
        <v>9151</v>
      </c>
      <c r="B35" t="s">
        <v>44</v>
      </c>
      <c r="C35">
        <v>2</v>
      </c>
      <c r="D35" t="s">
        <v>18</v>
      </c>
      <c r="E35" t="s">
        <v>37</v>
      </c>
      <c r="F35" s="1">
        <v>0.41666666666666669</v>
      </c>
      <c r="G35" t="s">
        <v>9155</v>
      </c>
      <c r="H35" t="s">
        <v>38</v>
      </c>
      <c r="I35">
        <v>60</v>
      </c>
      <c r="J35">
        <v>25</v>
      </c>
      <c r="K35" s="4">
        <v>1.1111100110111E+24</v>
      </c>
      <c r="L35" t="s">
        <v>9136</v>
      </c>
      <c r="M35" t="s">
        <v>24</v>
      </c>
      <c r="N35" t="s">
        <v>9137</v>
      </c>
      <c r="O35" t="s">
        <v>66</v>
      </c>
      <c r="P35" t="s">
        <v>45</v>
      </c>
      <c r="Q35" t="s">
        <v>73</v>
      </c>
    </row>
    <row r="36" spans="1:17" x14ac:dyDescent="0.25">
      <c r="A36" t="s">
        <v>9151</v>
      </c>
      <c r="B36" t="s">
        <v>44</v>
      </c>
      <c r="C36">
        <v>3</v>
      </c>
      <c r="D36" t="s">
        <v>18</v>
      </c>
      <c r="E36" t="s">
        <v>37</v>
      </c>
      <c r="F36" s="1">
        <v>0.45833333333333331</v>
      </c>
      <c r="G36" t="s">
        <v>9156</v>
      </c>
      <c r="H36" t="s">
        <v>38</v>
      </c>
      <c r="I36">
        <v>60</v>
      </c>
      <c r="J36">
        <v>25</v>
      </c>
      <c r="K36" s="4">
        <v>1.1111100110111E+24</v>
      </c>
      <c r="L36" t="s">
        <v>9136</v>
      </c>
      <c r="M36" t="s">
        <v>24</v>
      </c>
      <c r="N36" t="s">
        <v>9137</v>
      </c>
      <c r="O36" t="s">
        <v>66</v>
      </c>
      <c r="P36" t="s">
        <v>45</v>
      </c>
      <c r="Q36" t="s">
        <v>74</v>
      </c>
    </row>
    <row r="37" spans="1:17" x14ac:dyDescent="0.25">
      <c r="A37" t="s">
        <v>9151</v>
      </c>
      <c r="B37" t="s">
        <v>44</v>
      </c>
      <c r="C37">
        <v>4</v>
      </c>
      <c r="D37" t="s">
        <v>18</v>
      </c>
      <c r="E37" t="s">
        <v>37</v>
      </c>
      <c r="F37" s="1">
        <v>0.5</v>
      </c>
      <c r="G37" t="s">
        <v>9155</v>
      </c>
      <c r="H37" t="s">
        <v>38</v>
      </c>
      <c r="I37">
        <v>60</v>
      </c>
      <c r="J37">
        <v>25</v>
      </c>
      <c r="K37" s="4">
        <v>1.1111100110111E+24</v>
      </c>
      <c r="L37" t="s">
        <v>9136</v>
      </c>
      <c r="M37" t="s">
        <v>24</v>
      </c>
      <c r="N37" t="s">
        <v>9137</v>
      </c>
      <c r="O37" t="s">
        <v>66</v>
      </c>
      <c r="P37" t="s">
        <v>45</v>
      </c>
      <c r="Q37" t="s">
        <v>75</v>
      </c>
    </row>
    <row r="38" spans="1:17" x14ac:dyDescent="0.25">
      <c r="A38" t="s">
        <v>9151</v>
      </c>
      <c r="B38" t="s">
        <v>44</v>
      </c>
      <c r="C38">
        <v>5</v>
      </c>
      <c r="D38" t="s">
        <v>18</v>
      </c>
      <c r="E38" t="s">
        <v>37</v>
      </c>
      <c r="F38" s="1">
        <v>0.54166666666666663</v>
      </c>
      <c r="G38" t="s">
        <v>9157</v>
      </c>
      <c r="H38" t="s">
        <v>38</v>
      </c>
      <c r="I38">
        <v>60</v>
      </c>
      <c r="J38">
        <v>25</v>
      </c>
      <c r="K38" s="4">
        <v>1.1111100110111E+24</v>
      </c>
      <c r="L38" t="s">
        <v>9136</v>
      </c>
      <c r="M38" t="s">
        <v>24</v>
      </c>
      <c r="N38" t="s">
        <v>9137</v>
      </c>
      <c r="O38" t="s">
        <v>66</v>
      </c>
      <c r="P38" t="s">
        <v>45</v>
      </c>
      <c r="Q38" t="s">
        <v>76</v>
      </c>
    </row>
    <row r="39" spans="1:17" x14ac:dyDescent="0.25">
      <c r="A39" t="s">
        <v>9151</v>
      </c>
      <c r="B39" t="s">
        <v>44</v>
      </c>
      <c r="C39">
        <v>6</v>
      </c>
      <c r="D39" t="s">
        <v>18</v>
      </c>
      <c r="E39" t="s">
        <v>37</v>
      </c>
      <c r="F39" s="1">
        <v>0.58333333333333337</v>
      </c>
      <c r="G39" t="s">
        <v>9158</v>
      </c>
      <c r="H39" t="s">
        <v>38</v>
      </c>
      <c r="I39">
        <v>60</v>
      </c>
      <c r="J39">
        <v>25</v>
      </c>
      <c r="K39" s="4">
        <v>1.1111100110111E+24</v>
      </c>
      <c r="L39" t="s">
        <v>9136</v>
      </c>
      <c r="M39" t="s">
        <v>24</v>
      </c>
      <c r="N39" t="s">
        <v>9137</v>
      </c>
      <c r="O39" t="s">
        <v>66</v>
      </c>
      <c r="P39" t="s">
        <v>45</v>
      </c>
      <c r="Q39" t="s">
        <v>77</v>
      </c>
    </row>
    <row r="40" spans="1:17" x14ac:dyDescent="0.25">
      <c r="A40" t="s">
        <v>9151</v>
      </c>
      <c r="B40" t="s">
        <v>44</v>
      </c>
      <c r="C40">
        <v>7</v>
      </c>
      <c r="D40" t="s">
        <v>18</v>
      </c>
      <c r="E40" t="s">
        <v>37</v>
      </c>
      <c r="F40" s="1">
        <v>0.375</v>
      </c>
      <c r="G40" t="s">
        <v>9158</v>
      </c>
      <c r="H40" t="s">
        <v>38</v>
      </c>
      <c r="I40">
        <v>60</v>
      </c>
      <c r="J40">
        <v>22</v>
      </c>
      <c r="K40" s="4">
        <v>1.1111100110111E+24</v>
      </c>
      <c r="L40" t="s">
        <v>9136</v>
      </c>
      <c r="M40" t="s">
        <v>24</v>
      </c>
      <c r="N40" t="s">
        <v>9137</v>
      </c>
      <c r="O40" t="s">
        <v>66</v>
      </c>
      <c r="P40" t="s">
        <v>45</v>
      </c>
      <c r="Q40" t="s">
        <v>78</v>
      </c>
    </row>
    <row r="41" spans="1:17" x14ac:dyDescent="0.25">
      <c r="A41" t="s">
        <v>9151</v>
      </c>
      <c r="B41" t="s">
        <v>44</v>
      </c>
      <c r="C41">
        <v>8</v>
      </c>
      <c r="D41" t="s">
        <v>18</v>
      </c>
      <c r="E41" t="s">
        <v>37</v>
      </c>
      <c r="F41" s="1">
        <v>0.41666666666666669</v>
      </c>
      <c r="G41" t="s">
        <v>9159</v>
      </c>
      <c r="H41" t="s">
        <v>38</v>
      </c>
      <c r="I41">
        <v>60</v>
      </c>
      <c r="J41">
        <v>25</v>
      </c>
      <c r="K41" s="4">
        <v>1.1111100110111E+24</v>
      </c>
      <c r="L41" t="s">
        <v>9136</v>
      </c>
      <c r="M41" t="s">
        <v>24</v>
      </c>
      <c r="N41" t="s">
        <v>9137</v>
      </c>
      <c r="O41" t="s">
        <v>66</v>
      </c>
      <c r="P41" t="s">
        <v>45</v>
      </c>
      <c r="Q41" t="s">
        <v>79</v>
      </c>
    </row>
    <row r="42" spans="1:17" x14ac:dyDescent="0.25">
      <c r="A42" t="s">
        <v>9151</v>
      </c>
      <c r="B42" t="s">
        <v>44</v>
      </c>
      <c r="C42">
        <v>9</v>
      </c>
      <c r="D42" t="s">
        <v>18</v>
      </c>
      <c r="E42" t="s">
        <v>37</v>
      </c>
      <c r="F42" s="1">
        <v>0.45833333333333331</v>
      </c>
      <c r="G42" t="s">
        <v>9160</v>
      </c>
      <c r="H42" t="s">
        <v>38</v>
      </c>
      <c r="I42">
        <v>60</v>
      </c>
      <c r="J42">
        <v>25</v>
      </c>
      <c r="K42" s="4">
        <v>1.1111100110111E+24</v>
      </c>
      <c r="L42" t="s">
        <v>9136</v>
      </c>
      <c r="M42" t="s">
        <v>24</v>
      </c>
      <c r="N42" t="s">
        <v>9137</v>
      </c>
      <c r="O42" t="s">
        <v>66</v>
      </c>
      <c r="P42" t="s">
        <v>45</v>
      </c>
      <c r="Q42" t="s">
        <v>80</v>
      </c>
    </row>
    <row r="43" spans="1:17" x14ac:dyDescent="0.25">
      <c r="A43" t="s">
        <v>9151</v>
      </c>
      <c r="B43" t="s">
        <v>44</v>
      </c>
      <c r="C43">
        <v>10</v>
      </c>
      <c r="D43" t="s">
        <v>18</v>
      </c>
      <c r="E43" t="s">
        <v>37</v>
      </c>
      <c r="F43" s="1">
        <v>0.625</v>
      </c>
      <c r="G43" t="s">
        <v>9158</v>
      </c>
      <c r="H43" t="s">
        <v>38</v>
      </c>
      <c r="I43">
        <v>60</v>
      </c>
      <c r="J43">
        <v>21</v>
      </c>
      <c r="K43" s="4">
        <v>1.1111100110111E+24</v>
      </c>
      <c r="L43" t="s">
        <v>9136</v>
      </c>
      <c r="M43" t="s">
        <v>24</v>
      </c>
      <c r="N43" t="s">
        <v>9137</v>
      </c>
      <c r="O43" t="s">
        <v>66</v>
      </c>
      <c r="P43" t="s">
        <v>45</v>
      </c>
      <c r="Q43" t="s">
        <v>81</v>
      </c>
    </row>
    <row r="44" spans="1:17" x14ac:dyDescent="0.25">
      <c r="A44" t="s">
        <v>9151</v>
      </c>
      <c r="B44" t="s">
        <v>44</v>
      </c>
      <c r="C44">
        <v>11</v>
      </c>
      <c r="D44" t="s">
        <v>18</v>
      </c>
      <c r="E44" t="s">
        <v>37</v>
      </c>
      <c r="F44" s="1">
        <v>0.58333333333333337</v>
      </c>
      <c r="G44" t="s">
        <v>9157</v>
      </c>
      <c r="H44" t="s">
        <v>38</v>
      </c>
      <c r="I44">
        <v>60</v>
      </c>
      <c r="J44">
        <v>25</v>
      </c>
      <c r="K44" s="4">
        <v>1.1111100110111E+24</v>
      </c>
      <c r="L44" t="s">
        <v>9136</v>
      </c>
      <c r="M44" t="s">
        <v>24</v>
      </c>
      <c r="N44" t="s">
        <v>9137</v>
      </c>
      <c r="O44" t="s">
        <v>66</v>
      </c>
      <c r="P44" t="s">
        <v>45</v>
      </c>
      <c r="Q44" t="s">
        <v>82</v>
      </c>
    </row>
    <row r="45" spans="1:17" x14ac:dyDescent="0.25">
      <c r="A45" t="s">
        <v>9161</v>
      </c>
      <c r="B45" t="s">
        <v>17</v>
      </c>
      <c r="C45">
        <v>1</v>
      </c>
      <c r="D45" t="s">
        <v>18</v>
      </c>
      <c r="E45" t="s">
        <v>19</v>
      </c>
      <c r="F45" s="1">
        <v>0.5</v>
      </c>
      <c r="G45" t="s">
        <v>9162</v>
      </c>
      <c r="H45" t="s">
        <v>9163</v>
      </c>
      <c r="I45">
        <v>60</v>
      </c>
      <c r="J45">
        <v>48</v>
      </c>
      <c r="K45" s="4">
        <v>1.1111010001111099E+44</v>
      </c>
      <c r="L45" t="s">
        <v>9164</v>
      </c>
      <c r="M45" t="s">
        <v>24</v>
      </c>
      <c r="N45" t="s">
        <v>9137</v>
      </c>
      <c r="O45" t="s">
        <v>25</v>
      </c>
      <c r="P45" t="s">
        <v>20</v>
      </c>
      <c r="Q45" t="s">
        <v>86</v>
      </c>
    </row>
    <row r="46" spans="1:17" x14ac:dyDescent="0.25">
      <c r="A46" t="s">
        <v>9161</v>
      </c>
      <c r="B46" t="s">
        <v>28</v>
      </c>
      <c r="C46">
        <v>1</v>
      </c>
      <c r="D46" t="s">
        <v>18</v>
      </c>
      <c r="E46" t="s">
        <v>29</v>
      </c>
      <c r="F46" s="1">
        <v>0.5</v>
      </c>
      <c r="G46" t="s">
        <v>9160</v>
      </c>
      <c r="H46" t="s">
        <v>9165</v>
      </c>
      <c r="I46">
        <v>60</v>
      </c>
      <c r="J46">
        <v>48</v>
      </c>
      <c r="K46" s="4">
        <v>1.1111010001111099E+44</v>
      </c>
      <c r="L46" t="s">
        <v>9164</v>
      </c>
      <c r="M46" t="s">
        <v>24</v>
      </c>
      <c r="N46" t="s">
        <v>9137</v>
      </c>
      <c r="O46" t="s">
        <v>25</v>
      </c>
      <c r="P46" t="s">
        <v>20</v>
      </c>
      <c r="Q46" t="s">
        <v>87</v>
      </c>
    </row>
    <row r="47" spans="1:17" x14ac:dyDescent="0.25">
      <c r="A47" t="s">
        <v>9161</v>
      </c>
      <c r="B47" t="s">
        <v>32</v>
      </c>
      <c r="C47">
        <v>1</v>
      </c>
      <c r="D47" t="s">
        <v>18</v>
      </c>
      <c r="E47" t="s">
        <v>37</v>
      </c>
      <c r="F47" s="1">
        <v>0.41666666666666669</v>
      </c>
      <c r="G47" t="s">
        <v>9166</v>
      </c>
      <c r="H47" t="s">
        <v>84</v>
      </c>
      <c r="I47">
        <v>60</v>
      </c>
      <c r="J47">
        <v>48</v>
      </c>
      <c r="K47" s="4">
        <v>1.11101100011111E+44</v>
      </c>
      <c r="L47" t="s">
        <v>9164</v>
      </c>
      <c r="M47" t="s">
        <v>24</v>
      </c>
      <c r="N47" t="s">
        <v>9137</v>
      </c>
      <c r="O47" t="s">
        <v>25</v>
      </c>
      <c r="P47" t="s">
        <v>20</v>
      </c>
      <c r="Q47" t="s">
        <v>88</v>
      </c>
    </row>
    <row r="48" spans="1:17" x14ac:dyDescent="0.25">
      <c r="A48" t="s">
        <v>9161</v>
      </c>
      <c r="B48" t="s">
        <v>36</v>
      </c>
      <c r="C48">
        <v>1</v>
      </c>
      <c r="D48" t="s">
        <v>18</v>
      </c>
      <c r="E48" t="s">
        <v>33</v>
      </c>
      <c r="F48" s="1">
        <v>0.77083333333333337</v>
      </c>
      <c r="G48" t="s">
        <v>9167</v>
      </c>
      <c r="H48" t="s">
        <v>38</v>
      </c>
      <c r="I48">
        <v>90</v>
      </c>
      <c r="J48">
        <v>48</v>
      </c>
      <c r="K48" s="4">
        <v>9.9999999999999994E+38</v>
      </c>
      <c r="L48" t="s">
        <v>38</v>
      </c>
      <c r="M48" t="s">
        <v>24</v>
      </c>
      <c r="N48" t="s">
        <v>9137</v>
      </c>
      <c r="O48" t="s">
        <v>25</v>
      </c>
      <c r="P48" t="s">
        <v>39</v>
      </c>
      <c r="Q48" t="s">
        <v>89</v>
      </c>
    </row>
    <row r="49" spans="1:17" x14ac:dyDescent="0.25">
      <c r="A49" t="s">
        <v>9161</v>
      </c>
      <c r="B49" t="s">
        <v>41</v>
      </c>
      <c r="C49">
        <v>1</v>
      </c>
      <c r="D49" t="s">
        <v>18</v>
      </c>
      <c r="E49" t="s">
        <v>33</v>
      </c>
      <c r="F49" s="1">
        <v>0.77083333333333337</v>
      </c>
      <c r="G49" t="s">
        <v>9167</v>
      </c>
      <c r="H49" t="s">
        <v>38</v>
      </c>
      <c r="I49">
        <v>120</v>
      </c>
      <c r="J49">
        <v>48</v>
      </c>
      <c r="K49" s="4">
        <v>9.9999999999999995E+32</v>
      </c>
      <c r="L49" t="s">
        <v>38</v>
      </c>
      <c r="M49" t="s">
        <v>24</v>
      </c>
      <c r="N49" t="s">
        <v>9137</v>
      </c>
      <c r="O49" t="s">
        <v>25</v>
      </c>
      <c r="P49" t="s">
        <v>39</v>
      </c>
      <c r="Q49" t="s">
        <v>90</v>
      </c>
    </row>
    <row r="50" spans="1:17" x14ac:dyDescent="0.25">
      <c r="A50" t="s">
        <v>9161</v>
      </c>
      <c r="B50" t="s">
        <v>44</v>
      </c>
      <c r="C50">
        <v>1</v>
      </c>
      <c r="D50" t="s">
        <v>18</v>
      </c>
      <c r="E50" t="s">
        <v>42</v>
      </c>
      <c r="F50" s="1">
        <v>0.41666666666666669</v>
      </c>
      <c r="G50" t="s">
        <v>9168</v>
      </c>
      <c r="H50" t="s">
        <v>38</v>
      </c>
      <c r="I50">
        <v>60</v>
      </c>
      <c r="J50">
        <v>16</v>
      </c>
      <c r="K50" s="4">
        <v>1.1111110001111099E+44</v>
      </c>
      <c r="L50" t="s">
        <v>9164</v>
      </c>
      <c r="M50" t="s">
        <v>24</v>
      </c>
      <c r="N50" t="s">
        <v>9137</v>
      </c>
      <c r="O50" t="s">
        <v>25</v>
      </c>
      <c r="P50" t="s">
        <v>45</v>
      </c>
      <c r="Q50" t="s">
        <v>91</v>
      </c>
    </row>
    <row r="51" spans="1:17" x14ac:dyDescent="0.25">
      <c r="A51" t="s">
        <v>9161</v>
      </c>
      <c r="B51" t="s">
        <v>44</v>
      </c>
      <c r="C51">
        <v>2</v>
      </c>
      <c r="D51" t="s">
        <v>18</v>
      </c>
      <c r="E51" t="s">
        <v>42</v>
      </c>
      <c r="F51" s="1">
        <v>0.45833333333333331</v>
      </c>
      <c r="G51" t="s">
        <v>9169</v>
      </c>
      <c r="H51" t="s">
        <v>38</v>
      </c>
      <c r="I51">
        <v>60</v>
      </c>
      <c r="J51">
        <v>21</v>
      </c>
      <c r="K51" s="4">
        <v>1.1111110001111099E+44</v>
      </c>
      <c r="L51" t="s">
        <v>9164</v>
      </c>
      <c r="M51" t="s">
        <v>24</v>
      </c>
      <c r="N51" t="s">
        <v>9137</v>
      </c>
      <c r="O51" t="s">
        <v>25</v>
      </c>
      <c r="P51" t="s">
        <v>45</v>
      </c>
      <c r="Q51" t="s">
        <v>92</v>
      </c>
    </row>
    <row r="52" spans="1:17" x14ac:dyDescent="0.25">
      <c r="A52" t="s">
        <v>9161</v>
      </c>
      <c r="B52" t="s">
        <v>44</v>
      </c>
      <c r="C52">
        <v>3</v>
      </c>
      <c r="D52" t="s">
        <v>18</v>
      </c>
      <c r="E52" t="s">
        <v>42</v>
      </c>
      <c r="F52" s="1">
        <v>0.625</v>
      </c>
      <c r="G52" t="s">
        <v>9170</v>
      </c>
      <c r="H52" t="s">
        <v>38</v>
      </c>
      <c r="I52">
        <v>60</v>
      </c>
      <c r="J52">
        <v>11</v>
      </c>
      <c r="K52" s="4">
        <v>1.1111110001111099E+44</v>
      </c>
      <c r="L52" t="s">
        <v>9164</v>
      </c>
      <c r="M52" t="s">
        <v>24</v>
      </c>
      <c r="N52" t="s">
        <v>9137</v>
      </c>
      <c r="O52" t="s">
        <v>25</v>
      </c>
      <c r="P52" t="s">
        <v>45</v>
      </c>
      <c r="Q52" t="s">
        <v>93</v>
      </c>
    </row>
    <row r="53" spans="1:17" x14ac:dyDescent="0.25">
      <c r="A53" t="s">
        <v>9171</v>
      </c>
      <c r="B53" t="s">
        <v>17</v>
      </c>
      <c r="C53">
        <v>1</v>
      </c>
      <c r="D53" t="s">
        <v>18</v>
      </c>
      <c r="E53" t="s">
        <v>19</v>
      </c>
      <c r="F53" s="1">
        <v>0.41666666666666669</v>
      </c>
      <c r="G53" t="s">
        <v>9142</v>
      </c>
      <c r="H53" t="s">
        <v>9172</v>
      </c>
      <c r="I53">
        <v>60</v>
      </c>
      <c r="J53">
        <v>166</v>
      </c>
      <c r="K53" s="4">
        <v>1.1111100111111E+24</v>
      </c>
      <c r="L53" t="s">
        <v>9164</v>
      </c>
      <c r="M53" t="s">
        <v>24</v>
      </c>
      <c r="N53" t="s">
        <v>9137</v>
      </c>
      <c r="O53" t="s">
        <v>66</v>
      </c>
      <c r="P53" t="s">
        <v>20</v>
      </c>
      <c r="Q53" t="s">
        <v>94</v>
      </c>
    </row>
    <row r="54" spans="1:17" x14ac:dyDescent="0.25">
      <c r="A54" t="s">
        <v>9171</v>
      </c>
      <c r="B54" t="s">
        <v>28</v>
      </c>
      <c r="C54">
        <v>1</v>
      </c>
      <c r="D54" t="s">
        <v>18</v>
      </c>
      <c r="E54" t="s">
        <v>29</v>
      </c>
      <c r="F54" s="1">
        <v>0.54166666666666663</v>
      </c>
      <c r="G54" t="s">
        <v>9139</v>
      </c>
      <c r="H54" t="s">
        <v>9173</v>
      </c>
      <c r="I54">
        <v>60</v>
      </c>
      <c r="J54">
        <v>166</v>
      </c>
      <c r="K54" s="4">
        <v>1.1111100111111E+24</v>
      </c>
      <c r="L54" t="s">
        <v>9164</v>
      </c>
      <c r="M54" t="s">
        <v>24</v>
      </c>
      <c r="N54" t="s">
        <v>9137</v>
      </c>
      <c r="O54" t="s">
        <v>66</v>
      </c>
      <c r="P54" t="s">
        <v>20</v>
      </c>
      <c r="Q54" t="s">
        <v>95</v>
      </c>
    </row>
    <row r="55" spans="1:17" x14ac:dyDescent="0.25">
      <c r="A55" t="s">
        <v>9171</v>
      </c>
      <c r="B55" t="s">
        <v>32</v>
      </c>
      <c r="C55">
        <v>1</v>
      </c>
      <c r="D55" t="s">
        <v>18</v>
      </c>
      <c r="E55" t="s">
        <v>37</v>
      </c>
      <c r="F55" s="1">
        <v>0.45833333333333331</v>
      </c>
      <c r="G55" t="s">
        <v>9174</v>
      </c>
      <c r="H55" t="s">
        <v>9175</v>
      </c>
      <c r="I55">
        <v>60</v>
      </c>
      <c r="J55">
        <v>165</v>
      </c>
      <c r="K55" s="4">
        <v>1.1111100111111E+24</v>
      </c>
      <c r="L55" t="s">
        <v>9164</v>
      </c>
      <c r="M55" t="s">
        <v>24</v>
      </c>
      <c r="N55" t="s">
        <v>9137</v>
      </c>
      <c r="O55" t="s">
        <v>66</v>
      </c>
      <c r="P55" t="s">
        <v>20</v>
      </c>
      <c r="Q55" t="s">
        <v>96</v>
      </c>
    </row>
    <row r="56" spans="1:17" x14ac:dyDescent="0.25">
      <c r="A56" t="s">
        <v>9171</v>
      </c>
      <c r="B56" t="s">
        <v>36</v>
      </c>
      <c r="C56">
        <v>1</v>
      </c>
      <c r="D56" t="s">
        <v>18</v>
      </c>
      <c r="E56" t="s">
        <v>29</v>
      </c>
      <c r="F56" s="1">
        <v>0.72916666666666663</v>
      </c>
      <c r="G56" t="s">
        <v>9162</v>
      </c>
      <c r="H56" t="s">
        <v>38</v>
      </c>
      <c r="I56">
        <v>120</v>
      </c>
      <c r="J56">
        <v>100</v>
      </c>
      <c r="K56" s="4">
        <v>1E+19</v>
      </c>
      <c r="L56" t="s">
        <v>9164</v>
      </c>
      <c r="M56" t="s">
        <v>24</v>
      </c>
      <c r="N56" t="s">
        <v>9137</v>
      </c>
      <c r="O56" t="s">
        <v>66</v>
      </c>
      <c r="P56" t="s">
        <v>39</v>
      </c>
      <c r="Q56" t="s">
        <v>97</v>
      </c>
    </row>
    <row r="57" spans="1:17" x14ac:dyDescent="0.25">
      <c r="A57" t="s">
        <v>9171</v>
      </c>
      <c r="B57" t="s">
        <v>41</v>
      </c>
      <c r="C57">
        <v>1</v>
      </c>
      <c r="D57" t="s">
        <v>18</v>
      </c>
      <c r="E57" t="s">
        <v>19</v>
      </c>
      <c r="F57" s="1">
        <v>0.72916666666666663</v>
      </c>
      <c r="G57" t="s">
        <v>9138</v>
      </c>
      <c r="H57" t="s">
        <v>38</v>
      </c>
      <c r="I57">
        <v>120</v>
      </c>
      <c r="J57">
        <v>166</v>
      </c>
      <c r="K57" s="4">
        <v>100000000000000</v>
      </c>
      <c r="L57" t="s">
        <v>9164</v>
      </c>
      <c r="M57" t="s">
        <v>24</v>
      </c>
      <c r="N57" t="s">
        <v>9137</v>
      </c>
      <c r="O57" t="s">
        <v>66</v>
      </c>
      <c r="P57" t="s">
        <v>39</v>
      </c>
      <c r="Q57" t="s">
        <v>98</v>
      </c>
    </row>
    <row r="58" spans="1:17" x14ac:dyDescent="0.25">
      <c r="A58" t="s">
        <v>9171</v>
      </c>
      <c r="B58" t="s">
        <v>44</v>
      </c>
      <c r="C58">
        <v>1</v>
      </c>
      <c r="D58" t="s">
        <v>18</v>
      </c>
      <c r="E58" t="s">
        <v>33</v>
      </c>
      <c r="F58" s="1">
        <v>0.375</v>
      </c>
      <c r="G58" t="s">
        <v>9176</v>
      </c>
      <c r="H58" t="s">
        <v>38</v>
      </c>
      <c r="I58">
        <v>60</v>
      </c>
      <c r="J58">
        <v>24</v>
      </c>
      <c r="K58" s="4">
        <v>1.1111100111111E+24</v>
      </c>
      <c r="L58" t="s">
        <v>9164</v>
      </c>
      <c r="M58" t="s">
        <v>24</v>
      </c>
      <c r="N58" t="s">
        <v>9137</v>
      </c>
      <c r="O58" t="s">
        <v>66</v>
      </c>
      <c r="P58" t="s">
        <v>45</v>
      </c>
      <c r="Q58" t="s">
        <v>99</v>
      </c>
    </row>
    <row r="59" spans="1:17" x14ac:dyDescent="0.25">
      <c r="A59" t="s">
        <v>9171</v>
      </c>
      <c r="B59" t="s">
        <v>44</v>
      </c>
      <c r="C59">
        <v>2</v>
      </c>
      <c r="D59" t="s">
        <v>18</v>
      </c>
      <c r="E59" t="s">
        <v>33</v>
      </c>
      <c r="F59" s="1">
        <v>0.625</v>
      </c>
      <c r="G59" t="s">
        <v>9177</v>
      </c>
      <c r="H59" t="s">
        <v>38</v>
      </c>
      <c r="I59">
        <v>60</v>
      </c>
      <c r="J59">
        <v>30</v>
      </c>
      <c r="K59" s="4">
        <v>1.1111100111111E+24</v>
      </c>
      <c r="L59" t="s">
        <v>9164</v>
      </c>
      <c r="M59" t="s">
        <v>24</v>
      </c>
      <c r="N59" t="s">
        <v>9137</v>
      </c>
      <c r="O59" t="s">
        <v>66</v>
      </c>
      <c r="P59" t="s">
        <v>45</v>
      </c>
      <c r="Q59" t="s">
        <v>100</v>
      </c>
    </row>
    <row r="60" spans="1:17" x14ac:dyDescent="0.25">
      <c r="A60" t="s">
        <v>9171</v>
      </c>
      <c r="B60" t="s">
        <v>44</v>
      </c>
      <c r="C60">
        <v>3</v>
      </c>
      <c r="D60" t="s">
        <v>18</v>
      </c>
      <c r="E60" t="s">
        <v>33</v>
      </c>
      <c r="F60" s="1">
        <v>0.66666666666666663</v>
      </c>
      <c r="G60" t="s">
        <v>9177</v>
      </c>
      <c r="H60" t="s">
        <v>38</v>
      </c>
      <c r="I60">
        <v>60</v>
      </c>
      <c r="J60">
        <v>15</v>
      </c>
      <c r="K60" s="4">
        <v>1.1111100111111E+24</v>
      </c>
      <c r="L60" t="s">
        <v>9164</v>
      </c>
      <c r="M60" t="s">
        <v>24</v>
      </c>
      <c r="N60" t="s">
        <v>9137</v>
      </c>
      <c r="O60" t="s">
        <v>66</v>
      </c>
      <c r="P60" t="s">
        <v>45</v>
      </c>
      <c r="Q60" t="s">
        <v>101</v>
      </c>
    </row>
    <row r="61" spans="1:17" x14ac:dyDescent="0.25">
      <c r="A61" t="s">
        <v>9171</v>
      </c>
      <c r="B61" t="s">
        <v>44</v>
      </c>
      <c r="C61">
        <v>4</v>
      </c>
      <c r="D61" t="s">
        <v>18</v>
      </c>
      <c r="E61" t="s">
        <v>42</v>
      </c>
      <c r="F61" s="1">
        <v>0.375</v>
      </c>
      <c r="G61" t="s">
        <v>9170</v>
      </c>
      <c r="H61" t="s">
        <v>38</v>
      </c>
      <c r="I61">
        <v>60</v>
      </c>
      <c r="J61">
        <v>30</v>
      </c>
      <c r="K61" s="4">
        <v>1.1111100111111E+24</v>
      </c>
      <c r="L61" t="s">
        <v>9164</v>
      </c>
      <c r="M61" t="s">
        <v>24</v>
      </c>
      <c r="N61" t="s">
        <v>9137</v>
      </c>
      <c r="O61" t="s">
        <v>66</v>
      </c>
      <c r="P61" t="s">
        <v>45</v>
      </c>
      <c r="Q61" t="s">
        <v>102</v>
      </c>
    </row>
    <row r="62" spans="1:17" x14ac:dyDescent="0.25">
      <c r="A62" t="s">
        <v>9171</v>
      </c>
      <c r="B62" t="s">
        <v>44</v>
      </c>
      <c r="C62">
        <v>5</v>
      </c>
      <c r="D62" t="s">
        <v>18</v>
      </c>
      <c r="E62" t="s">
        <v>42</v>
      </c>
      <c r="F62" s="1">
        <v>0.5</v>
      </c>
      <c r="G62" t="s">
        <v>9170</v>
      </c>
      <c r="H62" t="s">
        <v>38</v>
      </c>
      <c r="I62">
        <v>60</v>
      </c>
      <c r="J62">
        <v>30</v>
      </c>
      <c r="K62" s="4">
        <v>1.1111100111111E+24</v>
      </c>
      <c r="L62" t="s">
        <v>9164</v>
      </c>
      <c r="M62" t="s">
        <v>24</v>
      </c>
      <c r="N62" t="s">
        <v>9137</v>
      </c>
      <c r="O62" t="s">
        <v>66</v>
      </c>
      <c r="P62" t="s">
        <v>45</v>
      </c>
      <c r="Q62" t="s">
        <v>103</v>
      </c>
    </row>
    <row r="63" spans="1:17" x14ac:dyDescent="0.25">
      <c r="A63" t="s">
        <v>9171</v>
      </c>
      <c r="B63" t="s">
        <v>44</v>
      </c>
      <c r="C63">
        <v>6</v>
      </c>
      <c r="D63" t="s">
        <v>18</v>
      </c>
      <c r="E63" t="s">
        <v>42</v>
      </c>
      <c r="F63" s="1">
        <v>0.625</v>
      </c>
      <c r="G63" t="s">
        <v>9156</v>
      </c>
      <c r="H63" t="s">
        <v>38</v>
      </c>
      <c r="I63">
        <v>60</v>
      </c>
      <c r="J63">
        <v>30</v>
      </c>
      <c r="K63" s="4">
        <v>1.1111100111111E+24</v>
      </c>
      <c r="L63" t="s">
        <v>9164</v>
      </c>
      <c r="M63" t="s">
        <v>24</v>
      </c>
      <c r="N63" t="s">
        <v>9137</v>
      </c>
      <c r="O63" t="s">
        <v>66</v>
      </c>
      <c r="P63" t="s">
        <v>45</v>
      </c>
      <c r="Q63" t="s">
        <v>104</v>
      </c>
    </row>
    <row r="64" spans="1:17" x14ac:dyDescent="0.25">
      <c r="A64" t="s">
        <v>9178</v>
      </c>
      <c r="B64" t="s">
        <v>17</v>
      </c>
      <c r="C64">
        <v>1</v>
      </c>
      <c r="D64" t="s">
        <v>18</v>
      </c>
      <c r="E64" t="s">
        <v>19</v>
      </c>
      <c r="F64" s="1">
        <v>0.41666666666666669</v>
      </c>
      <c r="G64" t="s">
        <v>9162</v>
      </c>
      <c r="H64" t="s">
        <v>105</v>
      </c>
      <c r="I64">
        <v>120</v>
      </c>
      <c r="J64">
        <v>231</v>
      </c>
      <c r="K64" s="4">
        <v>1.1111010001111099E+44</v>
      </c>
      <c r="L64" t="s">
        <v>9179</v>
      </c>
      <c r="M64" t="s">
        <v>24</v>
      </c>
      <c r="N64" t="s">
        <v>9137</v>
      </c>
      <c r="O64" t="s">
        <v>25</v>
      </c>
      <c r="P64" t="s">
        <v>20</v>
      </c>
      <c r="Q64" t="s">
        <v>106</v>
      </c>
    </row>
    <row r="65" spans="1:17" x14ac:dyDescent="0.25">
      <c r="A65" t="s">
        <v>9178</v>
      </c>
      <c r="B65" t="s">
        <v>28</v>
      </c>
      <c r="C65">
        <v>1</v>
      </c>
      <c r="D65" t="s">
        <v>18</v>
      </c>
      <c r="E65" t="s">
        <v>29</v>
      </c>
      <c r="F65" s="1">
        <v>0.54166666666666663</v>
      </c>
      <c r="G65" t="s">
        <v>9162</v>
      </c>
      <c r="H65" t="s">
        <v>105</v>
      </c>
      <c r="I65">
        <v>60</v>
      </c>
      <c r="J65">
        <v>230</v>
      </c>
      <c r="K65" s="4">
        <v>1.1111010001111099E+44</v>
      </c>
      <c r="L65" t="s">
        <v>9179</v>
      </c>
      <c r="M65" t="s">
        <v>24</v>
      </c>
      <c r="N65" t="s">
        <v>9137</v>
      </c>
      <c r="O65" t="s">
        <v>25</v>
      </c>
      <c r="P65" t="s">
        <v>20</v>
      </c>
      <c r="Q65" t="s">
        <v>107</v>
      </c>
    </row>
    <row r="66" spans="1:17" x14ac:dyDescent="0.25">
      <c r="A66" t="s">
        <v>9178</v>
      </c>
      <c r="B66" t="s">
        <v>44</v>
      </c>
      <c r="C66">
        <v>1</v>
      </c>
      <c r="D66" t="s">
        <v>18</v>
      </c>
      <c r="E66" t="s">
        <v>19</v>
      </c>
      <c r="F66" s="1">
        <v>0.54166666666666663</v>
      </c>
      <c r="G66" t="s">
        <v>9180</v>
      </c>
      <c r="H66" t="s">
        <v>38</v>
      </c>
      <c r="I66">
        <v>60</v>
      </c>
      <c r="J66">
        <v>24</v>
      </c>
      <c r="K66" s="4">
        <v>1.1110100011111E+43</v>
      </c>
      <c r="L66" t="s">
        <v>9179</v>
      </c>
      <c r="M66" t="s">
        <v>24</v>
      </c>
      <c r="N66" t="s">
        <v>9137</v>
      </c>
      <c r="O66" t="s">
        <v>25</v>
      </c>
      <c r="P66" t="s">
        <v>45</v>
      </c>
      <c r="Q66" t="s">
        <v>108</v>
      </c>
    </row>
    <row r="67" spans="1:17" x14ac:dyDescent="0.25">
      <c r="A67" t="s">
        <v>9178</v>
      </c>
      <c r="B67" t="s">
        <v>44</v>
      </c>
      <c r="C67">
        <v>2</v>
      </c>
      <c r="D67" t="s">
        <v>18</v>
      </c>
      <c r="E67" t="s">
        <v>19</v>
      </c>
      <c r="F67" s="1">
        <v>0.58333333333333337</v>
      </c>
      <c r="G67" t="s">
        <v>9181</v>
      </c>
      <c r="H67" t="s">
        <v>38</v>
      </c>
      <c r="I67">
        <v>60</v>
      </c>
      <c r="J67">
        <v>23</v>
      </c>
      <c r="K67" s="4">
        <v>1.1110100011111E+43</v>
      </c>
      <c r="L67" t="s">
        <v>9179</v>
      </c>
      <c r="M67" t="s">
        <v>24</v>
      </c>
      <c r="N67" t="s">
        <v>9137</v>
      </c>
      <c r="O67" t="s">
        <v>25</v>
      </c>
      <c r="P67" t="s">
        <v>45</v>
      </c>
      <c r="Q67" t="s">
        <v>109</v>
      </c>
    </row>
    <row r="68" spans="1:17" x14ac:dyDescent="0.25">
      <c r="A68" t="s">
        <v>9178</v>
      </c>
      <c r="B68" t="s">
        <v>44</v>
      </c>
      <c r="C68">
        <v>3</v>
      </c>
      <c r="D68" t="s">
        <v>18</v>
      </c>
      <c r="E68" t="s">
        <v>42</v>
      </c>
      <c r="F68" s="1">
        <v>0.375</v>
      </c>
      <c r="G68" t="s">
        <v>9158</v>
      </c>
      <c r="H68" t="s">
        <v>38</v>
      </c>
      <c r="I68">
        <v>60</v>
      </c>
      <c r="J68">
        <v>24</v>
      </c>
      <c r="K68" s="4">
        <v>1.1111100011111E+43</v>
      </c>
      <c r="L68" t="s">
        <v>9179</v>
      </c>
      <c r="M68" t="s">
        <v>24</v>
      </c>
      <c r="N68" t="s">
        <v>9137</v>
      </c>
      <c r="O68" t="s">
        <v>25</v>
      </c>
      <c r="P68" t="s">
        <v>45</v>
      </c>
      <c r="Q68" t="s">
        <v>110</v>
      </c>
    </row>
    <row r="69" spans="1:17" x14ac:dyDescent="0.25">
      <c r="A69" t="s">
        <v>9178</v>
      </c>
      <c r="B69" t="s">
        <v>44</v>
      </c>
      <c r="C69">
        <v>4</v>
      </c>
      <c r="D69" t="s">
        <v>18</v>
      </c>
      <c r="E69" t="s">
        <v>29</v>
      </c>
      <c r="F69" s="1">
        <v>0.375</v>
      </c>
      <c r="G69" t="s">
        <v>9182</v>
      </c>
      <c r="H69" t="s">
        <v>38</v>
      </c>
      <c r="I69">
        <v>60</v>
      </c>
      <c r="J69">
        <v>23</v>
      </c>
      <c r="K69" s="4">
        <v>1.1110100011111E+43</v>
      </c>
      <c r="L69" t="s">
        <v>9179</v>
      </c>
      <c r="M69" t="s">
        <v>24</v>
      </c>
      <c r="N69" t="s">
        <v>9137</v>
      </c>
      <c r="O69" t="s">
        <v>25</v>
      </c>
      <c r="P69" t="s">
        <v>45</v>
      </c>
      <c r="Q69" t="s">
        <v>111</v>
      </c>
    </row>
    <row r="70" spans="1:17" x14ac:dyDescent="0.25">
      <c r="A70" t="s">
        <v>9178</v>
      </c>
      <c r="B70" t="s">
        <v>44</v>
      </c>
      <c r="C70">
        <v>5</v>
      </c>
      <c r="D70" t="s">
        <v>18</v>
      </c>
      <c r="E70" t="s">
        <v>33</v>
      </c>
      <c r="F70" s="1">
        <v>0.54166666666666663</v>
      </c>
      <c r="G70" t="s">
        <v>9158</v>
      </c>
      <c r="H70" t="s">
        <v>38</v>
      </c>
      <c r="I70">
        <v>60</v>
      </c>
      <c r="J70">
        <v>24</v>
      </c>
      <c r="K70" s="4">
        <v>1.1111100011111E+43</v>
      </c>
      <c r="L70" t="s">
        <v>9179</v>
      </c>
      <c r="M70" t="s">
        <v>24</v>
      </c>
      <c r="N70" t="s">
        <v>9137</v>
      </c>
      <c r="O70" t="s">
        <v>25</v>
      </c>
      <c r="P70" t="s">
        <v>45</v>
      </c>
      <c r="Q70" t="s">
        <v>112</v>
      </c>
    </row>
    <row r="71" spans="1:17" x14ac:dyDescent="0.25">
      <c r="A71" t="s">
        <v>9178</v>
      </c>
      <c r="B71" t="s">
        <v>44</v>
      </c>
      <c r="C71">
        <v>6</v>
      </c>
      <c r="D71" t="s">
        <v>18</v>
      </c>
      <c r="E71" t="s">
        <v>29</v>
      </c>
      <c r="F71" s="1">
        <v>0.41666666666666669</v>
      </c>
      <c r="G71" t="s">
        <v>9182</v>
      </c>
      <c r="H71" t="s">
        <v>38</v>
      </c>
      <c r="I71">
        <v>60</v>
      </c>
      <c r="J71">
        <v>21</v>
      </c>
      <c r="K71" s="4">
        <v>1.1110100011111E+43</v>
      </c>
      <c r="L71" t="s">
        <v>9179</v>
      </c>
      <c r="M71" t="s">
        <v>24</v>
      </c>
      <c r="N71" t="s">
        <v>9137</v>
      </c>
      <c r="O71" t="s">
        <v>25</v>
      </c>
      <c r="P71" t="s">
        <v>45</v>
      </c>
      <c r="Q71" t="s">
        <v>113</v>
      </c>
    </row>
    <row r="72" spans="1:17" x14ac:dyDescent="0.25">
      <c r="A72" t="s">
        <v>9178</v>
      </c>
      <c r="B72" t="s">
        <v>44</v>
      </c>
      <c r="C72">
        <v>7</v>
      </c>
      <c r="D72" t="s">
        <v>18</v>
      </c>
      <c r="E72" t="s">
        <v>33</v>
      </c>
      <c r="F72" s="1">
        <v>0.58333333333333337</v>
      </c>
      <c r="G72" t="s">
        <v>9158</v>
      </c>
      <c r="H72" t="s">
        <v>38</v>
      </c>
      <c r="I72">
        <v>60</v>
      </c>
      <c r="J72">
        <v>24</v>
      </c>
      <c r="K72" s="4">
        <v>1.1111100011111E+43</v>
      </c>
      <c r="L72" t="s">
        <v>9179</v>
      </c>
      <c r="M72" t="s">
        <v>24</v>
      </c>
      <c r="N72" t="s">
        <v>9137</v>
      </c>
      <c r="O72" t="s">
        <v>25</v>
      </c>
      <c r="P72" t="s">
        <v>45</v>
      </c>
      <c r="Q72" t="s">
        <v>114</v>
      </c>
    </row>
    <row r="73" spans="1:17" x14ac:dyDescent="0.25">
      <c r="A73" t="s">
        <v>9178</v>
      </c>
      <c r="B73" t="s">
        <v>44</v>
      </c>
      <c r="C73">
        <v>8</v>
      </c>
      <c r="D73" t="s">
        <v>18</v>
      </c>
      <c r="E73" t="s">
        <v>42</v>
      </c>
      <c r="F73" s="1">
        <v>0.41666666666666669</v>
      </c>
      <c r="G73" t="s">
        <v>9180</v>
      </c>
      <c r="H73" t="s">
        <v>38</v>
      </c>
      <c r="I73">
        <v>60</v>
      </c>
      <c r="J73">
        <v>25</v>
      </c>
      <c r="K73" s="4">
        <v>1.1111100011111E+43</v>
      </c>
      <c r="L73" t="s">
        <v>9179</v>
      </c>
      <c r="M73" t="s">
        <v>24</v>
      </c>
      <c r="N73" t="s">
        <v>9137</v>
      </c>
      <c r="O73" t="s">
        <v>25</v>
      </c>
      <c r="P73" t="s">
        <v>45</v>
      </c>
      <c r="Q73" t="s">
        <v>115</v>
      </c>
    </row>
    <row r="74" spans="1:17" x14ac:dyDescent="0.25">
      <c r="A74" t="s">
        <v>9178</v>
      </c>
      <c r="B74" t="s">
        <v>44</v>
      </c>
      <c r="C74">
        <v>9</v>
      </c>
      <c r="D74" t="s">
        <v>18</v>
      </c>
      <c r="E74" t="s">
        <v>33</v>
      </c>
      <c r="F74" s="1">
        <v>0.41666666666666669</v>
      </c>
      <c r="G74" t="s">
        <v>9158</v>
      </c>
      <c r="H74" t="s">
        <v>38</v>
      </c>
      <c r="I74">
        <v>60</v>
      </c>
      <c r="J74">
        <v>21</v>
      </c>
      <c r="K74" s="4">
        <v>1.1111100011111E+43</v>
      </c>
      <c r="L74" t="s">
        <v>9179</v>
      </c>
      <c r="M74" t="s">
        <v>24</v>
      </c>
      <c r="N74" t="s">
        <v>9137</v>
      </c>
      <c r="O74" t="s">
        <v>25</v>
      </c>
      <c r="P74" t="s">
        <v>45</v>
      </c>
      <c r="Q74" t="s">
        <v>116</v>
      </c>
    </row>
    <row r="75" spans="1:17" x14ac:dyDescent="0.25">
      <c r="A75" t="s">
        <v>9178</v>
      </c>
      <c r="B75" t="s">
        <v>44</v>
      </c>
      <c r="C75">
        <v>10</v>
      </c>
      <c r="D75" t="s">
        <v>18</v>
      </c>
      <c r="E75" t="s">
        <v>33</v>
      </c>
      <c r="F75" s="1">
        <v>0.5</v>
      </c>
      <c r="G75" t="s">
        <v>9180</v>
      </c>
      <c r="H75" t="s">
        <v>38</v>
      </c>
      <c r="I75">
        <v>60</v>
      </c>
      <c r="J75">
        <v>22</v>
      </c>
      <c r="K75" s="4">
        <v>1.1111100011111E+43</v>
      </c>
      <c r="L75" t="s">
        <v>9179</v>
      </c>
      <c r="M75" t="s">
        <v>24</v>
      </c>
      <c r="N75" t="s">
        <v>9137</v>
      </c>
      <c r="O75" t="s">
        <v>25</v>
      </c>
      <c r="P75" t="s">
        <v>45</v>
      </c>
      <c r="Q75" t="s">
        <v>117</v>
      </c>
    </row>
    <row r="76" spans="1:17" x14ac:dyDescent="0.25">
      <c r="A76" t="s">
        <v>9183</v>
      </c>
      <c r="B76" t="s">
        <v>17</v>
      </c>
      <c r="C76">
        <v>1</v>
      </c>
      <c r="D76" t="s">
        <v>18</v>
      </c>
      <c r="E76" t="s">
        <v>19</v>
      </c>
      <c r="F76" s="1">
        <v>0.58333333333333337</v>
      </c>
      <c r="G76" t="s">
        <v>9142</v>
      </c>
      <c r="H76" t="s">
        <v>38</v>
      </c>
      <c r="I76">
        <v>60</v>
      </c>
      <c r="J76">
        <v>230</v>
      </c>
      <c r="K76" s="4">
        <v>1.1111100111111E+24</v>
      </c>
      <c r="L76" t="s">
        <v>9184</v>
      </c>
      <c r="M76" t="s">
        <v>24</v>
      </c>
      <c r="N76" t="s">
        <v>9137</v>
      </c>
      <c r="O76" t="s">
        <v>66</v>
      </c>
      <c r="P76" t="s">
        <v>20</v>
      </c>
      <c r="Q76" t="s">
        <v>118</v>
      </c>
    </row>
    <row r="77" spans="1:17" x14ac:dyDescent="0.25">
      <c r="A77" t="s">
        <v>9183</v>
      </c>
      <c r="B77" t="s">
        <v>28</v>
      </c>
      <c r="C77">
        <v>1</v>
      </c>
      <c r="D77" t="s">
        <v>18</v>
      </c>
      <c r="E77" t="s">
        <v>29</v>
      </c>
      <c r="F77" s="1">
        <v>0.5</v>
      </c>
      <c r="G77" t="s">
        <v>9142</v>
      </c>
      <c r="H77" t="s">
        <v>38</v>
      </c>
      <c r="I77">
        <v>60</v>
      </c>
      <c r="J77">
        <v>230</v>
      </c>
      <c r="K77" s="4">
        <v>1.1111100111111E+24</v>
      </c>
      <c r="L77" t="s">
        <v>9184</v>
      </c>
      <c r="M77" t="s">
        <v>24</v>
      </c>
      <c r="N77" t="s">
        <v>9137</v>
      </c>
      <c r="O77" t="s">
        <v>66</v>
      </c>
      <c r="P77" t="s">
        <v>20</v>
      </c>
      <c r="Q77" t="s">
        <v>119</v>
      </c>
    </row>
    <row r="78" spans="1:17" x14ac:dyDescent="0.25">
      <c r="A78" t="s">
        <v>9183</v>
      </c>
      <c r="B78" t="s">
        <v>36</v>
      </c>
      <c r="C78">
        <v>1</v>
      </c>
      <c r="D78" t="s">
        <v>18</v>
      </c>
      <c r="E78" t="s">
        <v>29</v>
      </c>
      <c r="F78" s="1">
        <v>0.77083333333333337</v>
      </c>
      <c r="G78" t="s">
        <v>9185</v>
      </c>
      <c r="H78" t="s">
        <v>120</v>
      </c>
      <c r="I78">
        <v>90</v>
      </c>
      <c r="J78">
        <v>230</v>
      </c>
      <c r="K78" s="4">
        <v>1E+16</v>
      </c>
      <c r="L78" t="s">
        <v>38</v>
      </c>
      <c r="M78" t="s">
        <v>24</v>
      </c>
      <c r="N78" t="s">
        <v>9137</v>
      </c>
      <c r="O78" t="s">
        <v>66</v>
      </c>
      <c r="P78" t="s">
        <v>39</v>
      </c>
      <c r="Q78" t="s">
        <v>121</v>
      </c>
    </row>
    <row r="79" spans="1:17" x14ac:dyDescent="0.25">
      <c r="A79" t="s">
        <v>9183</v>
      </c>
      <c r="B79" t="s">
        <v>44</v>
      </c>
      <c r="C79">
        <v>1</v>
      </c>
      <c r="D79" t="s">
        <v>18</v>
      </c>
      <c r="E79" t="s">
        <v>19</v>
      </c>
      <c r="F79" s="1">
        <v>0.54166666666666663</v>
      </c>
      <c r="G79" t="s">
        <v>9181</v>
      </c>
      <c r="H79" t="s">
        <v>38</v>
      </c>
      <c r="I79">
        <v>60</v>
      </c>
      <c r="J79">
        <v>25</v>
      </c>
      <c r="K79" s="4">
        <v>1.111100111111E+23</v>
      </c>
      <c r="L79" t="s">
        <v>9184</v>
      </c>
      <c r="M79" t="s">
        <v>24</v>
      </c>
      <c r="N79" t="s">
        <v>9137</v>
      </c>
      <c r="O79" t="s">
        <v>66</v>
      </c>
      <c r="P79" t="s">
        <v>45</v>
      </c>
      <c r="Q79" t="s">
        <v>122</v>
      </c>
    </row>
    <row r="80" spans="1:17" x14ac:dyDescent="0.25">
      <c r="A80" t="s">
        <v>9183</v>
      </c>
      <c r="B80" t="s">
        <v>44</v>
      </c>
      <c r="C80">
        <v>2</v>
      </c>
      <c r="D80" t="s">
        <v>18</v>
      </c>
      <c r="E80" t="s">
        <v>19</v>
      </c>
      <c r="F80" s="1">
        <v>0.625</v>
      </c>
      <c r="G80" t="s">
        <v>9180</v>
      </c>
      <c r="H80" t="s">
        <v>38</v>
      </c>
      <c r="I80">
        <v>60</v>
      </c>
      <c r="J80">
        <v>25</v>
      </c>
      <c r="K80" s="4">
        <v>1.111100111111E+23</v>
      </c>
      <c r="L80" t="s">
        <v>9184</v>
      </c>
      <c r="M80" t="s">
        <v>24</v>
      </c>
      <c r="N80" t="s">
        <v>9137</v>
      </c>
      <c r="O80" t="s">
        <v>66</v>
      </c>
      <c r="P80" t="s">
        <v>45</v>
      </c>
      <c r="Q80" t="s">
        <v>123</v>
      </c>
    </row>
    <row r="81" spans="1:17" x14ac:dyDescent="0.25">
      <c r="A81" t="s">
        <v>9183</v>
      </c>
      <c r="B81" t="s">
        <v>44</v>
      </c>
      <c r="C81">
        <v>3</v>
      </c>
      <c r="D81" t="s">
        <v>18</v>
      </c>
      <c r="E81" t="s">
        <v>19</v>
      </c>
      <c r="F81" s="1">
        <v>0.66666666666666663</v>
      </c>
      <c r="G81" t="s">
        <v>9180</v>
      </c>
      <c r="H81" t="s">
        <v>38</v>
      </c>
      <c r="I81">
        <v>60</v>
      </c>
      <c r="J81">
        <v>25</v>
      </c>
      <c r="K81" s="4">
        <v>1.111100111111E+23</v>
      </c>
      <c r="L81" t="s">
        <v>9184</v>
      </c>
      <c r="M81" t="s">
        <v>24</v>
      </c>
      <c r="N81" t="s">
        <v>9137</v>
      </c>
      <c r="O81" t="s">
        <v>66</v>
      </c>
      <c r="P81" t="s">
        <v>45</v>
      </c>
      <c r="Q81" t="s">
        <v>124</v>
      </c>
    </row>
    <row r="82" spans="1:17" x14ac:dyDescent="0.25">
      <c r="A82" t="s">
        <v>9183</v>
      </c>
      <c r="B82" t="s">
        <v>44</v>
      </c>
      <c r="C82">
        <v>4</v>
      </c>
      <c r="D82" t="s">
        <v>18</v>
      </c>
      <c r="E82" t="s">
        <v>29</v>
      </c>
      <c r="F82" s="1">
        <v>0.375</v>
      </c>
      <c r="G82" t="s">
        <v>9168</v>
      </c>
      <c r="H82" t="s">
        <v>38</v>
      </c>
      <c r="I82">
        <v>60</v>
      </c>
      <c r="J82">
        <v>25</v>
      </c>
      <c r="K82" s="4">
        <v>1.111100111111E+23</v>
      </c>
      <c r="L82" t="s">
        <v>9184</v>
      </c>
      <c r="M82" t="s">
        <v>24</v>
      </c>
      <c r="N82" t="s">
        <v>9137</v>
      </c>
      <c r="O82" t="s">
        <v>66</v>
      </c>
      <c r="P82" t="s">
        <v>45</v>
      </c>
      <c r="Q82" t="s">
        <v>125</v>
      </c>
    </row>
    <row r="83" spans="1:17" x14ac:dyDescent="0.25">
      <c r="A83" t="s">
        <v>9183</v>
      </c>
      <c r="B83" t="s">
        <v>44</v>
      </c>
      <c r="C83">
        <v>5</v>
      </c>
      <c r="D83" t="s">
        <v>18</v>
      </c>
      <c r="E83" t="s">
        <v>29</v>
      </c>
      <c r="F83" s="1">
        <v>0.54166666666666663</v>
      </c>
      <c r="G83" t="s">
        <v>9186</v>
      </c>
      <c r="H83" t="s">
        <v>38</v>
      </c>
      <c r="I83">
        <v>60</v>
      </c>
      <c r="J83">
        <v>25</v>
      </c>
      <c r="K83" s="4">
        <v>1.111100111111E+23</v>
      </c>
      <c r="L83" t="s">
        <v>9184</v>
      </c>
      <c r="M83" t="s">
        <v>24</v>
      </c>
      <c r="N83" t="s">
        <v>9137</v>
      </c>
      <c r="O83" t="s">
        <v>66</v>
      </c>
      <c r="P83" t="s">
        <v>45</v>
      </c>
      <c r="Q83" t="s">
        <v>126</v>
      </c>
    </row>
    <row r="84" spans="1:17" x14ac:dyDescent="0.25">
      <c r="A84" t="s">
        <v>9183</v>
      </c>
      <c r="B84" t="s">
        <v>44</v>
      </c>
      <c r="C84">
        <v>6</v>
      </c>
      <c r="D84" t="s">
        <v>18</v>
      </c>
      <c r="E84" t="s">
        <v>29</v>
      </c>
      <c r="F84" s="1">
        <v>0.625</v>
      </c>
      <c r="G84" t="s">
        <v>9181</v>
      </c>
      <c r="H84" t="s">
        <v>38</v>
      </c>
      <c r="I84">
        <v>60</v>
      </c>
      <c r="J84">
        <v>25</v>
      </c>
      <c r="K84" s="4">
        <v>1.111100111111E+23</v>
      </c>
      <c r="L84" t="s">
        <v>9184</v>
      </c>
      <c r="M84" t="s">
        <v>24</v>
      </c>
      <c r="N84" t="s">
        <v>9137</v>
      </c>
      <c r="O84" t="s">
        <v>66</v>
      </c>
      <c r="P84" t="s">
        <v>45</v>
      </c>
      <c r="Q84" t="s">
        <v>127</v>
      </c>
    </row>
    <row r="85" spans="1:17" x14ac:dyDescent="0.25">
      <c r="A85" t="s">
        <v>9183</v>
      </c>
      <c r="B85" t="s">
        <v>44</v>
      </c>
      <c r="C85">
        <v>7</v>
      </c>
      <c r="D85" t="s">
        <v>18</v>
      </c>
      <c r="E85" t="s">
        <v>29</v>
      </c>
      <c r="F85" s="1">
        <v>0.66666666666666663</v>
      </c>
      <c r="G85" t="s">
        <v>9158</v>
      </c>
      <c r="H85" t="s">
        <v>38</v>
      </c>
      <c r="I85">
        <v>60</v>
      </c>
      <c r="J85">
        <v>25</v>
      </c>
      <c r="K85" s="4">
        <v>1.111100111111E+23</v>
      </c>
      <c r="L85" t="s">
        <v>9184</v>
      </c>
      <c r="M85" t="s">
        <v>24</v>
      </c>
      <c r="N85" t="s">
        <v>9137</v>
      </c>
      <c r="O85" t="s">
        <v>66</v>
      </c>
      <c r="P85" t="s">
        <v>45</v>
      </c>
      <c r="Q85" t="s">
        <v>128</v>
      </c>
    </row>
    <row r="86" spans="1:17" x14ac:dyDescent="0.25">
      <c r="A86" t="s">
        <v>9183</v>
      </c>
      <c r="B86" t="s">
        <v>44</v>
      </c>
      <c r="C86">
        <v>8</v>
      </c>
      <c r="D86" t="s">
        <v>18</v>
      </c>
      <c r="E86" t="s">
        <v>33</v>
      </c>
      <c r="F86" s="1">
        <v>0.5</v>
      </c>
      <c r="G86" t="s">
        <v>9158</v>
      </c>
      <c r="H86" t="s">
        <v>38</v>
      </c>
      <c r="I86">
        <v>60</v>
      </c>
      <c r="J86">
        <v>25</v>
      </c>
      <c r="K86" s="4">
        <v>1.111100111111E+23</v>
      </c>
      <c r="L86" t="s">
        <v>9184</v>
      </c>
      <c r="M86" t="s">
        <v>24</v>
      </c>
      <c r="N86" t="s">
        <v>9137</v>
      </c>
      <c r="O86" t="s">
        <v>66</v>
      </c>
      <c r="P86" t="s">
        <v>45</v>
      </c>
      <c r="Q86" t="s">
        <v>129</v>
      </c>
    </row>
    <row r="87" spans="1:17" x14ac:dyDescent="0.25">
      <c r="A87" t="s">
        <v>9183</v>
      </c>
      <c r="B87" t="s">
        <v>44</v>
      </c>
      <c r="C87">
        <v>9</v>
      </c>
      <c r="D87" t="s">
        <v>18</v>
      </c>
      <c r="E87" t="s">
        <v>42</v>
      </c>
      <c r="F87" s="1">
        <v>0.45833333333333331</v>
      </c>
      <c r="G87" t="s">
        <v>9157</v>
      </c>
      <c r="H87" t="s">
        <v>38</v>
      </c>
      <c r="I87">
        <v>60</v>
      </c>
      <c r="J87">
        <v>25</v>
      </c>
      <c r="K87" s="4">
        <v>1.111100111111E+23</v>
      </c>
      <c r="L87" t="s">
        <v>9184</v>
      </c>
      <c r="M87" t="s">
        <v>24</v>
      </c>
      <c r="N87" t="s">
        <v>9137</v>
      </c>
      <c r="O87" t="s">
        <v>66</v>
      </c>
      <c r="P87" t="s">
        <v>45</v>
      </c>
      <c r="Q87" t="s">
        <v>130</v>
      </c>
    </row>
    <row r="88" spans="1:17" x14ac:dyDescent="0.25">
      <c r="A88" t="s">
        <v>9187</v>
      </c>
      <c r="B88" t="s">
        <v>17</v>
      </c>
      <c r="C88">
        <v>1</v>
      </c>
      <c r="D88" t="s">
        <v>18</v>
      </c>
      <c r="E88" t="s">
        <v>33</v>
      </c>
      <c r="F88" s="1">
        <v>0.375</v>
      </c>
      <c r="G88" t="s">
        <v>9158</v>
      </c>
      <c r="H88" t="s">
        <v>83</v>
      </c>
      <c r="I88">
        <v>60</v>
      </c>
      <c r="J88">
        <v>16</v>
      </c>
      <c r="K88" s="4">
        <v>1.1111110001111099E+44</v>
      </c>
      <c r="L88" t="s">
        <v>9188</v>
      </c>
      <c r="M88" t="s">
        <v>24</v>
      </c>
      <c r="N88" t="s">
        <v>9137</v>
      </c>
      <c r="O88" t="s">
        <v>25</v>
      </c>
      <c r="P88" t="s">
        <v>20</v>
      </c>
      <c r="Q88" t="s">
        <v>131</v>
      </c>
    </row>
    <row r="89" spans="1:17" x14ac:dyDescent="0.25">
      <c r="A89" t="s">
        <v>9187</v>
      </c>
      <c r="B89" t="s">
        <v>28</v>
      </c>
      <c r="C89">
        <v>1</v>
      </c>
      <c r="D89" t="s">
        <v>18</v>
      </c>
      <c r="E89" t="s">
        <v>37</v>
      </c>
      <c r="F89" s="1">
        <v>0.5</v>
      </c>
      <c r="G89" t="s">
        <v>9181</v>
      </c>
      <c r="H89" t="s">
        <v>83</v>
      </c>
      <c r="I89">
        <v>120</v>
      </c>
      <c r="J89">
        <v>16</v>
      </c>
      <c r="K89" s="4">
        <v>1.11101100011111E+44</v>
      </c>
      <c r="L89" t="s">
        <v>9188</v>
      </c>
      <c r="M89" t="s">
        <v>24</v>
      </c>
      <c r="N89" t="s">
        <v>9137</v>
      </c>
      <c r="O89" t="s">
        <v>25</v>
      </c>
      <c r="P89" t="s">
        <v>20</v>
      </c>
      <c r="Q89" t="s">
        <v>132</v>
      </c>
    </row>
    <row r="90" spans="1:17" x14ac:dyDescent="0.25">
      <c r="A90" t="s">
        <v>9189</v>
      </c>
      <c r="B90" t="s">
        <v>17</v>
      </c>
      <c r="C90">
        <v>1</v>
      </c>
      <c r="D90" t="s">
        <v>18</v>
      </c>
      <c r="E90" t="s">
        <v>29</v>
      </c>
      <c r="F90" s="1">
        <v>0.33333333333333331</v>
      </c>
      <c r="G90" t="s">
        <v>9134</v>
      </c>
      <c r="H90" t="s">
        <v>9190</v>
      </c>
      <c r="I90">
        <v>60</v>
      </c>
      <c r="J90">
        <v>230</v>
      </c>
      <c r="K90" s="4">
        <v>1.1111010001111099E+44</v>
      </c>
      <c r="L90" t="s">
        <v>9191</v>
      </c>
      <c r="M90" t="s">
        <v>24</v>
      </c>
      <c r="N90" t="s">
        <v>9137</v>
      </c>
      <c r="O90" t="s">
        <v>25</v>
      </c>
      <c r="P90" t="s">
        <v>20</v>
      </c>
      <c r="Q90" t="s">
        <v>134</v>
      </c>
    </row>
    <row r="91" spans="1:17" x14ac:dyDescent="0.25">
      <c r="A91" t="s">
        <v>9189</v>
      </c>
      <c r="B91" t="s">
        <v>28</v>
      </c>
      <c r="C91">
        <v>1</v>
      </c>
      <c r="D91" t="s">
        <v>18</v>
      </c>
      <c r="E91" t="s">
        <v>37</v>
      </c>
      <c r="F91" s="1">
        <v>0.375</v>
      </c>
      <c r="G91" t="s">
        <v>9134</v>
      </c>
      <c r="H91" t="s">
        <v>9192</v>
      </c>
      <c r="I91">
        <v>60</v>
      </c>
      <c r="J91">
        <v>230</v>
      </c>
      <c r="K91" s="4">
        <v>1.11101100011111E+44</v>
      </c>
      <c r="L91" t="s">
        <v>9191</v>
      </c>
      <c r="M91" t="s">
        <v>24</v>
      </c>
      <c r="N91" t="s">
        <v>9137</v>
      </c>
      <c r="O91" t="s">
        <v>25</v>
      </c>
      <c r="P91" t="s">
        <v>20</v>
      </c>
      <c r="Q91" t="s">
        <v>135</v>
      </c>
    </row>
    <row r="92" spans="1:17" x14ac:dyDescent="0.25">
      <c r="A92" t="s">
        <v>9189</v>
      </c>
      <c r="B92" t="s">
        <v>36</v>
      </c>
      <c r="C92">
        <v>1</v>
      </c>
      <c r="D92" t="s">
        <v>18</v>
      </c>
      <c r="E92" t="s">
        <v>19</v>
      </c>
      <c r="F92" s="1">
        <v>0.77083333333333337</v>
      </c>
      <c r="G92" t="s">
        <v>9193</v>
      </c>
      <c r="H92" t="s">
        <v>38</v>
      </c>
      <c r="I92">
        <v>120</v>
      </c>
      <c r="J92">
        <v>223</v>
      </c>
      <c r="K92" s="4">
        <v>9.9999999999999995E+33</v>
      </c>
      <c r="L92" t="s">
        <v>9136</v>
      </c>
      <c r="M92" t="s">
        <v>24</v>
      </c>
      <c r="N92" t="s">
        <v>9137</v>
      </c>
      <c r="O92" t="s">
        <v>25</v>
      </c>
      <c r="P92" t="s">
        <v>39</v>
      </c>
      <c r="Q92" t="s">
        <v>136</v>
      </c>
    </row>
    <row r="93" spans="1:17" x14ac:dyDescent="0.25">
      <c r="A93" t="s">
        <v>9189</v>
      </c>
      <c r="B93" t="s">
        <v>44</v>
      </c>
      <c r="C93">
        <v>1</v>
      </c>
      <c r="D93" t="s">
        <v>18</v>
      </c>
      <c r="E93" t="s">
        <v>33</v>
      </c>
      <c r="F93" s="1">
        <v>0.45833333333333331</v>
      </c>
      <c r="G93" t="s">
        <v>9194</v>
      </c>
      <c r="H93" t="s">
        <v>38</v>
      </c>
      <c r="I93">
        <v>60</v>
      </c>
      <c r="J93">
        <v>20</v>
      </c>
      <c r="K93" s="4">
        <v>1.1111100001111E+43</v>
      </c>
      <c r="L93" t="s">
        <v>9191</v>
      </c>
      <c r="M93" t="s">
        <v>24</v>
      </c>
      <c r="N93" t="s">
        <v>9137</v>
      </c>
      <c r="O93" t="s">
        <v>25</v>
      </c>
      <c r="P93" t="s">
        <v>45</v>
      </c>
      <c r="Q93" t="s">
        <v>137</v>
      </c>
    </row>
    <row r="94" spans="1:17" x14ac:dyDescent="0.25">
      <c r="A94" t="s">
        <v>9189</v>
      </c>
      <c r="B94" t="s">
        <v>44</v>
      </c>
      <c r="C94">
        <v>2</v>
      </c>
      <c r="D94" t="s">
        <v>18</v>
      </c>
      <c r="E94" t="s">
        <v>33</v>
      </c>
      <c r="F94" s="1">
        <v>0.5</v>
      </c>
      <c r="G94" t="s">
        <v>9194</v>
      </c>
      <c r="H94" t="s">
        <v>38</v>
      </c>
      <c r="I94">
        <v>60</v>
      </c>
      <c r="J94">
        <v>20</v>
      </c>
      <c r="K94" s="4">
        <v>1.1111100001111E+43</v>
      </c>
      <c r="L94" t="s">
        <v>9191</v>
      </c>
      <c r="M94" t="s">
        <v>24</v>
      </c>
      <c r="N94" t="s">
        <v>9137</v>
      </c>
      <c r="O94" t="s">
        <v>25</v>
      </c>
      <c r="P94" t="s">
        <v>45</v>
      </c>
      <c r="Q94" t="s">
        <v>138</v>
      </c>
    </row>
    <row r="95" spans="1:17" x14ac:dyDescent="0.25">
      <c r="A95" t="s">
        <v>9189</v>
      </c>
      <c r="B95" t="s">
        <v>44</v>
      </c>
      <c r="C95">
        <v>3</v>
      </c>
      <c r="D95" t="s">
        <v>18</v>
      </c>
      <c r="E95" t="s">
        <v>33</v>
      </c>
      <c r="F95" s="1">
        <v>0.58333333333333337</v>
      </c>
      <c r="G95" t="s">
        <v>9186</v>
      </c>
      <c r="H95" t="s">
        <v>38</v>
      </c>
      <c r="I95">
        <v>60</v>
      </c>
      <c r="J95">
        <v>20</v>
      </c>
      <c r="K95" s="4">
        <v>1.1111100001111E+43</v>
      </c>
      <c r="L95" t="s">
        <v>9191</v>
      </c>
      <c r="M95" t="s">
        <v>24</v>
      </c>
      <c r="N95" t="s">
        <v>9137</v>
      </c>
      <c r="O95" t="s">
        <v>25</v>
      </c>
      <c r="P95" t="s">
        <v>45</v>
      </c>
      <c r="Q95" t="s">
        <v>139</v>
      </c>
    </row>
    <row r="96" spans="1:17" x14ac:dyDescent="0.25">
      <c r="A96" t="s">
        <v>9189</v>
      </c>
      <c r="B96" t="s">
        <v>44</v>
      </c>
      <c r="C96">
        <v>4</v>
      </c>
      <c r="D96" t="s">
        <v>18</v>
      </c>
      <c r="E96" t="s">
        <v>33</v>
      </c>
      <c r="F96" s="1">
        <v>0.66666666666666663</v>
      </c>
      <c r="G96" t="s">
        <v>9158</v>
      </c>
      <c r="H96" t="s">
        <v>38</v>
      </c>
      <c r="I96">
        <v>60</v>
      </c>
      <c r="J96">
        <v>20</v>
      </c>
      <c r="K96" s="4">
        <v>1.1111100001111E+43</v>
      </c>
      <c r="L96" t="s">
        <v>9191</v>
      </c>
      <c r="M96" t="s">
        <v>24</v>
      </c>
      <c r="N96" t="s">
        <v>9137</v>
      </c>
      <c r="O96" t="s">
        <v>25</v>
      </c>
      <c r="P96" t="s">
        <v>45</v>
      </c>
      <c r="Q96" t="s">
        <v>140</v>
      </c>
    </row>
    <row r="97" spans="1:17" x14ac:dyDescent="0.25">
      <c r="A97" t="s">
        <v>9189</v>
      </c>
      <c r="B97" t="s">
        <v>44</v>
      </c>
      <c r="C97">
        <v>5</v>
      </c>
      <c r="D97" t="s">
        <v>18</v>
      </c>
      <c r="E97" t="s">
        <v>42</v>
      </c>
      <c r="F97" s="1">
        <v>0.375</v>
      </c>
      <c r="G97" t="s">
        <v>9195</v>
      </c>
      <c r="H97" t="s">
        <v>38</v>
      </c>
      <c r="I97">
        <v>60</v>
      </c>
      <c r="J97">
        <v>20</v>
      </c>
      <c r="K97" s="4">
        <v>1.1110100001111E+43</v>
      </c>
      <c r="L97" t="s">
        <v>9191</v>
      </c>
      <c r="M97" t="s">
        <v>24</v>
      </c>
      <c r="N97" t="s">
        <v>9137</v>
      </c>
      <c r="O97" t="s">
        <v>25</v>
      </c>
      <c r="P97" t="s">
        <v>45</v>
      </c>
      <c r="Q97" t="s">
        <v>141</v>
      </c>
    </row>
    <row r="98" spans="1:17" x14ac:dyDescent="0.25">
      <c r="A98" t="s">
        <v>9189</v>
      </c>
      <c r="B98" t="s">
        <v>44</v>
      </c>
      <c r="C98">
        <v>6</v>
      </c>
      <c r="D98" t="s">
        <v>18</v>
      </c>
      <c r="E98" t="s">
        <v>42</v>
      </c>
      <c r="F98" s="1">
        <v>0.41666666666666669</v>
      </c>
      <c r="G98" t="s">
        <v>9159</v>
      </c>
      <c r="H98" t="s">
        <v>38</v>
      </c>
      <c r="I98">
        <v>60</v>
      </c>
      <c r="J98">
        <v>20</v>
      </c>
      <c r="K98" s="4">
        <v>1.1110100001111E+43</v>
      </c>
      <c r="L98" t="s">
        <v>9191</v>
      </c>
      <c r="M98" t="s">
        <v>24</v>
      </c>
      <c r="N98" t="s">
        <v>9137</v>
      </c>
      <c r="O98" t="s">
        <v>25</v>
      </c>
      <c r="P98" t="s">
        <v>45</v>
      </c>
      <c r="Q98" t="s">
        <v>142</v>
      </c>
    </row>
    <row r="99" spans="1:17" x14ac:dyDescent="0.25">
      <c r="A99" t="s">
        <v>9189</v>
      </c>
      <c r="B99" t="s">
        <v>44</v>
      </c>
      <c r="C99">
        <v>7</v>
      </c>
      <c r="D99" t="s">
        <v>18</v>
      </c>
      <c r="E99" t="s">
        <v>42</v>
      </c>
      <c r="F99" s="1">
        <v>0.54166666666666663</v>
      </c>
      <c r="G99" t="s">
        <v>9159</v>
      </c>
      <c r="H99" t="s">
        <v>38</v>
      </c>
      <c r="I99">
        <v>60</v>
      </c>
      <c r="J99">
        <v>19</v>
      </c>
      <c r="K99" s="4">
        <v>1.1110100001111E+43</v>
      </c>
      <c r="L99" t="s">
        <v>9191</v>
      </c>
      <c r="M99" t="s">
        <v>24</v>
      </c>
      <c r="N99" t="s">
        <v>9137</v>
      </c>
      <c r="O99" t="s">
        <v>25</v>
      </c>
      <c r="P99" t="s">
        <v>45</v>
      </c>
      <c r="Q99" t="s">
        <v>143</v>
      </c>
    </row>
    <row r="100" spans="1:17" x14ac:dyDescent="0.25">
      <c r="A100" t="s">
        <v>9189</v>
      </c>
      <c r="B100" t="s">
        <v>44</v>
      </c>
      <c r="C100">
        <v>8</v>
      </c>
      <c r="D100" t="s">
        <v>18</v>
      </c>
      <c r="E100" t="s">
        <v>42</v>
      </c>
      <c r="F100" s="1">
        <v>0.58333333333333337</v>
      </c>
      <c r="G100" t="s">
        <v>9159</v>
      </c>
      <c r="H100" t="s">
        <v>38</v>
      </c>
      <c r="I100">
        <v>60</v>
      </c>
      <c r="J100">
        <v>20</v>
      </c>
      <c r="K100" s="4">
        <v>1.1110100001111E+43</v>
      </c>
      <c r="L100" t="s">
        <v>9191</v>
      </c>
      <c r="M100" t="s">
        <v>24</v>
      </c>
      <c r="N100" t="s">
        <v>9137</v>
      </c>
      <c r="O100" t="s">
        <v>25</v>
      </c>
      <c r="P100" t="s">
        <v>45</v>
      </c>
      <c r="Q100" t="s">
        <v>144</v>
      </c>
    </row>
    <row r="101" spans="1:17" x14ac:dyDescent="0.25">
      <c r="A101" t="s">
        <v>9189</v>
      </c>
      <c r="B101" t="s">
        <v>44</v>
      </c>
      <c r="C101">
        <v>9</v>
      </c>
      <c r="D101" t="s">
        <v>18</v>
      </c>
      <c r="E101" t="s">
        <v>37</v>
      </c>
      <c r="F101" s="1">
        <v>0.41666666666666669</v>
      </c>
      <c r="G101" t="s">
        <v>9196</v>
      </c>
      <c r="H101" t="s">
        <v>38</v>
      </c>
      <c r="I101">
        <v>60</v>
      </c>
      <c r="J101">
        <v>19</v>
      </c>
      <c r="K101" s="4">
        <v>1.1101100001111E+43</v>
      </c>
      <c r="L101" t="s">
        <v>9191</v>
      </c>
      <c r="M101" t="s">
        <v>24</v>
      </c>
      <c r="N101" t="s">
        <v>9137</v>
      </c>
      <c r="O101" t="s">
        <v>25</v>
      </c>
      <c r="P101" t="s">
        <v>45</v>
      </c>
      <c r="Q101" t="s">
        <v>145</v>
      </c>
    </row>
    <row r="102" spans="1:17" x14ac:dyDescent="0.25">
      <c r="A102" t="s">
        <v>9189</v>
      </c>
      <c r="B102" t="s">
        <v>44</v>
      </c>
      <c r="C102">
        <v>10</v>
      </c>
      <c r="D102" t="s">
        <v>18</v>
      </c>
      <c r="E102" t="s">
        <v>37</v>
      </c>
      <c r="F102" s="1">
        <v>0.45833333333333331</v>
      </c>
      <c r="G102" t="s">
        <v>9197</v>
      </c>
      <c r="H102" t="s">
        <v>38</v>
      </c>
      <c r="I102">
        <v>60</v>
      </c>
      <c r="J102">
        <v>20</v>
      </c>
      <c r="K102" s="4">
        <v>1.1101100001111E+43</v>
      </c>
      <c r="L102" t="s">
        <v>9191</v>
      </c>
      <c r="M102" t="s">
        <v>24</v>
      </c>
      <c r="N102" t="s">
        <v>9137</v>
      </c>
      <c r="O102" t="s">
        <v>25</v>
      </c>
      <c r="P102" t="s">
        <v>45</v>
      </c>
      <c r="Q102" t="s">
        <v>146</v>
      </c>
    </row>
    <row r="103" spans="1:17" x14ac:dyDescent="0.25">
      <c r="A103" t="s">
        <v>9189</v>
      </c>
      <c r="B103" t="s">
        <v>44</v>
      </c>
      <c r="C103">
        <v>11</v>
      </c>
      <c r="D103" t="s">
        <v>18</v>
      </c>
      <c r="E103" t="s">
        <v>37</v>
      </c>
      <c r="F103" s="1">
        <v>0.54166666666666663</v>
      </c>
      <c r="G103" t="s">
        <v>9198</v>
      </c>
      <c r="H103" t="s">
        <v>38</v>
      </c>
      <c r="I103">
        <v>60</v>
      </c>
      <c r="J103">
        <v>14</v>
      </c>
      <c r="K103" s="4">
        <v>1.1101100001111E+43</v>
      </c>
      <c r="L103" t="s">
        <v>9191</v>
      </c>
      <c r="M103" t="s">
        <v>24</v>
      </c>
      <c r="N103" t="s">
        <v>9137</v>
      </c>
      <c r="O103" t="s">
        <v>25</v>
      </c>
      <c r="P103" t="s">
        <v>45</v>
      </c>
      <c r="Q103" t="s">
        <v>147</v>
      </c>
    </row>
    <row r="104" spans="1:17" x14ac:dyDescent="0.25">
      <c r="A104" t="s">
        <v>9189</v>
      </c>
      <c r="B104" t="s">
        <v>44</v>
      </c>
      <c r="C104">
        <v>12</v>
      </c>
      <c r="D104" t="s">
        <v>18</v>
      </c>
      <c r="E104" t="s">
        <v>37</v>
      </c>
      <c r="F104" s="1">
        <v>0.58333333333333337</v>
      </c>
      <c r="G104" t="s">
        <v>9198</v>
      </c>
      <c r="H104" t="s">
        <v>38</v>
      </c>
      <c r="I104">
        <v>60</v>
      </c>
      <c r="J104">
        <v>17</v>
      </c>
      <c r="K104" s="4">
        <v>1.1101100001111E+43</v>
      </c>
      <c r="L104" t="s">
        <v>9191</v>
      </c>
      <c r="M104" t="s">
        <v>24</v>
      </c>
      <c r="N104" t="s">
        <v>9137</v>
      </c>
      <c r="O104" t="s">
        <v>25</v>
      </c>
      <c r="P104" t="s">
        <v>45</v>
      </c>
      <c r="Q104" t="s">
        <v>148</v>
      </c>
    </row>
    <row r="105" spans="1:17" x14ac:dyDescent="0.25">
      <c r="A105" t="s">
        <v>9199</v>
      </c>
      <c r="B105" t="s">
        <v>17</v>
      </c>
      <c r="C105">
        <v>1</v>
      </c>
      <c r="D105" t="s">
        <v>18</v>
      </c>
      <c r="E105" t="s">
        <v>29</v>
      </c>
      <c r="F105" s="1">
        <v>0.45833333333333331</v>
      </c>
      <c r="G105" t="s">
        <v>9174</v>
      </c>
      <c r="H105" t="s">
        <v>149</v>
      </c>
      <c r="I105">
        <v>60</v>
      </c>
      <c r="J105">
        <v>183</v>
      </c>
      <c r="K105" s="4">
        <v>1.1111100111111E+24</v>
      </c>
      <c r="L105" t="s">
        <v>9200</v>
      </c>
      <c r="M105" t="s">
        <v>24</v>
      </c>
      <c r="N105" t="s">
        <v>9137</v>
      </c>
      <c r="O105" t="s">
        <v>66</v>
      </c>
      <c r="P105" t="s">
        <v>20</v>
      </c>
      <c r="Q105" t="s">
        <v>150</v>
      </c>
    </row>
    <row r="106" spans="1:17" x14ac:dyDescent="0.25">
      <c r="A106" t="s">
        <v>9199</v>
      </c>
      <c r="B106" t="s">
        <v>28</v>
      </c>
      <c r="C106">
        <v>1</v>
      </c>
      <c r="D106" t="s">
        <v>18</v>
      </c>
      <c r="E106" t="s">
        <v>42</v>
      </c>
      <c r="F106" s="1">
        <v>0.41666666666666669</v>
      </c>
      <c r="G106" t="s">
        <v>9139</v>
      </c>
      <c r="H106" t="s">
        <v>149</v>
      </c>
      <c r="I106">
        <v>60</v>
      </c>
      <c r="J106">
        <v>183</v>
      </c>
      <c r="K106" s="4">
        <v>1.111100111111E+23</v>
      </c>
      <c r="L106" t="s">
        <v>9200</v>
      </c>
      <c r="M106" t="s">
        <v>24</v>
      </c>
      <c r="N106" t="s">
        <v>9137</v>
      </c>
      <c r="O106" t="s">
        <v>66</v>
      </c>
      <c r="P106" t="s">
        <v>20</v>
      </c>
      <c r="Q106" t="s">
        <v>151</v>
      </c>
    </row>
    <row r="107" spans="1:17" x14ac:dyDescent="0.25">
      <c r="A107" t="s">
        <v>9199</v>
      </c>
      <c r="B107" t="s">
        <v>32</v>
      </c>
      <c r="C107">
        <v>1</v>
      </c>
      <c r="D107" t="s">
        <v>18</v>
      </c>
      <c r="E107" t="s">
        <v>37</v>
      </c>
      <c r="F107" s="1">
        <v>0.375</v>
      </c>
      <c r="G107" t="s">
        <v>9139</v>
      </c>
      <c r="H107" t="s">
        <v>38</v>
      </c>
      <c r="I107">
        <v>120</v>
      </c>
      <c r="J107">
        <v>183</v>
      </c>
      <c r="K107" s="4">
        <v>9.9999999999999998E+23</v>
      </c>
      <c r="L107" t="s">
        <v>9200</v>
      </c>
      <c r="M107" t="s">
        <v>24</v>
      </c>
      <c r="N107" t="s">
        <v>9137</v>
      </c>
      <c r="O107" t="s">
        <v>66</v>
      </c>
      <c r="P107" t="s">
        <v>20</v>
      </c>
      <c r="Q107" t="s">
        <v>152</v>
      </c>
    </row>
    <row r="108" spans="1:17" x14ac:dyDescent="0.25">
      <c r="A108" t="s">
        <v>9199</v>
      </c>
      <c r="B108" t="s">
        <v>36</v>
      </c>
      <c r="C108">
        <v>1</v>
      </c>
      <c r="D108" t="s">
        <v>18</v>
      </c>
      <c r="E108" t="s">
        <v>19</v>
      </c>
      <c r="F108" s="1">
        <v>0.72916666666666663</v>
      </c>
      <c r="G108" t="s">
        <v>9138</v>
      </c>
      <c r="H108" t="s">
        <v>38</v>
      </c>
      <c r="I108">
        <v>120</v>
      </c>
      <c r="J108">
        <v>183</v>
      </c>
      <c r="K108" s="4">
        <v>1E+20</v>
      </c>
      <c r="L108" t="s">
        <v>9200</v>
      </c>
      <c r="M108" t="s">
        <v>24</v>
      </c>
      <c r="N108" t="s">
        <v>9137</v>
      </c>
      <c r="O108" t="s">
        <v>66</v>
      </c>
      <c r="P108" t="s">
        <v>39</v>
      </c>
      <c r="Q108" t="s">
        <v>153</v>
      </c>
    </row>
    <row r="109" spans="1:17" x14ac:dyDescent="0.25">
      <c r="A109" t="s">
        <v>9199</v>
      </c>
      <c r="B109" t="s">
        <v>44</v>
      </c>
      <c r="C109">
        <v>1</v>
      </c>
      <c r="D109" t="s">
        <v>18</v>
      </c>
      <c r="E109" t="s">
        <v>33</v>
      </c>
      <c r="F109" s="1">
        <v>0.41666666666666669</v>
      </c>
      <c r="G109" t="s">
        <v>9180</v>
      </c>
      <c r="H109" t="s">
        <v>38</v>
      </c>
      <c r="I109">
        <v>60</v>
      </c>
      <c r="J109">
        <v>25</v>
      </c>
      <c r="K109" s="4">
        <v>1.111100111111E+23</v>
      </c>
      <c r="L109" t="s">
        <v>9200</v>
      </c>
      <c r="M109" t="s">
        <v>24</v>
      </c>
      <c r="N109" t="s">
        <v>9137</v>
      </c>
      <c r="O109" t="s">
        <v>66</v>
      </c>
      <c r="P109" t="s">
        <v>45</v>
      </c>
      <c r="Q109" t="s">
        <v>154</v>
      </c>
    </row>
    <row r="110" spans="1:17" x14ac:dyDescent="0.25">
      <c r="A110" t="s">
        <v>9199</v>
      </c>
      <c r="B110" t="s">
        <v>44</v>
      </c>
      <c r="C110">
        <v>2</v>
      </c>
      <c r="D110" t="s">
        <v>18</v>
      </c>
      <c r="E110" t="s">
        <v>33</v>
      </c>
      <c r="F110" s="1">
        <v>0.45833333333333331</v>
      </c>
      <c r="G110" t="s">
        <v>9201</v>
      </c>
      <c r="H110" t="s">
        <v>38</v>
      </c>
      <c r="I110">
        <v>60</v>
      </c>
      <c r="J110">
        <v>25</v>
      </c>
      <c r="K110" s="4">
        <v>1.111100111111E+23</v>
      </c>
      <c r="L110" t="s">
        <v>9200</v>
      </c>
      <c r="M110" t="s">
        <v>24</v>
      </c>
      <c r="N110" t="s">
        <v>9137</v>
      </c>
      <c r="O110" t="s">
        <v>66</v>
      </c>
      <c r="P110" t="s">
        <v>45</v>
      </c>
      <c r="Q110" t="s">
        <v>155</v>
      </c>
    </row>
    <row r="111" spans="1:17" x14ac:dyDescent="0.25">
      <c r="A111" t="s">
        <v>9199</v>
      </c>
      <c r="B111" t="s">
        <v>44</v>
      </c>
      <c r="C111">
        <v>3</v>
      </c>
      <c r="D111" t="s">
        <v>18</v>
      </c>
      <c r="E111" t="s">
        <v>37</v>
      </c>
      <c r="F111" s="1">
        <v>0.58333333333333337</v>
      </c>
      <c r="G111" t="s">
        <v>9198</v>
      </c>
      <c r="H111" t="s">
        <v>38</v>
      </c>
      <c r="I111">
        <v>60</v>
      </c>
      <c r="J111">
        <v>23</v>
      </c>
      <c r="K111" s="4">
        <v>1.111100111111E+23</v>
      </c>
      <c r="L111" t="s">
        <v>9200</v>
      </c>
      <c r="M111" t="s">
        <v>24</v>
      </c>
      <c r="N111" t="s">
        <v>9137</v>
      </c>
      <c r="O111" t="s">
        <v>66</v>
      </c>
      <c r="P111" t="s">
        <v>45</v>
      </c>
      <c r="Q111" t="s">
        <v>156</v>
      </c>
    </row>
    <row r="112" spans="1:17" x14ac:dyDescent="0.25">
      <c r="A112" t="s">
        <v>9199</v>
      </c>
      <c r="B112" t="s">
        <v>44</v>
      </c>
      <c r="C112">
        <v>4</v>
      </c>
      <c r="D112" t="s">
        <v>18</v>
      </c>
      <c r="E112" t="s">
        <v>42</v>
      </c>
      <c r="F112" s="1">
        <v>0.625</v>
      </c>
      <c r="G112" t="s">
        <v>9158</v>
      </c>
      <c r="H112" t="s">
        <v>38</v>
      </c>
      <c r="I112">
        <v>60</v>
      </c>
      <c r="J112">
        <v>25</v>
      </c>
      <c r="K112" s="4">
        <v>1.111100111111E+23</v>
      </c>
      <c r="L112" t="s">
        <v>9200</v>
      </c>
      <c r="M112" t="s">
        <v>24</v>
      </c>
      <c r="N112" t="s">
        <v>9137</v>
      </c>
      <c r="O112" t="s">
        <v>66</v>
      </c>
      <c r="P112" t="s">
        <v>45</v>
      </c>
      <c r="Q112" t="s">
        <v>157</v>
      </c>
    </row>
    <row r="113" spans="1:17" x14ac:dyDescent="0.25">
      <c r="A113" t="s">
        <v>9199</v>
      </c>
      <c r="B113" t="s">
        <v>44</v>
      </c>
      <c r="C113">
        <v>5</v>
      </c>
      <c r="D113" t="s">
        <v>18</v>
      </c>
      <c r="E113" t="s">
        <v>37</v>
      </c>
      <c r="F113" s="1">
        <v>0.45833333333333331</v>
      </c>
      <c r="G113" t="s">
        <v>158</v>
      </c>
      <c r="H113" t="s">
        <v>38</v>
      </c>
      <c r="I113">
        <v>60</v>
      </c>
      <c r="J113">
        <v>25</v>
      </c>
      <c r="K113" s="4">
        <v>1.111100111111E+23</v>
      </c>
      <c r="L113" t="s">
        <v>9200</v>
      </c>
      <c r="M113" t="s">
        <v>24</v>
      </c>
      <c r="N113" t="s">
        <v>9137</v>
      </c>
      <c r="O113" t="s">
        <v>66</v>
      </c>
      <c r="P113" t="s">
        <v>45</v>
      </c>
      <c r="Q113" t="s">
        <v>159</v>
      </c>
    </row>
    <row r="114" spans="1:17" x14ac:dyDescent="0.25">
      <c r="A114" t="s">
        <v>9199</v>
      </c>
      <c r="B114" t="s">
        <v>44</v>
      </c>
      <c r="C114">
        <v>6</v>
      </c>
      <c r="D114" t="s">
        <v>18</v>
      </c>
      <c r="E114" t="s">
        <v>19</v>
      </c>
      <c r="F114" s="1">
        <v>0.58333333333333337</v>
      </c>
      <c r="G114" t="s">
        <v>9181</v>
      </c>
      <c r="H114" t="s">
        <v>38</v>
      </c>
      <c r="I114">
        <v>60</v>
      </c>
      <c r="J114">
        <v>10</v>
      </c>
      <c r="K114" s="4">
        <v>1.111100111111E+23</v>
      </c>
      <c r="L114" t="s">
        <v>9200</v>
      </c>
      <c r="M114" t="s">
        <v>24</v>
      </c>
      <c r="N114" t="s">
        <v>9137</v>
      </c>
      <c r="O114" t="s">
        <v>66</v>
      </c>
      <c r="P114" t="s">
        <v>45</v>
      </c>
      <c r="Q114" t="s">
        <v>160</v>
      </c>
    </row>
    <row r="115" spans="1:17" x14ac:dyDescent="0.25">
      <c r="A115" t="s">
        <v>9199</v>
      </c>
      <c r="B115" t="s">
        <v>44</v>
      </c>
      <c r="C115">
        <v>7</v>
      </c>
      <c r="D115" t="s">
        <v>18</v>
      </c>
      <c r="E115" t="s">
        <v>19</v>
      </c>
      <c r="F115" s="1">
        <v>0.625</v>
      </c>
      <c r="G115" t="s">
        <v>9181</v>
      </c>
      <c r="H115" t="s">
        <v>38</v>
      </c>
      <c r="I115">
        <v>60</v>
      </c>
      <c r="J115">
        <v>24</v>
      </c>
      <c r="K115" s="4">
        <v>1.111100111111E+23</v>
      </c>
      <c r="L115" t="s">
        <v>9200</v>
      </c>
      <c r="M115" t="s">
        <v>24</v>
      </c>
      <c r="N115" t="s">
        <v>9137</v>
      </c>
      <c r="O115" t="s">
        <v>66</v>
      </c>
      <c r="P115" t="s">
        <v>45</v>
      </c>
      <c r="Q115" t="s">
        <v>161</v>
      </c>
    </row>
    <row r="116" spans="1:17" x14ac:dyDescent="0.25">
      <c r="A116" t="s">
        <v>9199</v>
      </c>
      <c r="B116" t="s">
        <v>44</v>
      </c>
      <c r="C116">
        <v>8</v>
      </c>
      <c r="D116" t="s">
        <v>18</v>
      </c>
      <c r="E116" t="s">
        <v>42</v>
      </c>
      <c r="F116" s="1">
        <v>0.58333333333333337</v>
      </c>
      <c r="G116" t="s">
        <v>9202</v>
      </c>
      <c r="H116" t="s">
        <v>38</v>
      </c>
      <c r="I116">
        <v>60</v>
      </c>
      <c r="J116">
        <v>25</v>
      </c>
      <c r="K116" s="4">
        <v>1.111100111111E+23</v>
      </c>
      <c r="L116" t="s">
        <v>9200</v>
      </c>
      <c r="M116" t="s">
        <v>24</v>
      </c>
      <c r="N116" t="s">
        <v>9137</v>
      </c>
      <c r="O116" t="s">
        <v>66</v>
      </c>
      <c r="P116" t="s">
        <v>45</v>
      </c>
      <c r="Q116" t="s">
        <v>162</v>
      </c>
    </row>
    <row r="117" spans="1:17" x14ac:dyDescent="0.25">
      <c r="A117" t="s">
        <v>9203</v>
      </c>
      <c r="B117" t="s">
        <v>163</v>
      </c>
      <c r="C117">
        <v>1</v>
      </c>
      <c r="D117" t="s">
        <v>18</v>
      </c>
      <c r="E117" t="s">
        <v>37</v>
      </c>
      <c r="F117" s="1">
        <v>0.45833333333333331</v>
      </c>
      <c r="G117" t="s">
        <v>9158</v>
      </c>
      <c r="H117" t="s">
        <v>164</v>
      </c>
      <c r="I117">
        <v>60</v>
      </c>
      <c r="J117">
        <v>30</v>
      </c>
      <c r="K117" s="4">
        <v>1.101100011111E+42</v>
      </c>
      <c r="L117" t="s">
        <v>9204</v>
      </c>
      <c r="M117" t="s">
        <v>24</v>
      </c>
      <c r="N117" t="s">
        <v>9137</v>
      </c>
      <c r="O117" t="s">
        <v>25</v>
      </c>
      <c r="P117" t="s">
        <v>9205</v>
      </c>
      <c r="Q117" t="s">
        <v>166</v>
      </c>
    </row>
    <row r="118" spans="1:17" x14ac:dyDescent="0.25">
      <c r="A118" t="s">
        <v>9203</v>
      </c>
      <c r="B118" t="s">
        <v>17</v>
      </c>
      <c r="C118">
        <v>1</v>
      </c>
      <c r="D118" t="s">
        <v>18</v>
      </c>
      <c r="E118" t="s">
        <v>19</v>
      </c>
      <c r="F118" s="1">
        <v>0.58333333333333337</v>
      </c>
      <c r="G118" t="s">
        <v>9139</v>
      </c>
      <c r="H118" t="s">
        <v>9206</v>
      </c>
      <c r="I118">
        <v>120</v>
      </c>
      <c r="J118">
        <v>219</v>
      </c>
      <c r="K118" s="4">
        <v>1.1111010001111099E+44</v>
      </c>
      <c r="L118" t="s">
        <v>9204</v>
      </c>
      <c r="M118" t="s">
        <v>24</v>
      </c>
      <c r="N118" t="s">
        <v>9137</v>
      </c>
      <c r="O118" t="s">
        <v>25</v>
      </c>
      <c r="P118" t="s">
        <v>20</v>
      </c>
      <c r="Q118" t="s">
        <v>167</v>
      </c>
    </row>
    <row r="119" spans="1:17" x14ac:dyDescent="0.25">
      <c r="A119" t="s">
        <v>9203</v>
      </c>
      <c r="B119" t="s">
        <v>36</v>
      </c>
      <c r="C119">
        <v>1</v>
      </c>
      <c r="D119" t="s">
        <v>18</v>
      </c>
      <c r="E119" t="s">
        <v>33</v>
      </c>
      <c r="F119" s="1">
        <v>0.79166666666666663</v>
      </c>
      <c r="G119" t="s">
        <v>9207</v>
      </c>
      <c r="H119" t="s">
        <v>38</v>
      </c>
      <c r="I119">
        <v>90</v>
      </c>
      <c r="J119">
        <v>219</v>
      </c>
      <c r="K119" s="4">
        <v>1E+40</v>
      </c>
      <c r="L119" t="s">
        <v>38</v>
      </c>
      <c r="M119" t="s">
        <v>24</v>
      </c>
      <c r="N119" t="s">
        <v>9137</v>
      </c>
      <c r="O119" t="s">
        <v>25</v>
      </c>
      <c r="P119" t="s">
        <v>39</v>
      </c>
      <c r="Q119" t="s">
        <v>168</v>
      </c>
    </row>
    <row r="120" spans="1:17" x14ac:dyDescent="0.25">
      <c r="A120" t="s">
        <v>9203</v>
      </c>
      <c r="B120" t="s">
        <v>41</v>
      </c>
      <c r="C120">
        <v>1</v>
      </c>
      <c r="D120" t="s">
        <v>18</v>
      </c>
      <c r="E120" t="s">
        <v>42</v>
      </c>
      <c r="F120" s="1">
        <v>0.79166666666666663</v>
      </c>
      <c r="G120" t="s">
        <v>9138</v>
      </c>
      <c r="H120" t="s">
        <v>38</v>
      </c>
      <c r="I120">
        <v>90</v>
      </c>
      <c r="J120">
        <v>219</v>
      </c>
      <c r="K120" s="4">
        <v>9.9999999999999995E+32</v>
      </c>
      <c r="L120" t="s">
        <v>38</v>
      </c>
      <c r="M120" t="s">
        <v>24</v>
      </c>
      <c r="N120" t="s">
        <v>9137</v>
      </c>
      <c r="O120" t="s">
        <v>25</v>
      </c>
      <c r="P120" t="s">
        <v>39</v>
      </c>
      <c r="Q120" t="s">
        <v>169</v>
      </c>
    </row>
    <row r="121" spans="1:17" x14ac:dyDescent="0.25">
      <c r="A121" t="s">
        <v>9203</v>
      </c>
      <c r="B121" t="s">
        <v>44</v>
      </c>
      <c r="C121">
        <v>1</v>
      </c>
      <c r="D121" t="s">
        <v>18</v>
      </c>
      <c r="E121" t="s">
        <v>29</v>
      </c>
      <c r="F121" s="1">
        <v>0.5</v>
      </c>
      <c r="G121" t="s">
        <v>9186</v>
      </c>
      <c r="H121" t="s">
        <v>38</v>
      </c>
      <c r="I121">
        <v>60</v>
      </c>
      <c r="J121">
        <v>25</v>
      </c>
      <c r="K121" s="4">
        <v>1.1110100011111E+43</v>
      </c>
      <c r="L121" t="s">
        <v>9204</v>
      </c>
      <c r="M121" t="s">
        <v>24</v>
      </c>
      <c r="N121" t="s">
        <v>9137</v>
      </c>
      <c r="O121" t="s">
        <v>25</v>
      </c>
      <c r="P121" t="s">
        <v>45</v>
      </c>
      <c r="Q121" t="s">
        <v>170</v>
      </c>
    </row>
    <row r="122" spans="1:17" x14ac:dyDescent="0.25">
      <c r="A122" t="s">
        <v>9203</v>
      </c>
      <c r="B122" t="s">
        <v>44</v>
      </c>
      <c r="C122">
        <v>2</v>
      </c>
      <c r="D122" t="s">
        <v>18</v>
      </c>
      <c r="E122" t="s">
        <v>29</v>
      </c>
      <c r="F122" s="1">
        <v>0.625</v>
      </c>
      <c r="G122" t="s">
        <v>9186</v>
      </c>
      <c r="H122" t="s">
        <v>38</v>
      </c>
      <c r="I122">
        <v>60</v>
      </c>
      <c r="J122">
        <v>25</v>
      </c>
      <c r="K122" s="4">
        <v>1.1110100011111E+43</v>
      </c>
      <c r="L122" t="s">
        <v>9204</v>
      </c>
      <c r="M122" t="s">
        <v>24</v>
      </c>
      <c r="N122" t="s">
        <v>9137</v>
      </c>
      <c r="O122" t="s">
        <v>25</v>
      </c>
      <c r="P122" t="s">
        <v>45</v>
      </c>
      <c r="Q122" t="s">
        <v>171</v>
      </c>
    </row>
    <row r="123" spans="1:17" x14ac:dyDescent="0.25">
      <c r="A123" t="s">
        <v>9203</v>
      </c>
      <c r="B123" t="s">
        <v>44</v>
      </c>
      <c r="C123">
        <v>3</v>
      </c>
      <c r="D123" t="s">
        <v>18</v>
      </c>
      <c r="E123" t="s">
        <v>33</v>
      </c>
      <c r="F123" s="1">
        <v>0.45833333333333331</v>
      </c>
      <c r="G123" t="s">
        <v>9186</v>
      </c>
      <c r="H123" t="s">
        <v>38</v>
      </c>
      <c r="I123">
        <v>60</v>
      </c>
      <c r="J123">
        <v>25</v>
      </c>
      <c r="K123" s="4">
        <v>1.1111100011111E+43</v>
      </c>
      <c r="L123" t="s">
        <v>9204</v>
      </c>
      <c r="M123" t="s">
        <v>24</v>
      </c>
      <c r="N123" t="s">
        <v>9137</v>
      </c>
      <c r="O123" t="s">
        <v>25</v>
      </c>
      <c r="P123" t="s">
        <v>45</v>
      </c>
      <c r="Q123" t="s">
        <v>172</v>
      </c>
    </row>
    <row r="124" spans="1:17" x14ac:dyDescent="0.25">
      <c r="A124" t="s">
        <v>9203</v>
      </c>
      <c r="B124" t="s">
        <v>44</v>
      </c>
      <c r="C124">
        <v>4</v>
      </c>
      <c r="D124" t="s">
        <v>18</v>
      </c>
      <c r="E124" t="s">
        <v>33</v>
      </c>
      <c r="F124" s="1">
        <v>0.66666666666666663</v>
      </c>
      <c r="G124" t="s">
        <v>9208</v>
      </c>
      <c r="H124" t="s">
        <v>38</v>
      </c>
      <c r="I124">
        <v>60</v>
      </c>
      <c r="J124">
        <v>25</v>
      </c>
      <c r="K124" s="4">
        <v>1.1111100011111E+43</v>
      </c>
      <c r="L124" t="s">
        <v>9204</v>
      </c>
      <c r="M124" t="s">
        <v>24</v>
      </c>
      <c r="N124" t="s">
        <v>9137</v>
      </c>
      <c r="O124" t="s">
        <v>25</v>
      </c>
      <c r="P124" t="s">
        <v>45</v>
      </c>
      <c r="Q124" t="s">
        <v>173</v>
      </c>
    </row>
    <row r="125" spans="1:17" x14ac:dyDescent="0.25">
      <c r="A125" t="s">
        <v>9203</v>
      </c>
      <c r="B125" t="s">
        <v>44</v>
      </c>
      <c r="C125">
        <v>5</v>
      </c>
      <c r="D125" t="s">
        <v>18</v>
      </c>
      <c r="E125" t="s">
        <v>42</v>
      </c>
      <c r="F125" s="1">
        <v>0.5</v>
      </c>
      <c r="G125" t="s">
        <v>9201</v>
      </c>
      <c r="H125" t="s">
        <v>38</v>
      </c>
      <c r="I125">
        <v>60</v>
      </c>
      <c r="J125">
        <v>26</v>
      </c>
      <c r="K125" s="4">
        <v>1.1111100011111E+43</v>
      </c>
      <c r="L125" t="s">
        <v>9204</v>
      </c>
      <c r="M125" t="s">
        <v>24</v>
      </c>
      <c r="N125" t="s">
        <v>9137</v>
      </c>
      <c r="O125" t="s">
        <v>25</v>
      </c>
      <c r="P125" t="s">
        <v>45</v>
      </c>
      <c r="Q125" t="s">
        <v>174</v>
      </c>
    </row>
    <row r="126" spans="1:17" x14ac:dyDescent="0.25">
      <c r="A126" t="s">
        <v>9203</v>
      </c>
      <c r="B126" t="s">
        <v>44</v>
      </c>
      <c r="C126">
        <v>6</v>
      </c>
      <c r="D126" t="s">
        <v>18</v>
      </c>
      <c r="E126" t="s">
        <v>42</v>
      </c>
      <c r="F126" s="1">
        <v>0.58333333333333337</v>
      </c>
      <c r="G126" t="s">
        <v>9209</v>
      </c>
      <c r="H126" t="s">
        <v>38</v>
      </c>
      <c r="I126">
        <v>60</v>
      </c>
      <c r="J126">
        <v>25</v>
      </c>
      <c r="K126" s="4">
        <v>1.1111100011111E+43</v>
      </c>
      <c r="L126" t="s">
        <v>9204</v>
      </c>
      <c r="M126" t="s">
        <v>24</v>
      </c>
      <c r="N126" t="s">
        <v>9137</v>
      </c>
      <c r="O126" t="s">
        <v>25</v>
      </c>
      <c r="P126" t="s">
        <v>45</v>
      </c>
      <c r="Q126" t="s">
        <v>175</v>
      </c>
    </row>
    <row r="127" spans="1:17" x14ac:dyDescent="0.25">
      <c r="A127" t="s">
        <v>9203</v>
      </c>
      <c r="B127" t="s">
        <v>44</v>
      </c>
      <c r="C127">
        <v>8</v>
      </c>
      <c r="D127" t="s">
        <v>18</v>
      </c>
      <c r="E127" t="s">
        <v>42</v>
      </c>
      <c r="F127" s="1">
        <v>0.625</v>
      </c>
      <c r="G127" t="s">
        <v>9210</v>
      </c>
      <c r="H127" t="s">
        <v>38</v>
      </c>
      <c r="I127">
        <v>60</v>
      </c>
      <c r="J127">
        <v>22</v>
      </c>
      <c r="K127" s="4">
        <v>1.1111100011111E+43</v>
      </c>
      <c r="L127" t="s">
        <v>9204</v>
      </c>
      <c r="M127" t="s">
        <v>24</v>
      </c>
      <c r="N127" t="s">
        <v>9137</v>
      </c>
      <c r="O127" t="s">
        <v>25</v>
      </c>
      <c r="P127" t="s">
        <v>45</v>
      </c>
      <c r="Q127" t="s">
        <v>176</v>
      </c>
    </row>
    <row r="128" spans="1:17" x14ac:dyDescent="0.25">
      <c r="A128" t="s">
        <v>9203</v>
      </c>
      <c r="B128" t="s">
        <v>44</v>
      </c>
      <c r="C128">
        <v>9</v>
      </c>
      <c r="D128" t="s">
        <v>18</v>
      </c>
      <c r="E128" t="s">
        <v>37</v>
      </c>
      <c r="F128" s="1">
        <v>0.41666666666666669</v>
      </c>
      <c r="G128" t="s">
        <v>9158</v>
      </c>
      <c r="H128" t="s">
        <v>38</v>
      </c>
      <c r="I128">
        <v>60</v>
      </c>
      <c r="J128">
        <v>24</v>
      </c>
      <c r="K128" s="4">
        <v>1.1101100011111E+43</v>
      </c>
      <c r="L128" t="s">
        <v>9204</v>
      </c>
      <c r="M128" t="s">
        <v>24</v>
      </c>
      <c r="N128" t="s">
        <v>9137</v>
      </c>
      <c r="O128" t="s">
        <v>25</v>
      </c>
      <c r="P128" t="s">
        <v>45</v>
      </c>
      <c r="Q128" t="s">
        <v>177</v>
      </c>
    </row>
    <row r="129" spans="1:17" x14ac:dyDescent="0.25">
      <c r="A129" t="s">
        <v>9203</v>
      </c>
      <c r="B129" t="s">
        <v>44</v>
      </c>
      <c r="C129">
        <v>10</v>
      </c>
      <c r="D129" t="s">
        <v>18</v>
      </c>
      <c r="E129" t="s">
        <v>37</v>
      </c>
      <c r="F129" s="1">
        <v>0.54166666666666663</v>
      </c>
      <c r="G129" t="s">
        <v>9158</v>
      </c>
      <c r="H129" t="s">
        <v>38</v>
      </c>
      <c r="I129">
        <v>60</v>
      </c>
      <c r="J129">
        <v>19</v>
      </c>
      <c r="K129" s="4">
        <v>1.1101100011111E+43</v>
      </c>
      <c r="L129" t="s">
        <v>9204</v>
      </c>
      <c r="M129" t="s">
        <v>24</v>
      </c>
      <c r="N129" t="s">
        <v>9137</v>
      </c>
      <c r="O129" t="s">
        <v>25</v>
      </c>
      <c r="P129" t="s">
        <v>45</v>
      </c>
      <c r="Q129" t="s">
        <v>178</v>
      </c>
    </row>
    <row r="130" spans="1:17" x14ac:dyDescent="0.25">
      <c r="A130" t="s">
        <v>9203</v>
      </c>
      <c r="B130" t="s">
        <v>179</v>
      </c>
      <c r="C130">
        <v>1</v>
      </c>
      <c r="D130" t="s">
        <v>18</v>
      </c>
      <c r="E130" t="s">
        <v>42</v>
      </c>
      <c r="F130" s="1">
        <v>0.45833333333333331</v>
      </c>
      <c r="G130" t="s">
        <v>9134</v>
      </c>
      <c r="H130" t="s">
        <v>38</v>
      </c>
      <c r="I130">
        <v>60</v>
      </c>
      <c r="J130">
        <v>219</v>
      </c>
      <c r="K130" s="4">
        <v>1.1111110001111099E+44</v>
      </c>
      <c r="L130" t="s">
        <v>9204</v>
      </c>
      <c r="M130" t="s">
        <v>24</v>
      </c>
      <c r="N130" t="s">
        <v>9137</v>
      </c>
      <c r="O130" t="s">
        <v>25</v>
      </c>
      <c r="P130" t="s">
        <v>180</v>
      </c>
      <c r="Q130" t="s">
        <v>181</v>
      </c>
    </row>
    <row r="131" spans="1:17" x14ac:dyDescent="0.25">
      <c r="A131" t="s">
        <v>9211</v>
      </c>
      <c r="B131" t="s">
        <v>17</v>
      </c>
      <c r="C131">
        <v>1</v>
      </c>
      <c r="D131" t="s">
        <v>18</v>
      </c>
      <c r="E131" t="s">
        <v>29</v>
      </c>
      <c r="F131" s="1">
        <v>0.41666666666666669</v>
      </c>
      <c r="G131" t="s">
        <v>9139</v>
      </c>
      <c r="H131" t="s">
        <v>38</v>
      </c>
      <c r="I131">
        <v>60</v>
      </c>
      <c r="J131">
        <v>135</v>
      </c>
      <c r="K131" s="4">
        <v>1.1111100111111E+24</v>
      </c>
      <c r="L131" t="s">
        <v>9212</v>
      </c>
      <c r="M131" t="s">
        <v>24</v>
      </c>
      <c r="N131" t="s">
        <v>9137</v>
      </c>
      <c r="O131" t="s">
        <v>66</v>
      </c>
      <c r="P131" t="s">
        <v>20</v>
      </c>
      <c r="Q131" t="s">
        <v>182</v>
      </c>
    </row>
    <row r="132" spans="1:17" x14ac:dyDescent="0.25">
      <c r="A132" t="s">
        <v>9211</v>
      </c>
      <c r="B132" t="s">
        <v>28</v>
      </c>
      <c r="C132">
        <v>1</v>
      </c>
      <c r="D132" t="s">
        <v>18</v>
      </c>
      <c r="E132" t="s">
        <v>33</v>
      </c>
      <c r="F132" s="1">
        <v>0.66666666666666663</v>
      </c>
      <c r="G132" t="s">
        <v>9139</v>
      </c>
      <c r="H132" t="s">
        <v>38</v>
      </c>
      <c r="I132">
        <v>60</v>
      </c>
      <c r="J132">
        <v>135</v>
      </c>
      <c r="K132" s="4">
        <v>1.1111100111111E+24</v>
      </c>
      <c r="L132" t="s">
        <v>9212</v>
      </c>
      <c r="M132" t="s">
        <v>24</v>
      </c>
      <c r="N132" t="s">
        <v>9137</v>
      </c>
      <c r="O132" t="s">
        <v>66</v>
      </c>
      <c r="P132" t="s">
        <v>20</v>
      </c>
      <c r="Q132" t="s">
        <v>183</v>
      </c>
    </row>
    <row r="133" spans="1:17" x14ac:dyDescent="0.25">
      <c r="A133" t="s">
        <v>9211</v>
      </c>
      <c r="B133" t="s">
        <v>36</v>
      </c>
      <c r="C133">
        <v>1</v>
      </c>
      <c r="D133" t="s">
        <v>18</v>
      </c>
      <c r="E133" t="s">
        <v>33</v>
      </c>
      <c r="F133" s="1">
        <v>0.75</v>
      </c>
      <c r="G133" t="s">
        <v>9134</v>
      </c>
      <c r="H133" t="s">
        <v>38</v>
      </c>
      <c r="I133">
        <v>120</v>
      </c>
      <c r="J133">
        <v>135</v>
      </c>
      <c r="K133" s="4">
        <v>1E+20</v>
      </c>
      <c r="L133" t="s">
        <v>9212</v>
      </c>
      <c r="M133" t="s">
        <v>24</v>
      </c>
      <c r="N133" t="s">
        <v>9137</v>
      </c>
      <c r="O133" t="s">
        <v>66</v>
      </c>
      <c r="P133" t="s">
        <v>39</v>
      </c>
      <c r="Q133" t="s">
        <v>184</v>
      </c>
    </row>
    <row r="134" spans="1:17" x14ac:dyDescent="0.25">
      <c r="A134" t="s">
        <v>9211</v>
      </c>
      <c r="B134" t="s">
        <v>44</v>
      </c>
      <c r="C134">
        <v>1</v>
      </c>
      <c r="D134" t="s">
        <v>18</v>
      </c>
      <c r="E134" t="s">
        <v>29</v>
      </c>
      <c r="F134" s="1">
        <v>0.5</v>
      </c>
      <c r="G134" t="s">
        <v>9158</v>
      </c>
      <c r="H134" t="s">
        <v>38</v>
      </c>
      <c r="I134">
        <v>60</v>
      </c>
      <c r="J134">
        <v>28</v>
      </c>
      <c r="K134" s="4">
        <v>1.111100111111E+23</v>
      </c>
      <c r="L134" t="s">
        <v>9212</v>
      </c>
      <c r="M134" t="s">
        <v>24</v>
      </c>
      <c r="N134" t="s">
        <v>9137</v>
      </c>
      <c r="O134" t="s">
        <v>66</v>
      </c>
      <c r="P134" t="s">
        <v>45</v>
      </c>
      <c r="Q134" t="s">
        <v>185</v>
      </c>
    </row>
    <row r="135" spans="1:17" x14ac:dyDescent="0.25">
      <c r="A135" t="s">
        <v>9211</v>
      </c>
      <c r="B135" t="s">
        <v>44</v>
      </c>
      <c r="C135">
        <v>2</v>
      </c>
      <c r="D135" t="s">
        <v>18</v>
      </c>
      <c r="E135" t="s">
        <v>29</v>
      </c>
      <c r="F135" s="1">
        <v>0.54166666666666663</v>
      </c>
      <c r="G135" t="s">
        <v>9158</v>
      </c>
      <c r="H135" t="s">
        <v>38</v>
      </c>
      <c r="I135">
        <v>60</v>
      </c>
      <c r="J135">
        <v>21</v>
      </c>
      <c r="K135" s="4">
        <v>1.111100111111E+23</v>
      </c>
      <c r="L135" t="s">
        <v>9212</v>
      </c>
      <c r="M135" t="s">
        <v>24</v>
      </c>
      <c r="N135" t="s">
        <v>9137</v>
      </c>
      <c r="O135" t="s">
        <v>66</v>
      </c>
      <c r="P135" t="s">
        <v>45</v>
      </c>
      <c r="Q135" t="s">
        <v>186</v>
      </c>
    </row>
    <row r="136" spans="1:17" x14ac:dyDescent="0.25">
      <c r="A136" t="s">
        <v>9211</v>
      </c>
      <c r="B136" t="s">
        <v>44</v>
      </c>
      <c r="C136">
        <v>3</v>
      </c>
      <c r="D136" t="s">
        <v>18</v>
      </c>
      <c r="E136" t="s">
        <v>29</v>
      </c>
      <c r="F136" s="1">
        <v>0.58333333333333337</v>
      </c>
      <c r="G136" t="s">
        <v>9158</v>
      </c>
      <c r="H136" t="s">
        <v>38</v>
      </c>
      <c r="I136">
        <v>60</v>
      </c>
      <c r="J136">
        <v>25</v>
      </c>
      <c r="K136" s="4">
        <v>1.111100111111E+23</v>
      </c>
      <c r="L136" t="s">
        <v>9212</v>
      </c>
      <c r="M136" t="s">
        <v>24</v>
      </c>
      <c r="N136" t="s">
        <v>9137</v>
      </c>
      <c r="O136" t="s">
        <v>66</v>
      </c>
      <c r="P136" t="s">
        <v>45</v>
      </c>
      <c r="Q136" t="s">
        <v>187</v>
      </c>
    </row>
    <row r="137" spans="1:17" x14ac:dyDescent="0.25">
      <c r="A137" t="s">
        <v>9211</v>
      </c>
      <c r="B137" t="s">
        <v>44</v>
      </c>
      <c r="C137">
        <v>4</v>
      </c>
      <c r="D137" t="s">
        <v>18</v>
      </c>
      <c r="E137" t="s">
        <v>42</v>
      </c>
      <c r="F137" s="1">
        <v>0.45833333333333331</v>
      </c>
      <c r="G137" t="s">
        <v>9198</v>
      </c>
      <c r="H137" t="s">
        <v>38</v>
      </c>
      <c r="I137">
        <v>60</v>
      </c>
      <c r="J137">
        <v>29</v>
      </c>
      <c r="K137" s="4">
        <v>1.111100111111E+23</v>
      </c>
      <c r="L137" t="s">
        <v>9212</v>
      </c>
      <c r="M137" t="s">
        <v>24</v>
      </c>
      <c r="N137" t="s">
        <v>9137</v>
      </c>
      <c r="O137" t="s">
        <v>66</v>
      </c>
      <c r="P137" t="s">
        <v>45</v>
      </c>
      <c r="Q137" t="s">
        <v>188</v>
      </c>
    </row>
    <row r="138" spans="1:17" x14ac:dyDescent="0.25">
      <c r="A138" t="s">
        <v>9211</v>
      </c>
      <c r="B138" t="s">
        <v>44</v>
      </c>
      <c r="C138">
        <v>5</v>
      </c>
      <c r="D138" t="s">
        <v>18</v>
      </c>
      <c r="E138" t="s">
        <v>42</v>
      </c>
      <c r="F138" s="1">
        <v>0.5</v>
      </c>
      <c r="G138" t="s">
        <v>9180</v>
      </c>
      <c r="H138" t="s">
        <v>38</v>
      </c>
      <c r="I138">
        <v>60</v>
      </c>
      <c r="J138">
        <v>28</v>
      </c>
      <c r="K138" s="4">
        <v>1.111100111111E+23</v>
      </c>
      <c r="L138" t="s">
        <v>9212</v>
      </c>
      <c r="M138" t="s">
        <v>24</v>
      </c>
      <c r="N138" t="s">
        <v>9137</v>
      </c>
      <c r="O138" t="s">
        <v>66</v>
      </c>
      <c r="P138" t="s">
        <v>45</v>
      </c>
      <c r="Q138" t="s">
        <v>189</v>
      </c>
    </row>
    <row r="139" spans="1:17" x14ac:dyDescent="0.25">
      <c r="A139" t="s">
        <v>9211</v>
      </c>
      <c r="B139" t="s">
        <v>44</v>
      </c>
      <c r="C139">
        <v>6</v>
      </c>
      <c r="D139" t="s">
        <v>18</v>
      </c>
      <c r="E139" t="s">
        <v>29</v>
      </c>
      <c r="F139" s="1">
        <v>0.45833333333333331</v>
      </c>
      <c r="G139" t="s">
        <v>9155</v>
      </c>
      <c r="H139" t="s">
        <v>38</v>
      </c>
      <c r="I139">
        <v>60</v>
      </c>
      <c r="J139">
        <v>0</v>
      </c>
      <c r="K139" s="4">
        <v>1.111100111111E+23</v>
      </c>
      <c r="L139" t="s">
        <v>9212</v>
      </c>
      <c r="M139" t="s">
        <v>24</v>
      </c>
      <c r="N139" t="s">
        <v>9137</v>
      </c>
      <c r="O139" t="s">
        <v>66</v>
      </c>
      <c r="P139" t="s">
        <v>45</v>
      </c>
      <c r="Q139" t="s">
        <v>190</v>
      </c>
    </row>
    <row r="140" spans="1:17" x14ac:dyDescent="0.25">
      <c r="A140" t="s">
        <v>9213</v>
      </c>
      <c r="B140" t="s">
        <v>17</v>
      </c>
      <c r="C140">
        <v>1</v>
      </c>
      <c r="D140" t="s">
        <v>18</v>
      </c>
      <c r="E140" t="s">
        <v>19</v>
      </c>
      <c r="F140" s="1">
        <v>0.5</v>
      </c>
      <c r="G140" t="s">
        <v>9214</v>
      </c>
      <c r="H140" t="s">
        <v>38</v>
      </c>
      <c r="I140">
        <v>60</v>
      </c>
      <c r="J140">
        <v>31</v>
      </c>
      <c r="K140" s="4">
        <v>1.1111010001111099E+44</v>
      </c>
      <c r="L140" t="s">
        <v>9215</v>
      </c>
      <c r="M140" t="s">
        <v>24</v>
      </c>
      <c r="N140" t="s">
        <v>9137</v>
      </c>
      <c r="O140" t="s">
        <v>25</v>
      </c>
      <c r="P140" t="s">
        <v>20</v>
      </c>
      <c r="Q140" t="s">
        <v>191</v>
      </c>
    </row>
    <row r="141" spans="1:17" x14ac:dyDescent="0.25">
      <c r="A141" t="s">
        <v>9213</v>
      </c>
      <c r="B141" t="s">
        <v>44</v>
      </c>
      <c r="C141">
        <v>1</v>
      </c>
      <c r="D141" t="s">
        <v>18</v>
      </c>
      <c r="E141" t="s">
        <v>29</v>
      </c>
      <c r="F141" s="1">
        <v>0.41666666666666669</v>
      </c>
      <c r="G141" t="s">
        <v>9216</v>
      </c>
      <c r="H141" t="s">
        <v>38</v>
      </c>
      <c r="I141">
        <v>60</v>
      </c>
      <c r="J141">
        <v>14</v>
      </c>
      <c r="K141" s="4">
        <v>1.1110100011111E+43</v>
      </c>
      <c r="L141" t="s">
        <v>9215</v>
      </c>
      <c r="M141" t="s">
        <v>24</v>
      </c>
      <c r="N141" t="s">
        <v>9137</v>
      </c>
      <c r="O141" t="s">
        <v>25</v>
      </c>
      <c r="P141" t="s">
        <v>45</v>
      </c>
      <c r="Q141" t="s">
        <v>192</v>
      </c>
    </row>
    <row r="142" spans="1:17" x14ac:dyDescent="0.25">
      <c r="A142" t="s">
        <v>9213</v>
      </c>
      <c r="B142" t="s">
        <v>44</v>
      </c>
      <c r="C142">
        <v>2</v>
      </c>
      <c r="D142" t="s">
        <v>18</v>
      </c>
      <c r="E142" t="s">
        <v>42</v>
      </c>
      <c r="F142" s="1">
        <v>0.375</v>
      </c>
      <c r="G142" t="s">
        <v>9217</v>
      </c>
      <c r="H142" t="s">
        <v>38</v>
      </c>
      <c r="I142">
        <v>60</v>
      </c>
      <c r="J142">
        <v>17</v>
      </c>
      <c r="K142" s="4">
        <v>1.1111100011111E+43</v>
      </c>
      <c r="L142" t="s">
        <v>9215</v>
      </c>
      <c r="M142" t="s">
        <v>24</v>
      </c>
      <c r="N142" t="s">
        <v>9137</v>
      </c>
      <c r="O142" t="s">
        <v>25</v>
      </c>
      <c r="P142" t="s">
        <v>45</v>
      </c>
      <c r="Q142" t="s">
        <v>193</v>
      </c>
    </row>
    <row r="143" spans="1:17" x14ac:dyDescent="0.25">
      <c r="A143" t="s">
        <v>9218</v>
      </c>
      <c r="B143" t="s">
        <v>17</v>
      </c>
      <c r="C143">
        <v>1</v>
      </c>
      <c r="D143" t="s">
        <v>18</v>
      </c>
      <c r="E143" t="s">
        <v>33</v>
      </c>
      <c r="F143" s="1">
        <v>0.5</v>
      </c>
      <c r="G143" t="s">
        <v>9174</v>
      </c>
      <c r="H143" t="s">
        <v>22</v>
      </c>
      <c r="I143">
        <v>120</v>
      </c>
      <c r="J143">
        <v>182</v>
      </c>
      <c r="K143" s="4">
        <v>1.1111100111111E+24</v>
      </c>
      <c r="L143" t="s">
        <v>9219</v>
      </c>
      <c r="M143" t="s">
        <v>24</v>
      </c>
      <c r="N143" t="s">
        <v>9137</v>
      </c>
      <c r="O143" t="s">
        <v>66</v>
      </c>
      <c r="P143" t="s">
        <v>20</v>
      </c>
      <c r="Q143" t="s">
        <v>194</v>
      </c>
    </row>
    <row r="144" spans="1:17" x14ac:dyDescent="0.25">
      <c r="A144" t="s">
        <v>9218</v>
      </c>
      <c r="B144" t="s">
        <v>36</v>
      </c>
      <c r="C144">
        <v>1</v>
      </c>
      <c r="D144" t="s">
        <v>18</v>
      </c>
      <c r="E144" t="s">
        <v>42</v>
      </c>
      <c r="F144" s="1">
        <v>0.72916666666666663</v>
      </c>
      <c r="G144" t="s">
        <v>9134</v>
      </c>
      <c r="H144" t="s">
        <v>38</v>
      </c>
      <c r="I144">
        <v>90</v>
      </c>
      <c r="J144">
        <v>161</v>
      </c>
      <c r="K144" s="4">
        <v>1E+16</v>
      </c>
      <c r="L144" t="s">
        <v>38</v>
      </c>
      <c r="M144" t="s">
        <v>24</v>
      </c>
      <c r="N144" t="s">
        <v>9137</v>
      </c>
      <c r="O144" t="s">
        <v>66</v>
      </c>
      <c r="P144" t="s">
        <v>39</v>
      </c>
      <c r="Q144" t="s">
        <v>195</v>
      </c>
    </row>
    <row r="145" spans="1:17" x14ac:dyDescent="0.25">
      <c r="A145" t="s">
        <v>9218</v>
      </c>
      <c r="B145" t="s">
        <v>44</v>
      </c>
      <c r="C145">
        <v>1</v>
      </c>
      <c r="D145" t="s">
        <v>18</v>
      </c>
      <c r="E145" t="s">
        <v>33</v>
      </c>
      <c r="F145" s="1">
        <v>0.66666666666666663</v>
      </c>
      <c r="G145" t="s">
        <v>9220</v>
      </c>
      <c r="H145" t="s">
        <v>38</v>
      </c>
      <c r="I145">
        <v>60</v>
      </c>
      <c r="J145">
        <v>25</v>
      </c>
      <c r="K145" s="4">
        <v>1.111100111111E+23</v>
      </c>
      <c r="L145" t="s">
        <v>9219</v>
      </c>
      <c r="M145" t="s">
        <v>24</v>
      </c>
      <c r="N145" t="s">
        <v>9137</v>
      </c>
      <c r="O145" t="s">
        <v>66</v>
      </c>
      <c r="P145" t="s">
        <v>45</v>
      </c>
      <c r="Q145" t="s">
        <v>196</v>
      </c>
    </row>
    <row r="146" spans="1:17" x14ac:dyDescent="0.25">
      <c r="A146" t="s">
        <v>9218</v>
      </c>
      <c r="B146" t="s">
        <v>44</v>
      </c>
      <c r="C146">
        <v>2</v>
      </c>
      <c r="D146" t="s">
        <v>18</v>
      </c>
      <c r="E146" t="s">
        <v>42</v>
      </c>
      <c r="F146" s="1">
        <v>0.41666666666666669</v>
      </c>
      <c r="G146" t="s">
        <v>9155</v>
      </c>
      <c r="H146" t="s">
        <v>38</v>
      </c>
      <c r="I146">
        <v>60</v>
      </c>
      <c r="J146">
        <v>25</v>
      </c>
      <c r="K146" s="4">
        <v>1.111100111111E+23</v>
      </c>
      <c r="L146" t="s">
        <v>9219</v>
      </c>
      <c r="M146" t="s">
        <v>24</v>
      </c>
      <c r="N146" t="s">
        <v>9137</v>
      </c>
      <c r="O146" t="s">
        <v>66</v>
      </c>
      <c r="P146" t="s">
        <v>45</v>
      </c>
      <c r="Q146" t="s">
        <v>197</v>
      </c>
    </row>
    <row r="147" spans="1:17" x14ac:dyDescent="0.25">
      <c r="A147" t="s">
        <v>9218</v>
      </c>
      <c r="B147" t="s">
        <v>44</v>
      </c>
      <c r="C147">
        <v>3</v>
      </c>
      <c r="D147" t="s">
        <v>18</v>
      </c>
      <c r="E147" t="s">
        <v>42</v>
      </c>
      <c r="F147" s="1">
        <v>0.45833333333333331</v>
      </c>
      <c r="G147" t="s">
        <v>9209</v>
      </c>
      <c r="H147" t="s">
        <v>38</v>
      </c>
      <c r="I147">
        <v>60</v>
      </c>
      <c r="J147">
        <v>25</v>
      </c>
      <c r="K147" s="4">
        <v>1.111100111111E+23</v>
      </c>
      <c r="L147" t="s">
        <v>9219</v>
      </c>
      <c r="M147" t="s">
        <v>24</v>
      </c>
      <c r="N147" t="s">
        <v>9137</v>
      </c>
      <c r="O147" t="s">
        <v>66</v>
      </c>
      <c r="P147" t="s">
        <v>45</v>
      </c>
      <c r="Q147" t="s">
        <v>198</v>
      </c>
    </row>
    <row r="148" spans="1:17" x14ac:dyDescent="0.25">
      <c r="A148" t="s">
        <v>9218</v>
      </c>
      <c r="B148" t="s">
        <v>44</v>
      </c>
      <c r="C148">
        <v>4</v>
      </c>
      <c r="D148" t="s">
        <v>18</v>
      </c>
      <c r="E148" t="s">
        <v>42</v>
      </c>
      <c r="F148" s="1">
        <v>0.66666666666666663</v>
      </c>
      <c r="G148" t="s">
        <v>9157</v>
      </c>
      <c r="H148" t="s">
        <v>38</v>
      </c>
      <c r="I148">
        <v>60</v>
      </c>
      <c r="J148">
        <v>24</v>
      </c>
      <c r="K148" s="4">
        <v>1.111100111111E+23</v>
      </c>
      <c r="L148" t="s">
        <v>9219</v>
      </c>
      <c r="M148" t="s">
        <v>24</v>
      </c>
      <c r="N148" t="s">
        <v>9137</v>
      </c>
      <c r="O148" t="s">
        <v>66</v>
      </c>
      <c r="P148" t="s">
        <v>45</v>
      </c>
      <c r="Q148" t="s">
        <v>199</v>
      </c>
    </row>
    <row r="149" spans="1:17" x14ac:dyDescent="0.25">
      <c r="A149" t="s">
        <v>9218</v>
      </c>
      <c r="B149" t="s">
        <v>44</v>
      </c>
      <c r="C149">
        <v>5</v>
      </c>
      <c r="D149" t="s">
        <v>18</v>
      </c>
      <c r="E149" t="s">
        <v>37</v>
      </c>
      <c r="F149" s="1">
        <v>0.41666666666666669</v>
      </c>
      <c r="G149" t="s">
        <v>9221</v>
      </c>
      <c r="H149" t="s">
        <v>38</v>
      </c>
      <c r="I149">
        <v>60</v>
      </c>
      <c r="J149">
        <v>22</v>
      </c>
      <c r="K149" s="4">
        <v>1.111100111111E+23</v>
      </c>
      <c r="L149" t="s">
        <v>9219</v>
      </c>
      <c r="M149" t="s">
        <v>24</v>
      </c>
      <c r="N149" t="s">
        <v>9137</v>
      </c>
      <c r="O149" t="s">
        <v>66</v>
      </c>
      <c r="P149" t="s">
        <v>45</v>
      </c>
      <c r="Q149" t="s">
        <v>200</v>
      </c>
    </row>
    <row r="150" spans="1:17" x14ac:dyDescent="0.25">
      <c r="A150" t="s">
        <v>9218</v>
      </c>
      <c r="B150" t="s">
        <v>44</v>
      </c>
      <c r="C150">
        <v>6</v>
      </c>
      <c r="D150" t="s">
        <v>18</v>
      </c>
      <c r="E150" t="s">
        <v>37</v>
      </c>
      <c r="F150" s="1">
        <v>0.5</v>
      </c>
      <c r="G150" t="s">
        <v>9170</v>
      </c>
      <c r="H150" t="s">
        <v>38</v>
      </c>
      <c r="I150">
        <v>60</v>
      </c>
      <c r="J150">
        <v>25</v>
      </c>
      <c r="K150" s="4">
        <v>1.111100111111E+23</v>
      </c>
      <c r="L150" t="s">
        <v>9219</v>
      </c>
      <c r="M150" t="s">
        <v>24</v>
      </c>
      <c r="N150" t="s">
        <v>9137</v>
      </c>
      <c r="O150" t="s">
        <v>66</v>
      </c>
      <c r="P150" t="s">
        <v>45</v>
      </c>
      <c r="Q150" t="s">
        <v>201</v>
      </c>
    </row>
    <row r="151" spans="1:17" x14ac:dyDescent="0.25">
      <c r="A151" t="s">
        <v>9218</v>
      </c>
      <c r="B151" t="s">
        <v>44</v>
      </c>
      <c r="C151">
        <v>7</v>
      </c>
      <c r="D151" t="s">
        <v>18</v>
      </c>
      <c r="E151" t="s">
        <v>37</v>
      </c>
      <c r="F151" s="1">
        <v>0.54166666666666663</v>
      </c>
      <c r="G151" t="s">
        <v>9222</v>
      </c>
      <c r="H151" t="s">
        <v>38</v>
      </c>
      <c r="I151">
        <v>60</v>
      </c>
      <c r="J151">
        <v>25</v>
      </c>
      <c r="K151" s="4">
        <v>1.111100111111E+23</v>
      </c>
      <c r="L151" t="s">
        <v>9219</v>
      </c>
      <c r="M151" t="s">
        <v>24</v>
      </c>
      <c r="N151" t="s">
        <v>9137</v>
      </c>
      <c r="O151" t="s">
        <v>66</v>
      </c>
      <c r="P151" t="s">
        <v>45</v>
      </c>
      <c r="Q151" t="s">
        <v>202</v>
      </c>
    </row>
    <row r="152" spans="1:17" x14ac:dyDescent="0.25">
      <c r="A152" t="s">
        <v>9223</v>
      </c>
      <c r="B152" t="s">
        <v>17</v>
      </c>
      <c r="C152">
        <v>1</v>
      </c>
      <c r="D152" t="s">
        <v>18</v>
      </c>
      <c r="E152" t="s">
        <v>29</v>
      </c>
      <c r="F152" s="1">
        <v>0.54166666666666663</v>
      </c>
      <c r="G152" t="s">
        <v>9174</v>
      </c>
      <c r="H152" t="s">
        <v>38</v>
      </c>
      <c r="I152">
        <v>120</v>
      </c>
      <c r="J152">
        <v>190</v>
      </c>
      <c r="K152" s="4">
        <v>1.0101000101009999E+24</v>
      </c>
      <c r="L152" t="s">
        <v>9224</v>
      </c>
      <c r="M152" t="s">
        <v>24</v>
      </c>
      <c r="N152" t="s">
        <v>9137</v>
      </c>
      <c r="O152" t="s">
        <v>66</v>
      </c>
      <c r="P152" t="s">
        <v>20</v>
      </c>
      <c r="Q152" t="s">
        <v>203</v>
      </c>
    </row>
    <row r="153" spans="1:17" x14ac:dyDescent="0.25">
      <c r="A153" t="s">
        <v>9223</v>
      </c>
      <c r="B153" t="s">
        <v>28</v>
      </c>
      <c r="C153">
        <v>1</v>
      </c>
      <c r="D153" t="s">
        <v>18</v>
      </c>
      <c r="E153" t="s">
        <v>29</v>
      </c>
      <c r="F153" s="1">
        <v>0.54166666666666663</v>
      </c>
      <c r="G153" t="s">
        <v>9174</v>
      </c>
      <c r="H153" t="s">
        <v>38</v>
      </c>
      <c r="I153">
        <v>60</v>
      </c>
      <c r="J153">
        <v>190</v>
      </c>
      <c r="K153" s="4">
        <v>1.010100010101E+23</v>
      </c>
      <c r="L153" t="s">
        <v>9224</v>
      </c>
      <c r="M153" t="s">
        <v>24</v>
      </c>
      <c r="N153" t="s">
        <v>9137</v>
      </c>
      <c r="O153" t="s">
        <v>66</v>
      </c>
      <c r="P153" t="s">
        <v>20</v>
      </c>
      <c r="Q153" t="s">
        <v>204</v>
      </c>
    </row>
    <row r="154" spans="1:17" x14ac:dyDescent="0.25">
      <c r="A154" t="s">
        <v>9223</v>
      </c>
      <c r="B154" t="s">
        <v>36</v>
      </c>
      <c r="C154">
        <v>1</v>
      </c>
      <c r="D154" t="s">
        <v>18</v>
      </c>
      <c r="E154" t="s">
        <v>33</v>
      </c>
      <c r="F154" s="1">
        <v>0.72916666666666663</v>
      </c>
      <c r="G154" t="s">
        <v>9225</v>
      </c>
      <c r="H154" t="s">
        <v>38</v>
      </c>
      <c r="I154">
        <v>120</v>
      </c>
      <c r="J154">
        <v>190</v>
      </c>
      <c r="K154" s="4">
        <v>1E+16</v>
      </c>
      <c r="L154" t="s">
        <v>38</v>
      </c>
      <c r="M154" t="s">
        <v>24</v>
      </c>
      <c r="N154" t="s">
        <v>9137</v>
      </c>
      <c r="O154" t="s">
        <v>66</v>
      </c>
      <c r="P154" t="s">
        <v>39</v>
      </c>
      <c r="Q154" t="s">
        <v>205</v>
      </c>
    </row>
    <row r="155" spans="1:17" x14ac:dyDescent="0.25">
      <c r="A155" t="s">
        <v>9223</v>
      </c>
      <c r="B155" t="s">
        <v>44</v>
      </c>
      <c r="C155">
        <v>1</v>
      </c>
      <c r="D155" t="s">
        <v>18</v>
      </c>
      <c r="E155" t="s">
        <v>33</v>
      </c>
      <c r="F155" s="1">
        <v>0.41666666666666669</v>
      </c>
      <c r="G155" t="s">
        <v>9226</v>
      </c>
      <c r="H155" t="s">
        <v>38</v>
      </c>
      <c r="I155">
        <v>60</v>
      </c>
      <c r="J155">
        <v>20</v>
      </c>
      <c r="K155" s="4">
        <v>1.010100010101E+23</v>
      </c>
      <c r="L155" t="s">
        <v>9224</v>
      </c>
      <c r="M155" t="s">
        <v>24</v>
      </c>
      <c r="N155" t="s">
        <v>9137</v>
      </c>
      <c r="O155" t="s">
        <v>66</v>
      </c>
      <c r="P155" t="s">
        <v>45</v>
      </c>
      <c r="Q155" t="s">
        <v>206</v>
      </c>
    </row>
    <row r="156" spans="1:17" x14ac:dyDescent="0.25">
      <c r="A156" t="s">
        <v>9223</v>
      </c>
      <c r="B156" t="s">
        <v>44</v>
      </c>
      <c r="C156">
        <v>2</v>
      </c>
      <c r="D156" t="s">
        <v>18</v>
      </c>
      <c r="E156" t="s">
        <v>33</v>
      </c>
      <c r="F156" s="1">
        <v>0.45833333333333331</v>
      </c>
      <c r="G156" t="s">
        <v>9227</v>
      </c>
      <c r="H156" t="s">
        <v>38</v>
      </c>
      <c r="I156">
        <v>60</v>
      </c>
      <c r="J156">
        <v>22</v>
      </c>
      <c r="K156" s="4">
        <v>1.010100010101E+23</v>
      </c>
      <c r="L156" t="s">
        <v>9224</v>
      </c>
      <c r="M156" t="s">
        <v>24</v>
      </c>
      <c r="N156" t="s">
        <v>9137</v>
      </c>
      <c r="O156" t="s">
        <v>66</v>
      </c>
      <c r="P156" t="s">
        <v>45</v>
      </c>
      <c r="Q156" t="s">
        <v>207</v>
      </c>
    </row>
    <row r="157" spans="1:17" x14ac:dyDescent="0.25">
      <c r="A157" t="s">
        <v>9223</v>
      </c>
      <c r="B157" t="s">
        <v>44</v>
      </c>
      <c r="C157">
        <v>3</v>
      </c>
      <c r="D157" t="s">
        <v>18</v>
      </c>
      <c r="E157" t="s">
        <v>33</v>
      </c>
      <c r="F157" s="1">
        <v>0.58333333333333337</v>
      </c>
      <c r="G157" t="s">
        <v>9221</v>
      </c>
      <c r="H157" t="s">
        <v>38</v>
      </c>
      <c r="I157">
        <v>60</v>
      </c>
      <c r="J157">
        <v>21</v>
      </c>
      <c r="K157" s="4">
        <v>1.010100010101E+23</v>
      </c>
      <c r="L157" t="s">
        <v>9224</v>
      </c>
      <c r="M157" t="s">
        <v>24</v>
      </c>
      <c r="N157" t="s">
        <v>9137</v>
      </c>
      <c r="O157" t="s">
        <v>66</v>
      </c>
      <c r="P157" t="s">
        <v>45</v>
      </c>
      <c r="Q157" t="s">
        <v>208</v>
      </c>
    </row>
    <row r="158" spans="1:17" x14ac:dyDescent="0.25">
      <c r="A158" t="s">
        <v>9223</v>
      </c>
      <c r="B158" t="s">
        <v>44</v>
      </c>
      <c r="C158">
        <v>4</v>
      </c>
      <c r="D158" t="s">
        <v>18</v>
      </c>
      <c r="E158" t="s">
        <v>42</v>
      </c>
      <c r="F158" s="1">
        <v>0.45833333333333331</v>
      </c>
      <c r="G158" t="s">
        <v>9228</v>
      </c>
      <c r="H158" t="s">
        <v>38</v>
      </c>
      <c r="I158">
        <v>60</v>
      </c>
      <c r="J158">
        <v>21</v>
      </c>
      <c r="K158" s="4">
        <v>1.010100010101E+23</v>
      </c>
      <c r="L158" t="s">
        <v>9224</v>
      </c>
      <c r="M158" t="s">
        <v>24</v>
      </c>
      <c r="N158" t="s">
        <v>9137</v>
      </c>
      <c r="O158" t="s">
        <v>66</v>
      </c>
      <c r="P158" t="s">
        <v>45</v>
      </c>
      <c r="Q158" t="s">
        <v>209</v>
      </c>
    </row>
    <row r="159" spans="1:17" x14ac:dyDescent="0.25">
      <c r="A159" t="s">
        <v>9223</v>
      </c>
      <c r="B159" t="s">
        <v>44</v>
      </c>
      <c r="C159">
        <v>5</v>
      </c>
      <c r="D159" t="s">
        <v>18</v>
      </c>
      <c r="E159" t="s">
        <v>37</v>
      </c>
      <c r="F159" s="1">
        <v>0.41666666666666669</v>
      </c>
      <c r="G159" t="s">
        <v>9229</v>
      </c>
      <c r="H159" t="s">
        <v>38</v>
      </c>
      <c r="I159">
        <v>60</v>
      </c>
      <c r="J159">
        <v>20</v>
      </c>
      <c r="K159" s="4">
        <v>1.010100010101E+23</v>
      </c>
      <c r="L159" t="s">
        <v>9224</v>
      </c>
      <c r="M159" t="s">
        <v>24</v>
      </c>
      <c r="N159" t="s">
        <v>9137</v>
      </c>
      <c r="O159" t="s">
        <v>66</v>
      </c>
      <c r="P159" t="s">
        <v>45</v>
      </c>
      <c r="Q159" t="s">
        <v>210</v>
      </c>
    </row>
    <row r="160" spans="1:17" x14ac:dyDescent="0.25">
      <c r="A160" t="s">
        <v>9223</v>
      </c>
      <c r="B160" t="s">
        <v>44</v>
      </c>
      <c r="C160">
        <v>6</v>
      </c>
      <c r="D160" t="s">
        <v>18</v>
      </c>
      <c r="E160" t="s">
        <v>37</v>
      </c>
      <c r="F160" s="1">
        <v>0.5</v>
      </c>
      <c r="G160" t="s">
        <v>9210</v>
      </c>
      <c r="H160" t="s">
        <v>38</v>
      </c>
      <c r="I160">
        <v>60</v>
      </c>
      <c r="J160">
        <v>21</v>
      </c>
      <c r="K160" s="4">
        <v>1.010100010101E+23</v>
      </c>
      <c r="L160" t="s">
        <v>9224</v>
      </c>
      <c r="M160" t="s">
        <v>24</v>
      </c>
      <c r="N160" t="s">
        <v>9137</v>
      </c>
      <c r="O160" t="s">
        <v>66</v>
      </c>
      <c r="P160" t="s">
        <v>45</v>
      </c>
      <c r="Q160" t="s">
        <v>211</v>
      </c>
    </row>
    <row r="161" spans="1:17" x14ac:dyDescent="0.25">
      <c r="A161" t="s">
        <v>9223</v>
      </c>
      <c r="B161" t="s">
        <v>44</v>
      </c>
      <c r="C161">
        <v>7</v>
      </c>
      <c r="D161" t="s">
        <v>18</v>
      </c>
      <c r="E161" t="s">
        <v>42</v>
      </c>
      <c r="F161" s="1">
        <v>0.58333333333333337</v>
      </c>
      <c r="G161" t="s">
        <v>9195</v>
      </c>
      <c r="H161" t="s">
        <v>38</v>
      </c>
      <c r="I161">
        <v>60</v>
      </c>
      <c r="J161">
        <v>21</v>
      </c>
      <c r="K161" s="4">
        <v>1.010100010101E+23</v>
      </c>
      <c r="L161" t="s">
        <v>9224</v>
      </c>
      <c r="M161" t="s">
        <v>24</v>
      </c>
      <c r="N161" t="s">
        <v>9137</v>
      </c>
      <c r="O161" t="s">
        <v>66</v>
      </c>
      <c r="P161" t="s">
        <v>45</v>
      </c>
      <c r="Q161" t="s">
        <v>212</v>
      </c>
    </row>
    <row r="162" spans="1:17" x14ac:dyDescent="0.25">
      <c r="A162" t="s">
        <v>9223</v>
      </c>
      <c r="B162" t="s">
        <v>44</v>
      </c>
      <c r="C162">
        <v>8</v>
      </c>
      <c r="D162" t="s">
        <v>18</v>
      </c>
      <c r="E162" t="s">
        <v>42</v>
      </c>
      <c r="F162" s="1">
        <v>0.41666666666666669</v>
      </c>
      <c r="G162" t="s">
        <v>9195</v>
      </c>
      <c r="H162" t="s">
        <v>38</v>
      </c>
      <c r="I162">
        <v>60</v>
      </c>
      <c r="J162">
        <v>22</v>
      </c>
      <c r="K162" s="4">
        <v>1.010100010101E+23</v>
      </c>
      <c r="L162" t="s">
        <v>9224</v>
      </c>
      <c r="M162" t="s">
        <v>24</v>
      </c>
      <c r="N162" t="s">
        <v>9137</v>
      </c>
      <c r="O162" t="s">
        <v>66</v>
      </c>
      <c r="P162" t="s">
        <v>45</v>
      </c>
      <c r="Q162" t="s">
        <v>213</v>
      </c>
    </row>
    <row r="163" spans="1:17" x14ac:dyDescent="0.25">
      <c r="A163" t="s">
        <v>9223</v>
      </c>
      <c r="B163" t="s">
        <v>44</v>
      </c>
      <c r="C163">
        <v>9</v>
      </c>
      <c r="D163" t="s">
        <v>18</v>
      </c>
      <c r="E163" t="s">
        <v>37</v>
      </c>
      <c r="F163" s="1">
        <v>0.45833333333333331</v>
      </c>
      <c r="G163" t="s">
        <v>9227</v>
      </c>
      <c r="H163" t="s">
        <v>38</v>
      </c>
      <c r="I163">
        <v>60</v>
      </c>
      <c r="J163">
        <v>21</v>
      </c>
      <c r="K163" s="4">
        <v>1.010100010101E+23</v>
      </c>
      <c r="L163" t="s">
        <v>9224</v>
      </c>
      <c r="M163" t="s">
        <v>24</v>
      </c>
      <c r="N163" t="s">
        <v>9137</v>
      </c>
      <c r="O163" t="s">
        <v>66</v>
      </c>
      <c r="P163" t="s">
        <v>45</v>
      </c>
      <c r="Q163" t="s">
        <v>214</v>
      </c>
    </row>
    <row r="164" spans="1:17" x14ac:dyDescent="0.25">
      <c r="A164" t="s">
        <v>9230</v>
      </c>
      <c r="B164" t="s">
        <v>17</v>
      </c>
      <c r="C164">
        <v>1</v>
      </c>
      <c r="D164" t="s">
        <v>18</v>
      </c>
      <c r="E164" t="s">
        <v>33</v>
      </c>
      <c r="F164" s="1">
        <v>0.5</v>
      </c>
      <c r="G164" t="s">
        <v>9177</v>
      </c>
      <c r="H164" t="s">
        <v>215</v>
      </c>
      <c r="I164">
        <v>120</v>
      </c>
      <c r="J164">
        <v>41</v>
      </c>
      <c r="K164" s="4">
        <v>1.1111110001111099E+44</v>
      </c>
      <c r="L164" t="s">
        <v>9231</v>
      </c>
      <c r="M164" t="s">
        <v>24</v>
      </c>
      <c r="N164" t="s">
        <v>9137</v>
      </c>
      <c r="O164" t="s">
        <v>25</v>
      </c>
      <c r="P164" t="s">
        <v>20</v>
      </c>
      <c r="Q164" t="s">
        <v>216</v>
      </c>
    </row>
    <row r="165" spans="1:17" x14ac:dyDescent="0.25">
      <c r="A165" t="s">
        <v>9232</v>
      </c>
      <c r="B165" t="s">
        <v>17</v>
      </c>
      <c r="C165">
        <v>1</v>
      </c>
      <c r="D165" t="s">
        <v>18</v>
      </c>
      <c r="E165" t="s">
        <v>19</v>
      </c>
      <c r="F165" s="1">
        <v>0.45833333333333331</v>
      </c>
      <c r="G165" t="s">
        <v>9196</v>
      </c>
      <c r="H165" t="s">
        <v>83</v>
      </c>
      <c r="I165">
        <v>60</v>
      </c>
      <c r="J165">
        <v>29</v>
      </c>
      <c r="K165" s="4">
        <v>1.1111100111111E+24</v>
      </c>
      <c r="L165" t="s">
        <v>9233</v>
      </c>
      <c r="M165" t="s">
        <v>24</v>
      </c>
      <c r="N165" t="s">
        <v>9137</v>
      </c>
      <c r="O165" t="s">
        <v>66</v>
      </c>
      <c r="P165" t="s">
        <v>20</v>
      </c>
      <c r="Q165" t="s">
        <v>217</v>
      </c>
    </row>
    <row r="166" spans="1:17" x14ac:dyDescent="0.25">
      <c r="A166" t="s">
        <v>9232</v>
      </c>
      <c r="B166" t="s">
        <v>28</v>
      </c>
      <c r="C166">
        <v>1</v>
      </c>
      <c r="D166" t="s">
        <v>18</v>
      </c>
      <c r="E166" t="s">
        <v>42</v>
      </c>
      <c r="F166" s="1">
        <v>0.5</v>
      </c>
      <c r="G166" t="s">
        <v>9201</v>
      </c>
      <c r="H166" t="s">
        <v>83</v>
      </c>
      <c r="I166">
        <v>120</v>
      </c>
      <c r="J166">
        <v>29</v>
      </c>
      <c r="K166" s="4">
        <v>1.1111100111111E+24</v>
      </c>
      <c r="L166" t="s">
        <v>9233</v>
      </c>
      <c r="M166" t="s">
        <v>24</v>
      </c>
      <c r="N166" t="s">
        <v>9137</v>
      </c>
      <c r="O166" t="s">
        <v>66</v>
      </c>
      <c r="P166" t="s">
        <v>20</v>
      </c>
      <c r="Q166" t="s">
        <v>218</v>
      </c>
    </row>
    <row r="167" spans="1:17" x14ac:dyDescent="0.25">
      <c r="A167" t="s">
        <v>9234</v>
      </c>
      <c r="B167" t="s">
        <v>17</v>
      </c>
      <c r="C167">
        <v>1</v>
      </c>
      <c r="D167" t="s">
        <v>18</v>
      </c>
      <c r="E167" t="s">
        <v>33</v>
      </c>
      <c r="F167" s="1">
        <v>0.41666666666666669</v>
      </c>
      <c r="G167" t="s">
        <v>9174</v>
      </c>
      <c r="H167" t="s">
        <v>22</v>
      </c>
      <c r="I167">
        <v>120</v>
      </c>
      <c r="J167">
        <v>140</v>
      </c>
      <c r="K167" s="4">
        <v>1.1111110001111099E+44</v>
      </c>
      <c r="L167" t="s">
        <v>219</v>
      </c>
      <c r="M167" t="s">
        <v>24</v>
      </c>
      <c r="N167" t="s">
        <v>9137</v>
      </c>
      <c r="O167" t="s">
        <v>25</v>
      </c>
      <c r="P167" t="s">
        <v>20</v>
      </c>
      <c r="Q167" t="s">
        <v>220</v>
      </c>
    </row>
    <row r="168" spans="1:17" x14ac:dyDescent="0.25">
      <c r="A168" t="s">
        <v>9234</v>
      </c>
      <c r="B168" t="s">
        <v>36</v>
      </c>
      <c r="C168">
        <v>1</v>
      </c>
      <c r="D168" t="s">
        <v>18</v>
      </c>
      <c r="E168" t="s">
        <v>19</v>
      </c>
      <c r="F168" s="1">
        <v>0.72916666666666663</v>
      </c>
      <c r="G168" t="s">
        <v>9162</v>
      </c>
      <c r="H168" t="s">
        <v>38</v>
      </c>
      <c r="I168">
        <v>90</v>
      </c>
      <c r="J168">
        <v>140</v>
      </c>
      <c r="K168" s="4">
        <v>9.9999999999999995E+33</v>
      </c>
      <c r="L168" t="s">
        <v>38</v>
      </c>
      <c r="M168" t="s">
        <v>24</v>
      </c>
      <c r="N168" t="s">
        <v>9137</v>
      </c>
      <c r="O168" t="s">
        <v>25</v>
      </c>
      <c r="P168" t="s">
        <v>39</v>
      </c>
      <c r="Q168" t="s">
        <v>221</v>
      </c>
    </row>
    <row r="169" spans="1:17" x14ac:dyDescent="0.25">
      <c r="A169" t="s">
        <v>9234</v>
      </c>
      <c r="B169" t="s">
        <v>44</v>
      </c>
      <c r="C169">
        <v>1</v>
      </c>
      <c r="D169" t="s">
        <v>18</v>
      </c>
      <c r="E169" t="s">
        <v>42</v>
      </c>
      <c r="F169" s="1">
        <v>0.41666666666666669</v>
      </c>
      <c r="G169" t="s">
        <v>9202</v>
      </c>
      <c r="H169" t="s">
        <v>22</v>
      </c>
      <c r="I169">
        <v>60</v>
      </c>
      <c r="J169">
        <v>28</v>
      </c>
      <c r="K169" s="4">
        <v>1.1111110001111099E+44</v>
      </c>
      <c r="L169" t="s">
        <v>219</v>
      </c>
      <c r="M169" t="s">
        <v>24</v>
      </c>
      <c r="N169" t="s">
        <v>9137</v>
      </c>
      <c r="O169" t="s">
        <v>25</v>
      </c>
      <c r="P169" t="s">
        <v>45</v>
      </c>
      <c r="Q169" t="s">
        <v>222</v>
      </c>
    </row>
    <row r="170" spans="1:17" x14ac:dyDescent="0.25">
      <c r="A170" t="s">
        <v>9234</v>
      </c>
      <c r="B170" t="s">
        <v>44</v>
      </c>
      <c r="C170">
        <v>2</v>
      </c>
      <c r="D170" t="s">
        <v>18</v>
      </c>
      <c r="E170" t="s">
        <v>42</v>
      </c>
      <c r="F170" s="1">
        <v>0.45833333333333331</v>
      </c>
      <c r="G170" t="s">
        <v>9181</v>
      </c>
      <c r="H170" t="s">
        <v>22</v>
      </c>
      <c r="I170">
        <v>60</v>
      </c>
      <c r="J170">
        <v>25</v>
      </c>
      <c r="K170" s="4">
        <v>1.1111110001111099E+44</v>
      </c>
      <c r="L170" t="s">
        <v>219</v>
      </c>
      <c r="M170" t="s">
        <v>24</v>
      </c>
      <c r="N170" t="s">
        <v>9137</v>
      </c>
      <c r="O170" t="s">
        <v>25</v>
      </c>
      <c r="P170" t="s">
        <v>45</v>
      </c>
      <c r="Q170" t="s">
        <v>223</v>
      </c>
    </row>
    <row r="171" spans="1:17" x14ac:dyDescent="0.25">
      <c r="A171" t="s">
        <v>9234</v>
      </c>
      <c r="B171" t="s">
        <v>44</v>
      </c>
      <c r="C171">
        <v>3</v>
      </c>
      <c r="D171" t="s">
        <v>18</v>
      </c>
      <c r="E171" t="s">
        <v>42</v>
      </c>
      <c r="F171" s="1">
        <v>0.5</v>
      </c>
      <c r="G171" t="s">
        <v>9166</v>
      </c>
      <c r="H171" t="s">
        <v>22</v>
      </c>
      <c r="I171">
        <v>60</v>
      </c>
      <c r="J171">
        <v>10</v>
      </c>
      <c r="K171" s="4">
        <v>1.1111110001111099E+44</v>
      </c>
      <c r="L171" t="s">
        <v>219</v>
      </c>
      <c r="M171" t="s">
        <v>24</v>
      </c>
      <c r="N171" t="s">
        <v>9137</v>
      </c>
      <c r="O171" t="s">
        <v>25</v>
      </c>
      <c r="P171" t="s">
        <v>45</v>
      </c>
      <c r="Q171" t="s">
        <v>224</v>
      </c>
    </row>
    <row r="172" spans="1:17" x14ac:dyDescent="0.25">
      <c r="A172" t="s">
        <v>9234</v>
      </c>
      <c r="B172" t="s">
        <v>44</v>
      </c>
      <c r="C172">
        <v>4</v>
      </c>
      <c r="D172" t="s">
        <v>18</v>
      </c>
      <c r="E172" t="s">
        <v>42</v>
      </c>
      <c r="F172" s="1">
        <v>0.625</v>
      </c>
      <c r="G172" t="s">
        <v>9160</v>
      </c>
      <c r="H172" t="s">
        <v>22</v>
      </c>
      <c r="I172">
        <v>60</v>
      </c>
      <c r="J172">
        <v>25</v>
      </c>
      <c r="K172" s="4">
        <v>1.1111110001111099E+44</v>
      </c>
      <c r="L172" t="s">
        <v>219</v>
      </c>
      <c r="M172" t="s">
        <v>24</v>
      </c>
      <c r="N172" t="s">
        <v>9137</v>
      </c>
      <c r="O172" t="s">
        <v>25</v>
      </c>
      <c r="P172" t="s">
        <v>45</v>
      </c>
      <c r="Q172" t="s">
        <v>225</v>
      </c>
    </row>
    <row r="173" spans="1:17" x14ac:dyDescent="0.25">
      <c r="A173" t="s">
        <v>9234</v>
      </c>
      <c r="B173" t="s">
        <v>44</v>
      </c>
      <c r="C173">
        <v>5</v>
      </c>
      <c r="D173" t="s">
        <v>18</v>
      </c>
      <c r="E173" t="s">
        <v>37</v>
      </c>
      <c r="F173" s="1">
        <v>0.41666666666666669</v>
      </c>
      <c r="G173" t="s">
        <v>9210</v>
      </c>
      <c r="H173" t="s">
        <v>22</v>
      </c>
      <c r="I173">
        <v>60</v>
      </c>
      <c r="J173">
        <v>0</v>
      </c>
      <c r="K173" s="4">
        <v>1.11101100011111E+44</v>
      </c>
      <c r="L173" t="s">
        <v>219</v>
      </c>
      <c r="M173" t="s">
        <v>24</v>
      </c>
      <c r="N173" t="s">
        <v>9137</v>
      </c>
      <c r="O173" t="s">
        <v>25</v>
      </c>
      <c r="P173" t="s">
        <v>45</v>
      </c>
      <c r="Q173" t="s">
        <v>226</v>
      </c>
    </row>
    <row r="174" spans="1:17" x14ac:dyDescent="0.25">
      <c r="A174" t="s">
        <v>9234</v>
      </c>
      <c r="B174" t="s">
        <v>44</v>
      </c>
      <c r="C174">
        <v>6</v>
      </c>
      <c r="D174" t="s">
        <v>18</v>
      </c>
      <c r="E174" t="s">
        <v>37</v>
      </c>
      <c r="F174" s="1">
        <v>0.45833333333333331</v>
      </c>
      <c r="G174" t="s">
        <v>9235</v>
      </c>
      <c r="H174" t="s">
        <v>22</v>
      </c>
      <c r="I174">
        <v>60</v>
      </c>
      <c r="J174">
        <v>23</v>
      </c>
      <c r="K174" s="4">
        <v>1.11101100011111E+44</v>
      </c>
      <c r="L174" t="s">
        <v>219</v>
      </c>
      <c r="M174" t="s">
        <v>24</v>
      </c>
      <c r="N174" t="s">
        <v>9137</v>
      </c>
      <c r="O174" t="s">
        <v>25</v>
      </c>
      <c r="P174" t="s">
        <v>45</v>
      </c>
      <c r="Q174" t="s">
        <v>227</v>
      </c>
    </row>
    <row r="175" spans="1:17" x14ac:dyDescent="0.25">
      <c r="A175" t="s">
        <v>9234</v>
      </c>
      <c r="B175" t="s">
        <v>44</v>
      </c>
      <c r="C175">
        <v>7</v>
      </c>
      <c r="D175" t="s">
        <v>18</v>
      </c>
      <c r="E175" t="s">
        <v>37</v>
      </c>
      <c r="F175" s="1">
        <v>0.5</v>
      </c>
      <c r="G175" t="s">
        <v>9221</v>
      </c>
      <c r="H175" t="s">
        <v>22</v>
      </c>
      <c r="I175">
        <v>60</v>
      </c>
      <c r="J175">
        <v>25</v>
      </c>
      <c r="K175" s="4">
        <v>1.11101100011111E+44</v>
      </c>
      <c r="L175" t="s">
        <v>219</v>
      </c>
      <c r="M175" t="s">
        <v>24</v>
      </c>
      <c r="N175" t="s">
        <v>9137</v>
      </c>
      <c r="O175" t="s">
        <v>25</v>
      </c>
      <c r="P175" t="s">
        <v>45</v>
      </c>
      <c r="Q175" t="s">
        <v>228</v>
      </c>
    </row>
    <row r="176" spans="1:17" x14ac:dyDescent="0.25">
      <c r="A176" t="s">
        <v>9236</v>
      </c>
      <c r="B176" t="s">
        <v>17</v>
      </c>
      <c r="C176">
        <v>1</v>
      </c>
      <c r="D176" t="s">
        <v>18</v>
      </c>
      <c r="E176" t="s">
        <v>19</v>
      </c>
      <c r="F176" s="1">
        <v>0.625</v>
      </c>
      <c r="G176" t="s">
        <v>9166</v>
      </c>
      <c r="H176" t="s">
        <v>229</v>
      </c>
      <c r="I176">
        <v>120</v>
      </c>
      <c r="J176">
        <v>22</v>
      </c>
      <c r="K176" s="4">
        <v>1.1111100111111E+24</v>
      </c>
      <c r="L176" t="s">
        <v>9237</v>
      </c>
      <c r="M176" t="s">
        <v>24</v>
      </c>
      <c r="N176" t="s">
        <v>9137</v>
      </c>
      <c r="O176" t="s">
        <v>66</v>
      </c>
      <c r="P176" t="s">
        <v>20</v>
      </c>
      <c r="Q176" t="s">
        <v>230</v>
      </c>
    </row>
    <row r="177" spans="1:17" x14ac:dyDescent="0.25">
      <c r="A177" t="s">
        <v>9236</v>
      </c>
      <c r="B177" t="s">
        <v>36</v>
      </c>
      <c r="C177">
        <v>1</v>
      </c>
      <c r="D177" t="s">
        <v>18</v>
      </c>
      <c r="E177" t="s">
        <v>33</v>
      </c>
      <c r="F177" s="1">
        <v>0.72916666666666663</v>
      </c>
      <c r="G177" t="s">
        <v>9209</v>
      </c>
      <c r="H177" t="s">
        <v>22</v>
      </c>
      <c r="I177">
        <v>90</v>
      </c>
      <c r="J177">
        <v>22</v>
      </c>
      <c r="K177" s="4">
        <v>1E+19</v>
      </c>
      <c r="L177" t="s">
        <v>38</v>
      </c>
      <c r="M177" t="s">
        <v>24</v>
      </c>
      <c r="N177" t="s">
        <v>9137</v>
      </c>
      <c r="O177" t="s">
        <v>66</v>
      </c>
      <c r="P177" t="s">
        <v>39</v>
      </c>
      <c r="Q177" t="s">
        <v>231</v>
      </c>
    </row>
    <row r="178" spans="1:17" x14ac:dyDescent="0.25">
      <c r="A178" t="s">
        <v>9236</v>
      </c>
      <c r="B178" t="s">
        <v>44</v>
      </c>
      <c r="C178">
        <v>1</v>
      </c>
      <c r="D178" t="s">
        <v>18</v>
      </c>
      <c r="E178" t="s">
        <v>37</v>
      </c>
      <c r="F178" s="1">
        <v>0.58333333333333337</v>
      </c>
      <c r="G178" t="s">
        <v>9222</v>
      </c>
      <c r="H178" t="s">
        <v>229</v>
      </c>
      <c r="I178">
        <v>60</v>
      </c>
      <c r="J178">
        <v>14</v>
      </c>
      <c r="K178" s="4">
        <v>1.01000111111E+22</v>
      </c>
      <c r="L178" t="s">
        <v>9237</v>
      </c>
      <c r="M178" t="s">
        <v>24</v>
      </c>
      <c r="N178" t="s">
        <v>9137</v>
      </c>
      <c r="O178" t="s">
        <v>66</v>
      </c>
      <c r="P178" t="s">
        <v>45</v>
      </c>
      <c r="Q178" t="s">
        <v>232</v>
      </c>
    </row>
    <row r="179" spans="1:17" x14ac:dyDescent="0.25">
      <c r="A179" t="s">
        <v>9236</v>
      </c>
      <c r="B179" t="s">
        <v>44</v>
      </c>
      <c r="C179">
        <v>2</v>
      </c>
      <c r="D179" t="s">
        <v>18</v>
      </c>
      <c r="E179" t="s">
        <v>37</v>
      </c>
      <c r="F179" s="1">
        <v>0.45833333333333331</v>
      </c>
      <c r="G179" t="s">
        <v>9222</v>
      </c>
      <c r="H179" t="s">
        <v>229</v>
      </c>
      <c r="I179">
        <v>60</v>
      </c>
      <c r="J179">
        <v>6</v>
      </c>
      <c r="K179" s="4">
        <v>1111100000000000</v>
      </c>
      <c r="L179" t="s">
        <v>9237</v>
      </c>
      <c r="M179" t="s">
        <v>24</v>
      </c>
      <c r="N179" t="s">
        <v>9137</v>
      </c>
      <c r="O179" t="s">
        <v>66</v>
      </c>
      <c r="P179" t="s">
        <v>45</v>
      </c>
      <c r="Q179" t="s">
        <v>233</v>
      </c>
    </row>
    <row r="180" spans="1:17" x14ac:dyDescent="0.25">
      <c r="A180" t="s">
        <v>9238</v>
      </c>
      <c r="B180" t="s">
        <v>17</v>
      </c>
      <c r="C180">
        <v>1</v>
      </c>
      <c r="D180" t="s">
        <v>18</v>
      </c>
      <c r="E180" t="s">
        <v>42</v>
      </c>
      <c r="F180" s="1">
        <v>0.5</v>
      </c>
      <c r="G180" t="s">
        <v>9239</v>
      </c>
      <c r="H180" t="s">
        <v>9240</v>
      </c>
      <c r="I180">
        <v>120</v>
      </c>
      <c r="J180">
        <v>128</v>
      </c>
      <c r="K180" s="4">
        <v>1.1111110001111099E+44</v>
      </c>
      <c r="L180" t="s">
        <v>9241</v>
      </c>
      <c r="M180" t="s">
        <v>24</v>
      </c>
      <c r="N180" t="s">
        <v>9137</v>
      </c>
      <c r="O180" t="s">
        <v>25</v>
      </c>
      <c r="P180" t="s">
        <v>20</v>
      </c>
      <c r="Q180" t="s">
        <v>235</v>
      </c>
    </row>
    <row r="181" spans="1:17" x14ac:dyDescent="0.25">
      <c r="A181" t="s">
        <v>9238</v>
      </c>
      <c r="B181" t="s">
        <v>36</v>
      </c>
      <c r="C181">
        <v>1</v>
      </c>
      <c r="D181" t="s">
        <v>18</v>
      </c>
      <c r="E181" t="s">
        <v>33</v>
      </c>
      <c r="F181" s="1">
        <v>0.79166666666666663</v>
      </c>
      <c r="G181" t="s">
        <v>9134</v>
      </c>
      <c r="H181" t="s">
        <v>38</v>
      </c>
      <c r="I181">
        <v>90</v>
      </c>
      <c r="J181">
        <v>128</v>
      </c>
      <c r="K181" s="4">
        <v>9.9999999999999995E+32</v>
      </c>
      <c r="L181" t="s">
        <v>38</v>
      </c>
      <c r="M181" t="s">
        <v>24</v>
      </c>
      <c r="N181" t="s">
        <v>9137</v>
      </c>
      <c r="O181" t="s">
        <v>25</v>
      </c>
      <c r="P181" t="s">
        <v>39</v>
      </c>
      <c r="Q181" t="s">
        <v>236</v>
      </c>
    </row>
    <row r="182" spans="1:17" x14ac:dyDescent="0.25">
      <c r="A182" t="s">
        <v>9238</v>
      </c>
      <c r="B182" t="s">
        <v>44</v>
      </c>
      <c r="C182">
        <v>1</v>
      </c>
      <c r="D182" t="s">
        <v>18</v>
      </c>
      <c r="E182" t="s">
        <v>19</v>
      </c>
      <c r="F182" s="1">
        <v>0.45833333333333331</v>
      </c>
      <c r="G182" t="s">
        <v>9159</v>
      </c>
      <c r="H182" t="s">
        <v>234</v>
      </c>
      <c r="I182">
        <v>60</v>
      </c>
      <c r="J182">
        <v>17</v>
      </c>
      <c r="K182" s="4">
        <v>1.1110100011111E+43</v>
      </c>
      <c r="L182" t="s">
        <v>9241</v>
      </c>
      <c r="M182" t="s">
        <v>24</v>
      </c>
      <c r="N182" t="s">
        <v>9137</v>
      </c>
      <c r="O182" t="s">
        <v>25</v>
      </c>
      <c r="P182" t="s">
        <v>45</v>
      </c>
      <c r="Q182" t="s">
        <v>237</v>
      </c>
    </row>
    <row r="183" spans="1:17" x14ac:dyDescent="0.25">
      <c r="A183" t="s">
        <v>9238</v>
      </c>
      <c r="B183" t="s">
        <v>44</v>
      </c>
      <c r="C183">
        <v>2</v>
      </c>
      <c r="D183" t="s">
        <v>18</v>
      </c>
      <c r="E183" t="s">
        <v>29</v>
      </c>
      <c r="F183" s="1">
        <v>0.45833333333333331</v>
      </c>
      <c r="G183" t="s">
        <v>9210</v>
      </c>
      <c r="H183" t="s">
        <v>234</v>
      </c>
      <c r="I183">
        <v>60</v>
      </c>
      <c r="J183">
        <v>23</v>
      </c>
      <c r="K183" s="4">
        <v>1.1110100011111E+43</v>
      </c>
      <c r="L183" t="s">
        <v>9241</v>
      </c>
      <c r="M183" t="s">
        <v>24</v>
      </c>
      <c r="N183" t="s">
        <v>9137</v>
      </c>
      <c r="O183" t="s">
        <v>25</v>
      </c>
      <c r="P183" t="s">
        <v>45</v>
      </c>
      <c r="Q183" t="s">
        <v>238</v>
      </c>
    </row>
    <row r="184" spans="1:17" x14ac:dyDescent="0.25">
      <c r="A184" t="s">
        <v>9238</v>
      </c>
      <c r="B184" t="s">
        <v>44</v>
      </c>
      <c r="C184">
        <v>3</v>
      </c>
      <c r="D184" t="s">
        <v>18</v>
      </c>
      <c r="E184" t="s">
        <v>29</v>
      </c>
      <c r="F184" s="1">
        <v>0.58333333333333337</v>
      </c>
      <c r="G184" t="s">
        <v>9181</v>
      </c>
      <c r="H184" t="s">
        <v>234</v>
      </c>
      <c r="I184">
        <v>60</v>
      </c>
      <c r="J184">
        <v>21</v>
      </c>
      <c r="K184" s="4">
        <v>1.1110100011111E+43</v>
      </c>
      <c r="L184" t="s">
        <v>9241</v>
      </c>
      <c r="M184" t="s">
        <v>24</v>
      </c>
      <c r="N184" t="s">
        <v>9137</v>
      </c>
      <c r="O184" t="s">
        <v>25</v>
      </c>
      <c r="P184" t="s">
        <v>45</v>
      </c>
      <c r="Q184" t="s">
        <v>239</v>
      </c>
    </row>
    <row r="185" spans="1:17" x14ac:dyDescent="0.25">
      <c r="A185" t="s">
        <v>9238</v>
      </c>
      <c r="B185" t="s">
        <v>44</v>
      </c>
      <c r="C185">
        <v>4</v>
      </c>
      <c r="D185" t="s">
        <v>18</v>
      </c>
      <c r="E185" t="s">
        <v>33</v>
      </c>
      <c r="F185" s="1">
        <v>0.375</v>
      </c>
      <c r="G185" t="s">
        <v>9160</v>
      </c>
      <c r="H185" t="s">
        <v>234</v>
      </c>
      <c r="I185">
        <v>60</v>
      </c>
      <c r="J185">
        <v>24</v>
      </c>
      <c r="K185" s="4">
        <v>1.1111100011111E+43</v>
      </c>
      <c r="L185" t="s">
        <v>9241</v>
      </c>
      <c r="M185" t="s">
        <v>24</v>
      </c>
      <c r="N185" t="s">
        <v>9137</v>
      </c>
      <c r="O185" t="s">
        <v>25</v>
      </c>
      <c r="P185" t="s">
        <v>45</v>
      </c>
      <c r="Q185" t="s">
        <v>240</v>
      </c>
    </row>
    <row r="186" spans="1:17" x14ac:dyDescent="0.25">
      <c r="A186" t="s">
        <v>9238</v>
      </c>
      <c r="B186" t="s">
        <v>44</v>
      </c>
      <c r="C186">
        <v>5</v>
      </c>
      <c r="D186" t="s">
        <v>18</v>
      </c>
      <c r="E186" t="s">
        <v>42</v>
      </c>
      <c r="F186" s="1">
        <v>0.375</v>
      </c>
      <c r="G186" t="s">
        <v>9180</v>
      </c>
      <c r="H186" t="s">
        <v>234</v>
      </c>
      <c r="I186">
        <v>60</v>
      </c>
      <c r="J186">
        <v>19</v>
      </c>
      <c r="K186" s="4">
        <v>1.1111100011111E+43</v>
      </c>
      <c r="L186" t="s">
        <v>9241</v>
      </c>
      <c r="M186" t="s">
        <v>24</v>
      </c>
      <c r="N186" t="s">
        <v>9137</v>
      </c>
      <c r="O186" t="s">
        <v>25</v>
      </c>
      <c r="P186" t="s">
        <v>45</v>
      </c>
      <c r="Q186" t="s">
        <v>241</v>
      </c>
    </row>
    <row r="187" spans="1:17" x14ac:dyDescent="0.25">
      <c r="A187" t="s">
        <v>9238</v>
      </c>
      <c r="B187" t="s">
        <v>44</v>
      </c>
      <c r="C187">
        <v>6</v>
      </c>
      <c r="D187" t="s">
        <v>18</v>
      </c>
      <c r="E187" t="s">
        <v>37</v>
      </c>
      <c r="F187" s="1">
        <v>0.58333333333333337</v>
      </c>
      <c r="G187" t="s">
        <v>9159</v>
      </c>
      <c r="H187" t="s">
        <v>234</v>
      </c>
      <c r="I187">
        <v>60</v>
      </c>
      <c r="J187">
        <v>24</v>
      </c>
      <c r="K187" s="4">
        <v>1.1101100011111E+43</v>
      </c>
      <c r="L187" t="s">
        <v>9241</v>
      </c>
      <c r="M187" t="s">
        <v>24</v>
      </c>
      <c r="N187" t="s">
        <v>9137</v>
      </c>
      <c r="O187" t="s">
        <v>25</v>
      </c>
      <c r="P187" t="s">
        <v>45</v>
      </c>
      <c r="Q187" t="s">
        <v>242</v>
      </c>
    </row>
    <row r="188" spans="1:17" x14ac:dyDescent="0.25">
      <c r="A188" t="s">
        <v>9238</v>
      </c>
      <c r="B188" t="s">
        <v>243</v>
      </c>
      <c r="C188">
        <v>1</v>
      </c>
      <c r="D188" t="s">
        <v>18</v>
      </c>
      <c r="E188" t="s">
        <v>33</v>
      </c>
      <c r="F188" s="1">
        <v>0.58333333333333337</v>
      </c>
      <c r="G188" t="s">
        <v>9242</v>
      </c>
      <c r="H188" t="s">
        <v>9243</v>
      </c>
      <c r="I188">
        <v>60</v>
      </c>
      <c r="J188">
        <v>86</v>
      </c>
      <c r="K188" s="4">
        <v>9.9999999999999994E+38</v>
      </c>
      <c r="L188" t="s">
        <v>38</v>
      </c>
      <c r="M188" t="s">
        <v>24</v>
      </c>
      <c r="N188" t="s">
        <v>9137</v>
      </c>
      <c r="O188" t="s">
        <v>25</v>
      </c>
      <c r="P188" t="s">
        <v>45</v>
      </c>
      <c r="Q188" t="s">
        <v>244</v>
      </c>
    </row>
    <row r="189" spans="1:17" x14ac:dyDescent="0.25">
      <c r="A189" t="s">
        <v>9244</v>
      </c>
      <c r="B189" t="s">
        <v>17</v>
      </c>
      <c r="C189">
        <v>1</v>
      </c>
      <c r="D189" t="s">
        <v>18</v>
      </c>
      <c r="E189" t="s">
        <v>37</v>
      </c>
      <c r="F189" s="1">
        <v>0.375</v>
      </c>
      <c r="G189" t="s">
        <v>9142</v>
      </c>
      <c r="H189" t="s">
        <v>84</v>
      </c>
      <c r="I189">
        <v>120</v>
      </c>
      <c r="J189">
        <v>72</v>
      </c>
      <c r="K189" s="4">
        <v>1.1111100111111E+24</v>
      </c>
      <c r="L189" t="s">
        <v>9245</v>
      </c>
      <c r="M189" t="s">
        <v>24</v>
      </c>
      <c r="N189" t="s">
        <v>9137</v>
      </c>
      <c r="O189" t="s">
        <v>66</v>
      </c>
      <c r="P189" t="s">
        <v>20</v>
      </c>
      <c r="Q189" t="s">
        <v>245</v>
      </c>
    </row>
    <row r="190" spans="1:17" x14ac:dyDescent="0.25">
      <c r="A190" t="s">
        <v>9244</v>
      </c>
      <c r="B190" t="s">
        <v>36</v>
      </c>
      <c r="C190">
        <v>1</v>
      </c>
      <c r="D190" t="s">
        <v>18</v>
      </c>
      <c r="E190" t="s">
        <v>29</v>
      </c>
      <c r="F190" s="1">
        <v>0.77083333333333337</v>
      </c>
      <c r="G190" t="s">
        <v>9246</v>
      </c>
      <c r="H190" t="s">
        <v>84</v>
      </c>
      <c r="I190">
        <v>120</v>
      </c>
      <c r="J190">
        <v>72</v>
      </c>
      <c r="K190" s="4">
        <v>1E+19</v>
      </c>
      <c r="L190" t="s">
        <v>9245</v>
      </c>
      <c r="M190" t="s">
        <v>24</v>
      </c>
      <c r="N190" t="s">
        <v>9137</v>
      </c>
      <c r="O190" t="s">
        <v>66</v>
      </c>
      <c r="P190" t="s">
        <v>39</v>
      </c>
      <c r="Q190" t="s">
        <v>246</v>
      </c>
    </row>
    <row r="191" spans="1:17" x14ac:dyDescent="0.25">
      <c r="A191" t="s">
        <v>9244</v>
      </c>
      <c r="B191" t="s">
        <v>44</v>
      </c>
      <c r="C191">
        <v>1</v>
      </c>
      <c r="D191" t="s">
        <v>18</v>
      </c>
      <c r="E191" t="s">
        <v>19</v>
      </c>
      <c r="F191" s="1">
        <v>0.58333333333333337</v>
      </c>
      <c r="G191" t="s">
        <v>9247</v>
      </c>
      <c r="H191" t="s">
        <v>84</v>
      </c>
      <c r="I191">
        <v>60</v>
      </c>
      <c r="J191">
        <v>19</v>
      </c>
      <c r="K191" s="4">
        <v>1.111100111111E+23</v>
      </c>
      <c r="L191" t="s">
        <v>9245</v>
      </c>
      <c r="M191" t="s">
        <v>24</v>
      </c>
      <c r="N191" t="s">
        <v>9137</v>
      </c>
      <c r="O191" t="s">
        <v>66</v>
      </c>
      <c r="P191" t="s">
        <v>45</v>
      </c>
      <c r="Q191" t="s">
        <v>247</v>
      </c>
    </row>
    <row r="192" spans="1:17" x14ac:dyDescent="0.25">
      <c r="A192" t="s">
        <v>9244</v>
      </c>
      <c r="B192" t="s">
        <v>44</v>
      </c>
      <c r="C192">
        <v>2</v>
      </c>
      <c r="D192" t="s">
        <v>18</v>
      </c>
      <c r="E192" t="s">
        <v>29</v>
      </c>
      <c r="F192" s="1">
        <v>0.45833333333333331</v>
      </c>
      <c r="G192" t="s">
        <v>9182</v>
      </c>
      <c r="H192" t="s">
        <v>84</v>
      </c>
      <c r="I192">
        <v>60</v>
      </c>
      <c r="J192">
        <v>26</v>
      </c>
      <c r="K192" s="4">
        <v>1.111100111111E+23</v>
      </c>
      <c r="L192" t="s">
        <v>9245</v>
      </c>
      <c r="M192" t="s">
        <v>24</v>
      </c>
      <c r="N192" t="s">
        <v>9137</v>
      </c>
      <c r="O192" t="s">
        <v>66</v>
      </c>
      <c r="P192" t="s">
        <v>45</v>
      </c>
      <c r="Q192" t="s">
        <v>248</v>
      </c>
    </row>
    <row r="193" spans="1:17" x14ac:dyDescent="0.25">
      <c r="A193" t="s">
        <v>9244</v>
      </c>
      <c r="B193" t="s">
        <v>44</v>
      </c>
      <c r="C193">
        <v>3</v>
      </c>
      <c r="D193" t="s">
        <v>18</v>
      </c>
      <c r="E193" t="s">
        <v>33</v>
      </c>
      <c r="F193" s="1">
        <v>0.45833333333333331</v>
      </c>
      <c r="G193" t="s">
        <v>9177</v>
      </c>
      <c r="H193" t="s">
        <v>84</v>
      </c>
      <c r="I193">
        <v>60</v>
      </c>
      <c r="J193">
        <v>25</v>
      </c>
      <c r="K193" s="4">
        <v>1.111100111111E+23</v>
      </c>
      <c r="L193" t="s">
        <v>9245</v>
      </c>
      <c r="M193" t="s">
        <v>24</v>
      </c>
      <c r="N193" t="s">
        <v>9137</v>
      </c>
      <c r="O193" t="s">
        <v>66</v>
      </c>
      <c r="P193" t="s">
        <v>45</v>
      </c>
      <c r="Q193" t="s">
        <v>249</v>
      </c>
    </row>
    <row r="194" spans="1:17" x14ac:dyDescent="0.25">
      <c r="A194" t="s">
        <v>9248</v>
      </c>
      <c r="B194" t="s">
        <v>17</v>
      </c>
      <c r="C194">
        <v>1</v>
      </c>
      <c r="D194" t="s">
        <v>18</v>
      </c>
      <c r="E194" t="s">
        <v>29</v>
      </c>
      <c r="F194" s="1">
        <v>0.5</v>
      </c>
      <c r="G194" t="s">
        <v>9181</v>
      </c>
      <c r="H194" t="s">
        <v>38</v>
      </c>
      <c r="I194">
        <v>120</v>
      </c>
      <c r="J194">
        <v>12</v>
      </c>
      <c r="K194" s="4">
        <v>1.1111010001111099E+44</v>
      </c>
      <c r="L194" t="s">
        <v>9249</v>
      </c>
      <c r="M194" t="s">
        <v>24</v>
      </c>
      <c r="N194" t="s">
        <v>9137</v>
      </c>
      <c r="O194" t="s">
        <v>25</v>
      </c>
      <c r="P194" t="s">
        <v>20</v>
      </c>
      <c r="Q194" t="s">
        <v>250</v>
      </c>
    </row>
    <row r="195" spans="1:17" x14ac:dyDescent="0.25">
      <c r="A195" t="s">
        <v>9250</v>
      </c>
      <c r="B195" t="s">
        <v>17</v>
      </c>
      <c r="C195">
        <v>1</v>
      </c>
      <c r="D195" t="s">
        <v>18</v>
      </c>
      <c r="E195" t="s">
        <v>33</v>
      </c>
      <c r="F195" s="1">
        <v>0.375</v>
      </c>
      <c r="G195" t="s">
        <v>9148</v>
      </c>
      <c r="H195" t="s">
        <v>38</v>
      </c>
      <c r="I195">
        <v>120</v>
      </c>
      <c r="J195">
        <v>1</v>
      </c>
      <c r="K195" s="4">
        <v>1.1111100111111E+24</v>
      </c>
      <c r="L195" t="s">
        <v>9249</v>
      </c>
      <c r="M195" t="s">
        <v>24</v>
      </c>
      <c r="N195" t="s">
        <v>9137</v>
      </c>
      <c r="O195" t="s">
        <v>66</v>
      </c>
      <c r="P195" t="s">
        <v>20</v>
      </c>
      <c r="Q195" t="s">
        <v>251</v>
      </c>
    </row>
    <row r="196" spans="1:17" x14ac:dyDescent="0.25">
      <c r="A196" t="s">
        <v>9251</v>
      </c>
      <c r="B196" t="s">
        <v>17</v>
      </c>
      <c r="C196">
        <v>1</v>
      </c>
      <c r="D196" t="s">
        <v>18</v>
      </c>
      <c r="E196" t="s">
        <v>19</v>
      </c>
      <c r="F196" s="1">
        <v>0.58333333333333337</v>
      </c>
      <c r="G196" t="s">
        <v>9252</v>
      </c>
      <c r="H196" t="s">
        <v>215</v>
      </c>
      <c r="I196">
        <v>120</v>
      </c>
      <c r="J196">
        <v>3</v>
      </c>
      <c r="K196" s="4">
        <v>1.1111010001111099E+44</v>
      </c>
      <c r="L196" t="s">
        <v>9253</v>
      </c>
      <c r="M196" t="s">
        <v>24</v>
      </c>
      <c r="N196" t="s">
        <v>9137</v>
      </c>
      <c r="O196" t="s">
        <v>25</v>
      </c>
      <c r="P196" t="s">
        <v>20</v>
      </c>
      <c r="Q196" t="s">
        <v>252</v>
      </c>
    </row>
    <row r="197" spans="1:17" x14ac:dyDescent="0.25">
      <c r="A197" t="s">
        <v>9251</v>
      </c>
      <c r="B197" t="s">
        <v>28</v>
      </c>
      <c r="C197">
        <v>1</v>
      </c>
      <c r="D197" t="s">
        <v>18</v>
      </c>
      <c r="E197" t="s">
        <v>37</v>
      </c>
      <c r="F197" s="1">
        <v>0.41666666666666669</v>
      </c>
      <c r="G197" t="s">
        <v>9252</v>
      </c>
      <c r="H197" t="s">
        <v>215</v>
      </c>
      <c r="I197">
        <v>120</v>
      </c>
      <c r="J197">
        <v>3</v>
      </c>
      <c r="K197" s="4">
        <v>1.11101100011111E+44</v>
      </c>
      <c r="L197" t="s">
        <v>9253</v>
      </c>
      <c r="M197" t="s">
        <v>24</v>
      </c>
      <c r="N197" t="s">
        <v>9137</v>
      </c>
      <c r="O197" t="s">
        <v>25</v>
      </c>
      <c r="P197" t="s">
        <v>20</v>
      </c>
      <c r="Q197" t="s">
        <v>253</v>
      </c>
    </row>
    <row r="198" spans="1:17" x14ac:dyDescent="0.25">
      <c r="A198" t="s">
        <v>9254</v>
      </c>
      <c r="B198" t="s">
        <v>17</v>
      </c>
      <c r="C198">
        <v>1</v>
      </c>
      <c r="D198" t="s">
        <v>18</v>
      </c>
      <c r="E198" t="s">
        <v>42</v>
      </c>
      <c r="F198" s="1">
        <v>0.45833333333333331</v>
      </c>
      <c r="G198" t="s">
        <v>9255</v>
      </c>
      <c r="H198" t="s">
        <v>85</v>
      </c>
      <c r="I198">
        <v>120</v>
      </c>
      <c r="J198">
        <v>0</v>
      </c>
      <c r="K198" s="4">
        <v>1.1111100111111E+24</v>
      </c>
      <c r="L198" t="s">
        <v>38</v>
      </c>
      <c r="M198" t="s">
        <v>24</v>
      </c>
      <c r="N198" t="s">
        <v>9256</v>
      </c>
      <c r="O198" t="s">
        <v>66</v>
      </c>
      <c r="P198" t="s">
        <v>20</v>
      </c>
      <c r="Q198" t="s">
        <v>255</v>
      </c>
    </row>
    <row r="199" spans="1:17" x14ac:dyDescent="0.25">
      <c r="A199" t="s">
        <v>9257</v>
      </c>
      <c r="B199" t="s">
        <v>17</v>
      </c>
      <c r="C199">
        <v>1</v>
      </c>
      <c r="D199" t="s">
        <v>18</v>
      </c>
      <c r="E199" t="s">
        <v>19</v>
      </c>
      <c r="F199" s="1">
        <v>0.45833333333333331</v>
      </c>
      <c r="G199" t="s">
        <v>9252</v>
      </c>
      <c r="H199" t="s">
        <v>84</v>
      </c>
      <c r="I199">
        <v>120</v>
      </c>
      <c r="J199">
        <v>2</v>
      </c>
      <c r="K199" s="4">
        <v>1.1111100111111E+24</v>
      </c>
      <c r="L199" t="s">
        <v>9258</v>
      </c>
      <c r="M199" t="s">
        <v>24</v>
      </c>
      <c r="N199" t="s">
        <v>9137</v>
      </c>
      <c r="O199" t="s">
        <v>66</v>
      </c>
      <c r="P199" t="s">
        <v>20</v>
      </c>
      <c r="Q199" t="s">
        <v>256</v>
      </c>
    </row>
    <row r="200" spans="1:17" x14ac:dyDescent="0.25">
      <c r="A200" t="s">
        <v>9259</v>
      </c>
      <c r="B200" t="s">
        <v>17</v>
      </c>
      <c r="C200">
        <v>1</v>
      </c>
      <c r="D200" t="s">
        <v>18</v>
      </c>
      <c r="E200" t="s">
        <v>29</v>
      </c>
      <c r="F200" s="1">
        <v>0.375</v>
      </c>
      <c r="G200" t="s">
        <v>9252</v>
      </c>
      <c r="H200" t="s">
        <v>9260</v>
      </c>
      <c r="I200">
        <v>120</v>
      </c>
      <c r="J200">
        <v>2</v>
      </c>
      <c r="K200" s="4">
        <v>1.1111010001111099E+44</v>
      </c>
      <c r="L200" t="s">
        <v>9261</v>
      </c>
      <c r="M200" t="s">
        <v>24</v>
      </c>
      <c r="N200" t="s">
        <v>9137</v>
      </c>
      <c r="O200" t="s">
        <v>25</v>
      </c>
      <c r="P200" t="s">
        <v>20</v>
      </c>
      <c r="Q200" t="s">
        <v>257</v>
      </c>
    </row>
    <row r="201" spans="1:17" x14ac:dyDescent="0.25">
      <c r="A201" t="s">
        <v>9262</v>
      </c>
      <c r="B201" t="s">
        <v>17</v>
      </c>
      <c r="C201">
        <v>1</v>
      </c>
      <c r="D201" t="s">
        <v>18</v>
      </c>
      <c r="E201" t="s">
        <v>33</v>
      </c>
      <c r="F201" s="1">
        <v>0.375</v>
      </c>
      <c r="G201" t="s">
        <v>9252</v>
      </c>
      <c r="H201" t="s">
        <v>38</v>
      </c>
      <c r="I201">
        <v>120</v>
      </c>
      <c r="J201">
        <v>1</v>
      </c>
      <c r="K201" s="4">
        <v>1.1111100111111E+24</v>
      </c>
      <c r="L201" t="s">
        <v>9263</v>
      </c>
      <c r="M201" t="s">
        <v>24</v>
      </c>
      <c r="N201" t="s">
        <v>9137</v>
      </c>
      <c r="O201" t="s">
        <v>66</v>
      </c>
      <c r="P201" t="s">
        <v>20</v>
      </c>
      <c r="Q201" t="s">
        <v>258</v>
      </c>
    </row>
    <row r="202" spans="1:17" x14ac:dyDescent="0.25">
      <c r="A202" t="s">
        <v>9264</v>
      </c>
      <c r="B202" t="s">
        <v>17</v>
      </c>
      <c r="C202">
        <v>1</v>
      </c>
      <c r="D202" t="s">
        <v>18</v>
      </c>
      <c r="E202" t="s">
        <v>33</v>
      </c>
      <c r="F202" s="1">
        <v>0.5</v>
      </c>
      <c r="G202" t="s">
        <v>9252</v>
      </c>
      <c r="H202" t="s">
        <v>105</v>
      </c>
      <c r="I202">
        <v>120</v>
      </c>
      <c r="J202">
        <v>3</v>
      </c>
      <c r="K202" s="4">
        <v>1.1111110001111099E+44</v>
      </c>
      <c r="L202" t="s">
        <v>9265</v>
      </c>
      <c r="M202" t="s">
        <v>24</v>
      </c>
      <c r="N202" t="s">
        <v>9137</v>
      </c>
      <c r="O202" t="s">
        <v>25</v>
      </c>
      <c r="P202" t="s">
        <v>20</v>
      </c>
      <c r="Q202" t="s">
        <v>259</v>
      </c>
    </row>
    <row r="203" spans="1:17" x14ac:dyDescent="0.25">
      <c r="A203" t="s">
        <v>9266</v>
      </c>
      <c r="B203" t="s">
        <v>17</v>
      </c>
      <c r="C203">
        <v>1</v>
      </c>
      <c r="D203" t="s">
        <v>18</v>
      </c>
      <c r="E203" t="s">
        <v>19</v>
      </c>
      <c r="F203" s="1">
        <v>0.58333333333333337</v>
      </c>
      <c r="G203" t="s">
        <v>9267</v>
      </c>
      <c r="H203" t="s">
        <v>9268</v>
      </c>
      <c r="I203">
        <v>60</v>
      </c>
      <c r="J203">
        <v>87</v>
      </c>
      <c r="K203" s="4">
        <v>1.1111010001111099E+44</v>
      </c>
      <c r="L203" t="s">
        <v>9269</v>
      </c>
      <c r="M203" t="s">
        <v>24</v>
      </c>
      <c r="N203" t="s">
        <v>9270</v>
      </c>
      <c r="O203" t="s">
        <v>25</v>
      </c>
      <c r="P203" t="s">
        <v>20</v>
      </c>
      <c r="Q203" t="s">
        <v>263</v>
      </c>
    </row>
    <row r="204" spans="1:17" x14ac:dyDescent="0.25">
      <c r="A204" t="s">
        <v>9266</v>
      </c>
      <c r="B204" t="s">
        <v>28</v>
      </c>
      <c r="C204">
        <v>1</v>
      </c>
      <c r="D204" t="s">
        <v>18</v>
      </c>
      <c r="E204" t="s">
        <v>33</v>
      </c>
      <c r="F204" s="1">
        <v>0.58333333333333337</v>
      </c>
      <c r="G204" t="s">
        <v>9142</v>
      </c>
      <c r="H204" t="s">
        <v>9271</v>
      </c>
      <c r="I204">
        <v>60</v>
      </c>
      <c r="J204">
        <v>87</v>
      </c>
      <c r="K204" s="4">
        <v>1.1111110001111099E+44</v>
      </c>
      <c r="L204" t="s">
        <v>9269</v>
      </c>
      <c r="M204" t="s">
        <v>24</v>
      </c>
      <c r="N204" t="s">
        <v>9270</v>
      </c>
      <c r="O204" t="s">
        <v>25</v>
      </c>
      <c r="P204" t="s">
        <v>20</v>
      </c>
      <c r="Q204" t="s">
        <v>264</v>
      </c>
    </row>
    <row r="205" spans="1:17" x14ac:dyDescent="0.25">
      <c r="A205" t="s">
        <v>9266</v>
      </c>
      <c r="B205" t="s">
        <v>32</v>
      </c>
      <c r="C205">
        <v>1</v>
      </c>
      <c r="D205" t="s">
        <v>18</v>
      </c>
      <c r="E205" t="s">
        <v>37</v>
      </c>
      <c r="F205" s="1">
        <v>0.375</v>
      </c>
      <c r="G205" t="s">
        <v>9142</v>
      </c>
      <c r="H205" t="s">
        <v>9272</v>
      </c>
      <c r="I205">
        <v>60</v>
      </c>
      <c r="J205">
        <v>87</v>
      </c>
      <c r="K205" s="4">
        <v>1.11101100011111E+44</v>
      </c>
      <c r="L205" t="s">
        <v>9269</v>
      </c>
      <c r="M205" t="s">
        <v>24</v>
      </c>
      <c r="N205" t="s">
        <v>9270</v>
      </c>
      <c r="O205" t="s">
        <v>25</v>
      </c>
      <c r="P205" t="s">
        <v>20</v>
      </c>
      <c r="Q205" t="s">
        <v>265</v>
      </c>
    </row>
    <row r="206" spans="1:17" x14ac:dyDescent="0.25">
      <c r="A206" t="s">
        <v>9273</v>
      </c>
      <c r="B206" t="s">
        <v>17</v>
      </c>
      <c r="C206">
        <v>1</v>
      </c>
      <c r="D206" t="s">
        <v>18</v>
      </c>
      <c r="E206" t="s">
        <v>33</v>
      </c>
      <c r="F206" s="1">
        <v>0.33333333333333331</v>
      </c>
      <c r="G206" t="s">
        <v>9167</v>
      </c>
      <c r="H206" t="s">
        <v>9274</v>
      </c>
      <c r="I206">
        <v>60</v>
      </c>
      <c r="J206">
        <v>92</v>
      </c>
      <c r="K206" s="4">
        <v>1.1111100111111E+24</v>
      </c>
      <c r="L206" t="s">
        <v>9275</v>
      </c>
      <c r="M206" t="s">
        <v>24</v>
      </c>
      <c r="N206" t="s">
        <v>9270</v>
      </c>
      <c r="O206" t="s">
        <v>66</v>
      </c>
      <c r="P206" t="s">
        <v>20</v>
      </c>
      <c r="Q206" t="s">
        <v>267</v>
      </c>
    </row>
    <row r="207" spans="1:17" x14ac:dyDescent="0.25">
      <c r="A207" t="s">
        <v>9273</v>
      </c>
      <c r="B207" t="s">
        <v>28</v>
      </c>
      <c r="C207">
        <v>1</v>
      </c>
      <c r="D207" t="s">
        <v>18</v>
      </c>
      <c r="E207" t="s">
        <v>42</v>
      </c>
      <c r="F207" s="1">
        <v>0.375</v>
      </c>
      <c r="G207" t="s">
        <v>9167</v>
      </c>
      <c r="H207" t="s">
        <v>9276</v>
      </c>
      <c r="I207">
        <v>60</v>
      </c>
      <c r="J207">
        <v>94</v>
      </c>
      <c r="K207" s="4">
        <v>1.1111100111111E+24</v>
      </c>
      <c r="L207" t="s">
        <v>9275</v>
      </c>
      <c r="M207" t="s">
        <v>24</v>
      </c>
      <c r="N207" t="s">
        <v>9270</v>
      </c>
      <c r="O207" t="s">
        <v>66</v>
      </c>
      <c r="P207" t="s">
        <v>20</v>
      </c>
      <c r="Q207" t="s">
        <v>269</v>
      </c>
    </row>
    <row r="208" spans="1:17" x14ac:dyDescent="0.25">
      <c r="A208" t="s">
        <v>9273</v>
      </c>
      <c r="B208" t="s">
        <v>32</v>
      </c>
      <c r="C208">
        <v>1</v>
      </c>
      <c r="D208" t="s">
        <v>18</v>
      </c>
      <c r="E208" t="s">
        <v>29</v>
      </c>
      <c r="F208" s="1">
        <v>0.33333333333333331</v>
      </c>
      <c r="G208" t="s">
        <v>9167</v>
      </c>
      <c r="H208" t="s">
        <v>9277</v>
      </c>
      <c r="I208">
        <v>60</v>
      </c>
      <c r="J208">
        <v>93</v>
      </c>
      <c r="K208" s="4">
        <v>1.1111100111111E+24</v>
      </c>
      <c r="L208" t="s">
        <v>9275</v>
      </c>
      <c r="M208" t="s">
        <v>24</v>
      </c>
      <c r="N208" t="s">
        <v>9270</v>
      </c>
      <c r="O208" t="s">
        <v>66</v>
      </c>
      <c r="P208" t="s">
        <v>20</v>
      </c>
      <c r="Q208" t="s">
        <v>270</v>
      </c>
    </row>
    <row r="209" spans="1:17" x14ac:dyDescent="0.25">
      <c r="A209" t="s">
        <v>9278</v>
      </c>
      <c r="B209" t="s">
        <v>17</v>
      </c>
      <c r="C209">
        <v>1</v>
      </c>
      <c r="D209" t="s">
        <v>18</v>
      </c>
      <c r="E209" t="s">
        <v>19</v>
      </c>
      <c r="F209" s="1">
        <v>0.375</v>
      </c>
      <c r="G209" t="s">
        <v>9214</v>
      </c>
      <c r="H209" t="s">
        <v>9279</v>
      </c>
      <c r="I209">
        <v>60</v>
      </c>
      <c r="J209">
        <v>27</v>
      </c>
      <c r="K209" s="4">
        <v>1.1111100111111E+24</v>
      </c>
      <c r="L209" t="s">
        <v>9280</v>
      </c>
      <c r="M209" t="s">
        <v>24</v>
      </c>
      <c r="N209" t="s">
        <v>9270</v>
      </c>
      <c r="O209" t="s">
        <v>66</v>
      </c>
      <c r="P209" t="s">
        <v>20</v>
      </c>
      <c r="Q209" t="s">
        <v>271</v>
      </c>
    </row>
    <row r="210" spans="1:17" x14ac:dyDescent="0.25">
      <c r="A210" t="s">
        <v>9278</v>
      </c>
      <c r="B210" t="s">
        <v>28</v>
      </c>
      <c r="C210">
        <v>1</v>
      </c>
      <c r="D210" t="s">
        <v>18</v>
      </c>
      <c r="E210" t="s">
        <v>42</v>
      </c>
      <c r="F210" s="1">
        <v>0.45833333333333331</v>
      </c>
      <c r="G210" t="s">
        <v>9166</v>
      </c>
      <c r="H210" t="s">
        <v>9281</v>
      </c>
      <c r="I210">
        <v>60</v>
      </c>
      <c r="J210">
        <v>27</v>
      </c>
      <c r="K210" s="4">
        <v>1.1111100111111E+24</v>
      </c>
      <c r="L210" t="s">
        <v>9280</v>
      </c>
      <c r="M210" t="s">
        <v>24</v>
      </c>
      <c r="N210" t="s">
        <v>9270</v>
      </c>
      <c r="O210" t="s">
        <v>66</v>
      </c>
      <c r="P210" t="s">
        <v>20</v>
      </c>
      <c r="Q210" t="s">
        <v>272</v>
      </c>
    </row>
    <row r="211" spans="1:17" x14ac:dyDescent="0.25">
      <c r="A211" t="s">
        <v>9278</v>
      </c>
      <c r="B211" t="s">
        <v>32</v>
      </c>
      <c r="C211">
        <v>1</v>
      </c>
      <c r="D211" t="s">
        <v>18</v>
      </c>
      <c r="E211" t="s">
        <v>37</v>
      </c>
      <c r="F211" s="1">
        <v>0.54166666666666663</v>
      </c>
      <c r="G211" t="s">
        <v>9282</v>
      </c>
      <c r="H211" t="s">
        <v>9283</v>
      </c>
      <c r="I211">
        <v>60</v>
      </c>
      <c r="J211">
        <v>27</v>
      </c>
      <c r="K211" s="4">
        <v>1.1111100111111E+24</v>
      </c>
      <c r="L211" t="s">
        <v>9280</v>
      </c>
      <c r="M211" t="s">
        <v>24</v>
      </c>
      <c r="N211" t="s">
        <v>9270</v>
      </c>
      <c r="O211" t="s">
        <v>66</v>
      </c>
      <c r="P211" t="s">
        <v>20</v>
      </c>
      <c r="Q211" t="s">
        <v>273</v>
      </c>
    </row>
    <row r="212" spans="1:17" x14ac:dyDescent="0.25">
      <c r="A212" t="s">
        <v>9284</v>
      </c>
      <c r="B212" t="s">
        <v>17</v>
      </c>
      <c r="C212">
        <v>1</v>
      </c>
      <c r="D212" t="s">
        <v>18</v>
      </c>
      <c r="E212" t="s">
        <v>19</v>
      </c>
      <c r="F212" s="1">
        <v>0.45833333333333331</v>
      </c>
      <c r="G212" t="s">
        <v>9167</v>
      </c>
      <c r="H212" t="s">
        <v>274</v>
      </c>
      <c r="I212">
        <v>60</v>
      </c>
      <c r="J212">
        <v>72</v>
      </c>
      <c r="K212" s="4">
        <v>1.1111010001111099E+44</v>
      </c>
      <c r="L212" t="s">
        <v>9285</v>
      </c>
      <c r="M212" t="s">
        <v>24</v>
      </c>
      <c r="N212" t="s">
        <v>9286</v>
      </c>
      <c r="O212" t="s">
        <v>25</v>
      </c>
      <c r="P212" t="s">
        <v>20</v>
      </c>
      <c r="Q212" t="s">
        <v>275</v>
      </c>
    </row>
    <row r="213" spans="1:17" x14ac:dyDescent="0.25">
      <c r="A213" t="s">
        <v>9284</v>
      </c>
      <c r="B213" t="s">
        <v>28</v>
      </c>
      <c r="C213">
        <v>1</v>
      </c>
      <c r="D213" t="s">
        <v>18</v>
      </c>
      <c r="E213" t="s">
        <v>42</v>
      </c>
      <c r="F213" s="1">
        <v>0.45833333333333331</v>
      </c>
      <c r="G213" t="s">
        <v>9167</v>
      </c>
      <c r="H213" t="s">
        <v>274</v>
      </c>
      <c r="I213">
        <v>60</v>
      </c>
      <c r="J213">
        <v>71</v>
      </c>
      <c r="K213" s="4">
        <v>1.1111110001111099E+44</v>
      </c>
      <c r="L213" t="s">
        <v>9285</v>
      </c>
      <c r="M213" t="s">
        <v>24</v>
      </c>
      <c r="N213" t="s">
        <v>9286</v>
      </c>
      <c r="O213" t="s">
        <v>25</v>
      </c>
      <c r="P213" t="s">
        <v>20</v>
      </c>
      <c r="Q213" t="s">
        <v>276</v>
      </c>
    </row>
    <row r="214" spans="1:17" x14ac:dyDescent="0.25">
      <c r="A214" t="s">
        <v>9284</v>
      </c>
      <c r="B214" t="s">
        <v>44</v>
      </c>
      <c r="C214">
        <v>1</v>
      </c>
      <c r="D214" t="s">
        <v>18</v>
      </c>
      <c r="E214" t="s">
        <v>42</v>
      </c>
      <c r="F214" s="1">
        <v>0.54166666666666663</v>
      </c>
      <c r="G214" t="s">
        <v>9222</v>
      </c>
      <c r="H214" t="s">
        <v>38</v>
      </c>
      <c r="I214">
        <v>60</v>
      </c>
      <c r="J214">
        <v>27</v>
      </c>
      <c r="K214" s="4">
        <v>1.1111100011111E+43</v>
      </c>
      <c r="L214" t="s">
        <v>9285</v>
      </c>
      <c r="M214" t="s">
        <v>24</v>
      </c>
      <c r="N214" t="s">
        <v>9286</v>
      </c>
      <c r="O214" t="s">
        <v>25</v>
      </c>
      <c r="P214" t="s">
        <v>45</v>
      </c>
      <c r="Q214" t="s">
        <v>277</v>
      </c>
    </row>
    <row r="215" spans="1:17" x14ac:dyDescent="0.25">
      <c r="A215" t="s">
        <v>9284</v>
      </c>
      <c r="B215" t="s">
        <v>44</v>
      </c>
      <c r="C215">
        <v>2</v>
      </c>
      <c r="D215" t="s">
        <v>18</v>
      </c>
      <c r="E215" t="s">
        <v>42</v>
      </c>
      <c r="F215" s="1">
        <v>0.625</v>
      </c>
      <c r="G215" t="s">
        <v>9222</v>
      </c>
      <c r="H215" t="s">
        <v>38</v>
      </c>
      <c r="I215">
        <v>60</v>
      </c>
      <c r="J215">
        <v>21</v>
      </c>
      <c r="K215" s="4">
        <v>1.1111100011111E+43</v>
      </c>
      <c r="L215" t="s">
        <v>9285</v>
      </c>
      <c r="M215" t="s">
        <v>24</v>
      </c>
      <c r="N215" t="s">
        <v>9286</v>
      </c>
      <c r="O215" t="s">
        <v>25</v>
      </c>
      <c r="P215" t="s">
        <v>45</v>
      </c>
      <c r="Q215" t="s">
        <v>278</v>
      </c>
    </row>
    <row r="216" spans="1:17" x14ac:dyDescent="0.25">
      <c r="A216" t="s">
        <v>9284</v>
      </c>
      <c r="B216" t="s">
        <v>44</v>
      </c>
      <c r="C216">
        <v>3</v>
      </c>
      <c r="D216" t="s">
        <v>18</v>
      </c>
      <c r="E216" t="s">
        <v>37</v>
      </c>
      <c r="F216" s="1">
        <v>0.41666666666666669</v>
      </c>
      <c r="G216" t="s">
        <v>9229</v>
      </c>
      <c r="H216" t="s">
        <v>38</v>
      </c>
      <c r="I216">
        <v>60</v>
      </c>
      <c r="J216">
        <v>20</v>
      </c>
      <c r="K216" s="4">
        <v>1.1101100011111E+43</v>
      </c>
      <c r="L216" t="s">
        <v>9285</v>
      </c>
      <c r="M216" t="s">
        <v>24</v>
      </c>
      <c r="N216" t="s">
        <v>9286</v>
      </c>
      <c r="O216" t="s">
        <v>25</v>
      </c>
      <c r="P216" t="s">
        <v>45</v>
      </c>
      <c r="Q216" t="s">
        <v>279</v>
      </c>
    </row>
    <row r="217" spans="1:17" x14ac:dyDescent="0.25">
      <c r="A217" t="s">
        <v>9287</v>
      </c>
      <c r="B217" t="s">
        <v>17</v>
      </c>
      <c r="C217">
        <v>1</v>
      </c>
      <c r="D217" t="s">
        <v>18</v>
      </c>
      <c r="E217" t="s">
        <v>19</v>
      </c>
      <c r="F217" s="1">
        <v>0.5</v>
      </c>
      <c r="G217" t="s">
        <v>9267</v>
      </c>
      <c r="H217" t="s">
        <v>280</v>
      </c>
      <c r="I217">
        <v>60</v>
      </c>
      <c r="J217">
        <v>95</v>
      </c>
      <c r="K217" s="4">
        <v>1.1111100111111E+24</v>
      </c>
      <c r="L217" t="s">
        <v>9288</v>
      </c>
      <c r="M217" t="s">
        <v>24</v>
      </c>
      <c r="N217" t="s">
        <v>9286</v>
      </c>
      <c r="O217" t="s">
        <v>66</v>
      </c>
      <c r="P217" t="s">
        <v>20</v>
      </c>
      <c r="Q217" t="s">
        <v>281</v>
      </c>
    </row>
    <row r="218" spans="1:17" x14ac:dyDescent="0.25">
      <c r="A218" t="s">
        <v>9287</v>
      </c>
      <c r="B218" t="s">
        <v>28</v>
      </c>
      <c r="C218">
        <v>1</v>
      </c>
      <c r="D218" t="s">
        <v>18</v>
      </c>
      <c r="E218" t="s">
        <v>33</v>
      </c>
      <c r="F218" s="1">
        <v>0.5</v>
      </c>
      <c r="G218" t="s">
        <v>9267</v>
      </c>
      <c r="H218" t="s">
        <v>280</v>
      </c>
      <c r="I218">
        <v>60</v>
      </c>
      <c r="J218">
        <v>96</v>
      </c>
      <c r="K218" s="4">
        <v>1.1111100111111E+24</v>
      </c>
      <c r="L218" t="s">
        <v>9288</v>
      </c>
      <c r="M218" t="s">
        <v>24</v>
      </c>
      <c r="N218" t="s">
        <v>9286</v>
      </c>
      <c r="O218" t="s">
        <v>66</v>
      </c>
      <c r="P218" t="s">
        <v>20</v>
      </c>
      <c r="Q218" t="s">
        <v>282</v>
      </c>
    </row>
    <row r="219" spans="1:17" x14ac:dyDescent="0.25">
      <c r="A219" t="s">
        <v>9287</v>
      </c>
      <c r="B219" t="s">
        <v>44</v>
      </c>
      <c r="C219">
        <v>1</v>
      </c>
      <c r="D219" t="s">
        <v>18</v>
      </c>
      <c r="E219" t="s">
        <v>42</v>
      </c>
      <c r="F219" s="1">
        <v>0.54166666666666663</v>
      </c>
      <c r="G219" t="s">
        <v>9235</v>
      </c>
      <c r="H219" t="s">
        <v>280</v>
      </c>
      <c r="I219">
        <v>60</v>
      </c>
      <c r="J219">
        <v>24</v>
      </c>
      <c r="K219" s="4">
        <v>1.111100111111E+23</v>
      </c>
      <c r="L219" t="s">
        <v>9288</v>
      </c>
      <c r="M219" t="s">
        <v>24</v>
      </c>
      <c r="N219" t="s">
        <v>9286</v>
      </c>
      <c r="O219" t="s">
        <v>66</v>
      </c>
      <c r="P219" t="s">
        <v>45</v>
      </c>
      <c r="Q219" t="s">
        <v>283</v>
      </c>
    </row>
    <row r="220" spans="1:17" x14ac:dyDescent="0.25">
      <c r="A220" t="s">
        <v>9287</v>
      </c>
      <c r="B220" t="s">
        <v>44</v>
      </c>
      <c r="C220">
        <v>2</v>
      </c>
      <c r="D220" t="s">
        <v>18</v>
      </c>
      <c r="E220" t="s">
        <v>42</v>
      </c>
      <c r="F220" s="1">
        <v>0.58333333333333337</v>
      </c>
      <c r="G220" t="s">
        <v>9210</v>
      </c>
      <c r="H220" t="s">
        <v>280</v>
      </c>
      <c r="I220">
        <v>60</v>
      </c>
      <c r="J220">
        <v>23</v>
      </c>
      <c r="K220" s="4">
        <v>1.111100111111E+23</v>
      </c>
      <c r="L220" t="s">
        <v>9288</v>
      </c>
      <c r="M220" t="s">
        <v>24</v>
      </c>
      <c r="N220" t="s">
        <v>9286</v>
      </c>
      <c r="O220" t="s">
        <v>66</v>
      </c>
      <c r="P220" t="s">
        <v>45</v>
      </c>
      <c r="Q220" t="s">
        <v>284</v>
      </c>
    </row>
    <row r="221" spans="1:17" x14ac:dyDescent="0.25">
      <c r="A221" t="s">
        <v>9287</v>
      </c>
      <c r="B221" t="s">
        <v>44</v>
      </c>
      <c r="C221">
        <v>3</v>
      </c>
      <c r="D221" t="s">
        <v>18</v>
      </c>
      <c r="E221" t="s">
        <v>37</v>
      </c>
      <c r="F221" s="1">
        <v>0.45833333333333331</v>
      </c>
      <c r="G221" t="s">
        <v>9168</v>
      </c>
      <c r="H221" t="s">
        <v>280</v>
      </c>
      <c r="I221">
        <v>60</v>
      </c>
      <c r="J221">
        <v>20</v>
      </c>
      <c r="K221" s="4">
        <v>1.111100111111E+23</v>
      </c>
      <c r="L221" t="s">
        <v>9288</v>
      </c>
      <c r="M221" t="s">
        <v>24</v>
      </c>
      <c r="N221" t="s">
        <v>9286</v>
      </c>
      <c r="O221" t="s">
        <v>66</v>
      </c>
      <c r="P221" t="s">
        <v>45</v>
      </c>
      <c r="Q221" t="s">
        <v>285</v>
      </c>
    </row>
    <row r="222" spans="1:17" x14ac:dyDescent="0.25">
      <c r="A222" t="s">
        <v>9287</v>
      </c>
      <c r="B222" t="s">
        <v>44</v>
      </c>
      <c r="C222">
        <v>4</v>
      </c>
      <c r="D222" t="s">
        <v>18</v>
      </c>
      <c r="E222" t="s">
        <v>33</v>
      </c>
      <c r="F222" s="1">
        <v>0.54166666666666663</v>
      </c>
      <c r="G222" t="s">
        <v>9181</v>
      </c>
      <c r="H222" t="s">
        <v>280</v>
      </c>
      <c r="I222">
        <v>60</v>
      </c>
      <c r="J222">
        <v>24</v>
      </c>
      <c r="K222" s="4">
        <v>1.111100111111E+23</v>
      </c>
      <c r="L222" t="s">
        <v>9288</v>
      </c>
      <c r="M222" t="s">
        <v>24</v>
      </c>
      <c r="N222" t="s">
        <v>9286</v>
      </c>
      <c r="O222" t="s">
        <v>66</v>
      </c>
      <c r="P222" t="s">
        <v>45</v>
      </c>
      <c r="Q222" t="s">
        <v>286</v>
      </c>
    </row>
    <row r="223" spans="1:17" x14ac:dyDescent="0.25">
      <c r="A223" t="s">
        <v>9289</v>
      </c>
      <c r="B223" t="s">
        <v>17</v>
      </c>
      <c r="C223">
        <v>1</v>
      </c>
      <c r="D223" t="s">
        <v>18</v>
      </c>
      <c r="E223" t="s">
        <v>33</v>
      </c>
      <c r="F223" s="1">
        <v>0.45833333333333331</v>
      </c>
      <c r="G223" t="s">
        <v>9167</v>
      </c>
      <c r="H223" t="s">
        <v>287</v>
      </c>
      <c r="I223">
        <v>120</v>
      </c>
      <c r="J223">
        <v>48</v>
      </c>
      <c r="K223" s="4">
        <v>1.1111110001111099E+44</v>
      </c>
      <c r="L223" t="s">
        <v>9290</v>
      </c>
      <c r="M223" t="s">
        <v>24</v>
      </c>
      <c r="N223" t="s">
        <v>9286</v>
      </c>
      <c r="O223" t="s">
        <v>25</v>
      </c>
      <c r="P223" t="s">
        <v>20</v>
      </c>
      <c r="Q223" t="s">
        <v>289</v>
      </c>
    </row>
    <row r="224" spans="1:17" x14ac:dyDescent="0.25">
      <c r="A224" t="s">
        <v>9289</v>
      </c>
      <c r="B224" t="s">
        <v>44</v>
      </c>
      <c r="C224">
        <v>1</v>
      </c>
      <c r="D224" t="s">
        <v>18</v>
      </c>
      <c r="E224" t="s">
        <v>42</v>
      </c>
      <c r="F224" s="1">
        <v>0.58333333333333337</v>
      </c>
      <c r="G224" t="s">
        <v>9216</v>
      </c>
      <c r="H224" t="s">
        <v>287</v>
      </c>
      <c r="I224">
        <v>60</v>
      </c>
      <c r="J224">
        <v>20</v>
      </c>
      <c r="K224" s="4">
        <v>1.1111110001111099E+44</v>
      </c>
      <c r="L224" t="s">
        <v>9290</v>
      </c>
      <c r="M224" t="s">
        <v>24</v>
      </c>
      <c r="N224" t="s">
        <v>9286</v>
      </c>
      <c r="O224" t="s">
        <v>25</v>
      </c>
      <c r="P224" t="s">
        <v>45</v>
      </c>
      <c r="Q224" t="s">
        <v>290</v>
      </c>
    </row>
    <row r="225" spans="1:17" x14ac:dyDescent="0.25">
      <c r="A225" t="s">
        <v>9289</v>
      </c>
      <c r="B225" t="s">
        <v>44</v>
      </c>
      <c r="C225">
        <v>3</v>
      </c>
      <c r="D225" t="s">
        <v>18</v>
      </c>
      <c r="E225" t="s">
        <v>37</v>
      </c>
      <c r="F225" s="1">
        <v>0.45833333333333331</v>
      </c>
      <c r="G225" t="s">
        <v>9210</v>
      </c>
      <c r="H225" t="s">
        <v>287</v>
      </c>
      <c r="I225">
        <v>60</v>
      </c>
      <c r="J225">
        <v>22</v>
      </c>
      <c r="K225" s="4">
        <v>1.11101100011111E+44</v>
      </c>
      <c r="L225" t="s">
        <v>9290</v>
      </c>
      <c r="M225" t="s">
        <v>24</v>
      </c>
      <c r="N225" t="s">
        <v>9286</v>
      </c>
      <c r="O225" t="s">
        <v>25</v>
      </c>
      <c r="P225" t="s">
        <v>45</v>
      </c>
      <c r="Q225" t="s">
        <v>291</v>
      </c>
    </row>
    <row r="226" spans="1:17" x14ac:dyDescent="0.25">
      <c r="A226" t="s">
        <v>9289</v>
      </c>
      <c r="B226" t="s">
        <v>44</v>
      </c>
      <c r="C226">
        <v>4</v>
      </c>
      <c r="D226" t="s">
        <v>18</v>
      </c>
      <c r="E226" t="s">
        <v>37</v>
      </c>
      <c r="F226" s="1">
        <v>0.5</v>
      </c>
      <c r="G226" t="s">
        <v>9180</v>
      </c>
      <c r="H226" t="s">
        <v>287</v>
      </c>
      <c r="I226">
        <v>60</v>
      </c>
      <c r="J226">
        <v>4</v>
      </c>
      <c r="K226" s="4">
        <v>1.11101100011111E+44</v>
      </c>
      <c r="L226" t="s">
        <v>9290</v>
      </c>
      <c r="M226" t="s">
        <v>24</v>
      </c>
      <c r="N226" t="s">
        <v>9286</v>
      </c>
      <c r="O226" t="s">
        <v>25</v>
      </c>
      <c r="P226" t="s">
        <v>45</v>
      </c>
      <c r="Q226" t="s">
        <v>292</v>
      </c>
    </row>
    <row r="227" spans="1:17" x14ac:dyDescent="0.25">
      <c r="A227" t="s">
        <v>9291</v>
      </c>
      <c r="B227" t="s">
        <v>17</v>
      </c>
      <c r="C227">
        <v>1</v>
      </c>
      <c r="D227" t="s">
        <v>18</v>
      </c>
      <c r="E227" t="s">
        <v>29</v>
      </c>
      <c r="F227" s="1">
        <v>0.54166666666666663</v>
      </c>
      <c r="G227" t="s">
        <v>9235</v>
      </c>
      <c r="H227" t="s">
        <v>274</v>
      </c>
      <c r="I227">
        <v>120</v>
      </c>
      <c r="J227">
        <v>24</v>
      </c>
      <c r="K227" s="4">
        <v>1.1111100111111E+24</v>
      </c>
      <c r="L227" t="s">
        <v>9292</v>
      </c>
      <c r="M227" t="s">
        <v>24</v>
      </c>
      <c r="N227" t="s">
        <v>9286</v>
      </c>
      <c r="O227" t="s">
        <v>66</v>
      </c>
      <c r="P227" t="s">
        <v>20</v>
      </c>
      <c r="Q227" t="s">
        <v>293</v>
      </c>
    </row>
    <row r="228" spans="1:17" x14ac:dyDescent="0.25">
      <c r="A228" t="s">
        <v>9291</v>
      </c>
      <c r="B228" t="s">
        <v>44</v>
      </c>
      <c r="C228">
        <v>1</v>
      </c>
      <c r="D228" t="s">
        <v>18</v>
      </c>
      <c r="E228" t="s">
        <v>42</v>
      </c>
      <c r="F228" s="1">
        <v>0.54166666666666663</v>
      </c>
      <c r="G228" t="s">
        <v>9168</v>
      </c>
      <c r="H228" t="s">
        <v>38</v>
      </c>
      <c r="I228">
        <v>60</v>
      </c>
      <c r="J228">
        <v>24</v>
      </c>
      <c r="K228" s="4">
        <v>1.111100111111E+23</v>
      </c>
      <c r="L228" t="s">
        <v>9293</v>
      </c>
      <c r="M228" t="s">
        <v>24</v>
      </c>
      <c r="N228" t="s">
        <v>9286</v>
      </c>
      <c r="O228" t="s">
        <v>66</v>
      </c>
      <c r="P228" t="s">
        <v>45</v>
      </c>
      <c r="Q228" t="s">
        <v>294</v>
      </c>
    </row>
    <row r="229" spans="1:17" x14ac:dyDescent="0.25">
      <c r="A229" t="s">
        <v>9294</v>
      </c>
      <c r="B229" t="s">
        <v>17</v>
      </c>
      <c r="C229">
        <v>1</v>
      </c>
      <c r="D229" t="s">
        <v>18</v>
      </c>
      <c r="E229" t="s">
        <v>42</v>
      </c>
      <c r="F229" s="1">
        <v>0.41666666666666669</v>
      </c>
      <c r="G229" t="s">
        <v>9295</v>
      </c>
      <c r="H229" t="s">
        <v>280</v>
      </c>
      <c r="I229">
        <v>120</v>
      </c>
      <c r="J229">
        <v>10</v>
      </c>
      <c r="K229" s="4">
        <v>1.1111100111111E+24</v>
      </c>
      <c r="L229" t="s">
        <v>9296</v>
      </c>
      <c r="M229" t="s">
        <v>24</v>
      </c>
      <c r="N229" t="s">
        <v>9286</v>
      </c>
      <c r="O229" t="s">
        <v>66</v>
      </c>
      <c r="P229" t="s">
        <v>20</v>
      </c>
      <c r="Q229" t="s">
        <v>295</v>
      </c>
    </row>
    <row r="230" spans="1:17" x14ac:dyDescent="0.25">
      <c r="A230" t="s">
        <v>9294</v>
      </c>
      <c r="B230" t="s">
        <v>44</v>
      </c>
      <c r="C230">
        <v>1</v>
      </c>
      <c r="D230" t="s">
        <v>18</v>
      </c>
      <c r="E230" t="s">
        <v>29</v>
      </c>
      <c r="F230" s="1">
        <v>0.58333333333333337</v>
      </c>
      <c r="G230" t="s">
        <v>9181</v>
      </c>
      <c r="H230" t="s">
        <v>38</v>
      </c>
      <c r="I230">
        <v>60</v>
      </c>
      <c r="J230">
        <v>2</v>
      </c>
      <c r="K230" s="4">
        <v>1.111100111111E+23</v>
      </c>
      <c r="L230" t="s">
        <v>9296</v>
      </c>
      <c r="M230" t="s">
        <v>24</v>
      </c>
      <c r="N230" t="s">
        <v>9286</v>
      </c>
      <c r="O230" t="s">
        <v>66</v>
      </c>
      <c r="P230" t="s">
        <v>45</v>
      </c>
      <c r="Q230" t="s">
        <v>296</v>
      </c>
    </row>
    <row r="231" spans="1:17" x14ac:dyDescent="0.25">
      <c r="A231" t="s">
        <v>9294</v>
      </c>
      <c r="B231" t="s">
        <v>44</v>
      </c>
      <c r="C231">
        <v>2</v>
      </c>
      <c r="D231" t="s">
        <v>18</v>
      </c>
      <c r="E231" t="s">
        <v>33</v>
      </c>
      <c r="F231" s="1">
        <v>0.375</v>
      </c>
      <c r="G231" t="s">
        <v>9181</v>
      </c>
      <c r="H231" t="s">
        <v>38</v>
      </c>
      <c r="I231">
        <v>60</v>
      </c>
      <c r="J231">
        <v>7</v>
      </c>
      <c r="K231" s="4">
        <v>1.111100111111E+23</v>
      </c>
      <c r="L231" t="s">
        <v>9296</v>
      </c>
      <c r="M231" t="s">
        <v>24</v>
      </c>
      <c r="N231" t="s">
        <v>9286</v>
      </c>
      <c r="O231" t="s">
        <v>66</v>
      </c>
      <c r="P231" t="s">
        <v>45</v>
      </c>
      <c r="Q231" t="s">
        <v>297</v>
      </c>
    </row>
    <row r="232" spans="1:17" x14ac:dyDescent="0.25">
      <c r="A232" t="s">
        <v>9297</v>
      </c>
      <c r="B232" t="s">
        <v>17</v>
      </c>
      <c r="C232">
        <v>1</v>
      </c>
      <c r="D232" t="s">
        <v>18</v>
      </c>
      <c r="E232" t="s">
        <v>19</v>
      </c>
      <c r="F232" s="1">
        <v>0.375</v>
      </c>
      <c r="G232" t="s">
        <v>9177</v>
      </c>
      <c r="H232" t="s">
        <v>287</v>
      </c>
      <c r="I232">
        <v>120</v>
      </c>
      <c r="J232">
        <v>14</v>
      </c>
      <c r="K232" s="4">
        <v>1.1111010001111099E+44</v>
      </c>
      <c r="L232" t="s">
        <v>9298</v>
      </c>
      <c r="M232" t="s">
        <v>24</v>
      </c>
      <c r="N232" t="s">
        <v>9286</v>
      </c>
      <c r="O232" t="s">
        <v>25</v>
      </c>
      <c r="P232" t="s">
        <v>20</v>
      </c>
      <c r="Q232" t="s">
        <v>298</v>
      </c>
    </row>
    <row r="233" spans="1:17" x14ac:dyDescent="0.25">
      <c r="A233" t="s">
        <v>9297</v>
      </c>
      <c r="B233" t="s">
        <v>44</v>
      </c>
      <c r="C233">
        <v>1</v>
      </c>
      <c r="D233" t="s">
        <v>18</v>
      </c>
      <c r="E233" t="s">
        <v>42</v>
      </c>
      <c r="F233" s="1">
        <v>0.375</v>
      </c>
      <c r="G233" t="s">
        <v>9235</v>
      </c>
      <c r="H233" t="s">
        <v>38</v>
      </c>
      <c r="I233">
        <v>60</v>
      </c>
      <c r="J233">
        <v>5</v>
      </c>
      <c r="K233" s="4">
        <v>1.1111100011111E+43</v>
      </c>
      <c r="L233" t="s">
        <v>38</v>
      </c>
      <c r="M233" t="s">
        <v>24</v>
      </c>
      <c r="N233" t="s">
        <v>9286</v>
      </c>
      <c r="O233" t="s">
        <v>25</v>
      </c>
      <c r="P233" t="s">
        <v>45</v>
      </c>
      <c r="Q233" t="s">
        <v>299</v>
      </c>
    </row>
    <row r="234" spans="1:17" x14ac:dyDescent="0.25">
      <c r="A234" t="s">
        <v>9297</v>
      </c>
      <c r="B234" t="s">
        <v>44</v>
      </c>
      <c r="C234">
        <v>2</v>
      </c>
      <c r="D234" t="s">
        <v>18</v>
      </c>
      <c r="E234" t="s">
        <v>42</v>
      </c>
      <c r="F234" s="1">
        <v>0.41666666666666669</v>
      </c>
      <c r="G234" t="s">
        <v>9210</v>
      </c>
      <c r="H234" t="s">
        <v>38</v>
      </c>
      <c r="I234">
        <v>60</v>
      </c>
      <c r="J234">
        <v>7</v>
      </c>
      <c r="K234" s="4">
        <v>1.1111100011111E+43</v>
      </c>
      <c r="L234" t="s">
        <v>38</v>
      </c>
      <c r="M234" t="s">
        <v>24</v>
      </c>
      <c r="N234" t="s">
        <v>9286</v>
      </c>
      <c r="O234" t="s">
        <v>25</v>
      </c>
      <c r="P234" t="s">
        <v>45</v>
      </c>
      <c r="Q234" t="s">
        <v>300</v>
      </c>
    </row>
    <row r="235" spans="1:17" x14ac:dyDescent="0.25">
      <c r="A235" t="s">
        <v>9299</v>
      </c>
      <c r="B235" t="s">
        <v>17</v>
      </c>
      <c r="C235">
        <v>1</v>
      </c>
      <c r="D235" t="s">
        <v>18</v>
      </c>
      <c r="E235" t="s">
        <v>37</v>
      </c>
      <c r="F235" s="1">
        <v>0.5</v>
      </c>
      <c r="G235" t="s">
        <v>9202</v>
      </c>
      <c r="H235" t="s">
        <v>274</v>
      </c>
      <c r="I235">
        <v>120</v>
      </c>
      <c r="J235">
        <v>28</v>
      </c>
      <c r="K235" s="4">
        <v>1.11101100011111E+44</v>
      </c>
      <c r="L235" t="s">
        <v>9300</v>
      </c>
      <c r="M235" t="s">
        <v>24</v>
      </c>
      <c r="N235" t="s">
        <v>9286</v>
      </c>
      <c r="O235" t="s">
        <v>25</v>
      </c>
      <c r="P235" t="s">
        <v>20</v>
      </c>
      <c r="Q235" t="s">
        <v>301</v>
      </c>
    </row>
    <row r="236" spans="1:17" x14ac:dyDescent="0.25">
      <c r="A236" t="s">
        <v>9299</v>
      </c>
      <c r="B236" t="s">
        <v>44</v>
      </c>
      <c r="C236">
        <v>1</v>
      </c>
      <c r="D236" t="s">
        <v>18</v>
      </c>
      <c r="E236" t="s">
        <v>33</v>
      </c>
      <c r="F236" s="1">
        <v>0.375</v>
      </c>
      <c r="G236" t="s">
        <v>9301</v>
      </c>
      <c r="H236" t="s">
        <v>38</v>
      </c>
      <c r="I236">
        <v>60</v>
      </c>
      <c r="J236">
        <v>13</v>
      </c>
      <c r="K236" s="4">
        <v>1.1111110001111099E+44</v>
      </c>
      <c r="L236" t="s">
        <v>9300</v>
      </c>
      <c r="M236" t="s">
        <v>24</v>
      </c>
      <c r="N236" t="s">
        <v>9286</v>
      </c>
      <c r="O236" t="s">
        <v>25</v>
      </c>
      <c r="P236" t="s">
        <v>45</v>
      </c>
      <c r="Q236" t="s">
        <v>302</v>
      </c>
    </row>
    <row r="237" spans="1:17" x14ac:dyDescent="0.25">
      <c r="A237" t="s">
        <v>9299</v>
      </c>
      <c r="B237" t="s">
        <v>44</v>
      </c>
      <c r="C237">
        <v>2</v>
      </c>
      <c r="D237" t="s">
        <v>18</v>
      </c>
      <c r="E237" t="s">
        <v>29</v>
      </c>
      <c r="F237" s="1">
        <v>0.45833333333333331</v>
      </c>
      <c r="G237" t="s">
        <v>9302</v>
      </c>
      <c r="H237" t="s">
        <v>38</v>
      </c>
      <c r="I237">
        <v>60</v>
      </c>
      <c r="J237">
        <v>13</v>
      </c>
      <c r="K237" s="4">
        <v>1.1111010001111099E+44</v>
      </c>
      <c r="L237" t="s">
        <v>9300</v>
      </c>
      <c r="M237" t="s">
        <v>24</v>
      </c>
      <c r="N237" t="s">
        <v>9286</v>
      </c>
      <c r="O237" t="s">
        <v>25</v>
      </c>
      <c r="P237" t="s">
        <v>45</v>
      </c>
      <c r="Q237" t="s">
        <v>303</v>
      </c>
    </row>
    <row r="238" spans="1:17" x14ac:dyDescent="0.25">
      <c r="A238" t="s">
        <v>9303</v>
      </c>
      <c r="B238" t="s">
        <v>17</v>
      </c>
      <c r="C238">
        <v>1</v>
      </c>
      <c r="D238" t="s">
        <v>18</v>
      </c>
      <c r="E238" t="s">
        <v>37</v>
      </c>
      <c r="F238" s="1">
        <v>0.375</v>
      </c>
      <c r="G238" t="s">
        <v>9247</v>
      </c>
      <c r="H238" t="s">
        <v>304</v>
      </c>
      <c r="I238">
        <v>120</v>
      </c>
      <c r="J238">
        <v>13</v>
      </c>
      <c r="K238" s="4">
        <v>1.1111100111111E+24</v>
      </c>
      <c r="L238" t="s">
        <v>9304</v>
      </c>
      <c r="M238" t="s">
        <v>24</v>
      </c>
      <c r="N238" t="s">
        <v>9286</v>
      </c>
      <c r="O238" t="s">
        <v>66</v>
      </c>
      <c r="P238" t="s">
        <v>20</v>
      </c>
      <c r="Q238" t="s">
        <v>305</v>
      </c>
    </row>
    <row r="239" spans="1:17" x14ac:dyDescent="0.25">
      <c r="A239" t="s">
        <v>9303</v>
      </c>
      <c r="B239" t="s">
        <v>44</v>
      </c>
      <c r="C239">
        <v>1</v>
      </c>
      <c r="D239" t="s">
        <v>18</v>
      </c>
      <c r="E239" t="s">
        <v>37</v>
      </c>
      <c r="F239" s="1">
        <v>0.58333333333333337</v>
      </c>
      <c r="G239" t="s">
        <v>9208</v>
      </c>
      <c r="H239" t="s">
        <v>38</v>
      </c>
      <c r="I239">
        <v>60</v>
      </c>
      <c r="J239">
        <v>7</v>
      </c>
      <c r="K239" s="4">
        <v>1.111100111111E+23</v>
      </c>
      <c r="L239" t="s">
        <v>9304</v>
      </c>
      <c r="M239" t="s">
        <v>24</v>
      </c>
      <c r="N239" t="s">
        <v>9286</v>
      </c>
      <c r="O239" t="s">
        <v>66</v>
      </c>
      <c r="P239" t="s">
        <v>45</v>
      </c>
      <c r="Q239" t="s">
        <v>306</v>
      </c>
    </row>
    <row r="240" spans="1:17" x14ac:dyDescent="0.25">
      <c r="A240" t="s">
        <v>9303</v>
      </c>
      <c r="B240" t="s">
        <v>44</v>
      </c>
      <c r="C240">
        <v>2</v>
      </c>
      <c r="D240" t="s">
        <v>18</v>
      </c>
      <c r="E240" t="s">
        <v>37</v>
      </c>
      <c r="F240" s="1">
        <v>0.625</v>
      </c>
      <c r="G240" t="s">
        <v>9201</v>
      </c>
      <c r="H240" t="s">
        <v>38</v>
      </c>
      <c r="I240">
        <v>60</v>
      </c>
      <c r="J240">
        <v>5</v>
      </c>
      <c r="K240" s="4">
        <v>1.111100111111E+23</v>
      </c>
      <c r="L240" t="s">
        <v>9304</v>
      </c>
      <c r="M240" t="s">
        <v>24</v>
      </c>
      <c r="N240" t="s">
        <v>9286</v>
      </c>
      <c r="O240" t="s">
        <v>66</v>
      </c>
      <c r="P240" t="s">
        <v>45</v>
      </c>
      <c r="Q240" t="s">
        <v>307</v>
      </c>
    </row>
    <row r="241" spans="1:17" x14ac:dyDescent="0.25">
      <c r="A241" t="s">
        <v>9305</v>
      </c>
      <c r="B241" t="s">
        <v>17</v>
      </c>
      <c r="C241">
        <v>1</v>
      </c>
      <c r="D241" t="s">
        <v>18</v>
      </c>
      <c r="E241" t="s">
        <v>19</v>
      </c>
      <c r="F241" s="1">
        <v>0.45833333333333331</v>
      </c>
      <c r="G241" t="s">
        <v>9177</v>
      </c>
      <c r="H241" t="s">
        <v>304</v>
      </c>
      <c r="I241">
        <v>120</v>
      </c>
      <c r="J241">
        <v>15</v>
      </c>
      <c r="K241" s="4">
        <v>1.1111010001111099E+44</v>
      </c>
      <c r="L241" t="s">
        <v>9306</v>
      </c>
      <c r="M241" t="s">
        <v>24</v>
      </c>
      <c r="N241" t="s">
        <v>9286</v>
      </c>
      <c r="O241" t="s">
        <v>25</v>
      </c>
      <c r="P241" t="s">
        <v>20</v>
      </c>
      <c r="Q241" t="s">
        <v>308</v>
      </c>
    </row>
    <row r="242" spans="1:17" x14ac:dyDescent="0.25">
      <c r="A242" t="s">
        <v>9305</v>
      </c>
      <c r="B242" t="s">
        <v>44</v>
      </c>
      <c r="C242">
        <v>1</v>
      </c>
      <c r="D242" t="s">
        <v>18</v>
      </c>
      <c r="E242" t="s">
        <v>33</v>
      </c>
      <c r="F242" s="1">
        <v>0.66666666666666663</v>
      </c>
      <c r="G242" t="s">
        <v>9198</v>
      </c>
      <c r="H242" t="s">
        <v>304</v>
      </c>
      <c r="I242">
        <v>60</v>
      </c>
      <c r="J242">
        <v>6</v>
      </c>
      <c r="K242" s="4">
        <v>1.1111100011111E+43</v>
      </c>
      <c r="L242" t="s">
        <v>9306</v>
      </c>
      <c r="M242" t="s">
        <v>24</v>
      </c>
      <c r="N242" t="s">
        <v>9286</v>
      </c>
      <c r="O242" t="s">
        <v>25</v>
      </c>
      <c r="P242" t="s">
        <v>45</v>
      </c>
      <c r="Q242" t="s">
        <v>309</v>
      </c>
    </row>
    <row r="243" spans="1:17" x14ac:dyDescent="0.25">
      <c r="A243" t="s">
        <v>9305</v>
      </c>
      <c r="B243" t="s">
        <v>44</v>
      </c>
      <c r="C243">
        <v>2</v>
      </c>
      <c r="D243" t="s">
        <v>18</v>
      </c>
      <c r="E243" t="s">
        <v>42</v>
      </c>
      <c r="F243" s="1">
        <v>0.375</v>
      </c>
      <c r="G243" t="s">
        <v>9197</v>
      </c>
      <c r="H243" t="s">
        <v>304</v>
      </c>
      <c r="I243">
        <v>60</v>
      </c>
      <c r="J243">
        <v>9</v>
      </c>
      <c r="K243" s="4">
        <v>1.1111100011111E+43</v>
      </c>
      <c r="L243" t="s">
        <v>9306</v>
      </c>
      <c r="M243" t="s">
        <v>24</v>
      </c>
      <c r="N243" t="s">
        <v>9286</v>
      </c>
      <c r="O243" t="s">
        <v>25</v>
      </c>
      <c r="P243" t="s">
        <v>45</v>
      </c>
      <c r="Q243" t="s">
        <v>310</v>
      </c>
    </row>
    <row r="244" spans="1:17" x14ac:dyDescent="0.25">
      <c r="A244" t="s">
        <v>9307</v>
      </c>
      <c r="B244" t="s">
        <v>17</v>
      </c>
      <c r="C244">
        <v>1</v>
      </c>
      <c r="D244" t="s">
        <v>18</v>
      </c>
      <c r="E244" t="s">
        <v>29</v>
      </c>
      <c r="F244" s="1">
        <v>0.58333333333333337</v>
      </c>
      <c r="G244" t="s">
        <v>9282</v>
      </c>
      <c r="H244" t="s">
        <v>38</v>
      </c>
      <c r="I244">
        <v>120</v>
      </c>
      <c r="J244">
        <v>21</v>
      </c>
      <c r="K244" s="4">
        <v>1.1111100000000001E+51</v>
      </c>
      <c r="L244" t="s">
        <v>9308</v>
      </c>
      <c r="M244" t="s">
        <v>24</v>
      </c>
      <c r="N244" t="s">
        <v>9286</v>
      </c>
      <c r="O244" t="s">
        <v>311</v>
      </c>
      <c r="P244" t="s">
        <v>20</v>
      </c>
      <c r="Q244" t="s">
        <v>312</v>
      </c>
    </row>
    <row r="245" spans="1:17" x14ac:dyDescent="0.25">
      <c r="A245" t="s">
        <v>9307</v>
      </c>
      <c r="B245" t="s">
        <v>28</v>
      </c>
      <c r="C245">
        <v>1</v>
      </c>
      <c r="D245" t="s">
        <v>18</v>
      </c>
      <c r="E245" t="s">
        <v>42</v>
      </c>
      <c r="F245" s="1">
        <v>0.58333333333333337</v>
      </c>
      <c r="G245" t="s">
        <v>9282</v>
      </c>
      <c r="H245" t="s">
        <v>38</v>
      </c>
      <c r="I245">
        <v>180</v>
      </c>
      <c r="J245">
        <v>21</v>
      </c>
      <c r="K245" s="4">
        <v>1.1111100000000001E+51</v>
      </c>
      <c r="L245" t="s">
        <v>9308</v>
      </c>
      <c r="M245" t="s">
        <v>24</v>
      </c>
      <c r="N245" t="s">
        <v>9286</v>
      </c>
      <c r="O245" t="s">
        <v>311</v>
      </c>
      <c r="P245" t="s">
        <v>20</v>
      </c>
      <c r="Q245" t="s">
        <v>313</v>
      </c>
    </row>
    <row r="246" spans="1:17" x14ac:dyDescent="0.25">
      <c r="A246" t="s">
        <v>9307</v>
      </c>
      <c r="B246" t="s">
        <v>32</v>
      </c>
      <c r="C246">
        <v>1</v>
      </c>
      <c r="D246" t="s">
        <v>18</v>
      </c>
      <c r="E246" t="s">
        <v>37</v>
      </c>
      <c r="F246" s="1">
        <v>0.58333333333333337</v>
      </c>
      <c r="G246" t="s">
        <v>9282</v>
      </c>
      <c r="H246" t="s">
        <v>38</v>
      </c>
      <c r="I246">
        <v>120</v>
      </c>
      <c r="J246">
        <v>21</v>
      </c>
      <c r="K246" s="4">
        <v>1.1111100000000001E+51</v>
      </c>
      <c r="L246" t="s">
        <v>9308</v>
      </c>
      <c r="M246" t="s">
        <v>24</v>
      </c>
      <c r="N246" t="s">
        <v>9286</v>
      </c>
      <c r="O246" t="s">
        <v>311</v>
      </c>
      <c r="P246" t="s">
        <v>20</v>
      </c>
      <c r="Q246" t="s">
        <v>314</v>
      </c>
    </row>
    <row r="247" spans="1:17" x14ac:dyDescent="0.25">
      <c r="A247" t="s">
        <v>9309</v>
      </c>
      <c r="B247" t="s">
        <v>17</v>
      </c>
      <c r="C247">
        <v>1</v>
      </c>
      <c r="D247" t="s">
        <v>18</v>
      </c>
      <c r="E247" t="s">
        <v>33</v>
      </c>
      <c r="F247" s="1">
        <v>0.41666666666666669</v>
      </c>
      <c r="G247" t="s">
        <v>9217</v>
      </c>
      <c r="H247" t="s">
        <v>287</v>
      </c>
      <c r="I247">
        <v>120</v>
      </c>
      <c r="J247">
        <v>10</v>
      </c>
      <c r="K247" s="4">
        <v>1.1111100111111E+24</v>
      </c>
      <c r="L247" t="s">
        <v>9310</v>
      </c>
      <c r="M247" t="s">
        <v>24</v>
      </c>
      <c r="N247" t="s">
        <v>9286</v>
      </c>
      <c r="O247" t="s">
        <v>66</v>
      </c>
      <c r="P247" t="s">
        <v>20</v>
      </c>
      <c r="Q247" t="s">
        <v>315</v>
      </c>
    </row>
    <row r="248" spans="1:17" x14ac:dyDescent="0.25">
      <c r="A248" t="s">
        <v>9309</v>
      </c>
      <c r="B248" t="s">
        <v>44</v>
      </c>
      <c r="C248">
        <v>1</v>
      </c>
      <c r="D248" t="s">
        <v>18</v>
      </c>
      <c r="E248" t="s">
        <v>33</v>
      </c>
      <c r="F248" s="1">
        <v>0.5</v>
      </c>
      <c r="G248" t="s">
        <v>9311</v>
      </c>
      <c r="H248" t="s">
        <v>38</v>
      </c>
      <c r="I248">
        <v>60</v>
      </c>
      <c r="J248">
        <v>10</v>
      </c>
      <c r="K248" s="4">
        <v>1.111100111111E+23</v>
      </c>
      <c r="L248" t="s">
        <v>9310</v>
      </c>
      <c r="M248" t="s">
        <v>24</v>
      </c>
      <c r="N248" t="s">
        <v>9286</v>
      </c>
      <c r="O248" t="s">
        <v>66</v>
      </c>
      <c r="P248" t="s">
        <v>45</v>
      </c>
      <c r="Q248" t="s">
        <v>316</v>
      </c>
    </row>
    <row r="249" spans="1:17" x14ac:dyDescent="0.25">
      <c r="A249" t="s">
        <v>9312</v>
      </c>
      <c r="B249" t="s">
        <v>17</v>
      </c>
      <c r="C249">
        <v>1</v>
      </c>
      <c r="D249" t="s">
        <v>18</v>
      </c>
      <c r="E249" t="s">
        <v>29</v>
      </c>
      <c r="F249" s="1">
        <v>0.54166666666666663</v>
      </c>
      <c r="G249" t="s">
        <v>9235</v>
      </c>
      <c r="H249" t="s">
        <v>274</v>
      </c>
      <c r="I249">
        <v>120</v>
      </c>
      <c r="J249">
        <v>24</v>
      </c>
      <c r="K249" s="4">
        <v>1.1111100111111E+24</v>
      </c>
      <c r="L249" t="s">
        <v>9292</v>
      </c>
      <c r="M249" t="s">
        <v>24</v>
      </c>
      <c r="N249" t="s">
        <v>9286</v>
      </c>
      <c r="O249" t="s">
        <v>66</v>
      </c>
      <c r="P249" t="s">
        <v>20</v>
      </c>
      <c r="Q249" t="s">
        <v>317</v>
      </c>
    </row>
    <row r="250" spans="1:17" x14ac:dyDescent="0.25">
      <c r="A250" t="s">
        <v>9312</v>
      </c>
      <c r="B250" t="s">
        <v>44</v>
      </c>
      <c r="C250">
        <v>1</v>
      </c>
      <c r="D250" t="s">
        <v>18</v>
      </c>
      <c r="E250" t="s">
        <v>42</v>
      </c>
      <c r="F250" s="1">
        <v>0.5</v>
      </c>
      <c r="G250" t="s">
        <v>9158</v>
      </c>
      <c r="H250" t="s">
        <v>274</v>
      </c>
      <c r="I250">
        <v>60</v>
      </c>
      <c r="J250">
        <v>24</v>
      </c>
      <c r="K250" s="4">
        <v>1.111100111111E+23</v>
      </c>
      <c r="L250" t="s">
        <v>9313</v>
      </c>
      <c r="M250" t="s">
        <v>24</v>
      </c>
      <c r="N250" t="s">
        <v>9286</v>
      </c>
      <c r="O250" t="s">
        <v>66</v>
      </c>
      <c r="P250" t="s">
        <v>45</v>
      </c>
      <c r="Q250" t="s">
        <v>318</v>
      </c>
    </row>
    <row r="251" spans="1:17" x14ac:dyDescent="0.25">
      <c r="A251" t="s">
        <v>9314</v>
      </c>
      <c r="B251" t="s">
        <v>17</v>
      </c>
      <c r="C251">
        <v>1</v>
      </c>
      <c r="D251" t="s">
        <v>18</v>
      </c>
      <c r="E251" t="s">
        <v>42</v>
      </c>
      <c r="F251" s="1">
        <v>0.41666666666666669</v>
      </c>
      <c r="G251" t="s">
        <v>9295</v>
      </c>
      <c r="H251" t="s">
        <v>280</v>
      </c>
      <c r="I251">
        <v>120</v>
      </c>
      <c r="J251">
        <v>7</v>
      </c>
      <c r="K251" s="4">
        <v>1.1111100111111E+24</v>
      </c>
      <c r="L251" t="s">
        <v>9296</v>
      </c>
      <c r="M251" t="s">
        <v>24</v>
      </c>
      <c r="N251" t="s">
        <v>9286</v>
      </c>
      <c r="O251" t="s">
        <v>66</v>
      </c>
      <c r="P251" t="s">
        <v>20</v>
      </c>
      <c r="Q251" t="s">
        <v>319</v>
      </c>
    </row>
    <row r="252" spans="1:17" x14ac:dyDescent="0.25">
      <c r="A252" t="s">
        <v>9314</v>
      </c>
      <c r="B252" t="s">
        <v>44</v>
      </c>
      <c r="C252">
        <v>1</v>
      </c>
      <c r="D252" t="s">
        <v>18</v>
      </c>
      <c r="E252" t="s">
        <v>29</v>
      </c>
      <c r="F252" s="1">
        <v>0.58333333333333337</v>
      </c>
      <c r="G252" t="s">
        <v>9181</v>
      </c>
      <c r="H252" t="s">
        <v>38</v>
      </c>
      <c r="I252">
        <v>60</v>
      </c>
      <c r="J252">
        <v>2</v>
      </c>
      <c r="K252" s="4">
        <v>1.111100111111E+23</v>
      </c>
      <c r="L252" t="s">
        <v>9296</v>
      </c>
      <c r="M252" t="s">
        <v>24</v>
      </c>
      <c r="N252" t="s">
        <v>9286</v>
      </c>
      <c r="O252" t="s">
        <v>66</v>
      </c>
      <c r="P252" t="s">
        <v>45</v>
      </c>
      <c r="Q252" t="s">
        <v>320</v>
      </c>
    </row>
    <row r="253" spans="1:17" x14ac:dyDescent="0.25">
      <c r="A253" t="s">
        <v>9314</v>
      </c>
      <c r="B253" t="s">
        <v>44</v>
      </c>
      <c r="C253">
        <v>2</v>
      </c>
      <c r="D253" t="s">
        <v>18</v>
      </c>
      <c r="E253" t="s">
        <v>33</v>
      </c>
      <c r="F253" s="1">
        <v>0.375</v>
      </c>
      <c r="G253" t="s">
        <v>9181</v>
      </c>
      <c r="H253" t="s">
        <v>38</v>
      </c>
      <c r="I253">
        <v>60</v>
      </c>
      <c r="J253">
        <v>4</v>
      </c>
      <c r="K253" s="4">
        <v>1.111100111111E+23</v>
      </c>
      <c r="L253" t="s">
        <v>9296</v>
      </c>
      <c r="M253" t="s">
        <v>24</v>
      </c>
      <c r="N253" t="s">
        <v>9286</v>
      </c>
      <c r="O253" t="s">
        <v>66</v>
      </c>
      <c r="P253" t="s">
        <v>45</v>
      </c>
      <c r="Q253" t="s">
        <v>321</v>
      </c>
    </row>
    <row r="254" spans="1:17" x14ac:dyDescent="0.25">
      <c r="A254" t="s">
        <v>9315</v>
      </c>
      <c r="B254" t="s">
        <v>17</v>
      </c>
      <c r="C254">
        <v>1</v>
      </c>
      <c r="D254" t="s">
        <v>18</v>
      </c>
      <c r="E254" t="s">
        <v>19</v>
      </c>
      <c r="F254" s="1">
        <v>0.375</v>
      </c>
      <c r="G254" t="s">
        <v>9177</v>
      </c>
      <c r="H254" t="s">
        <v>287</v>
      </c>
      <c r="I254">
        <v>120</v>
      </c>
      <c r="J254">
        <v>13</v>
      </c>
      <c r="K254" s="4">
        <v>1.1111010001111099E+44</v>
      </c>
      <c r="L254" t="s">
        <v>9298</v>
      </c>
      <c r="M254" t="s">
        <v>24</v>
      </c>
      <c r="N254" t="s">
        <v>9286</v>
      </c>
      <c r="O254" t="s">
        <v>25</v>
      </c>
      <c r="P254" t="s">
        <v>20</v>
      </c>
      <c r="Q254" t="s">
        <v>322</v>
      </c>
    </row>
    <row r="255" spans="1:17" x14ac:dyDescent="0.25">
      <c r="A255" t="s">
        <v>9315</v>
      </c>
      <c r="B255" t="s">
        <v>44</v>
      </c>
      <c r="C255">
        <v>1</v>
      </c>
      <c r="D255" t="s">
        <v>18</v>
      </c>
      <c r="E255" t="s">
        <v>33</v>
      </c>
      <c r="F255" s="1">
        <v>0.5</v>
      </c>
      <c r="G255" t="s">
        <v>9216</v>
      </c>
      <c r="H255" t="s">
        <v>38</v>
      </c>
      <c r="I255">
        <v>60</v>
      </c>
      <c r="J255">
        <v>13</v>
      </c>
      <c r="K255" s="4">
        <v>1.1111100011111E+43</v>
      </c>
      <c r="L255" t="s">
        <v>9316</v>
      </c>
      <c r="M255" t="s">
        <v>24</v>
      </c>
      <c r="N255" t="s">
        <v>9286</v>
      </c>
      <c r="O255" t="s">
        <v>25</v>
      </c>
      <c r="P255" t="s">
        <v>45</v>
      </c>
      <c r="Q255" t="s">
        <v>323</v>
      </c>
    </row>
    <row r="256" spans="1:17" x14ac:dyDescent="0.25">
      <c r="A256" t="s">
        <v>9317</v>
      </c>
      <c r="B256" t="s">
        <v>17</v>
      </c>
      <c r="C256">
        <v>1</v>
      </c>
      <c r="D256" t="s">
        <v>18</v>
      </c>
      <c r="E256" t="s">
        <v>37</v>
      </c>
      <c r="F256" s="1">
        <v>0.5</v>
      </c>
      <c r="G256" t="s">
        <v>9202</v>
      </c>
      <c r="H256" t="s">
        <v>274</v>
      </c>
      <c r="I256">
        <v>120</v>
      </c>
      <c r="J256">
        <v>12</v>
      </c>
      <c r="K256" s="4">
        <v>1.11101100011111E+44</v>
      </c>
      <c r="L256" t="s">
        <v>9300</v>
      </c>
      <c r="M256" t="s">
        <v>24</v>
      </c>
      <c r="N256" t="s">
        <v>9286</v>
      </c>
      <c r="O256" t="s">
        <v>25</v>
      </c>
      <c r="P256" t="s">
        <v>20</v>
      </c>
      <c r="Q256" t="s">
        <v>324</v>
      </c>
    </row>
    <row r="257" spans="1:17" x14ac:dyDescent="0.25">
      <c r="A257" t="s">
        <v>9317</v>
      </c>
      <c r="B257" t="s">
        <v>44</v>
      </c>
      <c r="C257">
        <v>1</v>
      </c>
      <c r="D257" t="s">
        <v>18</v>
      </c>
      <c r="E257" t="s">
        <v>33</v>
      </c>
      <c r="F257" s="1">
        <v>0.375</v>
      </c>
      <c r="G257" t="s">
        <v>9301</v>
      </c>
      <c r="H257" t="s">
        <v>38</v>
      </c>
      <c r="I257">
        <v>60</v>
      </c>
      <c r="J257">
        <v>3</v>
      </c>
      <c r="K257" s="4">
        <v>1.1111110001111099E+44</v>
      </c>
      <c r="L257" t="s">
        <v>9300</v>
      </c>
      <c r="M257" t="s">
        <v>24</v>
      </c>
      <c r="N257" t="s">
        <v>9286</v>
      </c>
      <c r="O257" t="s">
        <v>25</v>
      </c>
      <c r="P257" t="s">
        <v>45</v>
      </c>
      <c r="Q257" t="s">
        <v>325</v>
      </c>
    </row>
    <row r="258" spans="1:17" x14ac:dyDescent="0.25">
      <c r="A258" t="s">
        <v>9317</v>
      </c>
      <c r="B258" t="s">
        <v>44</v>
      </c>
      <c r="C258">
        <v>2</v>
      </c>
      <c r="D258" t="s">
        <v>18</v>
      </c>
      <c r="E258" t="s">
        <v>29</v>
      </c>
      <c r="F258" s="1">
        <v>0.45833333333333331</v>
      </c>
      <c r="G258" t="s">
        <v>9302</v>
      </c>
      <c r="H258" t="s">
        <v>38</v>
      </c>
      <c r="I258">
        <v>60</v>
      </c>
      <c r="J258">
        <v>3</v>
      </c>
      <c r="K258" s="4">
        <v>1.1111010001111099E+44</v>
      </c>
      <c r="L258" t="s">
        <v>9300</v>
      </c>
      <c r="M258" t="s">
        <v>24</v>
      </c>
      <c r="N258" t="s">
        <v>9286</v>
      </c>
      <c r="O258" t="s">
        <v>25</v>
      </c>
      <c r="P258" t="s">
        <v>45</v>
      </c>
      <c r="Q258" t="s">
        <v>326</v>
      </c>
    </row>
    <row r="259" spans="1:17" x14ac:dyDescent="0.25">
      <c r="A259" t="s">
        <v>9318</v>
      </c>
      <c r="B259" t="s">
        <v>17</v>
      </c>
      <c r="C259">
        <v>1</v>
      </c>
      <c r="D259" t="s">
        <v>18</v>
      </c>
      <c r="E259" t="s">
        <v>29</v>
      </c>
      <c r="F259" s="1">
        <v>0.41666666666666669</v>
      </c>
      <c r="G259" t="s">
        <v>9319</v>
      </c>
      <c r="H259" t="s">
        <v>9320</v>
      </c>
      <c r="I259">
        <v>180</v>
      </c>
      <c r="J259">
        <v>4</v>
      </c>
      <c r="K259" s="4">
        <v>1.1111100111111E+24</v>
      </c>
      <c r="L259" t="s">
        <v>9321</v>
      </c>
      <c r="M259" t="s">
        <v>24</v>
      </c>
      <c r="N259" t="s">
        <v>9286</v>
      </c>
      <c r="O259" t="s">
        <v>66</v>
      </c>
      <c r="P259" t="s">
        <v>20</v>
      </c>
      <c r="Q259" t="s">
        <v>327</v>
      </c>
    </row>
    <row r="260" spans="1:17" x14ac:dyDescent="0.25">
      <c r="A260" t="s">
        <v>9322</v>
      </c>
      <c r="B260" t="s">
        <v>17</v>
      </c>
      <c r="C260">
        <v>1</v>
      </c>
      <c r="D260" t="s">
        <v>18</v>
      </c>
      <c r="E260" t="s">
        <v>42</v>
      </c>
      <c r="F260" s="1">
        <v>0.45833333333333331</v>
      </c>
      <c r="G260" t="s">
        <v>9319</v>
      </c>
      <c r="H260" t="s">
        <v>287</v>
      </c>
      <c r="I260">
        <v>180</v>
      </c>
      <c r="J260">
        <v>8</v>
      </c>
      <c r="K260" s="4">
        <v>1.1111110001111099E+44</v>
      </c>
      <c r="L260" t="s">
        <v>9323</v>
      </c>
      <c r="M260" t="s">
        <v>24</v>
      </c>
      <c r="N260" t="s">
        <v>9286</v>
      </c>
      <c r="O260" t="s">
        <v>25</v>
      </c>
      <c r="P260" t="s">
        <v>20</v>
      </c>
      <c r="Q260" t="s">
        <v>328</v>
      </c>
    </row>
    <row r="261" spans="1:17" x14ac:dyDescent="0.25">
      <c r="A261" t="s">
        <v>9324</v>
      </c>
      <c r="B261" t="s">
        <v>17</v>
      </c>
      <c r="C261">
        <v>1</v>
      </c>
      <c r="D261" t="s">
        <v>18</v>
      </c>
      <c r="E261" t="s">
        <v>42</v>
      </c>
      <c r="F261" s="1">
        <v>0.58333333333333337</v>
      </c>
      <c r="G261" t="s">
        <v>9209</v>
      </c>
      <c r="H261" t="s">
        <v>274</v>
      </c>
      <c r="I261">
        <v>180</v>
      </c>
      <c r="J261">
        <v>5</v>
      </c>
      <c r="K261" s="4">
        <v>1.111100111111E+23</v>
      </c>
      <c r="L261" t="s">
        <v>9325</v>
      </c>
      <c r="M261" t="s">
        <v>24</v>
      </c>
      <c r="N261" t="s">
        <v>9286</v>
      </c>
      <c r="O261" t="s">
        <v>66</v>
      </c>
      <c r="P261" t="s">
        <v>20</v>
      </c>
      <c r="Q261" t="s">
        <v>329</v>
      </c>
    </row>
    <row r="262" spans="1:17" x14ac:dyDescent="0.25">
      <c r="A262" t="s">
        <v>9326</v>
      </c>
      <c r="B262" t="s">
        <v>17</v>
      </c>
      <c r="C262">
        <v>1</v>
      </c>
      <c r="D262" t="s">
        <v>18</v>
      </c>
      <c r="E262" t="s">
        <v>19</v>
      </c>
      <c r="F262" s="1">
        <v>0.45833333333333331</v>
      </c>
      <c r="G262" t="s">
        <v>9327</v>
      </c>
      <c r="H262" t="s">
        <v>330</v>
      </c>
      <c r="I262">
        <v>120</v>
      </c>
      <c r="J262">
        <v>15</v>
      </c>
      <c r="K262" s="4">
        <v>1.1111010001111099E+44</v>
      </c>
      <c r="L262" t="s">
        <v>9328</v>
      </c>
      <c r="M262" t="s">
        <v>24</v>
      </c>
      <c r="N262" t="s">
        <v>47</v>
      </c>
      <c r="O262" t="s">
        <v>331</v>
      </c>
      <c r="P262" t="s">
        <v>20</v>
      </c>
      <c r="Q262" t="s">
        <v>332</v>
      </c>
    </row>
    <row r="263" spans="1:17" x14ac:dyDescent="0.25">
      <c r="A263" t="s">
        <v>9326</v>
      </c>
      <c r="B263" t="s">
        <v>28</v>
      </c>
      <c r="C263">
        <v>1</v>
      </c>
      <c r="D263" t="s">
        <v>18</v>
      </c>
      <c r="E263" t="s">
        <v>42</v>
      </c>
      <c r="F263" s="1">
        <v>0.375</v>
      </c>
      <c r="G263" t="s">
        <v>9327</v>
      </c>
      <c r="H263" t="s">
        <v>330</v>
      </c>
      <c r="I263">
        <v>120</v>
      </c>
      <c r="J263">
        <v>15</v>
      </c>
      <c r="K263" s="4">
        <v>1.1111110001111099E+44</v>
      </c>
      <c r="L263" t="s">
        <v>9328</v>
      </c>
      <c r="M263" t="s">
        <v>24</v>
      </c>
      <c r="N263" t="s">
        <v>47</v>
      </c>
      <c r="O263" t="s">
        <v>331</v>
      </c>
      <c r="P263" t="s">
        <v>20</v>
      </c>
      <c r="Q263" t="s">
        <v>333</v>
      </c>
    </row>
    <row r="264" spans="1:17" x14ac:dyDescent="0.25">
      <c r="A264" t="s">
        <v>9329</v>
      </c>
      <c r="B264" t="s">
        <v>17</v>
      </c>
      <c r="C264">
        <v>1</v>
      </c>
      <c r="D264" t="s">
        <v>18</v>
      </c>
      <c r="E264" t="s">
        <v>29</v>
      </c>
      <c r="F264" s="1">
        <v>0.375</v>
      </c>
      <c r="G264" t="s">
        <v>9327</v>
      </c>
      <c r="H264" t="s">
        <v>334</v>
      </c>
      <c r="I264">
        <v>120</v>
      </c>
      <c r="J264">
        <v>10</v>
      </c>
      <c r="K264" s="4">
        <v>1.1111100111111E+24</v>
      </c>
      <c r="L264" t="s">
        <v>9330</v>
      </c>
      <c r="M264" t="s">
        <v>24</v>
      </c>
      <c r="N264" t="s">
        <v>47</v>
      </c>
      <c r="O264" t="s">
        <v>66</v>
      </c>
      <c r="P264" t="s">
        <v>20</v>
      </c>
      <c r="Q264" t="s">
        <v>335</v>
      </c>
    </row>
    <row r="265" spans="1:17" x14ac:dyDescent="0.25">
      <c r="A265" t="s">
        <v>9331</v>
      </c>
      <c r="B265" t="s">
        <v>17</v>
      </c>
      <c r="C265">
        <v>1</v>
      </c>
      <c r="D265" t="s">
        <v>18</v>
      </c>
      <c r="E265" t="s">
        <v>29</v>
      </c>
      <c r="F265" s="1">
        <v>0.375</v>
      </c>
      <c r="G265" t="s">
        <v>9327</v>
      </c>
      <c r="H265" t="s">
        <v>336</v>
      </c>
      <c r="I265">
        <v>120</v>
      </c>
      <c r="J265">
        <v>13</v>
      </c>
      <c r="K265" s="4">
        <v>1.1111010001111099E+44</v>
      </c>
      <c r="L265" t="s">
        <v>9332</v>
      </c>
      <c r="M265" t="s">
        <v>24</v>
      </c>
      <c r="N265" t="s">
        <v>47</v>
      </c>
      <c r="O265" t="s">
        <v>25</v>
      </c>
      <c r="P265" t="s">
        <v>20</v>
      </c>
      <c r="Q265" t="s">
        <v>338</v>
      </c>
    </row>
    <row r="266" spans="1:17" x14ac:dyDescent="0.25">
      <c r="A266" t="s">
        <v>9333</v>
      </c>
      <c r="B266" t="s">
        <v>17</v>
      </c>
      <c r="C266">
        <v>1</v>
      </c>
      <c r="D266" t="s">
        <v>18</v>
      </c>
      <c r="E266" t="s">
        <v>29</v>
      </c>
      <c r="F266" s="1">
        <v>0.58333333333333337</v>
      </c>
      <c r="G266" t="s">
        <v>9327</v>
      </c>
      <c r="H266" t="s">
        <v>330</v>
      </c>
      <c r="I266">
        <v>120</v>
      </c>
      <c r="J266">
        <v>13</v>
      </c>
      <c r="K266" s="4">
        <v>1.1111100111111E+24</v>
      </c>
      <c r="L266" t="s">
        <v>9334</v>
      </c>
      <c r="M266" t="s">
        <v>24</v>
      </c>
      <c r="N266" t="s">
        <v>47</v>
      </c>
      <c r="O266" t="s">
        <v>66</v>
      </c>
      <c r="P266" t="s">
        <v>20</v>
      </c>
      <c r="Q266" t="s">
        <v>339</v>
      </c>
    </row>
    <row r="267" spans="1:17" x14ac:dyDescent="0.25">
      <c r="A267" t="s">
        <v>9335</v>
      </c>
      <c r="B267" t="s">
        <v>17</v>
      </c>
      <c r="C267">
        <v>1</v>
      </c>
      <c r="D267" t="s">
        <v>18</v>
      </c>
      <c r="E267" t="s">
        <v>29</v>
      </c>
      <c r="F267" s="1">
        <v>0.58333333333333337</v>
      </c>
      <c r="G267" t="s">
        <v>9327</v>
      </c>
      <c r="H267" t="s">
        <v>336</v>
      </c>
      <c r="I267">
        <v>120</v>
      </c>
      <c r="J267">
        <v>18</v>
      </c>
      <c r="K267" s="4">
        <v>1.1111010001111099E+44</v>
      </c>
      <c r="L267" t="s">
        <v>9336</v>
      </c>
      <c r="M267" t="s">
        <v>24</v>
      </c>
      <c r="N267" t="s">
        <v>47</v>
      </c>
      <c r="O267" t="s">
        <v>25</v>
      </c>
      <c r="P267" t="s">
        <v>20</v>
      </c>
      <c r="Q267" t="s">
        <v>340</v>
      </c>
    </row>
    <row r="268" spans="1:17" x14ac:dyDescent="0.25">
      <c r="A268" t="s">
        <v>9337</v>
      </c>
      <c r="B268" t="s">
        <v>17</v>
      </c>
      <c r="C268">
        <v>1</v>
      </c>
      <c r="D268" t="s">
        <v>18</v>
      </c>
      <c r="E268" t="s">
        <v>33</v>
      </c>
      <c r="F268" s="1">
        <v>0.45833333333333331</v>
      </c>
      <c r="G268" t="s">
        <v>9327</v>
      </c>
      <c r="H268" t="s">
        <v>334</v>
      </c>
      <c r="I268">
        <v>120</v>
      </c>
      <c r="J268">
        <v>15</v>
      </c>
      <c r="K268" s="4">
        <v>1.1111100111111E+24</v>
      </c>
      <c r="L268" t="s">
        <v>9338</v>
      </c>
      <c r="M268" t="s">
        <v>24</v>
      </c>
      <c r="N268" t="s">
        <v>47</v>
      </c>
      <c r="O268" t="s">
        <v>66</v>
      </c>
      <c r="P268" t="s">
        <v>20</v>
      </c>
      <c r="Q268" t="s">
        <v>341</v>
      </c>
    </row>
    <row r="269" spans="1:17" x14ac:dyDescent="0.25">
      <c r="A269" t="s">
        <v>9339</v>
      </c>
      <c r="B269" t="s">
        <v>17</v>
      </c>
      <c r="C269">
        <v>1</v>
      </c>
      <c r="D269" t="s">
        <v>18</v>
      </c>
      <c r="E269" t="s">
        <v>33</v>
      </c>
      <c r="F269" s="1">
        <v>0.41666666666666669</v>
      </c>
      <c r="G269" t="s">
        <v>9327</v>
      </c>
      <c r="H269" t="s">
        <v>334</v>
      </c>
      <c r="I269">
        <v>120</v>
      </c>
      <c r="J269">
        <v>18</v>
      </c>
      <c r="K269" s="4">
        <v>1.1111110001111099E+44</v>
      </c>
      <c r="L269" t="s">
        <v>9340</v>
      </c>
      <c r="M269" t="s">
        <v>24</v>
      </c>
      <c r="N269" t="s">
        <v>47</v>
      </c>
      <c r="O269" t="s">
        <v>25</v>
      </c>
      <c r="P269" t="s">
        <v>20</v>
      </c>
      <c r="Q269" t="s">
        <v>342</v>
      </c>
    </row>
    <row r="270" spans="1:17" x14ac:dyDescent="0.25">
      <c r="A270" t="s">
        <v>9341</v>
      </c>
      <c r="B270" t="s">
        <v>17</v>
      </c>
      <c r="C270">
        <v>1</v>
      </c>
      <c r="D270" t="s">
        <v>18</v>
      </c>
      <c r="E270" t="s">
        <v>42</v>
      </c>
      <c r="F270" s="1">
        <v>0.41666666666666669</v>
      </c>
      <c r="G270" t="s">
        <v>9302</v>
      </c>
      <c r="H270" t="s">
        <v>343</v>
      </c>
      <c r="I270">
        <v>180</v>
      </c>
      <c r="J270">
        <v>1</v>
      </c>
      <c r="K270" s="4">
        <v>1.1111110001111099E+44</v>
      </c>
      <c r="L270" t="s">
        <v>38</v>
      </c>
      <c r="M270" t="s">
        <v>24</v>
      </c>
      <c r="N270" t="s">
        <v>9342</v>
      </c>
      <c r="O270" t="s">
        <v>25</v>
      </c>
      <c r="P270" t="s">
        <v>20</v>
      </c>
      <c r="Q270" t="s">
        <v>344</v>
      </c>
    </row>
    <row r="271" spans="1:17" x14ac:dyDescent="0.25">
      <c r="A271" t="s">
        <v>9343</v>
      </c>
      <c r="B271" t="s">
        <v>17</v>
      </c>
      <c r="C271">
        <v>1</v>
      </c>
      <c r="D271" t="s">
        <v>18</v>
      </c>
      <c r="E271" t="s">
        <v>29</v>
      </c>
      <c r="F271" s="1">
        <v>0.625</v>
      </c>
      <c r="G271" t="s">
        <v>9267</v>
      </c>
      <c r="H271" t="s">
        <v>345</v>
      </c>
      <c r="I271">
        <v>60</v>
      </c>
      <c r="J271">
        <v>88</v>
      </c>
      <c r="K271" s="4">
        <v>1.1111100111111E+24</v>
      </c>
      <c r="L271" t="s">
        <v>9344</v>
      </c>
      <c r="M271" t="s">
        <v>24</v>
      </c>
      <c r="N271" t="s">
        <v>9342</v>
      </c>
      <c r="O271" t="s">
        <v>66</v>
      </c>
      <c r="P271" t="s">
        <v>20</v>
      </c>
      <c r="Q271" t="s">
        <v>346</v>
      </c>
    </row>
    <row r="272" spans="1:17" x14ac:dyDescent="0.25">
      <c r="A272" t="s">
        <v>9343</v>
      </c>
      <c r="B272" t="s">
        <v>28</v>
      </c>
      <c r="C272">
        <v>1</v>
      </c>
      <c r="D272" t="s">
        <v>18</v>
      </c>
      <c r="E272" t="s">
        <v>33</v>
      </c>
      <c r="F272" s="1">
        <v>0.5</v>
      </c>
      <c r="G272" t="s">
        <v>9167</v>
      </c>
      <c r="H272" t="s">
        <v>345</v>
      </c>
      <c r="I272">
        <v>60</v>
      </c>
      <c r="J272">
        <v>88</v>
      </c>
      <c r="K272" s="4">
        <v>1.1111100111111E+24</v>
      </c>
      <c r="L272" t="s">
        <v>9344</v>
      </c>
      <c r="M272" t="s">
        <v>24</v>
      </c>
      <c r="N272" t="s">
        <v>9342</v>
      </c>
      <c r="O272" t="s">
        <v>66</v>
      </c>
      <c r="P272" t="s">
        <v>20</v>
      </c>
      <c r="Q272" t="s">
        <v>347</v>
      </c>
    </row>
    <row r="273" spans="1:17" x14ac:dyDescent="0.25">
      <c r="A273" t="s">
        <v>9343</v>
      </c>
      <c r="B273" t="s">
        <v>44</v>
      </c>
      <c r="C273">
        <v>1</v>
      </c>
      <c r="D273" t="s">
        <v>18</v>
      </c>
      <c r="E273" t="s">
        <v>33</v>
      </c>
      <c r="F273" s="1">
        <v>0.625</v>
      </c>
      <c r="G273" t="s">
        <v>9302</v>
      </c>
      <c r="H273" t="s">
        <v>38</v>
      </c>
      <c r="I273">
        <v>60</v>
      </c>
      <c r="J273">
        <v>43</v>
      </c>
      <c r="K273" s="4">
        <v>1.111100111111E+23</v>
      </c>
      <c r="L273" t="s">
        <v>9344</v>
      </c>
      <c r="M273" t="s">
        <v>24</v>
      </c>
      <c r="N273" t="s">
        <v>9342</v>
      </c>
      <c r="O273" t="s">
        <v>66</v>
      </c>
      <c r="P273" t="s">
        <v>45</v>
      </c>
      <c r="Q273" t="s">
        <v>348</v>
      </c>
    </row>
    <row r="274" spans="1:17" x14ac:dyDescent="0.25">
      <c r="A274" t="s">
        <v>9343</v>
      </c>
      <c r="B274" t="s">
        <v>44</v>
      </c>
      <c r="C274">
        <v>2</v>
      </c>
      <c r="D274" t="s">
        <v>18</v>
      </c>
      <c r="E274" t="s">
        <v>33</v>
      </c>
      <c r="F274" s="1">
        <v>0.66666666666666663</v>
      </c>
      <c r="G274" t="s">
        <v>9345</v>
      </c>
      <c r="H274" t="s">
        <v>38</v>
      </c>
      <c r="I274">
        <v>60</v>
      </c>
      <c r="J274">
        <v>6</v>
      </c>
      <c r="K274" s="4">
        <v>1.111100111111E+23</v>
      </c>
      <c r="L274" t="s">
        <v>9344</v>
      </c>
      <c r="M274" t="s">
        <v>24</v>
      </c>
      <c r="N274" t="s">
        <v>9342</v>
      </c>
      <c r="O274" t="s">
        <v>66</v>
      </c>
      <c r="P274" t="s">
        <v>45</v>
      </c>
      <c r="Q274" t="s">
        <v>349</v>
      </c>
    </row>
    <row r="275" spans="1:17" x14ac:dyDescent="0.25">
      <c r="A275" t="s">
        <v>9343</v>
      </c>
      <c r="B275" t="s">
        <v>44</v>
      </c>
      <c r="C275">
        <v>3</v>
      </c>
      <c r="D275" t="s">
        <v>18</v>
      </c>
      <c r="E275" t="s">
        <v>42</v>
      </c>
      <c r="F275" s="1">
        <v>0.45833333333333331</v>
      </c>
      <c r="G275" t="s">
        <v>9201</v>
      </c>
      <c r="H275" t="s">
        <v>38</v>
      </c>
      <c r="I275">
        <v>60</v>
      </c>
      <c r="J275">
        <v>8</v>
      </c>
      <c r="K275" s="4">
        <v>1.111100111111E+23</v>
      </c>
      <c r="L275" t="s">
        <v>9344</v>
      </c>
      <c r="M275" t="s">
        <v>24</v>
      </c>
      <c r="N275" t="s">
        <v>9342</v>
      </c>
      <c r="O275" t="s">
        <v>66</v>
      </c>
      <c r="P275" t="s">
        <v>45</v>
      </c>
      <c r="Q275" t="s">
        <v>350</v>
      </c>
    </row>
    <row r="276" spans="1:17" x14ac:dyDescent="0.25">
      <c r="A276" t="s">
        <v>9343</v>
      </c>
      <c r="B276" t="s">
        <v>44</v>
      </c>
      <c r="C276">
        <v>4</v>
      </c>
      <c r="D276" t="s">
        <v>18</v>
      </c>
      <c r="E276" t="s">
        <v>42</v>
      </c>
      <c r="F276" s="1">
        <v>0.625</v>
      </c>
      <c r="G276" t="s">
        <v>9226</v>
      </c>
      <c r="H276" t="s">
        <v>38</v>
      </c>
      <c r="I276">
        <v>60</v>
      </c>
      <c r="J276">
        <v>25</v>
      </c>
      <c r="K276" s="4">
        <v>1.111100111111E+23</v>
      </c>
      <c r="L276" t="s">
        <v>9344</v>
      </c>
      <c r="M276" t="s">
        <v>24</v>
      </c>
      <c r="N276" t="s">
        <v>9342</v>
      </c>
      <c r="O276" t="s">
        <v>66</v>
      </c>
      <c r="P276" t="s">
        <v>45</v>
      </c>
      <c r="Q276" t="s">
        <v>351</v>
      </c>
    </row>
    <row r="277" spans="1:17" x14ac:dyDescent="0.25">
      <c r="A277" t="s">
        <v>9346</v>
      </c>
      <c r="B277" t="s">
        <v>17</v>
      </c>
      <c r="C277">
        <v>1</v>
      </c>
      <c r="D277" t="s">
        <v>18</v>
      </c>
      <c r="E277" t="s">
        <v>19</v>
      </c>
      <c r="F277" s="1">
        <v>0.625</v>
      </c>
      <c r="G277" t="s">
        <v>9142</v>
      </c>
      <c r="H277" t="s">
        <v>9347</v>
      </c>
      <c r="I277">
        <v>60</v>
      </c>
      <c r="J277">
        <v>102</v>
      </c>
      <c r="K277" s="4">
        <v>1.1111010001111099E+44</v>
      </c>
      <c r="L277" t="s">
        <v>9348</v>
      </c>
      <c r="M277" t="s">
        <v>24</v>
      </c>
      <c r="N277" t="s">
        <v>9342</v>
      </c>
      <c r="O277" t="s">
        <v>25</v>
      </c>
      <c r="P277" t="s">
        <v>20</v>
      </c>
      <c r="Q277" t="s">
        <v>353</v>
      </c>
    </row>
    <row r="278" spans="1:17" x14ac:dyDescent="0.25">
      <c r="A278" t="s">
        <v>9346</v>
      </c>
      <c r="B278" t="s">
        <v>28</v>
      </c>
      <c r="C278">
        <v>1</v>
      </c>
      <c r="D278" t="s">
        <v>18</v>
      </c>
      <c r="E278" t="s">
        <v>33</v>
      </c>
      <c r="F278" s="1">
        <v>0.58333333333333337</v>
      </c>
      <c r="G278" t="s">
        <v>9267</v>
      </c>
      <c r="H278" t="s">
        <v>343</v>
      </c>
      <c r="I278">
        <v>60</v>
      </c>
      <c r="J278">
        <v>102</v>
      </c>
      <c r="K278" s="4">
        <v>1.1111110001111099E+44</v>
      </c>
      <c r="L278" t="s">
        <v>9348</v>
      </c>
      <c r="M278" t="s">
        <v>24</v>
      </c>
      <c r="N278" t="s">
        <v>9342</v>
      </c>
      <c r="O278" t="s">
        <v>25</v>
      </c>
      <c r="P278" t="s">
        <v>20</v>
      </c>
      <c r="Q278" t="s">
        <v>354</v>
      </c>
    </row>
    <row r="279" spans="1:17" x14ac:dyDescent="0.25">
      <c r="A279" t="s">
        <v>9346</v>
      </c>
      <c r="B279" t="s">
        <v>44</v>
      </c>
      <c r="C279">
        <v>1</v>
      </c>
      <c r="D279" t="s">
        <v>18</v>
      </c>
      <c r="E279" t="s">
        <v>42</v>
      </c>
      <c r="F279" s="1">
        <v>0.45833333333333331</v>
      </c>
      <c r="G279" t="s">
        <v>9349</v>
      </c>
      <c r="H279" t="s">
        <v>38</v>
      </c>
      <c r="I279">
        <v>60</v>
      </c>
      <c r="J279">
        <v>19</v>
      </c>
      <c r="K279" s="4">
        <v>1.1111100011111E+43</v>
      </c>
      <c r="L279" t="s">
        <v>9348</v>
      </c>
      <c r="M279" t="s">
        <v>24</v>
      </c>
      <c r="N279" t="s">
        <v>9342</v>
      </c>
      <c r="O279" t="s">
        <v>25</v>
      </c>
      <c r="P279" t="s">
        <v>45</v>
      </c>
      <c r="Q279" t="s">
        <v>355</v>
      </c>
    </row>
    <row r="280" spans="1:17" x14ac:dyDescent="0.25">
      <c r="A280" t="s">
        <v>9346</v>
      </c>
      <c r="B280" t="s">
        <v>44</v>
      </c>
      <c r="C280">
        <v>2</v>
      </c>
      <c r="D280" t="s">
        <v>18</v>
      </c>
      <c r="E280" t="s">
        <v>42</v>
      </c>
      <c r="F280" s="1">
        <v>0.5</v>
      </c>
      <c r="G280" t="s">
        <v>9349</v>
      </c>
      <c r="H280" t="s">
        <v>38</v>
      </c>
      <c r="I280">
        <v>60</v>
      </c>
      <c r="J280">
        <v>15</v>
      </c>
      <c r="K280" s="4">
        <v>1.1111100011111E+43</v>
      </c>
      <c r="L280" t="s">
        <v>9348</v>
      </c>
      <c r="M280" t="s">
        <v>24</v>
      </c>
      <c r="N280" t="s">
        <v>9342</v>
      </c>
      <c r="O280" t="s">
        <v>25</v>
      </c>
      <c r="P280" t="s">
        <v>45</v>
      </c>
      <c r="Q280" t="s">
        <v>356</v>
      </c>
    </row>
    <row r="281" spans="1:17" x14ac:dyDescent="0.25">
      <c r="A281" t="s">
        <v>9346</v>
      </c>
      <c r="B281" t="s">
        <v>44</v>
      </c>
      <c r="C281">
        <v>3</v>
      </c>
      <c r="D281" t="s">
        <v>18</v>
      </c>
      <c r="E281" t="s">
        <v>42</v>
      </c>
      <c r="F281" s="1">
        <v>0.58333333333333337</v>
      </c>
      <c r="G281" t="s">
        <v>9349</v>
      </c>
      <c r="H281" t="s">
        <v>38</v>
      </c>
      <c r="I281">
        <v>60</v>
      </c>
      <c r="J281">
        <v>21</v>
      </c>
      <c r="K281" s="4">
        <v>1.1111100011111E+43</v>
      </c>
      <c r="L281" t="s">
        <v>9348</v>
      </c>
      <c r="M281" t="s">
        <v>24</v>
      </c>
      <c r="N281" t="s">
        <v>9342</v>
      </c>
      <c r="O281" t="s">
        <v>25</v>
      </c>
      <c r="P281" t="s">
        <v>45</v>
      </c>
      <c r="Q281" t="s">
        <v>357</v>
      </c>
    </row>
    <row r="282" spans="1:17" x14ac:dyDescent="0.25">
      <c r="A282" t="s">
        <v>9346</v>
      </c>
      <c r="B282" t="s">
        <v>44</v>
      </c>
      <c r="C282">
        <v>4</v>
      </c>
      <c r="D282" t="s">
        <v>18</v>
      </c>
      <c r="E282" t="s">
        <v>42</v>
      </c>
      <c r="F282" s="1">
        <v>0.625</v>
      </c>
      <c r="G282" t="s">
        <v>9349</v>
      </c>
      <c r="H282" t="s">
        <v>38</v>
      </c>
      <c r="I282">
        <v>60</v>
      </c>
      <c r="J282">
        <v>21</v>
      </c>
      <c r="K282" s="4">
        <v>1.1111100011111E+43</v>
      </c>
      <c r="L282" t="s">
        <v>9348</v>
      </c>
      <c r="M282" t="s">
        <v>24</v>
      </c>
      <c r="N282" t="s">
        <v>9342</v>
      </c>
      <c r="O282" t="s">
        <v>25</v>
      </c>
      <c r="P282" t="s">
        <v>45</v>
      </c>
      <c r="Q282" t="s">
        <v>358</v>
      </c>
    </row>
    <row r="283" spans="1:17" x14ac:dyDescent="0.25">
      <c r="A283" t="s">
        <v>9346</v>
      </c>
      <c r="B283" t="s">
        <v>44</v>
      </c>
      <c r="C283">
        <v>5</v>
      </c>
      <c r="D283" t="s">
        <v>18</v>
      </c>
      <c r="E283" t="s">
        <v>42</v>
      </c>
      <c r="F283" s="1">
        <v>0.66666666666666663</v>
      </c>
      <c r="G283" t="s">
        <v>9349</v>
      </c>
      <c r="H283" t="s">
        <v>9350</v>
      </c>
      <c r="I283">
        <v>60</v>
      </c>
      <c r="J283">
        <v>21</v>
      </c>
      <c r="K283" s="4">
        <v>1.1111100011111E+43</v>
      </c>
      <c r="L283" t="s">
        <v>9348</v>
      </c>
      <c r="M283" t="s">
        <v>24</v>
      </c>
      <c r="N283" t="s">
        <v>9342</v>
      </c>
      <c r="O283" t="s">
        <v>25</v>
      </c>
      <c r="P283" t="s">
        <v>45</v>
      </c>
      <c r="Q283" t="s">
        <v>359</v>
      </c>
    </row>
    <row r="284" spans="1:17" x14ac:dyDescent="0.25">
      <c r="A284" t="s">
        <v>9351</v>
      </c>
      <c r="B284" t="s">
        <v>360</v>
      </c>
      <c r="C284">
        <v>1</v>
      </c>
      <c r="D284" t="s">
        <v>18</v>
      </c>
      <c r="E284" t="s">
        <v>33</v>
      </c>
      <c r="F284" s="1">
        <v>0.66666666666666663</v>
      </c>
      <c r="G284" t="s">
        <v>9166</v>
      </c>
      <c r="H284" t="s">
        <v>361</v>
      </c>
      <c r="I284">
        <v>120</v>
      </c>
      <c r="J284">
        <v>49</v>
      </c>
      <c r="K284" s="4">
        <v>1.0101100010111E+43</v>
      </c>
      <c r="L284" t="s">
        <v>9352</v>
      </c>
      <c r="M284" t="s">
        <v>24</v>
      </c>
      <c r="N284" t="s">
        <v>9342</v>
      </c>
      <c r="O284" t="s">
        <v>25</v>
      </c>
      <c r="P284" t="s">
        <v>9353</v>
      </c>
      <c r="Q284" t="s">
        <v>363</v>
      </c>
    </row>
    <row r="285" spans="1:17" x14ac:dyDescent="0.25">
      <c r="A285" t="s">
        <v>9351</v>
      </c>
      <c r="B285" t="s">
        <v>17</v>
      </c>
      <c r="C285">
        <v>1</v>
      </c>
      <c r="D285" t="s">
        <v>18</v>
      </c>
      <c r="E285" t="s">
        <v>19</v>
      </c>
      <c r="F285" s="1">
        <v>0.5</v>
      </c>
      <c r="G285" t="s">
        <v>9354</v>
      </c>
      <c r="H285" t="s">
        <v>361</v>
      </c>
      <c r="I285">
        <v>60</v>
      </c>
      <c r="J285">
        <v>49</v>
      </c>
      <c r="K285" s="4">
        <v>1.1111010001111099E+44</v>
      </c>
      <c r="L285" t="s">
        <v>9352</v>
      </c>
      <c r="M285" t="s">
        <v>24</v>
      </c>
      <c r="N285" t="s">
        <v>9342</v>
      </c>
      <c r="O285" t="s">
        <v>25</v>
      </c>
      <c r="P285" t="s">
        <v>20</v>
      </c>
      <c r="Q285" t="s">
        <v>364</v>
      </c>
    </row>
    <row r="286" spans="1:17" x14ac:dyDescent="0.25">
      <c r="A286" t="s">
        <v>9351</v>
      </c>
      <c r="B286" t="s">
        <v>28</v>
      </c>
      <c r="C286">
        <v>1</v>
      </c>
      <c r="D286" t="s">
        <v>18</v>
      </c>
      <c r="E286" t="s">
        <v>33</v>
      </c>
      <c r="F286" s="1">
        <v>0.41666666666666669</v>
      </c>
      <c r="G286" t="s">
        <v>9166</v>
      </c>
      <c r="H286" t="s">
        <v>361</v>
      </c>
      <c r="I286">
        <v>60</v>
      </c>
      <c r="J286">
        <v>49</v>
      </c>
      <c r="K286" s="4">
        <v>1.11111000011111E+44</v>
      </c>
      <c r="L286" t="s">
        <v>9352</v>
      </c>
      <c r="M286" t="s">
        <v>24</v>
      </c>
      <c r="N286" t="s">
        <v>9342</v>
      </c>
      <c r="O286" t="s">
        <v>25</v>
      </c>
      <c r="P286" t="s">
        <v>20</v>
      </c>
      <c r="Q286" t="s">
        <v>365</v>
      </c>
    </row>
    <row r="287" spans="1:17" x14ac:dyDescent="0.25">
      <c r="A287" t="s">
        <v>9351</v>
      </c>
      <c r="B287" t="s">
        <v>36</v>
      </c>
      <c r="C287">
        <v>1</v>
      </c>
      <c r="D287" t="s">
        <v>18</v>
      </c>
      <c r="E287" t="s">
        <v>33</v>
      </c>
      <c r="F287" s="1">
        <v>0.41666666666666669</v>
      </c>
      <c r="G287" t="s">
        <v>9162</v>
      </c>
      <c r="H287" t="s">
        <v>361</v>
      </c>
      <c r="I287">
        <v>60</v>
      </c>
      <c r="J287">
        <v>49</v>
      </c>
      <c r="K287" s="4">
        <v>9.9999999999999998E+37</v>
      </c>
      <c r="L287" t="s">
        <v>9352</v>
      </c>
      <c r="M287" t="s">
        <v>24</v>
      </c>
      <c r="N287" t="s">
        <v>9342</v>
      </c>
      <c r="O287" t="s">
        <v>25</v>
      </c>
      <c r="P287" t="s">
        <v>39</v>
      </c>
      <c r="Q287" t="s">
        <v>366</v>
      </c>
    </row>
    <row r="288" spans="1:17" x14ac:dyDescent="0.25">
      <c r="A288" t="s">
        <v>9351</v>
      </c>
      <c r="B288" t="s">
        <v>44</v>
      </c>
      <c r="C288">
        <v>1</v>
      </c>
      <c r="D288" t="s">
        <v>18</v>
      </c>
      <c r="E288" t="s">
        <v>33</v>
      </c>
      <c r="F288" s="1">
        <v>0.54166666666666663</v>
      </c>
      <c r="G288" t="s">
        <v>9302</v>
      </c>
      <c r="H288" t="s">
        <v>361</v>
      </c>
      <c r="I288">
        <v>60</v>
      </c>
      <c r="J288">
        <v>16</v>
      </c>
      <c r="K288" s="4">
        <v>1.1111100011111E+43</v>
      </c>
      <c r="L288" t="s">
        <v>9352</v>
      </c>
      <c r="M288" t="s">
        <v>24</v>
      </c>
      <c r="N288" t="s">
        <v>9342</v>
      </c>
      <c r="O288" t="s">
        <v>25</v>
      </c>
      <c r="P288" t="s">
        <v>45</v>
      </c>
      <c r="Q288" t="s">
        <v>367</v>
      </c>
    </row>
    <row r="289" spans="1:17" x14ac:dyDescent="0.25">
      <c r="A289" t="s">
        <v>9351</v>
      </c>
      <c r="B289" t="s">
        <v>44</v>
      </c>
      <c r="C289">
        <v>2</v>
      </c>
      <c r="D289" t="s">
        <v>18</v>
      </c>
      <c r="E289" t="s">
        <v>33</v>
      </c>
      <c r="F289" s="1">
        <v>0.5</v>
      </c>
      <c r="G289" t="s">
        <v>9302</v>
      </c>
      <c r="H289" t="s">
        <v>361</v>
      </c>
      <c r="I289">
        <v>60</v>
      </c>
      <c r="J289">
        <v>17</v>
      </c>
      <c r="K289" s="4">
        <v>1.1111100011111E+43</v>
      </c>
      <c r="L289" t="s">
        <v>9352</v>
      </c>
      <c r="M289" t="s">
        <v>24</v>
      </c>
      <c r="N289" t="s">
        <v>9342</v>
      </c>
      <c r="O289" t="s">
        <v>25</v>
      </c>
      <c r="P289" t="s">
        <v>45</v>
      </c>
      <c r="Q289" t="s">
        <v>368</v>
      </c>
    </row>
    <row r="290" spans="1:17" x14ac:dyDescent="0.25">
      <c r="A290" t="s">
        <v>9351</v>
      </c>
      <c r="B290" t="s">
        <v>44</v>
      </c>
      <c r="C290">
        <v>3</v>
      </c>
      <c r="D290" t="s">
        <v>18</v>
      </c>
      <c r="E290" t="s">
        <v>33</v>
      </c>
      <c r="F290" s="1">
        <v>0.625</v>
      </c>
      <c r="G290" t="s">
        <v>9302</v>
      </c>
      <c r="H290" t="s">
        <v>369</v>
      </c>
      <c r="I290">
        <v>60</v>
      </c>
      <c r="J290">
        <v>16</v>
      </c>
      <c r="K290" s="4">
        <v>1.1111100011111E+43</v>
      </c>
      <c r="L290" t="s">
        <v>9352</v>
      </c>
      <c r="M290" t="s">
        <v>24</v>
      </c>
      <c r="N290" t="s">
        <v>9342</v>
      </c>
      <c r="O290" t="s">
        <v>25</v>
      </c>
      <c r="P290" t="s">
        <v>45</v>
      </c>
      <c r="Q290" t="s">
        <v>370</v>
      </c>
    </row>
    <row r="291" spans="1:17" x14ac:dyDescent="0.25">
      <c r="A291" t="s">
        <v>9355</v>
      </c>
      <c r="B291" t="s">
        <v>17</v>
      </c>
      <c r="C291">
        <v>1</v>
      </c>
      <c r="D291" t="s">
        <v>18</v>
      </c>
      <c r="E291" t="s">
        <v>19</v>
      </c>
      <c r="F291" s="1">
        <v>0.45833333333333331</v>
      </c>
      <c r="G291" t="s">
        <v>9242</v>
      </c>
      <c r="H291" t="s">
        <v>38</v>
      </c>
      <c r="I291">
        <v>60</v>
      </c>
      <c r="J291">
        <v>43</v>
      </c>
      <c r="K291" s="4">
        <v>1.1111100111111E+24</v>
      </c>
      <c r="L291" t="s">
        <v>9356</v>
      </c>
      <c r="M291" t="s">
        <v>24</v>
      </c>
      <c r="N291" t="s">
        <v>9342</v>
      </c>
      <c r="O291" t="s">
        <v>66</v>
      </c>
      <c r="P291" t="s">
        <v>20</v>
      </c>
      <c r="Q291" t="s">
        <v>371</v>
      </c>
    </row>
    <row r="292" spans="1:17" x14ac:dyDescent="0.25">
      <c r="A292" t="s">
        <v>9355</v>
      </c>
      <c r="B292" t="s">
        <v>28</v>
      </c>
      <c r="C292">
        <v>1</v>
      </c>
      <c r="D292" t="s">
        <v>18</v>
      </c>
      <c r="E292" t="s">
        <v>33</v>
      </c>
      <c r="F292" s="1">
        <v>0.54166666666666663</v>
      </c>
      <c r="G292" t="s">
        <v>9166</v>
      </c>
      <c r="H292" t="s">
        <v>352</v>
      </c>
      <c r="I292">
        <v>60</v>
      </c>
      <c r="J292">
        <v>43</v>
      </c>
      <c r="K292" s="4">
        <v>1.1111100111111E+24</v>
      </c>
      <c r="L292" t="s">
        <v>9356</v>
      </c>
      <c r="M292" t="s">
        <v>24</v>
      </c>
      <c r="N292" t="s">
        <v>9342</v>
      </c>
      <c r="O292" t="s">
        <v>66</v>
      </c>
      <c r="P292" t="s">
        <v>20</v>
      </c>
      <c r="Q292" t="s">
        <v>372</v>
      </c>
    </row>
    <row r="293" spans="1:17" x14ac:dyDescent="0.25">
      <c r="A293" t="s">
        <v>9355</v>
      </c>
      <c r="B293" t="s">
        <v>44</v>
      </c>
      <c r="C293">
        <v>1</v>
      </c>
      <c r="D293" t="s">
        <v>18</v>
      </c>
      <c r="E293" t="s">
        <v>37</v>
      </c>
      <c r="F293" s="1">
        <v>0.45833333333333331</v>
      </c>
      <c r="G293" t="s">
        <v>9208</v>
      </c>
      <c r="H293" t="s">
        <v>38</v>
      </c>
      <c r="I293">
        <v>60</v>
      </c>
      <c r="J293">
        <v>21</v>
      </c>
      <c r="K293" s="4">
        <v>1.111100111111E+23</v>
      </c>
      <c r="L293" t="s">
        <v>9356</v>
      </c>
      <c r="M293" t="s">
        <v>24</v>
      </c>
      <c r="N293" t="s">
        <v>9342</v>
      </c>
      <c r="O293" t="s">
        <v>66</v>
      </c>
      <c r="P293" t="s">
        <v>45</v>
      </c>
      <c r="Q293" t="s">
        <v>373</v>
      </c>
    </row>
    <row r="294" spans="1:17" x14ac:dyDescent="0.25">
      <c r="A294" t="s">
        <v>9355</v>
      </c>
      <c r="B294" t="s">
        <v>44</v>
      </c>
      <c r="C294">
        <v>2</v>
      </c>
      <c r="D294" t="s">
        <v>18</v>
      </c>
      <c r="E294" t="s">
        <v>37</v>
      </c>
      <c r="F294" s="1">
        <v>0.5</v>
      </c>
      <c r="G294" t="s">
        <v>9208</v>
      </c>
      <c r="H294" t="s">
        <v>38</v>
      </c>
      <c r="I294">
        <v>60</v>
      </c>
      <c r="J294">
        <v>17</v>
      </c>
      <c r="K294" s="4">
        <v>1.111100111111E+23</v>
      </c>
      <c r="L294" t="s">
        <v>9356</v>
      </c>
      <c r="M294" t="s">
        <v>24</v>
      </c>
      <c r="N294" t="s">
        <v>9342</v>
      </c>
      <c r="O294" t="s">
        <v>66</v>
      </c>
      <c r="P294" t="s">
        <v>45</v>
      </c>
      <c r="Q294" t="s">
        <v>374</v>
      </c>
    </row>
    <row r="295" spans="1:17" x14ac:dyDescent="0.25">
      <c r="A295" t="s">
        <v>9357</v>
      </c>
      <c r="B295" t="s">
        <v>17</v>
      </c>
      <c r="C295">
        <v>1</v>
      </c>
      <c r="D295" t="s">
        <v>18</v>
      </c>
      <c r="E295" t="s">
        <v>19</v>
      </c>
      <c r="F295" s="1">
        <v>0.54166666666666663</v>
      </c>
      <c r="G295" t="s">
        <v>9242</v>
      </c>
      <c r="H295" t="s">
        <v>375</v>
      </c>
      <c r="I295">
        <v>60</v>
      </c>
      <c r="J295">
        <v>7</v>
      </c>
      <c r="K295" s="4">
        <v>1.1111100111111E+24</v>
      </c>
      <c r="L295" t="s">
        <v>38</v>
      </c>
      <c r="M295" t="s">
        <v>24</v>
      </c>
      <c r="N295" t="s">
        <v>9342</v>
      </c>
      <c r="O295" t="s">
        <v>66</v>
      </c>
      <c r="P295" t="s">
        <v>20</v>
      </c>
      <c r="Q295" t="s">
        <v>376</v>
      </c>
    </row>
    <row r="296" spans="1:17" x14ac:dyDescent="0.25">
      <c r="A296" t="s">
        <v>9357</v>
      </c>
      <c r="B296" t="s">
        <v>28</v>
      </c>
      <c r="C296">
        <v>1</v>
      </c>
      <c r="D296" t="s">
        <v>18</v>
      </c>
      <c r="E296" t="s">
        <v>33</v>
      </c>
      <c r="F296" s="1">
        <v>0.41666666666666669</v>
      </c>
      <c r="G296" t="s">
        <v>9358</v>
      </c>
      <c r="H296" t="s">
        <v>375</v>
      </c>
      <c r="I296">
        <v>60</v>
      </c>
      <c r="J296">
        <v>7</v>
      </c>
      <c r="K296" s="4">
        <v>1.1111100111111E+24</v>
      </c>
      <c r="L296" t="s">
        <v>38</v>
      </c>
      <c r="M296" t="s">
        <v>24</v>
      </c>
      <c r="N296" t="s">
        <v>9342</v>
      </c>
      <c r="O296" t="s">
        <v>66</v>
      </c>
      <c r="P296" t="s">
        <v>20</v>
      </c>
      <c r="Q296" t="s">
        <v>377</v>
      </c>
    </row>
    <row r="297" spans="1:17" x14ac:dyDescent="0.25">
      <c r="A297" t="s">
        <v>9357</v>
      </c>
      <c r="B297" t="s">
        <v>32</v>
      </c>
      <c r="C297">
        <v>1</v>
      </c>
      <c r="D297" t="s">
        <v>18</v>
      </c>
      <c r="E297" t="s">
        <v>42</v>
      </c>
      <c r="F297" s="1">
        <v>0.41666666666666669</v>
      </c>
      <c r="G297" t="s">
        <v>9354</v>
      </c>
      <c r="H297" t="s">
        <v>375</v>
      </c>
      <c r="I297">
        <v>60</v>
      </c>
      <c r="J297">
        <v>7</v>
      </c>
      <c r="K297" s="4">
        <v>1.1111100111111E+24</v>
      </c>
      <c r="L297" t="s">
        <v>38</v>
      </c>
      <c r="M297" t="s">
        <v>24</v>
      </c>
      <c r="N297" t="s">
        <v>9342</v>
      </c>
      <c r="O297" t="s">
        <v>66</v>
      </c>
      <c r="P297" t="s">
        <v>20</v>
      </c>
      <c r="Q297" t="s">
        <v>378</v>
      </c>
    </row>
    <row r="298" spans="1:17" x14ac:dyDescent="0.25">
      <c r="A298" t="s">
        <v>9357</v>
      </c>
      <c r="B298" t="s">
        <v>44</v>
      </c>
      <c r="C298">
        <v>1</v>
      </c>
      <c r="D298" t="s">
        <v>18</v>
      </c>
      <c r="E298" t="s">
        <v>42</v>
      </c>
      <c r="F298" s="1">
        <v>0.625</v>
      </c>
      <c r="G298" t="s">
        <v>9198</v>
      </c>
      <c r="H298" t="s">
        <v>38</v>
      </c>
      <c r="I298">
        <v>60</v>
      </c>
      <c r="J298">
        <v>3</v>
      </c>
      <c r="K298" s="4">
        <v>1.010100010101E+23</v>
      </c>
      <c r="L298" t="s">
        <v>38</v>
      </c>
      <c r="M298" t="s">
        <v>24</v>
      </c>
      <c r="N298" t="s">
        <v>9342</v>
      </c>
      <c r="O298" t="s">
        <v>66</v>
      </c>
      <c r="P298" t="s">
        <v>45</v>
      </c>
      <c r="Q298" t="s">
        <v>379</v>
      </c>
    </row>
    <row r="299" spans="1:17" x14ac:dyDescent="0.25">
      <c r="A299" t="s">
        <v>9357</v>
      </c>
      <c r="B299" t="s">
        <v>44</v>
      </c>
      <c r="C299">
        <v>2</v>
      </c>
      <c r="D299" t="s">
        <v>18</v>
      </c>
      <c r="E299" t="s">
        <v>37</v>
      </c>
      <c r="F299" s="1">
        <v>0.41666666666666669</v>
      </c>
      <c r="G299" t="s">
        <v>9359</v>
      </c>
      <c r="H299" t="s">
        <v>38</v>
      </c>
      <c r="I299">
        <v>60</v>
      </c>
      <c r="J299">
        <v>3</v>
      </c>
      <c r="K299" s="4">
        <v>1.010100010101E+23</v>
      </c>
      <c r="L299" t="s">
        <v>38</v>
      </c>
      <c r="M299" t="s">
        <v>24</v>
      </c>
      <c r="N299" t="s">
        <v>9342</v>
      </c>
      <c r="O299" t="s">
        <v>66</v>
      </c>
      <c r="P299" t="s">
        <v>45</v>
      </c>
      <c r="Q299" t="s">
        <v>380</v>
      </c>
    </row>
    <row r="300" spans="1:17" x14ac:dyDescent="0.25">
      <c r="A300" t="s">
        <v>9357</v>
      </c>
      <c r="B300" t="s">
        <v>44</v>
      </c>
      <c r="C300">
        <v>3</v>
      </c>
      <c r="D300" t="s">
        <v>18</v>
      </c>
      <c r="E300" t="s">
        <v>37</v>
      </c>
      <c r="F300" s="1">
        <v>0.5</v>
      </c>
      <c r="G300" t="s">
        <v>9229</v>
      </c>
      <c r="H300" t="s">
        <v>38</v>
      </c>
      <c r="I300">
        <v>60</v>
      </c>
      <c r="J300">
        <v>0</v>
      </c>
      <c r="K300" s="4">
        <v>1.010100010101E+23</v>
      </c>
      <c r="L300" t="s">
        <v>38</v>
      </c>
      <c r="M300" t="s">
        <v>24</v>
      </c>
      <c r="N300" t="s">
        <v>9342</v>
      </c>
      <c r="O300" t="s">
        <v>66</v>
      </c>
      <c r="P300" t="s">
        <v>45</v>
      </c>
      <c r="Q300" t="s">
        <v>381</v>
      </c>
    </row>
    <row r="301" spans="1:17" x14ac:dyDescent="0.25">
      <c r="A301" t="s">
        <v>9360</v>
      </c>
      <c r="B301" t="s">
        <v>17</v>
      </c>
      <c r="C301">
        <v>1</v>
      </c>
      <c r="D301" t="s">
        <v>18</v>
      </c>
      <c r="E301" t="s">
        <v>29</v>
      </c>
      <c r="F301" s="1">
        <v>0.54166666666666663</v>
      </c>
      <c r="G301" t="s">
        <v>9220</v>
      </c>
      <c r="H301" t="s">
        <v>382</v>
      </c>
      <c r="I301">
        <v>120</v>
      </c>
      <c r="J301">
        <v>22</v>
      </c>
      <c r="K301" s="4">
        <v>1.1111100111111E+24</v>
      </c>
      <c r="L301" t="s">
        <v>9361</v>
      </c>
      <c r="M301" t="s">
        <v>24</v>
      </c>
      <c r="N301" t="s">
        <v>9342</v>
      </c>
      <c r="O301" t="s">
        <v>66</v>
      </c>
      <c r="P301" t="s">
        <v>20</v>
      </c>
      <c r="Q301" t="s">
        <v>383</v>
      </c>
    </row>
    <row r="302" spans="1:17" x14ac:dyDescent="0.25">
      <c r="A302" t="s">
        <v>9360</v>
      </c>
      <c r="B302" t="s">
        <v>28</v>
      </c>
      <c r="C302">
        <v>1</v>
      </c>
      <c r="D302" t="s">
        <v>18</v>
      </c>
      <c r="E302" t="s">
        <v>42</v>
      </c>
      <c r="F302" s="1">
        <v>0.41666666666666669</v>
      </c>
      <c r="G302" t="s">
        <v>9220</v>
      </c>
      <c r="H302" t="s">
        <v>382</v>
      </c>
      <c r="I302">
        <v>120</v>
      </c>
      <c r="J302">
        <v>22</v>
      </c>
      <c r="K302" s="4">
        <v>1.1111100111111E+24</v>
      </c>
      <c r="L302" t="s">
        <v>9361</v>
      </c>
      <c r="M302" t="s">
        <v>24</v>
      </c>
      <c r="N302" t="s">
        <v>9342</v>
      </c>
      <c r="O302" t="s">
        <v>66</v>
      </c>
      <c r="P302" t="s">
        <v>20</v>
      </c>
      <c r="Q302" t="s">
        <v>384</v>
      </c>
    </row>
    <row r="303" spans="1:17" x14ac:dyDescent="0.25">
      <c r="A303" t="s">
        <v>9362</v>
      </c>
      <c r="B303" t="s">
        <v>17</v>
      </c>
      <c r="C303">
        <v>1</v>
      </c>
      <c r="D303" t="s">
        <v>18</v>
      </c>
      <c r="E303" t="s">
        <v>33</v>
      </c>
      <c r="F303" s="1">
        <v>0.70833333333333337</v>
      </c>
      <c r="G303" t="s">
        <v>9363</v>
      </c>
      <c r="H303" t="s">
        <v>385</v>
      </c>
      <c r="I303">
        <v>120</v>
      </c>
      <c r="J303">
        <v>12</v>
      </c>
      <c r="K303" s="4">
        <v>1.1111110001111099E+44</v>
      </c>
      <c r="L303" t="s">
        <v>9364</v>
      </c>
      <c r="M303" t="s">
        <v>24</v>
      </c>
      <c r="N303" t="s">
        <v>9342</v>
      </c>
      <c r="O303" t="s">
        <v>25</v>
      </c>
      <c r="P303" t="s">
        <v>20</v>
      </c>
      <c r="Q303" t="s">
        <v>386</v>
      </c>
    </row>
    <row r="304" spans="1:17" x14ac:dyDescent="0.25">
      <c r="A304" t="s">
        <v>9362</v>
      </c>
      <c r="B304" t="s">
        <v>28</v>
      </c>
      <c r="C304">
        <v>1</v>
      </c>
      <c r="D304" t="s">
        <v>18</v>
      </c>
      <c r="E304" t="s">
        <v>42</v>
      </c>
      <c r="F304" s="1">
        <v>0.70833333333333337</v>
      </c>
      <c r="G304" t="s">
        <v>9365</v>
      </c>
      <c r="H304" t="s">
        <v>385</v>
      </c>
      <c r="I304">
        <v>60</v>
      </c>
      <c r="J304">
        <v>12</v>
      </c>
      <c r="K304" s="4">
        <v>1.1111110001111099E+44</v>
      </c>
      <c r="L304" t="s">
        <v>9364</v>
      </c>
      <c r="M304" t="s">
        <v>24</v>
      </c>
      <c r="N304" t="s">
        <v>9342</v>
      </c>
      <c r="O304" t="s">
        <v>25</v>
      </c>
      <c r="P304" t="s">
        <v>20</v>
      </c>
      <c r="Q304" t="s">
        <v>387</v>
      </c>
    </row>
    <row r="305" spans="1:17" x14ac:dyDescent="0.25">
      <c r="A305" t="s">
        <v>9362</v>
      </c>
      <c r="B305" t="s">
        <v>44</v>
      </c>
      <c r="C305">
        <v>1</v>
      </c>
      <c r="D305" t="s">
        <v>18</v>
      </c>
      <c r="E305" t="s">
        <v>42</v>
      </c>
      <c r="F305" s="1">
        <v>0.75</v>
      </c>
      <c r="G305" t="s">
        <v>9365</v>
      </c>
      <c r="H305" t="s">
        <v>385</v>
      </c>
      <c r="I305">
        <v>60</v>
      </c>
      <c r="J305">
        <v>12</v>
      </c>
      <c r="K305" s="4">
        <v>1.1111110001111099E+44</v>
      </c>
      <c r="L305" t="s">
        <v>9364</v>
      </c>
      <c r="M305" t="s">
        <v>24</v>
      </c>
      <c r="N305" t="s">
        <v>9342</v>
      </c>
      <c r="O305" t="s">
        <v>25</v>
      </c>
      <c r="P305" t="s">
        <v>45</v>
      </c>
      <c r="Q305" t="s">
        <v>388</v>
      </c>
    </row>
    <row r="306" spans="1:17" x14ac:dyDescent="0.25">
      <c r="A306" t="s">
        <v>9366</v>
      </c>
      <c r="B306" t="s">
        <v>17</v>
      </c>
      <c r="C306">
        <v>1</v>
      </c>
      <c r="D306" t="s">
        <v>18</v>
      </c>
      <c r="E306" t="s">
        <v>42</v>
      </c>
      <c r="F306" s="1">
        <v>0.41666666666666669</v>
      </c>
      <c r="G306" t="s">
        <v>9302</v>
      </c>
      <c r="H306" t="s">
        <v>343</v>
      </c>
      <c r="I306">
        <v>180</v>
      </c>
      <c r="J306">
        <v>6</v>
      </c>
      <c r="K306" s="4">
        <v>1.1111110001111099E+44</v>
      </c>
      <c r="L306" t="s">
        <v>38</v>
      </c>
      <c r="M306" t="s">
        <v>24</v>
      </c>
      <c r="N306" t="s">
        <v>9342</v>
      </c>
      <c r="O306" t="s">
        <v>25</v>
      </c>
      <c r="P306" t="s">
        <v>20</v>
      </c>
      <c r="Q306" t="s">
        <v>389</v>
      </c>
    </row>
    <row r="307" spans="1:17" x14ac:dyDescent="0.25">
      <c r="A307" t="s">
        <v>9367</v>
      </c>
      <c r="B307" t="s">
        <v>17</v>
      </c>
      <c r="C307">
        <v>1</v>
      </c>
      <c r="D307" t="s">
        <v>18</v>
      </c>
      <c r="E307" t="s">
        <v>19</v>
      </c>
      <c r="F307" s="1">
        <v>0.45833333333333331</v>
      </c>
      <c r="G307" t="s">
        <v>9147</v>
      </c>
      <c r="H307" t="s">
        <v>352</v>
      </c>
      <c r="I307">
        <v>180</v>
      </c>
      <c r="J307">
        <v>6</v>
      </c>
      <c r="K307" s="4">
        <v>1.1111100111111E+24</v>
      </c>
      <c r="L307" t="s">
        <v>9368</v>
      </c>
      <c r="M307" t="s">
        <v>24</v>
      </c>
      <c r="N307" t="s">
        <v>9342</v>
      </c>
      <c r="O307" t="s">
        <v>66</v>
      </c>
      <c r="P307" t="s">
        <v>20</v>
      </c>
      <c r="Q307" t="s">
        <v>390</v>
      </c>
    </row>
    <row r="308" spans="1:17" x14ac:dyDescent="0.25">
      <c r="A308" t="s">
        <v>9369</v>
      </c>
      <c r="B308" t="s">
        <v>391</v>
      </c>
      <c r="C308">
        <v>1</v>
      </c>
      <c r="D308" t="s">
        <v>18</v>
      </c>
      <c r="E308" t="s">
        <v>33</v>
      </c>
      <c r="F308" s="1">
        <v>0.5</v>
      </c>
      <c r="G308" t="s">
        <v>9370</v>
      </c>
      <c r="H308" t="s">
        <v>392</v>
      </c>
      <c r="I308">
        <v>60</v>
      </c>
      <c r="J308">
        <v>50</v>
      </c>
      <c r="K308" s="4">
        <v>1.010100000101E+43</v>
      </c>
      <c r="L308" t="s">
        <v>393</v>
      </c>
      <c r="M308" t="s">
        <v>24</v>
      </c>
      <c r="N308" t="s">
        <v>9371</v>
      </c>
      <c r="O308" t="s">
        <v>25</v>
      </c>
      <c r="P308" t="s">
        <v>9372</v>
      </c>
      <c r="Q308" t="s">
        <v>396</v>
      </c>
    </row>
    <row r="309" spans="1:17" x14ac:dyDescent="0.25">
      <c r="A309" t="s">
        <v>9369</v>
      </c>
      <c r="B309" t="s">
        <v>391</v>
      </c>
      <c r="C309">
        <v>2</v>
      </c>
      <c r="D309" t="s">
        <v>18</v>
      </c>
      <c r="E309" t="s">
        <v>42</v>
      </c>
      <c r="F309" s="1">
        <v>0.375</v>
      </c>
      <c r="G309" t="s">
        <v>9373</v>
      </c>
      <c r="H309" t="s">
        <v>38</v>
      </c>
      <c r="I309">
        <v>60</v>
      </c>
      <c r="J309">
        <v>41</v>
      </c>
      <c r="K309" s="4">
        <v>1.010100000101E+43</v>
      </c>
      <c r="L309" t="s">
        <v>393</v>
      </c>
      <c r="M309" t="s">
        <v>24</v>
      </c>
      <c r="N309" t="s">
        <v>9371</v>
      </c>
      <c r="O309" t="s">
        <v>25</v>
      </c>
      <c r="P309" t="s">
        <v>9372</v>
      </c>
      <c r="Q309" t="s">
        <v>397</v>
      </c>
    </row>
    <row r="310" spans="1:17" x14ac:dyDescent="0.25">
      <c r="A310" t="s">
        <v>9369</v>
      </c>
      <c r="B310" t="s">
        <v>17</v>
      </c>
      <c r="C310">
        <v>1</v>
      </c>
      <c r="D310" t="s">
        <v>18</v>
      </c>
      <c r="E310" t="s">
        <v>19</v>
      </c>
      <c r="F310" s="1">
        <v>0.54166666666666663</v>
      </c>
      <c r="G310" t="s">
        <v>9142</v>
      </c>
      <c r="H310" t="s">
        <v>392</v>
      </c>
      <c r="I310">
        <v>60</v>
      </c>
      <c r="J310">
        <v>91</v>
      </c>
      <c r="K310" s="4">
        <v>1.1111010001111099E+44</v>
      </c>
      <c r="L310" t="s">
        <v>393</v>
      </c>
      <c r="M310" t="s">
        <v>24</v>
      </c>
      <c r="N310" t="s">
        <v>9371</v>
      </c>
      <c r="O310" t="s">
        <v>25</v>
      </c>
      <c r="P310" t="s">
        <v>20</v>
      </c>
      <c r="Q310" t="s">
        <v>398</v>
      </c>
    </row>
    <row r="311" spans="1:17" x14ac:dyDescent="0.25">
      <c r="A311" t="s">
        <v>9369</v>
      </c>
      <c r="B311" t="s">
        <v>28</v>
      </c>
      <c r="C311">
        <v>1</v>
      </c>
      <c r="D311" t="s">
        <v>18</v>
      </c>
      <c r="E311" t="s">
        <v>29</v>
      </c>
      <c r="F311" s="1">
        <v>0.5</v>
      </c>
      <c r="G311" t="s">
        <v>9138</v>
      </c>
      <c r="H311" t="s">
        <v>9374</v>
      </c>
      <c r="I311">
        <v>60</v>
      </c>
      <c r="J311">
        <v>90</v>
      </c>
      <c r="K311" s="4">
        <v>1.1111010001111099E+44</v>
      </c>
      <c r="L311" t="s">
        <v>393</v>
      </c>
      <c r="M311" t="s">
        <v>24</v>
      </c>
      <c r="N311" t="s">
        <v>9371</v>
      </c>
      <c r="O311" t="s">
        <v>25</v>
      </c>
      <c r="P311" t="s">
        <v>20</v>
      </c>
      <c r="Q311" t="s">
        <v>400</v>
      </c>
    </row>
    <row r="312" spans="1:17" x14ac:dyDescent="0.25">
      <c r="A312" t="s">
        <v>9369</v>
      </c>
      <c r="B312" t="s">
        <v>32</v>
      </c>
      <c r="C312">
        <v>1</v>
      </c>
      <c r="D312" t="s">
        <v>18</v>
      </c>
      <c r="E312" t="s">
        <v>42</v>
      </c>
      <c r="F312" s="1">
        <v>0.58333333333333337</v>
      </c>
      <c r="G312" t="s">
        <v>9239</v>
      </c>
      <c r="H312" t="s">
        <v>9375</v>
      </c>
      <c r="I312">
        <v>60</v>
      </c>
      <c r="J312">
        <v>91</v>
      </c>
      <c r="K312" s="4">
        <v>1.1111110001111099E+44</v>
      </c>
      <c r="L312" t="s">
        <v>393</v>
      </c>
      <c r="M312" t="s">
        <v>24</v>
      </c>
      <c r="N312" t="s">
        <v>9371</v>
      </c>
      <c r="O312" t="s">
        <v>25</v>
      </c>
      <c r="P312" t="s">
        <v>20</v>
      </c>
      <c r="Q312" t="s">
        <v>401</v>
      </c>
    </row>
    <row r="313" spans="1:17" x14ac:dyDescent="0.25">
      <c r="A313" t="s">
        <v>9369</v>
      </c>
      <c r="B313" t="s">
        <v>36</v>
      </c>
      <c r="C313">
        <v>1</v>
      </c>
      <c r="D313" t="s">
        <v>18</v>
      </c>
      <c r="E313" t="s">
        <v>42</v>
      </c>
      <c r="F313" s="1">
        <v>0.75</v>
      </c>
      <c r="G313" t="s">
        <v>9139</v>
      </c>
      <c r="H313" t="s">
        <v>38</v>
      </c>
      <c r="I313">
        <v>60</v>
      </c>
      <c r="J313">
        <v>91</v>
      </c>
      <c r="K313" s="4">
        <v>9.9999999999999998E+37</v>
      </c>
      <c r="L313" t="s">
        <v>38</v>
      </c>
      <c r="M313" t="s">
        <v>24</v>
      </c>
      <c r="N313" t="s">
        <v>9371</v>
      </c>
      <c r="O313" t="s">
        <v>25</v>
      </c>
      <c r="P313" t="s">
        <v>39</v>
      </c>
      <c r="Q313" t="s">
        <v>402</v>
      </c>
    </row>
    <row r="314" spans="1:17" x14ac:dyDescent="0.25">
      <c r="A314" t="s">
        <v>9369</v>
      </c>
      <c r="B314" t="s">
        <v>44</v>
      </c>
      <c r="C314">
        <v>1</v>
      </c>
      <c r="D314" t="s">
        <v>18</v>
      </c>
      <c r="E314" t="s">
        <v>33</v>
      </c>
      <c r="F314" s="1">
        <v>0.5</v>
      </c>
      <c r="G314" t="s">
        <v>9376</v>
      </c>
      <c r="H314" t="s">
        <v>9377</v>
      </c>
      <c r="I314">
        <v>60</v>
      </c>
      <c r="J314">
        <v>48</v>
      </c>
      <c r="K314" s="4">
        <v>1.0101010001010099E+44</v>
      </c>
      <c r="L314" t="s">
        <v>393</v>
      </c>
      <c r="M314" t="s">
        <v>24</v>
      </c>
      <c r="N314" t="s">
        <v>9371</v>
      </c>
      <c r="O314" t="s">
        <v>25</v>
      </c>
      <c r="P314" t="s">
        <v>45</v>
      </c>
      <c r="Q314" t="s">
        <v>403</v>
      </c>
    </row>
    <row r="315" spans="1:17" x14ac:dyDescent="0.25">
      <c r="A315" t="s">
        <v>9369</v>
      </c>
      <c r="B315" t="s">
        <v>44</v>
      </c>
      <c r="C315">
        <v>2</v>
      </c>
      <c r="D315" t="s">
        <v>18</v>
      </c>
      <c r="E315" t="s">
        <v>42</v>
      </c>
      <c r="F315" s="1">
        <v>0.375</v>
      </c>
      <c r="G315" t="s">
        <v>9378</v>
      </c>
      <c r="H315" t="s">
        <v>392</v>
      </c>
      <c r="I315">
        <v>60</v>
      </c>
      <c r="J315">
        <v>43</v>
      </c>
      <c r="K315" s="4">
        <v>1.0101010001010099E+44</v>
      </c>
      <c r="L315" t="s">
        <v>393</v>
      </c>
      <c r="M315" t="s">
        <v>24</v>
      </c>
      <c r="N315" t="s">
        <v>9371</v>
      </c>
      <c r="O315" t="s">
        <v>25</v>
      </c>
      <c r="P315" t="s">
        <v>45</v>
      </c>
      <c r="Q315" t="s">
        <v>404</v>
      </c>
    </row>
    <row r="316" spans="1:17" x14ac:dyDescent="0.25">
      <c r="A316" t="s">
        <v>9379</v>
      </c>
      <c r="B316" t="s">
        <v>405</v>
      </c>
      <c r="C316">
        <v>1</v>
      </c>
      <c r="D316" t="s">
        <v>18</v>
      </c>
      <c r="E316" t="s">
        <v>42</v>
      </c>
      <c r="F316" s="1">
        <v>0.41666666666666669</v>
      </c>
      <c r="G316" t="s">
        <v>9380</v>
      </c>
      <c r="H316" t="s">
        <v>9381</v>
      </c>
      <c r="I316">
        <v>180</v>
      </c>
      <c r="J316">
        <v>14</v>
      </c>
      <c r="K316" s="4">
        <v>1.0101000010101E+43</v>
      </c>
      <c r="L316" t="s">
        <v>38</v>
      </c>
      <c r="M316" t="s">
        <v>24</v>
      </c>
      <c r="N316" t="s">
        <v>9371</v>
      </c>
      <c r="O316" t="s">
        <v>25</v>
      </c>
      <c r="P316" t="s">
        <v>395</v>
      </c>
      <c r="Q316" t="s">
        <v>406</v>
      </c>
    </row>
    <row r="317" spans="1:17" x14ac:dyDescent="0.25">
      <c r="A317" t="s">
        <v>9379</v>
      </c>
      <c r="B317" t="s">
        <v>17</v>
      </c>
      <c r="C317">
        <v>1</v>
      </c>
      <c r="D317" t="s">
        <v>18</v>
      </c>
      <c r="E317" t="s">
        <v>19</v>
      </c>
      <c r="F317" s="1">
        <v>0.54166666666666663</v>
      </c>
      <c r="G317" t="s">
        <v>9216</v>
      </c>
      <c r="H317" t="s">
        <v>9382</v>
      </c>
      <c r="I317">
        <v>60</v>
      </c>
      <c r="J317">
        <v>14</v>
      </c>
      <c r="K317" s="4">
        <v>1.1111010001111099E+44</v>
      </c>
      <c r="L317" t="s">
        <v>9383</v>
      </c>
      <c r="M317" t="s">
        <v>24</v>
      </c>
      <c r="N317" t="s">
        <v>9371</v>
      </c>
      <c r="O317" t="s">
        <v>25</v>
      </c>
      <c r="P317" t="s">
        <v>20</v>
      </c>
      <c r="Q317" t="s">
        <v>408</v>
      </c>
    </row>
    <row r="318" spans="1:17" x14ac:dyDescent="0.25">
      <c r="A318" t="s">
        <v>9379</v>
      </c>
      <c r="B318" t="s">
        <v>28</v>
      </c>
      <c r="C318">
        <v>1</v>
      </c>
      <c r="D318" t="s">
        <v>18</v>
      </c>
      <c r="E318" t="s">
        <v>37</v>
      </c>
      <c r="F318" s="1">
        <v>0.58333333333333337</v>
      </c>
      <c r="G318" t="s">
        <v>9384</v>
      </c>
      <c r="H318" t="s">
        <v>9385</v>
      </c>
      <c r="I318">
        <v>60</v>
      </c>
      <c r="J318">
        <v>14</v>
      </c>
      <c r="K318" s="4">
        <v>1.11101100011111E+44</v>
      </c>
      <c r="L318" t="s">
        <v>9383</v>
      </c>
      <c r="M318" t="s">
        <v>24</v>
      </c>
      <c r="N318" t="s">
        <v>9371</v>
      </c>
      <c r="O318" t="s">
        <v>25</v>
      </c>
      <c r="P318" t="s">
        <v>20</v>
      </c>
      <c r="Q318" t="s">
        <v>409</v>
      </c>
    </row>
    <row r="319" spans="1:17" x14ac:dyDescent="0.25">
      <c r="A319" t="s">
        <v>9386</v>
      </c>
      <c r="B319" t="s">
        <v>17</v>
      </c>
      <c r="C319">
        <v>1</v>
      </c>
      <c r="D319" t="s">
        <v>18</v>
      </c>
      <c r="E319" t="s">
        <v>19</v>
      </c>
      <c r="F319" s="1">
        <v>0.58333333333333337</v>
      </c>
      <c r="G319" t="s">
        <v>9384</v>
      </c>
      <c r="H319" t="s">
        <v>399</v>
      </c>
      <c r="I319">
        <v>60</v>
      </c>
      <c r="J319">
        <v>7</v>
      </c>
      <c r="K319" s="4">
        <v>1.1111010001111099E+44</v>
      </c>
      <c r="L319" t="s">
        <v>38</v>
      </c>
      <c r="M319" t="s">
        <v>24</v>
      </c>
      <c r="N319" t="s">
        <v>9371</v>
      </c>
      <c r="O319" t="s">
        <v>25</v>
      </c>
      <c r="P319" t="s">
        <v>20</v>
      </c>
      <c r="Q319" t="s">
        <v>410</v>
      </c>
    </row>
    <row r="320" spans="1:17" x14ac:dyDescent="0.25">
      <c r="A320" t="s">
        <v>9386</v>
      </c>
      <c r="B320" t="s">
        <v>28</v>
      </c>
      <c r="C320" t="s">
        <v>411</v>
      </c>
      <c r="D320" t="s">
        <v>18</v>
      </c>
      <c r="E320" t="s">
        <v>33</v>
      </c>
      <c r="F320" s="1">
        <v>0.5</v>
      </c>
      <c r="G320" t="s">
        <v>9384</v>
      </c>
      <c r="H320" t="s">
        <v>399</v>
      </c>
      <c r="I320">
        <v>60</v>
      </c>
      <c r="J320">
        <v>7</v>
      </c>
      <c r="K320" s="4">
        <v>1E+30</v>
      </c>
      <c r="L320" t="s">
        <v>38</v>
      </c>
      <c r="M320" t="s">
        <v>24</v>
      </c>
      <c r="N320" t="s">
        <v>9371</v>
      </c>
      <c r="O320" t="s">
        <v>25</v>
      </c>
      <c r="P320" t="s">
        <v>20</v>
      </c>
      <c r="Q320" t="s">
        <v>412</v>
      </c>
    </row>
    <row r="321" spans="1:17" x14ac:dyDescent="0.25">
      <c r="A321" t="s">
        <v>9386</v>
      </c>
      <c r="B321" t="s">
        <v>28</v>
      </c>
      <c r="C321" t="s">
        <v>413</v>
      </c>
      <c r="D321" t="s">
        <v>18</v>
      </c>
      <c r="E321" t="s">
        <v>37</v>
      </c>
      <c r="F321" s="1">
        <v>0.41666666666666669</v>
      </c>
      <c r="G321" t="s">
        <v>9384</v>
      </c>
      <c r="H321" t="s">
        <v>399</v>
      </c>
      <c r="I321">
        <v>60</v>
      </c>
      <c r="J321">
        <v>7</v>
      </c>
      <c r="K321" s="4">
        <v>1.1110110001111001E+44</v>
      </c>
      <c r="L321" t="s">
        <v>38</v>
      </c>
      <c r="M321" t="s">
        <v>24</v>
      </c>
      <c r="N321" t="s">
        <v>9371</v>
      </c>
      <c r="O321" t="s">
        <v>25</v>
      </c>
      <c r="P321" t="s">
        <v>20</v>
      </c>
      <c r="Q321" t="s">
        <v>412</v>
      </c>
    </row>
    <row r="322" spans="1:17" x14ac:dyDescent="0.25">
      <c r="A322" t="s">
        <v>9386</v>
      </c>
      <c r="B322" t="s">
        <v>44</v>
      </c>
      <c r="C322">
        <v>1</v>
      </c>
      <c r="D322" t="s">
        <v>18</v>
      </c>
      <c r="E322" t="s">
        <v>29</v>
      </c>
      <c r="F322" s="1">
        <v>0.54166666666666663</v>
      </c>
      <c r="G322" t="s">
        <v>9387</v>
      </c>
      <c r="H322" t="s">
        <v>399</v>
      </c>
      <c r="I322">
        <v>60</v>
      </c>
      <c r="J322">
        <v>7</v>
      </c>
      <c r="K322" s="4">
        <v>1.1111010001111099E+44</v>
      </c>
      <c r="L322" t="s">
        <v>38</v>
      </c>
      <c r="M322" t="s">
        <v>24</v>
      </c>
      <c r="N322" t="s">
        <v>9371</v>
      </c>
      <c r="O322" t="s">
        <v>25</v>
      </c>
      <c r="P322" t="s">
        <v>45</v>
      </c>
      <c r="Q322" t="s">
        <v>414</v>
      </c>
    </row>
    <row r="323" spans="1:17" x14ac:dyDescent="0.25">
      <c r="A323" t="s">
        <v>9388</v>
      </c>
      <c r="B323" t="s">
        <v>405</v>
      </c>
      <c r="C323">
        <v>1</v>
      </c>
      <c r="D323" t="s">
        <v>18</v>
      </c>
      <c r="E323" t="s">
        <v>42</v>
      </c>
      <c r="F323" s="1">
        <v>0.58333333333333337</v>
      </c>
      <c r="G323" t="s">
        <v>9389</v>
      </c>
      <c r="H323" t="s">
        <v>9390</v>
      </c>
      <c r="I323">
        <v>180</v>
      </c>
      <c r="J323">
        <v>3</v>
      </c>
      <c r="K323" s="4">
        <v>1.1111100111111E+24</v>
      </c>
      <c r="L323" t="s">
        <v>9391</v>
      </c>
      <c r="M323" t="s">
        <v>24</v>
      </c>
      <c r="N323" t="s">
        <v>9371</v>
      </c>
      <c r="O323" t="s">
        <v>66</v>
      </c>
      <c r="P323" t="s">
        <v>395</v>
      </c>
      <c r="Q323" t="s">
        <v>417</v>
      </c>
    </row>
    <row r="324" spans="1:17" x14ac:dyDescent="0.25">
      <c r="A324" t="s">
        <v>9388</v>
      </c>
      <c r="B324" t="s">
        <v>418</v>
      </c>
      <c r="C324">
        <v>1</v>
      </c>
      <c r="D324" t="s">
        <v>18</v>
      </c>
      <c r="E324" t="s">
        <v>29</v>
      </c>
      <c r="F324" s="1">
        <v>0.54166666666666663</v>
      </c>
      <c r="G324" t="s">
        <v>9389</v>
      </c>
      <c r="H324" t="s">
        <v>9392</v>
      </c>
      <c r="I324">
        <v>180</v>
      </c>
      <c r="J324">
        <v>3</v>
      </c>
      <c r="K324" s="4">
        <v>1.1111100111111E+24</v>
      </c>
      <c r="L324" t="s">
        <v>9391</v>
      </c>
      <c r="M324" t="s">
        <v>24</v>
      </c>
      <c r="N324" t="s">
        <v>9371</v>
      </c>
      <c r="O324" t="s">
        <v>66</v>
      </c>
      <c r="P324" t="s">
        <v>395</v>
      </c>
      <c r="Q324" t="s">
        <v>419</v>
      </c>
    </row>
    <row r="325" spans="1:17" x14ac:dyDescent="0.25">
      <c r="A325" t="s">
        <v>9393</v>
      </c>
      <c r="B325" t="s">
        <v>17</v>
      </c>
      <c r="C325">
        <v>1</v>
      </c>
      <c r="D325" t="s">
        <v>18</v>
      </c>
      <c r="E325" t="s">
        <v>33</v>
      </c>
      <c r="F325" s="1">
        <v>0.66666666666666663</v>
      </c>
      <c r="G325" t="s">
        <v>9217</v>
      </c>
      <c r="H325" t="s">
        <v>420</v>
      </c>
      <c r="I325">
        <v>60</v>
      </c>
      <c r="J325">
        <v>1</v>
      </c>
      <c r="K325" s="4">
        <v>1.1111100111111E+24</v>
      </c>
      <c r="L325" t="s">
        <v>9394</v>
      </c>
      <c r="M325" t="s">
        <v>24</v>
      </c>
      <c r="N325" t="s">
        <v>9371</v>
      </c>
      <c r="O325" t="s">
        <v>66</v>
      </c>
      <c r="P325" t="s">
        <v>20</v>
      </c>
      <c r="Q325" t="s">
        <v>421</v>
      </c>
    </row>
    <row r="326" spans="1:17" x14ac:dyDescent="0.25">
      <c r="A326" t="s">
        <v>9393</v>
      </c>
      <c r="B326" t="s">
        <v>28</v>
      </c>
      <c r="C326">
        <v>1</v>
      </c>
      <c r="D326" t="s">
        <v>18</v>
      </c>
      <c r="E326" t="s">
        <v>29</v>
      </c>
      <c r="F326" s="1">
        <v>0.58333333333333337</v>
      </c>
      <c r="G326" t="s">
        <v>9217</v>
      </c>
      <c r="H326" t="s">
        <v>420</v>
      </c>
      <c r="I326">
        <v>60</v>
      </c>
      <c r="J326">
        <v>1</v>
      </c>
      <c r="K326" s="4">
        <v>1.1111100111111E+24</v>
      </c>
      <c r="L326" t="s">
        <v>9394</v>
      </c>
      <c r="M326" t="s">
        <v>24</v>
      </c>
      <c r="N326" t="s">
        <v>9371</v>
      </c>
      <c r="O326" t="s">
        <v>66</v>
      </c>
      <c r="P326" t="s">
        <v>20</v>
      </c>
      <c r="Q326" t="s">
        <v>422</v>
      </c>
    </row>
    <row r="327" spans="1:17" x14ac:dyDescent="0.25">
      <c r="A327" t="s">
        <v>9393</v>
      </c>
      <c r="B327" t="s">
        <v>44</v>
      </c>
      <c r="C327">
        <v>1</v>
      </c>
      <c r="D327" t="s">
        <v>18</v>
      </c>
      <c r="E327" t="s">
        <v>33</v>
      </c>
      <c r="F327" s="1">
        <v>0.41666666666666669</v>
      </c>
      <c r="G327" t="s">
        <v>9222</v>
      </c>
      <c r="H327" t="s">
        <v>420</v>
      </c>
      <c r="I327">
        <v>60</v>
      </c>
      <c r="J327">
        <v>1</v>
      </c>
      <c r="K327" s="4">
        <v>1.1111100111111E+24</v>
      </c>
      <c r="L327" t="s">
        <v>9394</v>
      </c>
      <c r="M327" t="s">
        <v>24</v>
      </c>
      <c r="N327" t="s">
        <v>9371</v>
      </c>
      <c r="O327" t="s">
        <v>66</v>
      </c>
      <c r="P327" t="s">
        <v>45</v>
      </c>
      <c r="Q327" t="s">
        <v>423</v>
      </c>
    </row>
    <row r="328" spans="1:17" x14ac:dyDescent="0.25">
      <c r="A328" t="s">
        <v>9395</v>
      </c>
      <c r="B328" t="s">
        <v>17</v>
      </c>
      <c r="C328">
        <v>1</v>
      </c>
      <c r="D328" t="s">
        <v>18</v>
      </c>
      <c r="E328" t="s">
        <v>19</v>
      </c>
      <c r="F328" s="1">
        <v>0.58333333333333337</v>
      </c>
      <c r="G328" t="s">
        <v>9384</v>
      </c>
      <c r="H328" t="s">
        <v>399</v>
      </c>
      <c r="I328">
        <v>60</v>
      </c>
      <c r="J328">
        <v>1</v>
      </c>
      <c r="K328" s="4">
        <v>1.1111010001111099E+44</v>
      </c>
      <c r="L328" t="s">
        <v>38</v>
      </c>
      <c r="M328" t="s">
        <v>24</v>
      </c>
      <c r="N328" t="s">
        <v>9371</v>
      </c>
      <c r="O328" t="s">
        <v>25</v>
      </c>
      <c r="P328" t="s">
        <v>20</v>
      </c>
      <c r="Q328" t="s">
        <v>424</v>
      </c>
    </row>
    <row r="329" spans="1:17" x14ac:dyDescent="0.25">
      <c r="A329" t="s">
        <v>9395</v>
      </c>
      <c r="B329" t="s">
        <v>28</v>
      </c>
      <c r="C329" t="s">
        <v>411</v>
      </c>
      <c r="D329" t="s">
        <v>18</v>
      </c>
      <c r="E329" t="s">
        <v>33</v>
      </c>
      <c r="F329" s="1">
        <v>0.5</v>
      </c>
      <c r="G329" t="s">
        <v>9384</v>
      </c>
      <c r="H329" t="s">
        <v>399</v>
      </c>
      <c r="I329">
        <v>60</v>
      </c>
      <c r="J329">
        <v>1</v>
      </c>
      <c r="K329" s="4">
        <v>1E+30</v>
      </c>
      <c r="L329" t="s">
        <v>38</v>
      </c>
      <c r="M329" t="s">
        <v>24</v>
      </c>
      <c r="N329" t="s">
        <v>9371</v>
      </c>
      <c r="O329" t="s">
        <v>25</v>
      </c>
      <c r="P329" t="s">
        <v>20</v>
      </c>
      <c r="Q329" t="s">
        <v>425</v>
      </c>
    </row>
    <row r="330" spans="1:17" x14ac:dyDescent="0.25">
      <c r="A330" t="s">
        <v>9395</v>
      </c>
      <c r="B330" t="s">
        <v>28</v>
      </c>
      <c r="C330" t="s">
        <v>413</v>
      </c>
      <c r="D330" t="s">
        <v>18</v>
      </c>
      <c r="E330" t="s">
        <v>37</v>
      </c>
      <c r="F330" s="1">
        <v>0.41666666666666669</v>
      </c>
      <c r="G330" t="s">
        <v>9384</v>
      </c>
      <c r="H330" t="s">
        <v>399</v>
      </c>
      <c r="I330">
        <v>60</v>
      </c>
      <c r="J330">
        <v>1</v>
      </c>
      <c r="K330" s="4">
        <v>1.1110110001111001E+44</v>
      </c>
      <c r="L330" t="s">
        <v>38</v>
      </c>
      <c r="M330" t="s">
        <v>24</v>
      </c>
      <c r="N330" t="s">
        <v>9371</v>
      </c>
      <c r="O330" t="s">
        <v>25</v>
      </c>
      <c r="P330" t="s">
        <v>20</v>
      </c>
      <c r="Q330" t="s">
        <v>425</v>
      </c>
    </row>
    <row r="331" spans="1:17" x14ac:dyDescent="0.25">
      <c r="A331" t="s">
        <v>9395</v>
      </c>
      <c r="B331" t="s">
        <v>44</v>
      </c>
      <c r="C331">
        <v>1</v>
      </c>
      <c r="D331" t="s">
        <v>18</v>
      </c>
      <c r="E331" t="s">
        <v>29</v>
      </c>
      <c r="F331" s="1">
        <v>0.54166666666666663</v>
      </c>
      <c r="G331" t="s">
        <v>9387</v>
      </c>
      <c r="H331" t="s">
        <v>399</v>
      </c>
      <c r="I331">
        <v>60</v>
      </c>
      <c r="J331">
        <v>1</v>
      </c>
      <c r="K331" s="4">
        <v>1.1111010001111099E+44</v>
      </c>
      <c r="L331" t="s">
        <v>38</v>
      </c>
      <c r="M331" t="s">
        <v>24</v>
      </c>
      <c r="N331" t="s">
        <v>9371</v>
      </c>
      <c r="O331" t="s">
        <v>25</v>
      </c>
      <c r="P331" t="s">
        <v>45</v>
      </c>
      <c r="Q331" t="s">
        <v>426</v>
      </c>
    </row>
    <row r="332" spans="1:17" x14ac:dyDescent="0.25">
      <c r="A332" t="s">
        <v>9396</v>
      </c>
      <c r="B332" t="s">
        <v>405</v>
      </c>
      <c r="C332">
        <v>1</v>
      </c>
      <c r="D332" t="s">
        <v>18</v>
      </c>
      <c r="E332" t="s">
        <v>37</v>
      </c>
      <c r="F332" s="1">
        <v>0.58333333333333337</v>
      </c>
      <c r="G332" t="s">
        <v>9397</v>
      </c>
      <c r="H332" t="s">
        <v>9398</v>
      </c>
      <c r="I332">
        <v>240</v>
      </c>
      <c r="J332">
        <v>19</v>
      </c>
      <c r="K332" s="4">
        <v>1.10010001E+42</v>
      </c>
      <c r="L332" t="s">
        <v>38</v>
      </c>
      <c r="M332" t="s">
        <v>24</v>
      </c>
      <c r="N332" t="s">
        <v>9399</v>
      </c>
      <c r="O332" t="s">
        <v>25</v>
      </c>
      <c r="P332" t="s">
        <v>395</v>
      </c>
      <c r="Q332" t="s">
        <v>428</v>
      </c>
    </row>
    <row r="333" spans="1:17" x14ac:dyDescent="0.25">
      <c r="A333" t="s">
        <v>9396</v>
      </c>
      <c r="B333" t="s">
        <v>405</v>
      </c>
      <c r="C333">
        <v>2</v>
      </c>
      <c r="D333" t="s">
        <v>18</v>
      </c>
      <c r="E333" t="s">
        <v>42</v>
      </c>
      <c r="F333" s="1">
        <v>0.375</v>
      </c>
      <c r="G333" t="s">
        <v>9397</v>
      </c>
      <c r="H333" t="s">
        <v>9400</v>
      </c>
      <c r="I333">
        <v>240</v>
      </c>
      <c r="J333">
        <v>24</v>
      </c>
      <c r="K333" s="4">
        <v>1.10010001E+42</v>
      </c>
      <c r="L333" t="s">
        <v>38</v>
      </c>
      <c r="M333" t="s">
        <v>24</v>
      </c>
      <c r="N333" t="s">
        <v>9399</v>
      </c>
      <c r="O333" t="s">
        <v>25</v>
      </c>
      <c r="P333" t="s">
        <v>395</v>
      </c>
      <c r="Q333" t="s">
        <v>429</v>
      </c>
    </row>
    <row r="334" spans="1:17" x14ac:dyDescent="0.25">
      <c r="A334" t="s">
        <v>9396</v>
      </c>
      <c r="B334" t="s">
        <v>17</v>
      </c>
      <c r="C334">
        <v>1</v>
      </c>
      <c r="D334" t="s">
        <v>18</v>
      </c>
      <c r="E334" t="s">
        <v>19</v>
      </c>
      <c r="F334" s="1">
        <v>0.58333333333333337</v>
      </c>
      <c r="G334" t="s">
        <v>9167</v>
      </c>
      <c r="H334" t="s">
        <v>9401</v>
      </c>
      <c r="I334">
        <v>60</v>
      </c>
      <c r="J334">
        <v>43</v>
      </c>
      <c r="K334" s="4">
        <v>1.11100100001E+44</v>
      </c>
      <c r="L334" t="s">
        <v>38</v>
      </c>
      <c r="M334" t="s">
        <v>24</v>
      </c>
      <c r="N334" t="s">
        <v>9399</v>
      </c>
      <c r="O334" t="s">
        <v>25</v>
      </c>
      <c r="P334" t="s">
        <v>20</v>
      </c>
      <c r="Q334" t="s">
        <v>431</v>
      </c>
    </row>
    <row r="335" spans="1:17" x14ac:dyDescent="0.25">
      <c r="A335" t="s">
        <v>9396</v>
      </c>
      <c r="B335" t="s">
        <v>28</v>
      </c>
      <c r="C335">
        <v>1</v>
      </c>
      <c r="D335" t="s">
        <v>18</v>
      </c>
      <c r="E335" t="s">
        <v>33</v>
      </c>
      <c r="F335" s="1">
        <v>0.375</v>
      </c>
      <c r="G335" t="s">
        <v>9239</v>
      </c>
      <c r="H335" t="s">
        <v>9402</v>
      </c>
      <c r="I335">
        <v>60</v>
      </c>
      <c r="J335">
        <v>43</v>
      </c>
      <c r="K335" s="4">
        <v>1.11100100001E+44</v>
      </c>
      <c r="L335" t="s">
        <v>38</v>
      </c>
      <c r="M335" t="s">
        <v>24</v>
      </c>
      <c r="N335" t="s">
        <v>9399</v>
      </c>
      <c r="O335" t="s">
        <v>25</v>
      </c>
      <c r="P335" t="s">
        <v>20</v>
      </c>
      <c r="Q335" t="s">
        <v>432</v>
      </c>
    </row>
    <row r="336" spans="1:17" x14ac:dyDescent="0.25">
      <c r="A336" t="s">
        <v>9396</v>
      </c>
      <c r="B336" t="s">
        <v>32</v>
      </c>
      <c r="C336">
        <v>1</v>
      </c>
      <c r="D336" t="s">
        <v>18</v>
      </c>
      <c r="E336" t="s">
        <v>29</v>
      </c>
      <c r="F336" s="1">
        <v>0.45833333333333331</v>
      </c>
      <c r="G336" t="s">
        <v>9174</v>
      </c>
      <c r="H336" t="s">
        <v>9403</v>
      </c>
      <c r="I336">
        <v>60</v>
      </c>
      <c r="J336">
        <v>43</v>
      </c>
      <c r="K336" s="4">
        <v>1.11100100001E+44</v>
      </c>
      <c r="L336" t="s">
        <v>38</v>
      </c>
      <c r="M336" t="s">
        <v>24</v>
      </c>
      <c r="N336" t="s">
        <v>9399</v>
      </c>
      <c r="O336" t="s">
        <v>25</v>
      </c>
      <c r="P336" t="s">
        <v>20</v>
      </c>
      <c r="Q336" t="s">
        <v>433</v>
      </c>
    </row>
    <row r="337" spans="1:17" x14ac:dyDescent="0.25">
      <c r="A337" t="s">
        <v>9396</v>
      </c>
      <c r="B337" t="s">
        <v>36</v>
      </c>
      <c r="C337">
        <v>1</v>
      </c>
      <c r="D337" t="s">
        <v>18</v>
      </c>
      <c r="E337" t="s">
        <v>19</v>
      </c>
      <c r="F337" s="1">
        <v>0.72916666666666663</v>
      </c>
      <c r="G337" t="s">
        <v>9142</v>
      </c>
      <c r="H337" t="s">
        <v>38</v>
      </c>
      <c r="I337">
        <v>150</v>
      </c>
      <c r="J337">
        <v>43</v>
      </c>
      <c r="K337" s="4">
        <v>9.9999999999999996E+30</v>
      </c>
      <c r="L337" t="s">
        <v>38</v>
      </c>
      <c r="M337" t="s">
        <v>24</v>
      </c>
      <c r="N337" t="s">
        <v>9399</v>
      </c>
      <c r="O337" t="s">
        <v>25</v>
      </c>
      <c r="P337" t="s">
        <v>39</v>
      </c>
      <c r="Q337" t="s">
        <v>434</v>
      </c>
    </row>
    <row r="338" spans="1:17" x14ac:dyDescent="0.25">
      <c r="A338" t="s">
        <v>9396</v>
      </c>
      <c r="B338" t="s">
        <v>44</v>
      </c>
      <c r="C338">
        <v>1</v>
      </c>
      <c r="D338" t="s">
        <v>18</v>
      </c>
      <c r="E338" t="s">
        <v>42</v>
      </c>
      <c r="F338" s="1">
        <v>0.375</v>
      </c>
      <c r="G338" t="s">
        <v>9167</v>
      </c>
      <c r="H338" t="s">
        <v>427</v>
      </c>
      <c r="I338">
        <v>120</v>
      </c>
      <c r="J338">
        <v>43</v>
      </c>
      <c r="K338" s="4">
        <v>1.0000000000000001E+44</v>
      </c>
      <c r="L338" t="s">
        <v>38</v>
      </c>
      <c r="M338" t="s">
        <v>24</v>
      </c>
      <c r="N338" t="s">
        <v>9399</v>
      </c>
      <c r="O338" t="s">
        <v>25</v>
      </c>
      <c r="P338" t="s">
        <v>45</v>
      </c>
      <c r="Q338" t="s">
        <v>435</v>
      </c>
    </row>
    <row r="339" spans="1:17" x14ac:dyDescent="0.25">
      <c r="A339" t="s">
        <v>9396</v>
      </c>
      <c r="B339" t="s">
        <v>243</v>
      </c>
      <c r="C339">
        <v>1</v>
      </c>
      <c r="D339" t="s">
        <v>18</v>
      </c>
      <c r="E339" t="s">
        <v>19</v>
      </c>
      <c r="F339" s="1">
        <v>0.70833333333333337</v>
      </c>
      <c r="G339" t="s">
        <v>9239</v>
      </c>
      <c r="H339" t="s">
        <v>9404</v>
      </c>
      <c r="I339">
        <v>90</v>
      </c>
      <c r="J339">
        <v>43</v>
      </c>
      <c r="K339" s="4">
        <v>1.10000000101E+43</v>
      </c>
      <c r="L339" t="s">
        <v>38</v>
      </c>
      <c r="M339" t="s">
        <v>24</v>
      </c>
      <c r="N339" t="s">
        <v>9399</v>
      </c>
      <c r="O339" t="s">
        <v>25</v>
      </c>
      <c r="P339" t="s">
        <v>45</v>
      </c>
      <c r="Q339" t="s">
        <v>436</v>
      </c>
    </row>
    <row r="340" spans="1:17" x14ac:dyDescent="0.25">
      <c r="A340" t="s">
        <v>9396</v>
      </c>
      <c r="B340" t="s">
        <v>437</v>
      </c>
      <c r="C340">
        <v>1</v>
      </c>
      <c r="D340" t="s">
        <v>18</v>
      </c>
      <c r="E340" t="s">
        <v>37</v>
      </c>
      <c r="F340" s="1">
        <v>0.58333333333333337</v>
      </c>
      <c r="G340" t="s">
        <v>9197</v>
      </c>
      <c r="H340" t="s">
        <v>430</v>
      </c>
      <c r="I340">
        <v>120</v>
      </c>
      <c r="J340">
        <v>19</v>
      </c>
      <c r="K340" s="4">
        <v>1E+43</v>
      </c>
      <c r="L340" t="s">
        <v>38</v>
      </c>
      <c r="M340" t="s">
        <v>24</v>
      </c>
      <c r="N340" t="s">
        <v>9399</v>
      </c>
      <c r="O340" t="s">
        <v>25</v>
      </c>
      <c r="P340" t="s">
        <v>45</v>
      </c>
      <c r="Q340" t="s">
        <v>438</v>
      </c>
    </row>
    <row r="341" spans="1:17" x14ac:dyDescent="0.25">
      <c r="A341" t="s">
        <v>9396</v>
      </c>
      <c r="B341" t="s">
        <v>437</v>
      </c>
      <c r="C341">
        <v>2</v>
      </c>
      <c r="D341" t="s">
        <v>18</v>
      </c>
      <c r="E341" t="s">
        <v>42</v>
      </c>
      <c r="F341" s="1">
        <v>0.375</v>
      </c>
      <c r="G341" t="s">
        <v>9198</v>
      </c>
      <c r="H341" t="s">
        <v>430</v>
      </c>
      <c r="I341">
        <v>120</v>
      </c>
      <c r="J341">
        <v>24</v>
      </c>
      <c r="K341" s="4">
        <v>1E+43</v>
      </c>
      <c r="L341" t="s">
        <v>38</v>
      </c>
      <c r="M341" t="s">
        <v>24</v>
      </c>
      <c r="N341" t="s">
        <v>9399</v>
      </c>
      <c r="O341" t="s">
        <v>25</v>
      </c>
      <c r="P341" t="s">
        <v>45</v>
      </c>
      <c r="Q341" t="s">
        <v>439</v>
      </c>
    </row>
    <row r="342" spans="1:17" x14ac:dyDescent="0.25">
      <c r="A342" t="s">
        <v>9396</v>
      </c>
      <c r="B342" t="s">
        <v>179</v>
      </c>
      <c r="C342">
        <v>1</v>
      </c>
      <c r="D342" t="s">
        <v>18</v>
      </c>
      <c r="E342" t="s">
        <v>33</v>
      </c>
      <c r="F342" s="1">
        <v>0.75</v>
      </c>
      <c r="G342" t="s">
        <v>9239</v>
      </c>
      <c r="H342" t="s">
        <v>430</v>
      </c>
      <c r="I342">
        <v>150</v>
      </c>
      <c r="J342">
        <v>43</v>
      </c>
      <c r="K342" s="4">
        <v>1.0999999999999999E+40</v>
      </c>
      <c r="L342" t="s">
        <v>38</v>
      </c>
      <c r="M342" t="s">
        <v>24</v>
      </c>
      <c r="N342" t="s">
        <v>9399</v>
      </c>
      <c r="O342" t="s">
        <v>25</v>
      </c>
      <c r="P342" t="s">
        <v>180</v>
      </c>
      <c r="Q342" t="s">
        <v>440</v>
      </c>
    </row>
    <row r="343" spans="1:17" x14ac:dyDescent="0.25">
      <c r="A343" t="s">
        <v>9405</v>
      </c>
      <c r="B343" t="s">
        <v>17</v>
      </c>
      <c r="C343">
        <v>1</v>
      </c>
      <c r="D343" t="s">
        <v>18</v>
      </c>
      <c r="E343" t="s">
        <v>33</v>
      </c>
      <c r="F343" s="1">
        <v>0.58333333333333337</v>
      </c>
      <c r="G343" t="s">
        <v>9406</v>
      </c>
      <c r="H343" t="s">
        <v>9407</v>
      </c>
      <c r="I343">
        <v>60</v>
      </c>
      <c r="J343">
        <v>25</v>
      </c>
      <c r="K343" s="4">
        <v>1.1111100111111E+24</v>
      </c>
      <c r="L343" t="s">
        <v>9408</v>
      </c>
      <c r="M343" t="s">
        <v>24</v>
      </c>
      <c r="N343" t="s">
        <v>441</v>
      </c>
      <c r="O343" t="s">
        <v>66</v>
      </c>
      <c r="P343" t="s">
        <v>20</v>
      </c>
      <c r="Q343" t="s">
        <v>442</v>
      </c>
    </row>
    <row r="344" spans="1:17" x14ac:dyDescent="0.25">
      <c r="A344" t="s">
        <v>9405</v>
      </c>
      <c r="B344" t="s">
        <v>28</v>
      </c>
      <c r="C344">
        <v>1</v>
      </c>
      <c r="D344" t="s">
        <v>18</v>
      </c>
      <c r="E344" t="s">
        <v>19</v>
      </c>
      <c r="F344" s="1">
        <v>0.58333333333333337</v>
      </c>
      <c r="G344" t="s">
        <v>9242</v>
      </c>
      <c r="H344" t="s">
        <v>9409</v>
      </c>
      <c r="I344">
        <v>60</v>
      </c>
      <c r="J344">
        <v>25</v>
      </c>
      <c r="K344" s="4">
        <v>1.1111100111111E+24</v>
      </c>
      <c r="L344" t="s">
        <v>9408</v>
      </c>
      <c r="M344" t="s">
        <v>24</v>
      </c>
      <c r="N344" t="s">
        <v>441</v>
      </c>
      <c r="O344" t="s">
        <v>66</v>
      </c>
      <c r="P344" t="s">
        <v>20</v>
      </c>
      <c r="Q344" t="s">
        <v>443</v>
      </c>
    </row>
    <row r="345" spans="1:17" x14ac:dyDescent="0.25">
      <c r="A345" t="s">
        <v>9405</v>
      </c>
      <c r="B345" t="s">
        <v>32</v>
      </c>
      <c r="C345">
        <v>1</v>
      </c>
      <c r="D345" t="s">
        <v>18</v>
      </c>
      <c r="E345" t="s">
        <v>42</v>
      </c>
      <c r="F345" s="1">
        <v>0.58333333333333337</v>
      </c>
      <c r="G345" t="s">
        <v>9142</v>
      </c>
      <c r="H345" t="s">
        <v>9410</v>
      </c>
      <c r="I345">
        <v>60</v>
      </c>
      <c r="J345">
        <v>25</v>
      </c>
      <c r="K345" s="4">
        <v>1.111100111111E+23</v>
      </c>
      <c r="L345" t="s">
        <v>9408</v>
      </c>
      <c r="M345" t="s">
        <v>24</v>
      </c>
      <c r="N345" t="s">
        <v>441</v>
      </c>
      <c r="O345" t="s">
        <v>66</v>
      </c>
      <c r="P345" t="s">
        <v>20</v>
      </c>
      <c r="Q345" t="s">
        <v>444</v>
      </c>
    </row>
    <row r="346" spans="1:17" x14ac:dyDescent="0.25">
      <c r="A346" t="s">
        <v>9405</v>
      </c>
      <c r="B346" t="s">
        <v>36</v>
      </c>
      <c r="C346">
        <v>1</v>
      </c>
      <c r="D346" t="s">
        <v>18</v>
      </c>
      <c r="E346" t="s">
        <v>19</v>
      </c>
      <c r="F346" s="1">
        <v>0.79166666666666663</v>
      </c>
      <c r="G346" t="s">
        <v>9167</v>
      </c>
      <c r="H346" t="s">
        <v>38</v>
      </c>
      <c r="I346">
        <v>90</v>
      </c>
      <c r="J346">
        <v>25</v>
      </c>
      <c r="K346" s="4">
        <v>1E+19</v>
      </c>
      <c r="L346" t="s">
        <v>38</v>
      </c>
      <c r="M346" t="s">
        <v>24</v>
      </c>
      <c r="N346" t="s">
        <v>441</v>
      </c>
      <c r="O346" t="s">
        <v>66</v>
      </c>
      <c r="P346" t="s">
        <v>39</v>
      </c>
      <c r="Q346" t="s">
        <v>445</v>
      </c>
    </row>
    <row r="347" spans="1:17" x14ac:dyDescent="0.25">
      <c r="A347" t="s">
        <v>9405</v>
      </c>
      <c r="B347" t="s">
        <v>44</v>
      </c>
      <c r="C347">
        <v>1</v>
      </c>
      <c r="D347" t="s">
        <v>18</v>
      </c>
      <c r="E347" t="s">
        <v>29</v>
      </c>
      <c r="F347" s="1">
        <v>0.54166666666666663</v>
      </c>
      <c r="G347" t="s">
        <v>9411</v>
      </c>
      <c r="H347" t="s">
        <v>9412</v>
      </c>
      <c r="I347">
        <v>60</v>
      </c>
      <c r="J347">
        <v>9</v>
      </c>
      <c r="K347" s="4">
        <v>1.0101000110109999E+23</v>
      </c>
      <c r="L347" t="s">
        <v>9408</v>
      </c>
      <c r="M347" t="s">
        <v>24</v>
      </c>
      <c r="N347" t="s">
        <v>441</v>
      </c>
      <c r="O347" t="s">
        <v>66</v>
      </c>
      <c r="P347" t="s">
        <v>45</v>
      </c>
      <c r="Q347" t="s">
        <v>446</v>
      </c>
    </row>
    <row r="348" spans="1:17" x14ac:dyDescent="0.25">
      <c r="A348" t="s">
        <v>9405</v>
      </c>
      <c r="B348" t="s">
        <v>44</v>
      </c>
      <c r="C348">
        <v>2</v>
      </c>
      <c r="D348" t="s">
        <v>18</v>
      </c>
      <c r="E348" t="s">
        <v>29</v>
      </c>
      <c r="F348" s="1">
        <v>0.45833333333333331</v>
      </c>
      <c r="G348" t="s">
        <v>9413</v>
      </c>
      <c r="H348" t="s">
        <v>9412</v>
      </c>
      <c r="I348">
        <v>60</v>
      </c>
      <c r="J348">
        <v>10</v>
      </c>
      <c r="K348" s="4">
        <v>1.0101000110109999E+23</v>
      </c>
      <c r="L348" t="s">
        <v>9408</v>
      </c>
      <c r="M348" t="s">
        <v>24</v>
      </c>
      <c r="N348" t="s">
        <v>441</v>
      </c>
      <c r="O348" t="s">
        <v>66</v>
      </c>
      <c r="P348" t="s">
        <v>45</v>
      </c>
      <c r="Q348" t="s">
        <v>447</v>
      </c>
    </row>
    <row r="349" spans="1:17" x14ac:dyDescent="0.25">
      <c r="A349" t="s">
        <v>9405</v>
      </c>
      <c r="B349" t="s">
        <v>44</v>
      </c>
      <c r="C349">
        <v>3</v>
      </c>
      <c r="D349" t="s">
        <v>18</v>
      </c>
      <c r="E349" t="s">
        <v>29</v>
      </c>
      <c r="F349" s="1">
        <v>0.5</v>
      </c>
      <c r="G349" t="s">
        <v>9217</v>
      </c>
      <c r="H349" t="s">
        <v>9412</v>
      </c>
      <c r="I349">
        <v>60</v>
      </c>
      <c r="J349">
        <v>5</v>
      </c>
      <c r="K349" s="4">
        <v>1.0101000110109999E+23</v>
      </c>
      <c r="L349" t="s">
        <v>9408</v>
      </c>
      <c r="M349" t="s">
        <v>24</v>
      </c>
      <c r="N349" t="s">
        <v>441</v>
      </c>
      <c r="O349" t="s">
        <v>66</v>
      </c>
      <c r="P349" t="s">
        <v>45</v>
      </c>
      <c r="Q349" t="s">
        <v>448</v>
      </c>
    </row>
    <row r="350" spans="1:17" x14ac:dyDescent="0.25">
      <c r="A350" t="s">
        <v>9414</v>
      </c>
      <c r="B350" t="s">
        <v>17</v>
      </c>
      <c r="C350">
        <v>1</v>
      </c>
      <c r="D350" t="s">
        <v>18</v>
      </c>
      <c r="E350" t="s">
        <v>29</v>
      </c>
      <c r="F350" s="1">
        <v>0.54166666666666663</v>
      </c>
      <c r="G350" t="s">
        <v>9358</v>
      </c>
      <c r="H350" t="s">
        <v>9415</v>
      </c>
      <c r="I350">
        <v>60</v>
      </c>
      <c r="J350">
        <v>40</v>
      </c>
      <c r="K350" s="4">
        <v>1.1111010001111099E+44</v>
      </c>
      <c r="L350" t="s">
        <v>9416</v>
      </c>
      <c r="M350" t="s">
        <v>24</v>
      </c>
      <c r="N350" t="s">
        <v>441</v>
      </c>
      <c r="O350" t="s">
        <v>25</v>
      </c>
      <c r="P350" t="s">
        <v>20</v>
      </c>
      <c r="Q350" t="s">
        <v>449</v>
      </c>
    </row>
    <row r="351" spans="1:17" x14ac:dyDescent="0.25">
      <c r="A351" t="s">
        <v>9414</v>
      </c>
      <c r="B351" t="s">
        <v>28</v>
      </c>
      <c r="C351">
        <v>1</v>
      </c>
      <c r="D351" t="s">
        <v>18</v>
      </c>
      <c r="E351" t="s">
        <v>42</v>
      </c>
      <c r="F351" s="1">
        <v>0.58333333333333337</v>
      </c>
      <c r="G351" t="s">
        <v>9242</v>
      </c>
      <c r="H351" t="s">
        <v>9417</v>
      </c>
      <c r="I351">
        <v>60</v>
      </c>
      <c r="J351">
        <v>41</v>
      </c>
      <c r="K351" s="4">
        <v>1.1111110001111099E+44</v>
      </c>
      <c r="L351" t="s">
        <v>9416</v>
      </c>
      <c r="M351" t="s">
        <v>24</v>
      </c>
      <c r="N351" t="s">
        <v>441</v>
      </c>
      <c r="O351" t="s">
        <v>25</v>
      </c>
      <c r="P351" t="s">
        <v>20</v>
      </c>
      <c r="Q351" t="s">
        <v>450</v>
      </c>
    </row>
    <row r="352" spans="1:17" x14ac:dyDescent="0.25">
      <c r="A352" t="s">
        <v>9414</v>
      </c>
      <c r="B352" t="s">
        <v>32</v>
      </c>
      <c r="C352">
        <v>1</v>
      </c>
      <c r="D352" t="s">
        <v>18</v>
      </c>
      <c r="E352" t="s">
        <v>37</v>
      </c>
      <c r="F352" s="1">
        <v>0.54166666666666663</v>
      </c>
      <c r="G352" t="s">
        <v>9242</v>
      </c>
      <c r="H352" t="s">
        <v>9418</v>
      </c>
      <c r="I352">
        <v>60</v>
      </c>
      <c r="J352">
        <v>41</v>
      </c>
      <c r="K352" s="4">
        <v>1.11101100011111E+44</v>
      </c>
      <c r="L352" t="s">
        <v>9416</v>
      </c>
      <c r="M352" t="s">
        <v>24</v>
      </c>
      <c r="N352" t="s">
        <v>441</v>
      </c>
      <c r="O352" t="s">
        <v>25</v>
      </c>
      <c r="P352" t="s">
        <v>20</v>
      </c>
      <c r="Q352" t="s">
        <v>451</v>
      </c>
    </row>
    <row r="353" spans="1:17" x14ac:dyDescent="0.25">
      <c r="A353" t="s">
        <v>9414</v>
      </c>
      <c r="B353" t="s">
        <v>36</v>
      </c>
      <c r="C353">
        <v>1</v>
      </c>
      <c r="D353" t="s">
        <v>18</v>
      </c>
      <c r="E353" t="s">
        <v>42</v>
      </c>
      <c r="F353" s="1">
        <v>0.8125</v>
      </c>
      <c r="G353" t="s">
        <v>9174</v>
      </c>
      <c r="H353" t="s">
        <v>38</v>
      </c>
      <c r="I353">
        <v>60</v>
      </c>
      <c r="J353">
        <v>40</v>
      </c>
      <c r="K353" s="4">
        <v>1E+40</v>
      </c>
      <c r="L353" t="s">
        <v>38</v>
      </c>
      <c r="M353" t="s">
        <v>24</v>
      </c>
      <c r="N353" t="s">
        <v>441</v>
      </c>
      <c r="O353" t="s">
        <v>25</v>
      </c>
      <c r="P353" t="s">
        <v>39</v>
      </c>
      <c r="Q353" t="s">
        <v>452</v>
      </c>
    </row>
    <row r="354" spans="1:17" x14ac:dyDescent="0.25">
      <c r="A354" t="s">
        <v>9419</v>
      </c>
      <c r="B354" t="s">
        <v>17</v>
      </c>
      <c r="C354">
        <v>1</v>
      </c>
      <c r="D354" t="s">
        <v>18</v>
      </c>
      <c r="E354" t="s">
        <v>19</v>
      </c>
      <c r="F354" s="1">
        <v>0.5</v>
      </c>
      <c r="G354" t="s">
        <v>9201</v>
      </c>
      <c r="H354" t="s">
        <v>9420</v>
      </c>
      <c r="I354">
        <v>60</v>
      </c>
      <c r="J354">
        <v>45</v>
      </c>
      <c r="K354" s="4">
        <v>1.11110000001111E+44</v>
      </c>
      <c r="L354" t="s">
        <v>9421</v>
      </c>
      <c r="M354" t="s">
        <v>24</v>
      </c>
      <c r="N354" t="s">
        <v>441</v>
      </c>
      <c r="O354" t="s">
        <v>25</v>
      </c>
      <c r="P354" t="s">
        <v>20</v>
      </c>
      <c r="Q354" t="s">
        <v>454</v>
      </c>
    </row>
    <row r="355" spans="1:17" x14ac:dyDescent="0.25">
      <c r="A355" t="s">
        <v>9419</v>
      </c>
      <c r="B355" t="s">
        <v>28</v>
      </c>
      <c r="C355">
        <v>1</v>
      </c>
      <c r="D355" t="s">
        <v>18</v>
      </c>
      <c r="E355" t="s">
        <v>42</v>
      </c>
      <c r="F355" s="1">
        <v>0.54166666666666663</v>
      </c>
      <c r="G355" t="s">
        <v>9177</v>
      </c>
      <c r="H355" t="s">
        <v>9422</v>
      </c>
      <c r="I355">
        <v>60</v>
      </c>
      <c r="J355">
        <v>45</v>
      </c>
      <c r="K355" s="4">
        <v>1.1111110001111099E+44</v>
      </c>
      <c r="L355" t="s">
        <v>9421</v>
      </c>
      <c r="M355" t="s">
        <v>24</v>
      </c>
      <c r="N355" t="s">
        <v>441</v>
      </c>
      <c r="O355" t="s">
        <v>25</v>
      </c>
      <c r="P355" t="s">
        <v>20</v>
      </c>
      <c r="Q355" t="s">
        <v>455</v>
      </c>
    </row>
    <row r="356" spans="1:17" x14ac:dyDescent="0.25">
      <c r="A356" t="s">
        <v>9419</v>
      </c>
      <c r="B356" t="s">
        <v>456</v>
      </c>
      <c r="C356">
        <v>1</v>
      </c>
      <c r="D356" t="s">
        <v>18</v>
      </c>
      <c r="E356" t="s">
        <v>33</v>
      </c>
      <c r="F356" s="1">
        <v>0.41666666666666669</v>
      </c>
      <c r="G356" t="s">
        <v>9195</v>
      </c>
      <c r="H356" t="s">
        <v>9423</v>
      </c>
      <c r="I356">
        <v>60</v>
      </c>
      <c r="J356">
        <v>45</v>
      </c>
      <c r="K356" s="4">
        <v>1.1111110001111099E+44</v>
      </c>
      <c r="L356" t="s">
        <v>9421</v>
      </c>
      <c r="M356" t="s">
        <v>24</v>
      </c>
      <c r="N356" t="s">
        <v>441</v>
      </c>
      <c r="O356" t="s">
        <v>25</v>
      </c>
      <c r="P356" t="s">
        <v>45</v>
      </c>
      <c r="Q356" t="s">
        <v>457</v>
      </c>
    </row>
    <row r="357" spans="1:17" x14ac:dyDescent="0.25">
      <c r="A357" t="s">
        <v>9424</v>
      </c>
      <c r="B357" t="s">
        <v>17</v>
      </c>
      <c r="C357">
        <v>1</v>
      </c>
      <c r="D357" t="s">
        <v>18</v>
      </c>
      <c r="E357" t="s">
        <v>19</v>
      </c>
      <c r="F357" s="1">
        <v>0.375</v>
      </c>
      <c r="G357" t="s">
        <v>9201</v>
      </c>
      <c r="H357" t="s">
        <v>9425</v>
      </c>
      <c r="I357">
        <v>60</v>
      </c>
      <c r="J357">
        <v>37</v>
      </c>
      <c r="K357" s="4">
        <v>1.1111100111111E+24</v>
      </c>
      <c r="L357" t="s">
        <v>9426</v>
      </c>
      <c r="M357" t="s">
        <v>24</v>
      </c>
      <c r="N357" t="s">
        <v>9399</v>
      </c>
      <c r="O357" t="s">
        <v>66</v>
      </c>
      <c r="P357" t="s">
        <v>20</v>
      </c>
      <c r="Q357" t="s">
        <v>458</v>
      </c>
    </row>
    <row r="358" spans="1:17" x14ac:dyDescent="0.25">
      <c r="A358" t="s">
        <v>9424</v>
      </c>
      <c r="B358" t="s">
        <v>28</v>
      </c>
      <c r="C358">
        <v>1</v>
      </c>
      <c r="D358" t="s">
        <v>18</v>
      </c>
      <c r="E358" t="s">
        <v>29</v>
      </c>
      <c r="F358" s="1">
        <v>0.375</v>
      </c>
      <c r="G358" t="s">
        <v>9227</v>
      </c>
      <c r="H358" t="s">
        <v>9427</v>
      </c>
      <c r="I358">
        <v>60</v>
      </c>
      <c r="J358">
        <v>37</v>
      </c>
      <c r="K358" s="4">
        <v>1.1111100111111E+24</v>
      </c>
      <c r="L358" t="s">
        <v>9426</v>
      </c>
      <c r="M358" t="s">
        <v>24</v>
      </c>
      <c r="N358" t="s">
        <v>9399</v>
      </c>
      <c r="O358" t="s">
        <v>66</v>
      </c>
      <c r="P358" t="s">
        <v>20</v>
      </c>
      <c r="Q358" t="s">
        <v>459</v>
      </c>
    </row>
    <row r="359" spans="1:17" x14ac:dyDescent="0.25">
      <c r="A359" t="s">
        <v>9424</v>
      </c>
      <c r="B359" t="s">
        <v>456</v>
      </c>
      <c r="C359">
        <v>1</v>
      </c>
      <c r="D359" t="s">
        <v>18</v>
      </c>
      <c r="E359" t="s">
        <v>33</v>
      </c>
      <c r="F359" s="1">
        <v>0.66666666666666663</v>
      </c>
      <c r="G359" t="s">
        <v>9282</v>
      </c>
      <c r="H359" t="s">
        <v>9428</v>
      </c>
      <c r="I359">
        <v>60</v>
      </c>
      <c r="J359">
        <v>37</v>
      </c>
      <c r="K359" s="4">
        <v>1.1111100111111E+24</v>
      </c>
      <c r="L359" t="s">
        <v>9426</v>
      </c>
      <c r="M359" t="s">
        <v>24</v>
      </c>
      <c r="N359" t="s">
        <v>9399</v>
      </c>
      <c r="O359" t="s">
        <v>66</v>
      </c>
      <c r="P359" t="s">
        <v>45</v>
      </c>
      <c r="Q359" t="s">
        <v>460</v>
      </c>
    </row>
    <row r="360" spans="1:17" x14ac:dyDescent="0.25">
      <c r="A360" t="s">
        <v>9429</v>
      </c>
      <c r="B360" t="s">
        <v>405</v>
      </c>
      <c r="C360">
        <v>1</v>
      </c>
      <c r="D360" t="s">
        <v>18</v>
      </c>
      <c r="E360" t="s">
        <v>19</v>
      </c>
      <c r="F360" s="1">
        <v>0.58333333333333337</v>
      </c>
      <c r="G360" t="s">
        <v>9397</v>
      </c>
      <c r="H360" t="s">
        <v>9430</v>
      </c>
      <c r="I360">
        <v>240</v>
      </c>
      <c r="J360">
        <v>0</v>
      </c>
      <c r="K360" s="4">
        <v>1.11111E+24</v>
      </c>
      <c r="L360" t="s">
        <v>38</v>
      </c>
      <c r="M360" t="s">
        <v>24</v>
      </c>
      <c r="N360" t="s">
        <v>9399</v>
      </c>
      <c r="O360" t="s">
        <v>66</v>
      </c>
      <c r="P360" t="s">
        <v>395</v>
      </c>
      <c r="Q360" t="s">
        <v>461</v>
      </c>
    </row>
    <row r="361" spans="1:17" x14ac:dyDescent="0.25">
      <c r="A361" t="s">
        <v>9429</v>
      </c>
      <c r="B361" t="s">
        <v>405</v>
      </c>
      <c r="C361">
        <v>2</v>
      </c>
      <c r="D361" t="s">
        <v>18</v>
      </c>
      <c r="E361" t="s">
        <v>42</v>
      </c>
      <c r="F361" s="1">
        <v>0.625</v>
      </c>
      <c r="G361" t="s">
        <v>9397</v>
      </c>
      <c r="H361" t="s">
        <v>9431</v>
      </c>
      <c r="I361">
        <v>240</v>
      </c>
      <c r="J361">
        <v>14</v>
      </c>
      <c r="K361" s="4">
        <v>1.11111E+24</v>
      </c>
      <c r="L361" t="s">
        <v>38</v>
      </c>
      <c r="M361" t="s">
        <v>24</v>
      </c>
      <c r="N361" t="s">
        <v>9399</v>
      </c>
      <c r="O361" t="s">
        <v>66</v>
      </c>
      <c r="P361" t="s">
        <v>395</v>
      </c>
      <c r="Q361" t="s">
        <v>462</v>
      </c>
    </row>
    <row r="362" spans="1:17" x14ac:dyDescent="0.25">
      <c r="A362" t="s">
        <v>9429</v>
      </c>
      <c r="B362" t="s">
        <v>405</v>
      </c>
      <c r="C362">
        <v>3</v>
      </c>
      <c r="D362" t="s">
        <v>18</v>
      </c>
      <c r="E362" t="s">
        <v>37</v>
      </c>
      <c r="F362" s="1">
        <v>0.58333333333333337</v>
      </c>
      <c r="G362" t="s">
        <v>9397</v>
      </c>
      <c r="H362" t="s">
        <v>9432</v>
      </c>
      <c r="I362">
        <v>240</v>
      </c>
      <c r="J362">
        <v>9</v>
      </c>
      <c r="K362" s="4">
        <v>1.11111E+24</v>
      </c>
      <c r="L362" t="s">
        <v>38</v>
      </c>
      <c r="M362" t="s">
        <v>24</v>
      </c>
      <c r="N362" t="s">
        <v>9399</v>
      </c>
      <c r="O362" t="s">
        <v>66</v>
      </c>
      <c r="P362" t="s">
        <v>395</v>
      </c>
      <c r="Q362" t="s">
        <v>463</v>
      </c>
    </row>
    <row r="363" spans="1:17" x14ac:dyDescent="0.25">
      <c r="A363" t="s">
        <v>9429</v>
      </c>
      <c r="B363" t="s">
        <v>17</v>
      </c>
      <c r="C363">
        <v>1</v>
      </c>
      <c r="D363" t="s">
        <v>18</v>
      </c>
      <c r="E363" t="s">
        <v>29</v>
      </c>
      <c r="F363" s="1">
        <v>0.41666666666666669</v>
      </c>
      <c r="G363" t="s">
        <v>9174</v>
      </c>
      <c r="H363" t="s">
        <v>9433</v>
      </c>
      <c r="I363">
        <v>60</v>
      </c>
      <c r="J363">
        <v>27</v>
      </c>
      <c r="K363" s="4">
        <v>1.1111100111111E+24</v>
      </c>
      <c r="L363" t="s">
        <v>38</v>
      </c>
      <c r="M363" t="s">
        <v>24</v>
      </c>
      <c r="N363" t="s">
        <v>9399</v>
      </c>
      <c r="O363" t="s">
        <v>66</v>
      </c>
      <c r="P363" t="s">
        <v>20</v>
      </c>
      <c r="Q363" t="s">
        <v>464</v>
      </c>
    </row>
    <row r="364" spans="1:17" x14ac:dyDescent="0.25">
      <c r="A364" t="s">
        <v>9429</v>
      </c>
      <c r="B364" t="s">
        <v>28</v>
      </c>
      <c r="C364">
        <v>1</v>
      </c>
      <c r="D364" t="s">
        <v>18</v>
      </c>
      <c r="E364" t="s">
        <v>37</v>
      </c>
      <c r="F364" s="1">
        <v>0.375</v>
      </c>
      <c r="G364" t="s">
        <v>9166</v>
      </c>
      <c r="H364" t="s">
        <v>9434</v>
      </c>
      <c r="I364">
        <v>60</v>
      </c>
      <c r="J364">
        <v>27</v>
      </c>
      <c r="K364" s="4">
        <v>1.1111100111111E+24</v>
      </c>
      <c r="L364" t="s">
        <v>38</v>
      </c>
      <c r="M364" t="s">
        <v>24</v>
      </c>
      <c r="N364" t="s">
        <v>9399</v>
      </c>
      <c r="O364" t="s">
        <v>66</v>
      </c>
      <c r="P364" t="s">
        <v>20</v>
      </c>
      <c r="Q364" t="s">
        <v>465</v>
      </c>
    </row>
    <row r="365" spans="1:17" x14ac:dyDescent="0.25">
      <c r="A365" t="s">
        <v>9435</v>
      </c>
      <c r="B365" t="s">
        <v>405</v>
      </c>
      <c r="C365">
        <v>1</v>
      </c>
      <c r="D365" t="s">
        <v>18</v>
      </c>
      <c r="E365" t="s">
        <v>42</v>
      </c>
      <c r="F365" s="1">
        <v>0.41666666666666669</v>
      </c>
      <c r="G365" t="s">
        <v>9436</v>
      </c>
      <c r="H365" t="s">
        <v>9437</v>
      </c>
      <c r="I365">
        <v>240</v>
      </c>
      <c r="J365">
        <v>40</v>
      </c>
      <c r="K365" s="4">
        <v>1.1111100111111E+24</v>
      </c>
      <c r="L365" t="s">
        <v>9438</v>
      </c>
      <c r="M365" t="s">
        <v>24</v>
      </c>
      <c r="N365" t="s">
        <v>9399</v>
      </c>
      <c r="O365" t="s">
        <v>66</v>
      </c>
      <c r="P365" t="s">
        <v>395</v>
      </c>
      <c r="Q365" t="s">
        <v>468</v>
      </c>
    </row>
    <row r="366" spans="1:17" x14ac:dyDescent="0.25">
      <c r="A366" t="s">
        <v>9435</v>
      </c>
      <c r="B366" t="s">
        <v>418</v>
      </c>
      <c r="C366">
        <v>1</v>
      </c>
      <c r="D366" t="s">
        <v>18</v>
      </c>
      <c r="E366" t="s">
        <v>33</v>
      </c>
      <c r="F366" s="1">
        <v>0.41666666666666669</v>
      </c>
      <c r="G366" t="s">
        <v>9439</v>
      </c>
      <c r="H366" t="s">
        <v>9440</v>
      </c>
      <c r="I366">
        <v>240</v>
      </c>
      <c r="J366">
        <v>40</v>
      </c>
      <c r="K366" s="4">
        <v>1.1111100111111E+24</v>
      </c>
      <c r="L366" t="s">
        <v>9438</v>
      </c>
      <c r="M366" t="s">
        <v>24</v>
      </c>
      <c r="N366" t="s">
        <v>9399</v>
      </c>
      <c r="O366" t="s">
        <v>66</v>
      </c>
      <c r="P366" t="s">
        <v>395</v>
      </c>
      <c r="Q366" t="s">
        <v>469</v>
      </c>
    </row>
    <row r="367" spans="1:17" x14ac:dyDescent="0.25">
      <c r="A367" t="s">
        <v>9435</v>
      </c>
      <c r="B367" t="s">
        <v>17</v>
      </c>
      <c r="C367">
        <v>1</v>
      </c>
      <c r="D367" t="s">
        <v>18</v>
      </c>
      <c r="E367" t="s">
        <v>29</v>
      </c>
      <c r="F367" s="1">
        <v>0.58333333333333337</v>
      </c>
      <c r="G367" t="s">
        <v>9186</v>
      </c>
      <c r="H367" t="s">
        <v>9441</v>
      </c>
      <c r="I367">
        <v>60</v>
      </c>
      <c r="J367">
        <v>40</v>
      </c>
      <c r="K367" s="4">
        <v>1.1111100111111E+24</v>
      </c>
      <c r="L367" t="s">
        <v>9438</v>
      </c>
      <c r="M367" t="s">
        <v>24</v>
      </c>
      <c r="N367" t="s">
        <v>9399</v>
      </c>
      <c r="O367" t="s">
        <v>66</v>
      </c>
      <c r="P367" t="s">
        <v>20</v>
      </c>
      <c r="Q367" t="s">
        <v>470</v>
      </c>
    </row>
    <row r="368" spans="1:17" x14ac:dyDescent="0.25">
      <c r="A368" t="s">
        <v>9435</v>
      </c>
      <c r="B368" t="s">
        <v>36</v>
      </c>
      <c r="C368">
        <v>1</v>
      </c>
      <c r="D368" t="s">
        <v>18</v>
      </c>
      <c r="E368" t="s">
        <v>29</v>
      </c>
      <c r="F368" s="1">
        <v>0.79166666666666663</v>
      </c>
      <c r="G368" t="s">
        <v>9239</v>
      </c>
      <c r="H368" t="s">
        <v>471</v>
      </c>
      <c r="I368">
        <v>60</v>
      </c>
      <c r="J368">
        <v>40</v>
      </c>
      <c r="K368" s="4">
        <v>1000000000000000</v>
      </c>
      <c r="L368" t="s">
        <v>38</v>
      </c>
      <c r="M368" t="s">
        <v>24</v>
      </c>
      <c r="N368" t="s">
        <v>9399</v>
      </c>
      <c r="O368" t="s">
        <v>66</v>
      </c>
      <c r="P368" t="s">
        <v>39</v>
      </c>
      <c r="Q368" t="s">
        <v>472</v>
      </c>
    </row>
    <row r="369" spans="1:17" x14ac:dyDescent="0.25">
      <c r="A369" t="s">
        <v>9442</v>
      </c>
      <c r="B369" t="s">
        <v>17</v>
      </c>
      <c r="C369">
        <v>1</v>
      </c>
      <c r="D369" t="s">
        <v>18</v>
      </c>
      <c r="E369" t="s">
        <v>42</v>
      </c>
      <c r="F369" s="1">
        <v>0.70833333333333337</v>
      </c>
      <c r="G369" t="s">
        <v>9443</v>
      </c>
      <c r="H369" t="s">
        <v>9444</v>
      </c>
      <c r="I369">
        <v>60</v>
      </c>
      <c r="J369">
        <v>31</v>
      </c>
      <c r="K369" s="4">
        <v>1.1111110001111099E+44</v>
      </c>
      <c r="L369" t="s">
        <v>38</v>
      </c>
      <c r="M369" t="s">
        <v>24</v>
      </c>
      <c r="N369" t="s">
        <v>9399</v>
      </c>
      <c r="O369" t="s">
        <v>331</v>
      </c>
      <c r="P369" t="s">
        <v>20</v>
      </c>
      <c r="Q369" t="s">
        <v>473</v>
      </c>
    </row>
    <row r="370" spans="1:17" x14ac:dyDescent="0.25">
      <c r="A370" t="s">
        <v>9442</v>
      </c>
      <c r="B370" t="s">
        <v>28</v>
      </c>
      <c r="C370">
        <v>1</v>
      </c>
      <c r="D370" t="s">
        <v>18</v>
      </c>
      <c r="E370" t="s">
        <v>19</v>
      </c>
      <c r="F370" s="1">
        <v>0.41666666666666669</v>
      </c>
      <c r="G370" t="s">
        <v>9445</v>
      </c>
      <c r="H370" t="s">
        <v>9446</v>
      </c>
      <c r="I370">
        <v>60</v>
      </c>
      <c r="J370">
        <v>31</v>
      </c>
      <c r="K370" s="4">
        <v>1.1111010001111099E+44</v>
      </c>
      <c r="L370" t="s">
        <v>38</v>
      </c>
      <c r="M370" t="s">
        <v>24</v>
      </c>
      <c r="N370" t="s">
        <v>9399</v>
      </c>
      <c r="O370" t="s">
        <v>331</v>
      </c>
      <c r="P370" t="s">
        <v>20</v>
      </c>
      <c r="Q370" t="s">
        <v>474</v>
      </c>
    </row>
    <row r="371" spans="1:17" x14ac:dyDescent="0.25">
      <c r="A371" t="s">
        <v>9442</v>
      </c>
      <c r="B371" t="s">
        <v>456</v>
      </c>
      <c r="C371">
        <v>1</v>
      </c>
      <c r="D371" t="s">
        <v>18</v>
      </c>
      <c r="E371" t="s">
        <v>29</v>
      </c>
      <c r="F371" s="1">
        <v>0.54166666666666663</v>
      </c>
      <c r="G371" t="s">
        <v>9214</v>
      </c>
      <c r="H371" t="s">
        <v>9447</v>
      </c>
      <c r="I371">
        <v>60</v>
      </c>
      <c r="J371">
        <v>31</v>
      </c>
      <c r="K371" s="4">
        <v>1.1111010001111099E+44</v>
      </c>
      <c r="L371" t="s">
        <v>38</v>
      </c>
      <c r="M371" t="s">
        <v>24</v>
      </c>
      <c r="N371" t="s">
        <v>9399</v>
      </c>
      <c r="O371" t="s">
        <v>331</v>
      </c>
      <c r="P371" t="s">
        <v>45</v>
      </c>
      <c r="Q371" t="s">
        <v>475</v>
      </c>
    </row>
    <row r="372" spans="1:17" x14ac:dyDescent="0.25">
      <c r="A372" t="s">
        <v>9448</v>
      </c>
      <c r="B372" t="s">
        <v>17</v>
      </c>
      <c r="C372">
        <v>1</v>
      </c>
      <c r="D372" t="s">
        <v>18</v>
      </c>
      <c r="E372" t="s">
        <v>19</v>
      </c>
      <c r="F372" s="1">
        <v>0.45833333333333331</v>
      </c>
      <c r="G372" t="s">
        <v>9202</v>
      </c>
      <c r="H372" t="s">
        <v>9449</v>
      </c>
      <c r="I372">
        <v>60</v>
      </c>
      <c r="J372">
        <v>29</v>
      </c>
      <c r="K372" s="4">
        <v>1.1111010001111099E+44</v>
      </c>
      <c r="L372" t="s">
        <v>38</v>
      </c>
      <c r="M372" t="s">
        <v>24</v>
      </c>
      <c r="N372" t="s">
        <v>441</v>
      </c>
      <c r="O372" t="s">
        <v>331</v>
      </c>
      <c r="P372" t="s">
        <v>20</v>
      </c>
      <c r="Q372" t="s">
        <v>476</v>
      </c>
    </row>
    <row r="373" spans="1:17" x14ac:dyDescent="0.25">
      <c r="A373" t="s">
        <v>9448</v>
      </c>
      <c r="B373" t="s">
        <v>28</v>
      </c>
      <c r="C373">
        <v>1</v>
      </c>
      <c r="D373" t="s">
        <v>18</v>
      </c>
      <c r="E373" t="s">
        <v>29</v>
      </c>
      <c r="F373" s="1">
        <v>0.66666666666666663</v>
      </c>
      <c r="G373" t="s">
        <v>9201</v>
      </c>
      <c r="H373" t="s">
        <v>9450</v>
      </c>
      <c r="I373">
        <v>60</v>
      </c>
      <c r="J373">
        <v>29</v>
      </c>
      <c r="K373" s="4">
        <v>1.1111010001111099E+44</v>
      </c>
      <c r="L373" t="s">
        <v>38</v>
      </c>
      <c r="M373" t="s">
        <v>24</v>
      </c>
      <c r="N373" t="s">
        <v>441</v>
      </c>
      <c r="O373" t="s">
        <v>331</v>
      </c>
      <c r="P373" t="s">
        <v>20</v>
      </c>
      <c r="Q373" t="s">
        <v>477</v>
      </c>
    </row>
    <row r="374" spans="1:17" x14ac:dyDescent="0.25">
      <c r="A374" t="s">
        <v>9448</v>
      </c>
      <c r="B374" t="s">
        <v>32</v>
      </c>
      <c r="C374">
        <v>1</v>
      </c>
      <c r="D374" t="s">
        <v>18</v>
      </c>
      <c r="E374" t="s">
        <v>33</v>
      </c>
      <c r="F374" s="1">
        <v>0.5</v>
      </c>
      <c r="G374" t="s">
        <v>9197</v>
      </c>
      <c r="H374" t="s">
        <v>9451</v>
      </c>
      <c r="I374">
        <v>60</v>
      </c>
      <c r="J374">
        <v>29</v>
      </c>
      <c r="K374" s="4">
        <v>1.1111100111111E+24</v>
      </c>
      <c r="L374" t="s">
        <v>38</v>
      </c>
      <c r="M374" t="s">
        <v>24</v>
      </c>
      <c r="N374" t="s">
        <v>441</v>
      </c>
      <c r="O374" t="s">
        <v>331</v>
      </c>
      <c r="P374" t="s">
        <v>20</v>
      </c>
      <c r="Q374" t="s">
        <v>478</v>
      </c>
    </row>
    <row r="375" spans="1:17" x14ac:dyDescent="0.25">
      <c r="A375" t="s">
        <v>9448</v>
      </c>
      <c r="B375" t="s">
        <v>479</v>
      </c>
      <c r="C375">
        <v>1</v>
      </c>
      <c r="D375" t="s">
        <v>18</v>
      </c>
      <c r="E375" t="s">
        <v>29</v>
      </c>
      <c r="F375" s="1">
        <v>0.66666666666666663</v>
      </c>
      <c r="G375" t="s">
        <v>9159</v>
      </c>
      <c r="H375" t="s">
        <v>9452</v>
      </c>
      <c r="I375">
        <v>60</v>
      </c>
      <c r="J375">
        <v>29</v>
      </c>
      <c r="K375" s="4">
        <v>1.1111100111111E+24</v>
      </c>
      <c r="L375" t="s">
        <v>38</v>
      </c>
      <c r="M375" t="s">
        <v>24</v>
      </c>
      <c r="N375" t="s">
        <v>441</v>
      </c>
      <c r="O375" t="s">
        <v>331</v>
      </c>
      <c r="P375" t="s">
        <v>20</v>
      </c>
      <c r="Q375" t="s">
        <v>480</v>
      </c>
    </row>
    <row r="376" spans="1:17" x14ac:dyDescent="0.25">
      <c r="A376" t="s">
        <v>9448</v>
      </c>
      <c r="B376" t="s">
        <v>44</v>
      </c>
      <c r="C376">
        <v>1</v>
      </c>
      <c r="D376" t="s">
        <v>18</v>
      </c>
      <c r="E376" t="s">
        <v>42</v>
      </c>
      <c r="F376" s="1">
        <v>0.625</v>
      </c>
      <c r="G376" t="s">
        <v>9228</v>
      </c>
      <c r="H376" t="s">
        <v>9453</v>
      </c>
      <c r="I376">
        <v>60</v>
      </c>
      <c r="J376">
        <v>15</v>
      </c>
      <c r="K376" s="4">
        <v>1.0101000010101E+43</v>
      </c>
      <c r="L376" t="s">
        <v>38</v>
      </c>
      <c r="M376" t="s">
        <v>24</v>
      </c>
      <c r="N376" t="s">
        <v>441</v>
      </c>
      <c r="O376" t="s">
        <v>331</v>
      </c>
      <c r="P376" t="s">
        <v>45</v>
      </c>
      <c r="Q376" t="s">
        <v>481</v>
      </c>
    </row>
    <row r="377" spans="1:17" x14ac:dyDescent="0.25">
      <c r="A377" t="s">
        <v>9448</v>
      </c>
      <c r="B377" t="s">
        <v>44</v>
      </c>
      <c r="C377">
        <v>2</v>
      </c>
      <c r="D377" t="s">
        <v>18</v>
      </c>
      <c r="E377" t="s">
        <v>42</v>
      </c>
      <c r="F377" s="1">
        <v>0.45833333333333331</v>
      </c>
      <c r="G377" t="s">
        <v>9226</v>
      </c>
      <c r="H377" t="s">
        <v>9453</v>
      </c>
      <c r="I377">
        <v>60</v>
      </c>
      <c r="J377">
        <v>14</v>
      </c>
      <c r="K377" s="4">
        <v>1.0101000010101E+43</v>
      </c>
      <c r="L377" t="s">
        <v>38</v>
      </c>
      <c r="M377" t="s">
        <v>24</v>
      </c>
      <c r="N377" t="s">
        <v>441</v>
      </c>
      <c r="O377" t="s">
        <v>331</v>
      </c>
      <c r="P377" t="s">
        <v>45</v>
      </c>
      <c r="Q377" t="s">
        <v>482</v>
      </c>
    </row>
    <row r="378" spans="1:17" x14ac:dyDescent="0.25">
      <c r="A378" t="s">
        <v>9448</v>
      </c>
      <c r="B378" t="s">
        <v>243</v>
      </c>
      <c r="C378">
        <v>1</v>
      </c>
      <c r="D378" t="s">
        <v>18</v>
      </c>
      <c r="E378" t="s">
        <v>42</v>
      </c>
      <c r="F378" s="1">
        <v>0.375</v>
      </c>
      <c r="G378" t="s">
        <v>9228</v>
      </c>
      <c r="H378" t="s">
        <v>9454</v>
      </c>
      <c r="I378">
        <v>60</v>
      </c>
      <c r="J378">
        <v>14</v>
      </c>
      <c r="K378" s="4">
        <v>1.0101000010110001E+23</v>
      </c>
      <c r="L378" t="s">
        <v>38</v>
      </c>
      <c r="M378" t="s">
        <v>24</v>
      </c>
      <c r="N378" t="s">
        <v>441</v>
      </c>
      <c r="O378" t="s">
        <v>331</v>
      </c>
      <c r="P378" t="s">
        <v>45</v>
      </c>
      <c r="Q378" t="s">
        <v>483</v>
      </c>
    </row>
    <row r="379" spans="1:17" x14ac:dyDescent="0.25">
      <c r="A379" t="s">
        <v>9448</v>
      </c>
      <c r="B379" t="s">
        <v>243</v>
      </c>
      <c r="C379">
        <v>2</v>
      </c>
      <c r="D379" t="s">
        <v>18</v>
      </c>
      <c r="E379" t="s">
        <v>42</v>
      </c>
      <c r="F379" s="1">
        <v>0.58333333333333337</v>
      </c>
      <c r="G379" t="s">
        <v>9455</v>
      </c>
      <c r="H379" t="s">
        <v>9454</v>
      </c>
      <c r="I379">
        <v>60</v>
      </c>
      <c r="J379">
        <v>15</v>
      </c>
      <c r="K379" s="4">
        <v>1.0101000010110001E+23</v>
      </c>
      <c r="L379" t="s">
        <v>38</v>
      </c>
      <c r="M379" t="s">
        <v>24</v>
      </c>
      <c r="N379" t="s">
        <v>441</v>
      </c>
      <c r="O379" t="s">
        <v>331</v>
      </c>
      <c r="P379" t="s">
        <v>45</v>
      </c>
      <c r="Q379" t="s">
        <v>484</v>
      </c>
    </row>
    <row r="380" spans="1:17" x14ac:dyDescent="0.25">
      <c r="A380" t="s">
        <v>9456</v>
      </c>
      <c r="B380" t="s">
        <v>17</v>
      </c>
      <c r="C380">
        <v>1</v>
      </c>
      <c r="D380" t="s">
        <v>18</v>
      </c>
      <c r="E380" t="s">
        <v>33</v>
      </c>
      <c r="F380" s="1">
        <v>0.5</v>
      </c>
      <c r="G380" t="s">
        <v>9197</v>
      </c>
      <c r="H380" t="s">
        <v>9451</v>
      </c>
      <c r="I380">
        <v>60</v>
      </c>
      <c r="J380">
        <v>4</v>
      </c>
      <c r="K380" s="4">
        <v>1.1111100111111E+24</v>
      </c>
      <c r="L380" t="s">
        <v>38</v>
      </c>
      <c r="M380" t="s">
        <v>24</v>
      </c>
      <c r="N380" t="s">
        <v>441</v>
      </c>
      <c r="O380" t="s">
        <v>66</v>
      </c>
      <c r="P380" t="s">
        <v>20</v>
      </c>
      <c r="Q380" t="s">
        <v>485</v>
      </c>
    </row>
    <row r="381" spans="1:17" x14ac:dyDescent="0.25">
      <c r="A381" t="s">
        <v>9456</v>
      </c>
      <c r="B381" t="s">
        <v>28</v>
      </c>
      <c r="C381">
        <v>1</v>
      </c>
      <c r="D381" t="s">
        <v>18</v>
      </c>
      <c r="E381" t="s">
        <v>29</v>
      </c>
      <c r="F381" s="1">
        <v>0.66666666666666663</v>
      </c>
      <c r="G381" t="s">
        <v>9159</v>
      </c>
      <c r="H381" t="s">
        <v>9452</v>
      </c>
      <c r="I381">
        <v>60</v>
      </c>
      <c r="J381">
        <v>4</v>
      </c>
      <c r="K381" s="4">
        <v>1.1111100111111E+24</v>
      </c>
      <c r="L381" t="s">
        <v>38</v>
      </c>
      <c r="M381" t="s">
        <v>24</v>
      </c>
      <c r="N381" t="s">
        <v>441</v>
      </c>
      <c r="O381" t="s">
        <v>66</v>
      </c>
      <c r="P381" t="s">
        <v>20</v>
      </c>
      <c r="Q381" t="s">
        <v>486</v>
      </c>
    </row>
    <row r="382" spans="1:17" x14ac:dyDescent="0.25">
      <c r="A382" t="s">
        <v>9456</v>
      </c>
      <c r="B382" t="s">
        <v>44</v>
      </c>
      <c r="C382">
        <v>1</v>
      </c>
      <c r="D382" t="s">
        <v>18</v>
      </c>
      <c r="E382" t="s">
        <v>42</v>
      </c>
      <c r="F382" s="1">
        <v>0.375</v>
      </c>
      <c r="G382" t="s">
        <v>9228</v>
      </c>
      <c r="H382" t="s">
        <v>9454</v>
      </c>
      <c r="I382">
        <v>60</v>
      </c>
      <c r="J382">
        <v>1</v>
      </c>
      <c r="K382" s="4">
        <v>1.0101000010110001E+23</v>
      </c>
      <c r="L382" t="s">
        <v>38</v>
      </c>
      <c r="M382" t="s">
        <v>24</v>
      </c>
      <c r="N382" t="s">
        <v>441</v>
      </c>
      <c r="O382" t="s">
        <v>66</v>
      </c>
      <c r="P382" t="s">
        <v>45</v>
      </c>
      <c r="Q382" t="s">
        <v>487</v>
      </c>
    </row>
    <row r="383" spans="1:17" x14ac:dyDescent="0.25">
      <c r="A383" t="s">
        <v>9456</v>
      </c>
      <c r="B383" t="s">
        <v>44</v>
      </c>
      <c r="C383">
        <v>2</v>
      </c>
      <c r="D383" t="s">
        <v>18</v>
      </c>
      <c r="E383" t="s">
        <v>42</v>
      </c>
      <c r="F383" s="1">
        <v>0.58333333333333337</v>
      </c>
      <c r="G383" t="s">
        <v>9455</v>
      </c>
      <c r="H383" t="s">
        <v>9454</v>
      </c>
      <c r="I383">
        <v>60</v>
      </c>
      <c r="J383">
        <v>1</v>
      </c>
      <c r="K383" s="4">
        <v>1.0101000010110001E+23</v>
      </c>
      <c r="L383" t="s">
        <v>38</v>
      </c>
      <c r="M383" t="s">
        <v>24</v>
      </c>
      <c r="N383" t="s">
        <v>441</v>
      </c>
      <c r="O383" t="s">
        <v>66</v>
      </c>
      <c r="P383" t="s">
        <v>45</v>
      </c>
      <c r="Q383" t="s">
        <v>488</v>
      </c>
    </row>
    <row r="384" spans="1:17" x14ac:dyDescent="0.25">
      <c r="A384" t="s">
        <v>9457</v>
      </c>
      <c r="B384" t="s">
        <v>405</v>
      </c>
      <c r="C384">
        <v>1</v>
      </c>
      <c r="D384" t="s">
        <v>18</v>
      </c>
      <c r="E384" t="s">
        <v>42</v>
      </c>
      <c r="F384" s="1">
        <v>0.41666666666666669</v>
      </c>
      <c r="G384" t="s">
        <v>9458</v>
      </c>
      <c r="H384" t="s">
        <v>9459</v>
      </c>
      <c r="I384">
        <v>240</v>
      </c>
      <c r="J384">
        <v>32</v>
      </c>
      <c r="K384" s="4">
        <v>1.1E+24</v>
      </c>
      <c r="L384" t="s">
        <v>9460</v>
      </c>
      <c r="M384" t="s">
        <v>24</v>
      </c>
      <c r="N384" t="s">
        <v>9399</v>
      </c>
      <c r="O384" t="s">
        <v>66</v>
      </c>
      <c r="P384" t="s">
        <v>395</v>
      </c>
      <c r="Q384" t="s">
        <v>489</v>
      </c>
    </row>
    <row r="385" spans="1:17" x14ac:dyDescent="0.25">
      <c r="A385" t="s">
        <v>9457</v>
      </c>
      <c r="B385" t="s">
        <v>418</v>
      </c>
      <c r="C385">
        <v>1</v>
      </c>
      <c r="D385" t="s">
        <v>18</v>
      </c>
      <c r="E385" t="s">
        <v>37</v>
      </c>
      <c r="F385" s="1">
        <v>0.54166666666666663</v>
      </c>
      <c r="G385" t="s">
        <v>9458</v>
      </c>
      <c r="H385" t="s">
        <v>9461</v>
      </c>
      <c r="I385">
        <v>240</v>
      </c>
      <c r="J385">
        <v>32</v>
      </c>
      <c r="K385" s="4">
        <v>1.1E+24</v>
      </c>
      <c r="L385" t="s">
        <v>9460</v>
      </c>
      <c r="M385" t="s">
        <v>24</v>
      </c>
      <c r="N385" t="s">
        <v>9399</v>
      </c>
      <c r="O385" t="s">
        <v>66</v>
      </c>
      <c r="P385" t="s">
        <v>395</v>
      </c>
      <c r="Q385" t="s">
        <v>490</v>
      </c>
    </row>
    <row r="386" spans="1:17" x14ac:dyDescent="0.25">
      <c r="A386" t="s">
        <v>9457</v>
      </c>
      <c r="B386" t="s">
        <v>44</v>
      </c>
      <c r="C386">
        <v>1</v>
      </c>
      <c r="D386" t="s">
        <v>18</v>
      </c>
      <c r="E386" t="s">
        <v>42</v>
      </c>
      <c r="F386" s="1">
        <v>0.41666666666666669</v>
      </c>
      <c r="G386" t="s">
        <v>9176</v>
      </c>
      <c r="H386" t="s">
        <v>9462</v>
      </c>
      <c r="I386">
        <v>120</v>
      </c>
      <c r="J386">
        <v>32</v>
      </c>
      <c r="K386" s="4">
        <v>1.1110000000000001E+22</v>
      </c>
      <c r="L386" t="s">
        <v>9460</v>
      </c>
      <c r="M386" t="s">
        <v>24</v>
      </c>
      <c r="N386" t="s">
        <v>9399</v>
      </c>
      <c r="O386" t="s">
        <v>66</v>
      </c>
      <c r="P386" t="s">
        <v>45</v>
      </c>
      <c r="Q386" t="s">
        <v>491</v>
      </c>
    </row>
    <row r="387" spans="1:17" x14ac:dyDescent="0.25">
      <c r="A387" t="s">
        <v>9463</v>
      </c>
      <c r="B387" t="s">
        <v>456</v>
      </c>
      <c r="C387">
        <v>1</v>
      </c>
      <c r="D387" t="s">
        <v>18</v>
      </c>
      <c r="E387" t="s">
        <v>29</v>
      </c>
      <c r="F387" s="1">
        <v>0.375</v>
      </c>
      <c r="G387" t="s">
        <v>9464</v>
      </c>
      <c r="H387" t="s">
        <v>38</v>
      </c>
      <c r="I387">
        <v>180</v>
      </c>
      <c r="J387">
        <v>10</v>
      </c>
      <c r="K387" s="4">
        <v>1.0100000010101E+43</v>
      </c>
      <c r="L387" t="s">
        <v>38</v>
      </c>
      <c r="M387" t="s">
        <v>24</v>
      </c>
      <c r="N387" t="s">
        <v>9399</v>
      </c>
      <c r="O387" t="s">
        <v>331</v>
      </c>
      <c r="P387" t="s">
        <v>45</v>
      </c>
      <c r="Q387" t="s">
        <v>493</v>
      </c>
    </row>
    <row r="388" spans="1:17" x14ac:dyDescent="0.25">
      <c r="A388" t="s">
        <v>9465</v>
      </c>
      <c r="B388" t="s">
        <v>456</v>
      </c>
      <c r="C388">
        <v>1</v>
      </c>
      <c r="D388" t="s">
        <v>18</v>
      </c>
      <c r="E388" t="s">
        <v>19</v>
      </c>
      <c r="F388" s="1">
        <v>0.375</v>
      </c>
      <c r="G388" t="s">
        <v>9464</v>
      </c>
      <c r="H388" t="s">
        <v>9466</v>
      </c>
      <c r="I388">
        <v>120</v>
      </c>
      <c r="J388">
        <v>12</v>
      </c>
      <c r="K388" s="4">
        <v>1.0000001111100001E+41</v>
      </c>
      <c r="L388" t="s">
        <v>38</v>
      </c>
      <c r="M388" t="s">
        <v>24</v>
      </c>
      <c r="N388" t="s">
        <v>9399</v>
      </c>
      <c r="O388" t="s">
        <v>331</v>
      </c>
      <c r="P388" t="s">
        <v>45</v>
      </c>
      <c r="Q388" t="s">
        <v>494</v>
      </c>
    </row>
    <row r="389" spans="1:17" x14ac:dyDescent="0.25">
      <c r="A389" t="s">
        <v>9467</v>
      </c>
      <c r="B389" t="s">
        <v>405</v>
      </c>
      <c r="C389">
        <v>1</v>
      </c>
      <c r="D389" t="s">
        <v>18</v>
      </c>
      <c r="E389" t="s">
        <v>29</v>
      </c>
      <c r="F389" s="1">
        <v>0.375</v>
      </c>
      <c r="G389" t="s">
        <v>9397</v>
      </c>
      <c r="H389" t="s">
        <v>9468</v>
      </c>
      <c r="I389">
        <v>480</v>
      </c>
      <c r="J389">
        <v>0</v>
      </c>
      <c r="K389" s="4">
        <v>1.1E+37</v>
      </c>
      <c r="L389" t="s">
        <v>38</v>
      </c>
      <c r="M389" t="s">
        <v>24</v>
      </c>
      <c r="N389" t="s">
        <v>9399</v>
      </c>
      <c r="O389" t="s">
        <v>331</v>
      </c>
      <c r="P389" t="s">
        <v>395</v>
      </c>
      <c r="Q389" t="s">
        <v>495</v>
      </c>
    </row>
    <row r="390" spans="1:17" x14ac:dyDescent="0.25">
      <c r="A390" t="s">
        <v>9467</v>
      </c>
      <c r="B390" t="s">
        <v>44</v>
      </c>
      <c r="C390">
        <v>1</v>
      </c>
      <c r="D390" t="s">
        <v>18</v>
      </c>
      <c r="E390" t="s">
        <v>19</v>
      </c>
      <c r="F390" s="1">
        <v>0.58333333333333337</v>
      </c>
      <c r="G390" t="s">
        <v>9469</v>
      </c>
      <c r="H390" t="s">
        <v>9470</v>
      </c>
      <c r="I390">
        <v>180</v>
      </c>
      <c r="J390">
        <v>0</v>
      </c>
      <c r="K390" s="4">
        <v>1.010000001E+43</v>
      </c>
      <c r="L390" t="s">
        <v>38</v>
      </c>
      <c r="M390" t="s">
        <v>24</v>
      </c>
      <c r="N390" t="s">
        <v>9399</v>
      </c>
      <c r="O390" t="s">
        <v>331</v>
      </c>
      <c r="P390" t="s">
        <v>45</v>
      </c>
      <c r="Q390" t="s">
        <v>496</v>
      </c>
    </row>
    <row r="391" spans="1:17" x14ac:dyDescent="0.25">
      <c r="A391" t="s">
        <v>9471</v>
      </c>
      <c r="B391" t="s">
        <v>456</v>
      </c>
      <c r="C391">
        <v>1</v>
      </c>
      <c r="D391" t="s">
        <v>18</v>
      </c>
      <c r="E391" t="s">
        <v>37</v>
      </c>
      <c r="F391" s="1">
        <v>0.5</v>
      </c>
      <c r="G391" t="s">
        <v>9469</v>
      </c>
      <c r="H391" t="s">
        <v>9472</v>
      </c>
      <c r="I391">
        <v>120</v>
      </c>
      <c r="J391">
        <v>0</v>
      </c>
      <c r="K391" s="4">
        <v>1.1101100011111E+43</v>
      </c>
      <c r="L391" t="s">
        <v>38</v>
      </c>
      <c r="M391" t="s">
        <v>24</v>
      </c>
      <c r="N391" t="s">
        <v>9399</v>
      </c>
      <c r="O391" t="s">
        <v>331</v>
      </c>
      <c r="P391" t="s">
        <v>45</v>
      </c>
      <c r="Q391" t="s">
        <v>497</v>
      </c>
    </row>
    <row r="392" spans="1:17" x14ac:dyDescent="0.25">
      <c r="A392" t="s">
        <v>9473</v>
      </c>
      <c r="B392" t="s">
        <v>17</v>
      </c>
      <c r="C392">
        <v>1</v>
      </c>
      <c r="D392" t="s">
        <v>18</v>
      </c>
      <c r="E392" t="s">
        <v>19</v>
      </c>
      <c r="F392" s="1">
        <v>0.54166666666666663</v>
      </c>
      <c r="G392" t="s">
        <v>9247</v>
      </c>
      <c r="H392" t="s">
        <v>9474</v>
      </c>
      <c r="I392">
        <v>60</v>
      </c>
      <c r="J392">
        <v>5</v>
      </c>
      <c r="K392" s="4">
        <v>1.1111010001111099E+44</v>
      </c>
      <c r="L392" t="s">
        <v>38</v>
      </c>
      <c r="M392" t="s">
        <v>24</v>
      </c>
      <c r="N392" t="s">
        <v>441</v>
      </c>
      <c r="O392" t="s">
        <v>331</v>
      </c>
      <c r="P392" t="s">
        <v>20</v>
      </c>
      <c r="Q392" t="s">
        <v>498</v>
      </c>
    </row>
    <row r="393" spans="1:17" x14ac:dyDescent="0.25">
      <c r="A393" t="s">
        <v>9473</v>
      </c>
      <c r="B393" t="s">
        <v>28</v>
      </c>
      <c r="C393">
        <v>1</v>
      </c>
      <c r="D393" t="s">
        <v>18</v>
      </c>
      <c r="E393" t="s">
        <v>33</v>
      </c>
      <c r="F393" s="1">
        <v>0.54166666666666663</v>
      </c>
      <c r="G393" t="s">
        <v>9195</v>
      </c>
      <c r="H393" t="s">
        <v>9475</v>
      </c>
      <c r="I393">
        <v>60</v>
      </c>
      <c r="J393">
        <v>5</v>
      </c>
      <c r="K393" s="4">
        <v>1.1111110001111099E+44</v>
      </c>
      <c r="L393" t="s">
        <v>38</v>
      </c>
      <c r="M393" t="s">
        <v>24</v>
      </c>
      <c r="N393" t="s">
        <v>441</v>
      </c>
      <c r="O393" t="s">
        <v>331</v>
      </c>
      <c r="P393" t="s">
        <v>20</v>
      </c>
      <c r="Q393" t="s">
        <v>499</v>
      </c>
    </row>
    <row r="394" spans="1:17" x14ac:dyDescent="0.25">
      <c r="A394" t="s">
        <v>9473</v>
      </c>
      <c r="B394" t="s">
        <v>32</v>
      </c>
      <c r="C394">
        <v>1</v>
      </c>
      <c r="D394" t="s">
        <v>18</v>
      </c>
      <c r="E394" t="s">
        <v>29</v>
      </c>
      <c r="F394" s="1">
        <v>0.625</v>
      </c>
      <c r="G394" t="s">
        <v>9209</v>
      </c>
      <c r="H394" t="s">
        <v>9476</v>
      </c>
      <c r="I394">
        <v>60</v>
      </c>
      <c r="J394">
        <v>5</v>
      </c>
      <c r="K394" s="4">
        <v>1.1111010001111099E+44</v>
      </c>
      <c r="L394" t="s">
        <v>38</v>
      </c>
      <c r="M394" t="s">
        <v>24</v>
      </c>
      <c r="N394" t="s">
        <v>441</v>
      </c>
      <c r="O394" t="s">
        <v>331</v>
      </c>
      <c r="P394" t="s">
        <v>20</v>
      </c>
      <c r="Q394" t="s">
        <v>500</v>
      </c>
    </row>
    <row r="395" spans="1:17" x14ac:dyDescent="0.25">
      <c r="A395" t="s">
        <v>9473</v>
      </c>
      <c r="B395" t="s">
        <v>479</v>
      </c>
      <c r="C395">
        <v>1</v>
      </c>
      <c r="D395" t="s">
        <v>18</v>
      </c>
      <c r="E395" t="s">
        <v>29</v>
      </c>
      <c r="F395" s="1">
        <v>0.5</v>
      </c>
      <c r="G395" t="s">
        <v>9247</v>
      </c>
      <c r="H395" t="s">
        <v>9477</v>
      </c>
      <c r="I395">
        <v>60</v>
      </c>
      <c r="J395">
        <v>5</v>
      </c>
      <c r="K395" s="4">
        <v>1.1111010001111099E+44</v>
      </c>
      <c r="L395" t="s">
        <v>38</v>
      </c>
      <c r="M395" t="s">
        <v>24</v>
      </c>
      <c r="N395" t="s">
        <v>441</v>
      </c>
      <c r="O395" t="s">
        <v>331</v>
      </c>
      <c r="P395" t="s">
        <v>20</v>
      </c>
      <c r="Q395" t="s">
        <v>501</v>
      </c>
    </row>
    <row r="396" spans="1:17" x14ac:dyDescent="0.25">
      <c r="A396" t="s">
        <v>9473</v>
      </c>
      <c r="B396" t="s">
        <v>502</v>
      </c>
      <c r="C396">
        <v>1</v>
      </c>
      <c r="D396" t="s">
        <v>18</v>
      </c>
      <c r="E396" t="s">
        <v>33</v>
      </c>
      <c r="F396" s="1">
        <v>0.45833333333333331</v>
      </c>
      <c r="G396" t="s">
        <v>9478</v>
      </c>
      <c r="H396" t="s">
        <v>9479</v>
      </c>
      <c r="I396">
        <v>60</v>
      </c>
      <c r="J396">
        <v>5</v>
      </c>
      <c r="K396" s="4">
        <v>1.1111110001111099E+44</v>
      </c>
      <c r="L396" t="s">
        <v>38</v>
      </c>
      <c r="M396" t="s">
        <v>24</v>
      </c>
      <c r="N396" t="s">
        <v>441</v>
      </c>
      <c r="O396" t="s">
        <v>331</v>
      </c>
      <c r="P396" t="s">
        <v>20</v>
      </c>
      <c r="Q396" t="s">
        <v>503</v>
      </c>
    </row>
    <row r="397" spans="1:17" x14ac:dyDescent="0.25">
      <c r="A397" t="s">
        <v>9473</v>
      </c>
      <c r="B397" t="s">
        <v>504</v>
      </c>
      <c r="C397">
        <v>1</v>
      </c>
      <c r="D397" t="s">
        <v>18</v>
      </c>
      <c r="E397" t="s">
        <v>42</v>
      </c>
      <c r="F397" s="1">
        <v>0.5</v>
      </c>
      <c r="G397" t="s">
        <v>9160</v>
      </c>
      <c r="H397" t="s">
        <v>9480</v>
      </c>
      <c r="I397">
        <v>60</v>
      </c>
      <c r="J397">
        <v>5</v>
      </c>
      <c r="K397" s="4">
        <v>1.1111110001011099E+44</v>
      </c>
      <c r="L397" t="s">
        <v>38</v>
      </c>
      <c r="M397" t="s">
        <v>24</v>
      </c>
      <c r="N397" t="s">
        <v>441</v>
      </c>
      <c r="O397" t="s">
        <v>331</v>
      </c>
      <c r="P397" t="s">
        <v>20</v>
      </c>
      <c r="Q397" t="s">
        <v>505</v>
      </c>
    </row>
    <row r="398" spans="1:17" x14ac:dyDescent="0.25">
      <c r="A398" t="s">
        <v>9481</v>
      </c>
      <c r="B398" t="s">
        <v>405</v>
      </c>
      <c r="C398">
        <v>1</v>
      </c>
      <c r="D398" t="s">
        <v>18</v>
      </c>
      <c r="E398" t="s">
        <v>19</v>
      </c>
      <c r="F398" s="1">
        <v>0.58333333333333337</v>
      </c>
      <c r="G398" t="s">
        <v>9458</v>
      </c>
      <c r="H398" t="s">
        <v>9482</v>
      </c>
      <c r="I398">
        <v>180</v>
      </c>
      <c r="J398">
        <v>49</v>
      </c>
      <c r="K398" s="4">
        <v>1.1100000011111E+43</v>
      </c>
      <c r="L398" t="s">
        <v>9483</v>
      </c>
      <c r="M398" t="s">
        <v>24</v>
      </c>
      <c r="N398" t="s">
        <v>9399</v>
      </c>
      <c r="O398" t="s">
        <v>25</v>
      </c>
      <c r="P398" t="s">
        <v>395</v>
      </c>
      <c r="Q398" t="s">
        <v>506</v>
      </c>
    </row>
    <row r="399" spans="1:17" x14ac:dyDescent="0.25">
      <c r="A399" t="s">
        <v>9481</v>
      </c>
      <c r="B399" t="s">
        <v>405</v>
      </c>
      <c r="C399">
        <v>2</v>
      </c>
      <c r="D399" t="s">
        <v>18</v>
      </c>
      <c r="E399" t="s">
        <v>29</v>
      </c>
      <c r="F399" s="1">
        <v>0.58333333333333337</v>
      </c>
      <c r="G399" t="s">
        <v>9458</v>
      </c>
      <c r="H399" t="s">
        <v>9484</v>
      </c>
      <c r="I399">
        <v>180</v>
      </c>
      <c r="J399">
        <v>42</v>
      </c>
      <c r="K399" s="4">
        <v>1.1100000011111E+43</v>
      </c>
      <c r="L399" t="s">
        <v>9483</v>
      </c>
      <c r="M399" t="s">
        <v>24</v>
      </c>
      <c r="N399" t="s">
        <v>9399</v>
      </c>
      <c r="O399" t="s">
        <v>25</v>
      </c>
      <c r="P399" t="s">
        <v>395</v>
      </c>
      <c r="Q399" t="s">
        <v>507</v>
      </c>
    </row>
    <row r="400" spans="1:17" x14ac:dyDescent="0.25">
      <c r="A400" t="s">
        <v>9481</v>
      </c>
      <c r="B400" t="s">
        <v>405</v>
      </c>
      <c r="C400">
        <v>3</v>
      </c>
      <c r="D400" t="s">
        <v>18</v>
      </c>
      <c r="E400" t="s">
        <v>33</v>
      </c>
      <c r="F400" s="1">
        <v>0.625</v>
      </c>
      <c r="G400" t="s">
        <v>9458</v>
      </c>
      <c r="H400" t="s">
        <v>9485</v>
      </c>
      <c r="I400">
        <v>180</v>
      </c>
      <c r="J400">
        <v>46</v>
      </c>
      <c r="K400" s="4">
        <v>1.1100000011111E+43</v>
      </c>
      <c r="L400" t="s">
        <v>9483</v>
      </c>
      <c r="M400" t="s">
        <v>24</v>
      </c>
      <c r="N400" t="s">
        <v>9399</v>
      </c>
      <c r="O400" t="s">
        <v>25</v>
      </c>
      <c r="P400" t="s">
        <v>395</v>
      </c>
      <c r="Q400" t="s">
        <v>508</v>
      </c>
    </row>
    <row r="401" spans="1:17" x14ac:dyDescent="0.25">
      <c r="A401" t="s">
        <v>9481</v>
      </c>
      <c r="B401" t="s">
        <v>405</v>
      </c>
      <c r="C401">
        <v>4</v>
      </c>
      <c r="D401" t="s">
        <v>18</v>
      </c>
      <c r="E401" t="s">
        <v>42</v>
      </c>
      <c r="F401" s="1">
        <v>0.58333333333333337</v>
      </c>
      <c r="G401" t="s">
        <v>9458</v>
      </c>
      <c r="H401" t="s">
        <v>9486</v>
      </c>
      <c r="I401">
        <v>180</v>
      </c>
      <c r="J401">
        <v>46</v>
      </c>
      <c r="K401" s="4">
        <v>1.1100000011111E+43</v>
      </c>
      <c r="L401" t="s">
        <v>9483</v>
      </c>
      <c r="M401" t="s">
        <v>24</v>
      </c>
      <c r="N401" t="s">
        <v>9399</v>
      </c>
      <c r="O401" t="s">
        <v>25</v>
      </c>
      <c r="P401" t="s">
        <v>395</v>
      </c>
      <c r="Q401" t="s">
        <v>509</v>
      </c>
    </row>
    <row r="402" spans="1:17" x14ac:dyDescent="0.25">
      <c r="A402" t="s">
        <v>9481</v>
      </c>
      <c r="B402" t="s">
        <v>405</v>
      </c>
      <c r="C402">
        <v>5</v>
      </c>
      <c r="D402" t="s">
        <v>18</v>
      </c>
      <c r="E402" t="s">
        <v>37</v>
      </c>
      <c r="F402" s="1">
        <v>0.58333333333333337</v>
      </c>
      <c r="G402" t="s">
        <v>9458</v>
      </c>
      <c r="H402" t="s">
        <v>9487</v>
      </c>
      <c r="I402">
        <v>180</v>
      </c>
      <c r="J402">
        <v>48</v>
      </c>
      <c r="K402" s="4">
        <v>1.1100000011111E+43</v>
      </c>
      <c r="L402" t="s">
        <v>9483</v>
      </c>
      <c r="M402" t="s">
        <v>24</v>
      </c>
      <c r="N402" t="s">
        <v>9399</v>
      </c>
      <c r="O402" t="s">
        <v>25</v>
      </c>
      <c r="P402" t="s">
        <v>395</v>
      </c>
      <c r="Q402" t="s">
        <v>510</v>
      </c>
    </row>
    <row r="403" spans="1:17" x14ac:dyDescent="0.25">
      <c r="A403" t="s">
        <v>9481</v>
      </c>
      <c r="B403" t="s">
        <v>405</v>
      </c>
      <c r="C403">
        <v>6</v>
      </c>
      <c r="D403" t="s">
        <v>18</v>
      </c>
      <c r="E403" t="s">
        <v>29</v>
      </c>
      <c r="F403" s="1">
        <v>0.75</v>
      </c>
      <c r="G403" t="s">
        <v>9458</v>
      </c>
      <c r="H403" t="s">
        <v>9488</v>
      </c>
      <c r="I403">
        <v>180</v>
      </c>
      <c r="J403">
        <v>24</v>
      </c>
      <c r="K403" s="4">
        <v>1.1100000011111E+43</v>
      </c>
      <c r="L403" t="s">
        <v>9483</v>
      </c>
      <c r="M403" t="s">
        <v>24</v>
      </c>
      <c r="N403" t="s">
        <v>9399</v>
      </c>
      <c r="O403" t="s">
        <v>25</v>
      </c>
      <c r="P403" t="s">
        <v>395</v>
      </c>
      <c r="Q403" t="s">
        <v>511</v>
      </c>
    </row>
    <row r="404" spans="1:17" x14ac:dyDescent="0.25">
      <c r="A404" t="s">
        <v>9481</v>
      </c>
      <c r="B404" t="s">
        <v>17</v>
      </c>
      <c r="C404">
        <v>1</v>
      </c>
      <c r="D404" t="s">
        <v>18</v>
      </c>
      <c r="E404" t="s">
        <v>19</v>
      </c>
      <c r="F404" s="1">
        <v>0.5</v>
      </c>
      <c r="G404" t="s">
        <v>9134</v>
      </c>
      <c r="H404" t="s">
        <v>9489</v>
      </c>
      <c r="I404">
        <v>60</v>
      </c>
      <c r="J404">
        <v>255</v>
      </c>
      <c r="K404" s="4">
        <v>1.1111010001111099E+44</v>
      </c>
      <c r="L404" t="s">
        <v>9483</v>
      </c>
      <c r="M404" t="s">
        <v>24</v>
      </c>
      <c r="N404" t="s">
        <v>9399</v>
      </c>
      <c r="O404" t="s">
        <v>25</v>
      </c>
      <c r="P404" t="s">
        <v>20</v>
      </c>
      <c r="Q404" t="s">
        <v>512</v>
      </c>
    </row>
    <row r="405" spans="1:17" x14ac:dyDescent="0.25">
      <c r="A405" t="s">
        <v>9481</v>
      </c>
      <c r="B405" t="s">
        <v>28</v>
      </c>
      <c r="C405">
        <v>1</v>
      </c>
      <c r="D405" t="s">
        <v>18</v>
      </c>
      <c r="E405" t="s">
        <v>29</v>
      </c>
      <c r="F405" s="1">
        <v>0.5</v>
      </c>
      <c r="G405" t="s">
        <v>9134</v>
      </c>
      <c r="H405" t="s">
        <v>9490</v>
      </c>
      <c r="I405">
        <v>60</v>
      </c>
      <c r="J405">
        <v>255</v>
      </c>
      <c r="K405" s="4">
        <v>1.1111010001111099E+44</v>
      </c>
      <c r="L405" t="s">
        <v>9483</v>
      </c>
      <c r="M405" t="s">
        <v>24</v>
      </c>
      <c r="N405" t="s">
        <v>9399</v>
      </c>
      <c r="O405" t="s">
        <v>25</v>
      </c>
      <c r="P405" t="s">
        <v>20</v>
      </c>
      <c r="Q405" t="s">
        <v>513</v>
      </c>
    </row>
    <row r="406" spans="1:17" x14ac:dyDescent="0.25">
      <c r="A406" t="s">
        <v>9481</v>
      </c>
      <c r="B406" t="s">
        <v>32</v>
      </c>
      <c r="C406">
        <v>1</v>
      </c>
      <c r="D406" t="s">
        <v>18</v>
      </c>
      <c r="E406" t="s">
        <v>33</v>
      </c>
      <c r="F406" s="1">
        <v>0.375</v>
      </c>
      <c r="G406" t="s">
        <v>9134</v>
      </c>
      <c r="H406" t="s">
        <v>9491</v>
      </c>
      <c r="I406">
        <v>60</v>
      </c>
      <c r="J406">
        <v>255</v>
      </c>
      <c r="K406" s="4">
        <v>1.1111110001111099E+44</v>
      </c>
      <c r="L406" t="s">
        <v>9483</v>
      </c>
      <c r="M406" t="s">
        <v>24</v>
      </c>
      <c r="N406" t="s">
        <v>9399</v>
      </c>
      <c r="O406" t="s">
        <v>25</v>
      </c>
      <c r="P406" t="s">
        <v>20</v>
      </c>
      <c r="Q406" t="s">
        <v>514</v>
      </c>
    </row>
    <row r="407" spans="1:17" x14ac:dyDescent="0.25">
      <c r="A407" t="s">
        <v>9481</v>
      </c>
      <c r="B407" t="s">
        <v>36</v>
      </c>
      <c r="C407">
        <v>1</v>
      </c>
      <c r="D407" t="s">
        <v>18</v>
      </c>
      <c r="E407" t="s">
        <v>19</v>
      </c>
      <c r="F407" s="1">
        <v>0.75</v>
      </c>
      <c r="G407" t="s">
        <v>9492</v>
      </c>
      <c r="H407" t="s">
        <v>38</v>
      </c>
      <c r="I407">
        <v>90</v>
      </c>
      <c r="J407">
        <v>255</v>
      </c>
      <c r="K407" s="4">
        <v>9.9999999999999998E+37</v>
      </c>
      <c r="L407" t="s">
        <v>38</v>
      </c>
      <c r="M407" t="s">
        <v>24</v>
      </c>
      <c r="N407" t="s">
        <v>9399</v>
      </c>
      <c r="O407" t="s">
        <v>25</v>
      </c>
      <c r="P407" t="s">
        <v>39</v>
      </c>
      <c r="Q407" t="s">
        <v>515</v>
      </c>
    </row>
    <row r="408" spans="1:17" x14ac:dyDescent="0.25">
      <c r="A408" t="s">
        <v>9493</v>
      </c>
      <c r="B408" t="s">
        <v>405</v>
      </c>
      <c r="C408">
        <v>1</v>
      </c>
      <c r="D408" t="s">
        <v>18</v>
      </c>
      <c r="E408" t="s">
        <v>19</v>
      </c>
      <c r="F408" s="1">
        <v>0.5</v>
      </c>
      <c r="G408" t="s">
        <v>9494</v>
      </c>
      <c r="H408" t="s">
        <v>9495</v>
      </c>
      <c r="I408">
        <v>180</v>
      </c>
      <c r="J408">
        <v>56</v>
      </c>
      <c r="K408" s="4">
        <v>1.1111000111100001E+23</v>
      </c>
      <c r="L408" t="s">
        <v>9496</v>
      </c>
      <c r="M408" t="s">
        <v>24</v>
      </c>
      <c r="N408" t="s">
        <v>9399</v>
      </c>
      <c r="O408" t="s">
        <v>66</v>
      </c>
      <c r="P408" t="s">
        <v>395</v>
      </c>
      <c r="Q408" t="s">
        <v>520</v>
      </c>
    </row>
    <row r="409" spans="1:17" x14ac:dyDescent="0.25">
      <c r="A409" t="s">
        <v>9493</v>
      </c>
      <c r="B409" t="s">
        <v>405</v>
      </c>
      <c r="C409">
        <v>2</v>
      </c>
      <c r="D409" t="s">
        <v>18</v>
      </c>
      <c r="E409" t="s">
        <v>29</v>
      </c>
      <c r="F409" s="1">
        <v>0.58333333333333337</v>
      </c>
      <c r="G409" t="s">
        <v>9497</v>
      </c>
      <c r="H409" t="s">
        <v>9498</v>
      </c>
      <c r="I409">
        <v>180</v>
      </c>
      <c r="J409">
        <v>51</v>
      </c>
      <c r="K409" s="4">
        <v>1.1111000111100001E+23</v>
      </c>
      <c r="L409" t="s">
        <v>9496</v>
      </c>
      <c r="M409" t="s">
        <v>24</v>
      </c>
      <c r="N409" t="s">
        <v>9399</v>
      </c>
      <c r="O409" t="s">
        <v>66</v>
      </c>
      <c r="P409" t="s">
        <v>395</v>
      </c>
      <c r="Q409" t="s">
        <v>521</v>
      </c>
    </row>
    <row r="410" spans="1:17" x14ac:dyDescent="0.25">
      <c r="A410" t="s">
        <v>9493</v>
      </c>
      <c r="B410" t="s">
        <v>405</v>
      </c>
      <c r="C410">
        <v>3</v>
      </c>
      <c r="D410" t="s">
        <v>18</v>
      </c>
      <c r="E410" t="s">
        <v>33</v>
      </c>
      <c r="F410" s="1">
        <v>0.375</v>
      </c>
      <c r="G410" t="s">
        <v>9499</v>
      </c>
      <c r="H410" t="s">
        <v>9500</v>
      </c>
      <c r="I410">
        <v>180</v>
      </c>
      <c r="J410">
        <v>34</v>
      </c>
      <c r="K410" s="4">
        <v>1.1111000111100001E+23</v>
      </c>
      <c r="L410" t="s">
        <v>9496</v>
      </c>
      <c r="M410" t="s">
        <v>24</v>
      </c>
      <c r="N410" t="s">
        <v>9399</v>
      </c>
      <c r="O410" t="s">
        <v>66</v>
      </c>
      <c r="P410" t="s">
        <v>395</v>
      </c>
      <c r="Q410" t="s">
        <v>522</v>
      </c>
    </row>
    <row r="411" spans="1:17" x14ac:dyDescent="0.25">
      <c r="A411" t="s">
        <v>9493</v>
      </c>
      <c r="B411" t="s">
        <v>405</v>
      </c>
      <c r="C411">
        <v>4</v>
      </c>
      <c r="D411" t="s">
        <v>18</v>
      </c>
      <c r="E411" t="s">
        <v>33</v>
      </c>
      <c r="F411" s="1">
        <v>0.58333333333333337</v>
      </c>
      <c r="G411" t="s">
        <v>9499</v>
      </c>
      <c r="H411" t="s">
        <v>9500</v>
      </c>
      <c r="I411">
        <v>180</v>
      </c>
      <c r="J411">
        <v>59</v>
      </c>
      <c r="K411" s="4">
        <v>1.1111000111100001E+23</v>
      </c>
      <c r="L411" t="s">
        <v>9496</v>
      </c>
      <c r="M411" t="s">
        <v>24</v>
      </c>
      <c r="N411" t="s">
        <v>9399</v>
      </c>
      <c r="O411" t="s">
        <v>66</v>
      </c>
      <c r="P411" t="s">
        <v>395</v>
      </c>
      <c r="Q411" t="s">
        <v>523</v>
      </c>
    </row>
    <row r="412" spans="1:17" x14ac:dyDescent="0.25">
      <c r="A412" t="s">
        <v>9493</v>
      </c>
      <c r="B412" t="s">
        <v>405</v>
      </c>
      <c r="C412">
        <v>5</v>
      </c>
      <c r="D412" t="s">
        <v>18</v>
      </c>
      <c r="E412" t="s">
        <v>42</v>
      </c>
      <c r="F412" s="1">
        <v>0.5</v>
      </c>
      <c r="G412" t="s">
        <v>9501</v>
      </c>
      <c r="H412" t="s">
        <v>9502</v>
      </c>
      <c r="I412">
        <v>180</v>
      </c>
      <c r="J412">
        <v>44</v>
      </c>
      <c r="K412" s="4">
        <v>1.1111000111100001E+23</v>
      </c>
      <c r="L412" t="s">
        <v>9496</v>
      </c>
      <c r="M412" t="s">
        <v>24</v>
      </c>
      <c r="N412" t="s">
        <v>9399</v>
      </c>
      <c r="O412" t="s">
        <v>66</v>
      </c>
      <c r="P412" t="s">
        <v>395</v>
      </c>
      <c r="Q412" t="s">
        <v>524</v>
      </c>
    </row>
    <row r="413" spans="1:17" x14ac:dyDescent="0.25">
      <c r="A413" t="s">
        <v>9493</v>
      </c>
      <c r="B413" t="s">
        <v>17</v>
      </c>
      <c r="C413">
        <v>1</v>
      </c>
      <c r="D413" t="s">
        <v>18</v>
      </c>
      <c r="E413" t="s">
        <v>29</v>
      </c>
      <c r="F413" s="1">
        <v>0.54166666666666663</v>
      </c>
      <c r="G413" t="s">
        <v>9134</v>
      </c>
      <c r="H413" t="s">
        <v>9503</v>
      </c>
      <c r="I413">
        <v>60</v>
      </c>
      <c r="J413">
        <v>245</v>
      </c>
      <c r="K413" s="4">
        <v>1.1111100111111E+24</v>
      </c>
      <c r="L413" t="s">
        <v>9496</v>
      </c>
      <c r="M413" t="s">
        <v>24</v>
      </c>
      <c r="N413" t="s">
        <v>9399</v>
      </c>
      <c r="O413" t="s">
        <v>66</v>
      </c>
      <c r="P413" t="s">
        <v>20</v>
      </c>
      <c r="Q413" t="s">
        <v>526</v>
      </c>
    </row>
    <row r="414" spans="1:17" x14ac:dyDescent="0.25">
      <c r="A414" t="s">
        <v>9493</v>
      </c>
      <c r="B414" t="s">
        <v>28</v>
      </c>
      <c r="C414">
        <v>1</v>
      </c>
      <c r="D414" t="s">
        <v>18</v>
      </c>
      <c r="E414" t="s">
        <v>42</v>
      </c>
      <c r="F414" s="1">
        <v>0.41666666666666669</v>
      </c>
      <c r="G414" t="s">
        <v>9134</v>
      </c>
      <c r="H414" t="s">
        <v>9504</v>
      </c>
      <c r="I414">
        <v>60</v>
      </c>
      <c r="J414">
        <v>246</v>
      </c>
      <c r="K414" s="4">
        <v>1.111100111111E+23</v>
      </c>
      <c r="L414" t="s">
        <v>9496</v>
      </c>
      <c r="M414" t="s">
        <v>24</v>
      </c>
      <c r="N414" t="s">
        <v>9399</v>
      </c>
      <c r="O414" t="s">
        <v>66</v>
      </c>
      <c r="P414" t="s">
        <v>20</v>
      </c>
      <c r="Q414" t="s">
        <v>527</v>
      </c>
    </row>
    <row r="415" spans="1:17" x14ac:dyDescent="0.25">
      <c r="A415" t="s">
        <v>9493</v>
      </c>
      <c r="B415" t="s">
        <v>32</v>
      </c>
      <c r="C415">
        <v>1</v>
      </c>
      <c r="D415" t="s">
        <v>18</v>
      </c>
      <c r="E415" t="s">
        <v>19</v>
      </c>
      <c r="F415" s="1">
        <v>0.66666666666666663</v>
      </c>
      <c r="G415" t="s">
        <v>9134</v>
      </c>
      <c r="H415" t="s">
        <v>9505</v>
      </c>
      <c r="I415">
        <v>60</v>
      </c>
      <c r="J415">
        <v>246</v>
      </c>
      <c r="K415" s="4">
        <v>1.1111100111111E+24</v>
      </c>
      <c r="L415" t="s">
        <v>9496</v>
      </c>
      <c r="M415" t="s">
        <v>24</v>
      </c>
      <c r="N415" t="s">
        <v>9399</v>
      </c>
      <c r="O415" t="s">
        <v>66</v>
      </c>
      <c r="P415" t="s">
        <v>20</v>
      </c>
      <c r="Q415" t="s">
        <v>528</v>
      </c>
    </row>
    <row r="416" spans="1:17" x14ac:dyDescent="0.25">
      <c r="A416" t="s">
        <v>9493</v>
      </c>
      <c r="B416" t="s">
        <v>479</v>
      </c>
      <c r="C416">
        <v>1</v>
      </c>
      <c r="D416" t="s">
        <v>18</v>
      </c>
      <c r="E416" t="s">
        <v>42</v>
      </c>
      <c r="F416" s="1">
        <v>0.66666666666666663</v>
      </c>
      <c r="G416" t="s">
        <v>9142</v>
      </c>
      <c r="H416" t="s">
        <v>38</v>
      </c>
      <c r="I416">
        <v>60</v>
      </c>
      <c r="J416">
        <v>246</v>
      </c>
      <c r="K416" s="4">
        <v>9.9999999999999998E+23</v>
      </c>
      <c r="L416" t="s">
        <v>9496</v>
      </c>
      <c r="M416" t="s">
        <v>24</v>
      </c>
      <c r="N416" t="s">
        <v>9399</v>
      </c>
      <c r="O416" t="s">
        <v>66</v>
      </c>
      <c r="P416" t="s">
        <v>20</v>
      </c>
      <c r="Q416" t="s">
        <v>529</v>
      </c>
    </row>
    <row r="417" spans="1:17" x14ac:dyDescent="0.25">
      <c r="A417" t="s">
        <v>9493</v>
      </c>
      <c r="B417" t="s">
        <v>36</v>
      </c>
      <c r="C417">
        <v>1</v>
      </c>
      <c r="D417" t="s">
        <v>18</v>
      </c>
      <c r="E417" t="s">
        <v>530</v>
      </c>
      <c r="F417" s="1">
        <v>0.39583333333333331</v>
      </c>
      <c r="G417" t="s">
        <v>9506</v>
      </c>
      <c r="H417" t="s">
        <v>38</v>
      </c>
      <c r="I417">
        <v>90</v>
      </c>
      <c r="J417">
        <v>246</v>
      </c>
      <c r="K417" s="4">
        <v>1E+16</v>
      </c>
      <c r="L417" t="s">
        <v>38</v>
      </c>
      <c r="M417" t="s">
        <v>24</v>
      </c>
      <c r="N417" t="s">
        <v>9399</v>
      </c>
      <c r="O417" t="s">
        <v>66</v>
      </c>
      <c r="P417" t="s">
        <v>39</v>
      </c>
      <c r="Q417" t="s">
        <v>531</v>
      </c>
    </row>
    <row r="418" spans="1:17" x14ac:dyDescent="0.25">
      <c r="A418" t="s">
        <v>9507</v>
      </c>
      <c r="B418" t="s">
        <v>405</v>
      </c>
      <c r="C418">
        <v>1</v>
      </c>
      <c r="D418" t="s">
        <v>18</v>
      </c>
      <c r="E418" t="s">
        <v>29</v>
      </c>
      <c r="F418" s="1">
        <v>0.75</v>
      </c>
      <c r="G418" t="s">
        <v>9508</v>
      </c>
      <c r="H418" t="s">
        <v>9509</v>
      </c>
      <c r="I418">
        <v>180</v>
      </c>
      <c r="J418">
        <v>38</v>
      </c>
      <c r="K418" s="4">
        <v>1.1110100000110999E+43</v>
      </c>
      <c r="L418" t="s">
        <v>38</v>
      </c>
      <c r="M418" t="s">
        <v>24</v>
      </c>
      <c r="N418" t="s">
        <v>9399</v>
      </c>
      <c r="O418" t="s">
        <v>25</v>
      </c>
      <c r="P418" t="s">
        <v>395</v>
      </c>
      <c r="Q418" t="s">
        <v>532</v>
      </c>
    </row>
    <row r="419" spans="1:17" x14ac:dyDescent="0.25">
      <c r="A419" t="s">
        <v>9507</v>
      </c>
      <c r="B419" t="s">
        <v>405</v>
      </c>
      <c r="C419">
        <v>2</v>
      </c>
      <c r="D419" t="s">
        <v>18</v>
      </c>
      <c r="E419" t="s">
        <v>29</v>
      </c>
      <c r="F419" s="1">
        <v>0.54166666666666663</v>
      </c>
      <c r="G419" t="s">
        <v>9508</v>
      </c>
      <c r="H419" t="s">
        <v>9509</v>
      </c>
      <c r="I419">
        <v>180</v>
      </c>
      <c r="J419">
        <v>55</v>
      </c>
      <c r="K419" s="4">
        <v>1.1110100000110999E+43</v>
      </c>
      <c r="L419" t="s">
        <v>38</v>
      </c>
      <c r="M419" t="s">
        <v>24</v>
      </c>
      <c r="N419" t="s">
        <v>9399</v>
      </c>
      <c r="O419" t="s">
        <v>25</v>
      </c>
      <c r="P419" t="s">
        <v>395</v>
      </c>
      <c r="Q419" t="s">
        <v>533</v>
      </c>
    </row>
    <row r="420" spans="1:17" x14ac:dyDescent="0.25">
      <c r="A420" t="s">
        <v>9507</v>
      </c>
      <c r="B420" t="s">
        <v>405</v>
      </c>
      <c r="C420">
        <v>3</v>
      </c>
      <c r="D420" t="s">
        <v>18</v>
      </c>
      <c r="E420" t="s">
        <v>33</v>
      </c>
      <c r="F420" s="1">
        <v>0.625</v>
      </c>
      <c r="G420" t="s">
        <v>9508</v>
      </c>
      <c r="H420" t="s">
        <v>9510</v>
      </c>
      <c r="I420">
        <v>180</v>
      </c>
      <c r="J420">
        <v>51</v>
      </c>
      <c r="K420" s="4">
        <v>1.1110100000110999E+43</v>
      </c>
      <c r="L420" t="s">
        <v>38</v>
      </c>
      <c r="M420" t="s">
        <v>24</v>
      </c>
      <c r="N420" t="s">
        <v>9399</v>
      </c>
      <c r="O420" t="s">
        <v>25</v>
      </c>
      <c r="P420" t="s">
        <v>395</v>
      </c>
      <c r="Q420" t="s">
        <v>534</v>
      </c>
    </row>
    <row r="421" spans="1:17" x14ac:dyDescent="0.25">
      <c r="A421" t="s">
        <v>9507</v>
      </c>
      <c r="B421" t="s">
        <v>405</v>
      </c>
      <c r="C421">
        <v>4</v>
      </c>
      <c r="D421" t="s">
        <v>18</v>
      </c>
      <c r="E421" t="s">
        <v>42</v>
      </c>
      <c r="F421" s="1">
        <v>0.58333333333333337</v>
      </c>
      <c r="G421" t="s">
        <v>9508</v>
      </c>
      <c r="H421" t="s">
        <v>9511</v>
      </c>
      <c r="I421">
        <v>180</v>
      </c>
      <c r="J421">
        <v>52</v>
      </c>
      <c r="K421" s="4">
        <v>1.1110100000110999E+43</v>
      </c>
      <c r="L421" t="s">
        <v>38</v>
      </c>
      <c r="M421" t="s">
        <v>24</v>
      </c>
      <c r="N421" t="s">
        <v>9399</v>
      </c>
      <c r="O421" t="s">
        <v>25</v>
      </c>
      <c r="P421" t="s">
        <v>395</v>
      </c>
      <c r="Q421" t="s">
        <v>535</v>
      </c>
    </row>
    <row r="422" spans="1:17" x14ac:dyDescent="0.25">
      <c r="A422" t="s">
        <v>9507</v>
      </c>
      <c r="B422" t="s">
        <v>17</v>
      </c>
      <c r="C422">
        <v>1</v>
      </c>
      <c r="D422" t="s">
        <v>18</v>
      </c>
      <c r="E422" t="s">
        <v>19</v>
      </c>
      <c r="F422" s="1">
        <v>0.375</v>
      </c>
      <c r="G422" t="s">
        <v>9142</v>
      </c>
      <c r="H422" t="s">
        <v>9512</v>
      </c>
      <c r="I422">
        <v>60</v>
      </c>
      <c r="J422">
        <v>195</v>
      </c>
      <c r="K422" s="4">
        <v>1.1111010001111099E+44</v>
      </c>
      <c r="L422" t="s">
        <v>9513</v>
      </c>
      <c r="M422" t="s">
        <v>24</v>
      </c>
      <c r="N422" t="s">
        <v>9399</v>
      </c>
      <c r="O422" t="s">
        <v>25</v>
      </c>
      <c r="P422" t="s">
        <v>20</v>
      </c>
      <c r="Q422" t="s">
        <v>536</v>
      </c>
    </row>
    <row r="423" spans="1:17" x14ac:dyDescent="0.25">
      <c r="A423" t="s">
        <v>9507</v>
      </c>
      <c r="B423" t="s">
        <v>28</v>
      </c>
      <c r="C423">
        <v>1</v>
      </c>
      <c r="D423" t="s">
        <v>18</v>
      </c>
      <c r="E423" t="s">
        <v>33</v>
      </c>
      <c r="F423" s="1">
        <v>0.5</v>
      </c>
      <c r="G423" t="s">
        <v>9142</v>
      </c>
      <c r="H423" t="s">
        <v>9514</v>
      </c>
      <c r="I423">
        <v>60</v>
      </c>
      <c r="J423">
        <v>196</v>
      </c>
      <c r="K423" s="4">
        <v>1.1111110001111099E+44</v>
      </c>
      <c r="L423" t="s">
        <v>9513</v>
      </c>
      <c r="M423" t="s">
        <v>24</v>
      </c>
      <c r="N423" t="s">
        <v>9399</v>
      </c>
      <c r="O423" t="s">
        <v>25</v>
      </c>
      <c r="P423" t="s">
        <v>20</v>
      </c>
      <c r="Q423" t="s">
        <v>537</v>
      </c>
    </row>
    <row r="424" spans="1:17" x14ac:dyDescent="0.25">
      <c r="A424" t="s">
        <v>9507</v>
      </c>
      <c r="B424" t="s">
        <v>32</v>
      </c>
      <c r="C424">
        <v>1</v>
      </c>
      <c r="D424" t="s">
        <v>18</v>
      </c>
      <c r="E424" t="s">
        <v>37</v>
      </c>
      <c r="F424" s="1">
        <v>0.5</v>
      </c>
      <c r="G424" t="s">
        <v>9162</v>
      </c>
      <c r="H424" t="s">
        <v>9515</v>
      </c>
      <c r="I424">
        <v>60</v>
      </c>
      <c r="J424">
        <v>196</v>
      </c>
      <c r="K424" s="4">
        <v>1.11101100011111E+44</v>
      </c>
      <c r="L424" t="s">
        <v>9513</v>
      </c>
      <c r="M424" t="s">
        <v>24</v>
      </c>
      <c r="N424" t="s">
        <v>9399</v>
      </c>
      <c r="O424" t="s">
        <v>25</v>
      </c>
      <c r="P424" t="s">
        <v>20</v>
      </c>
      <c r="Q424" t="s">
        <v>538</v>
      </c>
    </row>
    <row r="425" spans="1:17" x14ac:dyDescent="0.25">
      <c r="A425" t="s">
        <v>9507</v>
      </c>
      <c r="B425" t="s">
        <v>36</v>
      </c>
      <c r="C425">
        <v>1</v>
      </c>
      <c r="D425" t="s">
        <v>18</v>
      </c>
      <c r="E425" t="s">
        <v>530</v>
      </c>
      <c r="F425" s="1">
        <v>0.39583333333333331</v>
      </c>
      <c r="G425" t="s">
        <v>9134</v>
      </c>
      <c r="H425" t="s">
        <v>38</v>
      </c>
      <c r="I425">
        <v>120</v>
      </c>
      <c r="J425">
        <v>196</v>
      </c>
      <c r="K425" s="4">
        <v>9.9999999999999994E+38</v>
      </c>
      <c r="L425" t="s">
        <v>38</v>
      </c>
      <c r="M425" t="s">
        <v>24</v>
      </c>
      <c r="N425" t="s">
        <v>9399</v>
      </c>
      <c r="O425" t="s">
        <v>25</v>
      </c>
      <c r="P425" t="s">
        <v>39</v>
      </c>
      <c r="Q425" t="s">
        <v>539</v>
      </c>
    </row>
    <row r="426" spans="1:17" x14ac:dyDescent="0.25">
      <c r="A426" t="s">
        <v>9507</v>
      </c>
      <c r="B426" t="s">
        <v>41</v>
      </c>
      <c r="C426">
        <v>1</v>
      </c>
      <c r="D426" t="s">
        <v>18</v>
      </c>
      <c r="E426" t="s">
        <v>530</v>
      </c>
      <c r="F426" s="1">
        <v>0.39583333333333331</v>
      </c>
      <c r="G426" t="s">
        <v>9138</v>
      </c>
      <c r="H426" t="s">
        <v>38</v>
      </c>
      <c r="I426">
        <v>120</v>
      </c>
      <c r="J426">
        <v>196</v>
      </c>
      <c r="K426" s="4">
        <v>1.0000000000000001E+32</v>
      </c>
      <c r="L426" t="s">
        <v>38</v>
      </c>
      <c r="M426" t="s">
        <v>24</v>
      </c>
      <c r="N426" t="s">
        <v>9399</v>
      </c>
      <c r="O426" t="s">
        <v>25</v>
      </c>
      <c r="P426" t="s">
        <v>39</v>
      </c>
      <c r="Q426" t="s">
        <v>540</v>
      </c>
    </row>
    <row r="427" spans="1:17" x14ac:dyDescent="0.25">
      <c r="A427" t="s">
        <v>9516</v>
      </c>
      <c r="B427" t="s">
        <v>405</v>
      </c>
      <c r="C427">
        <v>1</v>
      </c>
      <c r="D427" t="s">
        <v>18</v>
      </c>
      <c r="E427" t="s">
        <v>29</v>
      </c>
      <c r="F427" s="1">
        <v>0.58333333333333337</v>
      </c>
      <c r="G427" t="s">
        <v>9458</v>
      </c>
      <c r="H427" t="s">
        <v>9517</v>
      </c>
      <c r="I427">
        <v>180</v>
      </c>
      <c r="J427">
        <v>51</v>
      </c>
      <c r="K427" s="4">
        <v>1.1110000000000001E+22</v>
      </c>
      <c r="L427" t="s">
        <v>9518</v>
      </c>
      <c r="M427" t="s">
        <v>24</v>
      </c>
      <c r="N427" t="s">
        <v>9399</v>
      </c>
      <c r="O427" t="s">
        <v>66</v>
      </c>
      <c r="P427" t="s">
        <v>395</v>
      </c>
      <c r="Q427" t="s">
        <v>541</v>
      </c>
    </row>
    <row r="428" spans="1:17" x14ac:dyDescent="0.25">
      <c r="A428" t="s">
        <v>9516</v>
      </c>
      <c r="B428" t="s">
        <v>405</v>
      </c>
      <c r="C428">
        <v>2</v>
      </c>
      <c r="D428" t="s">
        <v>18</v>
      </c>
      <c r="E428" t="s">
        <v>33</v>
      </c>
      <c r="F428" s="1">
        <v>0.5</v>
      </c>
      <c r="G428" t="s">
        <v>9458</v>
      </c>
      <c r="H428" t="s">
        <v>9519</v>
      </c>
      <c r="I428">
        <v>180</v>
      </c>
      <c r="J428">
        <v>51</v>
      </c>
      <c r="K428" s="4">
        <v>1.1110000000000001E+22</v>
      </c>
      <c r="L428" t="s">
        <v>9518</v>
      </c>
      <c r="M428" t="s">
        <v>24</v>
      </c>
      <c r="N428" t="s">
        <v>9399</v>
      </c>
      <c r="O428" t="s">
        <v>66</v>
      </c>
      <c r="P428" t="s">
        <v>395</v>
      </c>
      <c r="Q428" t="s">
        <v>542</v>
      </c>
    </row>
    <row r="429" spans="1:17" x14ac:dyDescent="0.25">
      <c r="A429" t="s">
        <v>9516</v>
      </c>
      <c r="B429" t="s">
        <v>405</v>
      </c>
      <c r="C429">
        <v>3</v>
      </c>
      <c r="D429" t="s">
        <v>18</v>
      </c>
      <c r="E429" t="s">
        <v>42</v>
      </c>
      <c r="F429" s="1">
        <v>0.5</v>
      </c>
      <c r="G429" t="s">
        <v>9458</v>
      </c>
      <c r="H429" t="s">
        <v>9520</v>
      </c>
      <c r="I429">
        <v>180</v>
      </c>
      <c r="J429">
        <v>31</v>
      </c>
      <c r="K429" s="4">
        <v>1.1110000000000001E+22</v>
      </c>
      <c r="L429" t="s">
        <v>9518</v>
      </c>
      <c r="M429" t="s">
        <v>24</v>
      </c>
      <c r="N429" t="s">
        <v>9399</v>
      </c>
      <c r="O429" t="s">
        <v>66</v>
      </c>
      <c r="P429" t="s">
        <v>395</v>
      </c>
      <c r="Q429" t="s">
        <v>543</v>
      </c>
    </row>
    <row r="430" spans="1:17" x14ac:dyDescent="0.25">
      <c r="A430" t="s">
        <v>9516</v>
      </c>
      <c r="B430" t="s">
        <v>17</v>
      </c>
      <c r="C430">
        <v>1</v>
      </c>
      <c r="D430" t="s">
        <v>18</v>
      </c>
      <c r="E430" t="s">
        <v>33</v>
      </c>
      <c r="F430" s="1">
        <v>0.375</v>
      </c>
      <c r="G430" t="s">
        <v>9167</v>
      </c>
      <c r="H430" t="s">
        <v>9521</v>
      </c>
      <c r="I430">
        <v>60</v>
      </c>
      <c r="J430">
        <v>134</v>
      </c>
      <c r="K430" s="4">
        <v>1.1111100111111E+24</v>
      </c>
      <c r="L430" t="s">
        <v>9518</v>
      </c>
      <c r="M430" t="s">
        <v>24</v>
      </c>
      <c r="N430" t="s">
        <v>9399</v>
      </c>
      <c r="O430" t="s">
        <v>66</v>
      </c>
      <c r="P430" t="s">
        <v>20</v>
      </c>
      <c r="Q430" t="s">
        <v>544</v>
      </c>
    </row>
    <row r="431" spans="1:17" x14ac:dyDescent="0.25">
      <c r="A431" t="s">
        <v>9516</v>
      </c>
      <c r="B431" t="s">
        <v>28</v>
      </c>
      <c r="C431">
        <v>1</v>
      </c>
      <c r="D431" t="s">
        <v>18</v>
      </c>
      <c r="E431" t="s">
        <v>42</v>
      </c>
      <c r="F431" s="1">
        <v>0.625</v>
      </c>
      <c r="G431" t="s">
        <v>9267</v>
      </c>
      <c r="H431" t="s">
        <v>9522</v>
      </c>
      <c r="I431">
        <v>60</v>
      </c>
      <c r="J431">
        <v>133</v>
      </c>
      <c r="K431" s="4">
        <v>1.1111100111111E+24</v>
      </c>
      <c r="L431" t="s">
        <v>9518</v>
      </c>
      <c r="M431" t="s">
        <v>24</v>
      </c>
      <c r="N431" t="s">
        <v>9399</v>
      </c>
      <c r="O431" t="s">
        <v>66</v>
      </c>
      <c r="P431" t="s">
        <v>20</v>
      </c>
      <c r="Q431" t="s">
        <v>545</v>
      </c>
    </row>
    <row r="432" spans="1:17" x14ac:dyDescent="0.25">
      <c r="A432" t="s">
        <v>9516</v>
      </c>
      <c r="B432" t="s">
        <v>32</v>
      </c>
      <c r="C432">
        <v>1</v>
      </c>
      <c r="D432" t="s">
        <v>18</v>
      </c>
      <c r="E432" t="s">
        <v>19</v>
      </c>
      <c r="F432" s="1">
        <v>0.625</v>
      </c>
      <c r="G432" t="s">
        <v>9267</v>
      </c>
      <c r="H432" t="s">
        <v>9523</v>
      </c>
      <c r="I432">
        <v>60</v>
      </c>
      <c r="J432">
        <v>135</v>
      </c>
      <c r="K432" s="4">
        <v>1.1111100111111E+24</v>
      </c>
      <c r="L432" t="s">
        <v>9518</v>
      </c>
      <c r="M432" t="s">
        <v>24</v>
      </c>
      <c r="N432" t="s">
        <v>9399</v>
      </c>
      <c r="O432" t="s">
        <v>66</v>
      </c>
      <c r="P432" t="s">
        <v>20</v>
      </c>
      <c r="Q432" t="s">
        <v>546</v>
      </c>
    </row>
    <row r="433" spans="1:17" x14ac:dyDescent="0.25">
      <c r="A433" t="s">
        <v>9516</v>
      </c>
      <c r="B433" t="s">
        <v>36</v>
      </c>
      <c r="C433">
        <v>1</v>
      </c>
      <c r="D433" t="s">
        <v>18</v>
      </c>
      <c r="E433" t="s">
        <v>42</v>
      </c>
      <c r="F433" s="1">
        <v>0.77083333333333337</v>
      </c>
      <c r="G433" t="s">
        <v>9524</v>
      </c>
      <c r="H433" t="s">
        <v>38</v>
      </c>
      <c r="I433">
        <v>90</v>
      </c>
      <c r="J433">
        <v>135</v>
      </c>
      <c r="K433" s="4">
        <v>1E+16</v>
      </c>
      <c r="L433" t="s">
        <v>38</v>
      </c>
      <c r="M433" t="s">
        <v>24</v>
      </c>
      <c r="N433" t="s">
        <v>9399</v>
      </c>
      <c r="O433" t="s">
        <v>66</v>
      </c>
      <c r="P433" t="s">
        <v>39</v>
      </c>
      <c r="Q433" t="s">
        <v>547</v>
      </c>
    </row>
    <row r="434" spans="1:17" x14ac:dyDescent="0.25">
      <c r="A434" t="s">
        <v>9525</v>
      </c>
      <c r="B434" t="s">
        <v>391</v>
      </c>
      <c r="C434">
        <v>1</v>
      </c>
      <c r="D434" t="s">
        <v>18</v>
      </c>
      <c r="E434" t="s">
        <v>37</v>
      </c>
      <c r="F434" s="1">
        <v>0.41666666666666669</v>
      </c>
      <c r="G434" t="s">
        <v>9370</v>
      </c>
      <c r="H434" t="s">
        <v>9526</v>
      </c>
      <c r="I434">
        <v>120</v>
      </c>
      <c r="J434">
        <v>45</v>
      </c>
      <c r="K434" s="4">
        <v>1.11101100011111E+44</v>
      </c>
      <c r="L434" t="s">
        <v>9527</v>
      </c>
      <c r="M434" t="s">
        <v>24</v>
      </c>
      <c r="N434" t="s">
        <v>9399</v>
      </c>
      <c r="O434" t="s">
        <v>25</v>
      </c>
      <c r="P434" t="s">
        <v>9372</v>
      </c>
      <c r="Q434" t="s">
        <v>549</v>
      </c>
    </row>
    <row r="435" spans="1:17" x14ac:dyDescent="0.25">
      <c r="A435" t="s">
        <v>9525</v>
      </c>
      <c r="B435" t="s">
        <v>391</v>
      </c>
      <c r="C435">
        <v>2</v>
      </c>
      <c r="D435" t="s">
        <v>18</v>
      </c>
      <c r="E435" t="s">
        <v>37</v>
      </c>
      <c r="F435" s="1">
        <v>0.5</v>
      </c>
      <c r="G435" t="s">
        <v>9370</v>
      </c>
      <c r="H435" t="s">
        <v>9526</v>
      </c>
      <c r="I435">
        <v>120</v>
      </c>
      <c r="J435">
        <v>43</v>
      </c>
      <c r="K435" s="4">
        <v>1.11101100011111E+44</v>
      </c>
      <c r="L435" t="s">
        <v>9527</v>
      </c>
      <c r="M435" t="s">
        <v>24</v>
      </c>
      <c r="N435" t="s">
        <v>9399</v>
      </c>
      <c r="O435" t="s">
        <v>25</v>
      </c>
      <c r="P435" t="s">
        <v>9372</v>
      </c>
      <c r="Q435" t="s">
        <v>550</v>
      </c>
    </row>
    <row r="436" spans="1:17" x14ac:dyDescent="0.25">
      <c r="A436" t="s">
        <v>9525</v>
      </c>
      <c r="B436" t="s">
        <v>17</v>
      </c>
      <c r="C436">
        <v>1</v>
      </c>
      <c r="D436" t="s">
        <v>18</v>
      </c>
      <c r="E436" t="s">
        <v>42</v>
      </c>
      <c r="F436" s="1">
        <v>0.625</v>
      </c>
      <c r="G436" t="s">
        <v>9242</v>
      </c>
      <c r="H436" t="s">
        <v>9528</v>
      </c>
      <c r="I436">
        <v>60</v>
      </c>
      <c r="J436">
        <v>88</v>
      </c>
      <c r="K436" s="4">
        <v>1.1111110001111099E+44</v>
      </c>
      <c r="L436" t="s">
        <v>9527</v>
      </c>
      <c r="M436" t="s">
        <v>24</v>
      </c>
      <c r="N436" t="s">
        <v>9399</v>
      </c>
      <c r="O436" t="s">
        <v>25</v>
      </c>
      <c r="P436" t="s">
        <v>20</v>
      </c>
      <c r="Q436" t="s">
        <v>551</v>
      </c>
    </row>
    <row r="437" spans="1:17" x14ac:dyDescent="0.25">
      <c r="A437" t="s">
        <v>9525</v>
      </c>
      <c r="B437" t="s">
        <v>28</v>
      </c>
      <c r="C437">
        <v>1</v>
      </c>
      <c r="D437" t="s">
        <v>18</v>
      </c>
      <c r="E437" t="s">
        <v>19</v>
      </c>
      <c r="F437" s="1">
        <v>0.45833333333333331</v>
      </c>
      <c r="G437" t="s">
        <v>9354</v>
      </c>
      <c r="H437" t="s">
        <v>9529</v>
      </c>
      <c r="I437">
        <v>60</v>
      </c>
      <c r="J437">
        <v>88</v>
      </c>
      <c r="K437" s="4">
        <v>1.1111010001111099E+44</v>
      </c>
      <c r="L437" t="s">
        <v>9527</v>
      </c>
      <c r="M437" t="s">
        <v>24</v>
      </c>
      <c r="N437" t="s">
        <v>9399</v>
      </c>
      <c r="O437" t="s">
        <v>25</v>
      </c>
      <c r="P437" t="s">
        <v>20</v>
      </c>
      <c r="Q437" t="s">
        <v>552</v>
      </c>
    </row>
    <row r="438" spans="1:17" x14ac:dyDescent="0.25">
      <c r="A438" t="s">
        <v>9530</v>
      </c>
      <c r="B438" t="s">
        <v>405</v>
      </c>
      <c r="C438">
        <v>1</v>
      </c>
      <c r="D438" t="s">
        <v>18</v>
      </c>
      <c r="E438" t="s">
        <v>19</v>
      </c>
      <c r="F438" s="1">
        <v>0.45833333333333331</v>
      </c>
      <c r="G438" t="s">
        <v>9508</v>
      </c>
      <c r="H438" t="s">
        <v>9531</v>
      </c>
      <c r="I438">
        <v>240</v>
      </c>
      <c r="J438">
        <v>38</v>
      </c>
      <c r="K438" s="4">
        <v>1.11111E+24</v>
      </c>
      <c r="L438" t="s">
        <v>9532</v>
      </c>
      <c r="M438" t="s">
        <v>24</v>
      </c>
      <c r="N438" t="s">
        <v>9399</v>
      </c>
      <c r="O438" t="s">
        <v>66</v>
      </c>
      <c r="P438" t="s">
        <v>395</v>
      </c>
      <c r="Q438" t="s">
        <v>554</v>
      </c>
    </row>
    <row r="439" spans="1:17" x14ac:dyDescent="0.25">
      <c r="A439" t="s">
        <v>9530</v>
      </c>
      <c r="B439" t="s">
        <v>405</v>
      </c>
      <c r="C439">
        <v>2</v>
      </c>
      <c r="D439" t="s">
        <v>18</v>
      </c>
      <c r="E439" t="s">
        <v>29</v>
      </c>
      <c r="F439" s="1">
        <v>0.5</v>
      </c>
      <c r="G439" t="s">
        <v>9508</v>
      </c>
      <c r="H439" t="s">
        <v>9533</v>
      </c>
      <c r="I439">
        <v>240</v>
      </c>
      <c r="J439">
        <v>10</v>
      </c>
      <c r="K439" s="4">
        <v>1.11111E+24</v>
      </c>
      <c r="L439" t="s">
        <v>9532</v>
      </c>
      <c r="M439" t="s">
        <v>24</v>
      </c>
      <c r="N439" t="s">
        <v>9399</v>
      </c>
      <c r="O439" t="s">
        <v>66</v>
      </c>
      <c r="P439" t="s">
        <v>395</v>
      </c>
      <c r="Q439" t="s">
        <v>555</v>
      </c>
    </row>
    <row r="440" spans="1:17" x14ac:dyDescent="0.25">
      <c r="A440" t="s">
        <v>9530</v>
      </c>
      <c r="B440" t="s">
        <v>17</v>
      </c>
      <c r="C440">
        <v>1</v>
      </c>
      <c r="D440" t="s">
        <v>18</v>
      </c>
      <c r="E440" t="s">
        <v>42</v>
      </c>
      <c r="F440" s="1">
        <v>0.58333333333333337</v>
      </c>
      <c r="G440" t="s">
        <v>9282</v>
      </c>
      <c r="H440" t="s">
        <v>9534</v>
      </c>
      <c r="I440">
        <v>60</v>
      </c>
      <c r="J440">
        <v>52</v>
      </c>
      <c r="K440" s="4">
        <v>1.1110999999999999E+23</v>
      </c>
      <c r="L440" t="s">
        <v>9532</v>
      </c>
      <c r="M440" t="s">
        <v>24</v>
      </c>
      <c r="N440" t="s">
        <v>9399</v>
      </c>
      <c r="O440" t="s">
        <v>66</v>
      </c>
      <c r="P440" t="s">
        <v>20</v>
      </c>
      <c r="Q440" t="s">
        <v>556</v>
      </c>
    </row>
    <row r="441" spans="1:17" x14ac:dyDescent="0.25">
      <c r="A441" t="s">
        <v>9530</v>
      </c>
      <c r="B441" t="s">
        <v>28</v>
      </c>
      <c r="C441">
        <v>1</v>
      </c>
      <c r="D441" t="s">
        <v>18</v>
      </c>
      <c r="E441" t="s">
        <v>37</v>
      </c>
      <c r="F441" s="1">
        <v>0.41666666666666669</v>
      </c>
      <c r="G441" t="s">
        <v>9535</v>
      </c>
      <c r="H441" t="s">
        <v>9536</v>
      </c>
      <c r="I441">
        <v>60</v>
      </c>
      <c r="J441">
        <v>52</v>
      </c>
      <c r="K441" s="4">
        <v>1.11111E+24</v>
      </c>
      <c r="L441" t="s">
        <v>9532</v>
      </c>
      <c r="M441" t="s">
        <v>24</v>
      </c>
      <c r="N441" t="s">
        <v>9399</v>
      </c>
      <c r="O441" t="s">
        <v>66</v>
      </c>
      <c r="P441" t="s">
        <v>20</v>
      </c>
      <c r="Q441" t="s">
        <v>557</v>
      </c>
    </row>
    <row r="442" spans="1:17" x14ac:dyDescent="0.25">
      <c r="A442" t="s">
        <v>9530</v>
      </c>
      <c r="B442" t="s">
        <v>32</v>
      </c>
      <c r="C442">
        <v>1</v>
      </c>
      <c r="D442" t="s">
        <v>18</v>
      </c>
      <c r="E442" t="s">
        <v>19</v>
      </c>
      <c r="F442" s="1">
        <v>0.625</v>
      </c>
      <c r="G442" t="s">
        <v>9354</v>
      </c>
      <c r="H442" t="s">
        <v>9531</v>
      </c>
      <c r="I442">
        <v>60</v>
      </c>
      <c r="J442">
        <v>52</v>
      </c>
      <c r="K442" s="4">
        <v>1.11111E+24</v>
      </c>
      <c r="L442" t="s">
        <v>9532</v>
      </c>
      <c r="M442" t="s">
        <v>24</v>
      </c>
      <c r="N442" t="s">
        <v>9399</v>
      </c>
      <c r="O442" t="s">
        <v>66</v>
      </c>
      <c r="P442" t="s">
        <v>20</v>
      </c>
      <c r="Q442" t="s">
        <v>558</v>
      </c>
    </row>
    <row r="443" spans="1:17" x14ac:dyDescent="0.25">
      <c r="A443" t="s">
        <v>9530</v>
      </c>
      <c r="B443" t="s">
        <v>479</v>
      </c>
      <c r="C443">
        <v>1</v>
      </c>
      <c r="D443" t="s">
        <v>18</v>
      </c>
      <c r="E443" t="s">
        <v>29</v>
      </c>
      <c r="F443" s="1">
        <v>0.45833333333333331</v>
      </c>
      <c r="G443" t="s">
        <v>9166</v>
      </c>
      <c r="H443" t="s">
        <v>9533</v>
      </c>
      <c r="I443">
        <v>60</v>
      </c>
      <c r="J443">
        <v>52</v>
      </c>
      <c r="K443" s="4">
        <v>1.11111E+24</v>
      </c>
      <c r="L443" t="s">
        <v>9532</v>
      </c>
      <c r="M443" t="s">
        <v>24</v>
      </c>
      <c r="N443" t="s">
        <v>9399</v>
      </c>
      <c r="O443" t="s">
        <v>66</v>
      </c>
      <c r="P443" t="s">
        <v>20</v>
      </c>
      <c r="Q443" t="s">
        <v>559</v>
      </c>
    </row>
    <row r="444" spans="1:17" x14ac:dyDescent="0.25">
      <c r="A444" t="s">
        <v>9537</v>
      </c>
      <c r="B444" t="s">
        <v>405</v>
      </c>
      <c r="C444">
        <v>1</v>
      </c>
      <c r="D444" t="s">
        <v>18</v>
      </c>
      <c r="E444" t="s">
        <v>42</v>
      </c>
      <c r="F444" s="1">
        <v>0.5</v>
      </c>
      <c r="G444" t="s">
        <v>9538</v>
      </c>
      <c r="H444" t="s">
        <v>9539</v>
      </c>
      <c r="I444">
        <v>180</v>
      </c>
      <c r="J444">
        <v>36</v>
      </c>
      <c r="K444" s="4">
        <v>1.11111E+16</v>
      </c>
      <c r="L444" t="s">
        <v>38</v>
      </c>
      <c r="M444" t="s">
        <v>24</v>
      </c>
      <c r="N444" t="s">
        <v>9399</v>
      </c>
      <c r="O444" t="s">
        <v>66</v>
      </c>
      <c r="P444" t="s">
        <v>395</v>
      </c>
      <c r="Q444" t="s">
        <v>561</v>
      </c>
    </row>
    <row r="445" spans="1:17" x14ac:dyDescent="0.25">
      <c r="A445" t="s">
        <v>9537</v>
      </c>
      <c r="B445" t="s">
        <v>17</v>
      </c>
      <c r="C445">
        <v>1</v>
      </c>
      <c r="D445" t="s">
        <v>18</v>
      </c>
      <c r="E445" t="s">
        <v>29</v>
      </c>
      <c r="F445" s="1">
        <v>0.45833333333333331</v>
      </c>
      <c r="G445" t="s">
        <v>9166</v>
      </c>
      <c r="H445" t="s">
        <v>9540</v>
      </c>
      <c r="I445">
        <v>60</v>
      </c>
      <c r="J445">
        <v>36</v>
      </c>
      <c r="K445" s="4">
        <v>1.11111E+16</v>
      </c>
      <c r="L445" t="s">
        <v>38</v>
      </c>
      <c r="M445" t="s">
        <v>24</v>
      </c>
      <c r="N445" t="s">
        <v>9399</v>
      </c>
      <c r="O445" t="s">
        <v>66</v>
      </c>
      <c r="P445" t="s">
        <v>20</v>
      </c>
      <c r="Q445" t="s">
        <v>562</v>
      </c>
    </row>
    <row r="446" spans="1:17" x14ac:dyDescent="0.25">
      <c r="A446" t="s">
        <v>9537</v>
      </c>
      <c r="B446" t="s">
        <v>28</v>
      </c>
      <c r="C446">
        <v>1</v>
      </c>
      <c r="D446" t="s">
        <v>18</v>
      </c>
      <c r="E446" t="s">
        <v>33</v>
      </c>
      <c r="F446" s="1">
        <v>0.5</v>
      </c>
      <c r="G446" t="s">
        <v>9160</v>
      </c>
      <c r="H446" t="s">
        <v>9541</v>
      </c>
      <c r="I446">
        <v>60</v>
      </c>
      <c r="J446">
        <v>36</v>
      </c>
      <c r="K446" s="4">
        <v>1.11111E+16</v>
      </c>
      <c r="L446" t="s">
        <v>38</v>
      </c>
      <c r="M446" t="s">
        <v>24</v>
      </c>
      <c r="N446" t="s">
        <v>9399</v>
      </c>
      <c r="O446" t="s">
        <v>66</v>
      </c>
      <c r="P446" t="s">
        <v>20</v>
      </c>
      <c r="Q446" t="s">
        <v>563</v>
      </c>
    </row>
    <row r="447" spans="1:17" x14ac:dyDescent="0.25">
      <c r="A447" t="s">
        <v>9537</v>
      </c>
      <c r="B447" t="s">
        <v>32</v>
      </c>
      <c r="C447">
        <v>1</v>
      </c>
      <c r="D447" t="s">
        <v>18</v>
      </c>
      <c r="E447" t="s">
        <v>42</v>
      </c>
      <c r="F447" s="1">
        <v>0.45833333333333331</v>
      </c>
      <c r="G447" t="s">
        <v>9282</v>
      </c>
      <c r="H447" t="s">
        <v>9539</v>
      </c>
      <c r="I447">
        <v>60</v>
      </c>
      <c r="J447">
        <v>34</v>
      </c>
      <c r="K447" s="4">
        <v>1.11111E+16</v>
      </c>
      <c r="L447" t="s">
        <v>38</v>
      </c>
      <c r="M447" t="s">
        <v>24</v>
      </c>
      <c r="N447" t="s">
        <v>9399</v>
      </c>
      <c r="O447" t="s">
        <v>66</v>
      </c>
      <c r="P447" t="s">
        <v>20</v>
      </c>
      <c r="Q447" t="s">
        <v>564</v>
      </c>
    </row>
    <row r="448" spans="1:17" x14ac:dyDescent="0.25">
      <c r="A448" t="s">
        <v>9542</v>
      </c>
      <c r="B448" t="s">
        <v>565</v>
      </c>
      <c r="C448">
        <v>1</v>
      </c>
      <c r="D448" t="s">
        <v>18</v>
      </c>
      <c r="E448" t="s">
        <v>530</v>
      </c>
      <c r="F448" s="1">
        <v>0.375</v>
      </c>
      <c r="G448" t="s">
        <v>38</v>
      </c>
      <c r="H448" t="s">
        <v>518</v>
      </c>
      <c r="I448">
        <v>480</v>
      </c>
      <c r="J448">
        <v>23</v>
      </c>
      <c r="K448" s="4">
        <v>9.9999999999999995E+36</v>
      </c>
      <c r="L448" t="s">
        <v>9543</v>
      </c>
      <c r="N448" t="s">
        <v>9399</v>
      </c>
      <c r="O448" t="s">
        <v>25</v>
      </c>
      <c r="P448" t="s">
        <v>9544</v>
      </c>
      <c r="Q448" t="s">
        <v>567</v>
      </c>
    </row>
    <row r="449" spans="1:17" x14ac:dyDescent="0.25">
      <c r="A449" t="s">
        <v>9542</v>
      </c>
      <c r="B449" t="s">
        <v>565</v>
      </c>
      <c r="C449">
        <v>2</v>
      </c>
      <c r="D449" t="s">
        <v>18</v>
      </c>
      <c r="E449" t="s">
        <v>29</v>
      </c>
      <c r="F449" s="1">
        <v>0.375</v>
      </c>
      <c r="G449" t="s">
        <v>38</v>
      </c>
      <c r="H449" t="s">
        <v>518</v>
      </c>
      <c r="I449">
        <v>480</v>
      </c>
      <c r="J449">
        <v>17</v>
      </c>
      <c r="K449" s="4">
        <v>1E+36</v>
      </c>
      <c r="L449" t="s">
        <v>9543</v>
      </c>
      <c r="N449" t="s">
        <v>9399</v>
      </c>
      <c r="O449" t="s">
        <v>25</v>
      </c>
      <c r="P449" t="s">
        <v>9544</v>
      </c>
      <c r="Q449" t="s">
        <v>568</v>
      </c>
    </row>
    <row r="450" spans="1:17" x14ac:dyDescent="0.25">
      <c r="A450" t="s">
        <v>9542</v>
      </c>
      <c r="B450" t="s">
        <v>405</v>
      </c>
      <c r="C450">
        <v>1</v>
      </c>
      <c r="D450" t="s">
        <v>18</v>
      </c>
      <c r="E450" t="s">
        <v>29</v>
      </c>
      <c r="F450" s="1">
        <v>0.54166666666666663</v>
      </c>
      <c r="G450" t="s">
        <v>9545</v>
      </c>
      <c r="H450" t="s">
        <v>518</v>
      </c>
      <c r="I450">
        <v>120</v>
      </c>
      <c r="J450">
        <v>15</v>
      </c>
      <c r="K450" s="4">
        <v>1.11E+42</v>
      </c>
      <c r="L450" t="s">
        <v>9543</v>
      </c>
      <c r="M450" t="s">
        <v>24</v>
      </c>
      <c r="N450" t="s">
        <v>9399</v>
      </c>
      <c r="O450" t="s">
        <v>25</v>
      </c>
      <c r="P450" t="s">
        <v>395</v>
      </c>
      <c r="Q450" t="s">
        <v>569</v>
      </c>
    </row>
    <row r="451" spans="1:17" x14ac:dyDescent="0.25">
      <c r="A451" t="s">
        <v>9542</v>
      </c>
      <c r="B451" t="s">
        <v>405</v>
      </c>
      <c r="C451">
        <v>2</v>
      </c>
      <c r="D451" t="s">
        <v>18</v>
      </c>
      <c r="E451" t="s">
        <v>33</v>
      </c>
      <c r="F451" s="1">
        <v>0.5</v>
      </c>
      <c r="G451" t="s">
        <v>9545</v>
      </c>
      <c r="H451" t="s">
        <v>518</v>
      </c>
      <c r="I451">
        <v>120</v>
      </c>
      <c r="J451">
        <v>24</v>
      </c>
      <c r="K451" s="4">
        <v>1.11E+42</v>
      </c>
      <c r="L451" t="s">
        <v>9543</v>
      </c>
      <c r="M451" t="s">
        <v>24</v>
      </c>
      <c r="N451" t="s">
        <v>9399</v>
      </c>
      <c r="O451" t="s">
        <v>25</v>
      </c>
      <c r="P451" t="s">
        <v>395</v>
      </c>
      <c r="Q451" t="s">
        <v>570</v>
      </c>
    </row>
    <row r="452" spans="1:17" x14ac:dyDescent="0.25">
      <c r="A452" t="s">
        <v>9542</v>
      </c>
      <c r="B452" t="s">
        <v>17</v>
      </c>
      <c r="C452">
        <v>1</v>
      </c>
      <c r="D452" t="s">
        <v>18</v>
      </c>
      <c r="E452" t="s">
        <v>29</v>
      </c>
      <c r="F452" s="1">
        <v>0.375</v>
      </c>
      <c r="G452" t="s">
        <v>9167</v>
      </c>
      <c r="H452" t="s">
        <v>518</v>
      </c>
      <c r="I452">
        <v>60</v>
      </c>
      <c r="J452">
        <v>40</v>
      </c>
      <c r="K452" s="4">
        <v>1.1111010001111099E+44</v>
      </c>
      <c r="L452" t="s">
        <v>9543</v>
      </c>
      <c r="M452" t="s">
        <v>24</v>
      </c>
      <c r="N452" t="s">
        <v>9399</v>
      </c>
      <c r="O452" t="s">
        <v>25</v>
      </c>
      <c r="P452" t="s">
        <v>20</v>
      </c>
      <c r="Q452" t="s">
        <v>571</v>
      </c>
    </row>
    <row r="453" spans="1:17" x14ac:dyDescent="0.25">
      <c r="A453" t="s">
        <v>9542</v>
      </c>
      <c r="B453" t="s">
        <v>28</v>
      </c>
      <c r="C453">
        <v>1</v>
      </c>
      <c r="D453" t="s">
        <v>18</v>
      </c>
      <c r="E453" t="s">
        <v>33</v>
      </c>
      <c r="F453" s="1">
        <v>0.58333333333333337</v>
      </c>
      <c r="G453" t="s">
        <v>9354</v>
      </c>
      <c r="H453" t="s">
        <v>518</v>
      </c>
      <c r="I453">
        <v>60</v>
      </c>
      <c r="J453">
        <v>40</v>
      </c>
      <c r="K453" s="4">
        <v>1.1111110001111099E+44</v>
      </c>
      <c r="L453" t="s">
        <v>9543</v>
      </c>
      <c r="M453" t="s">
        <v>24</v>
      </c>
      <c r="N453" t="s">
        <v>9399</v>
      </c>
      <c r="O453" t="s">
        <v>25</v>
      </c>
      <c r="P453" t="s">
        <v>20</v>
      </c>
      <c r="Q453" t="s">
        <v>572</v>
      </c>
    </row>
    <row r="454" spans="1:17" x14ac:dyDescent="0.25">
      <c r="A454" t="s">
        <v>9542</v>
      </c>
      <c r="B454" t="s">
        <v>32</v>
      </c>
      <c r="C454">
        <v>1</v>
      </c>
      <c r="D454" t="s">
        <v>18</v>
      </c>
      <c r="E454" t="s">
        <v>19</v>
      </c>
      <c r="F454" s="1">
        <v>0.5</v>
      </c>
      <c r="G454" t="s">
        <v>9247</v>
      </c>
      <c r="H454" t="s">
        <v>518</v>
      </c>
      <c r="I454">
        <v>60</v>
      </c>
      <c r="J454">
        <v>40</v>
      </c>
      <c r="K454" s="4">
        <v>9.9999999999999998E+37</v>
      </c>
      <c r="L454" t="s">
        <v>9543</v>
      </c>
      <c r="M454" t="s">
        <v>24</v>
      </c>
      <c r="N454" t="s">
        <v>9399</v>
      </c>
      <c r="O454" t="s">
        <v>25</v>
      </c>
      <c r="P454" t="s">
        <v>20</v>
      </c>
      <c r="Q454" t="s">
        <v>573</v>
      </c>
    </row>
    <row r="455" spans="1:17" x14ac:dyDescent="0.25">
      <c r="A455" t="s">
        <v>9542</v>
      </c>
      <c r="B455" t="s">
        <v>479</v>
      </c>
      <c r="C455">
        <v>1</v>
      </c>
      <c r="D455" t="s">
        <v>18</v>
      </c>
      <c r="E455" t="s">
        <v>37</v>
      </c>
      <c r="F455" s="1">
        <v>0.625</v>
      </c>
      <c r="G455" t="s">
        <v>9358</v>
      </c>
      <c r="H455" t="s">
        <v>518</v>
      </c>
      <c r="I455">
        <v>60</v>
      </c>
      <c r="J455">
        <v>40</v>
      </c>
      <c r="K455" s="4">
        <v>9.9999999999999998E+37</v>
      </c>
      <c r="L455" t="s">
        <v>9543</v>
      </c>
      <c r="M455" t="s">
        <v>24</v>
      </c>
      <c r="N455" t="s">
        <v>9399</v>
      </c>
      <c r="O455" t="s">
        <v>25</v>
      </c>
      <c r="P455" t="s">
        <v>20</v>
      </c>
      <c r="Q455" t="s">
        <v>574</v>
      </c>
    </row>
    <row r="456" spans="1:17" x14ac:dyDescent="0.25">
      <c r="A456" t="s">
        <v>9546</v>
      </c>
      <c r="B456" t="s">
        <v>405</v>
      </c>
      <c r="C456">
        <v>1</v>
      </c>
      <c r="D456" t="s">
        <v>18</v>
      </c>
      <c r="E456" t="s">
        <v>29</v>
      </c>
      <c r="F456" s="1">
        <v>0.58333333333333337</v>
      </c>
      <c r="G456" t="s">
        <v>9397</v>
      </c>
      <c r="H456" t="s">
        <v>430</v>
      </c>
      <c r="I456">
        <v>120</v>
      </c>
      <c r="J456">
        <v>14</v>
      </c>
      <c r="K456" s="4">
        <v>1E+30</v>
      </c>
      <c r="L456" t="s">
        <v>9547</v>
      </c>
      <c r="M456" t="s">
        <v>24</v>
      </c>
      <c r="N456" t="s">
        <v>9399</v>
      </c>
      <c r="O456" t="s">
        <v>25</v>
      </c>
      <c r="P456" t="s">
        <v>395</v>
      </c>
      <c r="Q456" t="s">
        <v>575</v>
      </c>
    </row>
    <row r="457" spans="1:17" x14ac:dyDescent="0.25">
      <c r="A457" t="s">
        <v>9546</v>
      </c>
      <c r="B457" t="s">
        <v>405</v>
      </c>
      <c r="C457">
        <v>2</v>
      </c>
      <c r="D457" t="s">
        <v>18</v>
      </c>
      <c r="E457" t="s">
        <v>29</v>
      </c>
      <c r="F457" s="1">
        <v>0.5</v>
      </c>
      <c r="G457" t="s">
        <v>9397</v>
      </c>
      <c r="H457" t="s">
        <v>430</v>
      </c>
      <c r="I457">
        <v>120</v>
      </c>
      <c r="J457">
        <v>14</v>
      </c>
      <c r="K457" s="4">
        <v>1E+30</v>
      </c>
      <c r="L457" t="s">
        <v>9547</v>
      </c>
      <c r="M457" t="s">
        <v>24</v>
      </c>
      <c r="N457" t="s">
        <v>9399</v>
      </c>
      <c r="O457" t="s">
        <v>25</v>
      </c>
      <c r="P457" t="s">
        <v>395</v>
      </c>
      <c r="Q457" t="s">
        <v>576</v>
      </c>
    </row>
    <row r="458" spans="1:17" x14ac:dyDescent="0.25">
      <c r="A458" t="s">
        <v>9546</v>
      </c>
      <c r="B458" t="s">
        <v>418</v>
      </c>
      <c r="C458">
        <v>1</v>
      </c>
      <c r="D458" t="s">
        <v>18</v>
      </c>
      <c r="E458" t="s">
        <v>42</v>
      </c>
      <c r="F458" s="1">
        <v>0.375</v>
      </c>
      <c r="G458" t="s">
        <v>9397</v>
      </c>
      <c r="H458" t="s">
        <v>38</v>
      </c>
      <c r="I458">
        <v>240</v>
      </c>
      <c r="J458">
        <v>13</v>
      </c>
      <c r="K458" s="4">
        <v>1E+42</v>
      </c>
      <c r="L458" t="s">
        <v>9547</v>
      </c>
      <c r="M458" t="s">
        <v>24</v>
      </c>
      <c r="N458" t="s">
        <v>9399</v>
      </c>
      <c r="O458" t="s">
        <v>25</v>
      </c>
      <c r="P458" t="s">
        <v>395</v>
      </c>
      <c r="Q458" t="s">
        <v>577</v>
      </c>
    </row>
    <row r="459" spans="1:17" x14ac:dyDescent="0.25">
      <c r="A459" t="s">
        <v>9546</v>
      </c>
      <c r="B459" t="s">
        <v>418</v>
      </c>
      <c r="C459">
        <v>2</v>
      </c>
      <c r="D459" t="s">
        <v>18</v>
      </c>
      <c r="E459" t="s">
        <v>37</v>
      </c>
      <c r="F459" s="1">
        <v>0.58333333333333337</v>
      </c>
      <c r="G459" t="s">
        <v>9397</v>
      </c>
      <c r="H459" t="s">
        <v>38</v>
      </c>
      <c r="I459">
        <v>240</v>
      </c>
      <c r="J459">
        <v>16</v>
      </c>
      <c r="K459" s="4">
        <v>1E+42</v>
      </c>
      <c r="L459" t="s">
        <v>9547</v>
      </c>
      <c r="M459" t="s">
        <v>24</v>
      </c>
      <c r="N459" t="s">
        <v>9399</v>
      </c>
      <c r="O459" t="s">
        <v>25</v>
      </c>
      <c r="P459" t="s">
        <v>395</v>
      </c>
      <c r="Q459" t="s">
        <v>578</v>
      </c>
    </row>
    <row r="460" spans="1:17" x14ac:dyDescent="0.25">
      <c r="A460" t="s">
        <v>9546</v>
      </c>
      <c r="B460" t="s">
        <v>579</v>
      </c>
      <c r="C460">
        <v>1</v>
      </c>
      <c r="D460" t="s">
        <v>18</v>
      </c>
      <c r="E460" t="s">
        <v>29</v>
      </c>
      <c r="F460" s="1">
        <v>0.58333333333333337</v>
      </c>
      <c r="G460" t="s">
        <v>9397</v>
      </c>
      <c r="H460" t="s">
        <v>9548</v>
      </c>
      <c r="I460">
        <v>240</v>
      </c>
      <c r="J460">
        <v>19</v>
      </c>
      <c r="K460" s="4">
        <v>1.0001111E+38</v>
      </c>
      <c r="L460" t="s">
        <v>9547</v>
      </c>
      <c r="M460" t="s">
        <v>24</v>
      </c>
      <c r="N460" t="s">
        <v>9399</v>
      </c>
      <c r="O460" t="s">
        <v>25</v>
      </c>
      <c r="P460" t="s">
        <v>395</v>
      </c>
      <c r="Q460" t="s">
        <v>580</v>
      </c>
    </row>
    <row r="461" spans="1:17" x14ac:dyDescent="0.25">
      <c r="A461" t="s">
        <v>9546</v>
      </c>
      <c r="B461" t="s">
        <v>579</v>
      </c>
      <c r="C461">
        <v>2</v>
      </c>
      <c r="D461" t="s">
        <v>18</v>
      </c>
      <c r="E461" t="s">
        <v>33</v>
      </c>
      <c r="F461" s="1">
        <v>0.45833333333333331</v>
      </c>
      <c r="G461" t="s">
        <v>9397</v>
      </c>
      <c r="H461" t="s">
        <v>9549</v>
      </c>
      <c r="I461">
        <v>240</v>
      </c>
      <c r="J461">
        <v>10</v>
      </c>
      <c r="K461" s="4">
        <v>1.0001111E+38</v>
      </c>
      <c r="L461" t="s">
        <v>9547</v>
      </c>
      <c r="M461" t="s">
        <v>24</v>
      </c>
      <c r="N461" t="s">
        <v>9399</v>
      </c>
      <c r="O461" t="s">
        <v>25</v>
      </c>
      <c r="P461" t="s">
        <v>395</v>
      </c>
      <c r="Q461" t="s">
        <v>581</v>
      </c>
    </row>
    <row r="462" spans="1:17" x14ac:dyDescent="0.25">
      <c r="A462" t="s">
        <v>9546</v>
      </c>
      <c r="B462" t="s">
        <v>17</v>
      </c>
      <c r="C462">
        <v>1</v>
      </c>
      <c r="D462" t="s">
        <v>18</v>
      </c>
      <c r="E462" t="s">
        <v>42</v>
      </c>
      <c r="F462" s="1">
        <v>0.66666666666666663</v>
      </c>
      <c r="G462" t="s">
        <v>9550</v>
      </c>
      <c r="H462" t="s">
        <v>9551</v>
      </c>
      <c r="I462">
        <v>60</v>
      </c>
      <c r="J462">
        <v>29</v>
      </c>
      <c r="K462" s="4">
        <v>1.0010010001100001E+44</v>
      </c>
      <c r="L462" t="s">
        <v>9547</v>
      </c>
      <c r="M462" t="s">
        <v>24</v>
      </c>
      <c r="N462" t="s">
        <v>9399</v>
      </c>
      <c r="O462" t="s">
        <v>25</v>
      </c>
      <c r="P462" t="s">
        <v>20</v>
      </c>
      <c r="Q462" t="s">
        <v>582</v>
      </c>
    </row>
    <row r="463" spans="1:17" x14ac:dyDescent="0.25">
      <c r="A463" t="s">
        <v>9546</v>
      </c>
      <c r="B463" t="s">
        <v>28</v>
      </c>
      <c r="C463">
        <v>1</v>
      </c>
      <c r="D463" t="s">
        <v>18</v>
      </c>
      <c r="E463" t="s">
        <v>29</v>
      </c>
      <c r="F463" s="1">
        <v>0.41666666666666669</v>
      </c>
      <c r="G463" t="s">
        <v>9214</v>
      </c>
      <c r="H463" t="s">
        <v>9552</v>
      </c>
      <c r="I463">
        <v>60</v>
      </c>
      <c r="J463">
        <v>29</v>
      </c>
      <c r="K463" s="4">
        <v>1.10100100011111E+44</v>
      </c>
      <c r="L463" t="s">
        <v>9547</v>
      </c>
      <c r="M463" t="s">
        <v>24</v>
      </c>
      <c r="N463" t="s">
        <v>9399</v>
      </c>
      <c r="O463" t="s">
        <v>25</v>
      </c>
      <c r="P463" t="s">
        <v>20</v>
      </c>
      <c r="Q463" t="s">
        <v>583</v>
      </c>
    </row>
    <row r="464" spans="1:17" x14ac:dyDescent="0.25">
      <c r="A464" t="s">
        <v>9546</v>
      </c>
      <c r="B464" t="s">
        <v>32</v>
      </c>
      <c r="C464">
        <v>1</v>
      </c>
      <c r="D464" t="s">
        <v>18</v>
      </c>
      <c r="E464" t="s">
        <v>19</v>
      </c>
      <c r="F464" s="1">
        <v>0.41666666666666669</v>
      </c>
      <c r="G464" t="s">
        <v>9239</v>
      </c>
      <c r="H464" t="s">
        <v>9553</v>
      </c>
      <c r="I464">
        <v>60</v>
      </c>
      <c r="J464">
        <v>29</v>
      </c>
      <c r="K464" s="4">
        <v>1.11100100011111E+44</v>
      </c>
      <c r="L464" t="s">
        <v>38</v>
      </c>
      <c r="M464" t="s">
        <v>24</v>
      </c>
      <c r="N464" t="s">
        <v>9399</v>
      </c>
      <c r="O464" t="s">
        <v>25</v>
      </c>
      <c r="P464" t="s">
        <v>20</v>
      </c>
      <c r="Q464" t="s">
        <v>584</v>
      </c>
    </row>
    <row r="465" spans="1:17" x14ac:dyDescent="0.25">
      <c r="A465" t="s">
        <v>9546</v>
      </c>
      <c r="B465" t="s">
        <v>36</v>
      </c>
      <c r="C465">
        <v>1</v>
      </c>
      <c r="D465" t="s">
        <v>18</v>
      </c>
      <c r="E465" t="s">
        <v>42</v>
      </c>
      <c r="F465" s="1">
        <v>0.75</v>
      </c>
      <c r="G465" t="s">
        <v>9282</v>
      </c>
      <c r="H465" t="s">
        <v>38</v>
      </c>
      <c r="I465">
        <v>150</v>
      </c>
      <c r="J465">
        <v>29</v>
      </c>
      <c r="K465" s="4">
        <v>9.9999999999999995E+33</v>
      </c>
      <c r="L465" t="s">
        <v>38</v>
      </c>
      <c r="M465" t="s">
        <v>24</v>
      </c>
      <c r="N465" t="s">
        <v>9399</v>
      </c>
      <c r="O465" t="s">
        <v>25</v>
      </c>
      <c r="P465" t="s">
        <v>39</v>
      </c>
      <c r="Q465" t="s">
        <v>585</v>
      </c>
    </row>
    <row r="466" spans="1:17" x14ac:dyDescent="0.25">
      <c r="A466" t="s">
        <v>9546</v>
      </c>
      <c r="B466" t="s">
        <v>243</v>
      </c>
      <c r="C466">
        <v>1</v>
      </c>
      <c r="D466" t="s">
        <v>18</v>
      </c>
      <c r="E466" t="s">
        <v>37</v>
      </c>
      <c r="F466" s="1">
        <v>0.58333333333333337</v>
      </c>
      <c r="G466" t="s">
        <v>9197</v>
      </c>
      <c r="H466" t="s">
        <v>430</v>
      </c>
      <c r="I466">
        <v>120</v>
      </c>
      <c r="J466">
        <v>18</v>
      </c>
      <c r="K466" s="4">
        <v>1E+43</v>
      </c>
      <c r="L466" t="s">
        <v>38</v>
      </c>
      <c r="M466" t="s">
        <v>24</v>
      </c>
      <c r="N466" t="s">
        <v>9399</v>
      </c>
      <c r="O466" t="s">
        <v>25</v>
      </c>
      <c r="P466" t="s">
        <v>45</v>
      </c>
      <c r="Q466" t="s">
        <v>586</v>
      </c>
    </row>
    <row r="467" spans="1:17" x14ac:dyDescent="0.25">
      <c r="A467" t="s">
        <v>9546</v>
      </c>
      <c r="B467" t="s">
        <v>243</v>
      </c>
      <c r="C467">
        <v>2</v>
      </c>
      <c r="D467" t="s">
        <v>18</v>
      </c>
      <c r="E467" t="s">
        <v>42</v>
      </c>
      <c r="F467" s="1">
        <v>0.375</v>
      </c>
      <c r="G467" t="s">
        <v>9198</v>
      </c>
      <c r="H467" t="s">
        <v>430</v>
      </c>
      <c r="I467">
        <v>120</v>
      </c>
      <c r="J467">
        <v>11</v>
      </c>
      <c r="K467" s="4">
        <v>1E+43</v>
      </c>
      <c r="L467" t="s">
        <v>38</v>
      </c>
      <c r="M467" t="s">
        <v>24</v>
      </c>
      <c r="N467" t="s">
        <v>9399</v>
      </c>
      <c r="O467" t="s">
        <v>25</v>
      </c>
      <c r="P467" t="s">
        <v>45</v>
      </c>
      <c r="Q467" t="s">
        <v>587</v>
      </c>
    </row>
    <row r="468" spans="1:17" x14ac:dyDescent="0.25">
      <c r="A468" t="s">
        <v>9554</v>
      </c>
      <c r="B468" t="s">
        <v>405</v>
      </c>
      <c r="C468">
        <v>1</v>
      </c>
      <c r="D468" t="s">
        <v>18</v>
      </c>
      <c r="E468" t="s">
        <v>37</v>
      </c>
      <c r="F468" s="1">
        <v>0.58333333333333337</v>
      </c>
      <c r="G468" t="s">
        <v>9397</v>
      </c>
      <c r="H468" t="s">
        <v>9398</v>
      </c>
      <c r="I468">
        <v>240</v>
      </c>
      <c r="J468">
        <v>12</v>
      </c>
      <c r="K468" s="4">
        <v>1.10010001E+42</v>
      </c>
      <c r="L468" t="s">
        <v>38</v>
      </c>
      <c r="M468" t="s">
        <v>24</v>
      </c>
      <c r="N468" t="s">
        <v>9399</v>
      </c>
      <c r="O468" t="s">
        <v>25</v>
      </c>
      <c r="P468" t="s">
        <v>395</v>
      </c>
      <c r="Q468" t="s">
        <v>588</v>
      </c>
    </row>
    <row r="469" spans="1:17" x14ac:dyDescent="0.25">
      <c r="A469" t="s">
        <v>9554</v>
      </c>
      <c r="B469" t="s">
        <v>405</v>
      </c>
      <c r="C469">
        <v>2</v>
      </c>
      <c r="D469" t="s">
        <v>18</v>
      </c>
      <c r="E469" t="s">
        <v>42</v>
      </c>
      <c r="F469" s="1">
        <v>0.375</v>
      </c>
      <c r="G469" t="s">
        <v>9397</v>
      </c>
      <c r="H469" t="s">
        <v>9400</v>
      </c>
      <c r="I469">
        <v>240</v>
      </c>
      <c r="J469">
        <v>8</v>
      </c>
      <c r="K469" s="4">
        <v>1.10010001E+42</v>
      </c>
      <c r="L469" t="s">
        <v>38</v>
      </c>
      <c r="M469" t="s">
        <v>24</v>
      </c>
      <c r="N469" t="s">
        <v>9399</v>
      </c>
      <c r="O469" t="s">
        <v>25</v>
      </c>
      <c r="P469" t="s">
        <v>395</v>
      </c>
      <c r="Q469" t="s">
        <v>589</v>
      </c>
    </row>
    <row r="470" spans="1:17" x14ac:dyDescent="0.25">
      <c r="A470" t="s">
        <v>9554</v>
      </c>
      <c r="B470" t="s">
        <v>17</v>
      </c>
      <c r="C470">
        <v>1</v>
      </c>
      <c r="D470" t="s">
        <v>18</v>
      </c>
      <c r="E470" t="s">
        <v>19</v>
      </c>
      <c r="F470" s="1">
        <v>0.58333333333333337</v>
      </c>
      <c r="G470" t="s">
        <v>9167</v>
      </c>
      <c r="H470" t="s">
        <v>9401</v>
      </c>
      <c r="I470">
        <v>60</v>
      </c>
      <c r="J470">
        <v>20</v>
      </c>
      <c r="K470" s="4">
        <v>1.11100100001E+44</v>
      </c>
      <c r="L470" t="s">
        <v>38</v>
      </c>
      <c r="M470" t="s">
        <v>24</v>
      </c>
      <c r="N470" t="s">
        <v>9399</v>
      </c>
      <c r="O470" t="s">
        <v>25</v>
      </c>
      <c r="P470" t="s">
        <v>20</v>
      </c>
      <c r="Q470" t="s">
        <v>590</v>
      </c>
    </row>
    <row r="471" spans="1:17" x14ac:dyDescent="0.25">
      <c r="A471" t="s">
        <v>9554</v>
      </c>
      <c r="B471" t="s">
        <v>28</v>
      </c>
      <c r="C471">
        <v>1</v>
      </c>
      <c r="D471" t="s">
        <v>18</v>
      </c>
      <c r="E471" t="s">
        <v>33</v>
      </c>
      <c r="F471" s="1">
        <v>0.375</v>
      </c>
      <c r="G471" t="s">
        <v>9239</v>
      </c>
      <c r="H471" t="s">
        <v>9555</v>
      </c>
      <c r="I471">
        <v>60</v>
      </c>
      <c r="J471">
        <v>20</v>
      </c>
      <c r="K471" s="4">
        <v>1.11100100001E+44</v>
      </c>
      <c r="L471" t="s">
        <v>38</v>
      </c>
      <c r="M471" t="s">
        <v>24</v>
      </c>
      <c r="N471" t="s">
        <v>9399</v>
      </c>
      <c r="O471" t="s">
        <v>25</v>
      </c>
      <c r="P471" t="s">
        <v>20</v>
      </c>
      <c r="Q471" t="s">
        <v>591</v>
      </c>
    </row>
    <row r="472" spans="1:17" x14ac:dyDescent="0.25">
      <c r="A472" t="s">
        <v>9554</v>
      </c>
      <c r="B472" t="s">
        <v>32</v>
      </c>
      <c r="C472">
        <v>1</v>
      </c>
      <c r="D472" t="s">
        <v>18</v>
      </c>
      <c r="E472" t="s">
        <v>29</v>
      </c>
      <c r="F472" s="1">
        <v>0.45833333333333331</v>
      </c>
      <c r="G472" t="s">
        <v>9174</v>
      </c>
      <c r="H472" t="s">
        <v>9556</v>
      </c>
      <c r="I472">
        <v>60</v>
      </c>
      <c r="J472">
        <v>20</v>
      </c>
      <c r="K472" s="4">
        <v>1.11100100001E+44</v>
      </c>
      <c r="L472" t="s">
        <v>38</v>
      </c>
      <c r="M472" t="s">
        <v>24</v>
      </c>
      <c r="N472" t="s">
        <v>9399</v>
      </c>
      <c r="O472" t="s">
        <v>25</v>
      </c>
      <c r="P472" t="s">
        <v>20</v>
      </c>
      <c r="Q472" t="s">
        <v>592</v>
      </c>
    </row>
    <row r="473" spans="1:17" x14ac:dyDescent="0.25">
      <c r="A473" t="s">
        <v>9554</v>
      </c>
      <c r="B473" t="s">
        <v>36</v>
      </c>
      <c r="C473">
        <v>1</v>
      </c>
      <c r="D473" t="s">
        <v>18</v>
      </c>
      <c r="E473" t="s">
        <v>19</v>
      </c>
      <c r="F473" s="1">
        <v>0.72916666666666663</v>
      </c>
      <c r="G473" t="s">
        <v>9142</v>
      </c>
      <c r="H473" t="s">
        <v>38</v>
      </c>
      <c r="I473">
        <v>150</v>
      </c>
      <c r="J473">
        <v>20</v>
      </c>
      <c r="K473" s="4">
        <v>9.9999999999999996E+30</v>
      </c>
      <c r="L473" t="s">
        <v>38</v>
      </c>
      <c r="M473" t="s">
        <v>24</v>
      </c>
      <c r="N473" t="s">
        <v>9399</v>
      </c>
      <c r="O473" t="s">
        <v>25</v>
      </c>
      <c r="P473" t="s">
        <v>39</v>
      </c>
      <c r="Q473" t="s">
        <v>593</v>
      </c>
    </row>
    <row r="474" spans="1:17" x14ac:dyDescent="0.25">
      <c r="A474" t="s">
        <v>9554</v>
      </c>
      <c r="B474" t="s">
        <v>44</v>
      </c>
      <c r="C474">
        <v>1</v>
      </c>
      <c r="D474" t="s">
        <v>18</v>
      </c>
      <c r="E474" t="s">
        <v>42</v>
      </c>
      <c r="F474" s="1">
        <v>0.375</v>
      </c>
      <c r="G474" t="s">
        <v>9167</v>
      </c>
      <c r="H474" t="s">
        <v>427</v>
      </c>
      <c r="I474">
        <v>120</v>
      </c>
      <c r="J474">
        <v>20</v>
      </c>
      <c r="K474" s="4">
        <v>1.0000000000000001E+44</v>
      </c>
      <c r="L474" t="s">
        <v>38</v>
      </c>
      <c r="M474" t="s">
        <v>24</v>
      </c>
      <c r="N474" t="s">
        <v>9399</v>
      </c>
      <c r="O474" t="s">
        <v>25</v>
      </c>
      <c r="P474" t="s">
        <v>45</v>
      </c>
      <c r="Q474" t="s">
        <v>594</v>
      </c>
    </row>
    <row r="475" spans="1:17" x14ac:dyDescent="0.25">
      <c r="A475" t="s">
        <v>9554</v>
      </c>
      <c r="B475" t="s">
        <v>243</v>
      </c>
      <c r="C475">
        <v>1</v>
      </c>
      <c r="D475" t="s">
        <v>18</v>
      </c>
      <c r="E475" t="s">
        <v>19</v>
      </c>
      <c r="F475" s="1">
        <v>0.70833333333333337</v>
      </c>
      <c r="G475" t="s">
        <v>9239</v>
      </c>
      <c r="H475" t="s">
        <v>9404</v>
      </c>
      <c r="I475">
        <v>90</v>
      </c>
      <c r="J475">
        <v>20</v>
      </c>
      <c r="K475" s="4">
        <v>1.10000000101E+43</v>
      </c>
      <c r="L475" t="s">
        <v>38</v>
      </c>
      <c r="M475" t="s">
        <v>24</v>
      </c>
      <c r="N475" t="s">
        <v>9399</v>
      </c>
      <c r="O475" t="s">
        <v>25</v>
      </c>
      <c r="P475" t="s">
        <v>45</v>
      </c>
      <c r="Q475" t="s">
        <v>595</v>
      </c>
    </row>
    <row r="476" spans="1:17" x14ac:dyDescent="0.25">
      <c r="A476" t="s">
        <v>9554</v>
      </c>
      <c r="B476" t="s">
        <v>437</v>
      </c>
      <c r="C476">
        <v>1</v>
      </c>
      <c r="D476" t="s">
        <v>18</v>
      </c>
      <c r="E476" t="s">
        <v>37</v>
      </c>
      <c r="F476" s="1">
        <v>0.58333333333333337</v>
      </c>
      <c r="G476" t="s">
        <v>9197</v>
      </c>
      <c r="H476" t="s">
        <v>430</v>
      </c>
      <c r="I476">
        <v>120</v>
      </c>
      <c r="J476">
        <v>11</v>
      </c>
      <c r="K476" s="4">
        <v>1E+43</v>
      </c>
      <c r="L476" t="s">
        <v>38</v>
      </c>
      <c r="M476" t="s">
        <v>24</v>
      </c>
      <c r="N476" t="s">
        <v>9399</v>
      </c>
      <c r="O476" t="s">
        <v>25</v>
      </c>
      <c r="P476" t="s">
        <v>45</v>
      </c>
      <c r="Q476" t="s">
        <v>596</v>
      </c>
    </row>
    <row r="477" spans="1:17" x14ac:dyDescent="0.25">
      <c r="A477" t="s">
        <v>9554</v>
      </c>
      <c r="B477" t="s">
        <v>437</v>
      </c>
      <c r="C477">
        <v>2</v>
      </c>
      <c r="D477" t="s">
        <v>18</v>
      </c>
      <c r="E477" t="s">
        <v>42</v>
      </c>
      <c r="F477" s="1">
        <v>0.375</v>
      </c>
      <c r="G477" t="s">
        <v>9198</v>
      </c>
      <c r="H477" t="s">
        <v>430</v>
      </c>
      <c r="I477">
        <v>120</v>
      </c>
      <c r="J477">
        <v>9</v>
      </c>
      <c r="K477" s="4">
        <v>1E+43</v>
      </c>
      <c r="L477" t="s">
        <v>38</v>
      </c>
      <c r="M477" t="s">
        <v>24</v>
      </c>
      <c r="N477" t="s">
        <v>9399</v>
      </c>
      <c r="O477" t="s">
        <v>25</v>
      </c>
      <c r="P477" t="s">
        <v>45</v>
      </c>
      <c r="Q477" t="s">
        <v>597</v>
      </c>
    </row>
    <row r="478" spans="1:17" x14ac:dyDescent="0.25">
      <c r="A478" t="s">
        <v>9554</v>
      </c>
      <c r="B478" t="s">
        <v>179</v>
      </c>
      <c r="C478">
        <v>1</v>
      </c>
      <c r="D478" t="s">
        <v>18</v>
      </c>
      <c r="E478" t="s">
        <v>33</v>
      </c>
      <c r="F478" s="1">
        <v>0.75</v>
      </c>
      <c r="G478" t="s">
        <v>9239</v>
      </c>
      <c r="H478" t="s">
        <v>430</v>
      </c>
      <c r="I478">
        <v>150</v>
      </c>
      <c r="J478">
        <v>20</v>
      </c>
      <c r="K478" s="4">
        <v>1.0999999999999999E+40</v>
      </c>
      <c r="L478" t="s">
        <v>38</v>
      </c>
      <c r="M478" t="s">
        <v>24</v>
      </c>
      <c r="N478" t="s">
        <v>9399</v>
      </c>
      <c r="O478" t="s">
        <v>25</v>
      </c>
      <c r="P478" t="s">
        <v>180</v>
      </c>
      <c r="Q478" t="s">
        <v>598</v>
      </c>
    </row>
    <row r="479" spans="1:17" x14ac:dyDescent="0.25">
      <c r="A479" t="s">
        <v>9557</v>
      </c>
      <c r="B479" t="s">
        <v>405</v>
      </c>
      <c r="C479">
        <v>1</v>
      </c>
      <c r="D479" t="s">
        <v>18</v>
      </c>
      <c r="E479" t="s">
        <v>42</v>
      </c>
      <c r="F479" s="1">
        <v>0.375</v>
      </c>
      <c r="G479" t="s">
        <v>9558</v>
      </c>
      <c r="H479" t="s">
        <v>266</v>
      </c>
      <c r="I479">
        <v>240</v>
      </c>
      <c r="J479">
        <v>14</v>
      </c>
      <c r="K479" s="4">
        <v>1.1111109999999999E+44</v>
      </c>
      <c r="L479" t="s">
        <v>9559</v>
      </c>
      <c r="M479" t="s">
        <v>24</v>
      </c>
      <c r="N479" t="s">
        <v>9399</v>
      </c>
      <c r="O479" t="s">
        <v>25</v>
      </c>
      <c r="P479" t="s">
        <v>395</v>
      </c>
      <c r="Q479" t="s">
        <v>599</v>
      </c>
    </row>
    <row r="480" spans="1:17" x14ac:dyDescent="0.25">
      <c r="A480" t="s">
        <v>9557</v>
      </c>
      <c r="B480" t="s">
        <v>405</v>
      </c>
      <c r="C480">
        <v>2</v>
      </c>
      <c r="D480" t="s">
        <v>18</v>
      </c>
      <c r="E480" t="s">
        <v>29</v>
      </c>
      <c r="F480" s="1">
        <v>0.58333333333333337</v>
      </c>
      <c r="G480" t="s">
        <v>9558</v>
      </c>
      <c r="H480" t="s">
        <v>266</v>
      </c>
      <c r="I480">
        <v>240</v>
      </c>
      <c r="J480">
        <v>19</v>
      </c>
      <c r="K480" s="4">
        <v>1.111101E+44</v>
      </c>
      <c r="L480" t="s">
        <v>9559</v>
      </c>
      <c r="M480" t="s">
        <v>24</v>
      </c>
      <c r="N480" t="s">
        <v>9399</v>
      </c>
      <c r="O480" t="s">
        <v>25</v>
      </c>
      <c r="P480" t="s">
        <v>395</v>
      </c>
      <c r="Q480" t="s">
        <v>600</v>
      </c>
    </row>
    <row r="481" spans="1:17" x14ac:dyDescent="0.25">
      <c r="A481" t="s">
        <v>9557</v>
      </c>
      <c r="B481" t="s">
        <v>405</v>
      </c>
      <c r="C481">
        <v>3</v>
      </c>
      <c r="D481" t="s">
        <v>18</v>
      </c>
      <c r="E481" t="s">
        <v>33</v>
      </c>
      <c r="F481" s="1">
        <v>0.58333333333333337</v>
      </c>
      <c r="G481" t="s">
        <v>9558</v>
      </c>
      <c r="H481" t="s">
        <v>266</v>
      </c>
      <c r="I481">
        <v>240</v>
      </c>
      <c r="J481">
        <v>18</v>
      </c>
      <c r="K481" s="4">
        <v>1.1111109999999999E+44</v>
      </c>
      <c r="L481" t="s">
        <v>9559</v>
      </c>
      <c r="M481" t="s">
        <v>24</v>
      </c>
      <c r="N481" t="s">
        <v>9399</v>
      </c>
      <c r="O481" t="s">
        <v>25</v>
      </c>
      <c r="P481" t="s">
        <v>395</v>
      </c>
      <c r="Q481" t="s">
        <v>601</v>
      </c>
    </row>
    <row r="482" spans="1:17" x14ac:dyDescent="0.25">
      <c r="A482" t="s">
        <v>9557</v>
      </c>
      <c r="B482" t="s">
        <v>17</v>
      </c>
      <c r="C482">
        <v>1</v>
      </c>
      <c r="D482" t="s">
        <v>18</v>
      </c>
      <c r="E482" t="s">
        <v>19</v>
      </c>
      <c r="F482" s="1">
        <v>0.625</v>
      </c>
      <c r="G482" t="s">
        <v>9138</v>
      </c>
      <c r="H482" t="s">
        <v>266</v>
      </c>
      <c r="I482">
        <v>60</v>
      </c>
      <c r="J482">
        <v>51</v>
      </c>
      <c r="K482" s="4">
        <v>1.1111010001111099E+44</v>
      </c>
      <c r="L482" t="s">
        <v>9559</v>
      </c>
      <c r="M482" t="s">
        <v>24</v>
      </c>
      <c r="N482" t="s">
        <v>9399</v>
      </c>
      <c r="O482" t="s">
        <v>25</v>
      </c>
      <c r="P482" t="s">
        <v>20</v>
      </c>
      <c r="Q482" t="s">
        <v>602</v>
      </c>
    </row>
    <row r="483" spans="1:17" x14ac:dyDescent="0.25">
      <c r="A483" t="s">
        <v>9557</v>
      </c>
      <c r="B483" t="s">
        <v>28</v>
      </c>
      <c r="C483">
        <v>1</v>
      </c>
      <c r="D483" t="s">
        <v>18</v>
      </c>
      <c r="E483" t="s">
        <v>42</v>
      </c>
      <c r="F483" s="1">
        <v>0.54166666666666663</v>
      </c>
      <c r="G483" t="s">
        <v>9220</v>
      </c>
      <c r="H483" t="s">
        <v>266</v>
      </c>
      <c r="I483">
        <v>60</v>
      </c>
      <c r="J483">
        <v>51</v>
      </c>
      <c r="K483" s="4">
        <v>1.1111110001111099E+44</v>
      </c>
      <c r="L483" t="s">
        <v>9559</v>
      </c>
      <c r="M483" t="s">
        <v>24</v>
      </c>
      <c r="N483" t="s">
        <v>9399</v>
      </c>
      <c r="O483" t="s">
        <v>25</v>
      </c>
      <c r="P483" t="s">
        <v>20</v>
      </c>
      <c r="Q483" t="s">
        <v>603</v>
      </c>
    </row>
    <row r="484" spans="1:17" x14ac:dyDescent="0.25">
      <c r="A484" t="s">
        <v>9560</v>
      </c>
      <c r="B484" t="s">
        <v>405</v>
      </c>
      <c r="C484">
        <v>1</v>
      </c>
      <c r="D484" t="s">
        <v>18</v>
      </c>
      <c r="E484" t="s">
        <v>42</v>
      </c>
      <c r="F484" s="1">
        <v>0.625</v>
      </c>
      <c r="G484" t="s">
        <v>9561</v>
      </c>
      <c r="H484" t="s">
        <v>604</v>
      </c>
      <c r="I484">
        <v>180</v>
      </c>
      <c r="J484">
        <v>19</v>
      </c>
      <c r="K484" s="4">
        <v>1.01010001011E+23</v>
      </c>
      <c r="L484" t="s">
        <v>9562</v>
      </c>
      <c r="M484" t="s">
        <v>24</v>
      </c>
      <c r="N484" t="s">
        <v>9399</v>
      </c>
      <c r="O484" t="s">
        <v>66</v>
      </c>
      <c r="P484" t="s">
        <v>395</v>
      </c>
      <c r="Q484" t="s">
        <v>605</v>
      </c>
    </row>
    <row r="485" spans="1:17" x14ac:dyDescent="0.25">
      <c r="A485" t="s">
        <v>9560</v>
      </c>
      <c r="B485" t="s">
        <v>405</v>
      </c>
      <c r="C485">
        <v>2</v>
      </c>
      <c r="D485" t="s">
        <v>18</v>
      </c>
      <c r="E485" t="s">
        <v>37</v>
      </c>
      <c r="F485" s="1">
        <v>0.54166666666666663</v>
      </c>
      <c r="G485" t="s">
        <v>9561</v>
      </c>
      <c r="H485" t="s">
        <v>604</v>
      </c>
      <c r="I485">
        <v>180</v>
      </c>
      <c r="J485">
        <v>13</v>
      </c>
      <c r="K485" s="4">
        <v>1.01010001011E+23</v>
      </c>
      <c r="L485" t="s">
        <v>9562</v>
      </c>
      <c r="M485" t="s">
        <v>24</v>
      </c>
      <c r="N485" t="s">
        <v>9399</v>
      </c>
      <c r="O485" t="s">
        <v>66</v>
      </c>
      <c r="P485" t="s">
        <v>395</v>
      </c>
      <c r="Q485" t="s">
        <v>606</v>
      </c>
    </row>
    <row r="486" spans="1:17" x14ac:dyDescent="0.25">
      <c r="A486" t="s">
        <v>9560</v>
      </c>
      <c r="B486" t="s">
        <v>17</v>
      </c>
      <c r="C486">
        <v>1</v>
      </c>
      <c r="D486" t="s">
        <v>18</v>
      </c>
      <c r="E486" t="s">
        <v>19</v>
      </c>
      <c r="F486" s="1">
        <v>0.66666666666666663</v>
      </c>
      <c r="G486" t="s">
        <v>9239</v>
      </c>
      <c r="H486" t="s">
        <v>9563</v>
      </c>
      <c r="I486">
        <v>60</v>
      </c>
      <c r="J486">
        <v>35</v>
      </c>
      <c r="K486" s="4">
        <v>1.1111100111111E+24</v>
      </c>
      <c r="L486" t="s">
        <v>9562</v>
      </c>
      <c r="M486" t="s">
        <v>24</v>
      </c>
      <c r="N486" t="s">
        <v>9399</v>
      </c>
      <c r="O486" t="s">
        <v>66</v>
      </c>
      <c r="P486" t="s">
        <v>20</v>
      </c>
      <c r="Q486" t="s">
        <v>608</v>
      </c>
    </row>
    <row r="487" spans="1:17" x14ac:dyDescent="0.25">
      <c r="A487" t="s">
        <v>9560</v>
      </c>
      <c r="B487" t="s">
        <v>28</v>
      </c>
      <c r="C487">
        <v>1</v>
      </c>
      <c r="D487" t="s">
        <v>18</v>
      </c>
      <c r="E487" t="s">
        <v>33</v>
      </c>
      <c r="F487" s="1">
        <v>0.625</v>
      </c>
      <c r="G487" t="s">
        <v>9226</v>
      </c>
      <c r="H487" t="s">
        <v>9564</v>
      </c>
      <c r="I487">
        <v>60</v>
      </c>
      <c r="J487">
        <v>35</v>
      </c>
      <c r="K487" s="4">
        <v>1.1111100111111E+24</v>
      </c>
      <c r="L487" t="s">
        <v>9562</v>
      </c>
      <c r="M487" t="s">
        <v>24</v>
      </c>
      <c r="N487" t="s">
        <v>9399</v>
      </c>
      <c r="O487" t="s">
        <v>66</v>
      </c>
      <c r="P487" t="s">
        <v>20</v>
      </c>
      <c r="Q487" t="s">
        <v>609</v>
      </c>
    </row>
    <row r="488" spans="1:17" x14ac:dyDescent="0.25">
      <c r="A488" t="s">
        <v>9560</v>
      </c>
      <c r="B488" t="s">
        <v>36</v>
      </c>
      <c r="C488">
        <v>1</v>
      </c>
      <c r="D488" t="s">
        <v>18</v>
      </c>
      <c r="E488" t="s">
        <v>19</v>
      </c>
      <c r="F488" s="1">
        <v>0.75</v>
      </c>
      <c r="G488" t="s">
        <v>9166</v>
      </c>
      <c r="H488" t="s">
        <v>38</v>
      </c>
      <c r="I488">
        <v>120</v>
      </c>
      <c r="J488">
        <v>35</v>
      </c>
      <c r="K488" s="4">
        <v>1E+16</v>
      </c>
      <c r="L488" t="s">
        <v>9562</v>
      </c>
      <c r="M488" t="s">
        <v>24</v>
      </c>
      <c r="N488" t="s">
        <v>9399</v>
      </c>
      <c r="O488" t="s">
        <v>66</v>
      </c>
      <c r="P488" t="s">
        <v>39</v>
      </c>
      <c r="Q488" t="s">
        <v>610</v>
      </c>
    </row>
    <row r="489" spans="1:17" x14ac:dyDescent="0.25">
      <c r="A489" t="s">
        <v>9565</v>
      </c>
      <c r="B489" t="s">
        <v>405</v>
      </c>
      <c r="C489">
        <v>1</v>
      </c>
      <c r="D489" t="s">
        <v>18</v>
      </c>
      <c r="E489" t="s">
        <v>19</v>
      </c>
      <c r="F489" s="1">
        <v>0.58333333333333337</v>
      </c>
      <c r="G489" t="s">
        <v>9397</v>
      </c>
      <c r="H489" t="s">
        <v>9566</v>
      </c>
      <c r="I489">
        <v>240</v>
      </c>
      <c r="J489">
        <v>0</v>
      </c>
      <c r="K489" s="4">
        <v>1.11111E+24</v>
      </c>
      <c r="L489" t="s">
        <v>38</v>
      </c>
      <c r="M489" t="s">
        <v>24</v>
      </c>
      <c r="N489" t="s">
        <v>9399</v>
      </c>
      <c r="O489" t="s">
        <v>66</v>
      </c>
      <c r="P489" t="s">
        <v>395</v>
      </c>
      <c r="Q489" t="s">
        <v>611</v>
      </c>
    </row>
    <row r="490" spans="1:17" x14ac:dyDescent="0.25">
      <c r="A490" t="s">
        <v>9565</v>
      </c>
      <c r="B490" t="s">
        <v>405</v>
      </c>
      <c r="C490">
        <v>2</v>
      </c>
      <c r="D490" t="s">
        <v>18</v>
      </c>
      <c r="E490" t="s">
        <v>42</v>
      </c>
      <c r="F490" s="1">
        <v>0.625</v>
      </c>
      <c r="G490" t="s">
        <v>9397</v>
      </c>
      <c r="H490" t="s">
        <v>9567</v>
      </c>
      <c r="I490">
        <v>240</v>
      </c>
      <c r="J490">
        <v>10</v>
      </c>
      <c r="K490" s="4">
        <v>1.11111E+24</v>
      </c>
      <c r="L490" t="s">
        <v>38</v>
      </c>
      <c r="M490" t="s">
        <v>24</v>
      </c>
      <c r="N490" t="s">
        <v>9399</v>
      </c>
      <c r="O490" t="s">
        <v>66</v>
      </c>
      <c r="P490" t="s">
        <v>395</v>
      </c>
      <c r="Q490" t="s">
        <v>612</v>
      </c>
    </row>
    <row r="491" spans="1:17" x14ac:dyDescent="0.25">
      <c r="A491" t="s">
        <v>9565</v>
      </c>
      <c r="B491" t="s">
        <v>405</v>
      </c>
      <c r="C491">
        <v>3</v>
      </c>
      <c r="D491" t="s">
        <v>18</v>
      </c>
      <c r="E491" t="s">
        <v>37</v>
      </c>
      <c r="F491" s="1">
        <v>0.58333333333333337</v>
      </c>
      <c r="G491" t="s">
        <v>9397</v>
      </c>
      <c r="H491" t="s">
        <v>9568</v>
      </c>
      <c r="I491">
        <v>240</v>
      </c>
      <c r="J491">
        <v>10</v>
      </c>
      <c r="K491" s="4">
        <v>1.11111E+24</v>
      </c>
      <c r="L491" t="s">
        <v>38</v>
      </c>
      <c r="M491" t="s">
        <v>24</v>
      </c>
      <c r="N491" t="s">
        <v>9399</v>
      </c>
      <c r="O491" t="s">
        <v>66</v>
      </c>
      <c r="P491" t="s">
        <v>395</v>
      </c>
      <c r="Q491" t="s">
        <v>613</v>
      </c>
    </row>
    <row r="492" spans="1:17" x14ac:dyDescent="0.25">
      <c r="A492" t="s">
        <v>9565</v>
      </c>
      <c r="B492" t="s">
        <v>17</v>
      </c>
      <c r="C492">
        <v>1</v>
      </c>
      <c r="D492" t="s">
        <v>18</v>
      </c>
      <c r="E492" t="s">
        <v>29</v>
      </c>
      <c r="F492" s="1">
        <v>0.41666666666666669</v>
      </c>
      <c r="G492" t="s">
        <v>9174</v>
      </c>
      <c r="H492" t="s">
        <v>9433</v>
      </c>
      <c r="I492">
        <v>60</v>
      </c>
      <c r="J492">
        <v>24</v>
      </c>
      <c r="K492" s="4">
        <v>1.1111100111111E+24</v>
      </c>
      <c r="L492" t="s">
        <v>38</v>
      </c>
      <c r="M492" t="s">
        <v>24</v>
      </c>
      <c r="N492" t="s">
        <v>9399</v>
      </c>
      <c r="O492" t="s">
        <v>66</v>
      </c>
      <c r="P492" t="s">
        <v>20</v>
      </c>
      <c r="Q492" t="s">
        <v>614</v>
      </c>
    </row>
    <row r="493" spans="1:17" x14ac:dyDescent="0.25">
      <c r="A493" t="s">
        <v>9565</v>
      </c>
      <c r="B493" t="s">
        <v>28</v>
      </c>
      <c r="C493">
        <v>1</v>
      </c>
      <c r="D493" t="s">
        <v>18</v>
      </c>
      <c r="E493" t="s">
        <v>37</v>
      </c>
      <c r="F493" s="1">
        <v>0.375</v>
      </c>
      <c r="G493" t="s">
        <v>9166</v>
      </c>
      <c r="H493" t="s">
        <v>9434</v>
      </c>
      <c r="I493">
        <v>60</v>
      </c>
      <c r="J493">
        <v>24</v>
      </c>
      <c r="K493" s="4">
        <v>1.1111100111111E+24</v>
      </c>
      <c r="L493" t="s">
        <v>38</v>
      </c>
      <c r="M493" t="s">
        <v>24</v>
      </c>
      <c r="N493" t="s">
        <v>9399</v>
      </c>
      <c r="O493" t="s">
        <v>66</v>
      </c>
      <c r="P493" t="s">
        <v>20</v>
      </c>
      <c r="Q493" t="s">
        <v>615</v>
      </c>
    </row>
    <row r="494" spans="1:17" x14ac:dyDescent="0.25">
      <c r="A494" t="s">
        <v>9569</v>
      </c>
      <c r="B494" t="s">
        <v>405</v>
      </c>
      <c r="C494">
        <v>1</v>
      </c>
      <c r="D494" t="s">
        <v>18</v>
      </c>
      <c r="E494" t="s">
        <v>29</v>
      </c>
      <c r="F494" s="1">
        <v>0.625</v>
      </c>
      <c r="G494" t="s">
        <v>9545</v>
      </c>
      <c r="H494" t="s">
        <v>9570</v>
      </c>
      <c r="I494">
        <v>180</v>
      </c>
      <c r="J494">
        <v>16</v>
      </c>
      <c r="K494" s="4">
        <v>1.1101000111E+23</v>
      </c>
      <c r="L494" t="s">
        <v>9571</v>
      </c>
      <c r="M494" t="s">
        <v>24</v>
      </c>
      <c r="N494" t="s">
        <v>9399</v>
      </c>
      <c r="O494" t="s">
        <v>66</v>
      </c>
      <c r="P494" t="s">
        <v>395</v>
      </c>
      <c r="Q494" t="s">
        <v>616</v>
      </c>
    </row>
    <row r="495" spans="1:17" x14ac:dyDescent="0.25">
      <c r="A495" t="s">
        <v>9569</v>
      </c>
      <c r="B495" t="s">
        <v>17</v>
      </c>
      <c r="C495">
        <v>1</v>
      </c>
      <c r="D495" t="s">
        <v>18</v>
      </c>
      <c r="E495" t="s">
        <v>29</v>
      </c>
      <c r="F495" s="1">
        <v>0.5</v>
      </c>
      <c r="G495" t="s">
        <v>9220</v>
      </c>
      <c r="H495" t="s">
        <v>9572</v>
      </c>
      <c r="I495">
        <v>60</v>
      </c>
      <c r="J495">
        <v>16</v>
      </c>
      <c r="K495" s="4">
        <v>1.1111100111111E+24</v>
      </c>
      <c r="L495" t="s">
        <v>9571</v>
      </c>
      <c r="M495" t="s">
        <v>24</v>
      </c>
      <c r="N495" t="s">
        <v>9399</v>
      </c>
      <c r="O495" t="s">
        <v>66</v>
      </c>
      <c r="P495" t="s">
        <v>20</v>
      </c>
      <c r="Q495" t="s">
        <v>617</v>
      </c>
    </row>
    <row r="496" spans="1:17" x14ac:dyDescent="0.25">
      <c r="A496" t="s">
        <v>9569</v>
      </c>
      <c r="B496" t="s">
        <v>28</v>
      </c>
      <c r="C496">
        <v>1</v>
      </c>
      <c r="D496" t="s">
        <v>18</v>
      </c>
      <c r="E496" t="s">
        <v>42</v>
      </c>
      <c r="F496" s="1">
        <v>0.375</v>
      </c>
      <c r="G496" t="s">
        <v>9221</v>
      </c>
      <c r="H496" t="s">
        <v>9573</v>
      </c>
      <c r="I496">
        <v>60</v>
      </c>
      <c r="J496">
        <v>16</v>
      </c>
      <c r="K496" s="4">
        <v>1.1111100111111E+24</v>
      </c>
      <c r="L496" t="s">
        <v>9571</v>
      </c>
      <c r="M496" t="s">
        <v>24</v>
      </c>
      <c r="N496" t="s">
        <v>9399</v>
      </c>
      <c r="O496" t="s">
        <v>66</v>
      </c>
      <c r="P496" t="s">
        <v>20</v>
      </c>
      <c r="Q496" t="s">
        <v>618</v>
      </c>
    </row>
    <row r="497" spans="1:17" x14ac:dyDescent="0.25">
      <c r="A497" t="s">
        <v>9574</v>
      </c>
      <c r="B497" t="s">
        <v>391</v>
      </c>
      <c r="C497">
        <v>1</v>
      </c>
      <c r="D497" t="s">
        <v>18</v>
      </c>
      <c r="E497" t="s">
        <v>29</v>
      </c>
      <c r="F497" s="1">
        <v>0.625</v>
      </c>
      <c r="G497" t="s">
        <v>9575</v>
      </c>
      <c r="H497" t="s">
        <v>516</v>
      </c>
      <c r="I497">
        <v>180</v>
      </c>
      <c r="J497">
        <v>31</v>
      </c>
      <c r="K497" s="4">
        <v>1E+42</v>
      </c>
      <c r="L497" t="s">
        <v>566</v>
      </c>
      <c r="M497" t="s">
        <v>24</v>
      </c>
      <c r="N497" t="s">
        <v>9399</v>
      </c>
      <c r="O497" t="s">
        <v>25</v>
      </c>
      <c r="P497" t="s">
        <v>9372</v>
      </c>
      <c r="Q497" t="s">
        <v>619</v>
      </c>
    </row>
    <row r="498" spans="1:17" x14ac:dyDescent="0.25">
      <c r="A498" t="s">
        <v>9574</v>
      </c>
      <c r="B498" t="s">
        <v>391</v>
      </c>
      <c r="C498">
        <v>2</v>
      </c>
      <c r="D498" t="s">
        <v>18</v>
      </c>
      <c r="E498" t="s">
        <v>37</v>
      </c>
      <c r="F498" s="1">
        <v>0.625</v>
      </c>
      <c r="G498" t="s">
        <v>9575</v>
      </c>
      <c r="H498" t="s">
        <v>516</v>
      </c>
      <c r="I498">
        <v>180</v>
      </c>
      <c r="J498">
        <v>31</v>
      </c>
      <c r="K498" s="4">
        <v>1E+42</v>
      </c>
      <c r="L498" t="s">
        <v>566</v>
      </c>
      <c r="M498" t="s">
        <v>24</v>
      </c>
      <c r="N498" t="s">
        <v>9399</v>
      </c>
      <c r="O498" t="s">
        <v>25</v>
      </c>
      <c r="P498" t="s">
        <v>9372</v>
      </c>
      <c r="Q498" t="s">
        <v>620</v>
      </c>
    </row>
    <row r="499" spans="1:17" x14ac:dyDescent="0.25">
      <c r="A499" t="s">
        <v>9574</v>
      </c>
      <c r="B499" t="s">
        <v>565</v>
      </c>
      <c r="C499">
        <v>1</v>
      </c>
      <c r="D499" t="s">
        <v>18</v>
      </c>
      <c r="E499" t="s">
        <v>530</v>
      </c>
      <c r="F499" s="1">
        <v>0.375</v>
      </c>
      <c r="G499" t="s">
        <v>621</v>
      </c>
      <c r="H499" t="s">
        <v>622</v>
      </c>
      <c r="I499">
        <v>480</v>
      </c>
      <c r="J499">
        <v>32</v>
      </c>
      <c r="K499" s="4">
        <v>9.9999999999999998E+37</v>
      </c>
      <c r="L499" t="s">
        <v>566</v>
      </c>
      <c r="M499" t="s">
        <v>623</v>
      </c>
      <c r="N499" t="s">
        <v>9399</v>
      </c>
      <c r="O499" t="s">
        <v>25</v>
      </c>
      <c r="P499" t="s">
        <v>9544</v>
      </c>
      <c r="Q499" t="s">
        <v>624</v>
      </c>
    </row>
    <row r="500" spans="1:17" x14ac:dyDescent="0.25">
      <c r="A500" t="s">
        <v>9574</v>
      </c>
      <c r="B500" t="s">
        <v>565</v>
      </c>
      <c r="C500">
        <v>2</v>
      </c>
      <c r="D500" t="s">
        <v>18</v>
      </c>
      <c r="E500" t="s">
        <v>29</v>
      </c>
      <c r="F500" s="1">
        <v>0.375</v>
      </c>
      <c r="G500" t="s">
        <v>621</v>
      </c>
      <c r="H500" t="s">
        <v>38</v>
      </c>
      <c r="I500">
        <v>480</v>
      </c>
      <c r="J500">
        <v>29</v>
      </c>
      <c r="K500" s="4">
        <v>9.9999999999999995E+36</v>
      </c>
      <c r="L500" t="s">
        <v>566</v>
      </c>
      <c r="M500" t="s">
        <v>623</v>
      </c>
      <c r="N500" t="s">
        <v>9399</v>
      </c>
      <c r="O500" t="s">
        <v>25</v>
      </c>
      <c r="P500" t="s">
        <v>9544</v>
      </c>
      <c r="Q500" t="s">
        <v>625</v>
      </c>
    </row>
    <row r="501" spans="1:17" x14ac:dyDescent="0.25">
      <c r="A501" t="s">
        <v>9574</v>
      </c>
      <c r="B501" t="s">
        <v>565</v>
      </c>
      <c r="C501">
        <v>3</v>
      </c>
      <c r="D501" t="s">
        <v>18</v>
      </c>
      <c r="E501" t="s">
        <v>37</v>
      </c>
      <c r="F501" s="1">
        <v>0.375</v>
      </c>
      <c r="G501" t="s">
        <v>621</v>
      </c>
      <c r="H501" t="s">
        <v>38</v>
      </c>
      <c r="I501">
        <v>480</v>
      </c>
      <c r="J501">
        <v>0</v>
      </c>
      <c r="K501" s="4">
        <v>9.9999999999999995E+36</v>
      </c>
      <c r="L501" t="s">
        <v>566</v>
      </c>
      <c r="M501" t="s">
        <v>623</v>
      </c>
      <c r="N501" t="s">
        <v>9399</v>
      </c>
      <c r="O501" t="s">
        <v>25</v>
      </c>
      <c r="P501" t="s">
        <v>9544</v>
      </c>
      <c r="Q501" t="s">
        <v>626</v>
      </c>
    </row>
    <row r="502" spans="1:17" x14ac:dyDescent="0.25">
      <c r="A502" t="s">
        <v>9574</v>
      </c>
      <c r="B502" t="s">
        <v>405</v>
      </c>
      <c r="C502">
        <v>1</v>
      </c>
      <c r="D502" t="s">
        <v>18</v>
      </c>
      <c r="E502" t="s">
        <v>37</v>
      </c>
      <c r="F502" s="1">
        <v>0.625</v>
      </c>
      <c r="G502" t="s">
        <v>9576</v>
      </c>
      <c r="H502" t="s">
        <v>9577</v>
      </c>
      <c r="I502">
        <v>180</v>
      </c>
      <c r="J502">
        <v>29</v>
      </c>
      <c r="K502" s="4">
        <v>1.0099999999999999E+43</v>
      </c>
      <c r="L502" t="s">
        <v>566</v>
      </c>
      <c r="M502" t="s">
        <v>24</v>
      </c>
      <c r="N502" t="s">
        <v>9399</v>
      </c>
      <c r="O502" t="s">
        <v>25</v>
      </c>
      <c r="P502" t="s">
        <v>395</v>
      </c>
      <c r="Q502" t="s">
        <v>627</v>
      </c>
    </row>
    <row r="503" spans="1:17" x14ac:dyDescent="0.25">
      <c r="A503" t="s">
        <v>9574</v>
      </c>
      <c r="B503" t="s">
        <v>405</v>
      </c>
      <c r="C503">
        <v>2</v>
      </c>
      <c r="D503" t="s">
        <v>18</v>
      </c>
      <c r="E503" t="s">
        <v>29</v>
      </c>
      <c r="F503" s="1">
        <v>0.625</v>
      </c>
      <c r="G503" t="s">
        <v>9576</v>
      </c>
      <c r="H503" t="s">
        <v>9578</v>
      </c>
      <c r="I503">
        <v>180</v>
      </c>
      <c r="J503">
        <v>33</v>
      </c>
      <c r="K503" s="4">
        <v>1.0099999999999999E+43</v>
      </c>
      <c r="L503" t="s">
        <v>566</v>
      </c>
      <c r="M503" t="s">
        <v>24</v>
      </c>
      <c r="N503" t="s">
        <v>9399</v>
      </c>
      <c r="O503" t="s">
        <v>25</v>
      </c>
      <c r="P503" t="s">
        <v>395</v>
      </c>
      <c r="Q503" t="s">
        <v>628</v>
      </c>
    </row>
    <row r="504" spans="1:17" x14ac:dyDescent="0.25">
      <c r="A504" t="s">
        <v>9574</v>
      </c>
      <c r="B504" t="s">
        <v>17</v>
      </c>
      <c r="C504">
        <v>1</v>
      </c>
      <c r="D504" t="s">
        <v>18</v>
      </c>
      <c r="E504" t="s">
        <v>33</v>
      </c>
      <c r="F504" s="1">
        <v>0.41666666666666669</v>
      </c>
      <c r="G504" t="s">
        <v>9579</v>
      </c>
      <c r="H504" t="s">
        <v>9580</v>
      </c>
      <c r="I504">
        <v>60</v>
      </c>
      <c r="J504">
        <v>62</v>
      </c>
      <c r="K504" s="4">
        <v>1.1111110001111099E+44</v>
      </c>
      <c r="L504" t="s">
        <v>566</v>
      </c>
      <c r="M504" t="s">
        <v>24</v>
      </c>
      <c r="N504" t="s">
        <v>9399</v>
      </c>
      <c r="O504" t="s">
        <v>25</v>
      </c>
      <c r="P504" t="s">
        <v>20</v>
      </c>
      <c r="Q504" t="s">
        <v>629</v>
      </c>
    </row>
    <row r="505" spans="1:17" x14ac:dyDescent="0.25">
      <c r="A505" t="s">
        <v>9574</v>
      </c>
      <c r="B505" t="s">
        <v>28</v>
      </c>
      <c r="C505">
        <v>1</v>
      </c>
      <c r="D505" t="s">
        <v>18</v>
      </c>
      <c r="E505" t="s">
        <v>42</v>
      </c>
      <c r="F505" s="1">
        <v>0.58333333333333337</v>
      </c>
      <c r="G505" t="s">
        <v>9354</v>
      </c>
      <c r="H505" t="s">
        <v>9581</v>
      </c>
      <c r="I505">
        <v>60</v>
      </c>
      <c r="J505">
        <v>62</v>
      </c>
      <c r="K505" s="4">
        <v>1.1111110001111099E+44</v>
      </c>
      <c r="L505" t="s">
        <v>566</v>
      </c>
      <c r="M505" t="s">
        <v>24</v>
      </c>
      <c r="N505" t="s">
        <v>9399</v>
      </c>
      <c r="O505" t="s">
        <v>25</v>
      </c>
      <c r="P505" t="s">
        <v>20</v>
      </c>
      <c r="Q505" t="s">
        <v>630</v>
      </c>
    </row>
    <row r="506" spans="1:17" x14ac:dyDescent="0.25">
      <c r="A506" t="s">
        <v>9574</v>
      </c>
      <c r="B506" t="s">
        <v>32</v>
      </c>
      <c r="C506">
        <v>1</v>
      </c>
      <c r="D506" t="s">
        <v>18</v>
      </c>
      <c r="E506" t="s">
        <v>19</v>
      </c>
      <c r="F506" s="1">
        <v>0.66666666666666663</v>
      </c>
      <c r="G506" t="s">
        <v>9220</v>
      </c>
      <c r="H506" t="s">
        <v>9582</v>
      </c>
      <c r="I506">
        <v>60</v>
      </c>
      <c r="J506">
        <v>62</v>
      </c>
      <c r="K506" s="4">
        <v>1.1111010001111099E+44</v>
      </c>
      <c r="L506" t="s">
        <v>566</v>
      </c>
      <c r="M506" t="s">
        <v>24</v>
      </c>
      <c r="N506" t="s">
        <v>9399</v>
      </c>
      <c r="O506" t="s">
        <v>25</v>
      </c>
      <c r="P506" t="s">
        <v>20</v>
      </c>
      <c r="Q506" t="s">
        <v>631</v>
      </c>
    </row>
    <row r="507" spans="1:17" x14ac:dyDescent="0.25">
      <c r="A507" t="s">
        <v>9574</v>
      </c>
      <c r="B507" t="s">
        <v>479</v>
      </c>
      <c r="C507">
        <v>1</v>
      </c>
      <c r="D507" t="s">
        <v>18</v>
      </c>
      <c r="E507" t="s">
        <v>37</v>
      </c>
      <c r="F507" s="1">
        <v>0.58333333333333337</v>
      </c>
      <c r="G507" t="s">
        <v>9282</v>
      </c>
      <c r="H507" t="s">
        <v>9583</v>
      </c>
      <c r="I507">
        <v>60</v>
      </c>
      <c r="J507">
        <v>62</v>
      </c>
      <c r="K507" s="4">
        <v>1.11101100011111E+44</v>
      </c>
      <c r="L507" t="s">
        <v>566</v>
      </c>
      <c r="M507" t="s">
        <v>24</v>
      </c>
      <c r="N507" t="s">
        <v>9399</v>
      </c>
      <c r="O507" t="s">
        <v>25</v>
      </c>
      <c r="P507" t="s">
        <v>20</v>
      </c>
      <c r="Q507" t="s">
        <v>632</v>
      </c>
    </row>
    <row r="508" spans="1:17" x14ac:dyDescent="0.25">
      <c r="A508" t="s">
        <v>9574</v>
      </c>
      <c r="B508" t="s">
        <v>44</v>
      </c>
      <c r="C508">
        <v>1</v>
      </c>
      <c r="D508" t="s">
        <v>18</v>
      </c>
      <c r="E508" t="s">
        <v>29</v>
      </c>
      <c r="F508" s="1">
        <v>0.625</v>
      </c>
      <c r="G508" t="s">
        <v>9158</v>
      </c>
      <c r="H508" t="s">
        <v>622</v>
      </c>
      <c r="I508">
        <v>60</v>
      </c>
      <c r="J508">
        <v>32</v>
      </c>
      <c r="K508" s="4">
        <v>9.9999999999999995E+32</v>
      </c>
      <c r="L508" t="s">
        <v>566</v>
      </c>
      <c r="M508" t="s">
        <v>24</v>
      </c>
      <c r="N508" t="s">
        <v>9399</v>
      </c>
      <c r="O508" t="s">
        <v>25</v>
      </c>
      <c r="P508" t="s">
        <v>45</v>
      </c>
      <c r="Q508" t="s">
        <v>633</v>
      </c>
    </row>
    <row r="509" spans="1:17" x14ac:dyDescent="0.25">
      <c r="A509" t="s">
        <v>9574</v>
      </c>
      <c r="B509" t="s">
        <v>44</v>
      </c>
      <c r="C509">
        <v>2</v>
      </c>
      <c r="D509" t="s">
        <v>18</v>
      </c>
      <c r="E509" t="s">
        <v>37</v>
      </c>
      <c r="F509" s="1">
        <v>0.625</v>
      </c>
      <c r="G509" t="s">
        <v>9158</v>
      </c>
      <c r="H509" t="s">
        <v>622</v>
      </c>
      <c r="I509">
        <v>60</v>
      </c>
      <c r="J509">
        <v>30</v>
      </c>
      <c r="K509" s="4">
        <v>9.9999999999999995E+32</v>
      </c>
      <c r="L509" t="s">
        <v>566</v>
      </c>
      <c r="M509" t="s">
        <v>24</v>
      </c>
      <c r="N509" t="s">
        <v>9399</v>
      </c>
      <c r="O509" t="s">
        <v>25</v>
      </c>
      <c r="P509" t="s">
        <v>45</v>
      </c>
      <c r="Q509" t="s">
        <v>634</v>
      </c>
    </row>
    <row r="510" spans="1:17" x14ac:dyDescent="0.25">
      <c r="A510" t="s">
        <v>9584</v>
      </c>
      <c r="B510" t="s">
        <v>17</v>
      </c>
      <c r="C510">
        <v>1</v>
      </c>
      <c r="D510" t="s">
        <v>18</v>
      </c>
      <c r="E510" t="s">
        <v>19</v>
      </c>
      <c r="F510" s="1">
        <v>0.54166666666666663</v>
      </c>
      <c r="G510" t="s">
        <v>9242</v>
      </c>
      <c r="H510" t="s">
        <v>9585</v>
      </c>
      <c r="I510">
        <v>60</v>
      </c>
      <c r="J510">
        <v>67</v>
      </c>
      <c r="K510" s="4">
        <v>1.1111010001111099E+44</v>
      </c>
      <c r="L510" t="s">
        <v>288</v>
      </c>
      <c r="M510" t="s">
        <v>24</v>
      </c>
      <c r="N510" t="s">
        <v>9399</v>
      </c>
      <c r="O510" t="s">
        <v>25</v>
      </c>
      <c r="P510" t="s">
        <v>20</v>
      </c>
      <c r="Q510" t="s">
        <v>635</v>
      </c>
    </row>
    <row r="511" spans="1:17" x14ac:dyDescent="0.25">
      <c r="A511" t="s">
        <v>9584</v>
      </c>
      <c r="B511" t="s">
        <v>28</v>
      </c>
      <c r="C511">
        <v>1</v>
      </c>
      <c r="D511" t="s">
        <v>18</v>
      </c>
      <c r="E511" t="s">
        <v>33</v>
      </c>
      <c r="F511" s="1">
        <v>0.45833333333333331</v>
      </c>
      <c r="G511" t="s">
        <v>9358</v>
      </c>
      <c r="H511" t="s">
        <v>9586</v>
      </c>
      <c r="I511">
        <v>60</v>
      </c>
      <c r="J511">
        <v>67</v>
      </c>
      <c r="K511" s="4">
        <v>1.1111110001111099E+44</v>
      </c>
      <c r="L511" t="s">
        <v>288</v>
      </c>
      <c r="M511" t="s">
        <v>24</v>
      </c>
      <c r="N511" t="s">
        <v>9399</v>
      </c>
      <c r="O511" t="s">
        <v>25</v>
      </c>
      <c r="P511" t="s">
        <v>20</v>
      </c>
      <c r="Q511" t="s">
        <v>636</v>
      </c>
    </row>
    <row r="512" spans="1:17" x14ac:dyDescent="0.25">
      <c r="A512" t="s">
        <v>9584</v>
      </c>
      <c r="B512" t="s">
        <v>32</v>
      </c>
      <c r="C512">
        <v>1</v>
      </c>
      <c r="D512" t="s">
        <v>18</v>
      </c>
      <c r="E512" t="s">
        <v>37</v>
      </c>
      <c r="F512" s="1">
        <v>0.375</v>
      </c>
      <c r="G512" t="s">
        <v>9139</v>
      </c>
      <c r="H512" t="s">
        <v>9587</v>
      </c>
      <c r="I512">
        <v>60</v>
      </c>
      <c r="J512">
        <v>67</v>
      </c>
      <c r="K512" s="4">
        <v>1.11101100011111E+44</v>
      </c>
      <c r="L512" t="s">
        <v>288</v>
      </c>
      <c r="M512" t="s">
        <v>24</v>
      </c>
      <c r="N512" t="s">
        <v>9399</v>
      </c>
      <c r="O512" t="s">
        <v>25</v>
      </c>
      <c r="P512" t="s">
        <v>20</v>
      </c>
      <c r="Q512" t="s">
        <v>637</v>
      </c>
    </row>
    <row r="513" spans="1:17" x14ac:dyDescent="0.25">
      <c r="A513" t="s">
        <v>9584</v>
      </c>
      <c r="B513" t="s">
        <v>36</v>
      </c>
      <c r="C513">
        <v>1</v>
      </c>
      <c r="D513" t="s">
        <v>18</v>
      </c>
      <c r="E513" t="s">
        <v>530</v>
      </c>
      <c r="F513" s="1">
        <v>0.60416666666666663</v>
      </c>
      <c r="G513" t="s">
        <v>9239</v>
      </c>
      <c r="H513" t="s">
        <v>38</v>
      </c>
      <c r="I513">
        <v>90</v>
      </c>
      <c r="J513">
        <v>67</v>
      </c>
      <c r="K513" s="4">
        <v>9.9999999999999994E+38</v>
      </c>
      <c r="L513" t="s">
        <v>38</v>
      </c>
      <c r="M513" t="s">
        <v>24</v>
      </c>
      <c r="N513" t="s">
        <v>9399</v>
      </c>
      <c r="O513" t="s">
        <v>25</v>
      </c>
      <c r="P513" t="s">
        <v>39</v>
      </c>
      <c r="Q513" t="s">
        <v>638</v>
      </c>
    </row>
    <row r="514" spans="1:17" x14ac:dyDescent="0.25">
      <c r="A514" t="s">
        <v>9584</v>
      </c>
      <c r="B514" t="s">
        <v>44</v>
      </c>
      <c r="C514">
        <v>1</v>
      </c>
      <c r="D514" t="s">
        <v>18</v>
      </c>
      <c r="E514" t="s">
        <v>33</v>
      </c>
      <c r="F514" s="1">
        <v>0.66666666666666663</v>
      </c>
      <c r="G514" t="s">
        <v>9349</v>
      </c>
      <c r="H514" t="s">
        <v>9588</v>
      </c>
      <c r="I514">
        <v>60</v>
      </c>
      <c r="J514">
        <v>24</v>
      </c>
      <c r="K514" s="4">
        <v>1.100100010011E+42</v>
      </c>
      <c r="L514" t="s">
        <v>288</v>
      </c>
      <c r="M514" t="s">
        <v>24</v>
      </c>
      <c r="N514" t="s">
        <v>9399</v>
      </c>
      <c r="O514" t="s">
        <v>25</v>
      </c>
      <c r="P514" t="s">
        <v>45</v>
      </c>
      <c r="Q514" t="s">
        <v>639</v>
      </c>
    </row>
    <row r="515" spans="1:17" x14ac:dyDescent="0.25">
      <c r="A515" t="s">
        <v>9584</v>
      </c>
      <c r="B515" t="s">
        <v>44</v>
      </c>
      <c r="C515">
        <v>2</v>
      </c>
      <c r="D515" t="s">
        <v>18</v>
      </c>
      <c r="E515" t="s">
        <v>42</v>
      </c>
      <c r="F515" s="1">
        <v>0.45833333333333331</v>
      </c>
      <c r="G515" t="s">
        <v>9228</v>
      </c>
      <c r="H515" t="s">
        <v>9589</v>
      </c>
      <c r="I515">
        <v>60</v>
      </c>
      <c r="J515">
        <v>23</v>
      </c>
      <c r="K515" s="4">
        <v>1.100100010011E+42</v>
      </c>
      <c r="L515" t="s">
        <v>288</v>
      </c>
      <c r="M515" t="s">
        <v>24</v>
      </c>
      <c r="N515" t="s">
        <v>9399</v>
      </c>
      <c r="O515" t="s">
        <v>25</v>
      </c>
      <c r="P515" t="s">
        <v>45</v>
      </c>
      <c r="Q515" t="s">
        <v>640</v>
      </c>
    </row>
    <row r="516" spans="1:17" x14ac:dyDescent="0.25">
      <c r="A516" t="s">
        <v>9584</v>
      </c>
      <c r="B516" t="s">
        <v>44</v>
      </c>
      <c r="C516">
        <v>3</v>
      </c>
      <c r="D516" t="s">
        <v>18</v>
      </c>
      <c r="E516" t="s">
        <v>29</v>
      </c>
      <c r="F516" s="1">
        <v>0.58333333333333337</v>
      </c>
      <c r="G516" t="s">
        <v>9217</v>
      </c>
      <c r="H516" t="s">
        <v>9590</v>
      </c>
      <c r="I516">
        <v>60</v>
      </c>
      <c r="J516">
        <v>20</v>
      </c>
      <c r="K516" s="4">
        <v>1.100100010011E+42</v>
      </c>
      <c r="L516" t="s">
        <v>288</v>
      </c>
      <c r="M516" t="s">
        <v>24</v>
      </c>
      <c r="N516" t="s">
        <v>9399</v>
      </c>
      <c r="O516" t="s">
        <v>25</v>
      </c>
      <c r="P516" t="s">
        <v>45</v>
      </c>
      <c r="Q516" t="s">
        <v>641</v>
      </c>
    </row>
    <row r="517" spans="1:17" x14ac:dyDescent="0.25">
      <c r="A517" t="s">
        <v>9591</v>
      </c>
      <c r="B517" t="s">
        <v>565</v>
      </c>
      <c r="C517">
        <v>1</v>
      </c>
      <c r="D517" t="s">
        <v>18</v>
      </c>
      <c r="E517" t="s">
        <v>530</v>
      </c>
      <c r="F517" s="1">
        <v>0.375</v>
      </c>
      <c r="G517" t="s">
        <v>38</v>
      </c>
      <c r="H517" t="s">
        <v>9592</v>
      </c>
      <c r="I517">
        <v>480</v>
      </c>
      <c r="J517">
        <v>43</v>
      </c>
      <c r="K517" s="4">
        <v>9.9999999999999992E+22</v>
      </c>
      <c r="L517" t="s">
        <v>9593</v>
      </c>
      <c r="N517" t="s">
        <v>9399</v>
      </c>
      <c r="O517" t="s">
        <v>66</v>
      </c>
      <c r="P517" t="s">
        <v>9544</v>
      </c>
      <c r="Q517" t="s">
        <v>643</v>
      </c>
    </row>
    <row r="518" spans="1:17" x14ac:dyDescent="0.25">
      <c r="A518" t="s">
        <v>9591</v>
      </c>
      <c r="B518" t="s">
        <v>565</v>
      </c>
      <c r="C518">
        <v>2</v>
      </c>
      <c r="D518" t="s">
        <v>18</v>
      </c>
      <c r="E518" t="s">
        <v>530</v>
      </c>
      <c r="F518" s="1">
        <v>0.375</v>
      </c>
      <c r="G518" t="s">
        <v>38</v>
      </c>
      <c r="H518" t="s">
        <v>9594</v>
      </c>
      <c r="I518">
        <v>480</v>
      </c>
      <c r="J518">
        <v>37</v>
      </c>
      <c r="K518" s="4">
        <v>1E+22</v>
      </c>
      <c r="L518" t="s">
        <v>9593</v>
      </c>
      <c r="N518" t="s">
        <v>9399</v>
      </c>
      <c r="O518" t="s">
        <v>66</v>
      </c>
      <c r="P518" t="s">
        <v>9544</v>
      </c>
      <c r="Q518" t="s">
        <v>644</v>
      </c>
    </row>
    <row r="519" spans="1:17" x14ac:dyDescent="0.25">
      <c r="A519" t="s">
        <v>9591</v>
      </c>
      <c r="B519" t="s">
        <v>405</v>
      </c>
      <c r="C519">
        <v>1</v>
      </c>
      <c r="D519" t="s">
        <v>18</v>
      </c>
      <c r="E519" t="s">
        <v>42</v>
      </c>
      <c r="F519" s="1">
        <v>0.45833333333333331</v>
      </c>
      <c r="G519" t="s">
        <v>9595</v>
      </c>
      <c r="H519" t="s">
        <v>553</v>
      </c>
      <c r="I519">
        <v>180</v>
      </c>
      <c r="J519">
        <v>29</v>
      </c>
      <c r="K519" s="4">
        <v>1.1E+24</v>
      </c>
      <c r="L519" t="s">
        <v>9593</v>
      </c>
      <c r="M519" t="s">
        <v>24</v>
      </c>
      <c r="N519" t="s">
        <v>9399</v>
      </c>
      <c r="O519" t="s">
        <v>66</v>
      </c>
      <c r="P519" t="s">
        <v>395</v>
      </c>
      <c r="Q519" t="s">
        <v>645</v>
      </c>
    </row>
    <row r="520" spans="1:17" x14ac:dyDescent="0.25">
      <c r="A520" t="s">
        <v>9591</v>
      </c>
      <c r="B520" t="s">
        <v>405</v>
      </c>
      <c r="C520">
        <v>2</v>
      </c>
      <c r="D520" t="s">
        <v>18</v>
      </c>
      <c r="E520" t="s">
        <v>42</v>
      </c>
      <c r="F520" s="1">
        <v>0.58333333333333337</v>
      </c>
      <c r="G520" t="s">
        <v>9595</v>
      </c>
      <c r="H520" t="s">
        <v>553</v>
      </c>
      <c r="I520">
        <v>180</v>
      </c>
      <c r="J520">
        <v>24</v>
      </c>
      <c r="K520" s="4">
        <v>1.1E+24</v>
      </c>
      <c r="L520" t="s">
        <v>9593</v>
      </c>
      <c r="M520" t="s">
        <v>24</v>
      </c>
      <c r="N520" t="s">
        <v>9399</v>
      </c>
      <c r="O520" t="s">
        <v>66</v>
      </c>
      <c r="P520" t="s">
        <v>395</v>
      </c>
      <c r="Q520" t="s">
        <v>646</v>
      </c>
    </row>
    <row r="521" spans="1:17" x14ac:dyDescent="0.25">
      <c r="A521" t="s">
        <v>9591</v>
      </c>
      <c r="B521" t="s">
        <v>405</v>
      </c>
      <c r="C521">
        <v>3</v>
      </c>
      <c r="D521" t="s">
        <v>18</v>
      </c>
      <c r="E521" t="s">
        <v>37</v>
      </c>
      <c r="F521" s="1">
        <v>0.45833333333333331</v>
      </c>
      <c r="G521" t="s">
        <v>9595</v>
      </c>
      <c r="H521" t="s">
        <v>553</v>
      </c>
      <c r="I521">
        <v>180</v>
      </c>
      <c r="J521">
        <v>20</v>
      </c>
      <c r="K521" s="4">
        <v>1.1E+24</v>
      </c>
      <c r="L521" t="s">
        <v>9593</v>
      </c>
      <c r="M521" t="s">
        <v>24</v>
      </c>
      <c r="N521" t="s">
        <v>9399</v>
      </c>
      <c r="O521" t="s">
        <v>66</v>
      </c>
      <c r="P521" t="s">
        <v>395</v>
      </c>
      <c r="Q521" t="s">
        <v>647</v>
      </c>
    </row>
    <row r="522" spans="1:17" x14ac:dyDescent="0.25">
      <c r="A522" t="s">
        <v>9591</v>
      </c>
      <c r="B522" t="s">
        <v>405</v>
      </c>
      <c r="C522">
        <v>4</v>
      </c>
      <c r="D522" t="s">
        <v>18</v>
      </c>
      <c r="E522" t="s">
        <v>37</v>
      </c>
      <c r="F522" s="1">
        <v>0.58333333333333337</v>
      </c>
      <c r="G522" t="s">
        <v>9595</v>
      </c>
      <c r="H522" t="s">
        <v>553</v>
      </c>
      <c r="I522">
        <v>180</v>
      </c>
      <c r="J522">
        <v>5</v>
      </c>
      <c r="K522" s="4">
        <v>1.1E+24</v>
      </c>
      <c r="L522" t="s">
        <v>9593</v>
      </c>
      <c r="M522" t="s">
        <v>24</v>
      </c>
      <c r="N522" t="s">
        <v>9399</v>
      </c>
      <c r="O522" t="s">
        <v>66</v>
      </c>
      <c r="P522" t="s">
        <v>395</v>
      </c>
      <c r="Q522" t="s">
        <v>648</v>
      </c>
    </row>
    <row r="523" spans="1:17" x14ac:dyDescent="0.25">
      <c r="A523" t="s">
        <v>9591</v>
      </c>
      <c r="B523" t="s">
        <v>17</v>
      </c>
      <c r="C523">
        <v>1</v>
      </c>
      <c r="D523" t="s">
        <v>18</v>
      </c>
      <c r="E523" t="s">
        <v>29</v>
      </c>
      <c r="F523" s="1">
        <v>0.58333333333333337</v>
      </c>
      <c r="G523" t="s">
        <v>9267</v>
      </c>
      <c r="H523" t="s">
        <v>9596</v>
      </c>
      <c r="I523">
        <v>60</v>
      </c>
      <c r="J523">
        <v>81</v>
      </c>
      <c r="K523" s="4">
        <v>1.1111100111111E+24</v>
      </c>
      <c r="L523" t="s">
        <v>9593</v>
      </c>
      <c r="M523" t="s">
        <v>24</v>
      </c>
      <c r="N523" t="s">
        <v>9399</v>
      </c>
      <c r="O523" t="s">
        <v>66</v>
      </c>
      <c r="P523" t="s">
        <v>20</v>
      </c>
      <c r="Q523" t="s">
        <v>649</v>
      </c>
    </row>
    <row r="524" spans="1:17" x14ac:dyDescent="0.25">
      <c r="A524" t="s">
        <v>9591</v>
      </c>
      <c r="B524" t="s">
        <v>28</v>
      </c>
      <c r="C524">
        <v>1</v>
      </c>
      <c r="D524" t="s">
        <v>18</v>
      </c>
      <c r="E524" t="s">
        <v>33</v>
      </c>
      <c r="F524" s="1">
        <v>0.41666666666666669</v>
      </c>
      <c r="G524" t="s">
        <v>9167</v>
      </c>
      <c r="H524" t="s">
        <v>9597</v>
      </c>
      <c r="I524">
        <v>60</v>
      </c>
      <c r="J524">
        <v>83</v>
      </c>
      <c r="K524" s="4">
        <v>1.1111100111111E+24</v>
      </c>
      <c r="L524" t="s">
        <v>9593</v>
      </c>
      <c r="M524" t="s">
        <v>24</v>
      </c>
      <c r="N524" t="s">
        <v>9399</v>
      </c>
      <c r="O524" t="s">
        <v>66</v>
      </c>
      <c r="P524" t="s">
        <v>20</v>
      </c>
      <c r="Q524" t="s">
        <v>650</v>
      </c>
    </row>
    <row r="525" spans="1:17" x14ac:dyDescent="0.25">
      <c r="A525" t="s">
        <v>9591</v>
      </c>
      <c r="B525" t="s">
        <v>32</v>
      </c>
      <c r="C525">
        <v>1</v>
      </c>
      <c r="D525" t="s">
        <v>18</v>
      </c>
      <c r="E525" t="s">
        <v>42</v>
      </c>
      <c r="F525" s="1">
        <v>0.41666666666666669</v>
      </c>
      <c r="G525" t="s">
        <v>9358</v>
      </c>
      <c r="H525" t="s">
        <v>9598</v>
      </c>
      <c r="I525">
        <v>60</v>
      </c>
      <c r="J525">
        <v>82</v>
      </c>
      <c r="K525" s="4">
        <v>1.1111100111111E+24</v>
      </c>
      <c r="L525" t="s">
        <v>38</v>
      </c>
      <c r="M525" t="s">
        <v>24</v>
      </c>
      <c r="N525" t="s">
        <v>9399</v>
      </c>
      <c r="O525" t="s">
        <v>66</v>
      </c>
      <c r="P525" t="s">
        <v>20</v>
      </c>
      <c r="Q525" t="s">
        <v>651</v>
      </c>
    </row>
    <row r="526" spans="1:17" x14ac:dyDescent="0.25">
      <c r="A526" t="s">
        <v>9599</v>
      </c>
      <c r="B526" t="s">
        <v>565</v>
      </c>
      <c r="C526">
        <v>1</v>
      </c>
      <c r="D526" t="s">
        <v>18</v>
      </c>
      <c r="E526" t="s">
        <v>652</v>
      </c>
      <c r="F526" s="1">
        <v>0.33333333333333331</v>
      </c>
      <c r="G526" t="s">
        <v>9600</v>
      </c>
      <c r="H526" t="s">
        <v>553</v>
      </c>
      <c r="I526">
        <v>360</v>
      </c>
      <c r="J526">
        <v>0</v>
      </c>
      <c r="K526" s="4">
        <v>1.1E+16</v>
      </c>
      <c r="L526" t="s">
        <v>9601</v>
      </c>
      <c r="M526" t="s">
        <v>623</v>
      </c>
      <c r="N526" t="s">
        <v>9399</v>
      </c>
      <c r="O526" t="s">
        <v>66</v>
      </c>
      <c r="P526" t="s">
        <v>9544</v>
      </c>
      <c r="Q526" t="s">
        <v>653</v>
      </c>
    </row>
    <row r="527" spans="1:17" x14ac:dyDescent="0.25">
      <c r="A527" t="s">
        <v>9599</v>
      </c>
      <c r="B527" t="s">
        <v>565</v>
      </c>
      <c r="C527">
        <v>2</v>
      </c>
      <c r="D527" t="s">
        <v>18</v>
      </c>
      <c r="E527" t="s">
        <v>652</v>
      </c>
      <c r="F527" s="1">
        <v>0.58333333333333337</v>
      </c>
      <c r="G527" t="s">
        <v>9600</v>
      </c>
      <c r="H527" t="s">
        <v>553</v>
      </c>
      <c r="I527">
        <v>360</v>
      </c>
      <c r="J527">
        <v>0</v>
      </c>
      <c r="K527" s="4">
        <v>1.1E+16</v>
      </c>
      <c r="L527" t="s">
        <v>9601</v>
      </c>
      <c r="M527" t="s">
        <v>623</v>
      </c>
      <c r="N527" t="s">
        <v>9399</v>
      </c>
      <c r="O527" t="s">
        <v>66</v>
      </c>
      <c r="P527" t="s">
        <v>9544</v>
      </c>
      <c r="Q527" t="s">
        <v>654</v>
      </c>
    </row>
    <row r="528" spans="1:17" x14ac:dyDescent="0.25">
      <c r="A528" t="s">
        <v>9599</v>
      </c>
      <c r="B528" t="s">
        <v>405</v>
      </c>
      <c r="C528">
        <v>1</v>
      </c>
      <c r="D528" t="s">
        <v>18</v>
      </c>
      <c r="E528" t="s">
        <v>19</v>
      </c>
      <c r="F528" s="1">
        <v>0.58333333333333337</v>
      </c>
      <c r="G528" t="s">
        <v>9576</v>
      </c>
      <c r="H528" t="s">
        <v>553</v>
      </c>
      <c r="I528">
        <v>240</v>
      </c>
      <c r="J528">
        <v>0</v>
      </c>
      <c r="K528" s="4">
        <v>111000000000000</v>
      </c>
      <c r="L528" t="s">
        <v>9601</v>
      </c>
      <c r="M528" t="s">
        <v>24</v>
      </c>
      <c r="N528" t="s">
        <v>9399</v>
      </c>
      <c r="O528" t="s">
        <v>66</v>
      </c>
      <c r="P528" t="s">
        <v>395</v>
      </c>
      <c r="Q528" t="s">
        <v>655</v>
      </c>
    </row>
    <row r="529" spans="1:17" x14ac:dyDescent="0.25">
      <c r="A529" t="s">
        <v>9599</v>
      </c>
      <c r="B529" t="s">
        <v>405</v>
      </c>
      <c r="C529">
        <v>2</v>
      </c>
      <c r="D529" t="s">
        <v>18</v>
      </c>
      <c r="E529" t="s">
        <v>37</v>
      </c>
      <c r="F529" s="1">
        <v>0.45833333333333331</v>
      </c>
      <c r="G529" t="s">
        <v>9576</v>
      </c>
      <c r="H529" t="s">
        <v>553</v>
      </c>
      <c r="I529">
        <v>240</v>
      </c>
      <c r="J529">
        <v>0</v>
      </c>
      <c r="K529" s="4">
        <v>111000000000000</v>
      </c>
      <c r="L529" t="s">
        <v>9601</v>
      </c>
      <c r="M529" t="s">
        <v>24</v>
      </c>
      <c r="N529" t="s">
        <v>9399</v>
      </c>
      <c r="O529" t="s">
        <v>66</v>
      </c>
      <c r="P529" t="s">
        <v>395</v>
      </c>
      <c r="Q529" t="s">
        <v>656</v>
      </c>
    </row>
    <row r="530" spans="1:17" x14ac:dyDescent="0.25">
      <c r="A530" t="s">
        <v>9599</v>
      </c>
      <c r="B530" t="s">
        <v>17</v>
      </c>
      <c r="C530">
        <v>1</v>
      </c>
      <c r="D530" t="s">
        <v>18</v>
      </c>
      <c r="E530" t="s">
        <v>19</v>
      </c>
      <c r="F530" s="1">
        <v>0.41666666666666669</v>
      </c>
      <c r="G530" t="s">
        <v>9242</v>
      </c>
      <c r="H530" t="s">
        <v>9602</v>
      </c>
      <c r="I530">
        <v>60</v>
      </c>
      <c r="J530">
        <v>61</v>
      </c>
      <c r="K530" s="4">
        <v>1.1111100111111E+24</v>
      </c>
      <c r="L530" t="s">
        <v>9601</v>
      </c>
      <c r="M530" t="s">
        <v>24</v>
      </c>
      <c r="N530" t="s">
        <v>9399</v>
      </c>
      <c r="O530" t="s">
        <v>66</v>
      </c>
      <c r="P530" t="s">
        <v>20</v>
      </c>
      <c r="Q530" t="s">
        <v>657</v>
      </c>
    </row>
    <row r="531" spans="1:17" x14ac:dyDescent="0.25">
      <c r="A531" t="s">
        <v>9599</v>
      </c>
      <c r="B531" t="s">
        <v>28</v>
      </c>
      <c r="C531">
        <v>1</v>
      </c>
      <c r="D531" t="s">
        <v>18</v>
      </c>
      <c r="E531" t="s">
        <v>33</v>
      </c>
      <c r="F531" s="1">
        <v>0.375</v>
      </c>
      <c r="G531" t="s">
        <v>9139</v>
      </c>
      <c r="H531" t="s">
        <v>9603</v>
      </c>
      <c r="I531">
        <v>60</v>
      </c>
      <c r="J531">
        <v>61</v>
      </c>
      <c r="K531" s="4">
        <v>1.1111100111111E+24</v>
      </c>
      <c r="L531" t="s">
        <v>9601</v>
      </c>
      <c r="M531" t="s">
        <v>24</v>
      </c>
      <c r="N531" t="s">
        <v>9399</v>
      </c>
      <c r="O531" t="s">
        <v>66</v>
      </c>
      <c r="P531" t="s">
        <v>20</v>
      </c>
      <c r="Q531" t="s">
        <v>658</v>
      </c>
    </row>
    <row r="532" spans="1:17" x14ac:dyDescent="0.25">
      <c r="A532" t="s">
        <v>9604</v>
      </c>
      <c r="B532" t="s">
        <v>565</v>
      </c>
      <c r="C532">
        <v>1</v>
      </c>
      <c r="D532" t="s">
        <v>18</v>
      </c>
      <c r="E532" t="s">
        <v>42</v>
      </c>
      <c r="F532" s="1">
        <v>0.33333333333333331</v>
      </c>
      <c r="G532" t="s">
        <v>38</v>
      </c>
      <c r="H532" t="s">
        <v>38</v>
      </c>
      <c r="I532">
        <v>540</v>
      </c>
      <c r="J532">
        <v>0</v>
      </c>
      <c r="K532" s="4">
        <v>9.9999999999999995E+48</v>
      </c>
      <c r="L532" t="s">
        <v>38</v>
      </c>
      <c r="N532" t="s">
        <v>9399</v>
      </c>
      <c r="O532" t="s">
        <v>311</v>
      </c>
      <c r="P532" t="s">
        <v>9544</v>
      </c>
      <c r="Q532" t="s">
        <v>659</v>
      </c>
    </row>
    <row r="533" spans="1:17" x14ac:dyDescent="0.25">
      <c r="A533" t="s">
        <v>9605</v>
      </c>
      <c r="B533" t="s">
        <v>391</v>
      </c>
      <c r="C533">
        <v>1</v>
      </c>
      <c r="D533" t="s">
        <v>18</v>
      </c>
      <c r="E533" t="s">
        <v>33</v>
      </c>
      <c r="F533" s="1">
        <v>0.375</v>
      </c>
      <c r="G533" t="s">
        <v>9370</v>
      </c>
      <c r="H533" t="s">
        <v>9606</v>
      </c>
      <c r="I533">
        <v>180</v>
      </c>
      <c r="J533">
        <v>34</v>
      </c>
      <c r="K533" s="4">
        <v>1.1111100111111E+24</v>
      </c>
      <c r="L533" t="s">
        <v>9607</v>
      </c>
      <c r="M533" t="s">
        <v>24</v>
      </c>
      <c r="N533" t="s">
        <v>9399</v>
      </c>
      <c r="O533" t="s">
        <v>66</v>
      </c>
      <c r="P533" t="s">
        <v>9372</v>
      </c>
      <c r="Q533" t="s">
        <v>660</v>
      </c>
    </row>
    <row r="534" spans="1:17" x14ac:dyDescent="0.25">
      <c r="A534" t="s">
        <v>9605</v>
      </c>
      <c r="B534" t="s">
        <v>17</v>
      </c>
      <c r="C534">
        <v>1</v>
      </c>
      <c r="D534" t="s">
        <v>18</v>
      </c>
      <c r="E534" t="s">
        <v>19</v>
      </c>
      <c r="F534" s="1">
        <v>0.375</v>
      </c>
      <c r="G534" t="s">
        <v>9282</v>
      </c>
      <c r="H534" t="s">
        <v>9608</v>
      </c>
      <c r="I534">
        <v>60</v>
      </c>
      <c r="J534">
        <v>34</v>
      </c>
      <c r="K534" s="4">
        <v>1.1111100111111E+24</v>
      </c>
      <c r="L534" t="s">
        <v>9607</v>
      </c>
      <c r="M534" t="s">
        <v>24</v>
      </c>
      <c r="N534" t="s">
        <v>9399</v>
      </c>
      <c r="O534" t="s">
        <v>66</v>
      </c>
      <c r="P534" t="s">
        <v>20</v>
      </c>
      <c r="Q534" t="s">
        <v>661</v>
      </c>
    </row>
    <row r="535" spans="1:17" x14ac:dyDescent="0.25">
      <c r="A535" t="s">
        <v>9605</v>
      </c>
      <c r="B535" t="s">
        <v>28</v>
      </c>
      <c r="C535">
        <v>1</v>
      </c>
      <c r="D535" t="s">
        <v>18</v>
      </c>
      <c r="E535" t="s">
        <v>29</v>
      </c>
      <c r="F535" s="1">
        <v>0.58333333333333337</v>
      </c>
      <c r="G535" t="s">
        <v>9160</v>
      </c>
      <c r="H535" t="s">
        <v>9609</v>
      </c>
      <c r="I535">
        <v>60</v>
      </c>
      <c r="J535">
        <v>34</v>
      </c>
      <c r="K535" s="4">
        <v>1.1111100111111E+24</v>
      </c>
      <c r="L535" t="s">
        <v>9607</v>
      </c>
      <c r="M535" t="s">
        <v>24</v>
      </c>
      <c r="N535" t="s">
        <v>9399</v>
      </c>
      <c r="O535" t="s">
        <v>66</v>
      </c>
      <c r="P535" t="s">
        <v>20</v>
      </c>
      <c r="Q535" t="s">
        <v>662</v>
      </c>
    </row>
    <row r="536" spans="1:17" x14ac:dyDescent="0.25">
      <c r="A536" t="s">
        <v>9610</v>
      </c>
      <c r="B536" t="s">
        <v>405</v>
      </c>
      <c r="C536">
        <v>1</v>
      </c>
      <c r="D536" t="s">
        <v>18</v>
      </c>
      <c r="E536" t="s">
        <v>19</v>
      </c>
      <c r="F536" s="1">
        <v>0.58333333333333337</v>
      </c>
      <c r="G536" t="s">
        <v>9397</v>
      </c>
      <c r="H536" t="s">
        <v>9611</v>
      </c>
      <c r="I536">
        <v>180</v>
      </c>
      <c r="J536">
        <v>20</v>
      </c>
      <c r="K536" s="4">
        <v>11100000000000</v>
      </c>
      <c r="L536" t="s">
        <v>9612</v>
      </c>
      <c r="M536" t="s">
        <v>24</v>
      </c>
      <c r="N536" t="s">
        <v>9399</v>
      </c>
      <c r="O536" t="s">
        <v>66</v>
      </c>
      <c r="P536" t="s">
        <v>395</v>
      </c>
      <c r="Q536" t="s">
        <v>663</v>
      </c>
    </row>
    <row r="537" spans="1:17" x14ac:dyDescent="0.25">
      <c r="A537" t="s">
        <v>9610</v>
      </c>
      <c r="B537" t="s">
        <v>418</v>
      </c>
      <c r="C537">
        <v>1</v>
      </c>
      <c r="D537" t="s">
        <v>18</v>
      </c>
      <c r="E537" t="s">
        <v>37</v>
      </c>
      <c r="F537" s="1">
        <v>0.5</v>
      </c>
      <c r="G537" t="s">
        <v>9397</v>
      </c>
      <c r="H537" t="s">
        <v>9613</v>
      </c>
      <c r="I537">
        <v>180</v>
      </c>
      <c r="J537">
        <v>20</v>
      </c>
      <c r="K537" s="4">
        <v>11100000000000</v>
      </c>
      <c r="L537" t="s">
        <v>9612</v>
      </c>
      <c r="M537" t="s">
        <v>24</v>
      </c>
      <c r="N537" t="s">
        <v>9399</v>
      </c>
      <c r="O537" t="s">
        <v>66</v>
      </c>
      <c r="P537" t="s">
        <v>395</v>
      </c>
      <c r="Q537" t="s">
        <v>664</v>
      </c>
    </row>
    <row r="538" spans="1:17" x14ac:dyDescent="0.25">
      <c r="A538" t="s">
        <v>9610</v>
      </c>
      <c r="B538" t="s">
        <v>17</v>
      </c>
      <c r="C538">
        <v>1</v>
      </c>
      <c r="D538" t="s">
        <v>18</v>
      </c>
      <c r="E538" t="s">
        <v>42</v>
      </c>
      <c r="F538" s="1">
        <v>0.66666666666666663</v>
      </c>
      <c r="G538" t="s">
        <v>9239</v>
      </c>
      <c r="H538" t="s">
        <v>9614</v>
      </c>
      <c r="I538">
        <v>60</v>
      </c>
      <c r="J538">
        <v>20</v>
      </c>
      <c r="K538" s="4">
        <v>1.1111100111E+24</v>
      </c>
      <c r="L538" t="s">
        <v>9612</v>
      </c>
      <c r="M538" t="s">
        <v>24</v>
      </c>
      <c r="N538" t="s">
        <v>9399</v>
      </c>
      <c r="O538" t="s">
        <v>66</v>
      </c>
      <c r="P538" t="s">
        <v>20</v>
      </c>
      <c r="Q538" t="s">
        <v>665</v>
      </c>
    </row>
    <row r="539" spans="1:17" x14ac:dyDescent="0.25">
      <c r="A539" t="s">
        <v>9610</v>
      </c>
      <c r="B539" t="s">
        <v>28</v>
      </c>
      <c r="C539" t="s">
        <v>411</v>
      </c>
      <c r="D539" t="s">
        <v>18</v>
      </c>
      <c r="E539" t="s">
        <v>33</v>
      </c>
      <c r="F539" s="1">
        <v>0.70833333333333337</v>
      </c>
      <c r="G539" t="s">
        <v>9160</v>
      </c>
      <c r="H539" t="s">
        <v>427</v>
      </c>
      <c r="I539">
        <v>120</v>
      </c>
      <c r="J539">
        <v>20</v>
      </c>
      <c r="K539" s="4">
        <v>1.11E+24</v>
      </c>
      <c r="L539" t="s">
        <v>9612</v>
      </c>
      <c r="M539" t="s">
        <v>24</v>
      </c>
      <c r="N539" t="s">
        <v>9399</v>
      </c>
      <c r="O539" t="s">
        <v>66</v>
      </c>
      <c r="P539" t="s">
        <v>20</v>
      </c>
      <c r="Q539" t="s">
        <v>666</v>
      </c>
    </row>
    <row r="540" spans="1:17" x14ac:dyDescent="0.25">
      <c r="A540" t="s">
        <v>9610</v>
      </c>
      <c r="B540" t="s">
        <v>28</v>
      </c>
      <c r="C540" t="s">
        <v>413</v>
      </c>
      <c r="D540" t="s">
        <v>18</v>
      </c>
      <c r="E540" t="s">
        <v>33</v>
      </c>
      <c r="F540" s="1">
        <v>0.70833333333333337</v>
      </c>
      <c r="G540" t="s">
        <v>9160</v>
      </c>
      <c r="H540" t="s">
        <v>9615</v>
      </c>
      <c r="I540">
        <v>60</v>
      </c>
      <c r="J540">
        <v>20</v>
      </c>
      <c r="K540" s="4">
        <v>1.1100111E+21</v>
      </c>
      <c r="L540" t="s">
        <v>9612</v>
      </c>
      <c r="M540" t="s">
        <v>24</v>
      </c>
      <c r="N540" t="s">
        <v>9399</v>
      </c>
      <c r="O540" t="s">
        <v>66</v>
      </c>
      <c r="P540" t="s">
        <v>20</v>
      </c>
      <c r="Q540" t="s">
        <v>666</v>
      </c>
    </row>
    <row r="541" spans="1:17" x14ac:dyDescent="0.25">
      <c r="A541" t="s">
        <v>9616</v>
      </c>
      <c r="B541" t="s">
        <v>17</v>
      </c>
      <c r="C541">
        <v>1</v>
      </c>
      <c r="D541" t="s">
        <v>18</v>
      </c>
      <c r="E541" t="s">
        <v>42</v>
      </c>
      <c r="F541" s="1">
        <v>0.70833333333333337</v>
      </c>
      <c r="G541" t="s">
        <v>9443</v>
      </c>
      <c r="H541" t="s">
        <v>9617</v>
      </c>
      <c r="I541">
        <v>60</v>
      </c>
      <c r="J541">
        <v>3</v>
      </c>
      <c r="K541" s="4">
        <v>1.1111110001111099E+44</v>
      </c>
      <c r="L541" t="s">
        <v>38</v>
      </c>
      <c r="M541" t="s">
        <v>24</v>
      </c>
      <c r="N541" t="s">
        <v>9399</v>
      </c>
      <c r="O541" t="s">
        <v>331</v>
      </c>
      <c r="P541" t="s">
        <v>20</v>
      </c>
      <c r="Q541" t="s">
        <v>667</v>
      </c>
    </row>
    <row r="542" spans="1:17" x14ac:dyDescent="0.25">
      <c r="A542" t="s">
        <v>9616</v>
      </c>
      <c r="B542" t="s">
        <v>28</v>
      </c>
      <c r="C542">
        <v>1</v>
      </c>
      <c r="D542" t="s">
        <v>18</v>
      </c>
      <c r="E542" t="s">
        <v>19</v>
      </c>
      <c r="F542" s="1">
        <v>0.41666666666666669</v>
      </c>
      <c r="G542" t="s">
        <v>9445</v>
      </c>
      <c r="H542" t="s">
        <v>9446</v>
      </c>
      <c r="I542">
        <v>60</v>
      </c>
      <c r="J542">
        <v>3</v>
      </c>
      <c r="K542" s="4">
        <v>1.1111010001111099E+44</v>
      </c>
      <c r="L542" t="s">
        <v>38</v>
      </c>
      <c r="M542" t="s">
        <v>24</v>
      </c>
      <c r="N542" t="s">
        <v>9399</v>
      </c>
      <c r="O542" t="s">
        <v>331</v>
      </c>
      <c r="P542" t="s">
        <v>20</v>
      </c>
      <c r="Q542" t="s">
        <v>668</v>
      </c>
    </row>
    <row r="543" spans="1:17" x14ac:dyDescent="0.25">
      <c r="A543" t="s">
        <v>9616</v>
      </c>
      <c r="B543" t="s">
        <v>456</v>
      </c>
      <c r="C543">
        <v>1</v>
      </c>
      <c r="D543" t="s">
        <v>18</v>
      </c>
      <c r="E543" t="s">
        <v>29</v>
      </c>
      <c r="F543" s="1">
        <v>0.54166666666666663</v>
      </c>
      <c r="G543" t="s">
        <v>9214</v>
      </c>
      <c r="H543" t="s">
        <v>9618</v>
      </c>
      <c r="I543">
        <v>60</v>
      </c>
      <c r="J543">
        <v>3</v>
      </c>
      <c r="K543" s="4">
        <v>1.1111010001111099E+44</v>
      </c>
      <c r="L543" t="s">
        <v>38</v>
      </c>
      <c r="M543" t="s">
        <v>24</v>
      </c>
      <c r="N543" t="s">
        <v>9399</v>
      </c>
      <c r="O543" t="s">
        <v>331</v>
      </c>
      <c r="P543" t="s">
        <v>45</v>
      </c>
      <c r="Q543" t="s">
        <v>669</v>
      </c>
    </row>
    <row r="544" spans="1:17" x14ac:dyDescent="0.25">
      <c r="A544" t="s">
        <v>9619</v>
      </c>
      <c r="B544" t="s">
        <v>17</v>
      </c>
      <c r="C544">
        <v>1</v>
      </c>
      <c r="D544" t="s">
        <v>18</v>
      </c>
      <c r="E544" t="s">
        <v>29</v>
      </c>
      <c r="F544" s="1">
        <v>0.5</v>
      </c>
      <c r="G544" t="s">
        <v>9214</v>
      </c>
      <c r="H544" t="s">
        <v>9620</v>
      </c>
      <c r="I544">
        <v>60</v>
      </c>
      <c r="J544">
        <v>39</v>
      </c>
      <c r="K544" s="4">
        <v>1.1111100111111E+24</v>
      </c>
      <c r="L544" t="s">
        <v>9621</v>
      </c>
      <c r="M544" t="s">
        <v>24</v>
      </c>
      <c r="N544" t="s">
        <v>9399</v>
      </c>
      <c r="O544" t="s">
        <v>66</v>
      </c>
      <c r="P544" t="s">
        <v>20</v>
      </c>
      <c r="Q544" t="s">
        <v>670</v>
      </c>
    </row>
    <row r="545" spans="1:17" x14ac:dyDescent="0.25">
      <c r="A545" t="s">
        <v>9619</v>
      </c>
      <c r="B545" t="s">
        <v>28</v>
      </c>
      <c r="C545">
        <v>1</v>
      </c>
      <c r="D545" t="s">
        <v>18</v>
      </c>
      <c r="E545" t="s">
        <v>37</v>
      </c>
      <c r="F545" s="1">
        <v>0.375</v>
      </c>
      <c r="G545" t="s">
        <v>9239</v>
      </c>
      <c r="H545" t="s">
        <v>9622</v>
      </c>
      <c r="I545">
        <v>60</v>
      </c>
      <c r="J545">
        <v>40</v>
      </c>
      <c r="K545" s="4">
        <v>1.1111100111111E+24</v>
      </c>
      <c r="L545" t="s">
        <v>9621</v>
      </c>
      <c r="M545" t="s">
        <v>24</v>
      </c>
      <c r="N545" t="s">
        <v>9399</v>
      </c>
      <c r="O545" t="s">
        <v>66</v>
      </c>
      <c r="P545" t="s">
        <v>20</v>
      </c>
      <c r="Q545" t="s">
        <v>671</v>
      </c>
    </row>
    <row r="546" spans="1:17" x14ac:dyDescent="0.25">
      <c r="A546" t="s">
        <v>9623</v>
      </c>
      <c r="B546" t="s">
        <v>405</v>
      </c>
      <c r="C546">
        <v>1</v>
      </c>
      <c r="D546" t="s">
        <v>18</v>
      </c>
      <c r="E546" t="s">
        <v>33</v>
      </c>
      <c r="F546" s="1">
        <v>0.5</v>
      </c>
      <c r="G546" t="s">
        <v>9397</v>
      </c>
      <c r="H546" t="s">
        <v>430</v>
      </c>
      <c r="I546">
        <v>180</v>
      </c>
      <c r="J546">
        <v>16</v>
      </c>
      <c r="K546" s="4">
        <v>1.0000100000000001E+44</v>
      </c>
      <c r="L546" t="s">
        <v>9624</v>
      </c>
      <c r="M546" t="s">
        <v>24</v>
      </c>
      <c r="N546" t="s">
        <v>9399</v>
      </c>
      <c r="O546" t="s">
        <v>25</v>
      </c>
      <c r="P546" t="s">
        <v>395</v>
      </c>
      <c r="Q546" t="s">
        <v>672</v>
      </c>
    </row>
    <row r="547" spans="1:17" x14ac:dyDescent="0.25">
      <c r="A547" t="s">
        <v>9623</v>
      </c>
      <c r="B547" t="s">
        <v>418</v>
      </c>
      <c r="C547">
        <v>1</v>
      </c>
      <c r="D547" t="s">
        <v>18</v>
      </c>
      <c r="E547" t="s">
        <v>33</v>
      </c>
      <c r="F547" s="1">
        <v>0.5</v>
      </c>
      <c r="G547" t="s">
        <v>9625</v>
      </c>
      <c r="H547" t="s">
        <v>430</v>
      </c>
      <c r="I547">
        <v>120</v>
      </c>
      <c r="J547">
        <v>16</v>
      </c>
      <c r="K547" s="4">
        <v>1.01001E+43</v>
      </c>
      <c r="L547" t="s">
        <v>9624</v>
      </c>
      <c r="M547" t="s">
        <v>24</v>
      </c>
      <c r="N547" t="s">
        <v>9399</v>
      </c>
      <c r="O547" t="s">
        <v>25</v>
      </c>
      <c r="P547" t="s">
        <v>395</v>
      </c>
      <c r="Q547" t="s">
        <v>673</v>
      </c>
    </row>
    <row r="548" spans="1:17" x14ac:dyDescent="0.25">
      <c r="A548" t="s">
        <v>9623</v>
      </c>
      <c r="B548" t="s">
        <v>17</v>
      </c>
      <c r="C548">
        <v>1</v>
      </c>
      <c r="D548" t="s">
        <v>18</v>
      </c>
      <c r="E548" t="s">
        <v>29</v>
      </c>
      <c r="F548" s="1">
        <v>0.5</v>
      </c>
      <c r="G548" t="s">
        <v>9242</v>
      </c>
      <c r="H548" t="s">
        <v>430</v>
      </c>
      <c r="I548">
        <v>60</v>
      </c>
      <c r="J548">
        <v>16</v>
      </c>
      <c r="K548" s="4">
        <v>1.011001E+44</v>
      </c>
      <c r="L548" t="s">
        <v>9624</v>
      </c>
      <c r="M548" t="s">
        <v>24</v>
      </c>
      <c r="N548" t="s">
        <v>9399</v>
      </c>
      <c r="O548" t="s">
        <v>25</v>
      </c>
      <c r="P548" t="s">
        <v>20</v>
      </c>
      <c r="Q548" t="s">
        <v>674</v>
      </c>
    </row>
    <row r="549" spans="1:17" x14ac:dyDescent="0.25">
      <c r="A549" t="s">
        <v>9623</v>
      </c>
      <c r="B549" t="s">
        <v>28</v>
      </c>
      <c r="C549">
        <v>1</v>
      </c>
      <c r="D549" t="s">
        <v>18</v>
      </c>
      <c r="E549" t="s">
        <v>37</v>
      </c>
      <c r="F549" s="1">
        <v>0.45833333333333331</v>
      </c>
      <c r="G549" t="s">
        <v>9166</v>
      </c>
      <c r="H549" t="s">
        <v>430</v>
      </c>
      <c r="I549">
        <v>60</v>
      </c>
      <c r="J549">
        <v>16</v>
      </c>
      <c r="K549" s="4">
        <v>1.111001E+44</v>
      </c>
      <c r="L549" t="s">
        <v>9624</v>
      </c>
      <c r="M549" t="s">
        <v>24</v>
      </c>
      <c r="N549" t="s">
        <v>9399</v>
      </c>
      <c r="O549" t="s">
        <v>25</v>
      </c>
      <c r="P549" t="s">
        <v>20</v>
      </c>
      <c r="Q549" t="s">
        <v>675</v>
      </c>
    </row>
    <row r="550" spans="1:17" x14ac:dyDescent="0.25">
      <c r="A550" t="s">
        <v>9623</v>
      </c>
      <c r="B550" t="s">
        <v>44</v>
      </c>
      <c r="C550">
        <v>1</v>
      </c>
      <c r="D550" t="s">
        <v>18</v>
      </c>
      <c r="E550" t="s">
        <v>42</v>
      </c>
      <c r="F550" s="1">
        <v>0.375</v>
      </c>
      <c r="G550" t="s">
        <v>9345</v>
      </c>
      <c r="H550" t="s">
        <v>430</v>
      </c>
      <c r="I550">
        <v>120</v>
      </c>
      <c r="J550">
        <v>16</v>
      </c>
      <c r="K550" s="4">
        <v>1.01000011111E+41</v>
      </c>
      <c r="L550" t="s">
        <v>9624</v>
      </c>
      <c r="M550" t="s">
        <v>24</v>
      </c>
      <c r="N550" t="s">
        <v>9399</v>
      </c>
      <c r="O550" t="s">
        <v>25</v>
      </c>
      <c r="P550" t="s">
        <v>45</v>
      </c>
      <c r="Q550" t="s">
        <v>676</v>
      </c>
    </row>
    <row r="551" spans="1:17" x14ac:dyDescent="0.25">
      <c r="A551" t="s">
        <v>9623</v>
      </c>
      <c r="B551" t="s">
        <v>243</v>
      </c>
      <c r="C551">
        <v>1</v>
      </c>
      <c r="D551" t="s">
        <v>18</v>
      </c>
      <c r="E551" t="s">
        <v>33</v>
      </c>
      <c r="F551" s="1">
        <v>0.5</v>
      </c>
      <c r="G551" t="s">
        <v>9196</v>
      </c>
      <c r="H551" t="s">
        <v>430</v>
      </c>
      <c r="I551">
        <v>120</v>
      </c>
      <c r="J551">
        <v>16</v>
      </c>
      <c r="K551" s="4">
        <v>1E+42</v>
      </c>
      <c r="L551" t="s">
        <v>9624</v>
      </c>
      <c r="M551" t="s">
        <v>24</v>
      </c>
      <c r="N551" t="s">
        <v>9399</v>
      </c>
      <c r="O551" t="s">
        <v>25</v>
      </c>
      <c r="P551" t="s">
        <v>45</v>
      </c>
      <c r="Q551" t="s">
        <v>677</v>
      </c>
    </row>
    <row r="552" spans="1:17" x14ac:dyDescent="0.25">
      <c r="A552" t="s">
        <v>9626</v>
      </c>
      <c r="B552" t="s">
        <v>17</v>
      </c>
      <c r="C552">
        <v>1</v>
      </c>
      <c r="D552" t="s">
        <v>18</v>
      </c>
      <c r="E552" t="s">
        <v>29</v>
      </c>
      <c r="F552" s="1">
        <v>0.375</v>
      </c>
      <c r="G552" t="s">
        <v>9354</v>
      </c>
      <c r="H552" t="s">
        <v>9627</v>
      </c>
      <c r="I552">
        <v>60</v>
      </c>
      <c r="J552">
        <v>29</v>
      </c>
      <c r="K552" s="4">
        <v>1.1111100111111E+24</v>
      </c>
      <c r="L552" t="s">
        <v>9628</v>
      </c>
      <c r="M552" t="s">
        <v>24</v>
      </c>
      <c r="N552" t="s">
        <v>9399</v>
      </c>
      <c r="O552" t="s">
        <v>66</v>
      </c>
      <c r="P552" t="s">
        <v>20</v>
      </c>
      <c r="Q552" t="s">
        <v>678</v>
      </c>
    </row>
    <row r="553" spans="1:17" x14ac:dyDescent="0.25">
      <c r="A553" t="s">
        <v>9626</v>
      </c>
      <c r="B553" t="s">
        <v>28</v>
      </c>
      <c r="C553">
        <v>1</v>
      </c>
      <c r="D553" t="s">
        <v>18</v>
      </c>
      <c r="E553" t="s">
        <v>33</v>
      </c>
      <c r="F553" s="1">
        <v>0.66666666666666663</v>
      </c>
      <c r="G553" t="s">
        <v>9629</v>
      </c>
      <c r="H553" t="s">
        <v>9630</v>
      </c>
      <c r="I553">
        <v>60</v>
      </c>
      <c r="J553">
        <v>29</v>
      </c>
      <c r="K553" s="4">
        <v>1.1111100111111E+24</v>
      </c>
      <c r="L553" t="s">
        <v>9628</v>
      </c>
      <c r="M553" t="s">
        <v>24</v>
      </c>
      <c r="N553" t="s">
        <v>9399</v>
      </c>
      <c r="O553" t="s">
        <v>66</v>
      </c>
      <c r="P553" t="s">
        <v>20</v>
      </c>
      <c r="Q553" t="s">
        <v>679</v>
      </c>
    </row>
    <row r="554" spans="1:17" x14ac:dyDescent="0.25">
      <c r="A554" t="s">
        <v>9626</v>
      </c>
      <c r="B554" t="s">
        <v>44</v>
      </c>
      <c r="C554">
        <v>1</v>
      </c>
      <c r="D554" t="s">
        <v>18</v>
      </c>
      <c r="E554" t="s">
        <v>33</v>
      </c>
      <c r="F554" s="1">
        <v>0.58333333333333337</v>
      </c>
      <c r="G554" t="s">
        <v>9631</v>
      </c>
      <c r="H554" t="s">
        <v>9632</v>
      </c>
      <c r="I554">
        <v>120</v>
      </c>
      <c r="J554">
        <v>28</v>
      </c>
      <c r="K554" s="4">
        <v>1.0101000001110001E+23</v>
      </c>
      <c r="L554" t="s">
        <v>9628</v>
      </c>
      <c r="M554" t="s">
        <v>24</v>
      </c>
      <c r="N554" t="s">
        <v>9399</v>
      </c>
      <c r="O554" t="s">
        <v>66</v>
      </c>
      <c r="P554" t="s">
        <v>45</v>
      </c>
      <c r="Q554" t="s">
        <v>680</v>
      </c>
    </row>
    <row r="555" spans="1:17" x14ac:dyDescent="0.25">
      <c r="A555" t="s">
        <v>9633</v>
      </c>
      <c r="B555" t="s">
        <v>405</v>
      </c>
      <c r="C555">
        <v>1</v>
      </c>
      <c r="D555" t="s">
        <v>18</v>
      </c>
      <c r="E555" t="s">
        <v>42</v>
      </c>
      <c r="F555" s="1">
        <v>0.54166666666666663</v>
      </c>
      <c r="G555" t="s">
        <v>9634</v>
      </c>
      <c r="H555" t="s">
        <v>9635</v>
      </c>
      <c r="I555">
        <v>120</v>
      </c>
      <c r="J555">
        <v>16</v>
      </c>
      <c r="K555" s="4">
        <v>1.1111110001111099E+44</v>
      </c>
      <c r="L555" t="s">
        <v>9636</v>
      </c>
      <c r="M555" t="s">
        <v>24</v>
      </c>
      <c r="N555" t="s">
        <v>9399</v>
      </c>
      <c r="O555" t="s">
        <v>25</v>
      </c>
      <c r="P555" t="s">
        <v>395</v>
      </c>
      <c r="Q555" t="s">
        <v>681</v>
      </c>
    </row>
    <row r="556" spans="1:17" x14ac:dyDescent="0.25">
      <c r="A556" t="s">
        <v>9633</v>
      </c>
      <c r="B556" t="s">
        <v>17</v>
      </c>
      <c r="C556">
        <v>1</v>
      </c>
      <c r="D556" t="s">
        <v>18</v>
      </c>
      <c r="E556" t="s">
        <v>29</v>
      </c>
      <c r="F556" s="1">
        <v>0.58333333333333337</v>
      </c>
      <c r="G556" t="s">
        <v>9214</v>
      </c>
      <c r="H556" t="s">
        <v>9637</v>
      </c>
      <c r="I556">
        <v>60</v>
      </c>
      <c r="J556">
        <v>16</v>
      </c>
      <c r="K556" s="4">
        <v>1.1111010001111099E+44</v>
      </c>
      <c r="L556" t="s">
        <v>9636</v>
      </c>
      <c r="M556" t="s">
        <v>24</v>
      </c>
      <c r="N556" t="s">
        <v>9399</v>
      </c>
      <c r="O556" t="s">
        <v>25</v>
      </c>
      <c r="P556" t="s">
        <v>20</v>
      </c>
      <c r="Q556" t="s">
        <v>682</v>
      </c>
    </row>
    <row r="557" spans="1:17" x14ac:dyDescent="0.25">
      <c r="A557" t="s">
        <v>9633</v>
      </c>
      <c r="B557" t="s">
        <v>28</v>
      </c>
      <c r="C557">
        <v>1</v>
      </c>
      <c r="D557" t="s">
        <v>18</v>
      </c>
      <c r="E557" t="s">
        <v>42</v>
      </c>
      <c r="F557" s="1">
        <v>0.45833333333333331</v>
      </c>
      <c r="G557" t="s">
        <v>9214</v>
      </c>
      <c r="H557" t="s">
        <v>9635</v>
      </c>
      <c r="I557">
        <v>60</v>
      </c>
      <c r="J557">
        <v>16</v>
      </c>
      <c r="K557" s="4">
        <v>1.1111110001111099E+44</v>
      </c>
      <c r="L557" t="s">
        <v>9636</v>
      </c>
      <c r="M557" t="s">
        <v>24</v>
      </c>
      <c r="N557" t="s">
        <v>9399</v>
      </c>
      <c r="O557" t="s">
        <v>25</v>
      </c>
      <c r="P557" t="s">
        <v>20</v>
      </c>
      <c r="Q557" t="s">
        <v>683</v>
      </c>
    </row>
    <row r="558" spans="1:17" x14ac:dyDescent="0.25">
      <c r="A558" t="s">
        <v>9638</v>
      </c>
      <c r="B558" t="s">
        <v>405</v>
      </c>
      <c r="C558">
        <v>1</v>
      </c>
      <c r="D558" t="s">
        <v>18</v>
      </c>
      <c r="E558" t="s">
        <v>19</v>
      </c>
      <c r="F558" s="1">
        <v>0.45833333333333331</v>
      </c>
      <c r="G558" t="s">
        <v>9595</v>
      </c>
      <c r="H558" t="s">
        <v>9639</v>
      </c>
      <c r="I558">
        <v>150</v>
      </c>
      <c r="J558">
        <v>21</v>
      </c>
      <c r="K558" s="4">
        <v>1.1111E+16</v>
      </c>
      <c r="L558" t="s">
        <v>9640</v>
      </c>
      <c r="M558" t="s">
        <v>24</v>
      </c>
      <c r="N558" t="s">
        <v>9399</v>
      </c>
      <c r="O558" t="s">
        <v>66</v>
      </c>
      <c r="P558" t="s">
        <v>395</v>
      </c>
      <c r="Q558" t="s">
        <v>684</v>
      </c>
    </row>
    <row r="559" spans="1:17" x14ac:dyDescent="0.25">
      <c r="A559" t="s">
        <v>9638</v>
      </c>
      <c r="B559" t="s">
        <v>17</v>
      </c>
      <c r="C559">
        <v>1</v>
      </c>
      <c r="D559" t="s">
        <v>18</v>
      </c>
      <c r="E559" t="s">
        <v>29</v>
      </c>
      <c r="F559" s="1">
        <v>0.45833333333333331</v>
      </c>
      <c r="G559" t="s">
        <v>9159</v>
      </c>
      <c r="H559" t="s">
        <v>9641</v>
      </c>
      <c r="I559">
        <v>60</v>
      </c>
      <c r="J559">
        <v>21</v>
      </c>
      <c r="K559" s="4">
        <v>1.1111100111111E+24</v>
      </c>
      <c r="L559" t="s">
        <v>9640</v>
      </c>
      <c r="M559" t="s">
        <v>24</v>
      </c>
      <c r="N559" t="s">
        <v>9399</v>
      </c>
      <c r="O559" t="s">
        <v>66</v>
      </c>
      <c r="P559" t="s">
        <v>20</v>
      </c>
      <c r="Q559" t="s">
        <v>685</v>
      </c>
    </row>
    <row r="560" spans="1:17" x14ac:dyDescent="0.25">
      <c r="A560" t="s">
        <v>9638</v>
      </c>
      <c r="B560" t="s">
        <v>28</v>
      </c>
      <c r="C560">
        <v>1</v>
      </c>
      <c r="D560" t="s">
        <v>18</v>
      </c>
      <c r="E560" t="s">
        <v>42</v>
      </c>
      <c r="F560" s="1">
        <v>0.58333333333333337</v>
      </c>
      <c r="G560" t="s">
        <v>9166</v>
      </c>
      <c r="H560" t="s">
        <v>9642</v>
      </c>
      <c r="I560">
        <v>60</v>
      </c>
      <c r="J560">
        <v>21</v>
      </c>
      <c r="K560" s="4">
        <v>1.1111100111111E+24</v>
      </c>
      <c r="L560" t="s">
        <v>9640</v>
      </c>
      <c r="M560" t="s">
        <v>24</v>
      </c>
      <c r="N560" t="s">
        <v>9399</v>
      </c>
      <c r="O560" t="s">
        <v>66</v>
      </c>
      <c r="P560" t="s">
        <v>20</v>
      </c>
      <c r="Q560" t="s">
        <v>686</v>
      </c>
    </row>
    <row r="561" spans="1:17" x14ac:dyDescent="0.25">
      <c r="A561" t="s">
        <v>9643</v>
      </c>
      <c r="B561" t="s">
        <v>405</v>
      </c>
      <c r="C561">
        <v>1</v>
      </c>
      <c r="D561" t="s">
        <v>18</v>
      </c>
      <c r="E561" t="s">
        <v>37</v>
      </c>
      <c r="F561" s="1">
        <v>0.375</v>
      </c>
      <c r="G561" t="s">
        <v>9644</v>
      </c>
      <c r="H561" t="s">
        <v>9645</v>
      </c>
      <c r="I561">
        <v>120</v>
      </c>
      <c r="J561">
        <v>26</v>
      </c>
      <c r="K561" s="4">
        <v>1.11101100011111E+44</v>
      </c>
      <c r="L561" t="s">
        <v>9646</v>
      </c>
      <c r="M561" t="s">
        <v>24</v>
      </c>
      <c r="N561" t="s">
        <v>9399</v>
      </c>
      <c r="O561" t="s">
        <v>25</v>
      </c>
      <c r="P561" t="s">
        <v>395</v>
      </c>
      <c r="Q561" t="s">
        <v>687</v>
      </c>
    </row>
    <row r="562" spans="1:17" x14ac:dyDescent="0.25">
      <c r="A562" t="s">
        <v>9643</v>
      </c>
      <c r="B562" t="s">
        <v>17</v>
      </c>
      <c r="C562">
        <v>1</v>
      </c>
      <c r="D562" t="s">
        <v>18</v>
      </c>
      <c r="E562" t="s">
        <v>29</v>
      </c>
      <c r="F562" s="1">
        <v>0.375</v>
      </c>
      <c r="G562" t="s">
        <v>9220</v>
      </c>
      <c r="H562" t="s">
        <v>9647</v>
      </c>
      <c r="I562">
        <v>60</v>
      </c>
      <c r="J562">
        <v>26</v>
      </c>
      <c r="K562" s="4">
        <v>1.1111010001111099E+44</v>
      </c>
      <c r="L562" t="s">
        <v>9646</v>
      </c>
      <c r="M562" t="s">
        <v>24</v>
      </c>
      <c r="N562" t="s">
        <v>9399</v>
      </c>
      <c r="O562" t="s">
        <v>25</v>
      </c>
      <c r="P562" t="s">
        <v>20</v>
      </c>
      <c r="Q562" t="s">
        <v>688</v>
      </c>
    </row>
    <row r="563" spans="1:17" x14ac:dyDescent="0.25">
      <c r="A563" t="s">
        <v>9643</v>
      </c>
      <c r="B563" t="s">
        <v>28</v>
      </c>
      <c r="C563">
        <v>1</v>
      </c>
      <c r="D563" t="s">
        <v>18</v>
      </c>
      <c r="E563" t="s">
        <v>33</v>
      </c>
      <c r="F563" s="1">
        <v>0.41666666666666669</v>
      </c>
      <c r="G563" t="s">
        <v>9267</v>
      </c>
      <c r="H563" t="s">
        <v>9648</v>
      </c>
      <c r="I563">
        <v>60</v>
      </c>
      <c r="J563">
        <v>26</v>
      </c>
      <c r="K563" s="4">
        <v>1.1111110001111099E+44</v>
      </c>
      <c r="L563" t="s">
        <v>9646</v>
      </c>
      <c r="M563" t="s">
        <v>24</v>
      </c>
      <c r="N563" t="s">
        <v>9399</v>
      </c>
      <c r="O563" t="s">
        <v>25</v>
      </c>
      <c r="P563" t="s">
        <v>20</v>
      </c>
      <c r="Q563" t="s">
        <v>689</v>
      </c>
    </row>
    <row r="564" spans="1:17" x14ac:dyDescent="0.25">
      <c r="A564" t="s">
        <v>9649</v>
      </c>
      <c r="B564" t="s">
        <v>405</v>
      </c>
      <c r="C564">
        <v>1</v>
      </c>
      <c r="D564" t="s">
        <v>18</v>
      </c>
      <c r="E564" t="s">
        <v>29</v>
      </c>
      <c r="F564" s="1">
        <v>0.70833333333333337</v>
      </c>
      <c r="G564" t="s">
        <v>9558</v>
      </c>
      <c r="H564" t="s">
        <v>9650</v>
      </c>
      <c r="I564">
        <v>240</v>
      </c>
      <c r="J564">
        <v>0</v>
      </c>
      <c r="K564" s="4">
        <v>1.11111E+24</v>
      </c>
      <c r="L564" t="s">
        <v>9651</v>
      </c>
      <c r="M564" t="s">
        <v>24</v>
      </c>
      <c r="N564" t="s">
        <v>9399</v>
      </c>
      <c r="O564" t="s">
        <v>66</v>
      </c>
      <c r="P564" t="s">
        <v>395</v>
      </c>
      <c r="Q564" t="s">
        <v>690</v>
      </c>
    </row>
    <row r="565" spans="1:17" x14ac:dyDescent="0.25">
      <c r="A565" t="s">
        <v>9649</v>
      </c>
      <c r="B565" t="s">
        <v>405</v>
      </c>
      <c r="C565">
        <v>2</v>
      </c>
      <c r="D565" t="s">
        <v>18</v>
      </c>
      <c r="E565" t="s">
        <v>33</v>
      </c>
      <c r="F565" s="1">
        <v>0.58333333333333337</v>
      </c>
      <c r="G565" t="s">
        <v>9558</v>
      </c>
      <c r="H565" t="s">
        <v>9652</v>
      </c>
      <c r="I565">
        <v>240</v>
      </c>
      <c r="J565">
        <v>10</v>
      </c>
      <c r="K565" s="4">
        <v>1.11111E+24</v>
      </c>
      <c r="L565" t="s">
        <v>9651</v>
      </c>
      <c r="M565" t="s">
        <v>24</v>
      </c>
      <c r="N565" t="s">
        <v>9399</v>
      </c>
      <c r="O565" t="s">
        <v>66</v>
      </c>
      <c r="P565" t="s">
        <v>395</v>
      </c>
      <c r="Q565" t="s">
        <v>691</v>
      </c>
    </row>
    <row r="566" spans="1:17" x14ac:dyDescent="0.25">
      <c r="A566" t="s">
        <v>9649</v>
      </c>
      <c r="B566" t="s">
        <v>405</v>
      </c>
      <c r="C566">
        <v>3</v>
      </c>
      <c r="D566" t="s">
        <v>18</v>
      </c>
      <c r="E566" t="s">
        <v>37</v>
      </c>
      <c r="F566" s="1">
        <v>0.58333333333333337</v>
      </c>
      <c r="G566" t="s">
        <v>9558</v>
      </c>
      <c r="H566" t="s">
        <v>9653</v>
      </c>
      <c r="I566">
        <v>240</v>
      </c>
      <c r="J566">
        <v>9</v>
      </c>
      <c r="K566" s="4">
        <v>1.11111E+24</v>
      </c>
      <c r="L566" t="s">
        <v>9651</v>
      </c>
      <c r="M566" t="s">
        <v>24</v>
      </c>
      <c r="N566" t="s">
        <v>9399</v>
      </c>
      <c r="O566" t="s">
        <v>66</v>
      </c>
      <c r="P566" t="s">
        <v>395</v>
      </c>
      <c r="Q566" t="s">
        <v>692</v>
      </c>
    </row>
    <row r="567" spans="1:17" x14ac:dyDescent="0.25">
      <c r="A567" t="s">
        <v>9649</v>
      </c>
      <c r="B567" t="s">
        <v>17</v>
      </c>
      <c r="C567">
        <v>1</v>
      </c>
      <c r="D567" t="s">
        <v>18</v>
      </c>
      <c r="E567" t="s">
        <v>19</v>
      </c>
      <c r="F567" s="1">
        <v>0.66666666666666663</v>
      </c>
      <c r="G567" t="s">
        <v>9354</v>
      </c>
      <c r="H567" t="s">
        <v>9654</v>
      </c>
      <c r="I567">
        <v>60</v>
      </c>
      <c r="J567">
        <v>24</v>
      </c>
      <c r="K567" s="4">
        <v>1.11111E+24</v>
      </c>
      <c r="L567" t="s">
        <v>9651</v>
      </c>
      <c r="M567" t="s">
        <v>24</v>
      </c>
      <c r="N567" t="s">
        <v>9399</v>
      </c>
      <c r="O567" t="s">
        <v>66</v>
      </c>
      <c r="P567" t="s">
        <v>20</v>
      </c>
      <c r="Q567" t="s">
        <v>693</v>
      </c>
    </row>
    <row r="568" spans="1:17" x14ac:dyDescent="0.25">
      <c r="A568" t="s">
        <v>9649</v>
      </c>
      <c r="B568" t="s">
        <v>28</v>
      </c>
      <c r="C568">
        <v>1</v>
      </c>
      <c r="D568" t="s">
        <v>18</v>
      </c>
      <c r="E568" t="s">
        <v>37</v>
      </c>
      <c r="F568" s="1">
        <v>0.45833333333333331</v>
      </c>
      <c r="G568" t="s">
        <v>9220</v>
      </c>
      <c r="H568" t="s">
        <v>9653</v>
      </c>
      <c r="I568">
        <v>60</v>
      </c>
      <c r="J568">
        <v>24</v>
      </c>
      <c r="K568" s="4">
        <v>1.11111E+24</v>
      </c>
      <c r="L568" t="s">
        <v>9651</v>
      </c>
      <c r="M568" t="s">
        <v>24</v>
      </c>
      <c r="N568" t="s">
        <v>9399</v>
      </c>
      <c r="O568" t="s">
        <v>66</v>
      </c>
      <c r="P568" t="s">
        <v>20</v>
      </c>
      <c r="Q568" t="s">
        <v>694</v>
      </c>
    </row>
    <row r="569" spans="1:17" x14ac:dyDescent="0.25">
      <c r="A569" t="s">
        <v>9649</v>
      </c>
      <c r="B569" t="s">
        <v>32</v>
      </c>
      <c r="C569">
        <v>1</v>
      </c>
      <c r="D569" t="s">
        <v>18</v>
      </c>
      <c r="E569" t="s">
        <v>42</v>
      </c>
      <c r="F569" s="1">
        <v>0.5</v>
      </c>
      <c r="G569" t="s">
        <v>9242</v>
      </c>
      <c r="H569" t="s">
        <v>9655</v>
      </c>
      <c r="I569">
        <v>60</v>
      </c>
      <c r="J569">
        <v>24</v>
      </c>
      <c r="K569" s="4">
        <v>1.1110999999999999E+23</v>
      </c>
      <c r="L569" t="s">
        <v>9651</v>
      </c>
      <c r="M569" t="s">
        <v>24</v>
      </c>
      <c r="N569" t="s">
        <v>9399</v>
      </c>
      <c r="O569" t="s">
        <v>66</v>
      </c>
      <c r="P569" t="s">
        <v>20</v>
      </c>
      <c r="Q569" t="s">
        <v>695</v>
      </c>
    </row>
    <row r="570" spans="1:17" x14ac:dyDescent="0.25">
      <c r="A570" t="s">
        <v>9649</v>
      </c>
      <c r="B570" t="s">
        <v>479</v>
      </c>
      <c r="C570">
        <v>1</v>
      </c>
      <c r="D570" t="s">
        <v>18</v>
      </c>
      <c r="E570" t="s">
        <v>42</v>
      </c>
      <c r="F570" s="1">
        <v>0.625</v>
      </c>
      <c r="G570" t="s">
        <v>9166</v>
      </c>
      <c r="H570" t="s">
        <v>9656</v>
      </c>
      <c r="I570">
        <v>60</v>
      </c>
      <c r="J570">
        <v>24</v>
      </c>
      <c r="K570" s="4">
        <v>9.9999999999999998E+23</v>
      </c>
      <c r="L570" t="s">
        <v>9651</v>
      </c>
      <c r="M570" t="s">
        <v>24</v>
      </c>
      <c r="N570" t="s">
        <v>9399</v>
      </c>
      <c r="O570" t="s">
        <v>66</v>
      </c>
      <c r="P570" t="s">
        <v>20</v>
      </c>
      <c r="Q570" t="s">
        <v>696</v>
      </c>
    </row>
    <row r="571" spans="1:17" x14ac:dyDescent="0.25">
      <c r="A571" t="s">
        <v>9657</v>
      </c>
      <c r="B571" t="s">
        <v>405</v>
      </c>
      <c r="C571">
        <v>1</v>
      </c>
      <c r="D571" t="s">
        <v>18</v>
      </c>
      <c r="E571" t="s">
        <v>33</v>
      </c>
      <c r="F571" s="1">
        <v>0.375</v>
      </c>
      <c r="G571" t="s">
        <v>9558</v>
      </c>
      <c r="H571" t="s">
        <v>525</v>
      </c>
      <c r="I571">
        <v>240</v>
      </c>
      <c r="J571">
        <v>10</v>
      </c>
      <c r="K571" s="4">
        <v>1.1111E+34</v>
      </c>
      <c r="L571" t="s">
        <v>9658</v>
      </c>
      <c r="M571" t="s">
        <v>24</v>
      </c>
      <c r="N571" t="s">
        <v>9399</v>
      </c>
      <c r="O571" t="s">
        <v>25</v>
      </c>
      <c r="P571" t="s">
        <v>395</v>
      </c>
      <c r="Q571" t="s">
        <v>697</v>
      </c>
    </row>
    <row r="572" spans="1:17" x14ac:dyDescent="0.25">
      <c r="A572" t="s">
        <v>9657</v>
      </c>
      <c r="B572" t="s">
        <v>405</v>
      </c>
      <c r="C572">
        <v>2</v>
      </c>
      <c r="D572" t="s">
        <v>18</v>
      </c>
      <c r="E572" t="s">
        <v>37</v>
      </c>
      <c r="F572" s="1">
        <v>0.58333333333333337</v>
      </c>
      <c r="G572" t="s">
        <v>9558</v>
      </c>
      <c r="H572" t="s">
        <v>525</v>
      </c>
      <c r="I572">
        <v>240</v>
      </c>
      <c r="J572">
        <v>9</v>
      </c>
      <c r="K572" s="4">
        <v>1.1111E+34</v>
      </c>
      <c r="L572" t="s">
        <v>9658</v>
      </c>
      <c r="M572" t="s">
        <v>24</v>
      </c>
      <c r="N572" t="s">
        <v>9399</v>
      </c>
      <c r="O572" t="s">
        <v>25</v>
      </c>
      <c r="P572" t="s">
        <v>395</v>
      </c>
      <c r="Q572" t="s">
        <v>698</v>
      </c>
    </row>
    <row r="573" spans="1:17" x14ac:dyDescent="0.25">
      <c r="A573" t="s">
        <v>9657</v>
      </c>
      <c r="B573" t="s">
        <v>17</v>
      </c>
      <c r="C573">
        <v>1</v>
      </c>
      <c r="D573" t="s">
        <v>18</v>
      </c>
      <c r="E573" t="s">
        <v>19</v>
      </c>
      <c r="F573" s="1">
        <v>0.375</v>
      </c>
      <c r="G573" t="s">
        <v>9160</v>
      </c>
      <c r="H573" t="s">
        <v>525</v>
      </c>
      <c r="I573">
        <v>60</v>
      </c>
      <c r="J573">
        <v>24</v>
      </c>
      <c r="K573" s="4">
        <v>1.1111010001111099E+44</v>
      </c>
      <c r="L573" t="s">
        <v>9658</v>
      </c>
      <c r="M573" t="s">
        <v>24</v>
      </c>
      <c r="N573" t="s">
        <v>9399</v>
      </c>
      <c r="O573" t="s">
        <v>25</v>
      </c>
      <c r="P573" t="s">
        <v>20</v>
      </c>
      <c r="Q573" t="s">
        <v>699</v>
      </c>
    </row>
    <row r="574" spans="1:17" x14ac:dyDescent="0.25">
      <c r="A574" t="s">
        <v>9657</v>
      </c>
      <c r="B574" t="s">
        <v>28</v>
      </c>
      <c r="C574">
        <v>1</v>
      </c>
      <c r="D574" t="s">
        <v>18</v>
      </c>
      <c r="E574" t="s">
        <v>29</v>
      </c>
      <c r="F574" s="1">
        <v>0.58333333333333337</v>
      </c>
      <c r="G574" t="s">
        <v>9142</v>
      </c>
      <c r="H574" t="s">
        <v>525</v>
      </c>
      <c r="I574">
        <v>60</v>
      </c>
      <c r="J574">
        <v>24</v>
      </c>
      <c r="K574" s="4">
        <v>1.1111010001111099E+44</v>
      </c>
      <c r="L574" t="s">
        <v>9658</v>
      </c>
      <c r="M574" t="s">
        <v>24</v>
      </c>
      <c r="N574" t="s">
        <v>9399</v>
      </c>
      <c r="O574" t="s">
        <v>25</v>
      </c>
      <c r="P574" t="s">
        <v>20</v>
      </c>
      <c r="Q574" t="s">
        <v>700</v>
      </c>
    </row>
    <row r="575" spans="1:17" x14ac:dyDescent="0.25">
      <c r="A575" t="s">
        <v>9659</v>
      </c>
      <c r="B575" t="s">
        <v>17</v>
      </c>
      <c r="C575">
        <v>1</v>
      </c>
      <c r="D575" t="s">
        <v>18</v>
      </c>
      <c r="E575" t="s">
        <v>42</v>
      </c>
      <c r="F575" s="1">
        <v>0.5</v>
      </c>
      <c r="G575" t="s">
        <v>9282</v>
      </c>
      <c r="H575" t="s">
        <v>9660</v>
      </c>
      <c r="I575">
        <v>60</v>
      </c>
      <c r="J575">
        <v>30</v>
      </c>
      <c r="K575" s="4">
        <v>1.1111110001111099E+44</v>
      </c>
      <c r="L575" t="s">
        <v>9661</v>
      </c>
      <c r="M575" t="s">
        <v>24</v>
      </c>
      <c r="N575" t="s">
        <v>9399</v>
      </c>
      <c r="O575" t="s">
        <v>25</v>
      </c>
      <c r="P575" t="s">
        <v>20</v>
      </c>
      <c r="Q575" t="s">
        <v>701</v>
      </c>
    </row>
    <row r="576" spans="1:17" x14ac:dyDescent="0.25">
      <c r="A576" t="s">
        <v>9659</v>
      </c>
      <c r="B576" t="s">
        <v>28</v>
      </c>
      <c r="C576">
        <v>1</v>
      </c>
      <c r="D576" t="s">
        <v>18</v>
      </c>
      <c r="E576" t="s">
        <v>19</v>
      </c>
      <c r="F576" s="1">
        <v>0.625</v>
      </c>
      <c r="G576" t="s">
        <v>9662</v>
      </c>
      <c r="H576" t="s">
        <v>9663</v>
      </c>
      <c r="I576">
        <v>60</v>
      </c>
      <c r="J576">
        <v>30</v>
      </c>
      <c r="K576" s="4">
        <v>1.1111010001111099E+44</v>
      </c>
      <c r="L576" t="s">
        <v>9661</v>
      </c>
      <c r="M576" t="s">
        <v>24</v>
      </c>
      <c r="N576" t="s">
        <v>9399</v>
      </c>
      <c r="O576" t="s">
        <v>25</v>
      </c>
      <c r="P576" t="s">
        <v>20</v>
      </c>
      <c r="Q576" t="s">
        <v>702</v>
      </c>
    </row>
    <row r="577" spans="1:17" x14ac:dyDescent="0.25">
      <c r="A577" t="s">
        <v>9659</v>
      </c>
      <c r="B577" t="s">
        <v>44</v>
      </c>
      <c r="C577">
        <v>1</v>
      </c>
      <c r="D577" t="s">
        <v>18</v>
      </c>
      <c r="E577" t="s">
        <v>29</v>
      </c>
      <c r="F577" s="1">
        <v>0.625</v>
      </c>
      <c r="G577" t="s">
        <v>9228</v>
      </c>
      <c r="H577" t="s">
        <v>519</v>
      </c>
      <c r="I577">
        <v>180</v>
      </c>
      <c r="J577">
        <v>17</v>
      </c>
      <c r="K577" s="4">
        <v>1.111101E+44</v>
      </c>
      <c r="L577" t="s">
        <v>9661</v>
      </c>
      <c r="M577" t="s">
        <v>24</v>
      </c>
      <c r="N577" t="s">
        <v>9399</v>
      </c>
      <c r="O577" t="s">
        <v>25</v>
      </c>
      <c r="P577" t="s">
        <v>45</v>
      </c>
      <c r="Q577" t="s">
        <v>703</v>
      </c>
    </row>
    <row r="578" spans="1:17" x14ac:dyDescent="0.25">
      <c r="A578" t="s">
        <v>9659</v>
      </c>
      <c r="B578" t="s">
        <v>44</v>
      </c>
      <c r="C578">
        <v>2</v>
      </c>
      <c r="D578" t="s">
        <v>18</v>
      </c>
      <c r="E578" t="s">
        <v>37</v>
      </c>
      <c r="F578" s="1">
        <v>0.54166666666666663</v>
      </c>
      <c r="G578" t="s">
        <v>9177</v>
      </c>
      <c r="H578" t="s">
        <v>519</v>
      </c>
      <c r="I578">
        <v>180</v>
      </c>
      <c r="J578">
        <v>13</v>
      </c>
      <c r="K578" s="4">
        <v>1.111011E+44</v>
      </c>
      <c r="L578" t="s">
        <v>9661</v>
      </c>
      <c r="M578" t="s">
        <v>24</v>
      </c>
      <c r="N578" t="s">
        <v>9399</v>
      </c>
      <c r="O578" t="s">
        <v>25</v>
      </c>
      <c r="P578" t="s">
        <v>45</v>
      </c>
      <c r="Q578" t="s">
        <v>704</v>
      </c>
    </row>
    <row r="579" spans="1:17" x14ac:dyDescent="0.25">
      <c r="A579" t="s">
        <v>9664</v>
      </c>
      <c r="B579" t="s">
        <v>565</v>
      </c>
      <c r="C579">
        <v>1</v>
      </c>
      <c r="D579" t="s">
        <v>18</v>
      </c>
      <c r="E579" t="s">
        <v>19</v>
      </c>
      <c r="F579" s="1">
        <v>0.33333333333333331</v>
      </c>
      <c r="G579" t="s">
        <v>621</v>
      </c>
      <c r="H579" t="s">
        <v>9665</v>
      </c>
      <c r="I579">
        <v>480</v>
      </c>
      <c r="J579">
        <v>34</v>
      </c>
      <c r="K579" s="4">
        <v>1E+17</v>
      </c>
      <c r="L579" t="s">
        <v>9666</v>
      </c>
      <c r="M579" t="s">
        <v>623</v>
      </c>
      <c r="N579" t="s">
        <v>9399</v>
      </c>
      <c r="O579" t="s">
        <v>66</v>
      </c>
      <c r="P579" t="s">
        <v>9544</v>
      </c>
      <c r="Q579" t="s">
        <v>705</v>
      </c>
    </row>
    <row r="580" spans="1:17" x14ac:dyDescent="0.25">
      <c r="A580" t="s">
        <v>9664</v>
      </c>
      <c r="B580" t="s">
        <v>405</v>
      </c>
      <c r="C580">
        <v>1</v>
      </c>
      <c r="D580" t="s">
        <v>18</v>
      </c>
      <c r="E580" t="s">
        <v>33</v>
      </c>
      <c r="F580" s="1">
        <v>0.5</v>
      </c>
      <c r="G580" t="s">
        <v>9576</v>
      </c>
      <c r="H580" t="s">
        <v>9667</v>
      </c>
      <c r="I580">
        <v>120</v>
      </c>
      <c r="J580">
        <v>34</v>
      </c>
      <c r="K580" s="4">
        <v>1.1E+21</v>
      </c>
      <c r="L580" t="s">
        <v>9666</v>
      </c>
      <c r="M580" t="s">
        <v>24</v>
      </c>
      <c r="N580" t="s">
        <v>9399</v>
      </c>
      <c r="O580" t="s">
        <v>66</v>
      </c>
      <c r="P580" t="s">
        <v>395</v>
      </c>
      <c r="Q580" t="s">
        <v>706</v>
      </c>
    </row>
    <row r="581" spans="1:17" x14ac:dyDescent="0.25">
      <c r="A581" t="s">
        <v>9664</v>
      </c>
      <c r="B581" t="s">
        <v>17</v>
      </c>
      <c r="C581">
        <v>1</v>
      </c>
      <c r="D581" t="s">
        <v>18</v>
      </c>
      <c r="E581" t="s">
        <v>29</v>
      </c>
      <c r="F581" s="1">
        <v>0.41666666666666669</v>
      </c>
      <c r="G581" t="s">
        <v>9142</v>
      </c>
      <c r="H581" t="s">
        <v>9668</v>
      </c>
      <c r="I581">
        <v>60</v>
      </c>
      <c r="J581">
        <v>34</v>
      </c>
      <c r="K581" s="4">
        <v>1.1100111E+21</v>
      </c>
      <c r="L581" t="s">
        <v>9666</v>
      </c>
      <c r="M581" t="s">
        <v>24</v>
      </c>
      <c r="N581" t="s">
        <v>9399</v>
      </c>
      <c r="O581" t="s">
        <v>66</v>
      </c>
      <c r="P581" t="s">
        <v>20</v>
      </c>
      <c r="Q581" t="s">
        <v>707</v>
      </c>
    </row>
    <row r="582" spans="1:17" x14ac:dyDescent="0.25">
      <c r="A582" t="s">
        <v>9664</v>
      </c>
      <c r="B582" t="s">
        <v>28</v>
      </c>
      <c r="C582">
        <v>1</v>
      </c>
      <c r="D582" t="s">
        <v>18</v>
      </c>
      <c r="E582" t="s">
        <v>37</v>
      </c>
      <c r="F582" s="1">
        <v>0.54166666666666663</v>
      </c>
      <c r="G582" t="s">
        <v>9242</v>
      </c>
      <c r="H582" t="s">
        <v>9669</v>
      </c>
      <c r="I582">
        <v>60</v>
      </c>
      <c r="J582">
        <v>34</v>
      </c>
      <c r="K582" s="4">
        <v>1.1100111E+21</v>
      </c>
      <c r="L582" t="s">
        <v>9666</v>
      </c>
      <c r="M582" t="s">
        <v>24</v>
      </c>
      <c r="N582" t="s">
        <v>9399</v>
      </c>
      <c r="O582" t="s">
        <v>66</v>
      </c>
      <c r="P582" t="s">
        <v>20</v>
      </c>
      <c r="Q582" t="s">
        <v>708</v>
      </c>
    </row>
    <row r="583" spans="1:17" x14ac:dyDescent="0.25">
      <c r="A583" t="s">
        <v>9664</v>
      </c>
      <c r="B583" t="s">
        <v>32</v>
      </c>
      <c r="C583">
        <v>1</v>
      </c>
      <c r="D583" t="s">
        <v>18</v>
      </c>
      <c r="E583" t="s">
        <v>42</v>
      </c>
      <c r="F583" s="1">
        <v>0.625</v>
      </c>
      <c r="G583" t="s">
        <v>9670</v>
      </c>
      <c r="H583" t="s">
        <v>9671</v>
      </c>
      <c r="I583">
        <v>60</v>
      </c>
      <c r="J583">
        <v>34</v>
      </c>
      <c r="K583" s="4">
        <v>1.1100111E+21</v>
      </c>
      <c r="L583" t="s">
        <v>9666</v>
      </c>
      <c r="M583" t="s">
        <v>24</v>
      </c>
      <c r="N583" t="s">
        <v>9399</v>
      </c>
      <c r="O583" t="s">
        <v>66</v>
      </c>
      <c r="P583" t="s">
        <v>20</v>
      </c>
      <c r="Q583" t="s">
        <v>709</v>
      </c>
    </row>
    <row r="584" spans="1:17" x14ac:dyDescent="0.25">
      <c r="A584" t="s">
        <v>9672</v>
      </c>
      <c r="B584" t="s">
        <v>17</v>
      </c>
      <c r="C584">
        <v>1</v>
      </c>
      <c r="D584" t="s">
        <v>18</v>
      </c>
      <c r="E584" t="s">
        <v>19</v>
      </c>
      <c r="F584" s="1">
        <v>0.41666666666666669</v>
      </c>
      <c r="G584" t="s">
        <v>9220</v>
      </c>
      <c r="H584" t="s">
        <v>9673</v>
      </c>
      <c r="I584">
        <v>60</v>
      </c>
      <c r="J584">
        <v>29</v>
      </c>
      <c r="K584" s="4">
        <v>1.1111010001111099E+44</v>
      </c>
      <c r="L584" t="s">
        <v>9674</v>
      </c>
      <c r="M584" t="s">
        <v>24</v>
      </c>
      <c r="N584" t="s">
        <v>9399</v>
      </c>
      <c r="O584" t="s">
        <v>25</v>
      </c>
      <c r="P584" t="s">
        <v>20</v>
      </c>
      <c r="Q584" t="s">
        <v>710</v>
      </c>
    </row>
    <row r="585" spans="1:17" x14ac:dyDescent="0.25">
      <c r="A585" t="s">
        <v>9672</v>
      </c>
      <c r="B585" t="s">
        <v>28</v>
      </c>
      <c r="C585">
        <v>1</v>
      </c>
      <c r="D585" t="s">
        <v>18</v>
      </c>
      <c r="E585" t="s">
        <v>29</v>
      </c>
      <c r="F585" s="1">
        <v>0.41666666666666669</v>
      </c>
      <c r="G585" t="s">
        <v>9354</v>
      </c>
      <c r="H585" t="s">
        <v>9675</v>
      </c>
      <c r="I585">
        <v>60</v>
      </c>
      <c r="J585">
        <v>29</v>
      </c>
      <c r="K585" s="4">
        <v>1.1111010001111099E+44</v>
      </c>
      <c r="L585" t="s">
        <v>9674</v>
      </c>
      <c r="M585" t="s">
        <v>24</v>
      </c>
      <c r="N585" t="s">
        <v>9399</v>
      </c>
      <c r="O585" t="s">
        <v>25</v>
      </c>
      <c r="P585" t="s">
        <v>20</v>
      </c>
      <c r="Q585" t="s">
        <v>711</v>
      </c>
    </row>
    <row r="586" spans="1:17" x14ac:dyDescent="0.25">
      <c r="A586" t="s">
        <v>9672</v>
      </c>
      <c r="B586" t="s">
        <v>179</v>
      </c>
      <c r="C586">
        <v>1</v>
      </c>
      <c r="D586" t="s">
        <v>18</v>
      </c>
      <c r="E586" t="s">
        <v>33</v>
      </c>
      <c r="F586" s="1">
        <v>0.375</v>
      </c>
      <c r="G586" t="s">
        <v>9373</v>
      </c>
      <c r="H586" t="s">
        <v>9676</v>
      </c>
      <c r="I586">
        <v>480</v>
      </c>
      <c r="J586">
        <v>29</v>
      </c>
      <c r="K586" s="4">
        <v>1E+36</v>
      </c>
      <c r="L586" t="s">
        <v>9674</v>
      </c>
      <c r="M586" t="s">
        <v>24</v>
      </c>
      <c r="N586" t="s">
        <v>9399</v>
      </c>
      <c r="O586" t="s">
        <v>25</v>
      </c>
      <c r="P586" t="s">
        <v>180</v>
      </c>
      <c r="Q586" t="s">
        <v>712</v>
      </c>
    </row>
    <row r="587" spans="1:17" x14ac:dyDescent="0.25">
      <c r="A587" t="s">
        <v>9672</v>
      </c>
      <c r="B587" t="s">
        <v>713</v>
      </c>
      <c r="C587">
        <v>1</v>
      </c>
      <c r="D587" t="s">
        <v>18</v>
      </c>
      <c r="E587" t="s">
        <v>42</v>
      </c>
      <c r="F587" s="1">
        <v>0.375</v>
      </c>
      <c r="G587" t="s">
        <v>9373</v>
      </c>
      <c r="H587" t="s">
        <v>9677</v>
      </c>
      <c r="I587">
        <v>480</v>
      </c>
      <c r="J587">
        <v>29</v>
      </c>
      <c r="K587" s="4">
        <v>1E+36</v>
      </c>
      <c r="L587" t="s">
        <v>9674</v>
      </c>
      <c r="M587" t="s">
        <v>24</v>
      </c>
      <c r="N587" t="s">
        <v>9399</v>
      </c>
      <c r="O587" t="s">
        <v>25</v>
      </c>
      <c r="P587" t="s">
        <v>180</v>
      </c>
      <c r="Q587" t="s">
        <v>714</v>
      </c>
    </row>
    <row r="588" spans="1:17" x14ac:dyDescent="0.25">
      <c r="A588" t="s">
        <v>9678</v>
      </c>
      <c r="B588" t="s">
        <v>163</v>
      </c>
      <c r="C588">
        <v>1</v>
      </c>
      <c r="D588" t="s">
        <v>18</v>
      </c>
      <c r="E588" t="s">
        <v>29</v>
      </c>
      <c r="F588" s="1">
        <v>0.5</v>
      </c>
      <c r="G588" t="s">
        <v>9469</v>
      </c>
      <c r="H588" t="s">
        <v>9679</v>
      </c>
      <c r="I588">
        <v>60</v>
      </c>
      <c r="J588">
        <v>4</v>
      </c>
      <c r="K588" s="4">
        <v>9.9999999999999995E+33</v>
      </c>
      <c r="L588" t="s">
        <v>9680</v>
      </c>
      <c r="M588" t="s">
        <v>24</v>
      </c>
      <c r="N588" t="s">
        <v>9399</v>
      </c>
      <c r="O588" t="s">
        <v>25</v>
      </c>
      <c r="P588" t="s">
        <v>9205</v>
      </c>
      <c r="Q588" t="s">
        <v>715</v>
      </c>
    </row>
    <row r="589" spans="1:17" x14ac:dyDescent="0.25">
      <c r="A589" t="s">
        <v>9678</v>
      </c>
      <c r="B589" t="s">
        <v>163</v>
      </c>
      <c r="C589">
        <v>2</v>
      </c>
      <c r="D589" t="s">
        <v>18</v>
      </c>
      <c r="E589" t="s">
        <v>33</v>
      </c>
      <c r="F589" s="1">
        <v>0.54166666666666663</v>
      </c>
      <c r="G589" t="s">
        <v>9469</v>
      </c>
      <c r="H589" t="s">
        <v>9681</v>
      </c>
      <c r="I589">
        <v>60</v>
      </c>
      <c r="J589">
        <v>5</v>
      </c>
      <c r="K589" s="4">
        <v>9.9999999999999995E+33</v>
      </c>
      <c r="L589" t="s">
        <v>9680</v>
      </c>
      <c r="M589" t="s">
        <v>24</v>
      </c>
      <c r="N589" t="s">
        <v>9399</v>
      </c>
      <c r="O589" t="s">
        <v>25</v>
      </c>
      <c r="P589" t="s">
        <v>9205</v>
      </c>
      <c r="Q589" t="s">
        <v>716</v>
      </c>
    </row>
    <row r="590" spans="1:17" x14ac:dyDescent="0.25">
      <c r="A590" t="s">
        <v>9678</v>
      </c>
      <c r="B590" t="s">
        <v>565</v>
      </c>
      <c r="C590">
        <v>1</v>
      </c>
      <c r="D590" t="s">
        <v>18</v>
      </c>
      <c r="E590" t="s">
        <v>33</v>
      </c>
      <c r="F590" s="1">
        <v>0.33333333333333331</v>
      </c>
      <c r="G590" t="s">
        <v>717</v>
      </c>
      <c r="H590" t="s">
        <v>9682</v>
      </c>
      <c r="I590">
        <v>480</v>
      </c>
      <c r="J590">
        <v>34</v>
      </c>
      <c r="K590" s="4">
        <v>9.9999999999999997E+34</v>
      </c>
      <c r="L590" t="s">
        <v>9680</v>
      </c>
      <c r="M590" t="s">
        <v>623</v>
      </c>
      <c r="N590" t="s">
        <v>9399</v>
      </c>
      <c r="O590" t="s">
        <v>25</v>
      </c>
      <c r="P590" t="s">
        <v>9544</v>
      </c>
      <c r="Q590" t="s">
        <v>718</v>
      </c>
    </row>
    <row r="591" spans="1:17" x14ac:dyDescent="0.25">
      <c r="A591" t="s">
        <v>9678</v>
      </c>
      <c r="B591" t="s">
        <v>17</v>
      </c>
      <c r="C591">
        <v>1</v>
      </c>
      <c r="D591" t="s">
        <v>18</v>
      </c>
      <c r="E591" t="s">
        <v>37</v>
      </c>
      <c r="F591" s="1">
        <v>0.5</v>
      </c>
      <c r="G591" t="s">
        <v>9683</v>
      </c>
      <c r="H591" t="s">
        <v>9684</v>
      </c>
      <c r="I591">
        <v>60</v>
      </c>
      <c r="J591">
        <v>34</v>
      </c>
      <c r="K591" s="4">
        <v>1.111011E+44</v>
      </c>
      <c r="L591" t="s">
        <v>9680</v>
      </c>
      <c r="M591" t="s">
        <v>24</v>
      </c>
      <c r="N591" t="s">
        <v>9399</v>
      </c>
      <c r="O591" t="s">
        <v>25</v>
      </c>
      <c r="P591" t="s">
        <v>20</v>
      </c>
      <c r="Q591" t="s">
        <v>719</v>
      </c>
    </row>
    <row r="592" spans="1:17" x14ac:dyDescent="0.25">
      <c r="A592" t="s">
        <v>9678</v>
      </c>
      <c r="B592" t="s">
        <v>28</v>
      </c>
      <c r="C592">
        <v>1</v>
      </c>
      <c r="D592" t="s">
        <v>18</v>
      </c>
      <c r="E592" t="s">
        <v>29</v>
      </c>
      <c r="F592" s="1">
        <v>0.54166666666666663</v>
      </c>
      <c r="G592" t="s">
        <v>9282</v>
      </c>
      <c r="H592" t="s">
        <v>9685</v>
      </c>
      <c r="I592">
        <v>60</v>
      </c>
      <c r="J592">
        <v>34</v>
      </c>
      <c r="K592" s="4">
        <v>1.111101E+44</v>
      </c>
      <c r="L592" t="s">
        <v>9680</v>
      </c>
      <c r="M592" t="s">
        <v>24</v>
      </c>
      <c r="N592" t="s">
        <v>9399</v>
      </c>
      <c r="O592" t="s">
        <v>25</v>
      </c>
      <c r="P592" t="s">
        <v>20</v>
      </c>
      <c r="Q592" t="s">
        <v>720</v>
      </c>
    </row>
    <row r="593" spans="1:17" x14ac:dyDescent="0.25">
      <c r="A593" t="s">
        <v>9678</v>
      </c>
      <c r="B593" t="s">
        <v>32</v>
      </c>
      <c r="C593">
        <v>1</v>
      </c>
      <c r="D593" t="s">
        <v>18</v>
      </c>
      <c r="E593" t="s">
        <v>33</v>
      </c>
      <c r="F593" s="1">
        <v>0.45833333333333331</v>
      </c>
      <c r="G593" t="s">
        <v>9209</v>
      </c>
      <c r="H593" t="s">
        <v>9686</v>
      </c>
      <c r="I593">
        <v>60</v>
      </c>
      <c r="J593">
        <v>34</v>
      </c>
      <c r="K593" s="4">
        <v>1.111101E+44</v>
      </c>
      <c r="L593" t="s">
        <v>9680</v>
      </c>
      <c r="M593" t="s">
        <v>24</v>
      </c>
      <c r="N593" t="s">
        <v>9399</v>
      </c>
      <c r="O593" t="s">
        <v>25</v>
      </c>
      <c r="P593" t="s">
        <v>20</v>
      </c>
      <c r="Q593" t="s">
        <v>721</v>
      </c>
    </row>
    <row r="594" spans="1:17" x14ac:dyDescent="0.25">
      <c r="A594" t="s">
        <v>9687</v>
      </c>
      <c r="B594" t="s">
        <v>405</v>
      </c>
      <c r="C594">
        <v>1</v>
      </c>
      <c r="D594" t="s">
        <v>18</v>
      </c>
      <c r="E594" t="s">
        <v>19</v>
      </c>
      <c r="F594" s="1">
        <v>0.45833333333333331</v>
      </c>
      <c r="G594" t="s">
        <v>9595</v>
      </c>
      <c r="H594" t="s">
        <v>525</v>
      </c>
      <c r="I594">
        <v>240</v>
      </c>
      <c r="J594">
        <v>17</v>
      </c>
      <c r="K594" s="4">
        <v>1.111101E+44</v>
      </c>
      <c r="L594" t="s">
        <v>642</v>
      </c>
      <c r="M594" t="s">
        <v>24</v>
      </c>
      <c r="N594" t="s">
        <v>9399</v>
      </c>
      <c r="O594" t="s">
        <v>25</v>
      </c>
      <c r="P594" t="s">
        <v>395</v>
      </c>
      <c r="Q594" t="s">
        <v>722</v>
      </c>
    </row>
    <row r="595" spans="1:17" x14ac:dyDescent="0.25">
      <c r="A595" t="s">
        <v>9687</v>
      </c>
      <c r="B595" t="s">
        <v>405</v>
      </c>
      <c r="C595">
        <v>2</v>
      </c>
      <c r="D595" t="s">
        <v>18</v>
      </c>
      <c r="E595" t="s">
        <v>42</v>
      </c>
      <c r="F595" s="1">
        <v>0.58333333333333337</v>
      </c>
      <c r="G595" t="s">
        <v>9595</v>
      </c>
      <c r="H595" t="s">
        <v>525</v>
      </c>
      <c r="I595">
        <v>240</v>
      </c>
      <c r="J595">
        <v>11</v>
      </c>
      <c r="K595" s="4">
        <v>1.1111109999999999E+44</v>
      </c>
      <c r="L595" t="s">
        <v>642</v>
      </c>
      <c r="M595" t="s">
        <v>24</v>
      </c>
      <c r="N595" t="s">
        <v>9399</v>
      </c>
      <c r="O595" t="s">
        <v>25</v>
      </c>
      <c r="P595" t="s">
        <v>395</v>
      </c>
      <c r="Q595" t="s">
        <v>723</v>
      </c>
    </row>
    <row r="596" spans="1:17" x14ac:dyDescent="0.25">
      <c r="A596" t="s">
        <v>9687</v>
      </c>
      <c r="B596" t="s">
        <v>17</v>
      </c>
      <c r="C596">
        <v>1</v>
      </c>
      <c r="D596" t="s">
        <v>18</v>
      </c>
      <c r="E596" t="s">
        <v>29</v>
      </c>
      <c r="F596" s="1">
        <v>0.45833333333333331</v>
      </c>
      <c r="G596" t="s">
        <v>9242</v>
      </c>
      <c r="H596" t="s">
        <v>9688</v>
      </c>
      <c r="I596">
        <v>60</v>
      </c>
      <c r="J596">
        <v>33</v>
      </c>
      <c r="K596" s="4">
        <v>1.1111010001111099E+44</v>
      </c>
      <c r="L596" t="s">
        <v>38</v>
      </c>
      <c r="M596" t="s">
        <v>24</v>
      </c>
      <c r="N596" t="s">
        <v>9399</v>
      </c>
      <c r="O596" t="s">
        <v>25</v>
      </c>
      <c r="P596" t="s">
        <v>20</v>
      </c>
      <c r="Q596" t="s">
        <v>724</v>
      </c>
    </row>
    <row r="597" spans="1:17" x14ac:dyDescent="0.25">
      <c r="A597" t="s">
        <v>9687</v>
      </c>
      <c r="B597" t="s">
        <v>28</v>
      </c>
      <c r="C597">
        <v>1</v>
      </c>
      <c r="D597" t="s">
        <v>18</v>
      </c>
      <c r="E597" t="s">
        <v>33</v>
      </c>
      <c r="F597" s="1">
        <v>0.66666666666666663</v>
      </c>
      <c r="G597" t="s">
        <v>9689</v>
      </c>
      <c r="H597" t="s">
        <v>9690</v>
      </c>
      <c r="I597">
        <v>60</v>
      </c>
      <c r="J597">
        <v>33</v>
      </c>
      <c r="K597" s="4">
        <v>1.1111110001111099E+44</v>
      </c>
      <c r="L597" t="s">
        <v>38</v>
      </c>
      <c r="M597" t="s">
        <v>24</v>
      </c>
      <c r="N597" t="s">
        <v>9399</v>
      </c>
      <c r="O597" t="s">
        <v>25</v>
      </c>
      <c r="P597" t="s">
        <v>20</v>
      </c>
      <c r="Q597" t="s">
        <v>725</v>
      </c>
    </row>
    <row r="598" spans="1:17" x14ac:dyDescent="0.25">
      <c r="A598" t="s">
        <v>9691</v>
      </c>
      <c r="B598" t="s">
        <v>565</v>
      </c>
      <c r="C598">
        <v>1</v>
      </c>
      <c r="D598" t="s">
        <v>18</v>
      </c>
      <c r="E598" t="s">
        <v>19</v>
      </c>
      <c r="F598" s="1">
        <v>0.33333333333333331</v>
      </c>
      <c r="G598" t="s">
        <v>717</v>
      </c>
      <c r="H598" t="s">
        <v>548</v>
      </c>
      <c r="I598">
        <v>480</v>
      </c>
      <c r="J598">
        <v>24</v>
      </c>
      <c r="K598" s="4">
        <v>1E+18</v>
      </c>
      <c r="L598" t="s">
        <v>9692</v>
      </c>
      <c r="M598" t="s">
        <v>623</v>
      </c>
      <c r="N598" t="s">
        <v>9399</v>
      </c>
      <c r="O598" t="s">
        <v>66</v>
      </c>
      <c r="P598" t="s">
        <v>9544</v>
      </c>
      <c r="Q598" t="s">
        <v>726</v>
      </c>
    </row>
    <row r="599" spans="1:17" x14ac:dyDescent="0.25">
      <c r="A599" t="s">
        <v>9691</v>
      </c>
      <c r="B599" t="s">
        <v>405</v>
      </c>
      <c r="C599">
        <v>1</v>
      </c>
      <c r="D599" t="s">
        <v>18</v>
      </c>
      <c r="E599" t="s">
        <v>42</v>
      </c>
      <c r="F599" s="1">
        <v>0.41666666666666669</v>
      </c>
      <c r="G599" t="s">
        <v>9693</v>
      </c>
      <c r="H599" t="s">
        <v>548</v>
      </c>
      <c r="I599">
        <v>120</v>
      </c>
      <c r="J599">
        <v>24</v>
      </c>
      <c r="K599" s="4">
        <v>1.100011E+21</v>
      </c>
      <c r="L599" t="s">
        <v>38</v>
      </c>
      <c r="M599" t="s">
        <v>24</v>
      </c>
      <c r="N599" t="s">
        <v>9399</v>
      </c>
      <c r="O599" t="s">
        <v>66</v>
      </c>
      <c r="P599" t="s">
        <v>395</v>
      </c>
      <c r="Q599" t="s">
        <v>727</v>
      </c>
    </row>
    <row r="600" spans="1:17" x14ac:dyDescent="0.25">
      <c r="A600" t="s">
        <v>9691</v>
      </c>
      <c r="B600" t="s">
        <v>17</v>
      </c>
      <c r="C600">
        <v>1</v>
      </c>
      <c r="D600" t="s">
        <v>18</v>
      </c>
      <c r="E600" t="s">
        <v>29</v>
      </c>
      <c r="F600" s="1">
        <v>0.5</v>
      </c>
      <c r="G600" t="s">
        <v>9166</v>
      </c>
      <c r="H600" t="s">
        <v>9694</v>
      </c>
      <c r="I600">
        <v>60</v>
      </c>
      <c r="J600">
        <v>24</v>
      </c>
      <c r="K600" s="4">
        <v>1.1111100111111E+24</v>
      </c>
      <c r="L600" t="s">
        <v>38</v>
      </c>
      <c r="M600" t="s">
        <v>24</v>
      </c>
      <c r="N600" t="s">
        <v>9399</v>
      </c>
      <c r="O600" t="s">
        <v>66</v>
      </c>
      <c r="P600" t="s">
        <v>20</v>
      </c>
      <c r="Q600" t="s">
        <v>728</v>
      </c>
    </row>
    <row r="601" spans="1:17" x14ac:dyDescent="0.25">
      <c r="A601" t="s">
        <v>9691</v>
      </c>
      <c r="B601" t="s">
        <v>28</v>
      </c>
      <c r="C601">
        <v>1</v>
      </c>
      <c r="D601" t="s">
        <v>18</v>
      </c>
      <c r="E601" t="s">
        <v>42</v>
      </c>
      <c r="F601" s="1">
        <v>0.375</v>
      </c>
      <c r="G601" t="s">
        <v>9695</v>
      </c>
      <c r="H601" t="s">
        <v>9696</v>
      </c>
      <c r="I601">
        <v>60</v>
      </c>
      <c r="J601">
        <v>24</v>
      </c>
      <c r="K601" s="4">
        <v>1.1111100111111E+24</v>
      </c>
      <c r="L601" t="s">
        <v>38</v>
      </c>
      <c r="M601" t="s">
        <v>24</v>
      </c>
      <c r="N601" t="s">
        <v>9399</v>
      </c>
      <c r="O601" t="s">
        <v>66</v>
      </c>
      <c r="P601" t="s">
        <v>20</v>
      </c>
      <c r="Q601" t="s">
        <v>729</v>
      </c>
    </row>
    <row r="602" spans="1:17" x14ac:dyDescent="0.25">
      <c r="A602" t="s">
        <v>9697</v>
      </c>
      <c r="B602" t="s">
        <v>44</v>
      </c>
      <c r="C602">
        <v>1</v>
      </c>
      <c r="D602" t="s">
        <v>18</v>
      </c>
      <c r="E602" t="s">
        <v>29</v>
      </c>
      <c r="F602" s="1">
        <v>0.375</v>
      </c>
      <c r="G602" t="s">
        <v>9177</v>
      </c>
      <c r="H602" t="s">
        <v>9698</v>
      </c>
      <c r="I602">
        <v>180</v>
      </c>
      <c r="J602">
        <v>31</v>
      </c>
      <c r="K602" s="4">
        <v>1.0101010000101E+44</v>
      </c>
      <c r="L602" t="s">
        <v>38</v>
      </c>
      <c r="M602" t="s">
        <v>24</v>
      </c>
      <c r="N602" t="s">
        <v>9399</v>
      </c>
      <c r="O602" t="s">
        <v>331</v>
      </c>
      <c r="P602" t="s">
        <v>45</v>
      </c>
      <c r="Q602" t="s">
        <v>730</v>
      </c>
    </row>
    <row r="603" spans="1:17" x14ac:dyDescent="0.25">
      <c r="A603" t="s">
        <v>9699</v>
      </c>
      <c r="B603" t="s">
        <v>44</v>
      </c>
      <c r="C603">
        <v>1</v>
      </c>
      <c r="D603" t="s">
        <v>18</v>
      </c>
      <c r="E603" t="s">
        <v>37</v>
      </c>
      <c r="F603" s="1">
        <v>0.5</v>
      </c>
      <c r="G603" t="s">
        <v>9469</v>
      </c>
      <c r="H603" t="s">
        <v>9700</v>
      </c>
      <c r="I603">
        <v>120</v>
      </c>
      <c r="J603">
        <v>3</v>
      </c>
      <c r="K603" s="4">
        <v>1.1101100011111E+43</v>
      </c>
      <c r="L603" t="s">
        <v>38</v>
      </c>
      <c r="M603" t="s">
        <v>24</v>
      </c>
      <c r="N603" t="s">
        <v>9399</v>
      </c>
      <c r="O603" t="s">
        <v>331</v>
      </c>
      <c r="P603" t="s">
        <v>45</v>
      </c>
      <c r="Q603" t="s">
        <v>731</v>
      </c>
    </row>
    <row r="604" spans="1:17" x14ac:dyDescent="0.25">
      <c r="A604" t="s">
        <v>9701</v>
      </c>
      <c r="B604" t="s">
        <v>44</v>
      </c>
      <c r="C604">
        <v>1</v>
      </c>
      <c r="D604" t="s">
        <v>18</v>
      </c>
      <c r="E604" t="s">
        <v>37</v>
      </c>
      <c r="F604" s="1">
        <v>0.625</v>
      </c>
      <c r="G604" t="s">
        <v>9469</v>
      </c>
      <c r="H604" t="s">
        <v>9702</v>
      </c>
      <c r="I604">
        <v>180</v>
      </c>
      <c r="J604">
        <v>0</v>
      </c>
      <c r="K604" s="4">
        <v>1.00010000101E+42</v>
      </c>
      <c r="L604" t="s">
        <v>9703</v>
      </c>
      <c r="M604" t="s">
        <v>24</v>
      </c>
      <c r="N604" t="s">
        <v>9399</v>
      </c>
      <c r="O604" t="s">
        <v>331</v>
      </c>
      <c r="P604" t="s">
        <v>45</v>
      </c>
      <c r="Q604" t="s">
        <v>732</v>
      </c>
    </row>
    <row r="605" spans="1:17" x14ac:dyDescent="0.25">
      <c r="A605" t="s">
        <v>9704</v>
      </c>
      <c r="B605" t="s">
        <v>44</v>
      </c>
      <c r="C605">
        <v>1</v>
      </c>
      <c r="D605" t="s">
        <v>18</v>
      </c>
      <c r="E605" t="s">
        <v>42</v>
      </c>
      <c r="F605" s="1">
        <v>0.375</v>
      </c>
      <c r="G605" t="s">
        <v>9469</v>
      </c>
      <c r="H605" t="s">
        <v>38</v>
      </c>
      <c r="I605">
        <v>180</v>
      </c>
      <c r="J605">
        <v>6</v>
      </c>
      <c r="K605" s="4">
        <v>1.0101000010101E+43</v>
      </c>
      <c r="L605" t="s">
        <v>9705</v>
      </c>
      <c r="M605" t="s">
        <v>24</v>
      </c>
      <c r="N605" t="s">
        <v>9399</v>
      </c>
      <c r="O605" t="s">
        <v>331</v>
      </c>
      <c r="P605" t="s">
        <v>45</v>
      </c>
      <c r="Q605" t="s">
        <v>733</v>
      </c>
    </row>
    <row r="606" spans="1:17" x14ac:dyDescent="0.25">
      <c r="A606" t="s">
        <v>9706</v>
      </c>
      <c r="B606" t="s">
        <v>405</v>
      </c>
      <c r="C606">
        <v>1</v>
      </c>
      <c r="D606" t="s">
        <v>18</v>
      </c>
      <c r="E606" t="s">
        <v>29</v>
      </c>
      <c r="F606" s="1">
        <v>0.375</v>
      </c>
      <c r="G606" t="s">
        <v>9397</v>
      </c>
      <c r="H606" t="s">
        <v>9468</v>
      </c>
      <c r="I606">
        <v>480</v>
      </c>
      <c r="J606">
        <v>7</v>
      </c>
      <c r="K606" s="4">
        <v>1.1E+37</v>
      </c>
      <c r="L606" t="s">
        <v>38</v>
      </c>
      <c r="M606" t="s">
        <v>24</v>
      </c>
      <c r="N606" t="s">
        <v>9399</v>
      </c>
      <c r="O606" t="s">
        <v>331</v>
      </c>
      <c r="P606" t="s">
        <v>395</v>
      </c>
      <c r="Q606" t="s">
        <v>734</v>
      </c>
    </row>
    <row r="607" spans="1:17" x14ac:dyDescent="0.25">
      <c r="A607" t="s">
        <v>9706</v>
      </c>
      <c r="B607" t="s">
        <v>44</v>
      </c>
      <c r="C607">
        <v>1</v>
      </c>
      <c r="D607" t="s">
        <v>18</v>
      </c>
      <c r="E607" t="s">
        <v>19</v>
      </c>
      <c r="F607" s="1">
        <v>0.58333333333333337</v>
      </c>
      <c r="G607" t="s">
        <v>9469</v>
      </c>
      <c r="H607" t="s">
        <v>9470</v>
      </c>
      <c r="I607">
        <v>180</v>
      </c>
      <c r="J607">
        <v>7</v>
      </c>
      <c r="K607" s="4">
        <v>1.010000001E+43</v>
      </c>
      <c r="L607" t="s">
        <v>38</v>
      </c>
      <c r="M607" t="s">
        <v>24</v>
      </c>
      <c r="N607" t="s">
        <v>9399</v>
      </c>
      <c r="O607" t="s">
        <v>331</v>
      </c>
      <c r="P607" t="s">
        <v>45</v>
      </c>
      <c r="Q607" t="s">
        <v>735</v>
      </c>
    </row>
    <row r="608" spans="1:17" x14ac:dyDescent="0.25">
      <c r="A608" t="s">
        <v>9707</v>
      </c>
      <c r="B608" t="s">
        <v>44</v>
      </c>
      <c r="C608">
        <v>1</v>
      </c>
      <c r="D608" t="s">
        <v>18</v>
      </c>
      <c r="E608" t="s">
        <v>19</v>
      </c>
      <c r="F608" s="1">
        <v>0.375</v>
      </c>
      <c r="G608" t="s">
        <v>9464</v>
      </c>
      <c r="H608" t="s">
        <v>9466</v>
      </c>
      <c r="I608">
        <v>120</v>
      </c>
      <c r="J608">
        <v>1</v>
      </c>
      <c r="K608" s="4">
        <v>1.0000001111100001E+41</v>
      </c>
      <c r="L608" t="s">
        <v>38</v>
      </c>
      <c r="M608" t="s">
        <v>24</v>
      </c>
      <c r="N608" t="s">
        <v>9399</v>
      </c>
      <c r="O608" t="s">
        <v>331</v>
      </c>
      <c r="P608" t="s">
        <v>45</v>
      </c>
      <c r="Q608" t="s">
        <v>736</v>
      </c>
    </row>
    <row r="609" spans="1:17" x14ac:dyDescent="0.25">
      <c r="A609" t="s">
        <v>9708</v>
      </c>
      <c r="B609" t="s">
        <v>456</v>
      </c>
      <c r="C609">
        <v>1</v>
      </c>
      <c r="D609" t="s">
        <v>18</v>
      </c>
      <c r="E609" t="s">
        <v>29</v>
      </c>
      <c r="F609" s="1">
        <v>0.375</v>
      </c>
      <c r="G609" t="s">
        <v>9464</v>
      </c>
      <c r="H609" t="s">
        <v>38</v>
      </c>
      <c r="I609">
        <v>180</v>
      </c>
      <c r="J609">
        <v>4</v>
      </c>
      <c r="K609" s="4">
        <v>1.0100000010101E+43</v>
      </c>
      <c r="L609" t="s">
        <v>38</v>
      </c>
      <c r="M609" t="s">
        <v>24</v>
      </c>
      <c r="N609" t="s">
        <v>9399</v>
      </c>
      <c r="O609" t="s">
        <v>331</v>
      </c>
      <c r="P609" t="s">
        <v>45</v>
      </c>
      <c r="Q609" t="s">
        <v>737</v>
      </c>
    </row>
    <row r="610" spans="1:17" x14ac:dyDescent="0.25">
      <c r="A610" t="s">
        <v>9709</v>
      </c>
      <c r="B610" t="s">
        <v>44</v>
      </c>
      <c r="C610">
        <v>1</v>
      </c>
      <c r="D610" t="s">
        <v>18</v>
      </c>
      <c r="E610" t="s">
        <v>42</v>
      </c>
      <c r="F610" s="1">
        <v>0.625</v>
      </c>
      <c r="G610" t="s">
        <v>9469</v>
      </c>
      <c r="H610" t="s">
        <v>266</v>
      </c>
      <c r="I610">
        <v>180</v>
      </c>
      <c r="J610">
        <v>4</v>
      </c>
      <c r="K610" s="4">
        <v>1.0101000010101E+43</v>
      </c>
      <c r="L610" t="s">
        <v>9710</v>
      </c>
      <c r="M610" t="s">
        <v>24</v>
      </c>
      <c r="N610" t="s">
        <v>9399</v>
      </c>
      <c r="O610" t="s">
        <v>331</v>
      </c>
      <c r="P610" t="s">
        <v>45</v>
      </c>
      <c r="Q610" t="s">
        <v>738</v>
      </c>
    </row>
    <row r="611" spans="1:17" x14ac:dyDescent="0.25">
      <c r="A611" t="s">
        <v>9711</v>
      </c>
      <c r="B611" t="s">
        <v>456</v>
      </c>
      <c r="C611">
        <v>1</v>
      </c>
      <c r="D611" t="s">
        <v>18</v>
      </c>
      <c r="E611" t="s">
        <v>42</v>
      </c>
      <c r="F611" s="1">
        <v>0.5</v>
      </c>
      <c r="G611" t="s">
        <v>9469</v>
      </c>
      <c r="H611" t="s">
        <v>9712</v>
      </c>
      <c r="I611">
        <v>180</v>
      </c>
      <c r="J611">
        <v>2</v>
      </c>
      <c r="K611" s="4">
        <v>1.0101000010101E+43</v>
      </c>
      <c r="L611" t="s">
        <v>642</v>
      </c>
      <c r="M611" t="s">
        <v>24</v>
      </c>
      <c r="N611" t="s">
        <v>9399</v>
      </c>
      <c r="O611" t="s">
        <v>331</v>
      </c>
      <c r="P611" t="s">
        <v>45</v>
      </c>
      <c r="Q611" t="s">
        <v>739</v>
      </c>
    </row>
    <row r="612" spans="1:17" x14ac:dyDescent="0.25">
      <c r="A612" t="s">
        <v>9713</v>
      </c>
      <c r="B612" t="s">
        <v>44</v>
      </c>
      <c r="C612">
        <v>1</v>
      </c>
      <c r="D612" t="s">
        <v>18</v>
      </c>
      <c r="E612" t="s">
        <v>19</v>
      </c>
      <c r="F612" s="1">
        <v>0.5</v>
      </c>
      <c r="G612" t="s">
        <v>9469</v>
      </c>
      <c r="H612" t="s">
        <v>9714</v>
      </c>
      <c r="I612">
        <v>180</v>
      </c>
      <c r="J612">
        <v>8</v>
      </c>
      <c r="K612" s="4">
        <v>1.01010000101E+42</v>
      </c>
      <c r="L612" t="s">
        <v>9715</v>
      </c>
      <c r="M612" t="s">
        <v>24</v>
      </c>
      <c r="N612" t="s">
        <v>9399</v>
      </c>
      <c r="O612" t="s">
        <v>331</v>
      </c>
      <c r="P612" t="s">
        <v>45</v>
      </c>
      <c r="Q612" t="s">
        <v>740</v>
      </c>
    </row>
    <row r="613" spans="1:17" x14ac:dyDescent="0.25">
      <c r="A613" t="s">
        <v>9716</v>
      </c>
      <c r="B613" t="s">
        <v>44</v>
      </c>
      <c r="C613">
        <v>1</v>
      </c>
      <c r="D613" t="s">
        <v>18</v>
      </c>
      <c r="E613" t="s">
        <v>42</v>
      </c>
      <c r="F613" s="1">
        <v>0.5</v>
      </c>
      <c r="G613" t="s">
        <v>9469</v>
      </c>
      <c r="H613" t="s">
        <v>38</v>
      </c>
      <c r="I613">
        <v>180</v>
      </c>
      <c r="J613">
        <v>10</v>
      </c>
      <c r="K613" s="4">
        <v>1.01010000101E+42</v>
      </c>
      <c r="L613" t="s">
        <v>9717</v>
      </c>
      <c r="M613" t="s">
        <v>24</v>
      </c>
      <c r="N613" t="s">
        <v>9399</v>
      </c>
      <c r="O613" t="s">
        <v>331</v>
      </c>
      <c r="P613" t="s">
        <v>45</v>
      </c>
      <c r="Q613" t="s">
        <v>741</v>
      </c>
    </row>
    <row r="614" spans="1:17" x14ac:dyDescent="0.25">
      <c r="A614" t="s">
        <v>9718</v>
      </c>
      <c r="B614" t="s">
        <v>44</v>
      </c>
      <c r="C614">
        <v>1</v>
      </c>
      <c r="D614" t="s">
        <v>18</v>
      </c>
      <c r="E614" t="s">
        <v>37</v>
      </c>
      <c r="F614" s="1">
        <v>0.375</v>
      </c>
      <c r="G614" t="s">
        <v>9469</v>
      </c>
      <c r="H614" t="s">
        <v>38</v>
      </c>
      <c r="I614">
        <v>180</v>
      </c>
      <c r="J614">
        <v>3</v>
      </c>
      <c r="K614" s="4">
        <v>1.00010000101E+42</v>
      </c>
      <c r="L614" t="s">
        <v>9543</v>
      </c>
      <c r="M614" t="s">
        <v>24</v>
      </c>
      <c r="N614" t="s">
        <v>9399</v>
      </c>
      <c r="O614" t="s">
        <v>331</v>
      </c>
      <c r="P614" t="s">
        <v>45</v>
      </c>
      <c r="Q614" t="s">
        <v>742</v>
      </c>
    </row>
    <row r="615" spans="1:17" x14ac:dyDescent="0.25">
      <c r="A615" t="s">
        <v>9719</v>
      </c>
      <c r="B615" t="s">
        <v>44</v>
      </c>
      <c r="C615">
        <v>1</v>
      </c>
      <c r="D615" t="s">
        <v>18</v>
      </c>
      <c r="E615" t="s">
        <v>42</v>
      </c>
      <c r="F615" s="1">
        <v>0.375</v>
      </c>
      <c r="G615" t="s">
        <v>9464</v>
      </c>
      <c r="H615" t="s">
        <v>38</v>
      </c>
      <c r="I615">
        <v>180</v>
      </c>
      <c r="J615">
        <v>10</v>
      </c>
      <c r="K615" s="4">
        <v>1.01010000101E+42</v>
      </c>
      <c r="L615" t="s">
        <v>9720</v>
      </c>
      <c r="M615" t="s">
        <v>24</v>
      </c>
      <c r="N615" t="s">
        <v>9399</v>
      </c>
      <c r="O615" t="s">
        <v>331</v>
      </c>
      <c r="P615" t="s">
        <v>45</v>
      </c>
      <c r="Q615" t="s">
        <v>743</v>
      </c>
    </row>
    <row r="616" spans="1:17" x14ac:dyDescent="0.25">
      <c r="A616" t="s">
        <v>9721</v>
      </c>
      <c r="B616" t="s">
        <v>44</v>
      </c>
      <c r="C616">
        <v>1</v>
      </c>
      <c r="D616" t="s">
        <v>18</v>
      </c>
      <c r="E616" t="s">
        <v>33</v>
      </c>
      <c r="F616" s="1">
        <v>0.375</v>
      </c>
      <c r="G616" t="s">
        <v>9469</v>
      </c>
      <c r="H616" t="s">
        <v>38</v>
      </c>
      <c r="I616">
        <v>180</v>
      </c>
      <c r="J616">
        <v>4</v>
      </c>
      <c r="K616" s="4">
        <v>1.0101000010101E+43</v>
      </c>
      <c r="L616" t="s">
        <v>9661</v>
      </c>
      <c r="M616" t="s">
        <v>24</v>
      </c>
      <c r="N616" t="s">
        <v>9399</v>
      </c>
      <c r="O616" t="s">
        <v>331</v>
      </c>
      <c r="P616" t="s">
        <v>45</v>
      </c>
      <c r="Q616" t="s">
        <v>744</v>
      </c>
    </row>
    <row r="617" spans="1:17" x14ac:dyDescent="0.25">
      <c r="A617" t="s">
        <v>9722</v>
      </c>
      <c r="B617" t="s">
        <v>44</v>
      </c>
      <c r="C617">
        <v>1</v>
      </c>
      <c r="D617" t="s">
        <v>18</v>
      </c>
      <c r="E617" t="s">
        <v>33</v>
      </c>
      <c r="F617" s="1">
        <v>0.5</v>
      </c>
      <c r="G617" t="s">
        <v>9469</v>
      </c>
      <c r="H617" t="s">
        <v>9723</v>
      </c>
      <c r="I617">
        <v>180</v>
      </c>
      <c r="J617">
        <v>3</v>
      </c>
      <c r="K617" s="4">
        <v>1.0101000010101E+43</v>
      </c>
      <c r="L617" t="s">
        <v>9724</v>
      </c>
      <c r="M617" t="s">
        <v>24</v>
      </c>
      <c r="N617" t="s">
        <v>9399</v>
      </c>
      <c r="O617" t="s">
        <v>331</v>
      </c>
      <c r="P617" t="s">
        <v>45</v>
      </c>
      <c r="Q617" t="s">
        <v>745</v>
      </c>
    </row>
    <row r="618" spans="1:17" x14ac:dyDescent="0.25">
      <c r="A618" t="s">
        <v>9725</v>
      </c>
      <c r="B618" t="s">
        <v>44</v>
      </c>
      <c r="C618" t="s">
        <v>411</v>
      </c>
      <c r="D618" t="s">
        <v>18</v>
      </c>
      <c r="E618" t="s">
        <v>29</v>
      </c>
      <c r="F618" s="1">
        <v>0.54166666666666663</v>
      </c>
      <c r="G618" t="s">
        <v>9469</v>
      </c>
      <c r="H618" t="s">
        <v>38</v>
      </c>
      <c r="I618">
        <v>180</v>
      </c>
      <c r="J618">
        <v>6</v>
      </c>
      <c r="K618" s="4">
        <v>1.0100000010101E+43</v>
      </c>
      <c r="L618" t="s">
        <v>9726</v>
      </c>
      <c r="M618" t="s">
        <v>24</v>
      </c>
      <c r="N618" t="s">
        <v>9399</v>
      </c>
      <c r="O618" t="s">
        <v>331</v>
      </c>
      <c r="P618" t="s">
        <v>45</v>
      </c>
      <c r="Q618" t="s">
        <v>746</v>
      </c>
    </row>
    <row r="619" spans="1:17" x14ac:dyDescent="0.25">
      <c r="A619" t="s">
        <v>9725</v>
      </c>
      <c r="B619" t="s">
        <v>44</v>
      </c>
      <c r="C619" t="s">
        <v>413</v>
      </c>
      <c r="D619" t="s">
        <v>18</v>
      </c>
      <c r="E619" t="s">
        <v>37</v>
      </c>
      <c r="F619" s="1">
        <v>0.5</v>
      </c>
      <c r="G619" t="s">
        <v>9182</v>
      </c>
      <c r="H619" t="s">
        <v>38</v>
      </c>
      <c r="I619">
        <v>180</v>
      </c>
      <c r="J619">
        <v>6</v>
      </c>
      <c r="K619" s="4">
        <v>9.9999999999999998E+37</v>
      </c>
      <c r="L619" t="s">
        <v>9726</v>
      </c>
      <c r="M619" t="s">
        <v>24</v>
      </c>
      <c r="N619" t="s">
        <v>9399</v>
      </c>
      <c r="O619" t="s">
        <v>331</v>
      </c>
      <c r="P619" t="s">
        <v>45</v>
      </c>
      <c r="Q619" t="s">
        <v>746</v>
      </c>
    </row>
    <row r="620" spans="1:17" x14ac:dyDescent="0.25">
      <c r="A620" t="s">
        <v>9727</v>
      </c>
      <c r="B620" t="s">
        <v>405</v>
      </c>
      <c r="C620">
        <v>1</v>
      </c>
      <c r="D620" t="s">
        <v>18</v>
      </c>
      <c r="E620" t="s">
        <v>37</v>
      </c>
      <c r="F620" s="1">
        <v>0.45833333333333331</v>
      </c>
      <c r="G620" t="s">
        <v>38</v>
      </c>
      <c r="H620" t="s">
        <v>9728</v>
      </c>
      <c r="I620">
        <v>180</v>
      </c>
      <c r="J620">
        <v>9</v>
      </c>
      <c r="K620" s="4">
        <v>1.1000000010000001E+37</v>
      </c>
      <c r="L620" t="s">
        <v>9729</v>
      </c>
      <c r="N620" t="s">
        <v>9399</v>
      </c>
      <c r="O620" t="s">
        <v>331</v>
      </c>
      <c r="P620" t="s">
        <v>395</v>
      </c>
      <c r="Q620" t="s">
        <v>747</v>
      </c>
    </row>
    <row r="621" spans="1:17" x14ac:dyDescent="0.25">
      <c r="A621" t="s">
        <v>9727</v>
      </c>
      <c r="B621" t="s">
        <v>44</v>
      </c>
      <c r="C621">
        <v>1</v>
      </c>
      <c r="D621" t="s">
        <v>18</v>
      </c>
      <c r="E621" t="s">
        <v>33</v>
      </c>
      <c r="F621" s="1">
        <v>0.375</v>
      </c>
      <c r="G621" t="s">
        <v>9469</v>
      </c>
      <c r="H621" t="s">
        <v>9730</v>
      </c>
      <c r="I621">
        <v>180</v>
      </c>
      <c r="J621">
        <v>9</v>
      </c>
      <c r="K621" s="4">
        <v>1.0101000010000001E+42</v>
      </c>
      <c r="L621" t="s">
        <v>9729</v>
      </c>
      <c r="M621" t="s">
        <v>24</v>
      </c>
      <c r="N621" t="s">
        <v>9399</v>
      </c>
      <c r="O621" t="s">
        <v>331</v>
      </c>
      <c r="P621" t="s">
        <v>45</v>
      </c>
      <c r="Q621" t="s">
        <v>748</v>
      </c>
    </row>
    <row r="622" spans="1:17" x14ac:dyDescent="0.25">
      <c r="A622" t="s">
        <v>9731</v>
      </c>
      <c r="B622" t="s">
        <v>44</v>
      </c>
      <c r="C622">
        <v>1</v>
      </c>
      <c r="D622" t="s">
        <v>18</v>
      </c>
      <c r="E622" t="s">
        <v>19</v>
      </c>
      <c r="F622" s="1">
        <v>0.375</v>
      </c>
      <c r="G622" t="s">
        <v>9202</v>
      </c>
      <c r="H622" t="s">
        <v>749</v>
      </c>
      <c r="I622">
        <v>120</v>
      </c>
      <c r="J622">
        <v>18</v>
      </c>
      <c r="K622" s="4">
        <v>1.1109999999999999E+51</v>
      </c>
      <c r="L622" t="s">
        <v>38</v>
      </c>
      <c r="M622" t="s">
        <v>24</v>
      </c>
      <c r="N622" t="s">
        <v>9732</v>
      </c>
      <c r="O622" t="s">
        <v>750</v>
      </c>
      <c r="P622" t="s">
        <v>45</v>
      </c>
      <c r="Q622" t="s">
        <v>751</v>
      </c>
    </row>
    <row r="623" spans="1:17" x14ac:dyDescent="0.25">
      <c r="A623" t="s">
        <v>9731</v>
      </c>
      <c r="B623" t="s">
        <v>44</v>
      </c>
      <c r="C623">
        <v>2</v>
      </c>
      <c r="D623" t="s">
        <v>18</v>
      </c>
      <c r="E623" t="s">
        <v>19</v>
      </c>
      <c r="F623" s="1">
        <v>0.375</v>
      </c>
      <c r="G623" t="s">
        <v>9226</v>
      </c>
      <c r="H623" t="s">
        <v>9733</v>
      </c>
      <c r="I623">
        <v>120</v>
      </c>
      <c r="J623">
        <v>21</v>
      </c>
      <c r="K623" s="4">
        <v>1.1109999999999999E+51</v>
      </c>
      <c r="L623" t="s">
        <v>38</v>
      </c>
      <c r="M623" t="s">
        <v>24</v>
      </c>
      <c r="N623" t="s">
        <v>9732</v>
      </c>
      <c r="O623" t="s">
        <v>750</v>
      </c>
      <c r="P623" t="s">
        <v>45</v>
      </c>
      <c r="Q623" t="s">
        <v>752</v>
      </c>
    </row>
    <row r="624" spans="1:17" x14ac:dyDescent="0.25">
      <c r="A624" t="s">
        <v>9731</v>
      </c>
      <c r="B624" t="s">
        <v>44</v>
      </c>
      <c r="C624">
        <v>3</v>
      </c>
      <c r="D624" t="s">
        <v>18</v>
      </c>
      <c r="E624" t="s">
        <v>19</v>
      </c>
      <c r="F624" s="1">
        <v>0.375</v>
      </c>
      <c r="G624" t="s">
        <v>9186</v>
      </c>
      <c r="H624" t="s">
        <v>753</v>
      </c>
      <c r="I624">
        <v>120</v>
      </c>
      <c r="J624">
        <v>19</v>
      </c>
      <c r="K624" s="4">
        <v>1.1109999999999999E+51</v>
      </c>
      <c r="L624" t="s">
        <v>38</v>
      </c>
      <c r="M624" t="s">
        <v>24</v>
      </c>
      <c r="N624" t="s">
        <v>9732</v>
      </c>
      <c r="O624" t="s">
        <v>750</v>
      </c>
      <c r="P624" t="s">
        <v>45</v>
      </c>
      <c r="Q624" t="s">
        <v>754</v>
      </c>
    </row>
    <row r="625" spans="1:17" x14ac:dyDescent="0.25">
      <c r="A625" t="s">
        <v>9731</v>
      </c>
      <c r="B625" t="s">
        <v>44</v>
      </c>
      <c r="C625">
        <v>4</v>
      </c>
      <c r="D625" t="s">
        <v>18</v>
      </c>
      <c r="E625" t="s">
        <v>19</v>
      </c>
      <c r="F625" s="1">
        <v>0.375</v>
      </c>
      <c r="G625" t="s">
        <v>9197</v>
      </c>
      <c r="H625" t="s">
        <v>755</v>
      </c>
      <c r="I625">
        <v>120</v>
      </c>
      <c r="J625">
        <v>19</v>
      </c>
      <c r="K625" s="4">
        <v>1.1109999999999999E+51</v>
      </c>
      <c r="L625" t="s">
        <v>38</v>
      </c>
      <c r="M625" t="s">
        <v>24</v>
      </c>
      <c r="N625" t="s">
        <v>9732</v>
      </c>
      <c r="O625" t="s">
        <v>750</v>
      </c>
      <c r="P625" t="s">
        <v>45</v>
      </c>
      <c r="Q625" t="s">
        <v>756</v>
      </c>
    </row>
    <row r="626" spans="1:17" x14ac:dyDescent="0.25">
      <c r="A626" t="s">
        <v>9731</v>
      </c>
      <c r="B626" t="s">
        <v>243</v>
      </c>
      <c r="C626">
        <v>1</v>
      </c>
      <c r="D626" t="s">
        <v>18</v>
      </c>
      <c r="E626" t="s">
        <v>19</v>
      </c>
      <c r="F626" s="1">
        <v>0.54166666666666663</v>
      </c>
      <c r="G626" t="s">
        <v>9247</v>
      </c>
      <c r="H626" t="s">
        <v>749</v>
      </c>
      <c r="I626">
        <v>120</v>
      </c>
      <c r="J626">
        <v>18</v>
      </c>
      <c r="K626" s="4">
        <v>1.1109999999999999E+51</v>
      </c>
      <c r="L626" t="s">
        <v>38</v>
      </c>
      <c r="M626" t="s">
        <v>24</v>
      </c>
      <c r="N626" t="s">
        <v>9732</v>
      </c>
      <c r="O626" t="s">
        <v>750</v>
      </c>
      <c r="P626" t="s">
        <v>45</v>
      </c>
      <c r="Q626" t="s">
        <v>757</v>
      </c>
    </row>
    <row r="627" spans="1:17" x14ac:dyDescent="0.25">
      <c r="A627" t="s">
        <v>9731</v>
      </c>
      <c r="B627" t="s">
        <v>243</v>
      </c>
      <c r="C627">
        <v>2</v>
      </c>
      <c r="D627" t="s">
        <v>18</v>
      </c>
      <c r="E627" t="s">
        <v>19</v>
      </c>
      <c r="F627" s="1">
        <v>0.54166666666666663</v>
      </c>
      <c r="G627" t="s">
        <v>9197</v>
      </c>
      <c r="H627" t="s">
        <v>9733</v>
      </c>
      <c r="I627">
        <v>120</v>
      </c>
      <c r="J627">
        <v>21</v>
      </c>
      <c r="K627" s="4">
        <v>1.1109999999999999E+51</v>
      </c>
      <c r="L627" t="s">
        <v>38</v>
      </c>
      <c r="M627" t="s">
        <v>24</v>
      </c>
      <c r="N627" t="s">
        <v>9732</v>
      </c>
      <c r="O627" t="s">
        <v>750</v>
      </c>
      <c r="P627" t="s">
        <v>45</v>
      </c>
      <c r="Q627" t="s">
        <v>758</v>
      </c>
    </row>
    <row r="628" spans="1:17" x14ac:dyDescent="0.25">
      <c r="A628" t="s">
        <v>9731</v>
      </c>
      <c r="B628" t="s">
        <v>243</v>
      </c>
      <c r="C628">
        <v>3</v>
      </c>
      <c r="D628" t="s">
        <v>18</v>
      </c>
      <c r="E628" t="s">
        <v>19</v>
      </c>
      <c r="F628" s="1">
        <v>0.54166666666666663</v>
      </c>
      <c r="G628" t="s">
        <v>9159</v>
      </c>
      <c r="H628" t="s">
        <v>753</v>
      </c>
      <c r="I628">
        <v>120</v>
      </c>
      <c r="J628">
        <v>19</v>
      </c>
      <c r="K628" s="4">
        <v>1.1109999999999999E+51</v>
      </c>
      <c r="L628" t="s">
        <v>38</v>
      </c>
      <c r="M628" t="s">
        <v>24</v>
      </c>
      <c r="N628" t="s">
        <v>9732</v>
      </c>
      <c r="O628" t="s">
        <v>750</v>
      </c>
      <c r="P628" t="s">
        <v>45</v>
      </c>
      <c r="Q628" t="s">
        <v>759</v>
      </c>
    </row>
    <row r="629" spans="1:17" x14ac:dyDescent="0.25">
      <c r="A629" t="s">
        <v>9731</v>
      </c>
      <c r="B629" t="s">
        <v>243</v>
      </c>
      <c r="C629">
        <v>4</v>
      </c>
      <c r="D629" t="s">
        <v>18</v>
      </c>
      <c r="E629" t="s">
        <v>19</v>
      </c>
      <c r="F629" s="1">
        <v>0.54166666666666663</v>
      </c>
      <c r="G629" t="s">
        <v>9194</v>
      </c>
      <c r="H629" t="s">
        <v>755</v>
      </c>
      <c r="I629">
        <v>120</v>
      </c>
      <c r="J629">
        <v>19</v>
      </c>
      <c r="K629" s="4">
        <v>1.1109999999999999E+51</v>
      </c>
      <c r="L629" t="s">
        <v>38</v>
      </c>
      <c r="M629" t="s">
        <v>24</v>
      </c>
      <c r="N629" t="s">
        <v>9732</v>
      </c>
      <c r="O629" t="s">
        <v>750</v>
      </c>
      <c r="P629" t="s">
        <v>45</v>
      </c>
      <c r="Q629" t="s">
        <v>760</v>
      </c>
    </row>
    <row r="630" spans="1:17" x14ac:dyDescent="0.25">
      <c r="A630" t="s">
        <v>9731</v>
      </c>
      <c r="B630" t="s">
        <v>437</v>
      </c>
      <c r="C630">
        <v>1</v>
      </c>
      <c r="D630" t="s">
        <v>18</v>
      </c>
      <c r="E630" t="s">
        <v>42</v>
      </c>
      <c r="F630" s="1">
        <v>0.45833333333333331</v>
      </c>
      <c r="G630" t="s">
        <v>9202</v>
      </c>
      <c r="H630" t="s">
        <v>749</v>
      </c>
      <c r="I630">
        <v>120</v>
      </c>
      <c r="J630">
        <v>18</v>
      </c>
      <c r="K630" s="4">
        <v>1.1109999999999999E+51</v>
      </c>
      <c r="L630" t="s">
        <v>38</v>
      </c>
      <c r="M630" t="s">
        <v>24</v>
      </c>
      <c r="N630" t="s">
        <v>9732</v>
      </c>
      <c r="O630" t="s">
        <v>750</v>
      </c>
      <c r="P630" t="s">
        <v>45</v>
      </c>
      <c r="Q630" t="s">
        <v>761</v>
      </c>
    </row>
    <row r="631" spans="1:17" x14ac:dyDescent="0.25">
      <c r="A631" t="s">
        <v>9731</v>
      </c>
      <c r="B631" t="s">
        <v>437</v>
      </c>
      <c r="C631">
        <v>2</v>
      </c>
      <c r="D631" t="s">
        <v>18</v>
      </c>
      <c r="E631" t="s">
        <v>42</v>
      </c>
      <c r="F631" s="1">
        <v>0.45833333333333331</v>
      </c>
      <c r="G631" t="s">
        <v>9197</v>
      </c>
      <c r="H631" t="s">
        <v>9733</v>
      </c>
      <c r="I631">
        <v>120</v>
      </c>
      <c r="J631">
        <v>21</v>
      </c>
      <c r="K631" s="4">
        <v>1.1109999999999999E+51</v>
      </c>
      <c r="L631" t="s">
        <v>38</v>
      </c>
      <c r="M631" t="s">
        <v>24</v>
      </c>
      <c r="N631" t="s">
        <v>9732</v>
      </c>
      <c r="O631" t="s">
        <v>750</v>
      </c>
      <c r="P631" t="s">
        <v>45</v>
      </c>
      <c r="Q631" t="s">
        <v>762</v>
      </c>
    </row>
    <row r="632" spans="1:17" x14ac:dyDescent="0.25">
      <c r="A632" t="s">
        <v>9731</v>
      </c>
      <c r="B632" t="s">
        <v>437</v>
      </c>
      <c r="C632">
        <v>3</v>
      </c>
      <c r="D632" t="s">
        <v>18</v>
      </c>
      <c r="E632" t="s">
        <v>42</v>
      </c>
      <c r="F632" s="1">
        <v>0.45833333333333331</v>
      </c>
      <c r="G632" t="s">
        <v>9158</v>
      </c>
      <c r="H632" t="s">
        <v>753</v>
      </c>
      <c r="I632">
        <v>120</v>
      </c>
      <c r="J632">
        <v>19</v>
      </c>
      <c r="K632" s="4">
        <v>1.1109999999999999E+51</v>
      </c>
      <c r="L632" t="s">
        <v>38</v>
      </c>
      <c r="M632" t="s">
        <v>24</v>
      </c>
      <c r="N632" t="s">
        <v>9732</v>
      </c>
      <c r="O632" t="s">
        <v>750</v>
      </c>
      <c r="P632" t="s">
        <v>45</v>
      </c>
      <c r="Q632" t="s">
        <v>763</v>
      </c>
    </row>
    <row r="633" spans="1:17" x14ac:dyDescent="0.25">
      <c r="A633" t="s">
        <v>9731</v>
      </c>
      <c r="B633" t="s">
        <v>437</v>
      </c>
      <c r="C633">
        <v>4</v>
      </c>
      <c r="D633" t="s">
        <v>18</v>
      </c>
      <c r="E633" t="s">
        <v>42</v>
      </c>
      <c r="F633" s="1">
        <v>0.45833333333333331</v>
      </c>
      <c r="G633" t="s">
        <v>9186</v>
      </c>
      <c r="H633" t="s">
        <v>755</v>
      </c>
      <c r="I633">
        <v>120</v>
      </c>
      <c r="J633">
        <v>19</v>
      </c>
      <c r="K633" s="4">
        <v>1.1109999999999999E+51</v>
      </c>
      <c r="L633" t="s">
        <v>38</v>
      </c>
      <c r="M633" t="s">
        <v>24</v>
      </c>
      <c r="N633" t="s">
        <v>9732</v>
      </c>
      <c r="O633" t="s">
        <v>750</v>
      </c>
      <c r="P633" t="s">
        <v>45</v>
      </c>
      <c r="Q633" t="s">
        <v>764</v>
      </c>
    </row>
    <row r="634" spans="1:17" x14ac:dyDescent="0.25">
      <c r="A634" t="s">
        <v>9731</v>
      </c>
      <c r="B634" t="s">
        <v>765</v>
      </c>
      <c r="C634">
        <v>1</v>
      </c>
      <c r="D634" t="s">
        <v>18</v>
      </c>
      <c r="E634" t="s">
        <v>37</v>
      </c>
      <c r="F634" s="1">
        <v>0.375</v>
      </c>
      <c r="G634" t="s">
        <v>9247</v>
      </c>
      <c r="H634" t="s">
        <v>749</v>
      </c>
      <c r="I634">
        <v>120</v>
      </c>
      <c r="J634">
        <v>18</v>
      </c>
      <c r="K634" s="4">
        <v>1.1109999999999999E+51</v>
      </c>
      <c r="L634" t="s">
        <v>38</v>
      </c>
      <c r="M634" t="s">
        <v>24</v>
      </c>
      <c r="N634" t="s">
        <v>9732</v>
      </c>
      <c r="O634" t="s">
        <v>750</v>
      </c>
      <c r="P634" t="s">
        <v>45</v>
      </c>
      <c r="Q634" t="s">
        <v>766</v>
      </c>
    </row>
    <row r="635" spans="1:17" x14ac:dyDescent="0.25">
      <c r="A635" t="s">
        <v>9731</v>
      </c>
      <c r="B635" t="s">
        <v>765</v>
      </c>
      <c r="C635">
        <v>2</v>
      </c>
      <c r="D635" t="s">
        <v>18</v>
      </c>
      <c r="E635" t="s">
        <v>37</v>
      </c>
      <c r="F635" s="1">
        <v>0.375</v>
      </c>
      <c r="G635" t="s">
        <v>9186</v>
      </c>
      <c r="H635" t="s">
        <v>9733</v>
      </c>
      <c r="I635">
        <v>120</v>
      </c>
      <c r="J635">
        <v>21</v>
      </c>
      <c r="K635" s="4">
        <v>1.1109999999999999E+51</v>
      </c>
      <c r="L635" t="s">
        <v>38</v>
      </c>
      <c r="M635" t="s">
        <v>24</v>
      </c>
      <c r="N635" t="s">
        <v>9732</v>
      </c>
      <c r="O635" t="s">
        <v>750</v>
      </c>
      <c r="P635" t="s">
        <v>45</v>
      </c>
      <c r="Q635" t="s">
        <v>767</v>
      </c>
    </row>
    <row r="636" spans="1:17" x14ac:dyDescent="0.25">
      <c r="A636" t="s">
        <v>9731</v>
      </c>
      <c r="B636" t="s">
        <v>765</v>
      </c>
      <c r="C636">
        <v>3</v>
      </c>
      <c r="D636" t="s">
        <v>18</v>
      </c>
      <c r="E636" t="s">
        <v>37</v>
      </c>
      <c r="F636" s="1">
        <v>0.375</v>
      </c>
      <c r="G636" t="s">
        <v>9201</v>
      </c>
      <c r="H636" t="s">
        <v>753</v>
      </c>
      <c r="I636">
        <v>120</v>
      </c>
      <c r="J636">
        <v>19</v>
      </c>
      <c r="K636" s="4">
        <v>1.1109999999999999E+51</v>
      </c>
      <c r="L636" t="s">
        <v>38</v>
      </c>
      <c r="M636" t="s">
        <v>24</v>
      </c>
      <c r="N636" t="s">
        <v>9732</v>
      </c>
      <c r="O636" t="s">
        <v>750</v>
      </c>
      <c r="P636" t="s">
        <v>45</v>
      </c>
      <c r="Q636" t="s">
        <v>768</v>
      </c>
    </row>
    <row r="637" spans="1:17" x14ac:dyDescent="0.25">
      <c r="A637" t="s">
        <v>9731</v>
      </c>
      <c r="B637" t="s">
        <v>765</v>
      </c>
      <c r="C637">
        <v>4</v>
      </c>
      <c r="D637" t="s">
        <v>18</v>
      </c>
      <c r="E637" t="s">
        <v>37</v>
      </c>
      <c r="F637" s="1">
        <v>0.375</v>
      </c>
      <c r="G637" t="s">
        <v>9197</v>
      </c>
      <c r="H637" t="s">
        <v>755</v>
      </c>
      <c r="I637">
        <v>120</v>
      </c>
      <c r="J637">
        <v>19</v>
      </c>
      <c r="K637" s="4">
        <v>1.1109999999999999E+51</v>
      </c>
      <c r="L637" t="s">
        <v>38</v>
      </c>
      <c r="M637" t="s">
        <v>24</v>
      </c>
      <c r="N637" t="s">
        <v>9732</v>
      </c>
      <c r="O637" t="s">
        <v>750</v>
      </c>
      <c r="P637" t="s">
        <v>45</v>
      </c>
      <c r="Q637" t="s">
        <v>769</v>
      </c>
    </row>
    <row r="638" spans="1:17" x14ac:dyDescent="0.25">
      <c r="A638" t="s">
        <v>9734</v>
      </c>
      <c r="B638" t="s">
        <v>44</v>
      </c>
      <c r="C638">
        <v>1</v>
      </c>
      <c r="D638" t="s">
        <v>18</v>
      </c>
      <c r="E638" t="s">
        <v>29</v>
      </c>
      <c r="F638" s="1">
        <v>0.41666666666666669</v>
      </c>
      <c r="G638" t="s">
        <v>9735</v>
      </c>
      <c r="H638" t="s">
        <v>770</v>
      </c>
      <c r="I638">
        <v>120</v>
      </c>
      <c r="J638">
        <v>16</v>
      </c>
      <c r="K638" s="4">
        <v>1.111101101111E+44</v>
      </c>
      <c r="L638" t="s">
        <v>9736</v>
      </c>
      <c r="M638" t="s">
        <v>24</v>
      </c>
      <c r="N638" t="s">
        <v>9732</v>
      </c>
      <c r="O638" t="s">
        <v>771</v>
      </c>
      <c r="P638" t="s">
        <v>45</v>
      </c>
      <c r="Q638" t="s">
        <v>772</v>
      </c>
    </row>
    <row r="639" spans="1:17" x14ac:dyDescent="0.25">
      <c r="A639" t="s">
        <v>9734</v>
      </c>
      <c r="B639" t="s">
        <v>243</v>
      </c>
      <c r="C639">
        <v>1</v>
      </c>
      <c r="D639" t="s">
        <v>18</v>
      </c>
      <c r="E639" t="s">
        <v>37</v>
      </c>
      <c r="F639" s="1">
        <v>0.41666666666666669</v>
      </c>
      <c r="G639" t="s">
        <v>9735</v>
      </c>
      <c r="H639" t="s">
        <v>770</v>
      </c>
      <c r="I639">
        <v>120</v>
      </c>
      <c r="J639">
        <v>16</v>
      </c>
      <c r="K639" s="4">
        <v>1.111011101111E+44</v>
      </c>
      <c r="L639" t="s">
        <v>9736</v>
      </c>
      <c r="M639" t="s">
        <v>24</v>
      </c>
      <c r="N639" t="s">
        <v>9732</v>
      </c>
      <c r="O639" t="s">
        <v>771</v>
      </c>
      <c r="P639" t="s">
        <v>45</v>
      </c>
      <c r="Q639" t="s">
        <v>773</v>
      </c>
    </row>
    <row r="640" spans="1:17" x14ac:dyDescent="0.25">
      <c r="A640" t="s">
        <v>9734</v>
      </c>
      <c r="B640" t="s">
        <v>437</v>
      </c>
      <c r="C640">
        <v>1</v>
      </c>
      <c r="D640" t="s">
        <v>18</v>
      </c>
      <c r="E640" t="s">
        <v>29</v>
      </c>
      <c r="F640" s="1">
        <v>0.54166666666666663</v>
      </c>
      <c r="G640" t="s">
        <v>9735</v>
      </c>
      <c r="H640" t="s">
        <v>770</v>
      </c>
      <c r="I640">
        <v>60</v>
      </c>
      <c r="J640">
        <v>16</v>
      </c>
      <c r="K640" s="4">
        <v>1.111101101111E+44</v>
      </c>
      <c r="L640" t="s">
        <v>9736</v>
      </c>
      <c r="M640" t="s">
        <v>24</v>
      </c>
      <c r="N640" t="s">
        <v>9732</v>
      </c>
      <c r="O640" t="s">
        <v>771</v>
      </c>
      <c r="P640" t="s">
        <v>45</v>
      </c>
      <c r="Q640" t="s">
        <v>774</v>
      </c>
    </row>
    <row r="641" spans="1:17" x14ac:dyDescent="0.25">
      <c r="A641" t="s">
        <v>9734</v>
      </c>
      <c r="B641" t="s">
        <v>765</v>
      </c>
      <c r="C641">
        <v>1</v>
      </c>
      <c r="D641" t="s">
        <v>18</v>
      </c>
      <c r="E641" t="s">
        <v>37</v>
      </c>
      <c r="F641" s="1">
        <v>0.54166666666666663</v>
      </c>
      <c r="G641" t="s">
        <v>9735</v>
      </c>
      <c r="H641" t="s">
        <v>770</v>
      </c>
      <c r="I641">
        <v>60</v>
      </c>
      <c r="J641">
        <v>16</v>
      </c>
      <c r="K641" s="4">
        <v>1.111011101111E+44</v>
      </c>
      <c r="L641" t="s">
        <v>9736</v>
      </c>
      <c r="M641" t="s">
        <v>24</v>
      </c>
      <c r="N641" t="s">
        <v>9732</v>
      </c>
      <c r="O641" t="s">
        <v>771</v>
      </c>
      <c r="P641" t="s">
        <v>45</v>
      </c>
      <c r="Q641" t="s">
        <v>775</v>
      </c>
    </row>
    <row r="642" spans="1:17" x14ac:dyDescent="0.25">
      <c r="A642" t="s">
        <v>9737</v>
      </c>
      <c r="B642" t="s">
        <v>44</v>
      </c>
      <c r="C642">
        <v>1</v>
      </c>
      <c r="D642" t="s">
        <v>18</v>
      </c>
      <c r="E642" t="s">
        <v>29</v>
      </c>
      <c r="F642" s="1">
        <v>0.41666666666666669</v>
      </c>
      <c r="G642" t="s">
        <v>9735</v>
      </c>
      <c r="H642" t="s">
        <v>770</v>
      </c>
      <c r="I642">
        <v>120</v>
      </c>
      <c r="J642">
        <v>16</v>
      </c>
      <c r="K642" s="4">
        <v>1.1111110111111E+25</v>
      </c>
      <c r="L642" t="s">
        <v>9736</v>
      </c>
      <c r="M642" t="s">
        <v>24</v>
      </c>
      <c r="N642" t="s">
        <v>9732</v>
      </c>
      <c r="O642" t="s">
        <v>776</v>
      </c>
      <c r="P642" t="s">
        <v>45</v>
      </c>
      <c r="Q642" t="s">
        <v>777</v>
      </c>
    </row>
    <row r="643" spans="1:17" x14ac:dyDescent="0.25">
      <c r="A643" t="s">
        <v>9737</v>
      </c>
      <c r="B643" t="s">
        <v>243</v>
      </c>
      <c r="C643">
        <v>1</v>
      </c>
      <c r="D643" t="s">
        <v>18</v>
      </c>
      <c r="E643" t="s">
        <v>29</v>
      </c>
      <c r="F643" s="1">
        <v>0.54166666666666663</v>
      </c>
      <c r="G643" t="s">
        <v>9735</v>
      </c>
      <c r="H643" t="s">
        <v>770</v>
      </c>
      <c r="I643">
        <v>60</v>
      </c>
      <c r="J643">
        <v>16</v>
      </c>
      <c r="K643" s="4">
        <v>1.1111110111111E+25</v>
      </c>
      <c r="L643" t="s">
        <v>9736</v>
      </c>
      <c r="M643" t="s">
        <v>24</v>
      </c>
      <c r="N643" t="s">
        <v>9732</v>
      </c>
      <c r="O643" t="s">
        <v>776</v>
      </c>
      <c r="P643" t="s">
        <v>45</v>
      </c>
      <c r="Q643" t="s">
        <v>778</v>
      </c>
    </row>
    <row r="644" spans="1:17" x14ac:dyDescent="0.25">
      <c r="A644" t="s">
        <v>9737</v>
      </c>
      <c r="B644" t="s">
        <v>437</v>
      </c>
      <c r="C644">
        <v>1</v>
      </c>
      <c r="D644" t="s">
        <v>18</v>
      </c>
      <c r="E644" t="s">
        <v>37</v>
      </c>
      <c r="F644" s="1">
        <v>0.41666666666666669</v>
      </c>
      <c r="G644" t="s">
        <v>9735</v>
      </c>
      <c r="H644" t="s">
        <v>770</v>
      </c>
      <c r="I644">
        <v>120</v>
      </c>
      <c r="J644">
        <v>16</v>
      </c>
      <c r="K644" s="4">
        <v>1.1111110111111E+25</v>
      </c>
      <c r="L644" t="s">
        <v>9736</v>
      </c>
      <c r="M644" t="s">
        <v>24</v>
      </c>
      <c r="N644" t="s">
        <v>9732</v>
      </c>
      <c r="O644" t="s">
        <v>776</v>
      </c>
      <c r="P644" t="s">
        <v>45</v>
      </c>
      <c r="Q644" t="s">
        <v>779</v>
      </c>
    </row>
    <row r="645" spans="1:17" x14ac:dyDescent="0.25">
      <c r="A645" t="s">
        <v>9737</v>
      </c>
      <c r="B645" t="s">
        <v>765</v>
      </c>
      <c r="C645">
        <v>1</v>
      </c>
      <c r="D645" t="s">
        <v>18</v>
      </c>
      <c r="E645" t="s">
        <v>37</v>
      </c>
      <c r="F645" s="1">
        <v>0.54166666666666663</v>
      </c>
      <c r="G645" t="s">
        <v>9735</v>
      </c>
      <c r="H645" t="s">
        <v>770</v>
      </c>
      <c r="I645">
        <v>60</v>
      </c>
      <c r="J645">
        <v>16</v>
      </c>
      <c r="K645" s="4">
        <v>1.1111110111111E+25</v>
      </c>
      <c r="L645" t="s">
        <v>9736</v>
      </c>
      <c r="M645" t="s">
        <v>24</v>
      </c>
      <c r="N645" t="s">
        <v>9732</v>
      </c>
      <c r="O645" t="s">
        <v>776</v>
      </c>
      <c r="P645" t="s">
        <v>45</v>
      </c>
      <c r="Q645" t="s">
        <v>780</v>
      </c>
    </row>
    <row r="646" spans="1:17" x14ac:dyDescent="0.25">
      <c r="A646" t="s">
        <v>9738</v>
      </c>
      <c r="B646" t="s">
        <v>17</v>
      </c>
      <c r="C646">
        <v>1</v>
      </c>
      <c r="D646" t="s">
        <v>18</v>
      </c>
      <c r="E646" t="s">
        <v>29</v>
      </c>
      <c r="F646" s="1">
        <v>0.45833333333333331</v>
      </c>
      <c r="G646" t="s">
        <v>9186</v>
      </c>
      <c r="H646" t="s">
        <v>781</v>
      </c>
      <c r="I646">
        <v>60</v>
      </c>
      <c r="J646">
        <v>34</v>
      </c>
      <c r="K646" s="4">
        <v>1.1109999999999999E+51</v>
      </c>
      <c r="L646" t="s">
        <v>38</v>
      </c>
      <c r="M646" t="s">
        <v>24</v>
      </c>
      <c r="N646" t="s">
        <v>9732</v>
      </c>
      <c r="O646" t="s">
        <v>750</v>
      </c>
      <c r="P646" t="s">
        <v>20</v>
      </c>
      <c r="Q646" t="s">
        <v>782</v>
      </c>
    </row>
    <row r="647" spans="1:17" x14ac:dyDescent="0.25">
      <c r="A647" t="s">
        <v>9738</v>
      </c>
      <c r="B647" t="s">
        <v>28</v>
      </c>
      <c r="C647">
        <v>1</v>
      </c>
      <c r="D647" t="s">
        <v>18</v>
      </c>
      <c r="E647" t="s">
        <v>29</v>
      </c>
      <c r="F647" s="1">
        <v>0.66666666666666663</v>
      </c>
      <c r="G647" t="s">
        <v>9194</v>
      </c>
      <c r="H647" t="s">
        <v>781</v>
      </c>
      <c r="I647">
        <v>60</v>
      </c>
      <c r="J647">
        <v>34</v>
      </c>
      <c r="K647" s="4">
        <v>1.1109999999999999E+51</v>
      </c>
      <c r="L647" t="s">
        <v>38</v>
      </c>
      <c r="M647" t="s">
        <v>24</v>
      </c>
      <c r="N647" t="s">
        <v>9732</v>
      </c>
      <c r="O647" t="s">
        <v>750</v>
      </c>
      <c r="P647" t="s">
        <v>20</v>
      </c>
      <c r="Q647" t="s">
        <v>783</v>
      </c>
    </row>
    <row r="648" spans="1:17" x14ac:dyDescent="0.25">
      <c r="A648" t="s">
        <v>9738</v>
      </c>
      <c r="B648" t="s">
        <v>32</v>
      </c>
      <c r="C648">
        <v>1</v>
      </c>
      <c r="D648" t="s">
        <v>18</v>
      </c>
      <c r="E648" t="s">
        <v>37</v>
      </c>
      <c r="F648" s="1">
        <v>0.58333333333333337</v>
      </c>
      <c r="G648" t="s">
        <v>9194</v>
      </c>
      <c r="H648" t="s">
        <v>781</v>
      </c>
      <c r="I648">
        <v>120</v>
      </c>
      <c r="J648">
        <v>34</v>
      </c>
      <c r="K648" s="4">
        <v>1.1109999999999999E+51</v>
      </c>
      <c r="L648" t="s">
        <v>38</v>
      </c>
      <c r="M648" t="s">
        <v>24</v>
      </c>
      <c r="N648" t="s">
        <v>9732</v>
      </c>
      <c r="O648" t="s">
        <v>750</v>
      </c>
      <c r="P648" t="s">
        <v>20</v>
      </c>
      <c r="Q648" t="s">
        <v>784</v>
      </c>
    </row>
    <row r="649" spans="1:17" x14ac:dyDescent="0.25">
      <c r="A649" t="s">
        <v>9738</v>
      </c>
      <c r="B649" t="s">
        <v>479</v>
      </c>
      <c r="C649">
        <v>1</v>
      </c>
      <c r="D649" t="s">
        <v>18</v>
      </c>
      <c r="E649" t="s">
        <v>42</v>
      </c>
      <c r="F649" s="1">
        <v>0.625</v>
      </c>
      <c r="G649" t="s">
        <v>9194</v>
      </c>
      <c r="H649" t="s">
        <v>781</v>
      </c>
      <c r="I649">
        <v>120</v>
      </c>
      <c r="J649">
        <v>34</v>
      </c>
      <c r="K649" s="4">
        <v>1.1109999999999999E+51</v>
      </c>
      <c r="L649" t="s">
        <v>38</v>
      </c>
      <c r="M649" t="s">
        <v>24</v>
      </c>
      <c r="N649" t="s">
        <v>9732</v>
      </c>
      <c r="O649" t="s">
        <v>750</v>
      </c>
      <c r="P649" t="s">
        <v>20</v>
      </c>
      <c r="Q649" t="s">
        <v>785</v>
      </c>
    </row>
    <row r="650" spans="1:17" x14ac:dyDescent="0.25">
      <c r="A650" t="s">
        <v>9739</v>
      </c>
      <c r="B650" t="s">
        <v>17</v>
      </c>
      <c r="C650">
        <v>1</v>
      </c>
      <c r="D650" t="s">
        <v>18</v>
      </c>
      <c r="E650" t="s">
        <v>19</v>
      </c>
      <c r="F650" s="1">
        <v>0.375</v>
      </c>
      <c r="G650" t="s">
        <v>9229</v>
      </c>
      <c r="H650" t="s">
        <v>781</v>
      </c>
      <c r="I650">
        <v>120</v>
      </c>
      <c r="J650">
        <v>48</v>
      </c>
      <c r="K650" s="4">
        <v>1.111101101111E+44</v>
      </c>
      <c r="L650" t="s">
        <v>9740</v>
      </c>
      <c r="M650" t="s">
        <v>24</v>
      </c>
      <c r="N650" t="s">
        <v>9732</v>
      </c>
      <c r="O650" t="s">
        <v>771</v>
      </c>
      <c r="P650" t="s">
        <v>20</v>
      </c>
      <c r="Q650" t="s">
        <v>786</v>
      </c>
    </row>
    <row r="651" spans="1:17" x14ac:dyDescent="0.25">
      <c r="A651" t="s">
        <v>9739</v>
      </c>
      <c r="B651" t="s">
        <v>28</v>
      </c>
      <c r="C651">
        <v>1</v>
      </c>
      <c r="D651" t="s">
        <v>18</v>
      </c>
      <c r="E651" t="s">
        <v>33</v>
      </c>
      <c r="F651" s="1">
        <v>0.66666666666666663</v>
      </c>
      <c r="G651" t="s">
        <v>9229</v>
      </c>
      <c r="H651" t="s">
        <v>781</v>
      </c>
      <c r="I651">
        <v>120</v>
      </c>
      <c r="J651">
        <v>48</v>
      </c>
      <c r="K651" s="4">
        <v>1.1111111011109999E+44</v>
      </c>
      <c r="L651" t="s">
        <v>9740</v>
      </c>
      <c r="M651" t="s">
        <v>24</v>
      </c>
      <c r="N651" t="s">
        <v>9732</v>
      </c>
      <c r="O651" t="s">
        <v>771</v>
      </c>
      <c r="P651" t="s">
        <v>20</v>
      </c>
      <c r="Q651" t="s">
        <v>787</v>
      </c>
    </row>
    <row r="652" spans="1:17" x14ac:dyDescent="0.25">
      <c r="A652" t="s">
        <v>9739</v>
      </c>
      <c r="B652" t="s">
        <v>32</v>
      </c>
      <c r="C652">
        <v>1</v>
      </c>
      <c r="D652" t="s">
        <v>18</v>
      </c>
      <c r="E652" t="s">
        <v>42</v>
      </c>
      <c r="F652" s="1">
        <v>0.5</v>
      </c>
      <c r="G652" t="s">
        <v>9198</v>
      </c>
      <c r="H652" t="s">
        <v>781</v>
      </c>
      <c r="I652">
        <v>120</v>
      </c>
      <c r="J652">
        <v>48</v>
      </c>
      <c r="K652" s="4">
        <v>1.1111111011109999E+44</v>
      </c>
      <c r="L652" t="s">
        <v>9740</v>
      </c>
      <c r="M652" t="s">
        <v>24</v>
      </c>
      <c r="N652" t="s">
        <v>9732</v>
      </c>
      <c r="O652" t="s">
        <v>771</v>
      </c>
      <c r="P652" t="s">
        <v>20</v>
      </c>
      <c r="Q652" t="s">
        <v>788</v>
      </c>
    </row>
    <row r="653" spans="1:17" x14ac:dyDescent="0.25">
      <c r="A653" t="s">
        <v>9741</v>
      </c>
      <c r="B653" t="s">
        <v>17</v>
      </c>
      <c r="C653">
        <v>1</v>
      </c>
      <c r="D653" t="s">
        <v>18</v>
      </c>
      <c r="E653" t="s">
        <v>19</v>
      </c>
      <c r="F653" s="1">
        <v>0.375</v>
      </c>
      <c r="G653" t="s">
        <v>9735</v>
      </c>
      <c r="H653" t="s">
        <v>9742</v>
      </c>
      <c r="I653">
        <v>120</v>
      </c>
      <c r="J653">
        <v>35</v>
      </c>
      <c r="K653" s="4">
        <v>1.1111110111111E+25</v>
      </c>
      <c r="L653" t="s">
        <v>9740</v>
      </c>
      <c r="M653" t="s">
        <v>24</v>
      </c>
      <c r="N653" t="s">
        <v>9732</v>
      </c>
      <c r="O653" t="s">
        <v>776</v>
      </c>
      <c r="P653" t="s">
        <v>20</v>
      </c>
      <c r="Q653" t="s">
        <v>789</v>
      </c>
    </row>
    <row r="654" spans="1:17" x14ac:dyDescent="0.25">
      <c r="A654" t="s">
        <v>9741</v>
      </c>
      <c r="B654" t="s">
        <v>28</v>
      </c>
      <c r="C654">
        <v>1</v>
      </c>
      <c r="D654" t="s">
        <v>18</v>
      </c>
      <c r="E654" t="s">
        <v>33</v>
      </c>
      <c r="F654" s="1">
        <v>0.66666666666666663</v>
      </c>
      <c r="G654" t="s">
        <v>9735</v>
      </c>
      <c r="H654" t="s">
        <v>9743</v>
      </c>
      <c r="I654">
        <v>120</v>
      </c>
      <c r="J654">
        <v>35</v>
      </c>
      <c r="K654" s="4">
        <v>1.1111110111111E+25</v>
      </c>
      <c r="L654" t="s">
        <v>9740</v>
      </c>
      <c r="M654" t="s">
        <v>24</v>
      </c>
      <c r="N654" t="s">
        <v>9732</v>
      </c>
      <c r="O654" t="s">
        <v>776</v>
      </c>
      <c r="P654" t="s">
        <v>20</v>
      </c>
      <c r="Q654" t="s">
        <v>790</v>
      </c>
    </row>
    <row r="655" spans="1:17" x14ac:dyDescent="0.25">
      <c r="A655" t="s">
        <v>9741</v>
      </c>
      <c r="B655" t="s">
        <v>32</v>
      </c>
      <c r="C655">
        <v>1</v>
      </c>
      <c r="D655" t="s">
        <v>18</v>
      </c>
      <c r="E655" t="s">
        <v>42</v>
      </c>
      <c r="F655" s="1">
        <v>0.45833333333333331</v>
      </c>
      <c r="G655" t="s">
        <v>9735</v>
      </c>
      <c r="H655" t="s">
        <v>9744</v>
      </c>
      <c r="I655">
        <v>60</v>
      </c>
      <c r="J655">
        <v>35</v>
      </c>
      <c r="K655" s="4">
        <v>1.1111110111111E+25</v>
      </c>
      <c r="L655" t="s">
        <v>9740</v>
      </c>
      <c r="M655" t="s">
        <v>24</v>
      </c>
      <c r="N655" t="s">
        <v>9732</v>
      </c>
      <c r="O655" t="s">
        <v>776</v>
      </c>
      <c r="P655" t="s">
        <v>20</v>
      </c>
      <c r="Q655" t="s">
        <v>791</v>
      </c>
    </row>
    <row r="656" spans="1:17" x14ac:dyDescent="0.25">
      <c r="A656" t="s">
        <v>9741</v>
      </c>
      <c r="B656" t="s">
        <v>479</v>
      </c>
      <c r="C656">
        <v>1</v>
      </c>
      <c r="D656" t="s">
        <v>18</v>
      </c>
      <c r="E656" t="s">
        <v>42</v>
      </c>
      <c r="F656" s="1">
        <v>0.58333333333333337</v>
      </c>
      <c r="G656" t="s">
        <v>9197</v>
      </c>
      <c r="H656" t="s">
        <v>9744</v>
      </c>
      <c r="I656">
        <v>60</v>
      </c>
      <c r="J656">
        <v>35</v>
      </c>
      <c r="K656" s="4">
        <v>1.1111110111111E+25</v>
      </c>
      <c r="L656" t="s">
        <v>9740</v>
      </c>
      <c r="M656" t="s">
        <v>24</v>
      </c>
      <c r="N656" t="s">
        <v>9732</v>
      </c>
      <c r="O656" t="s">
        <v>776</v>
      </c>
      <c r="P656" t="s">
        <v>20</v>
      </c>
      <c r="Q656" t="s">
        <v>792</v>
      </c>
    </row>
    <row r="657" spans="1:17" x14ac:dyDescent="0.25">
      <c r="A657" t="s">
        <v>9745</v>
      </c>
      <c r="B657" t="s">
        <v>17</v>
      </c>
      <c r="C657">
        <v>1</v>
      </c>
      <c r="D657" t="s">
        <v>18</v>
      </c>
      <c r="E657" t="s">
        <v>29</v>
      </c>
      <c r="F657" s="1">
        <v>0.375</v>
      </c>
      <c r="G657" t="s">
        <v>9202</v>
      </c>
      <c r="H657" t="s">
        <v>9746</v>
      </c>
      <c r="I657">
        <v>120</v>
      </c>
      <c r="J657">
        <v>17</v>
      </c>
      <c r="K657" s="4">
        <v>1.1109999999999999E+51</v>
      </c>
      <c r="L657" t="s">
        <v>38</v>
      </c>
      <c r="M657" t="s">
        <v>24</v>
      </c>
      <c r="N657" t="s">
        <v>9732</v>
      </c>
      <c r="O657" t="s">
        <v>750</v>
      </c>
      <c r="P657" t="s">
        <v>20</v>
      </c>
      <c r="Q657" t="s">
        <v>793</v>
      </c>
    </row>
    <row r="658" spans="1:17" x14ac:dyDescent="0.25">
      <c r="A658" t="s">
        <v>9745</v>
      </c>
      <c r="B658" t="s">
        <v>28</v>
      </c>
      <c r="C658">
        <v>1</v>
      </c>
      <c r="D658" t="s">
        <v>18</v>
      </c>
      <c r="E658" t="s">
        <v>29</v>
      </c>
      <c r="F658" s="1">
        <v>0.625</v>
      </c>
      <c r="G658" t="s">
        <v>9197</v>
      </c>
      <c r="H658" t="s">
        <v>9747</v>
      </c>
      <c r="I658">
        <v>60</v>
      </c>
      <c r="J658">
        <v>17</v>
      </c>
      <c r="K658" s="4">
        <v>1.1109999999999999E+51</v>
      </c>
      <c r="L658" t="s">
        <v>38</v>
      </c>
      <c r="M658" t="s">
        <v>24</v>
      </c>
      <c r="N658" t="s">
        <v>9732</v>
      </c>
      <c r="O658" t="s">
        <v>750</v>
      </c>
      <c r="P658" t="s">
        <v>20</v>
      </c>
      <c r="Q658" t="s">
        <v>794</v>
      </c>
    </row>
    <row r="659" spans="1:17" x14ac:dyDescent="0.25">
      <c r="A659" t="s">
        <v>9745</v>
      </c>
      <c r="B659" t="s">
        <v>32</v>
      </c>
      <c r="C659">
        <v>1</v>
      </c>
      <c r="D659" t="s">
        <v>18</v>
      </c>
      <c r="E659" t="s">
        <v>33</v>
      </c>
      <c r="F659" s="1">
        <v>0.45833333333333331</v>
      </c>
      <c r="G659" t="s">
        <v>9247</v>
      </c>
      <c r="H659" t="s">
        <v>9748</v>
      </c>
      <c r="I659">
        <v>120</v>
      </c>
      <c r="J659">
        <v>17</v>
      </c>
      <c r="K659" s="4">
        <v>1.1109999999999999E+51</v>
      </c>
      <c r="L659" t="s">
        <v>38</v>
      </c>
      <c r="M659" t="s">
        <v>24</v>
      </c>
      <c r="N659" t="s">
        <v>9732</v>
      </c>
      <c r="O659" t="s">
        <v>750</v>
      </c>
      <c r="P659" t="s">
        <v>20</v>
      </c>
      <c r="Q659" t="s">
        <v>795</v>
      </c>
    </row>
    <row r="660" spans="1:17" x14ac:dyDescent="0.25">
      <c r="A660" t="s">
        <v>9749</v>
      </c>
      <c r="B660" t="s">
        <v>17</v>
      </c>
      <c r="C660">
        <v>1</v>
      </c>
      <c r="D660" t="s">
        <v>18</v>
      </c>
      <c r="E660" t="s">
        <v>33</v>
      </c>
      <c r="F660" s="1">
        <v>0.375</v>
      </c>
      <c r="G660" t="s">
        <v>9735</v>
      </c>
      <c r="H660" t="s">
        <v>9750</v>
      </c>
      <c r="I660">
        <v>120</v>
      </c>
      <c r="J660">
        <v>24</v>
      </c>
      <c r="K660" s="4">
        <v>1.1111111011109999E+44</v>
      </c>
      <c r="L660" t="s">
        <v>9751</v>
      </c>
      <c r="M660" t="s">
        <v>24</v>
      </c>
      <c r="N660" t="s">
        <v>9732</v>
      </c>
      <c r="O660" t="s">
        <v>771</v>
      </c>
      <c r="P660" t="s">
        <v>20</v>
      </c>
      <c r="Q660" t="s">
        <v>796</v>
      </c>
    </row>
    <row r="661" spans="1:17" x14ac:dyDescent="0.25">
      <c r="A661" t="s">
        <v>9749</v>
      </c>
      <c r="B661" t="s">
        <v>28</v>
      </c>
      <c r="C661">
        <v>1</v>
      </c>
      <c r="D661" t="s">
        <v>18</v>
      </c>
      <c r="E661" t="s">
        <v>42</v>
      </c>
      <c r="F661" s="1">
        <v>0.625</v>
      </c>
      <c r="G661" t="s">
        <v>9735</v>
      </c>
      <c r="H661" t="s">
        <v>9752</v>
      </c>
      <c r="I661">
        <v>120</v>
      </c>
      <c r="J661">
        <v>24</v>
      </c>
      <c r="K661" s="4">
        <v>1.1111111011109999E+44</v>
      </c>
      <c r="L661" t="s">
        <v>9751</v>
      </c>
      <c r="M661" t="s">
        <v>24</v>
      </c>
      <c r="N661" t="s">
        <v>9732</v>
      </c>
      <c r="O661" t="s">
        <v>771</v>
      </c>
      <c r="P661" t="s">
        <v>20</v>
      </c>
      <c r="Q661" t="s">
        <v>797</v>
      </c>
    </row>
    <row r="662" spans="1:17" x14ac:dyDescent="0.25">
      <c r="A662" t="s">
        <v>9753</v>
      </c>
      <c r="B662" t="s">
        <v>17</v>
      </c>
      <c r="C662">
        <v>1</v>
      </c>
      <c r="D662" t="s">
        <v>18</v>
      </c>
      <c r="E662" t="s">
        <v>33</v>
      </c>
      <c r="F662" s="1">
        <v>0.375</v>
      </c>
      <c r="G662" t="s">
        <v>9735</v>
      </c>
      <c r="H662" t="s">
        <v>9754</v>
      </c>
      <c r="I662">
        <v>120</v>
      </c>
      <c r="J662">
        <v>21</v>
      </c>
      <c r="K662" s="4">
        <v>1.1111110111111E+25</v>
      </c>
      <c r="L662" t="s">
        <v>9751</v>
      </c>
      <c r="M662" t="s">
        <v>24</v>
      </c>
      <c r="N662" t="s">
        <v>9732</v>
      </c>
      <c r="O662" t="s">
        <v>776</v>
      </c>
      <c r="P662" t="s">
        <v>20</v>
      </c>
      <c r="Q662" t="s">
        <v>798</v>
      </c>
    </row>
    <row r="663" spans="1:17" x14ac:dyDescent="0.25">
      <c r="A663" t="s">
        <v>9753</v>
      </c>
      <c r="B663" t="s">
        <v>28</v>
      </c>
      <c r="C663">
        <v>1</v>
      </c>
      <c r="D663" t="s">
        <v>18</v>
      </c>
      <c r="E663" t="s">
        <v>33</v>
      </c>
      <c r="F663" s="1">
        <v>0.54166666666666663</v>
      </c>
      <c r="G663" t="s">
        <v>9735</v>
      </c>
      <c r="H663" t="s">
        <v>9755</v>
      </c>
      <c r="I663">
        <v>60</v>
      </c>
      <c r="J663">
        <v>21</v>
      </c>
      <c r="K663" s="4">
        <v>1.1111110111111E+25</v>
      </c>
      <c r="L663" t="s">
        <v>9751</v>
      </c>
      <c r="M663" t="s">
        <v>24</v>
      </c>
      <c r="N663" t="s">
        <v>9732</v>
      </c>
      <c r="O663" t="s">
        <v>776</v>
      </c>
      <c r="P663" t="s">
        <v>20</v>
      </c>
      <c r="Q663" t="s">
        <v>799</v>
      </c>
    </row>
    <row r="664" spans="1:17" x14ac:dyDescent="0.25">
      <c r="A664" t="s">
        <v>9753</v>
      </c>
      <c r="B664" t="s">
        <v>32</v>
      </c>
      <c r="C664">
        <v>1</v>
      </c>
      <c r="D664" t="s">
        <v>18</v>
      </c>
      <c r="E664" t="s">
        <v>42</v>
      </c>
      <c r="F664" s="1">
        <v>0.66666666666666663</v>
      </c>
      <c r="G664" t="s">
        <v>9735</v>
      </c>
      <c r="H664" t="s">
        <v>9756</v>
      </c>
      <c r="I664">
        <v>60</v>
      </c>
      <c r="J664">
        <v>21</v>
      </c>
      <c r="K664" s="4">
        <v>1.1111110111111E+25</v>
      </c>
      <c r="L664" t="s">
        <v>9751</v>
      </c>
      <c r="M664" t="s">
        <v>24</v>
      </c>
      <c r="N664" t="s">
        <v>9732</v>
      </c>
      <c r="O664" t="s">
        <v>776</v>
      </c>
      <c r="P664" t="s">
        <v>20</v>
      </c>
      <c r="Q664" t="s">
        <v>800</v>
      </c>
    </row>
    <row r="665" spans="1:17" x14ac:dyDescent="0.25">
      <c r="A665" t="s">
        <v>9757</v>
      </c>
      <c r="B665" t="s">
        <v>17</v>
      </c>
      <c r="C665">
        <v>1</v>
      </c>
      <c r="D665" t="s">
        <v>18</v>
      </c>
      <c r="E665" t="s">
        <v>19</v>
      </c>
      <c r="F665" s="1">
        <v>0.45833333333333331</v>
      </c>
      <c r="G665" t="s">
        <v>9186</v>
      </c>
      <c r="H665" t="s">
        <v>801</v>
      </c>
      <c r="I665">
        <v>120</v>
      </c>
      <c r="J665">
        <v>17</v>
      </c>
      <c r="K665" s="4">
        <v>1.1109999999999999E+51</v>
      </c>
      <c r="L665" t="s">
        <v>38</v>
      </c>
      <c r="M665" t="s">
        <v>24</v>
      </c>
      <c r="N665" t="s">
        <v>9732</v>
      </c>
      <c r="O665" t="s">
        <v>750</v>
      </c>
      <c r="P665" t="s">
        <v>20</v>
      </c>
      <c r="Q665" t="s">
        <v>802</v>
      </c>
    </row>
    <row r="666" spans="1:17" x14ac:dyDescent="0.25">
      <c r="A666" t="s">
        <v>9757</v>
      </c>
      <c r="B666" t="s">
        <v>28</v>
      </c>
      <c r="C666">
        <v>1</v>
      </c>
      <c r="D666" t="s">
        <v>18</v>
      </c>
      <c r="E666" t="s">
        <v>42</v>
      </c>
      <c r="F666" s="1">
        <v>0.375</v>
      </c>
      <c r="G666" t="s">
        <v>9247</v>
      </c>
      <c r="H666" t="s">
        <v>801</v>
      </c>
      <c r="I666">
        <v>120</v>
      </c>
      <c r="J666">
        <v>17</v>
      </c>
      <c r="K666" s="4">
        <v>1.1109999999999999E+51</v>
      </c>
      <c r="L666" t="s">
        <v>38</v>
      </c>
      <c r="M666" t="s">
        <v>24</v>
      </c>
      <c r="N666" t="s">
        <v>9732</v>
      </c>
      <c r="O666" t="s">
        <v>750</v>
      </c>
      <c r="P666" t="s">
        <v>20</v>
      </c>
      <c r="Q666" t="s">
        <v>803</v>
      </c>
    </row>
    <row r="667" spans="1:17" x14ac:dyDescent="0.25">
      <c r="A667" t="s">
        <v>9757</v>
      </c>
      <c r="B667" t="s">
        <v>32</v>
      </c>
      <c r="C667">
        <v>1</v>
      </c>
      <c r="D667" t="s">
        <v>18</v>
      </c>
      <c r="E667" t="s">
        <v>37</v>
      </c>
      <c r="F667" s="1">
        <v>0.45833333333333331</v>
      </c>
      <c r="G667" t="s">
        <v>9247</v>
      </c>
      <c r="H667" t="s">
        <v>801</v>
      </c>
      <c r="I667">
        <v>60</v>
      </c>
      <c r="J667">
        <v>17</v>
      </c>
      <c r="K667" s="4">
        <v>1.1109999999999999E+51</v>
      </c>
      <c r="L667" t="s">
        <v>38</v>
      </c>
      <c r="M667" t="s">
        <v>24</v>
      </c>
      <c r="N667" t="s">
        <v>9732</v>
      </c>
      <c r="O667" t="s">
        <v>750</v>
      </c>
      <c r="P667" t="s">
        <v>20</v>
      </c>
      <c r="Q667" t="s">
        <v>804</v>
      </c>
    </row>
    <row r="668" spans="1:17" x14ac:dyDescent="0.25">
      <c r="A668" t="s">
        <v>9758</v>
      </c>
      <c r="B668" t="s">
        <v>17</v>
      </c>
      <c r="C668">
        <v>1</v>
      </c>
      <c r="D668" t="s">
        <v>18</v>
      </c>
      <c r="E668" t="s">
        <v>19</v>
      </c>
      <c r="F668" s="1">
        <v>0.625</v>
      </c>
      <c r="G668" t="s">
        <v>9214</v>
      </c>
      <c r="H668" t="s">
        <v>801</v>
      </c>
      <c r="I668">
        <v>120</v>
      </c>
      <c r="J668">
        <v>14</v>
      </c>
      <c r="K668" s="4">
        <v>1.111101101111E+44</v>
      </c>
      <c r="L668" t="s">
        <v>9759</v>
      </c>
      <c r="M668" t="s">
        <v>24</v>
      </c>
      <c r="N668" t="s">
        <v>9732</v>
      </c>
      <c r="O668" t="s">
        <v>771</v>
      </c>
      <c r="P668" t="s">
        <v>20</v>
      </c>
      <c r="Q668" t="s">
        <v>805</v>
      </c>
    </row>
    <row r="669" spans="1:17" x14ac:dyDescent="0.25">
      <c r="A669" t="s">
        <v>9758</v>
      </c>
      <c r="B669" t="s">
        <v>28</v>
      </c>
      <c r="C669">
        <v>1</v>
      </c>
      <c r="D669" t="s">
        <v>18</v>
      </c>
      <c r="E669" t="s">
        <v>42</v>
      </c>
      <c r="F669" s="1">
        <v>0.375</v>
      </c>
      <c r="G669" t="s">
        <v>9221</v>
      </c>
      <c r="H669" t="s">
        <v>801</v>
      </c>
      <c r="I669">
        <v>120</v>
      </c>
      <c r="J669">
        <v>14</v>
      </c>
      <c r="K669" s="4">
        <v>1.1111111011109999E+44</v>
      </c>
      <c r="L669" t="s">
        <v>9759</v>
      </c>
      <c r="M669" t="s">
        <v>24</v>
      </c>
      <c r="N669" t="s">
        <v>9732</v>
      </c>
      <c r="O669" t="s">
        <v>771</v>
      </c>
      <c r="P669" t="s">
        <v>20</v>
      </c>
      <c r="Q669" t="s">
        <v>806</v>
      </c>
    </row>
    <row r="670" spans="1:17" x14ac:dyDescent="0.25">
      <c r="A670" t="s">
        <v>9760</v>
      </c>
      <c r="B670" t="s">
        <v>17</v>
      </c>
      <c r="C670">
        <v>1</v>
      </c>
      <c r="D670" t="s">
        <v>18</v>
      </c>
      <c r="E670" t="s">
        <v>19</v>
      </c>
      <c r="F670" s="1">
        <v>0.625</v>
      </c>
      <c r="G670" t="s">
        <v>9247</v>
      </c>
      <c r="H670" t="s">
        <v>801</v>
      </c>
      <c r="I670">
        <v>120</v>
      </c>
      <c r="J670">
        <v>11</v>
      </c>
      <c r="K670" s="4">
        <v>1.1111110111111E+25</v>
      </c>
      <c r="L670" t="s">
        <v>9759</v>
      </c>
      <c r="M670" t="s">
        <v>24</v>
      </c>
      <c r="N670" t="s">
        <v>9732</v>
      </c>
      <c r="O670" t="s">
        <v>776</v>
      </c>
      <c r="P670" t="s">
        <v>20</v>
      </c>
      <c r="Q670" t="s">
        <v>807</v>
      </c>
    </row>
    <row r="671" spans="1:17" x14ac:dyDescent="0.25">
      <c r="A671" t="s">
        <v>9760</v>
      </c>
      <c r="B671" t="s">
        <v>28</v>
      </c>
      <c r="C671">
        <v>1</v>
      </c>
      <c r="D671" t="s">
        <v>18</v>
      </c>
      <c r="E671" t="s">
        <v>42</v>
      </c>
      <c r="F671" s="1">
        <v>0.375</v>
      </c>
      <c r="G671" t="s">
        <v>9194</v>
      </c>
      <c r="H671" t="s">
        <v>801</v>
      </c>
      <c r="I671">
        <v>60</v>
      </c>
      <c r="J671">
        <v>11</v>
      </c>
      <c r="K671" s="4">
        <v>1.1111110111111E+25</v>
      </c>
      <c r="L671" t="s">
        <v>9759</v>
      </c>
      <c r="M671" t="s">
        <v>24</v>
      </c>
      <c r="N671" t="s">
        <v>9732</v>
      </c>
      <c r="O671" t="s">
        <v>776</v>
      </c>
      <c r="P671" t="s">
        <v>20</v>
      </c>
      <c r="Q671" t="s">
        <v>808</v>
      </c>
    </row>
    <row r="672" spans="1:17" x14ac:dyDescent="0.25">
      <c r="A672" t="s">
        <v>9760</v>
      </c>
      <c r="B672" t="s">
        <v>32</v>
      </c>
      <c r="C672">
        <v>1</v>
      </c>
      <c r="D672" t="s">
        <v>18</v>
      </c>
      <c r="E672" t="s">
        <v>42</v>
      </c>
      <c r="F672" s="1">
        <v>0.5</v>
      </c>
      <c r="G672" t="s">
        <v>9196</v>
      </c>
      <c r="H672" t="s">
        <v>801</v>
      </c>
      <c r="I672">
        <v>60</v>
      </c>
      <c r="J672">
        <v>11</v>
      </c>
      <c r="K672" s="4">
        <v>1.1111110111111E+25</v>
      </c>
      <c r="L672" t="s">
        <v>9759</v>
      </c>
      <c r="M672" t="s">
        <v>24</v>
      </c>
      <c r="N672" t="s">
        <v>9732</v>
      </c>
      <c r="O672" t="s">
        <v>776</v>
      </c>
      <c r="P672" t="s">
        <v>20</v>
      </c>
      <c r="Q672" t="s">
        <v>809</v>
      </c>
    </row>
    <row r="673" spans="1:17" x14ac:dyDescent="0.25">
      <c r="A673" t="s">
        <v>9761</v>
      </c>
      <c r="B673" t="s">
        <v>17</v>
      </c>
      <c r="C673">
        <v>1</v>
      </c>
      <c r="D673" t="s">
        <v>18</v>
      </c>
      <c r="E673" t="s">
        <v>29</v>
      </c>
      <c r="F673" s="1">
        <v>0.375</v>
      </c>
      <c r="G673" t="s">
        <v>9158</v>
      </c>
      <c r="H673" t="s">
        <v>801</v>
      </c>
      <c r="I673">
        <v>120</v>
      </c>
      <c r="J673">
        <v>10</v>
      </c>
      <c r="K673" s="4">
        <v>1.1109999999999999E+51</v>
      </c>
      <c r="L673" t="s">
        <v>38</v>
      </c>
      <c r="M673" t="s">
        <v>24</v>
      </c>
      <c r="N673" t="s">
        <v>9732</v>
      </c>
      <c r="O673" t="s">
        <v>750</v>
      </c>
      <c r="P673" t="s">
        <v>20</v>
      </c>
      <c r="Q673" t="s">
        <v>810</v>
      </c>
    </row>
    <row r="674" spans="1:17" x14ac:dyDescent="0.25">
      <c r="A674" t="s">
        <v>9761</v>
      </c>
      <c r="B674" t="s">
        <v>28</v>
      </c>
      <c r="C674">
        <v>1</v>
      </c>
      <c r="D674" t="s">
        <v>18</v>
      </c>
      <c r="E674" t="s">
        <v>29</v>
      </c>
      <c r="F674" s="1">
        <v>0.625</v>
      </c>
      <c r="G674" t="s">
        <v>9202</v>
      </c>
      <c r="H674" t="s">
        <v>801</v>
      </c>
      <c r="I674">
        <v>60</v>
      </c>
      <c r="J674">
        <v>10</v>
      </c>
      <c r="K674" s="4">
        <v>1.1109999999999999E+51</v>
      </c>
      <c r="L674" t="s">
        <v>38</v>
      </c>
      <c r="M674" t="s">
        <v>24</v>
      </c>
      <c r="N674" t="s">
        <v>9732</v>
      </c>
      <c r="O674" t="s">
        <v>750</v>
      </c>
      <c r="P674" t="s">
        <v>20</v>
      </c>
      <c r="Q674" t="s">
        <v>811</v>
      </c>
    </row>
    <row r="675" spans="1:17" x14ac:dyDescent="0.25">
      <c r="A675" t="s">
        <v>9761</v>
      </c>
      <c r="B675" t="s">
        <v>32</v>
      </c>
      <c r="C675">
        <v>1</v>
      </c>
      <c r="D675" t="s">
        <v>18</v>
      </c>
      <c r="E675" t="s">
        <v>33</v>
      </c>
      <c r="F675" s="1">
        <v>0.45833333333333331</v>
      </c>
      <c r="G675" t="s">
        <v>9202</v>
      </c>
      <c r="H675" t="s">
        <v>801</v>
      </c>
      <c r="I675">
        <v>120</v>
      </c>
      <c r="J675">
        <v>10</v>
      </c>
      <c r="K675" s="4">
        <v>1.1109999999999999E+51</v>
      </c>
      <c r="L675" t="s">
        <v>38</v>
      </c>
      <c r="M675" t="s">
        <v>24</v>
      </c>
      <c r="N675" t="s">
        <v>9732</v>
      </c>
      <c r="O675" t="s">
        <v>750</v>
      </c>
      <c r="P675" t="s">
        <v>20</v>
      </c>
      <c r="Q675" t="s">
        <v>812</v>
      </c>
    </row>
    <row r="676" spans="1:17" x14ac:dyDescent="0.25">
      <c r="A676" t="s">
        <v>9762</v>
      </c>
      <c r="B676" t="s">
        <v>17</v>
      </c>
      <c r="C676">
        <v>1</v>
      </c>
      <c r="D676" t="s">
        <v>18</v>
      </c>
      <c r="E676" t="s">
        <v>19</v>
      </c>
      <c r="F676" s="1">
        <v>0.70833333333333337</v>
      </c>
      <c r="G676" t="s">
        <v>9214</v>
      </c>
      <c r="H676" t="s">
        <v>801</v>
      </c>
      <c r="I676">
        <v>60</v>
      </c>
      <c r="J676">
        <v>7</v>
      </c>
      <c r="K676" s="4">
        <v>1.111101101111E+44</v>
      </c>
      <c r="L676" t="s">
        <v>9763</v>
      </c>
      <c r="M676" t="s">
        <v>24</v>
      </c>
      <c r="N676" t="s">
        <v>9732</v>
      </c>
      <c r="O676" t="s">
        <v>771</v>
      </c>
      <c r="P676" t="s">
        <v>20</v>
      </c>
      <c r="Q676" t="s">
        <v>813</v>
      </c>
    </row>
    <row r="677" spans="1:17" x14ac:dyDescent="0.25">
      <c r="A677" t="s">
        <v>9762</v>
      </c>
      <c r="B677" t="s">
        <v>28</v>
      </c>
      <c r="C677">
        <v>1</v>
      </c>
      <c r="D677" t="s">
        <v>18</v>
      </c>
      <c r="E677" t="s">
        <v>33</v>
      </c>
      <c r="F677" s="1">
        <v>0.375</v>
      </c>
      <c r="G677" t="s">
        <v>9764</v>
      </c>
      <c r="H677" t="s">
        <v>801</v>
      </c>
      <c r="I677">
        <v>120</v>
      </c>
      <c r="J677">
        <v>7</v>
      </c>
      <c r="K677" s="4">
        <v>1.1111111011109999E+44</v>
      </c>
      <c r="L677" t="s">
        <v>9763</v>
      </c>
      <c r="M677" t="s">
        <v>24</v>
      </c>
      <c r="N677" t="s">
        <v>9732</v>
      </c>
      <c r="O677" t="s">
        <v>771</v>
      </c>
      <c r="P677" t="s">
        <v>20</v>
      </c>
      <c r="Q677" t="s">
        <v>814</v>
      </c>
    </row>
    <row r="678" spans="1:17" x14ac:dyDescent="0.25">
      <c r="A678" t="s">
        <v>9762</v>
      </c>
      <c r="B678" t="s">
        <v>32</v>
      </c>
      <c r="C678">
        <v>1</v>
      </c>
      <c r="D678" t="s">
        <v>18</v>
      </c>
      <c r="E678" t="s">
        <v>42</v>
      </c>
      <c r="F678" s="1">
        <v>0.625</v>
      </c>
      <c r="G678" t="s">
        <v>9765</v>
      </c>
      <c r="H678" t="s">
        <v>801</v>
      </c>
      <c r="I678">
        <v>120</v>
      </c>
      <c r="J678">
        <v>7</v>
      </c>
      <c r="K678" s="4">
        <v>1.1111111011109999E+44</v>
      </c>
      <c r="L678" t="s">
        <v>9763</v>
      </c>
      <c r="M678" t="s">
        <v>24</v>
      </c>
      <c r="N678" t="s">
        <v>9732</v>
      </c>
      <c r="O678" t="s">
        <v>771</v>
      </c>
      <c r="P678" t="s">
        <v>20</v>
      </c>
      <c r="Q678" t="s">
        <v>815</v>
      </c>
    </row>
    <row r="679" spans="1:17" x14ac:dyDescent="0.25">
      <c r="A679" t="s">
        <v>9766</v>
      </c>
      <c r="B679" t="s">
        <v>17</v>
      </c>
      <c r="C679">
        <v>1</v>
      </c>
      <c r="D679" t="s">
        <v>18</v>
      </c>
      <c r="E679" t="s">
        <v>19</v>
      </c>
      <c r="F679" s="1">
        <v>0.70833333333333337</v>
      </c>
      <c r="G679" t="s">
        <v>9735</v>
      </c>
      <c r="H679" t="s">
        <v>801</v>
      </c>
      <c r="I679">
        <v>60</v>
      </c>
      <c r="J679">
        <v>13</v>
      </c>
      <c r="K679" s="4">
        <v>1.1111110111111E+25</v>
      </c>
      <c r="L679" t="s">
        <v>9763</v>
      </c>
      <c r="M679" t="s">
        <v>24</v>
      </c>
      <c r="N679" t="s">
        <v>9732</v>
      </c>
      <c r="O679" t="s">
        <v>776</v>
      </c>
      <c r="P679" t="s">
        <v>20</v>
      </c>
      <c r="Q679" t="s">
        <v>816</v>
      </c>
    </row>
    <row r="680" spans="1:17" x14ac:dyDescent="0.25">
      <c r="A680" t="s">
        <v>9766</v>
      </c>
      <c r="B680" t="s">
        <v>28</v>
      </c>
      <c r="C680">
        <v>1</v>
      </c>
      <c r="D680" t="s">
        <v>18</v>
      </c>
      <c r="E680" t="s">
        <v>33</v>
      </c>
      <c r="F680" s="1">
        <v>0.375</v>
      </c>
      <c r="G680" t="s">
        <v>9247</v>
      </c>
      <c r="H680" t="s">
        <v>801</v>
      </c>
      <c r="I680">
        <v>120</v>
      </c>
      <c r="J680">
        <v>13</v>
      </c>
      <c r="K680" s="4">
        <v>1.1111110111111E+25</v>
      </c>
      <c r="L680" t="s">
        <v>9763</v>
      </c>
      <c r="M680" t="s">
        <v>24</v>
      </c>
      <c r="N680" t="s">
        <v>9732</v>
      </c>
      <c r="O680" t="s">
        <v>776</v>
      </c>
      <c r="P680" t="s">
        <v>20</v>
      </c>
      <c r="Q680" t="s">
        <v>817</v>
      </c>
    </row>
    <row r="681" spans="1:17" x14ac:dyDescent="0.25">
      <c r="A681" t="s">
        <v>9766</v>
      </c>
      <c r="B681" t="s">
        <v>32</v>
      </c>
      <c r="C681">
        <v>1</v>
      </c>
      <c r="D681" t="s">
        <v>18</v>
      </c>
      <c r="E681" t="s">
        <v>42</v>
      </c>
      <c r="F681" s="1">
        <v>0.54166666666666663</v>
      </c>
      <c r="G681" t="s">
        <v>9197</v>
      </c>
      <c r="H681" t="s">
        <v>801</v>
      </c>
      <c r="I681">
        <v>60</v>
      </c>
      <c r="J681">
        <v>13</v>
      </c>
      <c r="K681" s="4">
        <v>1.1111110111111E+25</v>
      </c>
      <c r="L681" t="s">
        <v>9763</v>
      </c>
      <c r="M681" t="s">
        <v>24</v>
      </c>
      <c r="N681" t="s">
        <v>9732</v>
      </c>
      <c r="O681" t="s">
        <v>776</v>
      </c>
      <c r="P681" t="s">
        <v>20</v>
      </c>
      <c r="Q681" t="s">
        <v>818</v>
      </c>
    </row>
    <row r="682" spans="1:17" x14ac:dyDescent="0.25">
      <c r="A682" t="s">
        <v>9766</v>
      </c>
      <c r="B682" t="s">
        <v>479</v>
      </c>
      <c r="C682">
        <v>1</v>
      </c>
      <c r="D682" t="s">
        <v>18</v>
      </c>
      <c r="E682" t="s">
        <v>42</v>
      </c>
      <c r="F682" s="1">
        <v>0.66666666666666663</v>
      </c>
      <c r="G682" t="s">
        <v>9229</v>
      </c>
      <c r="H682" t="s">
        <v>801</v>
      </c>
      <c r="I682">
        <v>60</v>
      </c>
      <c r="J682">
        <v>13</v>
      </c>
      <c r="K682" s="4">
        <v>1.1111110111111E+25</v>
      </c>
      <c r="L682" t="s">
        <v>9763</v>
      </c>
      <c r="M682" t="s">
        <v>24</v>
      </c>
      <c r="N682" t="s">
        <v>9732</v>
      </c>
      <c r="O682" t="s">
        <v>776</v>
      </c>
      <c r="P682" t="s">
        <v>20</v>
      </c>
      <c r="Q682" t="s">
        <v>819</v>
      </c>
    </row>
    <row r="683" spans="1:17" x14ac:dyDescent="0.25">
      <c r="A683" t="s">
        <v>9767</v>
      </c>
      <c r="B683" t="s">
        <v>17</v>
      </c>
      <c r="C683">
        <v>1</v>
      </c>
      <c r="D683" t="s">
        <v>18</v>
      </c>
      <c r="E683" t="s">
        <v>19</v>
      </c>
      <c r="F683" s="1">
        <v>0.45833333333333331</v>
      </c>
      <c r="G683" t="s">
        <v>9197</v>
      </c>
      <c r="H683" t="s">
        <v>820</v>
      </c>
      <c r="I683">
        <v>120</v>
      </c>
      <c r="J683">
        <v>26</v>
      </c>
      <c r="K683" s="4">
        <v>1.1109999999999999E+51</v>
      </c>
      <c r="L683" t="s">
        <v>38</v>
      </c>
      <c r="M683" t="s">
        <v>24</v>
      </c>
      <c r="N683" t="s">
        <v>9732</v>
      </c>
      <c r="O683" t="s">
        <v>750</v>
      </c>
      <c r="P683" t="s">
        <v>20</v>
      </c>
      <c r="Q683" t="s">
        <v>821</v>
      </c>
    </row>
    <row r="684" spans="1:17" x14ac:dyDescent="0.25">
      <c r="A684" t="s">
        <v>9767</v>
      </c>
      <c r="B684" t="s">
        <v>28</v>
      </c>
      <c r="C684">
        <v>1</v>
      </c>
      <c r="D684" t="s">
        <v>18</v>
      </c>
      <c r="E684" t="s">
        <v>42</v>
      </c>
      <c r="F684" s="1">
        <v>0.375</v>
      </c>
      <c r="G684" t="s">
        <v>9197</v>
      </c>
      <c r="H684" t="s">
        <v>820</v>
      </c>
      <c r="I684">
        <v>120</v>
      </c>
      <c r="J684">
        <v>26</v>
      </c>
      <c r="K684" s="4">
        <v>1.1109999999999999E+51</v>
      </c>
      <c r="L684" t="s">
        <v>38</v>
      </c>
      <c r="M684" t="s">
        <v>24</v>
      </c>
      <c r="N684" t="s">
        <v>9732</v>
      </c>
      <c r="O684" t="s">
        <v>750</v>
      </c>
      <c r="P684" t="s">
        <v>20</v>
      </c>
      <c r="Q684" t="s">
        <v>822</v>
      </c>
    </row>
    <row r="685" spans="1:17" x14ac:dyDescent="0.25">
      <c r="A685" t="s">
        <v>9767</v>
      </c>
      <c r="B685" t="s">
        <v>32</v>
      </c>
      <c r="C685">
        <v>1</v>
      </c>
      <c r="D685" t="s">
        <v>18</v>
      </c>
      <c r="E685" t="s">
        <v>37</v>
      </c>
      <c r="F685" s="1">
        <v>0.45833333333333331</v>
      </c>
      <c r="G685" t="s">
        <v>9197</v>
      </c>
      <c r="H685" t="s">
        <v>820</v>
      </c>
      <c r="I685">
        <v>60</v>
      </c>
      <c r="J685">
        <v>26</v>
      </c>
      <c r="K685" s="4">
        <v>1.1109999999999999E+51</v>
      </c>
      <c r="L685" t="s">
        <v>38</v>
      </c>
      <c r="M685" t="s">
        <v>24</v>
      </c>
      <c r="N685" t="s">
        <v>9732</v>
      </c>
      <c r="O685" t="s">
        <v>750</v>
      </c>
      <c r="P685" t="s">
        <v>20</v>
      </c>
      <c r="Q685" t="s">
        <v>823</v>
      </c>
    </row>
    <row r="686" spans="1:17" x14ac:dyDescent="0.25">
      <c r="A686" t="s">
        <v>9768</v>
      </c>
      <c r="B686" t="s">
        <v>17</v>
      </c>
      <c r="C686">
        <v>1</v>
      </c>
      <c r="D686" t="s">
        <v>18</v>
      </c>
      <c r="E686" t="s">
        <v>19</v>
      </c>
      <c r="F686" s="1">
        <v>0.625</v>
      </c>
      <c r="G686" t="s">
        <v>9769</v>
      </c>
      <c r="H686" t="s">
        <v>820</v>
      </c>
      <c r="I686">
        <v>120</v>
      </c>
      <c r="J686">
        <v>17</v>
      </c>
      <c r="K686" s="4">
        <v>1.111101101111E+44</v>
      </c>
      <c r="L686" t="s">
        <v>9770</v>
      </c>
      <c r="M686" t="s">
        <v>24</v>
      </c>
      <c r="N686" t="s">
        <v>9732</v>
      </c>
      <c r="O686" t="s">
        <v>771</v>
      </c>
      <c r="P686" t="s">
        <v>20</v>
      </c>
      <c r="Q686" t="s">
        <v>824</v>
      </c>
    </row>
    <row r="687" spans="1:17" x14ac:dyDescent="0.25">
      <c r="A687" t="s">
        <v>9768</v>
      </c>
      <c r="B687" t="s">
        <v>28</v>
      </c>
      <c r="C687">
        <v>1</v>
      </c>
      <c r="D687" t="s">
        <v>18</v>
      </c>
      <c r="E687" t="s">
        <v>42</v>
      </c>
      <c r="F687" s="1">
        <v>0.375</v>
      </c>
      <c r="G687" t="s">
        <v>9771</v>
      </c>
      <c r="H687" t="s">
        <v>820</v>
      </c>
      <c r="I687">
        <v>120</v>
      </c>
      <c r="J687">
        <v>17</v>
      </c>
      <c r="K687" s="4">
        <v>1.1111111011109999E+44</v>
      </c>
      <c r="L687" t="s">
        <v>9770</v>
      </c>
      <c r="M687" t="s">
        <v>24</v>
      </c>
      <c r="N687" t="s">
        <v>9732</v>
      </c>
      <c r="O687" t="s">
        <v>771</v>
      </c>
      <c r="P687" t="s">
        <v>20</v>
      </c>
      <c r="Q687" t="s">
        <v>825</v>
      </c>
    </row>
    <row r="688" spans="1:17" x14ac:dyDescent="0.25">
      <c r="A688" t="s">
        <v>9772</v>
      </c>
      <c r="B688" t="s">
        <v>17</v>
      </c>
      <c r="C688">
        <v>1</v>
      </c>
      <c r="D688" t="s">
        <v>18</v>
      </c>
      <c r="E688" t="s">
        <v>19</v>
      </c>
      <c r="F688" s="1">
        <v>0.625</v>
      </c>
      <c r="G688" t="s">
        <v>9773</v>
      </c>
      <c r="H688" t="s">
        <v>820</v>
      </c>
      <c r="I688">
        <v>120</v>
      </c>
      <c r="J688">
        <v>27</v>
      </c>
      <c r="K688" s="4">
        <v>1.1111110111111E+25</v>
      </c>
      <c r="L688" t="s">
        <v>9770</v>
      </c>
      <c r="M688" t="s">
        <v>24</v>
      </c>
      <c r="N688" t="s">
        <v>9732</v>
      </c>
      <c r="O688" t="s">
        <v>776</v>
      </c>
      <c r="P688" t="s">
        <v>20</v>
      </c>
      <c r="Q688" t="s">
        <v>826</v>
      </c>
    </row>
    <row r="689" spans="1:17" x14ac:dyDescent="0.25">
      <c r="A689" t="s">
        <v>9772</v>
      </c>
      <c r="B689" t="s">
        <v>28</v>
      </c>
      <c r="C689">
        <v>1</v>
      </c>
      <c r="D689" t="s">
        <v>18</v>
      </c>
      <c r="E689" t="s">
        <v>42</v>
      </c>
      <c r="F689" s="1">
        <v>0.375</v>
      </c>
      <c r="G689" t="s">
        <v>9774</v>
      </c>
      <c r="H689" t="s">
        <v>820</v>
      </c>
      <c r="I689">
        <v>60</v>
      </c>
      <c r="J689">
        <v>27</v>
      </c>
      <c r="K689" s="4">
        <v>1.1111110111111E+25</v>
      </c>
      <c r="L689" t="s">
        <v>9770</v>
      </c>
      <c r="M689" t="s">
        <v>24</v>
      </c>
      <c r="N689" t="s">
        <v>9732</v>
      </c>
      <c r="O689" t="s">
        <v>776</v>
      </c>
      <c r="P689" t="s">
        <v>20</v>
      </c>
      <c r="Q689" t="s">
        <v>827</v>
      </c>
    </row>
    <row r="690" spans="1:17" x14ac:dyDescent="0.25">
      <c r="A690" t="s">
        <v>9772</v>
      </c>
      <c r="B690" t="s">
        <v>32</v>
      </c>
      <c r="C690">
        <v>1</v>
      </c>
      <c r="D690" t="s">
        <v>18</v>
      </c>
      <c r="E690" t="s">
        <v>42</v>
      </c>
      <c r="F690" s="1">
        <v>0.5</v>
      </c>
      <c r="G690" t="s">
        <v>9775</v>
      </c>
      <c r="H690" t="s">
        <v>820</v>
      </c>
      <c r="I690">
        <v>60</v>
      </c>
      <c r="J690">
        <v>26</v>
      </c>
      <c r="K690" s="4">
        <v>1.1111110111111E+25</v>
      </c>
      <c r="L690" t="s">
        <v>9770</v>
      </c>
      <c r="M690" t="s">
        <v>24</v>
      </c>
      <c r="N690" t="s">
        <v>9732</v>
      </c>
      <c r="O690" t="s">
        <v>776</v>
      </c>
      <c r="P690" t="s">
        <v>20</v>
      </c>
      <c r="Q690" t="s">
        <v>828</v>
      </c>
    </row>
    <row r="691" spans="1:17" x14ac:dyDescent="0.25">
      <c r="A691" t="s">
        <v>9776</v>
      </c>
      <c r="B691" t="s">
        <v>17</v>
      </c>
      <c r="C691">
        <v>1</v>
      </c>
      <c r="D691" t="s">
        <v>18</v>
      </c>
      <c r="E691" t="s">
        <v>29</v>
      </c>
      <c r="F691" s="1">
        <v>0.54166666666666663</v>
      </c>
      <c r="G691" t="s">
        <v>9247</v>
      </c>
      <c r="H691" t="s">
        <v>801</v>
      </c>
      <c r="I691">
        <v>120</v>
      </c>
      <c r="J691">
        <v>18</v>
      </c>
      <c r="K691" s="4">
        <v>1.1109999999999999E+51</v>
      </c>
      <c r="L691" t="s">
        <v>38</v>
      </c>
      <c r="M691" t="s">
        <v>24</v>
      </c>
      <c r="N691" t="s">
        <v>9732</v>
      </c>
      <c r="O691" t="s">
        <v>750</v>
      </c>
      <c r="P691" t="s">
        <v>20</v>
      </c>
      <c r="Q691" t="s">
        <v>829</v>
      </c>
    </row>
    <row r="692" spans="1:17" x14ac:dyDescent="0.25">
      <c r="A692" t="s">
        <v>9776</v>
      </c>
      <c r="B692" t="s">
        <v>28</v>
      </c>
      <c r="C692">
        <v>1</v>
      </c>
      <c r="D692" t="s">
        <v>18</v>
      </c>
      <c r="E692" t="s">
        <v>33</v>
      </c>
      <c r="F692" s="1">
        <v>0.375</v>
      </c>
      <c r="G692" t="s">
        <v>9202</v>
      </c>
      <c r="H692" t="s">
        <v>801</v>
      </c>
      <c r="I692">
        <v>120</v>
      </c>
      <c r="J692">
        <v>18</v>
      </c>
      <c r="K692" s="4">
        <v>1.1109999999999999E+51</v>
      </c>
      <c r="L692" t="s">
        <v>38</v>
      </c>
      <c r="M692" t="s">
        <v>24</v>
      </c>
      <c r="N692" t="s">
        <v>9732</v>
      </c>
      <c r="O692" t="s">
        <v>750</v>
      </c>
      <c r="P692" t="s">
        <v>20</v>
      </c>
      <c r="Q692" t="s">
        <v>830</v>
      </c>
    </row>
    <row r="693" spans="1:17" x14ac:dyDescent="0.25">
      <c r="A693" t="s">
        <v>9776</v>
      </c>
      <c r="B693" t="s">
        <v>32</v>
      </c>
      <c r="C693">
        <v>1</v>
      </c>
      <c r="D693" t="s">
        <v>18</v>
      </c>
      <c r="E693" t="s">
        <v>33</v>
      </c>
      <c r="F693" s="1">
        <v>0.625</v>
      </c>
      <c r="G693" t="s">
        <v>9202</v>
      </c>
      <c r="H693" t="s">
        <v>801</v>
      </c>
      <c r="I693">
        <v>60</v>
      </c>
      <c r="J693">
        <v>18</v>
      </c>
      <c r="K693" s="4">
        <v>1.1109999999999999E+51</v>
      </c>
      <c r="L693" t="s">
        <v>38</v>
      </c>
      <c r="M693" t="s">
        <v>24</v>
      </c>
      <c r="N693" t="s">
        <v>9732</v>
      </c>
      <c r="O693" t="s">
        <v>750</v>
      </c>
      <c r="P693" t="s">
        <v>20</v>
      </c>
      <c r="Q693" t="s">
        <v>831</v>
      </c>
    </row>
    <row r="694" spans="1:17" x14ac:dyDescent="0.25">
      <c r="A694" t="s">
        <v>9777</v>
      </c>
      <c r="B694" t="s">
        <v>17</v>
      </c>
      <c r="C694">
        <v>1</v>
      </c>
      <c r="D694" t="s">
        <v>18</v>
      </c>
      <c r="E694" t="s">
        <v>19</v>
      </c>
      <c r="F694" s="1">
        <v>0.45833333333333331</v>
      </c>
      <c r="G694" t="s">
        <v>9221</v>
      </c>
      <c r="H694" t="s">
        <v>801</v>
      </c>
      <c r="I694">
        <v>120</v>
      </c>
      <c r="J694">
        <v>37</v>
      </c>
      <c r="K694" s="4">
        <v>1.111101101111E+44</v>
      </c>
      <c r="L694" t="s">
        <v>9778</v>
      </c>
      <c r="M694" t="s">
        <v>24</v>
      </c>
      <c r="N694" t="s">
        <v>9732</v>
      </c>
      <c r="O694" t="s">
        <v>771</v>
      </c>
      <c r="P694" t="s">
        <v>20</v>
      </c>
      <c r="Q694" t="s">
        <v>832</v>
      </c>
    </row>
    <row r="695" spans="1:17" x14ac:dyDescent="0.25">
      <c r="A695" t="s">
        <v>9777</v>
      </c>
      <c r="B695" t="s">
        <v>28</v>
      </c>
      <c r="C695">
        <v>1</v>
      </c>
      <c r="D695" t="s">
        <v>18</v>
      </c>
      <c r="E695" t="s">
        <v>33</v>
      </c>
      <c r="F695" s="1">
        <v>0.58333333333333337</v>
      </c>
      <c r="G695" t="s">
        <v>9221</v>
      </c>
      <c r="H695" t="s">
        <v>801</v>
      </c>
      <c r="I695">
        <v>60</v>
      </c>
      <c r="J695">
        <v>37</v>
      </c>
      <c r="K695" s="4">
        <v>1.1111111011109999E+44</v>
      </c>
      <c r="L695" t="s">
        <v>9778</v>
      </c>
      <c r="M695" t="s">
        <v>24</v>
      </c>
      <c r="N695" t="s">
        <v>9732</v>
      </c>
      <c r="O695" t="s">
        <v>771</v>
      </c>
      <c r="P695" t="s">
        <v>20</v>
      </c>
      <c r="Q695" t="s">
        <v>833</v>
      </c>
    </row>
    <row r="696" spans="1:17" x14ac:dyDescent="0.25">
      <c r="A696" t="s">
        <v>9777</v>
      </c>
      <c r="B696" t="s">
        <v>32</v>
      </c>
      <c r="C696">
        <v>1</v>
      </c>
      <c r="D696" t="s">
        <v>18</v>
      </c>
      <c r="E696" t="s">
        <v>33</v>
      </c>
      <c r="F696" s="1">
        <v>0.625</v>
      </c>
      <c r="G696" t="s">
        <v>9221</v>
      </c>
      <c r="H696" t="s">
        <v>801</v>
      </c>
      <c r="I696">
        <v>60</v>
      </c>
      <c r="J696">
        <v>22</v>
      </c>
      <c r="K696" s="4">
        <v>1.1111111011109999E+44</v>
      </c>
      <c r="L696" t="s">
        <v>9778</v>
      </c>
      <c r="M696" t="s">
        <v>24</v>
      </c>
      <c r="N696" t="s">
        <v>9732</v>
      </c>
      <c r="O696" t="s">
        <v>771</v>
      </c>
      <c r="P696" t="s">
        <v>20</v>
      </c>
      <c r="Q696" t="s">
        <v>834</v>
      </c>
    </row>
    <row r="697" spans="1:17" x14ac:dyDescent="0.25">
      <c r="A697" t="s">
        <v>9777</v>
      </c>
      <c r="B697" t="s">
        <v>32</v>
      </c>
      <c r="C697">
        <v>2</v>
      </c>
      <c r="D697" t="s">
        <v>18</v>
      </c>
      <c r="E697" t="s">
        <v>42</v>
      </c>
      <c r="F697" s="1">
        <v>0.54166666666666663</v>
      </c>
      <c r="G697" t="s">
        <v>9765</v>
      </c>
      <c r="H697" t="s">
        <v>801</v>
      </c>
      <c r="I697">
        <v>60</v>
      </c>
      <c r="J697">
        <v>13</v>
      </c>
      <c r="K697" s="4">
        <v>1.1111111011109999E+44</v>
      </c>
      <c r="L697" t="s">
        <v>9778</v>
      </c>
      <c r="M697" t="s">
        <v>24</v>
      </c>
      <c r="N697" t="s">
        <v>9732</v>
      </c>
      <c r="O697" t="s">
        <v>771</v>
      </c>
      <c r="P697" t="s">
        <v>20</v>
      </c>
      <c r="Q697" t="s">
        <v>835</v>
      </c>
    </row>
    <row r="698" spans="1:17" x14ac:dyDescent="0.25">
      <c r="A698" t="s">
        <v>9779</v>
      </c>
      <c r="B698" t="s">
        <v>17</v>
      </c>
      <c r="C698">
        <v>1</v>
      </c>
      <c r="D698" t="s">
        <v>18</v>
      </c>
      <c r="E698" t="s">
        <v>19</v>
      </c>
      <c r="F698" s="1">
        <v>0.45833333333333331</v>
      </c>
      <c r="G698" t="s">
        <v>9735</v>
      </c>
      <c r="H698" t="s">
        <v>801</v>
      </c>
      <c r="I698">
        <v>120</v>
      </c>
      <c r="J698">
        <v>18</v>
      </c>
      <c r="K698" s="4">
        <v>1.1111110111111E+25</v>
      </c>
      <c r="L698" t="s">
        <v>9778</v>
      </c>
      <c r="M698" t="s">
        <v>24</v>
      </c>
      <c r="N698" t="s">
        <v>9732</v>
      </c>
      <c r="O698" t="s">
        <v>776</v>
      </c>
      <c r="P698" t="s">
        <v>20</v>
      </c>
      <c r="Q698" t="s">
        <v>836</v>
      </c>
    </row>
    <row r="699" spans="1:17" x14ac:dyDescent="0.25">
      <c r="A699" t="s">
        <v>9779</v>
      </c>
      <c r="B699" t="s">
        <v>28</v>
      </c>
      <c r="C699">
        <v>1</v>
      </c>
      <c r="D699" t="s">
        <v>18</v>
      </c>
      <c r="E699" t="s">
        <v>33</v>
      </c>
      <c r="F699" s="1">
        <v>0.58333333333333337</v>
      </c>
      <c r="G699" t="s">
        <v>9735</v>
      </c>
      <c r="H699" t="s">
        <v>801</v>
      </c>
      <c r="I699">
        <v>120</v>
      </c>
      <c r="J699">
        <v>18</v>
      </c>
      <c r="K699" s="4">
        <v>1.1111110111111E+25</v>
      </c>
      <c r="L699" t="s">
        <v>9778</v>
      </c>
      <c r="M699" t="s">
        <v>24</v>
      </c>
      <c r="N699" t="s">
        <v>9732</v>
      </c>
      <c r="O699" t="s">
        <v>776</v>
      </c>
      <c r="P699" t="s">
        <v>20</v>
      </c>
      <c r="Q699" t="s">
        <v>837</v>
      </c>
    </row>
    <row r="700" spans="1:17" x14ac:dyDescent="0.25">
      <c r="A700" t="s">
        <v>9779</v>
      </c>
      <c r="B700" t="s">
        <v>32</v>
      </c>
      <c r="C700">
        <v>1</v>
      </c>
      <c r="D700" t="s">
        <v>18</v>
      </c>
      <c r="E700" t="s">
        <v>42</v>
      </c>
      <c r="F700" s="1">
        <v>0.70833333333333337</v>
      </c>
      <c r="G700" t="s">
        <v>9735</v>
      </c>
      <c r="H700" t="s">
        <v>801</v>
      </c>
      <c r="I700">
        <v>60</v>
      </c>
      <c r="J700">
        <v>18</v>
      </c>
      <c r="K700" s="4">
        <v>1.1111110111111E+25</v>
      </c>
      <c r="L700" t="s">
        <v>9778</v>
      </c>
      <c r="M700" t="s">
        <v>24</v>
      </c>
      <c r="N700" t="s">
        <v>9732</v>
      </c>
      <c r="O700" t="s">
        <v>776</v>
      </c>
      <c r="P700" t="s">
        <v>20</v>
      </c>
      <c r="Q700" t="s">
        <v>838</v>
      </c>
    </row>
    <row r="701" spans="1:17" x14ac:dyDescent="0.25">
      <c r="A701" t="s">
        <v>9780</v>
      </c>
      <c r="B701" t="s">
        <v>405</v>
      </c>
      <c r="C701">
        <v>1</v>
      </c>
      <c r="D701" t="s">
        <v>18</v>
      </c>
      <c r="E701" t="s">
        <v>42</v>
      </c>
      <c r="F701" s="1">
        <v>0.625</v>
      </c>
      <c r="G701" t="s">
        <v>9781</v>
      </c>
      <c r="H701" t="s">
        <v>839</v>
      </c>
      <c r="I701">
        <v>120</v>
      </c>
      <c r="J701">
        <v>30</v>
      </c>
      <c r="K701" s="4">
        <v>1.1109999999999999E+51</v>
      </c>
      <c r="L701" t="s">
        <v>38</v>
      </c>
      <c r="M701" t="s">
        <v>24</v>
      </c>
      <c r="N701" t="s">
        <v>9732</v>
      </c>
      <c r="O701" t="s">
        <v>750</v>
      </c>
      <c r="P701" t="s">
        <v>395</v>
      </c>
      <c r="Q701" t="s">
        <v>840</v>
      </c>
    </row>
    <row r="702" spans="1:17" x14ac:dyDescent="0.25">
      <c r="A702" t="s">
        <v>9780</v>
      </c>
      <c r="B702" t="s">
        <v>17</v>
      </c>
      <c r="C702">
        <v>1</v>
      </c>
      <c r="D702" t="s">
        <v>18</v>
      </c>
      <c r="E702" t="s">
        <v>29</v>
      </c>
      <c r="F702" s="1">
        <v>0.45833333333333331</v>
      </c>
      <c r="G702" t="s">
        <v>9197</v>
      </c>
      <c r="H702" t="s">
        <v>839</v>
      </c>
      <c r="I702">
        <v>120</v>
      </c>
      <c r="J702">
        <v>30</v>
      </c>
      <c r="K702" s="4">
        <v>1.1109999999999999E+51</v>
      </c>
      <c r="L702" t="s">
        <v>38</v>
      </c>
      <c r="M702" t="s">
        <v>24</v>
      </c>
      <c r="N702" t="s">
        <v>9732</v>
      </c>
      <c r="O702" t="s">
        <v>750</v>
      </c>
      <c r="P702" t="s">
        <v>20</v>
      </c>
      <c r="Q702" t="s">
        <v>841</v>
      </c>
    </row>
    <row r="703" spans="1:17" x14ac:dyDescent="0.25">
      <c r="A703" t="s">
        <v>9780</v>
      </c>
      <c r="B703" t="s">
        <v>28</v>
      </c>
      <c r="C703">
        <v>1</v>
      </c>
      <c r="D703" t="s">
        <v>18</v>
      </c>
      <c r="E703" t="s">
        <v>29</v>
      </c>
      <c r="F703" s="1">
        <v>0.66666666666666663</v>
      </c>
      <c r="G703" t="s">
        <v>9197</v>
      </c>
      <c r="H703" t="s">
        <v>839</v>
      </c>
      <c r="I703">
        <v>60</v>
      </c>
      <c r="J703">
        <v>30</v>
      </c>
      <c r="K703" s="4">
        <v>1.1109999999999999E+51</v>
      </c>
      <c r="L703" t="s">
        <v>38</v>
      </c>
      <c r="M703" t="s">
        <v>24</v>
      </c>
      <c r="N703" t="s">
        <v>9732</v>
      </c>
      <c r="O703" t="s">
        <v>750</v>
      </c>
      <c r="P703" t="s">
        <v>20</v>
      </c>
      <c r="Q703" t="s">
        <v>842</v>
      </c>
    </row>
    <row r="704" spans="1:17" x14ac:dyDescent="0.25">
      <c r="A704" t="s">
        <v>9780</v>
      </c>
      <c r="B704" t="s">
        <v>32</v>
      </c>
      <c r="C704">
        <v>1</v>
      </c>
      <c r="D704" t="s">
        <v>18</v>
      </c>
      <c r="E704" t="s">
        <v>37</v>
      </c>
      <c r="F704" s="1">
        <v>0.58333333333333337</v>
      </c>
      <c r="G704" t="s">
        <v>9197</v>
      </c>
      <c r="H704" t="s">
        <v>839</v>
      </c>
      <c r="I704">
        <v>120</v>
      </c>
      <c r="J704">
        <v>30</v>
      </c>
      <c r="K704" s="4">
        <v>1.1109999999999999E+51</v>
      </c>
      <c r="L704" t="s">
        <v>38</v>
      </c>
      <c r="M704" t="s">
        <v>24</v>
      </c>
      <c r="N704" t="s">
        <v>9732</v>
      </c>
      <c r="O704" t="s">
        <v>750</v>
      </c>
      <c r="P704" t="s">
        <v>20</v>
      </c>
      <c r="Q704" t="s">
        <v>843</v>
      </c>
    </row>
    <row r="705" spans="1:17" x14ac:dyDescent="0.25">
      <c r="A705" t="s">
        <v>9782</v>
      </c>
      <c r="B705" t="s">
        <v>395</v>
      </c>
      <c r="C705">
        <v>1</v>
      </c>
      <c r="D705" t="s">
        <v>18</v>
      </c>
      <c r="E705" t="s">
        <v>19</v>
      </c>
      <c r="F705" s="1">
        <v>0.375</v>
      </c>
      <c r="G705" t="s">
        <v>9783</v>
      </c>
      <c r="H705" t="s">
        <v>839</v>
      </c>
      <c r="I705">
        <v>120</v>
      </c>
      <c r="J705">
        <v>26</v>
      </c>
      <c r="K705" s="4">
        <v>1.1111010001111099E+44</v>
      </c>
      <c r="L705" t="s">
        <v>9784</v>
      </c>
      <c r="M705" t="s">
        <v>24</v>
      </c>
      <c r="N705" t="s">
        <v>9732</v>
      </c>
      <c r="O705" t="s">
        <v>771</v>
      </c>
      <c r="P705" t="s">
        <v>395</v>
      </c>
      <c r="Q705" t="s">
        <v>844</v>
      </c>
    </row>
    <row r="706" spans="1:17" x14ac:dyDescent="0.25">
      <c r="A706" t="s">
        <v>9782</v>
      </c>
      <c r="B706" t="s">
        <v>17</v>
      </c>
      <c r="C706">
        <v>1</v>
      </c>
      <c r="D706" t="s">
        <v>18</v>
      </c>
      <c r="E706" t="s">
        <v>33</v>
      </c>
      <c r="F706" s="1">
        <v>0.66666666666666663</v>
      </c>
      <c r="G706" t="s">
        <v>9735</v>
      </c>
      <c r="H706" t="s">
        <v>839</v>
      </c>
      <c r="I706">
        <v>120</v>
      </c>
      <c r="J706">
        <v>26</v>
      </c>
      <c r="K706" s="4">
        <v>1.1111111011109999E+44</v>
      </c>
      <c r="L706" t="s">
        <v>9784</v>
      </c>
      <c r="M706" t="s">
        <v>24</v>
      </c>
      <c r="N706" t="s">
        <v>9732</v>
      </c>
      <c r="O706" t="s">
        <v>771</v>
      </c>
      <c r="P706" t="s">
        <v>20</v>
      </c>
      <c r="Q706" t="s">
        <v>845</v>
      </c>
    </row>
    <row r="707" spans="1:17" x14ac:dyDescent="0.25">
      <c r="A707" t="s">
        <v>9782</v>
      </c>
      <c r="B707" t="s">
        <v>28</v>
      </c>
      <c r="C707">
        <v>1</v>
      </c>
      <c r="D707" t="s">
        <v>18</v>
      </c>
      <c r="E707" t="s">
        <v>42</v>
      </c>
      <c r="F707" s="1">
        <v>0.5</v>
      </c>
      <c r="G707" t="s">
        <v>9735</v>
      </c>
      <c r="H707" t="s">
        <v>839</v>
      </c>
      <c r="I707">
        <v>120</v>
      </c>
      <c r="J707">
        <v>26</v>
      </c>
      <c r="K707" s="4">
        <v>1.1111111011109999E+44</v>
      </c>
      <c r="L707" t="s">
        <v>9784</v>
      </c>
      <c r="M707" t="s">
        <v>24</v>
      </c>
      <c r="N707" t="s">
        <v>9732</v>
      </c>
      <c r="O707" t="s">
        <v>771</v>
      </c>
      <c r="P707" t="s">
        <v>20</v>
      </c>
      <c r="Q707" t="s">
        <v>846</v>
      </c>
    </row>
    <row r="708" spans="1:17" x14ac:dyDescent="0.25">
      <c r="A708" t="s">
        <v>9785</v>
      </c>
      <c r="B708" t="s">
        <v>395</v>
      </c>
      <c r="C708">
        <v>1</v>
      </c>
      <c r="D708" t="s">
        <v>18</v>
      </c>
      <c r="E708" t="s">
        <v>33</v>
      </c>
      <c r="F708" s="1">
        <v>0.66666666666666663</v>
      </c>
      <c r="G708" t="s">
        <v>9786</v>
      </c>
      <c r="H708" t="s">
        <v>839</v>
      </c>
      <c r="I708">
        <v>120</v>
      </c>
      <c r="J708">
        <v>20</v>
      </c>
      <c r="K708" s="4">
        <v>1.1111110111111E+25</v>
      </c>
      <c r="L708" t="s">
        <v>9784</v>
      </c>
      <c r="M708" t="s">
        <v>24</v>
      </c>
      <c r="N708" t="s">
        <v>9732</v>
      </c>
      <c r="O708" t="s">
        <v>776</v>
      </c>
      <c r="P708" t="s">
        <v>395</v>
      </c>
      <c r="Q708" t="s">
        <v>847</v>
      </c>
    </row>
    <row r="709" spans="1:17" x14ac:dyDescent="0.25">
      <c r="A709" t="s">
        <v>9785</v>
      </c>
      <c r="B709" t="s">
        <v>17</v>
      </c>
      <c r="C709">
        <v>1</v>
      </c>
      <c r="D709" t="s">
        <v>18</v>
      </c>
      <c r="E709" t="s">
        <v>19</v>
      </c>
      <c r="F709" s="1">
        <v>0.375</v>
      </c>
      <c r="G709" t="s">
        <v>9198</v>
      </c>
      <c r="H709" t="s">
        <v>839</v>
      </c>
      <c r="I709">
        <v>120</v>
      </c>
      <c r="J709">
        <v>20</v>
      </c>
      <c r="K709" s="4">
        <v>1.1111110111111E+25</v>
      </c>
      <c r="L709" t="s">
        <v>9784</v>
      </c>
      <c r="M709" t="s">
        <v>24</v>
      </c>
      <c r="N709" t="s">
        <v>9732</v>
      </c>
      <c r="O709" t="s">
        <v>776</v>
      </c>
      <c r="P709" t="s">
        <v>20</v>
      </c>
      <c r="Q709" t="s">
        <v>848</v>
      </c>
    </row>
    <row r="710" spans="1:17" x14ac:dyDescent="0.25">
      <c r="A710" t="s">
        <v>9785</v>
      </c>
      <c r="B710" t="s">
        <v>28</v>
      </c>
      <c r="C710">
        <v>1</v>
      </c>
      <c r="D710" t="s">
        <v>18</v>
      </c>
      <c r="E710" t="s">
        <v>42</v>
      </c>
      <c r="F710" s="1">
        <v>0.45833333333333331</v>
      </c>
      <c r="G710" t="s">
        <v>9149</v>
      </c>
      <c r="H710" t="s">
        <v>839</v>
      </c>
      <c r="I710">
        <v>60</v>
      </c>
      <c r="J710">
        <v>19</v>
      </c>
      <c r="K710" s="4">
        <v>1.1111110111111E+25</v>
      </c>
      <c r="L710" t="s">
        <v>9784</v>
      </c>
      <c r="M710" t="s">
        <v>24</v>
      </c>
      <c r="N710" t="s">
        <v>9732</v>
      </c>
      <c r="O710" t="s">
        <v>776</v>
      </c>
      <c r="P710" t="s">
        <v>20</v>
      </c>
      <c r="Q710" t="s">
        <v>849</v>
      </c>
    </row>
    <row r="711" spans="1:17" x14ac:dyDescent="0.25">
      <c r="A711" t="s">
        <v>9785</v>
      </c>
      <c r="B711" t="s">
        <v>32</v>
      </c>
      <c r="C711">
        <v>1</v>
      </c>
      <c r="D711" t="s">
        <v>18</v>
      </c>
      <c r="E711" t="s">
        <v>42</v>
      </c>
      <c r="F711" s="1">
        <v>0.58333333333333337</v>
      </c>
      <c r="G711" t="s">
        <v>9358</v>
      </c>
      <c r="H711" t="s">
        <v>839</v>
      </c>
      <c r="I711">
        <v>60</v>
      </c>
      <c r="J711">
        <v>20</v>
      </c>
      <c r="K711" s="4">
        <v>1.1111110111111E+25</v>
      </c>
      <c r="L711" t="s">
        <v>9784</v>
      </c>
      <c r="M711" t="s">
        <v>24</v>
      </c>
      <c r="N711" t="s">
        <v>9732</v>
      </c>
      <c r="O711" t="s">
        <v>776</v>
      </c>
      <c r="P711" t="s">
        <v>20</v>
      </c>
      <c r="Q711" t="s">
        <v>850</v>
      </c>
    </row>
    <row r="712" spans="1:17" x14ac:dyDescent="0.25">
      <c r="A712" t="s">
        <v>9787</v>
      </c>
      <c r="B712" t="s">
        <v>405</v>
      </c>
      <c r="C712">
        <v>1</v>
      </c>
      <c r="D712" t="s">
        <v>18</v>
      </c>
      <c r="E712" t="s">
        <v>37</v>
      </c>
      <c r="F712" s="1">
        <v>0.5</v>
      </c>
      <c r="G712" t="s">
        <v>9194</v>
      </c>
      <c r="H712" t="s">
        <v>820</v>
      </c>
      <c r="I712">
        <v>120</v>
      </c>
      <c r="J712">
        <v>18</v>
      </c>
      <c r="K712" s="4">
        <v>1.1109999999999999E+51</v>
      </c>
      <c r="L712" t="s">
        <v>38</v>
      </c>
      <c r="M712" t="s">
        <v>24</v>
      </c>
      <c r="N712" t="s">
        <v>9732</v>
      </c>
      <c r="O712" t="s">
        <v>750</v>
      </c>
      <c r="P712" t="s">
        <v>395</v>
      </c>
      <c r="Q712" t="s">
        <v>851</v>
      </c>
    </row>
    <row r="713" spans="1:17" x14ac:dyDescent="0.25">
      <c r="A713" t="s">
        <v>9787</v>
      </c>
      <c r="B713" t="s">
        <v>17</v>
      </c>
      <c r="C713">
        <v>1</v>
      </c>
      <c r="D713" t="s">
        <v>18</v>
      </c>
      <c r="E713" t="s">
        <v>33</v>
      </c>
      <c r="F713" s="1">
        <v>0.54166666666666663</v>
      </c>
      <c r="G713" t="s">
        <v>9202</v>
      </c>
      <c r="H713" t="s">
        <v>820</v>
      </c>
      <c r="I713">
        <v>120</v>
      </c>
      <c r="J713">
        <v>18</v>
      </c>
      <c r="K713" s="4">
        <v>1.1109999999999999E+51</v>
      </c>
      <c r="L713" t="s">
        <v>38</v>
      </c>
      <c r="M713" t="s">
        <v>24</v>
      </c>
      <c r="N713" t="s">
        <v>9732</v>
      </c>
      <c r="O713" t="s">
        <v>750</v>
      </c>
      <c r="P713" t="s">
        <v>20</v>
      </c>
      <c r="Q713" t="s">
        <v>852</v>
      </c>
    </row>
    <row r="714" spans="1:17" x14ac:dyDescent="0.25">
      <c r="A714" t="s">
        <v>9787</v>
      </c>
      <c r="B714" t="s">
        <v>28</v>
      </c>
      <c r="C714">
        <v>1</v>
      </c>
      <c r="D714" t="s">
        <v>18</v>
      </c>
      <c r="E714" t="s">
        <v>33</v>
      </c>
      <c r="F714" s="1">
        <v>0.66666666666666663</v>
      </c>
      <c r="G714" t="s">
        <v>9202</v>
      </c>
      <c r="H714" t="s">
        <v>820</v>
      </c>
      <c r="I714">
        <v>60</v>
      </c>
      <c r="J714">
        <v>18</v>
      </c>
      <c r="K714" s="4">
        <v>1.1109999999999999E+51</v>
      </c>
      <c r="L714" t="s">
        <v>38</v>
      </c>
      <c r="M714" t="s">
        <v>24</v>
      </c>
      <c r="N714" t="s">
        <v>9732</v>
      </c>
      <c r="O714" t="s">
        <v>750</v>
      </c>
      <c r="P714" t="s">
        <v>20</v>
      </c>
      <c r="Q714" t="s">
        <v>853</v>
      </c>
    </row>
    <row r="715" spans="1:17" x14ac:dyDescent="0.25">
      <c r="A715" t="s">
        <v>9787</v>
      </c>
      <c r="B715" t="s">
        <v>32</v>
      </c>
      <c r="C715">
        <v>1</v>
      </c>
      <c r="D715" t="s">
        <v>18</v>
      </c>
      <c r="E715" t="s">
        <v>42</v>
      </c>
      <c r="F715" s="1">
        <v>0.54166666666666663</v>
      </c>
      <c r="G715" t="s">
        <v>9202</v>
      </c>
      <c r="H715" t="s">
        <v>820</v>
      </c>
      <c r="I715">
        <v>120</v>
      </c>
      <c r="J715">
        <v>18</v>
      </c>
      <c r="K715" s="4">
        <v>1.1109999999999999E+51</v>
      </c>
      <c r="L715" t="s">
        <v>38</v>
      </c>
      <c r="M715" t="s">
        <v>24</v>
      </c>
      <c r="N715" t="s">
        <v>9732</v>
      </c>
      <c r="O715" t="s">
        <v>750</v>
      </c>
      <c r="P715" t="s">
        <v>20</v>
      </c>
      <c r="Q715" t="s">
        <v>854</v>
      </c>
    </row>
    <row r="716" spans="1:17" x14ac:dyDescent="0.25">
      <c r="A716" t="s">
        <v>9788</v>
      </c>
      <c r="B716" t="s">
        <v>395</v>
      </c>
      <c r="C716">
        <v>1</v>
      </c>
      <c r="D716" t="s">
        <v>18</v>
      </c>
      <c r="E716" t="s">
        <v>33</v>
      </c>
      <c r="F716" s="1">
        <v>0.45833333333333331</v>
      </c>
      <c r="G716" t="s">
        <v>9789</v>
      </c>
      <c r="H716" t="s">
        <v>820</v>
      </c>
      <c r="I716">
        <v>120</v>
      </c>
      <c r="J716">
        <v>14</v>
      </c>
      <c r="K716" s="4">
        <v>1.1111111011109999E+44</v>
      </c>
      <c r="L716" t="s">
        <v>394</v>
      </c>
      <c r="M716" t="s">
        <v>24</v>
      </c>
      <c r="N716" t="s">
        <v>9732</v>
      </c>
      <c r="O716" t="s">
        <v>771</v>
      </c>
      <c r="P716" t="s">
        <v>395</v>
      </c>
      <c r="Q716" t="s">
        <v>855</v>
      </c>
    </row>
    <row r="717" spans="1:17" x14ac:dyDescent="0.25">
      <c r="A717" t="s">
        <v>9788</v>
      </c>
      <c r="B717" t="s">
        <v>17</v>
      </c>
      <c r="C717">
        <v>1</v>
      </c>
      <c r="D717" t="s">
        <v>18</v>
      </c>
      <c r="E717" t="s">
        <v>19</v>
      </c>
      <c r="F717" s="1">
        <v>0.54166666666666663</v>
      </c>
      <c r="G717" t="s">
        <v>9221</v>
      </c>
      <c r="H717" t="s">
        <v>820</v>
      </c>
      <c r="I717">
        <v>120</v>
      </c>
      <c r="J717">
        <v>14</v>
      </c>
      <c r="K717" s="4">
        <v>1.111101101111E+44</v>
      </c>
      <c r="L717" t="s">
        <v>394</v>
      </c>
      <c r="M717" t="s">
        <v>24</v>
      </c>
      <c r="N717" t="s">
        <v>9732</v>
      </c>
      <c r="O717" t="s">
        <v>771</v>
      </c>
      <c r="P717" t="s">
        <v>20</v>
      </c>
      <c r="Q717" t="s">
        <v>856</v>
      </c>
    </row>
    <row r="718" spans="1:17" x14ac:dyDescent="0.25">
      <c r="A718" t="s">
        <v>9788</v>
      </c>
      <c r="B718" t="s">
        <v>28</v>
      </c>
      <c r="C718">
        <v>1</v>
      </c>
      <c r="D718" t="s">
        <v>18</v>
      </c>
      <c r="E718" t="s">
        <v>42</v>
      </c>
      <c r="F718" s="1">
        <v>0.45833333333333331</v>
      </c>
      <c r="G718" t="s">
        <v>9227</v>
      </c>
      <c r="H718" t="s">
        <v>820</v>
      </c>
      <c r="I718">
        <v>60</v>
      </c>
      <c r="J718">
        <v>14</v>
      </c>
      <c r="K718" s="4">
        <v>1.1111111011109999E+44</v>
      </c>
      <c r="L718" t="s">
        <v>394</v>
      </c>
      <c r="M718" t="s">
        <v>24</v>
      </c>
      <c r="N718" t="s">
        <v>9732</v>
      </c>
      <c r="O718" t="s">
        <v>771</v>
      </c>
      <c r="P718" t="s">
        <v>20</v>
      </c>
      <c r="Q718" t="s">
        <v>857</v>
      </c>
    </row>
    <row r="719" spans="1:17" x14ac:dyDescent="0.25">
      <c r="A719" t="s">
        <v>9788</v>
      </c>
      <c r="B719" t="s">
        <v>32</v>
      </c>
      <c r="C719">
        <v>1</v>
      </c>
      <c r="D719" t="s">
        <v>18</v>
      </c>
      <c r="E719" t="s">
        <v>42</v>
      </c>
      <c r="F719" s="1">
        <v>0.58333333333333337</v>
      </c>
      <c r="G719" t="s">
        <v>9221</v>
      </c>
      <c r="H719" t="s">
        <v>820</v>
      </c>
      <c r="I719">
        <v>60</v>
      </c>
      <c r="J719">
        <v>14</v>
      </c>
      <c r="K719" s="4">
        <v>1.1111111011109999E+44</v>
      </c>
      <c r="L719" t="s">
        <v>394</v>
      </c>
      <c r="M719" t="s">
        <v>24</v>
      </c>
      <c r="N719" t="s">
        <v>9732</v>
      </c>
      <c r="O719" t="s">
        <v>771</v>
      </c>
      <c r="P719" t="s">
        <v>20</v>
      </c>
      <c r="Q719" t="s">
        <v>858</v>
      </c>
    </row>
    <row r="720" spans="1:17" x14ac:dyDescent="0.25">
      <c r="A720" t="s">
        <v>9790</v>
      </c>
      <c r="B720" t="s">
        <v>395</v>
      </c>
      <c r="C720">
        <v>1</v>
      </c>
      <c r="D720" t="s">
        <v>18</v>
      </c>
      <c r="E720" t="s">
        <v>33</v>
      </c>
      <c r="F720" s="1">
        <v>0.45833333333333331</v>
      </c>
      <c r="G720" t="s">
        <v>9791</v>
      </c>
      <c r="H720" t="s">
        <v>820</v>
      </c>
      <c r="I720">
        <v>120</v>
      </c>
      <c r="J720">
        <v>7</v>
      </c>
      <c r="K720" s="4">
        <v>1.1111110111111E+25</v>
      </c>
      <c r="L720" t="s">
        <v>394</v>
      </c>
      <c r="M720" t="s">
        <v>24</v>
      </c>
      <c r="N720" t="s">
        <v>9732</v>
      </c>
      <c r="O720" t="s">
        <v>776</v>
      </c>
      <c r="P720" t="s">
        <v>395</v>
      </c>
      <c r="Q720" t="s">
        <v>859</v>
      </c>
    </row>
    <row r="721" spans="1:17" x14ac:dyDescent="0.25">
      <c r="A721" t="s">
        <v>9790</v>
      </c>
      <c r="B721" t="s">
        <v>17</v>
      </c>
      <c r="C721">
        <v>1</v>
      </c>
      <c r="D721" t="s">
        <v>18</v>
      </c>
      <c r="E721" t="s">
        <v>19</v>
      </c>
      <c r="F721" s="1">
        <v>0.54166666666666663</v>
      </c>
      <c r="G721" t="s">
        <v>9735</v>
      </c>
      <c r="H721" t="s">
        <v>820</v>
      </c>
      <c r="I721">
        <v>120</v>
      </c>
      <c r="J721">
        <v>7</v>
      </c>
      <c r="K721" s="4">
        <v>1.1111110111111E+25</v>
      </c>
      <c r="L721" t="s">
        <v>394</v>
      </c>
      <c r="M721" t="s">
        <v>24</v>
      </c>
      <c r="N721" t="s">
        <v>9732</v>
      </c>
      <c r="O721" t="s">
        <v>776</v>
      </c>
      <c r="P721" t="s">
        <v>20</v>
      </c>
      <c r="Q721" t="s">
        <v>860</v>
      </c>
    </row>
    <row r="722" spans="1:17" x14ac:dyDescent="0.25">
      <c r="A722" t="s">
        <v>9790</v>
      </c>
      <c r="B722" t="s">
        <v>28</v>
      </c>
      <c r="C722">
        <v>1</v>
      </c>
      <c r="D722" t="s">
        <v>18</v>
      </c>
      <c r="E722" t="s">
        <v>42</v>
      </c>
      <c r="F722" s="1">
        <v>0.41666666666666669</v>
      </c>
      <c r="G722" t="s">
        <v>9186</v>
      </c>
      <c r="H722" t="s">
        <v>820</v>
      </c>
      <c r="I722">
        <v>60</v>
      </c>
      <c r="J722">
        <v>7</v>
      </c>
      <c r="K722" s="4">
        <v>1.1111110111111E+25</v>
      </c>
      <c r="L722" t="s">
        <v>394</v>
      </c>
      <c r="M722" t="s">
        <v>24</v>
      </c>
      <c r="N722" t="s">
        <v>9732</v>
      </c>
      <c r="O722" t="s">
        <v>776</v>
      </c>
      <c r="P722" t="s">
        <v>20</v>
      </c>
      <c r="Q722" t="s">
        <v>861</v>
      </c>
    </row>
    <row r="723" spans="1:17" x14ac:dyDescent="0.25">
      <c r="A723" t="s">
        <v>9790</v>
      </c>
      <c r="B723" t="s">
        <v>32</v>
      </c>
      <c r="C723">
        <v>1</v>
      </c>
      <c r="D723" t="s">
        <v>18</v>
      </c>
      <c r="E723" t="s">
        <v>42</v>
      </c>
      <c r="F723" s="1">
        <v>0.625</v>
      </c>
      <c r="G723" t="s">
        <v>9229</v>
      </c>
      <c r="H723" t="s">
        <v>820</v>
      </c>
      <c r="I723">
        <v>60</v>
      </c>
      <c r="J723">
        <v>7</v>
      </c>
      <c r="K723" s="4">
        <v>1.1111110111111E+25</v>
      </c>
      <c r="L723" t="s">
        <v>394</v>
      </c>
      <c r="M723" t="s">
        <v>24</v>
      </c>
      <c r="N723" t="s">
        <v>9732</v>
      </c>
      <c r="O723" t="s">
        <v>776</v>
      </c>
      <c r="P723" t="s">
        <v>20</v>
      </c>
      <c r="Q723" t="s">
        <v>862</v>
      </c>
    </row>
    <row r="724" spans="1:17" x14ac:dyDescent="0.25">
      <c r="A724" t="s">
        <v>9792</v>
      </c>
      <c r="B724" t="s">
        <v>405</v>
      </c>
      <c r="C724">
        <v>1</v>
      </c>
      <c r="D724" t="s">
        <v>18</v>
      </c>
      <c r="E724" t="s">
        <v>37</v>
      </c>
      <c r="F724" s="1">
        <v>0.5</v>
      </c>
      <c r="G724" t="s">
        <v>9793</v>
      </c>
      <c r="H724" t="s">
        <v>863</v>
      </c>
      <c r="I724">
        <v>120</v>
      </c>
      <c r="J724">
        <v>23</v>
      </c>
      <c r="K724" s="4">
        <v>1.1109999999999999E+51</v>
      </c>
      <c r="L724" t="s">
        <v>38</v>
      </c>
      <c r="M724" t="s">
        <v>24</v>
      </c>
      <c r="N724" t="s">
        <v>9732</v>
      </c>
      <c r="O724" t="s">
        <v>750</v>
      </c>
      <c r="P724" t="s">
        <v>395</v>
      </c>
      <c r="Q724" t="s">
        <v>864</v>
      </c>
    </row>
    <row r="725" spans="1:17" x14ac:dyDescent="0.25">
      <c r="A725" t="s">
        <v>9792</v>
      </c>
      <c r="B725" t="s">
        <v>17</v>
      </c>
      <c r="C725">
        <v>1</v>
      </c>
      <c r="D725" t="s">
        <v>18</v>
      </c>
      <c r="E725" t="s">
        <v>33</v>
      </c>
      <c r="F725" s="1">
        <v>0.54166666666666663</v>
      </c>
      <c r="G725" t="s">
        <v>9247</v>
      </c>
      <c r="H725" t="s">
        <v>863</v>
      </c>
      <c r="I725">
        <v>120</v>
      </c>
      <c r="J725">
        <v>23</v>
      </c>
      <c r="K725" s="4">
        <v>1.1109999999999999E+51</v>
      </c>
      <c r="L725" t="s">
        <v>38</v>
      </c>
      <c r="M725" t="s">
        <v>24</v>
      </c>
      <c r="N725" t="s">
        <v>9732</v>
      </c>
      <c r="O725" t="s">
        <v>750</v>
      </c>
      <c r="P725" t="s">
        <v>20</v>
      </c>
      <c r="Q725" t="s">
        <v>865</v>
      </c>
    </row>
    <row r="726" spans="1:17" x14ac:dyDescent="0.25">
      <c r="A726" t="s">
        <v>9792</v>
      </c>
      <c r="B726" t="s">
        <v>28</v>
      </c>
      <c r="C726">
        <v>1</v>
      </c>
      <c r="D726" t="s">
        <v>18</v>
      </c>
      <c r="E726" t="s">
        <v>33</v>
      </c>
      <c r="F726" s="1">
        <v>0.66666666666666663</v>
      </c>
      <c r="G726" t="s">
        <v>9247</v>
      </c>
      <c r="H726" t="s">
        <v>863</v>
      </c>
      <c r="I726">
        <v>60</v>
      </c>
      <c r="J726">
        <v>23</v>
      </c>
      <c r="K726" s="4">
        <v>1.1109999999999999E+51</v>
      </c>
      <c r="L726" t="s">
        <v>38</v>
      </c>
      <c r="M726" t="s">
        <v>24</v>
      </c>
      <c r="N726" t="s">
        <v>9732</v>
      </c>
      <c r="O726" t="s">
        <v>750</v>
      </c>
      <c r="P726" t="s">
        <v>20</v>
      </c>
      <c r="Q726" t="s">
        <v>866</v>
      </c>
    </row>
    <row r="727" spans="1:17" x14ac:dyDescent="0.25">
      <c r="A727" t="s">
        <v>9792</v>
      </c>
      <c r="B727" t="s">
        <v>32</v>
      </c>
      <c r="C727">
        <v>1</v>
      </c>
      <c r="D727" t="s">
        <v>18</v>
      </c>
      <c r="E727" t="s">
        <v>42</v>
      </c>
      <c r="F727" s="1">
        <v>0.54166666666666663</v>
      </c>
      <c r="G727" t="s">
        <v>9194</v>
      </c>
      <c r="H727" t="s">
        <v>863</v>
      </c>
      <c r="I727">
        <v>120</v>
      </c>
      <c r="J727">
        <v>23</v>
      </c>
      <c r="K727" s="4">
        <v>1.1109999999999999E+51</v>
      </c>
      <c r="L727" t="s">
        <v>38</v>
      </c>
      <c r="M727" t="s">
        <v>24</v>
      </c>
      <c r="N727" t="s">
        <v>9732</v>
      </c>
      <c r="O727" t="s">
        <v>750</v>
      </c>
      <c r="P727" t="s">
        <v>20</v>
      </c>
      <c r="Q727" t="s">
        <v>867</v>
      </c>
    </row>
    <row r="728" spans="1:17" x14ac:dyDescent="0.25">
      <c r="A728" t="s">
        <v>9794</v>
      </c>
      <c r="B728" t="s">
        <v>395</v>
      </c>
      <c r="C728">
        <v>1</v>
      </c>
      <c r="D728" t="s">
        <v>18</v>
      </c>
      <c r="E728" t="s">
        <v>33</v>
      </c>
      <c r="F728" s="1">
        <v>0.45833333333333331</v>
      </c>
      <c r="G728" t="s">
        <v>9735</v>
      </c>
      <c r="H728" t="s">
        <v>863</v>
      </c>
      <c r="I728">
        <v>120</v>
      </c>
      <c r="J728">
        <v>24</v>
      </c>
      <c r="K728" s="4">
        <v>1.1111111011109999E+44</v>
      </c>
      <c r="L728" t="s">
        <v>492</v>
      </c>
      <c r="M728" t="s">
        <v>24</v>
      </c>
      <c r="N728" t="s">
        <v>9732</v>
      </c>
      <c r="O728" t="s">
        <v>771</v>
      </c>
      <c r="P728" t="s">
        <v>395</v>
      </c>
      <c r="Q728" t="s">
        <v>868</v>
      </c>
    </row>
    <row r="729" spans="1:17" x14ac:dyDescent="0.25">
      <c r="A729" t="s">
        <v>9794</v>
      </c>
      <c r="B729" t="s">
        <v>17</v>
      </c>
      <c r="C729">
        <v>1</v>
      </c>
      <c r="D729" t="s">
        <v>18</v>
      </c>
      <c r="E729" t="s">
        <v>19</v>
      </c>
      <c r="F729" s="1">
        <v>0.54166666666666663</v>
      </c>
      <c r="G729" t="s">
        <v>9209</v>
      </c>
      <c r="H729" t="s">
        <v>863</v>
      </c>
      <c r="I729">
        <v>120</v>
      </c>
      <c r="J729">
        <v>24</v>
      </c>
      <c r="K729" s="4">
        <v>1.111101101111E+44</v>
      </c>
      <c r="L729" t="s">
        <v>492</v>
      </c>
      <c r="M729" t="s">
        <v>24</v>
      </c>
      <c r="N729" t="s">
        <v>9732</v>
      </c>
      <c r="O729" t="s">
        <v>771</v>
      </c>
      <c r="P729" t="s">
        <v>20</v>
      </c>
      <c r="Q729" t="s">
        <v>869</v>
      </c>
    </row>
    <row r="730" spans="1:17" x14ac:dyDescent="0.25">
      <c r="A730" t="s">
        <v>9794</v>
      </c>
      <c r="B730" t="s">
        <v>28</v>
      </c>
      <c r="C730">
        <v>1</v>
      </c>
      <c r="D730" t="s">
        <v>18</v>
      </c>
      <c r="E730" t="s">
        <v>42</v>
      </c>
      <c r="F730" s="1">
        <v>0.45833333333333331</v>
      </c>
      <c r="G730" t="s">
        <v>9176</v>
      </c>
      <c r="H730" t="s">
        <v>863</v>
      </c>
      <c r="I730">
        <v>60</v>
      </c>
      <c r="J730">
        <v>24</v>
      </c>
      <c r="K730" s="4">
        <v>1.1111111011109999E+44</v>
      </c>
      <c r="L730" t="s">
        <v>492</v>
      </c>
      <c r="M730" t="s">
        <v>24</v>
      </c>
      <c r="N730" t="s">
        <v>9732</v>
      </c>
      <c r="O730" t="s">
        <v>771</v>
      </c>
      <c r="P730" t="s">
        <v>20</v>
      </c>
      <c r="Q730" t="s">
        <v>870</v>
      </c>
    </row>
    <row r="731" spans="1:17" x14ac:dyDescent="0.25">
      <c r="A731" t="s">
        <v>9794</v>
      </c>
      <c r="B731" t="s">
        <v>32</v>
      </c>
      <c r="C731">
        <v>1</v>
      </c>
      <c r="D731" t="s">
        <v>18</v>
      </c>
      <c r="E731" t="s">
        <v>42</v>
      </c>
      <c r="F731" s="1">
        <v>0.58333333333333337</v>
      </c>
      <c r="G731" t="s">
        <v>9227</v>
      </c>
      <c r="H731" t="s">
        <v>863</v>
      </c>
      <c r="I731">
        <v>60</v>
      </c>
      <c r="J731">
        <v>24</v>
      </c>
      <c r="K731" s="4">
        <v>1.1111111011109999E+44</v>
      </c>
      <c r="L731" t="s">
        <v>492</v>
      </c>
      <c r="M731" t="s">
        <v>24</v>
      </c>
      <c r="N731" t="s">
        <v>9732</v>
      </c>
      <c r="O731" t="s">
        <v>771</v>
      </c>
      <c r="P731" t="s">
        <v>20</v>
      </c>
      <c r="Q731" t="s">
        <v>871</v>
      </c>
    </row>
    <row r="732" spans="1:17" x14ac:dyDescent="0.25">
      <c r="A732" t="s">
        <v>9795</v>
      </c>
      <c r="B732" t="s">
        <v>395</v>
      </c>
      <c r="C732">
        <v>1</v>
      </c>
      <c r="D732" t="s">
        <v>18</v>
      </c>
      <c r="E732" t="s">
        <v>19</v>
      </c>
      <c r="F732" s="1">
        <v>0.54166666666666663</v>
      </c>
      <c r="G732" t="s">
        <v>9198</v>
      </c>
      <c r="H732" t="s">
        <v>863</v>
      </c>
      <c r="I732">
        <v>120</v>
      </c>
      <c r="J732">
        <v>16</v>
      </c>
      <c r="K732" s="4">
        <v>1.1111110111111E+25</v>
      </c>
      <c r="L732" t="s">
        <v>492</v>
      </c>
      <c r="M732" t="s">
        <v>24</v>
      </c>
      <c r="N732" t="s">
        <v>9732</v>
      </c>
      <c r="O732" t="s">
        <v>776</v>
      </c>
      <c r="P732" t="s">
        <v>395</v>
      </c>
      <c r="Q732" t="s">
        <v>872</v>
      </c>
    </row>
    <row r="733" spans="1:17" x14ac:dyDescent="0.25">
      <c r="A733" t="s">
        <v>9795</v>
      </c>
      <c r="B733" t="s">
        <v>17</v>
      </c>
      <c r="C733">
        <v>1</v>
      </c>
      <c r="D733" t="s">
        <v>18</v>
      </c>
      <c r="E733" t="s">
        <v>33</v>
      </c>
      <c r="F733" s="1">
        <v>0.45833333333333331</v>
      </c>
      <c r="G733" t="s">
        <v>9735</v>
      </c>
      <c r="H733" t="s">
        <v>863</v>
      </c>
      <c r="I733">
        <v>120</v>
      </c>
      <c r="J733">
        <v>16</v>
      </c>
      <c r="K733" s="4">
        <v>1.1111110111111E+25</v>
      </c>
      <c r="L733" t="s">
        <v>492</v>
      </c>
      <c r="M733" t="s">
        <v>24</v>
      </c>
      <c r="N733" t="s">
        <v>9732</v>
      </c>
      <c r="O733" t="s">
        <v>776</v>
      </c>
      <c r="P733" t="s">
        <v>20</v>
      </c>
      <c r="Q733" t="s">
        <v>873</v>
      </c>
    </row>
    <row r="734" spans="1:17" x14ac:dyDescent="0.25">
      <c r="A734" t="s">
        <v>9795</v>
      </c>
      <c r="B734" t="s">
        <v>28</v>
      </c>
      <c r="C734">
        <v>1</v>
      </c>
      <c r="D734" t="s">
        <v>18</v>
      </c>
      <c r="E734" t="s">
        <v>42</v>
      </c>
      <c r="F734" s="1">
        <v>0.41666666666666669</v>
      </c>
      <c r="G734" t="s">
        <v>9177</v>
      </c>
      <c r="H734" t="s">
        <v>863</v>
      </c>
      <c r="I734">
        <v>60</v>
      </c>
      <c r="J734">
        <v>16</v>
      </c>
      <c r="K734" s="4">
        <v>1.1111110111111E+25</v>
      </c>
      <c r="L734" t="s">
        <v>492</v>
      </c>
      <c r="M734" t="s">
        <v>24</v>
      </c>
      <c r="N734" t="s">
        <v>9732</v>
      </c>
      <c r="O734" t="s">
        <v>776</v>
      </c>
      <c r="P734" t="s">
        <v>20</v>
      </c>
      <c r="Q734" t="s">
        <v>874</v>
      </c>
    </row>
    <row r="735" spans="1:17" x14ac:dyDescent="0.25">
      <c r="A735" t="s">
        <v>9795</v>
      </c>
      <c r="B735" t="s">
        <v>32</v>
      </c>
      <c r="C735">
        <v>1</v>
      </c>
      <c r="D735" t="s">
        <v>18</v>
      </c>
      <c r="E735" t="s">
        <v>42</v>
      </c>
      <c r="F735" s="1">
        <v>0.625</v>
      </c>
      <c r="G735" t="s">
        <v>9194</v>
      </c>
      <c r="H735" t="s">
        <v>863</v>
      </c>
      <c r="I735">
        <v>60</v>
      </c>
      <c r="J735">
        <v>16</v>
      </c>
      <c r="K735" s="4">
        <v>1.1111110111111E+25</v>
      </c>
      <c r="L735" t="s">
        <v>492</v>
      </c>
      <c r="M735" t="s">
        <v>24</v>
      </c>
      <c r="N735" t="s">
        <v>9732</v>
      </c>
      <c r="O735" t="s">
        <v>776</v>
      </c>
      <c r="P735" t="s">
        <v>20</v>
      </c>
      <c r="Q735" t="s">
        <v>875</v>
      </c>
    </row>
    <row r="736" spans="1:17" x14ac:dyDescent="0.25">
      <c r="A736" t="s">
        <v>9796</v>
      </c>
      <c r="B736" t="s">
        <v>17</v>
      </c>
      <c r="C736">
        <v>1</v>
      </c>
      <c r="D736" t="s">
        <v>18</v>
      </c>
      <c r="E736" t="s">
        <v>33</v>
      </c>
      <c r="F736" s="1">
        <v>0.66666666666666663</v>
      </c>
      <c r="G736" t="s">
        <v>9197</v>
      </c>
      <c r="H736" t="s">
        <v>876</v>
      </c>
      <c r="I736">
        <v>120</v>
      </c>
      <c r="J736">
        <v>7</v>
      </c>
      <c r="K736" s="4">
        <v>1.1109999999999999E+51</v>
      </c>
      <c r="L736" t="s">
        <v>38</v>
      </c>
      <c r="M736" t="s">
        <v>24</v>
      </c>
      <c r="N736" t="s">
        <v>9732</v>
      </c>
      <c r="O736" t="s">
        <v>750</v>
      </c>
      <c r="P736" t="s">
        <v>20</v>
      </c>
      <c r="Q736" t="s">
        <v>877</v>
      </c>
    </row>
    <row r="737" spans="1:17" x14ac:dyDescent="0.25">
      <c r="A737" t="s">
        <v>9796</v>
      </c>
      <c r="B737" t="s">
        <v>28</v>
      </c>
      <c r="C737">
        <v>1</v>
      </c>
      <c r="D737" t="s">
        <v>18</v>
      </c>
      <c r="E737" t="s">
        <v>29</v>
      </c>
      <c r="F737" s="1">
        <v>0.66666666666666663</v>
      </c>
      <c r="G737" t="s">
        <v>9202</v>
      </c>
      <c r="H737" t="s">
        <v>876</v>
      </c>
      <c r="I737">
        <v>60</v>
      </c>
      <c r="J737">
        <v>7</v>
      </c>
      <c r="K737" s="4">
        <v>1.1109999999999999E+51</v>
      </c>
      <c r="L737" t="s">
        <v>38</v>
      </c>
      <c r="M737" t="s">
        <v>24</v>
      </c>
      <c r="N737" t="s">
        <v>9732</v>
      </c>
      <c r="O737" t="s">
        <v>750</v>
      </c>
      <c r="P737" t="s">
        <v>20</v>
      </c>
      <c r="Q737" t="s">
        <v>878</v>
      </c>
    </row>
    <row r="738" spans="1:17" x14ac:dyDescent="0.25">
      <c r="A738" t="s">
        <v>9796</v>
      </c>
      <c r="B738" t="s">
        <v>32</v>
      </c>
      <c r="C738">
        <v>1</v>
      </c>
      <c r="D738" t="s">
        <v>18</v>
      </c>
      <c r="E738" t="s">
        <v>42</v>
      </c>
      <c r="F738" s="1">
        <v>0.625</v>
      </c>
      <c r="G738" t="s">
        <v>9197</v>
      </c>
      <c r="H738" t="s">
        <v>876</v>
      </c>
      <c r="I738">
        <v>120</v>
      </c>
      <c r="J738">
        <v>7</v>
      </c>
      <c r="K738" s="4">
        <v>1.1109999999999999E+51</v>
      </c>
      <c r="L738" t="s">
        <v>38</v>
      </c>
      <c r="M738" t="s">
        <v>24</v>
      </c>
      <c r="N738" t="s">
        <v>9732</v>
      </c>
      <c r="O738" t="s">
        <v>750</v>
      </c>
      <c r="P738" t="s">
        <v>20</v>
      </c>
      <c r="Q738" t="s">
        <v>879</v>
      </c>
    </row>
    <row r="739" spans="1:17" x14ac:dyDescent="0.25">
      <c r="A739" t="s">
        <v>9797</v>
      </c>
      <c r="B739" t="s">
        <v>17</v>
      </c>
      <c r="C739">
        <v>1</v>
      </c>
      <c r="D739" t="s">
        <v>18</v>
      </c>
      <c r="E739" t="s">
        <v>19</v>
      </c>
      <c r="F739" s="1">
        <v>0.375</v>
      </c>
      <c r="G739" t="s">
        <v>9202</v>
      </c>
      <c r="H739" t="s">
        <v>876</v>
      </c>
      <c r="I739">
        <v>120</v>
      </c>
      <c r="J739">
        <v>22</v>
      </c>
      <c r="K739" s="4">
        <v>1.111101101111E+44</v>
      </c>
      <c r="L739" t="s">
        <v>23</v>
      </c>
      <c r="M739" t="s">
        <v>24</v>
      </c>
      <c r="N739" t="s">
        <v>9732</v>
      </c>
      <c r="O739" t="s">
        <v>771</v>
      </c>
      <c r="P739" t="s">
        <v>20</v>
      </c>
      <c r="Q739" t="s">
        <v>880</v>
      </c>
    </row>
    <row r="740" spans="1:17" x14ac:dyDescent="0.25">
      <c r="A740" t="s">
        <v>9797</v>
      </c>
      <c r="B740" t="s">
        <v>28</v>
      </c>
      <c r="C740">
        <v>1</v>
      </c>
      <c r="D740" t="s">
        <v>18</v>
      </c>
      <c r="E740" t="s">
        <v>42</v>
      </c>
      <c r="F740" s="1">
        <v>0.45833333333333331</v>
      </c>
      <c r="G740" t="s">
        <v>9208</v>
      </c>
      <c r="H740" t="s">
        <v>876</v>
      </c>
      <c r="I740">
        <v>120</v>
      </c>
      <c r="J740">
        <v>22</v>
      </c>
      <c r="K740" s="4">
        <v>1.1111111011109999E+44</v>
      </c>
      <c r="L740" t="s">
        <v>23</v>
      </c>
      <c r="M740" t="s">
        <v>24</v>
      </c>
      <c r="N740" t="s">
        <v>9732</v>
      </c>
      <c r="O740" t="s">
        <v>771</v>
      </c>
      <c r="P740" t="s">
        <v>20</v>
      </c>
      <c r="Q740" t="s">
        <v>881</v>
      </c>
    </row>
    <row r="741" spans="1:17" x14ac:dyDescent="0.25">
      <c r="A741" t="s">
        <v>9797</v>
      </c>
      <c r="B741" t="s">
        <v>32</v>
      </c>
      <c r="C741">
        <v>1</v>
      </c>
      <c r="D741" t="s">
        <v>18</v>
      </c>
      <c r="E741" t="s">
        <v>33</v>
      </c>
      <c r="F741" s="1">
        <v>0.66666666666666663</v>
      </c>
      <c r="G741" t="s">
        <v>9221</v>
      </c>
      <c r="H741" t="s">
        <v>876</v>
      </c>
      <c r="I741">
        <v>60</v>
      </c>
      <c r="J741">
        <v>22</v>
      </c>
      <c r="K741" s="4">
        <v>1.1111111011109999E+44</v>
      </c>
      <c r="L741" t="s">
        <v>23</v>
      </c>
      <c r="M741" t="s">
        <v>24</v>
      </c>
      <c r="N741" t="s">
        <v>9732</v>
      </c>
      <c r="O741" t="s">
        <v>771</v>
      </c>
      <c r="P741" t="s">
        <v>20</v>
      </c>
      <c r="Q741" t="s">
        <v>882</v>
      </c>
    </row>
    <row r="742" spans="1:17" x14ac:dyDescent="0.25">
      <c r="A742" t="s">
        <v>9798</v>
      </c>
      <c r="B742" t="s">
        <v>17</v>
      </c>
      <c r="C742">
        <v>1</v>
      </c>
      <c r="D742" t="s">
        <v>18</v>
      </c>
      <c r="E742" t="s">
        <v>33</v>
      </c>
      <c r="F742" s="1">
        <v>0.66666666666666663</v>
      </c>
      <c r="G742" t="s">
        <v>9194</v>
      </c>
      <c r="H742" t="s">
        <v>876</v>
      </c>
      <c r="I742">
        <v>120</v>
      </c>
      <c r="J742">
        <v>16</v>
      </c>
      <c r="K742" s="4">
        <v>1.1111110111111E+25</v>
      </c>
      <c r="L742" t="s">
        <v>23</v>
      </c>
      <c r="M742" t="s">
        <v>24</v>
      </c>
      <c r="N742" t="s">
        <v>9732</v>
      </c>
      <c r="O742" t="s">
        <v>776</v>
      </c>
      <c r="P742" t="s">
        <v>20</v>
      </c>
      <c r="Q742" t="s">
        <v>883</v>
      </c>
    </row>
    <row r="743" spans="1:17" x14ac:dyDescent="0.25">
      <c r="A743" t="s">
        <v>9798</v>
      </c>
      <c r="B743" t="s">
        <v>28</v>
      </c>
      <c r="C743">
        <v>1</v>
      </c>
      <c r="D743" t="s">
        <v>18</v>
      </c>
      <c r="E743" t="s">
        <v>42</v>
      </c>
      <c r="F743" s="1">
        <v>0.45833333333333331</v>
      </c>
      <c r="G743" t="s">
        <v>9799</v>
      </c>
      <c r="H743" t="s">
        <v>876</v>
      </c>
      <c r="I743">
        <v>60</v>
      </c>
      <c r="J743">
        <v>16</v>
      </c>
      <c r="K743" s="4">
        <v>1.1111110111111E+25</v>
      </c>
      <c r="L743" t="s">
        <v>23</v>
      </c>
      <c r="M743" t="s">
        <v>24</v>
      </c>
      <c r="N743" t="s">
        <v>9732</v>
      </c>
      <c r="O743" t="s">
        <v>776</v>
      </c>
      <c r="P743" t="s">
        <v>20</v>
      </c>
      <c r="Q743" t="s">
        <v>884</v>
      </c>
    </row>
    <row r="744" spans="1:17" x14ac:dyDescent="0.25">
      <c r="A744" t="s">
        <v>9798</v>
      </c>
      <c r="B744" t="s">
        <v>32</v>
      </c>
      <c r="C744">
        <v>1</v>
      </c>
      <c r="D744" t="s">
        <v>18</v>
      </c>
      <c r="E744" t="s">
        <v>42</v>
      </c>
      <c r="F744" s="1">
        <v>0.58333333333333337</v>
      </c>
      <c r="G744" t="s">
        <v>9735</v>
      </c>
      <c r="H744" t="s">
        <v>876</v>
      </c>
      <c r="I744">
        <v>60</v>
      </c>
      <c r="J744">
        <v>16</v>
      </c>
      <c r="K744" s="4">
        <v>1.1111110111111E+25</v>
      </c>
      <c r="L744" t="s">
        <v>23</v>
      </c>
      <c r="M744" t="s">
        <v>24</v>
      </c>
      <c r="N744" t="s">
        <v>9732</v>
      </c>
      <c r="O744" t="s">
        <v>776</v>
      </c>
      <c r="P744" t="s">
        <v>20</v>
      </c>
      <c r="Q744" t="s">
        <v>885</v>
      </c>
    </row>
    <row r="745" spans="1:17" x14ac:dyDescent="0.25">
      <c r="A745" t="s">
        <v>9800</v>
      </c>
      <c r="B745" t="s">
        <v>17</v>
      </c>
      <c r="C745">
        <v>1</v>
      </c>
      <c r="D745" t="s">
        <v>18</v>
      </c>
      <c r="E745" t="s">
        <v>42</v>
      </c>
      <c r="F745" s="1">
        <v>0.54166666666666663</v>
      </c>
      <c r="G745" t="s">
        <v>9159</v>
      </c>
      <c r="H745" t="s">
        <v>876</v>
      </c>
      <c r="I745">
        <v>120</v>
      </c>
      <c r="J745">
        <v>10</v>
      </c>
      <c r="K745" s="4">
        <v>1.1109999999999999E+51</v>
      </c>
      <c r="L745" t="s">
        <v>38</v>
      </c>
      <c r="M745" t="s">
        <v>24</v>
      </c>
      <c r="N745" t="s">
        <v>9732</v>
      </c>
      <c r="O745" t="s">
        <v>750</v>
      </c>
      <c r="P745" t="s">
        <v>20</v>
      </c>
      <c r="Q745" t="s">
        <v>886</v>
      </c>
    </row>
    <row r="746" spans="1:17" x14ac:dyDescent="0.25">
      <c r="A746" t="s">
        <v>9800</v>
      </c>
      <c r="B746" t="s">
        <v>28</v>
      </c>
      <c r="C746">
        <v>1</v>
      </c>
      <c r="D746" t="s">
        <v>18</v>
      </c>
      <c r="E746" t="s">
        <v>29</v>
      </c>
      <c r="F746" s="1">
        <v>0.625</v>
      </c>
      <c r="G746" t="s">
        <v>9194</v>
      </c>
      <c r="H746" t="s">
        <v>876</v>
      </c>
      <c r="I746">
        <v>60</v>
      </c>
      <c r="J746">
        <v>10</v>
      </c>
      <c r="K746" s="4">
        <v>1.1109999999999999E+51</v>
      </c>
      <c r="L746" t="s">
        <v>38</v>
      </c>
      <c r="M746" t="s">
        <v>24</v>
      </c>
      <c r="N746" t="s">
        <v>9732</v>
      </c>
      <c r="O746" t="s">
        <v>750</v>
      </c>
      <c r="P746" t="s">
        <v>20</v>
      </c>
      <c r="Q746" t="s">
        <v>887</v>
      </c>
    </row>
    <row r="747" spans="1:17" x14ac:dyDescent="0.25">
      <c r="A747" t="s">
        <v>9800</v>
      </c>
      <c r="B747" t="s">
        <v>32</v>
      </c>
      <c r="C747">
        <v>1</v>
      </c>
      <c r="D747" t="s">
        <v>18</v>
      </c>
      <c r="E747" t="s">
        <v>33</v>
      </c>
      <c r="F747" s="1">
        <v>0.45833333333333331</v>
      </c>
      <c r="G747" t="s">
        <v>9197</v>
      </c>
      <c r="H747" t="s">
        <v>876</v>
      </c>
      <c r="I747">
        <v>120</v>
      </c>
      <c r="J747">
        <v>10</v>
      </c>
      <c r="K747" s="4">
        <v>1.1109999999999999E+51</v>
      </c>
      <c r="L747" t="s">
        <v>38</v>
      </c>
      <c r="M747" t="s">
        <v>24</v>
      </c>
      <c r="N747" t="s">
        <v>9732</v>
      </c>
      <c r="O747" t="s">
        <v>750</v>
      </c>
      <c r="P747" t="s">
        <v>20</v>
      </c>
      <c r="Q747" t="s">
        <v>888</v>
      </c>
    </row>
    <row r="748" spans="1:17" x14ac:dyDescent="0.25">
      <c r="A748" t="s">
        <v>9801</v>
      </c>
      <c r="B748" t="s">
        <v>17</v>
      </c>
      <c r="C748">
        <v>1</v>
      </c>
      <c r="D748" t="s">
        <v>18</v>
      </c>
      <c r="E748" t="s">
        <v>33</v>
      </c>
      <c r="F748" s="1">
        <v>0.375</v>
      </c>
      <c r="G748" t="s">
        <v>9221</v>
      </c>
      <c r="H748" t="s">
        <v>876</v>
      </c>
      <c r="I748">
        <v>120</v>
      </c>
      <c r="J748">
        <v>26</v>
      </c>
      <c r="K748" s="4">
        <v>1.1111111011109999E+44</v>
      </c>
      <c r="L748" t="s">
        <v>254</v>
      </c>
      <c r="M748" t="s">
        <v>24</v>
      </c>
      <c r="N748" t="s">
        <v>9732</v>
      </c>
      <c r="O748" t="s">
        <v>771</v>
      </c>
      <c r="P748" t="s">
        <v>20</v>
      </c>
      <c r="Q748" t="s">
        <v>889</v>
      </c>
    </row>
    <row r="749" spans="1:17" x14ac:dyDescent="0.25">
      <c r="A749" t="s">
        <v>9801</v>
      </c>
      <c r="B749" t="s">
        <v>28</v>
      </c>
      <c r="C749">
        <v>1</v>
      </c>
      <c r="D749" t="s">
        <v>18</v>
      </c>
      <c r="E749" t="s">
        <v>42</v>
      </c>
      <c r="F749" s="1">
        <v>0.625</v>
      </c>
      <c r="G749" t="s">
        <v>9221</v>
      </c>
      <c r="H749" t="s">
        <v>876</v>
      </c>
      <c r="I749">
        <v>120</v>
      </c>
      <c r="J749">
        <v>26</v>
      </c>
      <c r="K749" s="4">
        <v>1.1111111011109999E+44</v>
      </c>
      <c r="L749" t="s">
        <v>254</v>
      </c>
      <c r="M749" t="s">
        <v>24</v>
      </c>
      <c r="N749" t="s">
        <v>9732</v>
      </c>
      <c r="O749" t="s">
        <v>771</v>
      </c>
      <c r="P749" t="s">
        <v>20</v>
      </c>
      <c r="Q749" t="s">
        <v>890</v>
      </c>
    </row>
    <row r="750" spans="1:17" x14ac:dyDescent="0.25">
      <c r="A750" t="s">
        <v>9802</v>
      </c>
      <c r="B750" t="s">
        <v>17</v>
      </c>
      <c r="C750">
        <v>1</v>
      </c>
      <c r="D750" t="s">
        <v>18</v>
      </c>
      <c r="E750" t="s">
        <v>33</v>
      </c>
      <c r="F750" s="1">
        <v>0.375</v>
      </c>
      <c r="G750" t="s">
        <v>9186</v>
      </c>
      <c r="H750" t="s">
        <v>876</v>
      </c>
      <c r="I750">
        <v>120</v>
      </c>
      <c r="J750">
        <v>17</v>
      </c>
      <c r="K750" s="4">
        <v>1.1111110111111E+25</v>
      </c>
      <c r="L750" t="s">
        <v>254</v>
      </c>
      <c r="M750" t="s">
        <v>24</v>
      </c>
      <c r="N750" t="s">
        <v>9732</v>
      </c>
      <c r="O750" t="s">
        <v>776</v>
      </c>
      <c r="P750" t="s">
        <v>20</v>
      </c>
      <c r="Q750" t="s">
        <v>891</v>
      </c>
    </row>
    <row r="751" spans="1:17" x14ac:dyDescent="0.25">
      <c r="A751" t="s">
        <v>9802</v>
      </c>
      <c r="B751" t="s">
        <v>28</v>
      </c>
      <c r="C751">
        <v>1</v>
      </c>
      <c r="D751" t="s">
        <v>18</v>
      </c>
      <c r="E751" t="s">
        <v>42</v>
      </c>
      <c r="F751" s="1">
        <v>0.54166666666666663</v>
      </c>
      <c r="G751" t="s">
        <v>9735</v>
      </c>
      <c r="H751" t="s">
        <v>876</v>
      </c>
      <c r="I751">
        <v>60</v>
      </c>
      <c r="J751">
        <v>17</v>
      </c>
      <c r="K751" s="4">
        <v>1.1111110111111E+25</v>
      </c>
      <c r="L751" t="s">
        <v>254</v>
      </c>
      <c r="M751" t="s">
        <v>24</v>
      </c>
      <c r="N751" t="s">
        <v>9732</v>
      </c>
      <c r="O751" t="s">
        <v>776</v>
      </c>
      <c r="P751" t="s">
        <v>20</v>
      </c>
      <c r="Q751" t="s">
        <v>892</v>
      </c>
    </row>
    <row r="752" spans="1:17" x14ac:dyDescent="0.25">
      <c r="A752" t="s">
        <v>9802</v>
      </c>
      <c r="B752" t="s">
        <v>32</v>
      </c>
      <c r="C752">
        <v>1</v>
      </c>
      <c r="D752" t="s">
        <v>18</v>
      </c>
      <c r="E752" t="s">
        <v>42</v>
      </c>
      <c r="F752" s="1">
        <v>0.66666666666666663</v>
      </c>
      <c r="G752" t="s">
        <v>9159</v>
      </c>
      <c r="H752" t="s">
        <v>876</v>
      </c>
      <c r="I752">
        <v>60</v>
      </c>
      <c r="J752">
        <v>17</v>
      </c>
      <c r="K752" s="4">
        <v>1.1111110111111E+25</v>
      </c>
      <c r="L752" t="s">
        <v>254</v>
      </c>
      <c r="M752" t="s">
        <v>24</v>
      </c>
      <c r="N752" t="s">
        <v>9732</v>
      </c>
      <c r="O752" t="s">
        <v>776</v>
      </c>
      <c r="P752" t="s">
        <v>20</v>
      </c>
      <c r="Q752" t="s">
        <v>893</v>
      </c>
    </row>
    <row r="753" spans="1:17" x14ac:dyDescent="0.25">
      <c r="A753" t="s">
        <v>9803</v>
      </c>
      <c r="B753" t="s">
        <v>17</v>
      </c>
      <c r="C753">
        <v>1</v>
      </c>
      <c r="D753" t="s">
        <v>18</v>
      </c>
      <c r="E753" t="s">
        <v>19</v>
      </c>
      <c r="F753" s="1">
        <v>0.625</v>
      </c>
      <c r="G753" t="s">
        <v>9202</v>
      </c>
      <c r="H753" t="s">
        <v>38</v>
      </c>
      <c r="I753">
        <v>120</v>
      </c>
      <c r="J753">
        <v>13</v>
      </c>
      <c r="K753" s="4">
        <v>1.1110999999999999E+51</v>
      </c>
      <c r="L753" t="s">
        <v>38</v>
      </c>
      <c r="M753" t="s">
        <v>24</v>
      </c>
      <c r="N753" t="s">
        <v>9732</v>
      </c>
      <c r="O753" t="s">
        <v>311</v>
      </c>
      <c r="P753" t="s">
        <v>20</v>
      </c>
      <c r="Q753" t="s">
        <v>894</v>
      </c>
    </row>
    <row r="754" spans="1:17" x14ac:dyDescent="0.25">
      <c r="A754" t="s">
        <v>9803</v>
      </c>
      <c r="B754" t="s">
        <v>28</v>
      </c>
      <c r="C754">
        <v>1</v>
      </c>
      <c r="D754" t="s">
        <v>18</v>
      </c>
      <c r="E754" t="s">
        <v>33</v>
      </c>
      <c r="F754" s="1">
        <v>0.54166666666666663</v>
      </c>
      <c r="G754" t="s">
        <v>9194</v>
      </c>
      <c r="H754" t="s">
        <v>38</v>
      </c>
      <c r="I754">
        <v>120</v>
      </c>
      <c r="J754">
        <v>13</v>
      </c>
      <c r="K754" s="4">
        <v>1.1110999999999999E+51</v>
      </c>
      <c r="L754" t="s">
        <v>38</v>
      </c>
      <c r="M754" t="s">
        <v>24</v>
      </c>
      <c r="N754" t="s">
        <v>9732</v>
      </c>
      <c r="O754" t="s">
        <v>311</v>
      </c>
      <c r="P754" t="s">
        <v>20</v>
      </c>
      <c r="Q754" t="s">
        <v>895</v>
      </c>
    </row>
    <row r="755" spans="1:17" x14ac:dyDescent="0.25">
      <c r="A755" t="s">
        <v>9803</v>
      </c>
      <c r="B755" t="s">
        <v>32</v>
      </c>
      <c r="C755">
        <v>1</v>
      </c>
      <c r="D755" t="s">
        <v>18</v>
      </c>
      <c r="E755" t="s">
        <v>42</v>
      </c>
      <c r="F755" s="1">
        <v>0.54166666666666663</v>
      </c>
      <c r="G755" t="s">
        <v>9160</v>
      </c>
      <c r="H755" t="s">
        <v>38</v>
      </c>
      <c r="I755">
        <v>120</v>
      </c>
      <c r="J755">
        <v>13</v>
      </c>
      <c r="K755" s="4">
        <v>1.1110999999999999E+51</v>
      </c>
      <c r="L755" t="s">
        <v>38</v>
      </c>
      <c r="M755" t="s">
        <v>24</v>
      </c>
      <c r="N755" t="s">
        <v>9732</v>
      </c>
      <c r="O755" t="s">
        <v>311</v>
      </c>
      <c r="P755" t="s">
        <v>20</v>
      </c>
      <c r="Q755" t="s">
        <v>896</v>
      </c>
    </row>
    <row r="756" spans="1:17" x14ac:dyDescent="0.25">
      <c r="A756" t="s">
        <v>9803</v>
      </c>
      <c r="B756" t="s">
        <v>479</v>
      </c>
      <c r="C756">
        <v>1</v>
      </c>
      <c r="D756" t="s">
        <v>18</v>
      </c>
      <c r="E756" t="s">
        <v>37</v>
      </c>
      <c r="F756" s="1">
        <v>0.5</v>
      </c>
      <c r="G756" t="s">
        <v>9202</v>
      </c>
      <c r="H756" t="s">
        <v>38</v>
      </c>
      <c r="I756">
        <v>120</v>
      </c>
      <c r="J756">
        <v>13</v>
      </c>
      <c r="K756" s="4">
        <v>1.1110999999999999E+51</v>
      </c>
      <c r="L756" t="s">
        <v>38</v>
      </c>
      <c r="M756" t="s">
        <v>24</v>
      </c>
      <c r="N756" t="s">
        <v>9732</v>
      </c>
      <c r="O756" t="s">
        <v>311</v>
      </c>
      <c r="P756" t="s">
        <v>20</v>
      </c>
      <c r="Q756" t="s">
        <v>897</v>
      </c>
    </row>
    <row r="757" spans="1:17" x14ac:dyDescent="0.25">
      <c r="A757" t="s">
        <v>9804</v>
      </c>
      <c r="B757" t="s">
        <v>17</v>
      </c>
      <c r="C757">
        <v>1</v>
      </c>
      <c r="D757" t="s">
        <v>18</v>
      </c>
      <c r="E757" t="s">
        <v>33</v>
      </c>
      <c r="F757" s="1">
        <v>0.54166666666666663</v>
      </c>
      <c r="G757" t="s">
        <v>9197</v>
      </c>
      <c r="H757" t="s">
        <v>753</v>
      </c>
      <c r="I757">
        <v>120</v>
      </c>
      <c r="J757">
        <v>14</v>
      </c>
      <c r="K757" s="4">
        <v>1.1109999999999999E+51</v>
      </c>
      <c r="L757" t="s">
        <v>38</v>
      </c>
      <c r="M757" t="s">
        <v>24</v>
      </c>
      <c r="N757" t="s">
        <v>9732</v>
      </c>
      <c r="O757" t="s">
        <v>750</v>
      </c>
      <c r="P757" t="s">
        <v>20</v>
      </c>
      <c r="Q757" t="s">
        <v>898</v>
      </c>
    </row>
    <row r="758" spans="1:17" x14ac:dyDescent="0.25">
      <c r="A758" t="s">
        <v>9804</v>
      </c>
      <c r="B758" t="s">
        <v>28</v>
      </c>
      <c r="C758">
        <v>1</v>
      </c>
      <c r="D758" t="s">
        <v>18</v>
      </c>
      <c r="E758" t="s">
        <v>42</v>
      </c>
      <c r="F758" s="1">
        <v>0.54166666666666663</v>
      </c>
      <c r="G758" t="s">
        <v>9197</v>
      </c>
      <c r="H758" t="s">
        <v>753</v>
      </c>
      <c r="I758">
        <v>120</v>
      </c>
      <c r="J758">
        <v>14</v>
      </c>
      <c r="K758" s="4">
        <v>1.1109999999999999E+51</v>
      </c>
      <c r="L758" t="s">
        <v>38</v>
      </c>
      <c r="M758" t="s">
        <v>24</v>
      </c>
      <c r="N758" t="s">
        <v>9732</v>
      </c>
      <c r="O758" t="s">
        <v>750</v>
      </c>
      <c r="P758" t="s">
        <v>20</v>
      </c>
      <c r="Q758" t="s">
        <v>899</v>
      </c>
    </row>
    <row r="759" spans="1:17" x14ac:dyDescent="0.25">
      <c r="A759" t="s">
        <v>9804</v>
      </c>
      <c r="B759" t="s">
        <v>32</v>
      </c>
      <c r="C759">
        <v>1</v>
      </c>
      <c r="D759" t="s">
        <v>18</v>
      </c>
      <c r="E759" t="s">
        <v>37</v>
      </c>
      <c r="F759" s="1">
        <v>0.5</v>
      </c>
      <c r="G759" t="s">
        <v>9197</v>
      </c>
      <c r="H759" t="s">
        <v>753</v>
      </c>
      <c r="I759">
        <v>60</v>
      </c>
      <c r="J759">
        <v>14</v>
      </c>
      <c r="K759" s="4">
        <v>1.1109999999999999E+51</v>
      </c>
      <c r="L759" t="s">
        <v>38</v>
      </c>
      <c r="M759" t="s">
        <v>24</v>
      </c>
      <c r="N759" t="s">
        <v>9732</v>
      </c>
      <c r="O759" t="s">
        <v>750</v>
      </c>
      <c r="P759" t="s">
        <v>20</v>
      </c>
      <c r="Q759" t="s">
        <v>900</v>
      </c>
    </row>
    <row r="760" spans="1:17" x14ac:dyDescent="0.25">
      <c r="A760" t="s">
        <v>9805</v>
      </c>
      <c r="B760" t="s">
        <v>17</v>
      </c>
      <c r="C760">
        <v>1</v>
      </c>
      <c r="D760" t="s">
        <v>18</v>
      </c>
      <c r="E760" t="s">
        <v>19</v>
      </c>
      <c r="F760" s="1">
        <v>0.54166666666666663</v>
      </c>
      <c r="G760" t="s">
        <v>9735</v>
      </c>
      <c r="H760" t="s">
        <v>753</v>
      </c>
      <c r="I760">
        <v>120</v>
      </c>
      <c r="J760">
        <v>28</v>
      </c>
      <c r="K760" s="4">
        <v>1.111101101111E+44</v>
      </c>
      <c r="L760" t="s">
        <v>9806</v>
      </c>
      <c r="M760" t="s">
        <v>24</v>
      </c>
      <c r="N760" t="s">
        <v>9732</v>
      </c>
      <c r="O760" t="s">
        <v>771</v>
      </c>
      <c r="P760" t="s">
        <v>20</v>
      </c>
      <c r="Q760" t="s">
        <v>901</v>
      </c>
    </row>
    <row r="761" spans="1:17" x14ac:dyDescent="0.25">
      <c r="A761" t="s">
        <v>9805</v>
      </c>
      <c r="B761" t="s">
        <v>28</v>
      </c>
      <c r="C761">
        <v>1</v>
      </c>
      <c r="D761" t="s">
        <v>18</v>
      </c>
      <c r="E761" t="s">
        <v>42</v>
      </c>
      <c r="F761" s="1">
        <v>0.45833333333333331</v>
      </c>
      <c r="G761" t="s">
        <v>9735</v>
      </c>
      <c r="H761" t="s">
        <v>753</v>
      </c>
      <c r="I761">
        <v>60</v>
      </c>
      <c r="J761">
        <v>28</v>
      </c>
      <c r="K761" s="4">
        <v>1.1111111011109999E+44</v>
      </c>
      <c r="L761" t="s">
        <v>9806</v>
      </c>
      <c r="M761" t="s">
        <v>24</v>
      </c>
      <c r="N761" t="s">
        <v>9732</v>
      </c>
      <c r="O761" t="s">
        <v>771</v>
      </c>
      <c r="P761" t="s">
        <v>20</v>
      </c>
      <c r="Q761" t="s">
        <v>902</v>
      </c>
    </row>
    <row r="762" spans="1:17" x14ac:dyDescent="0.25">
      <c r="A762" t="s">
        <v>9805</v>
      </c>
      <c r="B762" t="s">
        <v>32</v>
      </c>
      <c r="C762">
        <v>1</v>
      </c>
      <c r="D762" t="s">
        <v>18</v>
      </c>
      <c r="E762" t="s">
        <v>42</v>
      </c>
      <c r="F762" s="1">
        <v>0.58333333333333337</v>
      </c>
      <c r="G762" t="s">
        <v>9735</v>
      </c>
      <c r="H762" t="s">
        <v>753</v>
      </c>
      <c r="I762">
        <v>60</v>
      </c>
      <c r="J762">
        <v>28</v>
      </c>
      <c r="K762" s="4">
        <v>1.1111111011109999E+44</v>
      </c>
      <c r="L762" t="s">
        <v>9806</v>
      </c>
      <c r="M762" t="s">
        <v>24</v>
      </c>
      <c r="N762" t="s">
        <v>9732</v>
      </c>
      <c r="O762" t="s">
        <v>771</v>
      </c>
      <c r="P762" t="s">
        <v>20</v>
      </c>
      <c r="Q762" t="s">
        <v>903</v>
      </c>
    </row>
    <row r="763" spans="1:17" x14ac:dyDescent="0.25">
      <c r="A763" t="s">
        <v>9807</v>
      </c>
      <c r="B763" t="s">
        <v>17</v>
      </c>
      <c r="C763">
        <v>1</v>
      </c>
      <c r="D763" t="s">
        <v>18</v>
      </c>
      <c r="E763" t="s">
        <v>19</v>
      </c>
      <c r="F763" s="1">
        <v>0.54166666666666663</v>
      </c>
      <c r="G763" t="s">
        <v>9221</v>
      </c>
      <c r="H763" t="s">
        <v>753</v>
      </c>
      <c r="I763">
        <v>120</v>
      </c>
      <c r="J763">
        <v>17</v>
      </c>
      <c r="K763" s="4">
        <v>1.1111110111111E+25</v>
      </c>
      <c r="L763" t="s">
        <v>9806</v>
      </c>
      <c r="M763" t="s">
        <v>24</v>
      </c>
      <c r="N763" t="s">
        <v>9732</v>
      </c>
      <c r="O763" t="s">
        <v>776</v>
      </c>
      <c r="P763" t="s">
        <v>20</v>
      </c>
      <c r="Q763" t="s">
        <v>904</v>
      </c>
    </row>
    <row r="764" spans="1:17" x14ac:dyDescent="0.25">
      <c r="A764" t="s">
        <v>9807</v>
      </c>
      <c r="B764" t="s">
        <v>28</v>
      </c>
      <c r="C764">
        <v>1</v>
      </c>
      <c r="D764" t="s">
        <v>18</v>
      </c>
      <c r="E764" t="s">
        <v>42</v>
      </c>
      <c r="F764" s="1">
        <v>0.41666666666666669</v>
      </c>
      <c r="G764" t="s">
        <v>9735</v>
      </c>
      <c r="H764" t="s">
        <v>753</v>
      </c>
      <c r="I764">
        <v>60</v>
      </c>
      <c r="J764">
        <v>17</v>
      </c>
      <c r="K764" s="4">
        <v>1.1111110111111E+25</v>
      </c>
      <c r="L764" t="s">
        <v>9806</v>
      </c>
      <c r="M764" t="s">
        <v>24</v>
      </c>
      <c r="N764" t="s">
        <v>9732</v>
      </c>
      <c r="O764" t="s">
        <v>776</v>
      </c>
      <c r="P764" t="s">
        <v>20</v>
      </c>
      <c r="Q764" t="s">
        <v>905</v>
      </c>
    </row>
    <row r="765" spans="1:17" x14ac:dyDescent="0.25">
      <c r="A765" t="s">
        <v>9807</v>
      </c>
      <c r="B765" t="s">
        <v>32</v>
      </c>
      <c r="C765">
        <v>1</v>
      </c>
      <c r="D765" t="s">
        <v>18</v>
      </c>
      <c r="E765" t="s">
        <v>42</v>
      </c>
      <c r="F765" s="1">
        <v>0.625</v>
      </c>
      <c r="G765" t="s">
        <v>9735</v>
      </c>
      <c r="H765" t="s">
        <v>753</v>
      </c>
      <c r="I765">
        <v>60</v>
      </c>
      <c r="J765">
        <v>17</v>
      </c>
      <c r="K765" s="4">
        <v>1.1111110111111E+25</v>
      </c>
      <c r="L765" t="s">
        <v>9806</v>
      </c>
      <c r="M765" t="s">
        <v>24</v>
      </c>
      <c r="N765" t="s">
        <v>9732</v>
      </c>
      <c r="O765" t="s">
        <v>776</v>
      </c>
      <c r="P765" t="s">
        <v>20</v>
      </c>
      <c r="Q765" t="s">
        <v>906</v>
      </c>
    </row>
    <row r="766" spans="1:17" x14ac:dyDescent="0.25">
      <c r="A766" t="s">
        <v>9808</v>
      </c>
      <c r="B766" t="s">
        <v>17</v>
      </c>
      <c r="C766">
        <v>1</v>
      </c>
      <c r="D766" t="s">
        <v>18</v>
      </c>
      <c r="E766" t="s">
        <v>29</v>
      </c>
      <c r="F766" s="1">
        <v>0.54166666666666663</v>
      </c>
      <c r="G766" t="s">
        <v>9197</v>
      </c>
      <c r="H766" t="s">
        <v>9809</v>
      </c>
      <c r="I766">
        <v>120</v>
      </c>
      <c r="J766">
        <v>23</v>
      </c>
      <c r="K766" s="4">
        <v>1.1109999999999999E+51</v>
      </c>
      <c r="L766" t="s">
        <v>38</v>
      </c>
      <c r="M766" t="s">
        <v>24</v>
      </c>
      <c r="N766" t="s">
        <v>9732</v>
      </c>
      <c r="O766" t="s">
        <v>750</v>
      </c>
      <c r="P766" t="s">
        <v>20</v>
      </c>
      <c r="Q766" t="s">
        <v>907</v>
      </c>
    </row>
    <row r="767" spans="1:17" x14ac:dyDescent="0.25">
      <c r="A767" t="s">
        <v>9808</v>
      </c>
      <c r="B767" t="s">
        <v>28</v>
      </c>
      <c r="C767">
        <v>1</v>
      </c>
      <c r="D767" t="s">
        <v>18</v>
      </c>
      <c r="E767" t="s">
        <v>33</v>
      </c>
      <c r="F767" s="1">
        <v>0.375</v>
      </c>
      <c r="G767" t="s">
        <v>9247</v>
      </c>
      <c r="H767" t="s">
        <v>9810</v>
      </c>
      <c r="I767">
        <v>120</v>
      </c>
      <c r="J767">
        <v>23</v>
      </c>
      <c r="K767" s="4">
        <v>1.1109999999999999E+51</v>
      </c>
      <c r="L767" t="s">
        <v>38</v>
      </c>
      <c r="M767" t="s">
        <v>24</v>
      </c>
      <c r="N767" t="s">
        <v>9732</v>
      </c>
      <c r="O767" t="s">
        <v>750</v>
      </c>
      <c r="P767" t="s">
        <v>20</v>
      </c>
      <c r="Q767" t="s">
        <v>908</v>
      </c>
    </row>
    <row r="768" spans="1:17" x14ac:dyDescent="0.25">
      <c r="A768" t="s">
        <v>9808</v>
      </c>
      <c r="B768" t="s">
        <v>32</v>
      </c>
      <c r="C768">
        <v>1</v>
      </c>
      <c r="D768" t="s">
        <v>18</v>
      </c>
      <c r="E768" t="s">
        <v>33</v>
      </c>
      <c r="F768" s="1">
        <v>0.625</v>
      </c>
      <c r="G768" t="s">
        <v>9197</v>
      </c>
      <c r="H768" t="s">
        <v>9810</v>
      </c>
      <c r="I768">
        <v>60</v>
      </c>
      <c r="J768">
        <v>23</v>
      </c>
      <c r="K768" s="4">
        <v>1.1109999999999999E+51</v>
      </c>
      <c r="L768" t="s">
        <v>38</v>
      </c>
      <c r="M768" t="s">
        <v>24</v>
      </c>
      <c r="N768" t="s">
        <v>9732</v>
      </c>
      <c r="O768" t="s">
        <v>750</v>
      </c>
      <c r="P768" t="s">
        <v>20</v>
      </c>
      <c r="Q768" t="s">
        <v>909</v>
      </c>
    </row>
    <row r="769" spans="1:17" x14ac:dyDescent="0.25">
      <c r="A769" t="s">
        <v>9811</v>
      </c>
      <c r="B769" t="s">
        <v>17</v>
      </c>
      <c r="C769">
        <v>1</v>
      </c>
      <c r="D769" t="s">
        <v>18</v>
      </c>
      <c r="E769" t="s">
        <v>19</v>
      </c>
      <c r="F769" s="1">
        <v>0.45833333333333331</v>
      </c>
      <c r="G769" t="s">
        <v>9735</v>
      </c>
      <c r="H769" t="s">
        <v>9812</v>
      </c>
      <c r="I769">
        <v>120</v>
      </c>
      <c r="J769">
        <v>20</v>
      </c>
      <c r="K769" s="4">
        <v>1.111101101111E+44</v>
      </c>
      <c r="L769" t="s">
        <v>9813</v>
      </c>
      <c r="M769" t="s">
        <v>24</v>
      </c>
      <c r="N769" t="s">
        <v>9732</v>
      </c>
      <c r="O769" t="s">
        <v>771</v>
      </c>
      <c r="P769" t="s">
        <v>20</v>
      </c>
      <c r="Q769" t="s">
        <v>910</v>
      </c>
    </row>
    <row r="770" spans="1:17" x14ac:dyDescent="0.25">
      <c r="A770" t="s">
        <v>9811</v>
      </c>
      <c r="B770" t="s">
        <v>28</v>
      </c>
      <c r="C770">
        <v>1</v>
      </c>
      <c r="D770" t="s">
        <v>18</v>
      </c>
      <c r="E770" t="s">
        <v>33</v>
      </c>
      <c r="F770" s="1">
        <v>0.58333333333333337</v>
      </c>
      <c r="G770" t="s">
        <v>9735</v>
      </c>
      <c r="H770" t="s">
        <v>9814</v>
      </c>
      <c r="I770">
        <v>120</v>
      </c>
      <c r="J770">
        <v>20</v>
      </c>
      <c r="K770" s="4">
        <v>1.1111111011109999E+44</v>
      </c>
      <c r="L770" t="s">
        <v>9813</v>
      </c>
      <c r="M770" t="s">
        <v>24</v>
      </c>
      <c r="N770" t="s">
        <v>9732</v>
      </c>
      <c r="O770" t="s">
        <v>771</v>
      </c>
      <c r="P770" t="s">
        <v>20</v>
      </c>
      <c r="Q770" t="s">
        <v>911</v>
      </c>
    </row>
    <row r="771" spans="1:17" x14ac:dyDescent="0.25">
      <c r="A771" t="s">
        <v>9815</v>
      </c>
      <c r="B771" t="s">
        <v>17</v>
      </c>
      <c r="C771">
        <v>1</v>
      </c>
      <c r="D771" t="s">
        <v>18</v>
      </c>
      <c r="E771" t="s">
        <v>19</v>
      </c>
      <c r="F771" s="1">
        <v>0.45833333333333331</v>
      </c>
      <c r="G771" t="s">
        <v>9182</v>
      </c>
      <c r="H771" t="s">
        <v>9816</v>
      </c>
      <c r="I771">
        <v>120</v>
      </c>
      <c r="J771">
        <v>24</v>
      </c>
      <c r="K771" s="4">
        <v>1.1111110111111E+25</v>
      </c>
      <c r="L771" t="s">
        <v>9813</v>
      </c>
      <c r="M771" t="s">
        <v>24</v>
      </c>
      <c r="N771" t="s">
        <v>9732</v>
      </c>
      <c r="O771" t="s">
        <v>776</v>
      </c>
      <c r="P771" t="s">
        <v>20</v>
      </c>
      <c r="Q771" t="s">
        <v>912</v>
      </c>
    </row>
    <row r="772" spans="1:17" x14ac:dyDescent="0.25">
      <c r="A772" t="s">
        <v>9815</v>
      </c>
      <c r="B772" t="s">
        <v>28</v>
      </c>
      <c r="C772">
        <v>1</v>
      </c>
      <c r="D772" t="s">
        <v>18</v>
      </c>
      <c r="E772" t="s">
        <v>33</v>
      </c>
      <c r="F772" s="1">
        <v>0.45833333333333331</v>
      </c>
      <c r="G772" t="s">
        <v>9181</v>
      </c>
      <c r="H772" t="s">
        <v>9817</v>
      </c>
      <c r="I772">
        <v>120</v>
      </c>
      <c r="J772">
        <v>24</v>
      </c>
      <c r="K772" s="4">
        <v>1.1111110111111E+25</v>
      </c>
      <c r="L772" t="s">
        <v>9813</v>
      </c>
      <c r="M772" t="s">
        <v>24</v>
      </c>
      <c r="N772" t="s">
        <v>9732</v>
      </c>
      <c r="O772" t="s">
        <v>776</v>
      </c>
      <c r="P772" t="s">
        <v>20</v>
      </c>
      <c r="Q772" t="s">
        <v>913</v>
      </c>
    </row>
    <row r="773" spans="1:17" x14ac:dyDescent="0.25">
      <c r="A773" t="s">
        <v>9818</v>
      </c>
      <c r="B773" t="s">
        <v>17</v>
      </c>
      <c r="C773">
        <v>1</v>
      </c>
      <c r="D773" t="s">
        <v>18</v>
      </c>
      <c r="E773" t="s">
        <v>19</v>
      </c>
      <c r="F773" s="1">
        <v>0.375</v>
      </c>
      <c r="G773" t="s">
        <v>9819</v>
      </c>
      <c r="H773" t="s">
        <v>914</v>
      </c>
      <c r="I773">
        <v>420</v>
      </c>
      <c r="J773">
        <v>9</v>
      </c>
      <c r="K773" s="4">
        <v>1.1111000001110999E+44</v>
      </c>
      <c r="L773" t="s">
        <v>9820</v>
      </c>
      <c r="M773" t="s">
        <v>915</v>
      </c>
      <c r="N773" t="s">
        <v>9821</v>
      </c>
      <c r="O773" t="s">
        <v>331</v>
      </c>
      <c r="P773" t="s">
        <v>20</v>
      </c>
      <c r="Q773" t="s">
        <v>916</v>
      </c>
    </row>
    <row r="774" spans="1:17" x14ac:dyDescent="0.25">
      <c r="A774" t="s">
        <v>9818</v>
      </c>
      <c r="B774" t="s">
        <v>179</v>
      </c>
      <c r="C774">
        <v>1</v>
      </c>
      <c r="D774" t="s">
        <v>18</v>
      </c>
      <c r="E774" t="s">
        <v>42</v>
      </c>
      <c r="F774" s="1">
        <v>0.375</v>
      </c>
      <c r="G774" t="s">
        <v>9822</v>
      </c>
      <c r="H774" t="s">
        <v>914</v>
      </c>
      <c r="I774">
        <v>420</v>
      </c>
      <c r="J774">
        <v>9</v>
      </c>
      <c r="K774" s="4">
        <v>1.1111110001111099E+44</v>
      </c>
      <c r="L774" t="s">
        <v>9820</v>
      </c>
      <c r="M774" t="s">
        <v>915</v>
      </c>
      <c r="N774" t="s">
        <v>9821</v>
      </c>
      <c r="O774" t="s">
        <v>331</v>
      </c>
      <c r="P774" t="s">
        <v>180</v>
      </c>
      <c r="Q774" t="s">
        <v>917</v>
      </c>
    </row>
    <row r="775" spans="1:17" x14ac:dyDescent="0.25">
      <c r="A775" t="s">
        <v>9823</v>
      </c>
      <c r="B775" t="s">
        <v>17</v>
      </c>
      <c r="C775">
        <v>1</v>
      </c>
      <c r="D775" t="s">
        <v>18</v>
      </c>
      <c r="E775" t="s">
        <v>19</v>
      </c>
      <c r="F775" s="1">
        <v>0.375</v>
      </c>
      <c r="G775" t="s">
        <v>9819</v>
      </c>
      <c r="H775" t="s">
        <v>918</v>
      </c>
      <c r="I775">
        <v>480</v>
      </c>
      <c r="J775">
        <v>9</v>
      </c>
      <c r="K775" s="4">
        <v>1.0000000099999999E+38</v>
      </c>
      <c r="L775" t="s">
        <v>9824</v>
      </c>
      <c r="M775" t="s">
        <v>915</v>
      </c>
      <c r="N775" t="s">
        <v>9821</v>
      </c>
      <c r="O775" t="s">
        <v>919</v>
      </c>
      <c r="P775" t="s">
        <v>20</v>
      </c>
      <c r="Q775" t="s">
        <v>920</v>
      </c>
    </row>
    <row r="776" spans="1:17" x14ac:dyDescent="0.25">
      <c r="A776" t="s">
        <v>9823</v>
      </c>
      <c r="B776" t="s">
        <v>28</v>
      </c>
      <c r="C776">
        <v>1</v>
      </c>
      <c r="D776" t="s">
        <v>18</v>
      </c>
      <c r="E776" t="s">
        <v>29</v>
      </c>
      <c r="F776" s="1">
        <v>0.375</v>
      </c>
      <c r="G776" t="s">
        <v>9825</v>
      </c>
      <c r="H776" t="s">
        <v>918</v>
      </c>
      <c r="I776">
        <v>480</v>
      </c>
      <c r="J776">
        <v>9</v>
      </c>
      <c r="K776" s="4">
        <v>1.0000000099999999E+38</v>
      </c>
      <c r="L776" t="s">
        <v>9824</v>
      </c>
      <c r="M776" t="s">
        <v>915</v>
      </c>
      <c r="N776" t="s">
        <v>9821</v>
      </c>
      <c r="O776" t="s">
        <v>919</v>
      </c>
      <c r="P776" t="s">
        <v>20</v>
      </c>
      <c r="Q776" t="s">
        <v>921</v>
      </c>
    </row>
    <row r="777" spans="1:17" x14ac:dyDescent="0.25">
      <c r="A777" t="s">
        <v>9823</v>
      </c>
      <c r="B777" t="s">
        <v>32</v>
      </c>
      <c r="C777">
        <v>1</v>
      </c>
      <c r="D777" t="s">
        <v>18</v>
      </c>
      <c r="E777" t="s">
        <v>33</v>
      </c>
      <c r="F777" s="1">
        <v>0.375</v>
      </c>
      <c r="G777" t="s">
        <v>9826</v>
      </c>
      <c r="H777" t="s">
        <v>918</v>
      </c>
      <c r="I777">
        <v>480</v>
      </c>
      <c r="J777">
        <v>9</v>
      </c>
      <c r="K777" s="4">
        <v>1.0000000099999999E+38</v>
      </c>
      <c r="L777" t="s">
        <v>9824</v>
      </c>
      <c r="M777" t="s">
        <v>915</v>
      </c>
      <c r="N777" t="s">
        <v>9821</v>
      </c>
      <c r="O777" t="s">
        <v>919</v>
      </c>
      <c r="P777" t="s">
        <v>20</v>
      </c>
      <c r="Q777" t="s">
        <v>922</v>
      </c>
    </row>
    <row r="778" spans="1:17" x14ac:dyDescent="0.25">
      <c r="A778" t="s">
        <v>9823</v>
      </c>
      <c r="B778" t="s">
        <v>479</v>
      </c>
      <c r="C778">
        <v>1</v>
      </c>
      <c r="D778" t="s">
        <v>18</v>
      </c>
      <c r="E778" t="s">
        <v>37</v>
      </c>
      <c r="F778" s="1">
        <v>0.375</v>
      </c>
      <c r="G778" t="s">
        <v>9819</v>
      </c>
      <c r="H778" t="s">
        <v>918</v>
      </c>
      <c r="I778">
        <v>480</v>
      </c>
      <c r="J778">
        <v>9</v>
      </c>
      <c r="K778" s="4">
        <v>1.0000000099999999E+38</v>
      </c>
      <c r="L778" t="s">
        <v>9824</v>
      </c>
      <c r="M778" t="s">
        <v>915</v>
      </c>
      <c r="N778" t="s">
        <v>9821</v>
      </c>
      <c r="O778" t="s">
        <v>919</v>
      </c>
      <c r="P778" t="s">
        <v>20</v>
      </c>
      <c r="Q778" t="s">
        <v>923</v>
      </c>
    </row>
    <row r="779" spans="1:17" x14ac:dyDescent="0.25">
      <c r="A779" t="s">
        <v>9823</v>
      </c>
      <c r="B779" t="s">
        <v>502</v>
      </c>
      <c r="C779">
        <v>1</v>
      </c>
      <c r="D779" t="s">
        <v>18</v>
      </c>
      <c r="E779" t="s">
        <v>42</v>
      </c>
      <c r="F779" s="1">
        <v>0.375</v>
      </c>
      <c r="G779" t="s">
        <v>9827</v>
      </c>
      <c r="H779" t="s">
        <v>918</v>
      </c>
      <c r="I779">
        <v>480</v>
      </c>
      <c r="J779">
        <v>9</v>
      </c>
      <c r="K779" s="4">
        <v>1.0000000099999999E+38</v>
      </c>
      <c r="L779" t="s">
        <v>9824</v>
      </c>
      <c r="M779" t="s">
        <v>915</v>
      </c>
      <c r="N779" t="s">
        <v>9821</v>
      </c>
      <c r="O779" t="s">
        <v>919</v>
      </c>
      <c r="P779" t="s">
        <v>20</v>
      </c>
      <c r="Q779" t="s">
        <v>924</v>
      </c>
    </row>
    <row r="780" spans="1:17" x14ac:dyDescent="0.25">
      <c r="A780" t="s">
        <v>9828</v>
      </c>
      <c r="B780" t="s">
        <v>17</v>
      </c>
      <c r="C780">
        <v>1</v>
      </c>
      <c r="D780" t="s">
        <v>18</v>
      </c>
      <c r="E780" t="s">
        <v>19</v>
      </c>
      <c r="F780" s="1">
        <v>0.375</v>
      </c>
      <c r="G780" t="s">
        <v>9819</v>
      </c>
      <c r="H780" t="s">
        <v>918</v>
      </c>
      <c r="I780">
        <v>480</v>
      </c>
      <c r="J780">
        <v>9</v>
      </c>
      <c r="K780" s="4">
        <v>1.0000000099999999E+38</v>
      </c>
      <c r="L780" t="s">
        <v>9824</v>
      </c>
      <c r="M780" t="s">
        <v>915</v>
      </c>
      <c r="N780" t="s">
        <v>9821</v>
      </c>
      <c r="O780" t="s">
        <v>919</v>
      </c>
      <c r="P780" t="s">
        <v>20</v>
      </c>
      <c r="Q780" t="s">
        <v>925</v>
      </c>
    </row>
    <row r="781" spans="1:17" x14ac:dyDescent="0.25">
      <c r="A781" t="s">
        <v>9828</v>
      </c>
      <c r="B781" t="s">
        <v>28</v>
      </c>
      <c r="C781">
        <v>1</v>
      </c>
      <c r="D781" t="s">
        <v>18</v>
      </c>
      <c r="E781" t="s">
        <v>29</v>
      </c>
      <c r="F781" s="1">
        <v>0.375</v>
      </c>
      <c r="G781" t="s">
        <v>9825</v>
      </c>
      <c r="H781" t="s">
        <v>918</v>
      </c>
      <c r="I781">
        <v>480</v>
      </c>
      <c r="J781">
        <v>9</v>
      </c>
      <c r="K781" s="4">
        <v>1.0000000099999999E+38</v>
      </c>
      <c r="L781" t="s">
        <v>9824</v>
      </c>
      <c r="M781" t="s">
        <v>915</v>
      </c>
      <c r="N781" t="s">
        <v>9821</v>
      </c>
      <c r="O781" t="s">
        <v>919</v>
      </c>
      <c r="P781" t="s">
        <v>20</v>
      </c>
      <c r="Q781" t="s">
        <v>926</v>
      </c>
    </row>
    <row r="782" spans="1:17" x14ac:dyDescent="0.25">
      <c r="A782" t="s">
        <v>9828</v>
      </c>
      <c r="B782" t="s">
        <v>32</v>
      </c>
      <c r="C782">
        <v>1</v>
      </c>
      <c r="D782" t="s">
        <v>18</v>
      </c>
      <c r="E782" t="s">
        <v>33</v>
      </c>
      <c r="F782" s="1">
        <v>0.375</v>
      </c>
      <c r="G782" t="s">
        <v>9826</v>
      </c>
      <c r="H782" t="s">
        <v>918</v>
      </c>
      <c r="I782">
        <v>480</v>
      </c>
      <c r="J782">
        <v>9</v>
      </c>
      <c r="K782" s="4">
        <v>1.0000000099999999E+38</v>
      </c>
      <c r="L782" t="s">
        <v>9824</v>
      </c>
      <c r="M782" t="s">
        <v>915</v>
      </c>
      <c r="N782" t="s">
        <v>9821</v>
      </c>
      <c r="O782" t="s">
        <v>919</v>
      </c>
      <c r="P782" t="s">
        <v>20</v>
      </c>
      <c r="Q782" t="s">
        <v>927</v>
      </c>
    </row>
    <row r="783" spans="1:17" x14ac:dyDescent="0.25">
      <c r="A783" t="s">
        <v>9828</v>
      </c>
      <c r="B783" t="s">
        <v>479</v>
      </c>
      <c r="C783">
        <v>1</v>
      </c>
      <c r="D783" t="s">
        <v>18</v>
      </c>
      <c r="E783" t="s">
        <v>37</v>
      </c>
      <c r="F783" s="1">
        <v>0.375</v>
      </c>
      <c r="G783" t="s">
        <v>9819</v>
      </c>
      <c r="H783" t="s">
        <v>918</v>
      </c>
      <c r="I783">
        <v>480</v>
      </c>
      <c r="J783">
        <v>9</v>
      </c>
      <c r="K783" s="4">
        <v>1.0000000099999999E+38</v>
      </c>
      <c r="L783" t="s">
        <v>9824</v>
      </c>
      <c r="M783" t="s">
        <v>915</v>
      </c>
      <c r="N783" t="s">
        <v>9821</v>
      </c>
      <c r="O783" t="s">
        <v>919</v>
      </c>
      <c r="P783" t="s">
        <v>20</v>
      </c>
      <c r="Q783" t="s">
        <v>928</v>
      </c>
    </row>
    <row r="784" spans="1:17" x14ac:dyDescent="0.25">
      <c r="A784" t="s">
        <v>9828</v>
      </c>
      <c r="B784" t="s">
        <v>502</v>
      </c>
      <c r="C784">
        <v>1</v>
      </c>
      <c r="D784" t="s">
        <v>18</v>
      </c>
      <c r="E784" t="s">
        <v>42</v>
      </c>
      <c r="F784" s="1">
        <v>0.375</v>
      </c>
      <c r="G784" t="s">
        <v>9827</v>
      </c>
      <c r="H784" t="s">
        <v>918</v>
      </c>
      <c r="I784">
        <v>480</v>
      </c>
      <c r="J784">
        <v>9</v>
      </c>
      <c r="K784" s="4">
        <v>1.0000000099999999E+38</v>
      </c>
      <c r="L784" t="s">
        <v>9824</v>
      </c>
      <c r="M784" t="s">
        <v>915</v>
      </c>
      <c r="N784" t="s">
        <v>9821</v>
      </c>
      <c r="O784" t="s">
        <v>919</v>
      </c>
      <c r="P784" t="s">
        <v>20</v>
      </c>
      <c r="Q784" t="s">
        <v>929</v>
      </c>
    </row>
    <row r="785" spans="1:17" x14ac:dyDescent="0.25">
      <c r="A785" t="s">
        <v>9829</v>
      </c>
      <c r="B785" t="s">
        <v>17</v>
      </c>
      <c r="C785">
        <v>1</v>
      </c>
      <c r="D785" t="s">
        <v>18</v>
      </c>
      <c r="E785" t="s">
        <v>19</v>
      </c>
      <c r="F785" s="1">
        <v>0.375</v>
      </c>
      <c r="G785" t="s">
        <v>9819</v>
      </c>
      <c r="H785" t="s">
        <v>918</v>
      </c>
      <c r="I785">
        <v>480</v>
      </c>
      <c r="J785">
        <v>9</v>
      </c>
      <c r="K785" s="4">
        <v>1.0000000099999999E+38</v>
      </c>
      <c r="L785" t="s">
        <v>9824</v>
      </c>
      <c r="M785" t="s">
        <v>915</v>
      </c>
      <c r="N785" t="s">
        <v>9821</v>
      </c>
      <c r="O785" t="s">
        <v>919</v>
      </c>
      <c r="P785" t="s">
        <v>20</v>
      </c>
      <c r="Q785" t="s">
        <v>930</v>
      </c>
    </row>
    <row r="786" spans="1:17" x14ac:dyDescent="0.25">
      <c r="A786" t="s">
        <v>9829</v>
      </c>
      <c r="B786" t="s">
        <v>28</v>
      </c>
      <c r="C786">
        <v>1</v>
      </c>
      <c r="D786" t="s">
        <v>18</v>
      </c>
      <c r="E786" t="s">
        <v>29</v>
      </c>
      <c r="F786" s="1">
        <v>0.375</v>
      </c>
      <c r="G786" t="s">
        <v>9825</v>
      </c>
      <c r="H786" t="s">
        <v>918</v>
      </c>
      <c r="I786">
        <v>480</v>
      </c>
      <c r="J786">
        <v>9</v>
      </c>
      <c r="K786" s="4">
        <v>1.0000000099999999E+38</v>
      </c>
      <c r="L786" t="s">
        <v>9824</v>
      </c>
      <c r="M786" t="s">
        <v>915</v>
      </c>
      <c r="N786" t="s">
        <v>9821</v>
      </c>
      <c r="O786" t="s">
        <v>919</v>
      </c>
      <c r="P786" t="s">
        <v>20</v>
      </c>
      <c r="Q786" t="s">
        <v>931</v>
      </c>
    </row>
    <row r="787" spans="1:17" x14ac:dyDescent="0.25">
      <c r="A787" t="s">
        <v>9829</v>
      </c>
      <c r="B787" t="s">
        <v>32</v>
      </c>
      <c r="C787">
        <v>1</v>
      </c>
      <c r="D787" t="s">
        <v>18</v>
      </c>
      <c r="E787" t="s">
        <v>33</v>
      </c>
      <c r="F787" s="1">
        <v>0.375</v>
      </c>
      <c r="G787" t="s">
        <v>9826</v>
      </c>
      <c r="H787" t="s">
        <v>918</v>
      </c>
      <c r="I787">
        <v>480</v>
      </c>
      <c r="J787">
        <v>9</v>
      </c>
      <c r="K787" s="4">
        <v>1.0000000099999999E+38</v>
      </c>
      <c r="L787" t="s">
        <v>9824</v>
      </c>
      <c r="M787" t="s">
        <v>915</v>
      </c>
      <c r="N787" t="s">
        <v>9821</v>
      </c>
      <c r="O787" t="s">
        <v>919</v>
      </c>
      <c r="P787" t="s">
        <v>20</v>
      </c>
      <c r="Q787" t="s">
        <v>932</v>
      </c>
    </row>
    <row r="788" spans="1:17" x14ac:dyDescent="0.25">
      <c r="A788" t="s">
        <v>9829</v>
      </c>
      <c r="B788" t="s">
        <v>479</v>
      </c>
      <c r="C788">
        <v>1</v>
      </c>
      <c r="D788" t="s">
        <v>18</v>
      </c>
      <c r="E788" t="s">
        <v>37</v>
      </c>
      <c r="F788" s="1">
        <v>0.375</v>
      </c>
      <c r="G788" t="s">
        <v>9819</v>
      </c>
      <c r="H788" t="s">
        <v>918</v>
      </c>
      <c r="I788">
        <v>480</v>
      </c>
      <c r="J788">
        <v>9</v>
      </c>
      <c r="K788" s="4">
        <v>1.0000000099999999E+38</v>
      </c>
      <c r="L788" t="s">
        <v>9824</v>
      </c>
      <c r="M788" t="s">
        <v>915</v>
      </c>
      <c r="N788" t="s">
        <v>9821</v>
      </c>
      <c r="O788" t="s">
        <v>919</v>
      </c>
      <c r="P788" t="s">
        <v>20</v>
      </c>
      <c r="Q788" t="s">
        <v>933</v>
      </c>
    </row>
    <row r="789" spans="1:17" x14ac:dyDescent="0.25">
      <c r="A789" t="s">
        <v>9829</v>
      </c>
      <c r="B789" t="s">
        <v>502</v>
      </c>
      <c r="C789">
        <v>1</v>
      </c>
      <c r="D789" t="s">
        <v>18</v>
      </c>
      <c r="E789" t="s">
        <v>42</v>
      </c>
      <c r="F789" s="1">
        <v>0.375</v>
      </c>
      <c r="G789" t="s">
        <v>9827</v>
      </c>
      <c r="H789" t="s">
        <v>918</v>
      </c>
      <c r="I789">
        <v>480</v>
      </c>
      <c r="J789">
        <v>9</v>
      </c>
      <c r="K789" s="4">
        <v>1.0000000099999999E+38</v>
      </c>
      <c r="L789" t="s">
        <v>9824</v>
      </c>
      <c r="M789" t="s">
        <v>915</v>
      </c>
      <c r="N789" t="s">
        <v>9821</v>
      </c>
      <c r="O789" t="s">
        <v>919</v>
      </c>
      <c r="P789" t="s">
        <v>20</v>
      </c>
      <c r="Q789" t="s">
        <v>934</v>
      </c>
    </row>
    <row r="790" spans="1:17" x14ac:dyDescent="0.25">
      <c r="A790" t="s">
        <v>9830</v>
      </c>
      <c r="B790" t="s">
        <v>17</v>
      </c>
      <c r="C790">
        <v>1</v>
      </c>
      <c r="D790" t="s">
        <v>18</v>
      </c>
      <c r="E790" t="s">
        <v>19</v>
      </c>
      <c r="F790" s="1">
        <v>0.66666666666666663</v>
      </c>
      <c r="G790" t="s">
        <v>9831</v>
      </c>
      <c r="H790" t="s">
        <v>935</v>
      </c>
      <c r="I790">
        <v>120</v>
      </c>
      <c r="J790">
        <v>16</v>
      </c>
      <c r="K790" s="4">
        <v>1.1111010001111099E+44</v>
      </c>
      <c r="L790" t="s">
        <v>9832</v>
      </c>
      <c r="M790" t="s">
        <v>915</v>
      </c>
      <c r="N790" t="s">
        <v>9821</v>
      </c>
      <c r="O790" t="s">
        <v>331</v>
      </c>
      <c r="P790" t="s">
        <v>20</v>
      </c>
      <c r="Q790" t="s">
        <v>936</v>
      </c>
    </row>
    <row r="791" spans="1:17" x14ac:dyDescent="0.25">
      <c r="A791" t="s">
        <v>9833</v>
      </c>
      <c r="B791" t="s">
        <v>17</v>
      </c>
      <c r="C791">
        <v>1</v>
      </c>
      <c r="D791" t="s">
        <v>18</v>
      </c>
      <c r="E791" t="s">
        <v>33</v>
      </c>
      <c r="F791" s="1">
        <v>0.66666666666666663</v>
      </c>
      <c r="G791" t="s">
        <v>9834</v>
      </c>
      <c r="H791" t="s">
        <v>9835</v>
      </c>
      <c r="I791">
        <v>120</v>
      </c>
      <c r="J791">
        <v>12</v>
      </c>
      <c r="K791" s="4">
        <v>1.1111110001111099E+44</v>
      </c>
      <c r="L791" t="s">
        <v>9836</v>
      </c>
      <c r="M791" t="s">
        <v>915</v>
      </c>
      <c r="N791" t="s">
        <v>9821</v>
      </c>
      <c r="O791" t="s">
        <v>331</v>
      </c>
      <c r="P791" t="s">
        <v>20</v>
      </c>
      <c r="Q791" t="s">
        <v>939</v>
      </c>
    </row>
    <row r="792" spans="1:17" x14ac:dyDescent="0.25">
      <c r="A792" t="s">
        <v>9837</v>
      </c>
      <c r="B792" t="s">
        <v>17</v>
      </c>
      <c r="C792">
        <v>1</v>
      </c>
      <c r="D792" t="s">
        <v>18</v>
      </c>
      <c r="E792" t="s">
        <v>42</v>
      </c>
      <c r="F792" s="1">
        <v>0.66666666666666663</v>
      </c>
      <c r="G792" t="s">
        <v>9838</v>
      </c>
      <c r="H792" t="s">
        <v>940</v>
      </c>
      <c r="I792">
        <v>120</v>
      </c>
      <c r="J792">
        <v>15</v>
      </c>
      <c r="K792" s="4">
        <v>1.1111110001111099E+44</v>
      </c>
      <c r="L792" t="s">
        <v>9839</v>
      </c>
      <c r="M792" t="s">
        <v>915</v>
      </c>
      <c r="N792" t="s">
        <v>9821</v>
      </c>
      <c r="O792" t="s">
        <v>331</v>
      </c>
      <c r="P792" t="s">
        <v>20</v>
      </c>
      <c r="Q792" t="s">
        <v>941</v>
      </c>
    </row>
    <row r="793" spans="1:17" x14ac:dyDescent="0.25">
      <c r="A793" t="s">
        <v>9840</v>
      </c>
      <c r="B793" t="s">
        <v>179</v>
      </c>
      <c r="C793">
        <v>1</v>
      </c>
      <c r="D793" t="s">
        <v>18</v>
      </c>
      <c r="E793" t="s">
        <v>33</v>
      </c>
      <c r="F793" s="1">
        <v>0.375</v>
      </c>
      <c r="G793" t="s">
        <v>9841</v>
      </c>
      <c r="H793" t="s">
        <v>9842</v>
      </c>
      <c r="I793">
        <v>360</v>
      </c>
      <c r="J793">
        <v>13</v>
      </c>
      <c r="K793" s="4">
        <v>1E+42</v>
      </c>
      <c r="L793" t="s">
        <v>38</v>
      </c>
      <c r="M793" t="s">
        <v>915</v>
      </c>
      <c r="N793" t="s">
        <v>9821</v>
      </c>
      <c r="O793" t="s">
        <v>331</v>
      </c>
      <c r="P793" t="s">
        <v>180</v>
      </c>
      <c r="Q793" t="s">
        <v>944</v>
      </c>
    </row>
    <row r="794" spans="1:17" x14ac:dyDescent="0.25">
      <c r="A794" t="s">
        <v>9840</v>
      </c>
      <c r="B794" t="s">
        <v>713</v>
      </c>
      <c r="C794">
        <v>1</v>
      </c>
      <c r="D794" t="s">
        <v>18</v>
      </c>
      <c r="E794" t="s">
        <v>42</v>
      </c>
      <c r="F794" s="1">
        <v>0.375</v>
      </c>
      <c r="G794" t="s">
        <v>9841</v>
      </c>
      <c r="H794" t="s">
        <v>9843</v>
      </c>
      <c r="I794">
        <v>360</v>
      </c>
      <c r="J794">
        <v>13</v>
      </c>
      <c r="K794" s="4">
        <v>1E+42</v>
      </c>
      <c r="L794" t="s">
        <v>38</v>
      </c>
      <c r="M794" t="s">
        <v>915</v>
      </c>
      <c r="N794" t="s">
        <v>9821</v>
      </c>
      <c r="O794" t="s">
        <v>331</v>
      </c>
      <c r="P794" t="s">
        <v>180</v>
      </c>
      <c r="Q794" t="s">
        <v>945</v>
      </c>
    </row>
    <row r="795" spans="1:17" x14ac:dyDescent="0.25">
      <c r="A795" t="s">
        <v>9840</v>
      </c>
      <c r="B795" t="s">
        <v>946</v>
      </c>
      <c r="C795">
        <v>1</v>
      </c>
      <c r="D795" t="s">
        <v>18</v>
      </c>
      <c r="E795" t="s">
        <v>29</v>
      </c>
      <c r="F795" s="1">
        <v>0.375</v>
      </c>
      <c r="G795" t="s">
        <v>9841</v>
      </c>
      <c r="H795" t="s">
        <v>9844</v>
      </c>
      <c r="I795">
        <v>360</v>
      </c>
      <c r="J795">
        <v>13</v>
      </c>
      <c r="K795" s="4">
        <v>9.9999999999999995E+33</v>
      </c>
      <c r="L795" t="s">
        <v>38</v>
      </c>
      <c r="M795" t="s">
        <v>915</v>
      </c>
      <c r="N795" t="s">
        <v>9821</v>
      </c>
      <c r="O795" t="s">
        <v>331</v>
      </c>
      <c r="P795" t="s">
        <v>180</v>
      </c>
      <c r="Q795" t="s">
        <v>947</v>
      </c>
    </row>
    <row r="796" spans="1:17" x14ac:dyDescent="0.25">
      <c r="A796" t="s">
        <v>9840</v>
      </c>
      <c r="B796" t="s">
        <v>948</v>
      </c>
      <c r="C796">
        <v>1</v>
      </c>
      <c r="D796" t="s">
        <v>18</v>
      </c>
      <c r="E796" t="s">
        <v>33</v>
      </c>
      <c r="F796" s="1">
        <v>0.375</v>
      </c>
      <c r="G796" t="s">
        <v>9841</v>
      </c>
      <c r="H796" t="s">
        <v>9845</v>
      </c>
      <c r="I796">
        <v>360</v>
      </c>
      <c r="J796">
        <v>13</v>
      </c>
      <c r="K796" s="4">
        <v>9.9999999999999995E+33</v>
      </c>
      <c r="L796" t="s">
        <v>38</v>
      </c>
      <c r="M796" t="s">
        <v>915</v>
      </c>
      <c r="N796" t="s">
        <v>9821</v>
      </c>
      <c r="O796" t="s">
        <v>331</v>
      </c>
      <c r="P796" t="s">
        <v>180</v>
      </c>
      <c r="Q796" t="s">
        <v>949</v>
      </c>
    </row>
    <row r="797" spans="1:17" x14ac:dyDescent="0.25">
      <c r="A797" t="s">
        <v>9840</v>
      </c>
      <c r="B797" t="s">
        <v>950</v>
      </c>
      <c r="C797">
        <v>1</v>
      </c>
      <c r="D797" t="s">
        <v>18</v>
      </c>
      <c r="E797" t="s">
        <v>29</v>
      </c>
      <c r="F797" s="1">
        <v>0.375</v>
      </c>
      <c r="G797" t="s">
        <v>9841</v>
      </c>
      <c r="H797" t="s">
        <v>9846</v>
      </c>
      <c r="I797">
        <v>360</v>
      </c>
      <c r="J797">
        <v>13</v>
      </c>
      <c r="K797" s="4">
        <v>9.9999999999999998E+23</v>
      </c>
      <c r="L797" t="s">
        <v>38</v>
      </c>
      <c r="M797" t="s">
        <v>915</v>
      </c>
      <c r="N797" t="s">
        <v>9821</v>
      </c>
      <c r="O797" t="s">
        <v>331</v>
      </c>
      <c r="P797" t="s">
        <v>180</v>
      </c>
      <c r="Q797" t="s">
        <v>951</v>
      </c>
    </row>
    <row r="798" spans="1:17" x14ac:dyDescent="0.25">
      <c r="A798" t="s">
        <v>9840</v>
      </c>
      <c r="B798" t="s">
        <v>952</v>
      </c>
      <c r="C798">
        <v>1</v>
      </c>
      <c r="D798" t="s">
        <v>18</v>
      </c>
      <c r="E798" t="s">
        <v>29</v>
      </c>
      <c r="F798" s="1">
        <v>0.375</v>
      </c>
      <c r="G798" t="s">
        <v>9841</v>
      </c>
      <c r="H798" t="s">
        <v>9847</v>
      </c>
      <c r="I798">
        <v>360</v>
      </c>
      <c r="J798">
        <v>13</v>
      </c>
      <c r="K798" s="4">
        <v>1E+19</v>
      </c>
      <c r="L798" t="s">
        <v>38</v>
      </c>
      <c r="M798" t="s">
        <v>915</v>
      </c>
      <c r="N798" t="s">
        <v>9821</v>
      </c>
      <c r="O798" t="s">
        <v>331</v>
      </c>
      <c r="P798" t="s">
        <v>180</v>
      </c>
      <c r="Q798" t="s">
        <v>953</v>
      </c>
    </row>
    <row r="799" spans="1:17" x14ac:dyDescent="0.25">
      <c r="A799" t="s">
        <v>9840</v>
      </c>
      <c r="B799" t="s">
        <v>954</v>
      </c>
      <c r="C799">
        <v>1</v>
      </c>
      <c r="D799" t="s">
        <v>18</v>
      </c>
      <c r="E799" t="s">
        <v>33</v>
      </c>
      <c r="F799" s="1">
        <v>0.375</v>
      </c>
      <c r="G799" t="s">
        <v>9841</v>
      </c>
      <c r="H799" t="s">
        <v>9848</v>
      </c>
      <c r="I799">
        <v>360</v>
      </c>
      <c r="J799">
        <v>13</v>
      </c>
      <c r="K799" s="4">
        <v>1E+19</v>
      </c>
      <c r="L799" t="s">
        <v>38</v>
      </c>
      <c r="M799" t="s">
        <v>915</v>
      </c>
      <c r="N799" t="s">
        <v>9821</v>
      </c>
      <c r="O799" t="s">
        <v>331</v>
      </c>
      <c r="P799" t="s">
        <v>180</v>
      </c>
      <c r="Q799" t="s">
        <v>955</v>
      </c>
    </row>
    <row r="800" spans="1:17" x14ac:dyDescent="0.25">
      <c r="A800" t="s">
        <v>9849</v>
      </c>
      <c r="B800" t="s">
        <v>17</v>
      </c>
      <c r="C800">
        <v>1</v>
      </c>
      <c r="D800" t="s">
        <v>18</v>
      </c>
      <c r="E800" t="s">
        <v>29</v>
      </c>
      <c r="F800" s="1">
        <v>0.58333333333333337</v>
      </c>
      <c r="G800" t="s">
        <v>9202</v>
      </c>
      <c r="H800" t="s">
        <v>9850</v>
      </c>
      <c r="I800">
        <v>240</v>
      </c>
      <c r="J800">
        <v>47</v>
      </c>
      <c r="K800" s="4">
        <v>1.1111010001111099E+44</v>
      </c>
      <c r="L800" t="s">
        <v>9851</v>
      </c>
      <c r="M800" t="s">
        <v>24</v>
      </c>
      <c r="N800" t="s">
        <v>9852</v>
      </c>
      <c r="O800" t="s">
        <v>25</v>
      </c>
      <c r="P800" t="s">
        <v>20</v>
      </c>
      <c r="Q800" t="s">
        <v>957</v>
      </c>
    </row>
    <row r="801" spans="1:17" x14ac:dyDescent="0.25">
      <c r="A801" t="s">
        <v>9853</v>
      </c>
      <c r="B801" t="s">
        <v>17</v>
      </c>
      <c r="C801">
        <v>1</v>
      </c>
      <c r="D801" t="s">
        <v>18</v>
      </c>
      <c r="E801" t="s">
        <v>29</v>
      </c>
      <c r="F801" s="1">
        <v>0.58333333333333337</v>
      </c>
      <c r="G801" t="s">
        <v>9194</v>
      </c>
      <c r="H801" t="s">
        <v>956</v>
      </c>
      <c r="I801">
        <v>240</v>
      </c>
      <c r="J801">
        <v>50</v>
      </c>
      <c r="K801" s="4">
        <v>1.1111100111111E+24</v>
      </c>
      <c r="L801" t="s">
        <v>9851</v>
      </c>
      <c r="M801" t="s">
        <v>24</v>
      </c>
      <c r="N801" t="s">
        <v>9852</v>
      </c>
      <c r="O801" t="s">
        <v>66</v>
      </c>
      <c r="P801" t="s">
        <v>20</v>
      </c>
      <c r="Q801" t="s">
        <v>958</v>
      </c>
    </row>
    <row r="802" spans="1:17" x14ac:dyDescent="0.25">
      <c r="A802" t="s">
        <v>9854</v>
      </c>
      <c r="B802" t="s">
        <v>17</v>
      </c>
      <c r="C802">
        <v>1</v>
      </c>
      <c r="D802" t="s">
        <v>18</v>
      </c>
      <c r="E802" t="s">
        <v>19</v>
      </c>
      <c r="F802" s="1">
        <v>0.375</v>
      </c>
      <c r="G802" t="s">
        <v>9196</v>
      </c>
      <c r="H802" t="s">
        <v>38</v>
      </c>
      <c r="I802">
        <v>420</v>
      </c>
      <c r="J802">
        <v>6</v>
      </c>
      <c r="K802" s="4">
        <v>1.11E+49</v>
      </c>
      <c r="L802" t="s">
        <v>9851</v>
      </c>
      <c r="M802" t="s">
        <v>24</v>
      </c>
      <c r="N802" t="s">
        <v>9852</v>
      </c>
      <c r="O802" t="s">
        <v>311</v>
      </c>
      <c r="P802" t="s">
        <v>20</v>
      </c>
      <c r="Q802" t="s">
        <v>959</v>
      </c>
    </row>
    <row r="803" spans="1:17" x14ac:dyDescent="0.25">
      <c r="A803" t="s">
        <v>9854</v>
      </c>
      <c r="B803" t="s">
        <v>28</v>
      </c>
      <c r="C803">
        <v>1</v>
      </c>
      <c r="D803" t="s">
        <v>18</v>
      </c>
      <c r="E803" t="s">
        <v>29</v>
      </c>
      <c r="F803" s="1">
        <v>0.375</v>
      </c>
      <c r="G803" t="s">
        <v>9196</v>
      </c>
      <c r="H803" t="s">
        <v>38</v>
      </c>
      <c r="I803">
        <v>420</v>
      </c>
      <c r="J803">
        <v>6</v>
      </c>
      <c r="K803" s="4">
        <v>1.11E+49</v>
      </c>
      <c r="L803" t="s">
        <v>9851</v>
      </c>
      <c r="M803" t="s">
        <v>24</v>
      </c>
      <c r="N803" t="s">
        <v>9852</v>
      </c>
      <c r="O803" t="s">
        <v>311</v>
      </c>
      <c r="P803" t="s">
        <v>20</v>
      </c>
      <c r="Q803" t="s">
        <v>960</v>
      </c>
    </row>
    <row r="804" spans="1:17" x14ac:dyDescent="0.25">
      <c r="A804" t="s">
        <v>9854</v>
      </c>
      <c r="B804" t="s">
        <v>32</v>
      </c>
      <c r="C804">
        <v>1</v>
      </c>
      <c r="D804" t="s">
        <v>18</v>
      </c>
      <c r="E804" t="s">
        <v>33</v>
      </c>
      <c r="F804" s="1">
        <v>0.375</v>
      </c>
      <c r="G804" t="s">
        <v>9196</v>
      </c>
      <c r="H804" t="s">
        <v>38</v>
      </c>
      <c r="I804">
        <v>420</v>
      </c>
      <c r="J804">
        <v>6</v>
      </c>
      <c r="K804" s="4">
        <v>1.11E+49</v>
      </c>
      <c r="L804" t="s">
        <v>9851</v>
      </c>
      <c r="M804" t="s">
        <v>24</v>
      </c>
      <c r="N804" t="s">
        <v>9852</v>
      </c>
      <c r="O804" t="s">
        <v>311</v>
      </c>
      <c r="P804" t="s">
        <v>20</v>
      </c>
      <c r="Q804" t="s">
        <v>961</v>
      </c>
    </row>
    <row r="805" spans="1:17" x14ac:dyDescent="0.25">
      <c r="A805" t="s">
        <v>9854</v>
      </c>
      <c r="B805" t="s">
        <v>479</v>
      </c>
      <c r="C805">
        <v>1</v>
      </c>
      <c r="D805" t="s">
        <v>18</v>
      </c>
      <c r="E805" t="s">
        <v>42</v>
      </c>
      <c r="F805" s="1">
        <v>0.375</v>
      </c>
      <c r="G805" t="s">
        <v>9196</v>
      </c>
      <c r="H805" t="s">
        <v>38</v>
      </c>
      <c r="I805">
        <v>420</v>
      </c>
      <c r="J805">
        <v>6</v>
      </c>
      <c r="K805" s="4">
        <v>1.11E+49</v>
      </c>
      <c r="L805" t="s">
        <v>9851</v>
      </c>
      <c r="M805" t="s">
        <v>24</v>
      </c>
      <c r="N805" t="s">
        <v>9852</v>
      </c>
      <c r="O805" t="s">
        <v>311</v>
      </c>
      <c r="P805" t="s">
        <v>20</v>
      </c>
      <c r="Q805" t="s">
        <v>962</v>
      </c>
    </row>
    <row r="806" spans="1:17" x14ac:dyDescent="0.25">
      <c r="A806" t="s">
        <v>9854</v>
      </c>
      <c r="B806" t="s">
        <v>502</v>
      </c>
      <c r="C806">
        <v>1</v>
      </c>
      <c r="D806" t="s">
        <v>18</v>
      </c>
      <c r="E806" t="s">
        <v>37</v>
      </c>
      <c r="F806" s="1">
        <v>0.375</v>
      </c>
      <c r="G806" t="s">
        <v>9196</v>
      </c>
      <c r="H806" t="s">
        <v>38</v>
      </c>
      <c r="I806">
        <v>420</v>
      </c>
      <c r="J806">
        <v>6</v>
      </c>
      <c r="K806" s="4">
        <v>1.11E+49</v>
      </c>
      <c r="L806" t="s">
        <v>9851</v>
      </c>
      <c r="M806" t="s">
        <v>24</v>
      </c>
      <c r="N806" t="s">
        <v>9852</v>
      </c>
      <c r="O806" t="s">
        <v>311</v>
      </c>
      <c r="P806" t="s">
        <v>20</v>
      </c>
      <c r="Q806" t="s">
        <v>963</v>
      </c>
    </row>
    <row r="807" spans="1:17" x14ac:dyDescent="0.25">
      <c r="A807" t="s">
        <v>9855</v>
      </c>
      <c r="B807" t="s">
        <v>405</v>
      </c>
      <c r="C807" t="s">
        <v>411</v>
      </c>
      <c r="D807" t="s">
        <v>18</v>
      </c>
      <c r="E807" t="s">
        <v>42</v>
      </c>
      <c r="F807" s="1">
        <v>0.375</v>
      </c>
      <c r="G807" t="s">
        <v>9856</v>
      </c>
      <c r="H807" t="s">
        <v>9857</v>
      </c>
      <c r="I807">
        <v>180</v>
      </c>
      <c r="J807">
        <v>104</v>
      </c>
      <c r="K807" s="4">
        <v>1.0101000010101E+43</v>
      </c>
      <c r="L807" t="s">
        <v>9858</v>
      </c>
      <c r="M807" t="s">
        <v>24</v>
      </c>
      <c r="N807" t="s">
        <v>441</v>
      </c>
      <c r="O807" t="s">
        <v>25</v>
      </c>
      <c r="P807" t="s">
        <v>395</v>
      </c>
      <c r="Q807" t="s">
        <v>965</v>
      </c>
    </row>
    <row r="808" spans="1:17" x14ac:dyDescent="0.25">
      <c r="A808" t="s">
        <v>9855</v>
      </c>
      <c r="B808" t="s">
        <v>405</v>
      </c>
      <c r="C808" t="s">
        <v>413</v>
      </c>
      <c r="D808" t="s">
        <v>18</v>
      </c>
      <c r="E808" t="s">
        <v>42</v>
      </c>
      <c r="F808" s="1">
        <v>0.375</v>
      </c>
      <c r="G808" t="s">
        <v>9859</v>
      </c>
      <c r="H808" t="s">
        <v>38</v>
      </c>
      <c r="I808">
        <v>60</v>
      </c>
      <c r="J808">
        <v>104</v>
      </c>
      <c r="K808" s="4">
        <v>1.000000001E+40</v>
      </c>
      <c r="L808" t="s">
        <v>9858</v>
      </c>
      <c r="M808" t="s">
        <v>24</v>
      </c>
      <c r="N808" t="s">
        <v>441</v>
      </c>
      <c r="O808" t="s">
        <v>25</v>
      </c>
      <c r="P808" t="s">
        <v>395</v>
      </c>
      <c r="Q808" t="s">
        <v>965</v>
      </c>
    </row>
    <row r="809" spans="1:17" x14ac:dyDescent="0.25">
      <c r="A809" t="s">
        <v>9855</v>
      </c>
      <c r="B809" t="s">
        <v>405</v>
      </c>
      <c r="C809" t="s">
        <v>966</v>
      </c>
      <c r="D809" t="s">
        <v>18</v>
      </c>
      <c r="E809" t="s">
        <v>42</v>
      </c>
      <c r="F809" s="1">
        <v>0.58333333333333337</v>
      </c>
      <c r="G809" t="s">
        <v>9856</v>
      </c>
      <c r="H809" t="s">
        <v>9857</v>
      </c>
      <c r="I809">
        <v>180</v>
      </c>
      <c r="J809">
        <v>92</v>
      </c>
      <c r="K809" s="4">
        <v>1.0101000010101E+43</v>
      </c>
      <c r="L809" t="s">
        <v>9858</v>
      </c>
      <c r="M809" t="s">
        <v>24</v>
      </c>
      <c r="N809" t="s">
        <v>441</v>
      </c>
      <c r="O809" t="s">
        <v>25</v>
      </c>
      <c r="P809" t="s">
        <v>395</v>
      </c>
      <c r="Q809" t="s">
        <v>967</v>
      </c>
    </row>
    <row r="810" spans="1:17" x14ac:dyDescent="0.25">
      <c r="A810" t="s">
        <v>9855</v>
      </c>
      <c r="B810" t="s">
        <v>405</v>
      </c>
      <c r="C810" t="s">
        <v>968</v>
      </c>
      <c r="D810" t="s">
        <v>18</v>
      </c>
      <c r="E810" t="s">
        <v>42</v>
      </c>
      <c r="F810" s="1">
        <v>0.58333333333333337</v>
      </c>
      <c r="G810" t="s">
        <v>9860</v>
      </c>
      <c r="H810" t="s">
        <v>38</v>
      </c>
      <c r="I810">
        <v>60</v>
      </c>
      <c r="J810">
        <v>92</v>
      </c>
      <c r="K810" s="4">
        <v>1.000000001E+40</v>
      </c>
      <c r="L810" t="s">
        <v>9858</v>
      </c>
      <c r="M810" t="s">
        <v>24</v>
      </c>
      <c r="N810" t="s">
        <v>441</v>
      </c>
      <c r="O810" t="s">
        <v>25</v>
      </c>
      <c r="P810" t="s">
        <v>395</v>
      </c>
      <c r="Q810" t="s">
        <v>967</v>
      </c>
    </row>
    <row r="811" spans="1:17" x14ac:dyDescent="0.25">
      <c r="A811" t="s">
        <v>9855</v>
      </c>
      <c r="B811" t="s">
        <v>405</v>
      </c>
      <c r="C811" t="s">
        <v>969</v>
      </c>
      <c r="D811" t="s">
        <v>18</v>
      </c>
      <c r="E811" t="s">
        <v>37</v>
      </c>
      <c r="F811" s="1">
        <v>0.375</v>
      </c>
      <c r="G811" t="s">
        <v>9856</v>
      </c>
      <c r="H811" t="s">
        <v>9861</v>
      </c>
      <c r="I811">
        <v>180</v>
      </c>
      <c r="J811">
        <v>119</v>
      </c>
      <c r="K811" s="4">
        <v>1.0101000010101E+43</v>
      </c>
      <c r="L811" t="s">
        <v>9858</v>
      </c>
      <c r="M811" t="s">
        <v>24</v>
      </c>
      <c r="N811" t="s">
        <v>441</v>
      </c>
      <c r="O811" t="s">
        <v>25</v>
      </c>
      <c r="P811" t="s">
        <v>395</v>
      </c>
      <c r="Q811" t="s">
        <v>970</v>
      </c>
    </row>
    <row r="812" spans="1:17" x14ac:dyDescent="0.25">
      <c r="A812" t="s">
        <v>9855</v>
      </c>
      <c r="B812" t="s">
        <v>405</v>
      </c>
      <c r="C812" t="s">
        <v>971</v>
      </c>
      <c r="D812" t="s">
        <v>18</v>
      </c>
      <c r="E812" t="s">
        <v>37</v>
      </c>
      <c r="F812" s="1">
        <v>0.375</v>
      </c>
      <c r="G812" t="s">
        <v>9862</v>
      </c>
      <c r="H812" t="s">
        <v>38</v>
      </c>
      <c r="I812">
        <v>60</v>
      </c>
      <c r="J812">
        <v>119</v>
      </c>
      <c r="K812" s="4">
        <v>9.9999999999999996E+30</v>
      </c>
      <c r="L812" t="s">
        <v>9858</v>
      </c>
      <c r="M812" t="s">
        <v>24</v>
      </c>
      <c r="N812" t="s">
        <v>441</v>
      </c>
      <c r="O812" t="s">
        <v>25</v>
      </c>
      <c r="P812" t="s">
        <v>395</v>
      </c>
      <c r="Q812" t="s">
        <v>970</v>
      </c>
    </row>
    <row r="813" spans="1:17" x14ac:dyDescent="0.25">
      <c r="A813" t="s">
        <v>9855</v>
      </c>
      <c r="B813" t="s">
        <v>405</v>
      </c>
      <c r="C813" t="s">
        <v>972</v>
      </c>
      <c r="D813" t="s">
        <v>18</v>
      </c>
      <c r="E813" t="s">
        <v>37</v>
      </c>
      <c r="F813" s="1">
        <v>0.58333333333333337</v>
      </c>
      <c r="G813" t="s">
        <v>9856</v>
      </c>
      <c r="H813" t="s">
        <v>9863</v>
      </c>
      <c r="I813">
        <v>180</v>
      </c>
      <c r="J813">
        <v>103</v>
      </c>
      <c r="K813" s="4">
        <v>1.0101000010101E+43</v>
      </c>
      <c r="L813" t="s">
        <v>9858</v>
      </c>
      <c r="M813" t="s">
        <v>24</v>
      </c>
      <c r="N813" t="s">
        <v>441</v>
      </c>
      <c r="O813" t="s">
        <v>25</v>
      </c>
      <c r="P813" t="s">
        <v>395</v>
      </c>
      <c r="Q813" t="s">
        <v>973</v>
      </c>
    </row>
    <row r="814" spans="1:17" x14ac:dyDescent="0.25">
      <c r="A814" t="s">
        <v>9855</v>
      </c>
      <c r="B814" t="s">
        <v>405</v>
      </c>
      <c r="C814" t="s">
        <v>974</v>
      </c>
      <c r="D814" t="s">
        <v>18</v>
      </c>
      <c r="E814" t="s">
        <v>37</v>
      </c>
      <c r="F814" s="1">
        <v>0.58333333333333337</v>
      </c>
      <c r="G814" t="s">
        <v>9862</v>
      </c>
      <c r="H814" t="s">
        <v>38</v>
      </c>
      <c r="I814">
        <v>60</v>
      </c>
      <c r="J814">
        <v>103</v>
      </c>
      <c r="K814" s="4">
        <v>9.9999999999999996E+30</v>
      </c>
      <c r="L814" t="s">
        <v>9858</v>
      </c>
      <c r="M814" t="s">
        <v>24</v>
      </c>
      <c r="N814" t="s">
        <v>441</v>
      </c>
      <c r="O814" t="s">
        <v>25</v>
      </c>
      <c r="P814" t="s">
        <v>395</v>
      </c>
      <c r="Q814" t="s">
        <v>973</v>
      </c>
    </row>
    <row r="815" spans="1:17" x14ac:dyDescent="0.25">
      <c r="A815" t="s">
        <v>9855</v>
      </c>
      <c r="B815" t="s">
        <v>17</v>
      </c>
      <c r="C815">
        <v>1</v>
      </c>
      <c r="D815" t="s">
        <v>18</v>
      </c>
      <c r="E815" t="s">
        <v>19</v>
      </c>
      <c r="F815" s="1">
        <v>0.41666666666666669</v>
      </c>
      <c r="G815" t="s">
        <v>9134</v>
      </c>
      <c r="H815" t="s">
        <v>9864</v>
      </c>
      <c r="I815">
        <v>60</v>
      </c>
      <c r="J815">
        <v>294</v>
      </c>
      <c r="K815" s="4">
        <v>1.1111010001111099E+44</v>
      </c>
      <c r="L815" t="s">
        <v>9858</v>
      </c>
      <c r="M815" t="s">
        <v>24</v>
      </c>
      <c r="N815" t="s">
        <v>441</v>
      </c>
      <c r="O815" t="s">
        <v>25</v>
      </c>
      <c r="P815" t="s">
        <v>20</v>
      </c>
      <c r="Q815" t="s">
        <v>975</v>
      </c>
    </row>
    <row r="816" spans="1:17" x14ac:dyDescent="0.25">
      <c r="A816" t="s">
        <v>9855</v>
      </c>
      <c r="B816" t="s">
        <v>17</v>
      </c>
      <c r="C816">
        <v>2</v>
      </c>
      <c r="D816" t="s">
        <v>18</v>
      </c>
      <c r="E816" t="s">
        <v>19</v>
      </c>
      <c r="F816" s="1">
        <v>0.5</v>
      </c>
      <c r="G816" t="s">
        <v>9138</v>
      </c>
      <c r="H816" t="s">
        <v>9864</v>
      </c>
      <c r="I816">
        <v>60</v>
      </c>
      <c r="J816">
        <v>124</v>
      </c>
      <c r="K816" s="4">
        <v>1.1111010001111099E+44</v>
      </c>
      <c r="L816" t="s">
        <v>9858</v>
      </c>
      <c r="M816" t="s">
        <v>24</v>
      </c>
      <c r="N816" t="s">
        <v>441</v>
      </c>
      <c r="O816" t="s">
        <v>25</v>
      </c>
      <c r="P816" t="s">
        <v>20</v>
      </c>
      <c r="Q816" t="s">
        <v>976</v>
      </c>
    </row>
    <row r="817" spans="1:17" x14ac:dyDescent="0.25">
      <c r="A817" t="s">
        <v>9855</v>
      </c>
      <c r="B817" t="s">
        <v>28</v>
      </c>
      <c r="C817">
        <v>1</v>
      </c>
      <c r="D817" t="s">
        <v>18</v>
      </c>
      <c r="E817" t="s">
        <v>29</v>
      </c>
      <c r="F817" s="1">
        <v>0.41666666666666669</v>
      </c>
      <c r="G817" t="s">
        <v>9138</v>
      </c>
      <c r="H817" t="s">
        <v>9865</v>
      </c>
      <c r="I817">
        <v>60</v>
      </c>
      <c r="J817">
        <v>315</v>
      </c>
      <c r="K817" s="4">
        <v>1.1111010001111099E+44</v>
      </c>
      <c r="L817" t="s">
        <v>9858</v>
      </c>
      <c r="M817" t="s">
        <v>24</v>
      </c>
      <c r="N817" t="s">
        <v>441</v>
      </c>
      <c r="O817" t="s">
        <v>25</v>
      </c>
      <c r="P817" t="s">
        <v>20</v>
      </c>
      <c r="Q817" t="s">
        <v>977</v>
      </c>
    </row>
    <row r="818" spans="1:17" x14ac:dyDescent="0.25">
      <c r="A818" t="s">
        <v>9855</v>
      </c>
      <c r="B818" t="s">
        <v>28</v>
      </c>
      <c r="C818">
        <v>2</v>
      </c>
      <c r="D818" t="s">
        <v>18</v>
      </c>
      <c r="E818" t="s">
        <v>29</v>
      </c>
      <c r="F818" s="1">
        <v>0.625</v>
      </c>
      <c r="G818" t="s">
        <v>9134</v>
      </c>
      <c r="H818" t="s">
        <v>9865</v>
      </c>
      <c r="I818">
        <v>60</v>
      </c>
      <c r="J818">
        <v>103</v>
      </c>
      <c r="K818" s="4">
        <v>1.1111010001111099E+44</v>
      </c>
      <c r="L818" t="s">
        <v>9858</v>
      </c>
      <c r="M818" t="s">
        <v>24</v>
      </c>
      <c r="N818" t="s">
        <v>441</v>
      </c>
      <c r="O818" t="s">
        <v>25</v>
      </c>
      <c r="P818" t="s">
        <v>20</v>
      </c>
      <c r="Q818" t="s">
        <v>978</v>
      </c>
    </row>
    <row r="819" spans="1:17" x14ac:dyDescent="0.25">
      <c r="A819" t="s">
        <v>9855</v>
      </c>
      <c r="B819" t="s">
        <v>32</v>
      </c>
      <c r="C819">
        <v>1</v>
      </c>
      <c r="D819" t="s">
        <v>18</v>
      </c>
      <c r="E819" t="s">
        <v>33</v>
      </c>
      <c r="F819" s="1">
        <v>0.41666666666666669</v>
      </c>
      <c r="G819" t="s">
        <v>9134</v>
      </c>
      <c r="H819" t="s">
        <v>9866</v>
      </c>
      <c r="I819">
        <v>60</v>
      </c>
      <c r="J819">
        <v>324</v>
      </c>
      <c r="K819" s="4">
        <v>1.1111110001111099E+44</v>
      </c>
      <c r="L819" t="s">
        <v>9858</v>
      </c>
      <c r="M819" t="s">
        <v>24</v>
      </c>
      <c r="N819" t="s">
        <v>441</v>
      </c>
      <c r="O819" t="s">
        <v>25</v>
      </c>
      <c r="P819" t="s">
        <v>20</v>
      </c>
      <c r="Q819" t="s">
        <v>979</v>
      </c>
    </row>
    <row r="820" spans="1:17" x14ac:dyDescent="0.25">
      <c r="A820" t="s">
        <v>9855</v>
      </c>
      <c r="B820" t="s">
        <v>32</v>
      </c>
      <c r="C820">
        <v>2</v>
      </c>
      <c r="D820" t="s">
        <v>18</v>
      </c>
      <c r="E820" t="s">
        <v>33</v>
      </c>
      <c r="F820" s="1">
        <v>0.54166666666666663</v>
      </c>
      <c r="G820" t="s">
        <v>9134</v>
      </c>
      <c r="H820" t="s">
        <v>9866</v>
      </c>
      <c r="I820">
        <v>60</v>
      </c>
      <c r="J820">
        <v>94</v>
      </c>
      <c r="K820" s="4">
        <v>1.1111110001111099E+44</v>
      </c>
      <c r="L820" t="s">
        <v>9858</v>
      </c>
      <c r="M820" t="s">
        <v>24</v>
      </c>
      <c r="N820" t="s">
        <v>441</v>
      </c>
      <c r="O820" t="s">
        <v>25</v>
      </c>
      <c r="P820" t="s">
        <v>20</v>
      </c>
      <c r="Q820" t="s">
        <v>980</v>
      </c>
    </row>
    <row r="821" spans="1:17" x14ac:dyDescent="0.25">
      <c r="A821" t="s">
        <v>9855</v>
      </c>
      <c r="B821" t="s">
        <v>479</v>
      </c>
      <c r="C821">
        <v>1</v>
      </c>
      <c r="D821" t="s">
        <v>18</v>
      </c>
      <c r="E821" t="s">
        <v>42</v>
      </c>
      <c r="F821" s="1">
        <v>0.54166666666666663</v>
      </c>
      <c r="G821" t="s">
        <v>9134</v>
      </c>
      <c r="H821" t="s">
        <v>9867</v>
      </c>
      <c r="I821">
        <v>60</v>
      </c>
      <c r="J821">
        <v>224</v>
      </c>
      <c r="K821" s="4">
        <v>1.1111110001111099E+44</v>
      </c>
      <c r="L821" t="s">
        <v>9858</v>
      </c>
      <c r="M821" t="s">
        <v>24</v>
      </c>
      <c r="N821" t="s">
        <v>441</v>
      </c>
      <c r="O821" t="s">
        <v>25</v>
      </c>
      <c r="P821" t="s">
        <v>20</v>
      </c>
      <c r="Q821" t="s">
        <v>981</v>
      </c>
    </row>
    <row r="822" spans="1:17" x14ac:dyDescent="0.25">
      <c r="A822" t="s">
        <v>9855</v>
      </c>
      <c r="B822" t="s">
        <v>479</v>
      </c>
      <c r="C822" t="s">
        <v>966</v>
      </c>
      <c r="D822" t="s">
        <v>18</v>
      </c>
      <c r="E822" t="s">
        <v>42</v>
      </c>
      <c r="F822" s="1">
        <v>0.75</v>
      </c>
      <c r="G822" t="s">
        <v>9138</v>
      </c>
      <c r="H822" t="s">
        <v>9868</v>
      </c>
      <c r="I822">
        <v>60</v>
      </c>
      <c r="J822">
        <v>194</v>
      </c>
      <c r="K822" s="4">
        <v>1.0000000000110001E+42</v>
      </c>
      <c r="L822" t="s">
        <v>9858</v>
      </c>
      <c r="M822" t="s">
        <v>24</v>
      </c>
      <c r="N822" t="s">
        <v>441</v>
      </c>
      <c r="O822" t="s">
        <v>25</v>
      </c>
      <c r="P822" t="s">
        <v>20</v>
      </c>
      <c r="Q822" t="s">
        <v>982</v>
      </c>
    </row>
    <row r="823" spans="1:17" x14ac:dyDescent="0.25">
      <c r="A823" t="s">
        <v>9855</v>
      </c>
      <c r="B823" t="s">
        <v>479</v>
      </c>
      <c r="C823" t="s">
        <v>968</v>
      </c>
      <c r="D823" t="s">
        <v>18</v>
      </c>
      <c r="E823" t="s">
        <v>37</v>
      </c>
      <c r="F823" s="1">
        <v>0.54166666666666663</v>
      </c>
      <c r="G823" t="s">
        <v>9138</v>
      </c>
      <c r="H823" t="s">
        <v>9869</v>
      </c>
      <c r="I823">
        <v>60</v>
      </c>
      <c r="J823">
        <v>194</v>
      </c>
      <c r="K823" s="4">
        <v>1.101011000111E+44</v>
      </c>
      <c r="L823" t="s">
        <v>9858</v>
      </c>
      <c r="M823" t="s">
        <v>24</v>
      </c>
      <c r="N823" t="s">
        <v>441</v>
      </c>
      <c r="O823" t="s">
        <v>25</v>
      </c>
      <c r="P823" t="s">
        <v>20</v>
      </c>
      <c r="Q823" t="s">
        <v>982</v>
      </c>
    </row>
    <row r="824" spans="1:17" x14ac:dyDescent="0.25">
      <c r="A824" t="s">
        <v>9855</v>
      </c>
      <c r="B824" t="s">
        <v>36</v>
      </c>
      <c r="C824">
        <v>1</v>
      </c>
      <c r="D824" t="s">
        <v>18</v>
      </c>
      <c r="E824" t="s">
        <v>29</v>
      </c>
      <c r="F824" s="1">
        <v>0.79166666666666663</v>
      </c>
      <c r="G824" t="s">
        <v>9870</v>
      </c>
      <c r="H824" t="s">
        <v>38</v>
      </c>
      <c r="I824">
        <v>90</v>
      </c>
      <c r="J824">
        <v>418</v>
      </c>
      <c r="K824" s="4">
        <v>9.9999999999999995E+33</v>
      </c>
      <c r="L824" t="s">
        <v>38</v>
      </c>
      <c r="M824" t="s">
        <v>24</v>
      </c>
      <c r="N824" t="s">
        <v>441</v>
      </c>
      <c r="O824" t="s">
        <v>25</v>
      </c>
      <c r="P824" t="s">
        <v>39</v>
      </c>
      <c r="Q824" t="s">
        <v>983</v>
      </c>
    </row>
    <row r="825" spans="1:17" x14ac:dyDescent="0.25">
      <c r="A825" t="s">
        <v>9871</v>
      </c>
      <c r="B825" t="s">
        <v>405</v>
      </c>
      <c r="C825">
        <v>1</v>
      </c>
      <c r="D825" t="s">
        <v>18</v>
      </c>
      <c r="E825" t="s">
        <v>37</v>
      </c>
      <c r="F825" s="1">
        <v>0.375</v>
      </c>
      <c r="G825" t="s">
        <v>9856</v>
      </c>
      <c r="H825" t="s">
        <v>9872</v>
      </c>
      <c r="I825">
        <v>180</v>
      </c>
      <c r="J825">
        <v>106</v>
      </c>
      <c r="K825" s="4">
        <v>1.010100010101E+23</v>
      </c>
      <c r="L825" t="s">
        <v>9858</v>
      </c>
      <c r="M825" t="s">
        <v>24</v>
      </c>
      <c r="N825" t="s">
        <v>441</v>
      </c>
      <c r="O825" t="s">
        <v>66</v>
      </c>
      <c r="P825" t="s">
        <v>395</v>
      </c>
      <c r="Q825" t="s">
        <v>984</v>
      </c>
    </row>
    <row r="826" spans="1:17" x14ac:dyDescent="0.25">
      <c r="A826" t="s">
        <v>9871</v>
      </c>
      <c r="B826" t="s">
        <v>405</v>
      </c>
      <c r="C826">
        <v>2</v>
      </c>
      <c r="D826" t="s">
        <v>18</v>
      </c>
      <c r="E826" t="s">
        <v>37</v>
      </c>
      <c r="F826" s="1">
        <v>0.54166666666666663</v>
      </c>
      <c r="G826" t="s">
        <v>9856</v>
      </c>
      <c r="H826" t="s">
        <v>9872</v>
      </c>
      <c r="I826">
        <v>180</v>
      </c>
      <c r="J826">
        <v>79</v>
      </c>
      <c r="K826" s="4">
        <v>1.010100010101E+23</v>
      </c>
      <c r="L826" t="s">
        <v>9858</v>
      </c>
      <c r="M826" t="s">
        <v>24</v>
      </c>
      <c r="N826" t="s">
        <v>441</v>
      </c>
      <c r="O826" t="s">
        <v>66</v>
      </c>
      <c r="P826" t="s">
        <v>395</v>
      </c>
      <c r="Q826" t="s">
        <v>985</v>
      </c>
    </row>
    <row r="827" spans="1:17" x14ac:dyDescent="0.25">
      <c r="A827" t="s">
        <v>9871</v>
      </c>
      <c r="B827" t="s">
        <v>405</v>
      </c>
      <c r="C827">
        <v>3</v>
      </c>
      <c r="D827" t="s">
        <v>18</v>
      </c>
      <c r="E827" t="s">
        <v>42</v>
      </c>
      <c r="F827" s="1">
        <v>0.58333333333333337</v>
      </c>
      <c r="G827" t="s">
        <v>9873</v>
      </c>
      <c r="H827" t="s">
        <v>9874</v>
      </c>
      <c r="I827">
        <v>180</v>
      </c>
      <c r="J827">
        <v>79</v>
      </c>
      <c r="K827" s="4">
        <v>1.010100010101E+23</v>
      </c>
      <c r="L827" t="s">
        <v>9858</v>
      </c>
      <c r="M827" t="s">
        <v>24</v>
      </c>
      <c r="N827" t="s">
        <v>441</v>
      </c>
      <c r="O827" t="s">
        <v>66</v>
      </c>
      <c r="P827" t="s">
        <v>395</v>
      </c>
      <c r="Q827" t="s">
        <v>986</v>
      </c>
    </row>
    <row r="828" spans="1:17" x14ac:dyDescent="0.25">
      <c r="A828" t="s">
        <v>9871</v>
      </c>
      <c r="B828" t="s">
        <v>17</v>
      </c>
      <c r="C828">
        <v>1</v>
      </c>
      <c r="D828" t="s">
        <v>18</v>
      </c>
      <c r="E828" t="s">
        <v>19</v>
      </c>
      <c r="F828" s="1">
        <v>0.375</v>
      </c>
      <c r="G828" t="s">
        <v>9138</v>
      </c>
      <c r="H828" t="s">
        <v>9875</v>
      </c>
      <c r="I828">
        <v>60</v>
      </c>
      <c r="J828">
        <v>265</v>
      </c>
      <c r="K828" s="4">
        <v>1.1111100111111E+24</v>
      </c>
      <c r="L828" t="s">
        <v>9858</v>
      </c>
      <c r="M828" t="s">
        <v>24</v>
      </c>
      <c r="N828" t="s">
        <v>441</v>
      </c>
      <c r="O828" t="s">
        <v>66</v>
      </c>
      <c r="P828" t="s">
        <v>20</v>
      </c>
      <c r="Q828" t="s">
        <v>987</v>
      </c>
    </row>
    <row r="829" spans="1:17" x14ac:dyDescent="0.25">
      <c r="A829" t="s">
        <v>9871</v>
      </c>
      <c r="B829" t="s">
        <v>28</v>
      </c>
      <c r="C829">
        <v>1</v>
      </c>
      <c r="D829" t="s">
        <v>18</v>
      </c>
      <c r="E829" t="s">
        <v>29</v>
      </c>
      <c r="F829" s="1">
        <v>0.5</v>
      </c>
      <c r="G829" t="s">
        <v>9138</v>
      </c>
      <c r="H829" t="s">
        <v>9876</v>
      </c>
      <c r="I829">
        <v>60</v>
      </c>
      <c r="J829">
        <v>262</v>
      </c>
      <c r="K829" s="4">
        <v>1.1111100111111E+24</v>
      </c>
      <c r="L829" t="s">
        <v>9858</v>
      </c>
      <c r="M829" t="s">
        <v>24</v>
      </c>
      <c r="N829" t="s">
        <v>441</v>
      </c>
      <c r="O829" t="s">
        <v>66</v>
      </c>
      <c r="P829" t="s">
        <v>20</v>
      </c>
      <c r="Q829" t="s">
        <v>988</v>
      </c>
    </row>
    <row r="830" spans="1:17" x14ac:dyDescent="0.25">
      <c r="A830" t="s">
        <v>9871</v>
      </c>
      <c r="B830" t="s">
        <v>32</v>
      </c>
      <c r="C830">
        <v>1</v>
      </c>
      <c r="D830" t="s">
        <v>18</v>
      </c>
      <c r="E830" t="s">
        <v>33</v>
      </c>
      <c r="F830" s="1">
        <v>0.41666666666666669</v>
      </c>
      <c r="G830" t="s">
        <v>9138</v>
      </c>
      <c r="H830" t="s">
        <v>9877</v>
      </c>
      <c r="I830">
        <v>60</v>
      </c>
      <c r="J830">
        <v>263</v>
      </c>
      <c r="K830" s="4">
        <v>1.1111100111111E+24</v>
      </c>
      <c r="L830" t="s">
        <v>9858</v>
      </c>
      <c r="M830" t="s">
        <v>24</v>
      </c>
      <c r="N830" t="s">
        <v>441</v>
      </c>
      <c r="O830" t="s">
        <v>66</v>
      </c>
      <c r="P830" t="s">
        <v>20</v>
      </c>
      <c r="Q830" t="s">
        <v>989</v>
      </c>
    </row>
    <row r="831" spans="1:17" x14ac:dyDescent="0.25">
      <c r="A831" t="s">
        <v>9871</v>
      </c>
      <c r="B831" t="s">
        <v>479</v>
      </c>
      <c r="C831">
        <v>1</v>
      </c>
      <c r="D831" t="s">
        <v>18</v>
      </c>
      <c r="E831" t="s">
        <v>42</v>
      </c>
      <c r="F831" s="1">
        <v>0.375</v>
      </c>
      <c r="G831" t="s">
        <v>9138</v>
      </c>
      <c r="H831" t="s">
        <v>9878</v>
      </c>
      <c r="I831">
        <v>60</v>
      </c>
      <c r="J831">
        <v>263</v>
      </c>
      <c r="K831" s="4">
        <v>1.111100111111E+23</v>
      </c>
      <c r="L831" t="s">
        <v>9858</v>
      </c>
      <c r="M831" t="s">
        <v>24</v>
      </c>
      <c r="N831" t="s">
        <v>441</v>
      </c>
      <c r="O831" t="s">
        <v>66</v>
      </c>
      <c r="P831" t="s">
        <v>20</v>
      </c>
      <c r="Q831" t="s">
        <v>990</v>
      </c>
    </row>
    <row r="832" spans="1:17" x14ac:dyDescent="0.25">
      <c r="A832" t="s">
        <v>9871</v>
      </c>
      <c r="B832" t="s">
        <v>36</v>
      </c>
      <c r="C832">
        <v>1</v>
      </c>
      <c r="D832" t="s">
        <v>18</v>
      </c>
      <c r="E832" t="s">
        <v>19</v>
      </c>
      <c r="F832" s="1">
        <v>0.79166666666666663</v>
      </c>
      <c r="G832" t="s">
        <v>9879</v>
      </c>
      <c r="H832" t="s">
        <v>38</v>
      </c>
      <c r="I832">
        <v>90</v>
      </c>
      <c r="J832">
        <v>264</v>
      </c>
      <c r="K832" s="4">
        <v>1E+16</v>
      </c>
      <c r="L832" t="s">
        <v>38</v>
      </c>
      <c r="M832" t="s">
        <v>24</v>
      </c>
      <c r="N832" t="s">
        <v>441</v>
      </c>
      <c r="O832" t="s">
        <v>66</v>
      </c>
      <c r="P832" t="s">
        <v>39</v>
      </c>
      <c r="Q832" t="s">
        <v>991</v>
      </c>
    </row>
    <row r="833" spans="1:17" x14ac:dyDescent="0.25">
      <c r="A833" t="s">
        <v>9871</v>
      </c>
      <c r="B833" t="s">
        <v>179</v>
      </c>
      <c r="C833">
        <v>1</v>
      </c>
      <c r="D833" t="s">
        <v>18</v>
      </c>
      <c r="E833" t="s">
        <v>42</v>
      </c>
      <c r="F833" s="1">
        <v>0.66666666666666663</v>
      </c>
      <c r="G833" t="s">
        <v>9197</v>
      </c>
      <c r="H833" t="s">
        <v>9880</v>
      </c>
      <c r="I833">
        <v>120</v>
      </c>
      <c r="J833">
        <v>25</v>
      </c>
      <c r="K833" s="4">
        <v>1.00000001E+20</v>
      </c>
      <c r="L833" t="s">
        <v>9858</v>
      </c>
      <c r="M833" t="s">
        <v>24</v>
      </c>
      <c r="N833" t="s">
        <v>441</v>
      </c>
      <c r="O833" t="s">
        <v>66</v>
      </c>
      <c r="P833" t="s">
        <v>180</v>
      </c>
      <c r="Q833" t="s">
        <v>992</v>
      </c>
    </row>
    <row r="834" spans="1:17" x14ac:dyDescent="0.25">
      <c r="A834" t="s">
        <v>9871</v>
      </c>
      <c r="B834" t="s">
        <v>179</v>
      </c>
      <c r="C834">
        <v>2</v>
      </c>
      <c r="D834" t="s">
        <v>18</v>
      </c>
      <c r="E834" t="s">
        <v>29</v>
      </c>
      <c r="F834" s="1">
        <v>0.58333333333333337</v>
      </c>
      <c r="G834" t="s">
        <v>9229</v>
      </c>
      <c r="H834" t="s">
        <v>9881</v>
      </c>
      <c r="I834">
        <v>120</v>
      </c>
      <c r="J834">
        <v>37</v>
      </c>
      <c r="K834" s="4">
        <v>1.00000001E+20</v>
      </c>
      <c r="L834" t="s">
        <v>9858</v>
      </c>
      <c r="M834" t="s">
        <v>24</v>
      </c>
      <c r="N834" t="s">
        <v>441</v>
      </c>
      <c r="O834" t="s">
        <v>66</v>
      </c>
      <c r="P834" t="s">
        <v>180</v>
      </c>
      <c r="Q834" t="s">
        <v>993</v>
      </c>
    </row>
    <row r="835" spans="1:17" x14ac:dyDescent="0.25">
      <c r="A835" t="s">
        <v>9871</v>
      </c>
      <c r="B835" t="s">
        <v>179</v>
      </c>
      <c r="C835">
        <v>3</v>
      </c>
      <c r="D835" t="s">
        <v>18</v>
      </c>
      <c r="E835" t="s">
        <v>42</v>
      </c>
      <c r="F835" s="1">
        <v>0.58333333333333337</v>
      </c>
      <c r="G835" t="s">
        <v>9196</v>
      </c>
      <c r="H835" t="s">
        <v>9882</v>
      </c>
      <c r="I835">
        <v>120</v>
      </c>
      <c r="J835">
        <v>39</v>
      </c>
      <c r="K835" s="4">
        <v>1.00000001E+20</v>
      </c>
      <c r="L835" t="s">
        <v>9858</v>
      </c>
      <c r="M835" t="s">
        <v>24</v>
      </c>
      <c r="N835" t="s">
        <v>441</v>
      </c>
      <c r="O835" t="s">
        <v>66</v>
      </c>
      <c r="P835" t="s">
        <v>180</v>
      </c>
      <c r="Q835" t="s">
        <v>994</v>
      </c>
    </row>
    <row r="836" spans="1:17" x14ac:dyDescent="0.25">
      <c r="A836" t="s">
        <v>9871</v>
      </c>
      <c r="B836" t="s">
        <v>179</v>
      </c>
      <c r="C836">
        <v>4</v>
      </c>
      <c r="D836" t="s">
        <v>18</v>
      </c>
      <c r="E836" t="s">
        <v>33</v>
      </c>
      <c r="F836" s="1">
        <v>0.58333333333333337</v>
      </c>
      <c r="G836" t="s">
        <v>9186</v>
      </c>
      <c r="H836" t="s">
        <v>9883</v>
      </c>
      <c r="I836">
        <v>120</v>
      </c>
      <c r="J836">
        <v>40</v>
      </c>
      <c r="K836" s="4">
        <v>1.00000001E+20</v>
      </c>
      <c r="L836" t="s">
        <v>9858</v>
      </c>
      <c r="M836" t="s">
        <v>24</v>
      </c>
      <c r="N836" t="s">
        <v>441</v>
      </c>
      <c r="O836" t="s">
        <v>66</v>
      </c>
      <c r="P836" t="s">
        <v>180</v>
      </c>
      <c r="Q836" t="s">
        <v>995</v>
      </c>
    </row>
    <row r="837" spans="1:17" x14ac:dyDescent="0.25">
      <c r="A837" t="s">
        <v>9871</v>
      </c>
      <c r="B837" t="s">
        <v>179</v>
      </c>
      <c r="C837">
        <v>5</v>
      </c>
      <c r="D837" t="s">
        <v>18</v>
      </c>
      <c r="E837" t="s">
        <v>19</v>
      </c>
      <c r="F837" s="1">
        <v>0.58333333333333337</v>
      </c>
      <c r="G837" t="s">
        <v>9884</v>
      </c>
      <c r="H837" t="s">
        <v>9885</v>
      </c>
      <c r="I837">
        <v>120</v>
      </c>
      <c r="J837">
        <v>43</v>
      </c>
      <c r="K837" s="4">
        <v>1.00000001E+20</v>
      </c>
      <c r="L837" t="s">
        <v>9858</v>
      </c>
      <c r="M837" t="s">
        <v>24</v>
      </c>
      <c r="N837" t="s">
        <v>441</v>
      </c>
      <c r="O837" t="s">
        <v>66</v>
      </c>
      <c r="P837" t="s">
        <v>180</v>
      </c>
      <c r="Q837" t="s">
        <v>996</v>
      </c>
    </row>
    <row r="838" spans="1:17" x14ac:dyDescent="0.25">
      <c r="A838" t="s">
        <v>9871</v>
      </c>
      <c r="B838" t="s">
        <v>179</v>
      </c>
      <c r="C838">
        <v>6</v>
      </c>
      <c r="D838" t="s">
        <v>18</v>
      </c>
      <c r="E838" t="s">
        <v>37</v>
      </c>
      <c r="F838" s="1">
        <v>0.45833333333333331</v>
      </c>
      <c r="G838" t="s">
        <v>9186</v>
      </c>
      <c r="H838" t="s">
        <v>9886</v>
      </c>
      <c r="I838">
        <v>120</v>
      </c>
      <c r="J838">
        <v>44</v>
      </c>
      <c r="K838" s="4">
        <v>1.00000001E+20</v>
      </c>
      <c r="L838" t="s">
        <v>9858</v>
      </c>
      <c r="M838" t="s">
        <v>24</v>
      </c>
      <c r="N838" t="s">
        <v>441</v>
      </c>
      <c r="O838" t="s">
        <v>66</v>
      </c>
      <c r="P838" t="s">
        <v>180</v>
      </c>
      <c r="Q838" t="s">
        <v>997</v>
      </c>
    </row>
    <row r="839" spans="1:17" x14ac:dyDescent="0.25">
      <c r="A839" t="s">
        <v>9871</v>
      </c>
      <c r="B839" t="s">
        <v>179</v>
      </c>
      <c r="C839">
        <v>7</v>
      </c>
      <c r="D839" t="s">
        <v>18</v>
      </c>
      <c r="E839" t="s">
        <v>29</v>
      </c>
      <c r="F839" s="1">
        <v>0.66666666666666663</v>
      </c>
      <c r="G839" t="s">
        <v>9182</v>
      </c>
      <c r="H839" t="s">
        <v>9887</v>
      </c>
      <c r="I839">
        <v>120</v>
      </c>
      <c r="J839">
        <v>36</v>
      </c>
      <c r="K839" s="4">
        <v>1.00000001E+20</v>
      </c>
      <c r="L839" t="s">
        <v>9858</v>
      </c>
      <c r="M839" t="s">
        <v>24</v>
      </c>
      <c r="N839" t="s">
        <v>441</v>
      </c>
      <c r="O839" t="s">
        <v>66</v>
      </c>
      <c r="P839" t="s">
        <v>180</v>
      </c>
      <c r="Q839" t="s">
        <v>998</v>
      </c>
    </row>
    <row r="840" spans="1:17" x14ac:dyDescent="0.25">
      <c r="A840" t="s">
        <v>9888</v>
      </c>
      <c r="B840" t="s">
        <v>405</v>
      </c>
      <c r="C840">
        <v>1</v>
      </c>
      <c r="D840" t="s">
        <v>18</v>
      </c>
      <c r="E840" t="s">
        <v>42</v>
      </c>
      <c r="F840" s="1">
        <v>0.625</v>
      </c>
      <c r="G840" t="s">
        <v>9856</v>
      </c>
      <c r="H840" t="s">
        <v>9889</v>
      </c>
      <c r="I840">
        <v>180</v>
      </c>
      <c r="J840">
        <v>73</v>
      </c>
      <c r="K840" s="4">
        <v>1.0101000101009999E+24</v>
      </c>
      <c r="L840" t="s">
        <v>9890</v>
      </c>
      <c r="M840" t="s">
        <v>24</v>
      </c>
      <c r="N840" t="s">
        <v>441</v>
      </c>
      <c r="O840" t="s">
        <v>66</v>
      </c>
      <c r="P840" t="s">
        <v>395</v>
      </c>
      <c r="Q840" t="s">
        <v>999</v>
      </c>
    </row>
    <row r="841" spans="1:17" x14ac:dyDescent="0.25">
      <c r="A841" t="s">
        <v>9888</v>
      </c>
      <c r="B841" t="s">
        <v>405</v>
      </c>
      <c r="C841">
        <v>2</v>
      </c>
      <c r="D841" t="s">
        <v>18</v>
      </c>
      <c r="E841" t="s">
        <v>37</v>
      </c>
      <c r="F841" s="1">
        <v>0.54166666666666663</v>
      </c>
      <c r="G841" t="s">
        <v>9856</v>
      </c>
      <c r="H841" t="s">
        <v>9891</v>
      </c>
      <c r="I841">
        <v>180</v>
      </c>
      <c r="J841">
        <v>102</v>
      </c>
      <c r="K841" s="4">
        <v>1.0101000101009999E+24</v>
      </c>
      <c r="L841" t="s">
        <v>9890</v>
      </c>
      <c r="M841" t="s">
        <v>24</v>
      </c>
      <c r="N841" t="s">
        <v>441</v>
      </c>
      <c r="O841" t="s">
        <v>66</v>
      </c>
      <c r="P841" t="s">
        <v>395</v>
      </c>
      <c r="Q841" t="s">
        <v>1000</v>
      </c>
    </row>
    <row r="842" spans="1:17" x14ac:dyDescent="0.25">
      <c r="A842" t="s">
        <v>9888</v>
      </c>
      <c r="B842" t="s">
        <v>17</v>
      </c>
      <c r="C842">
        <v>1</v>
      </c>
      <c r="D842" t="s">
        <v>18</v>
      </c>
      <c r="E842" t="s">
        <v>19</v>
      </c>
      <c r="F842" s="1">
        <v>0.45833333333333331</v>
      </c>
      <c r="G842" t="s">
        <v>9139</v>
      </c>
      <c r="H842" t="s">
        <v>9892</v>
      </c>
      <c r="I842">
        <v>60</v>
      </c>
      <c r="J842">
        <v>175</v>
      </c>
      <c r="K842" s="4">
        <v>1.1111100111111E+24</v>
      </c>
      <c r="L842" t="s">
        <v>9890</v>
      </c>
      <c r="M842" t="s">
        <v>24</v>
      </c>
      <c r="N842" t="s">
        <v>441</v>
      </c>
      <c r="O842" t="s">
        <v>66</v>
      </c>
      <c r="P842" t="s">
        <v>20</v>
      </c>
      <c r="Q842" t="s">
        <v>1001</v>
      </c>
    </row>
    <row r="843" spans="1:17" x14ac:dyDescent="0.25">
      <c r="A843" t="s">
        <v>9888</v>
      </c>
      <c r="B843" t="s">
        <v>28</v>
      </c>
      <c r="C843">
        <v>1</v>
      </c>
      <c r="D843" t="s">
        <v>18</v>
      </c>
      <c r="E843" t="s">
        <v>29</v>
      </c>
      <c r="F843" s="1">
        <v>0.45833333333333331</v>
      </c>
      <c r="G843" t="s">
        <v>9139</v>
      </c>
      <c r="H843" t="s">
        <v>9893</v>
      </c>
      <c r="I843">
        <v>60</v>
      </c>
      <c r="J843">
        <v>174</v>
      </c>
      <c r="K843" s="4">
        <v>1.1111100111111E+24</v>
      </c>
      <c r="L843" t="s">
        <v>9890</v>
      </c>
      <c r="M843" t="s">
        <v>24</v>
      </c>
      <c r="N843" t="s">
        <v>441</v>
      </c>
      <c r="O843" t="s">
        <v>66</v>
      </c>
      <c r="P843" t="s">
        <v>20</v>
      </c>
      <c r="Q843" t="s">
        <v>1002</v>
      </c>
    </row>
    <row r="844" spans="1:17" x14ac:dyDescent="0.25">
      <c r="A844" t="s">
        <v>9888</v>
      </c>
      <c r="B844" t="s">
        <v>32</v>
      </c>
      <c r="C844">
        <v>1</v>
      </c>
      <c r="D844" t="s">
        <v>18</v>
      </c>
      <c r="E844" t="s">
        <v>33</v>
      </c>
      <c r="F844" s="1">
        <v>0.45833333333333331</v>
      </c>
      <c r="G844" t="s">
        <v>9139</v>
      </c>
      <c r="H844" t="s">
        <v>9894</v>
      </c>
      <c r="I844">
        <v>60</v>
      </c>
      <c r="J844">
        <v>174</v>
      </c>
      <c r="K844" s="4">
        <v>1.1111100111111E+24</v>
      </c>
      <c r="L844" t="s">
        <v>9890</v>
      </c>
      <c r="M844" t="s">
        <v>24</v>
      </c>
      <c r="N844" t="s">
        <v>441</v>
      </c>
      <c r="O844" t="s">
        <v>66</v>
      </c>
      <c r="P844" t="s">
        <v>20</v>
      </c>
      <c r="Q844" t="s">
        <v>1003</v>
      </c>
    </row>
    <row r="845" spans="1:17" x14ac:dyDescent="0.25">
      <c r="A845" t="s">
        <v>9888</v>
      </c>
      <c r="B845" t="s">
        <v>479</v>
      </c>
      <c r="C845">
        <v>1</v>
      </c>
      <c r="D845" t="s">
        <v>18</v>
      </c>
      <c r="E845" t="s">
        <v>42</v>
      </c>
      <c r="F845" s="1">
        <v>0.45833333333333331</v>
      </c>
      <c r="G845" t="s">
        <v>9134</v>
      </c>
      <c r="H845" t="s">
        <v>9895</v>
      </c>
      <c r="I845">
        <v>60</v>
      </c>
      <c r="J845">
        <v>173</v>
      </c>
      <c r="K845" s="4">
        <v>1.111100111111E+23</v>
      </c>
      <c r="L845" t="s">
        <v>9890</v>
      </c>
      <c r="M845" t="s">
        <v>24</v>
      </c>
      <c r="N845" t="s">
        <v>441</v>
      </c>
      <c r="O845" t="s">
        <v>66</v>
      </c>
      <c r="P845" t="s">
        <v>20</v>
      </c>
      <c r="Q845" t="s">
        <v>1004</v>
      </c>
    </row>
    <row r="846" spans="1:17" x14ac:dyDescent="0.25">
      <c r="A846" t="s">
        <v>9888</v>
      </c>
      <c r="B846" t="s">
        <v>36</v>
      </c>
      <c r="C846">
        <v>1</v>
      </c>
      <c r="D846" t="s">
        <v>18</v>
      </c>
      <c r="E846" t="s">
        <v>33</v>
      </c>
      <c r="F846" s="1">
        <v>0.79166666666666663</v>
      </c>
      <c r="G846" t="s">
        <v>9896</v>
      </c>
      <c r="H846" t="s">
        <v>38</v>
      </c>
      <c r="I846">
        <v>90</v>
      </c>
      <c r="J846">
        <v>175</v>
      </c>
      <c r="K846" s="4">
        <v>1E+19</v>
      </c>
      <c r="L846" t="s">
        <v>38</v>
      </c>
      <c r="M846" t="s">
        <v>24</v>
      </c>
      <c r="N846" t="s">
        <v>441</v>
      </c>
      <c r="O846" t="s">
        <v>66</v>
      </c>
      <c r="P846" t="s">
        <v>39</v>
      </c>
      <c r="Q846" t="s">
        <v>1005</v>
      </c>
    </row>
    <row r="847" spans="1:17" x14ac:dyDescent="0.25">
      <c r="A847" t="s">
        <v>9897</v>
      </c>
      <c r="B847" t="s">
        <v>405</v>
      </c>
      <c r="C847">
        <v>1</v>
      </c>
      <c r="D847" t="s">
        <v>18</v>
      </c>
      <c r="E847" t="s">
        <v>37</v>
      </c>
      <c r="F847" s="1">
        <v>0.58333333333333337</v>
      </c>
      <c r="G847" t="s">
        <v>9898</v>
      </c>
      <c r="H847" t="s">
        <v>9899</v>
      </c>
      <c r="I847">
        <v>180</v>
      </c>
      <c r="J847">
        <v>111</v>
      </c>
      <c r="K847" s="4">
        <v>1.0110010000101101E+44</v>
      </c>
      <c r="L847" t="s">
        <v>9900</v>
      </c>
      <c r="M847" t="s">
        <v>24</v>
      </c>
      <c r="N847" t="s">
        <v>441</v>
      </c>
      <c r="O847" t="s">
        <v>25</v>
      </c>
      <c r="P847" t="s">
        <v>395</v>
      </c>
      <c r="Q847" t="s">
        <v>1006</v>
      </c>
    </row>
    <row r="848" spans="1:17" x14ac:dyDescent="0.25">
      <c r="A848" t="s">
        <v>9897</v>
      </c>
      <c r="B848" t="s">
        <v>405</v>
      </c>
      <c r="C848">
        <v>2</v>
      </c>
      <c r="D848" t="s">
        <v>18</v>
      </c>
      <c r="E848" t="s">
        <v>42</v>
      </c>
      <c r="F848" s="1">
        <v>0.58333333333333337</v>
      </c>
      <c r="G848" t="s">
        <v>9901</v>
      </c>
      <c r="H848" t="s">
        <v>9902</v>
      </c>
      <c r="I848">
        <v>180</v>
      </c>
      <c r="J848">
        <v>119</v>
      </c>
      <c r="K848" s="4">
        <v>1.01110100001011E+44</v>
      </c>
      <c r="L848" t="s">
        <v>9900</v>
      </c>
      <c r="M848" t="s">
        <v>24</v>
      </c>
      <c r="N848" t="s">
        <v>441</v>
      </c>
      <c r="O848" t="s">
        <v>25</v>
      </c>
      <c r="P848" t="s">
        <v>395</v>
      </c>
      <c r="Q848" t="s">
        <v>1007</v>
      </c>
    </row>
    <row r="849" spans="1:17" x14ac:dyDescent="0.25">
      <c r="A849" t="s">
        <v>9897</v>
      </c>
      <c r="B849" t="s">
        <v>405</v>
      </c>
      <c r="C849">
        <v>3</v>
      </c>
      <c r="D849" t="s">
        <v>18</v>
      </c>
      <c r="E849" t="s">
        <v>33</v>
      </c>
      <c r="F849" s="1">
        <v>0.58333333333333337</v>
      </c>
      <c r="G849" t="s">
        <v>9903</v>
      </c>
      <c r="H849" t="s">
        <v>9904</v>
      </c>
      <c r="I849">
        <v>180</v>
      </c>
      <c r="J849">
        <v>85</v>
      </c>
      <c r="K849" s="4">
        <v>1.01110100001011E+44</v>
      </c>
      <c r="L849" t="s">
        <v>9900</v>
      </c>
      <c r="M849" t="s">
        <v>24</v>
      </c>
      <c r="N849" t="s">
        <v>441</v>
      </c>
      <c r="O849" t="s">
        <v>25</v>
      </c>
      <c r="P849" t="s">
        <v>395</v>
      </c>
      <c r="Q849" t="s">
        <v>1008</v>
      </c>
    </row>
    <row r="850" spans="1:17" x14ac:dyDescent="0.25">
      <c r="A850" t="s">
        <v>9897</v>
      </c>
      <c r="B850" t="s">
        <v>17</v>
      </c>
      <c r="C850">
        <v>1</v>
      </c>
      <c r="D850" t="s">
        <v>18</v>
      </c>
      <c r="E850" t="s">
        <v>19</v>
      </c>
      <c r="F850" s="1">
        <v>0.41666666666666669</v>
      </c>
      <c r="G850" t="s">
        <v>9138</v>
      </c>
      <c r="H850" t="s">
        <v>9905</v>
      </c>
      <c r="I850">
        <v>60</v>
      </c>
      <c r="J850">
        <v>314</v>
      </c>
      <c r="K850" s="4">
        <v>1.1111010001111099E+44</v>
      </c>
      <c r="L850" t="s">
        <v>9900</v>
      </c>
      <c r="M850" t="s">
        <v>24</v>
      </c>
      <c r="N850" t="s">
        <v>441</v>
      </c>
      <c r="O850" t="s">
        <v>25</v>
      </c>
      <c r="P850" t="s">
        <v>20</v>
      </c>
      <c r="Q850" t="s">
        <v>1010</v>
      </c>
    </row>
    <row r="851" spans="1:17" x14ac:dyDescent="0.25">
      <c r="A851" t="s">
        <v>9897</v>
      </c>
      <c r="B851" t="s">
        <v>28</v>
      </c>
      <c r="C851">
        <v>1</v>
      </c>
      <c r="D851" t="s">
        <v>18</v>
      </c>
      <c r="E851" t="s">
        <v>29</v>
      </c>
      <c r="F851" s="1">
        <v>0.375</v>
      </c>
      <c r="G851" t="s">
        <v>9138</v>
      </c>
      <c r="H851" t="s">
        <v>9906</v>
      </c>
      <c r="I851">
        <v>60</v>
      </c>
      <c r="J851">
        <v>312</v>
      </c>
      <c r="K851" s="4">
        <v>1.1111010001111099E+44</v>
      </c>
      <c r="L851" t="s">
        <v>9900</v>
      </c>
      <c r="M851" t="s">
        <v>24</v>
      </c>
      <c r="N851" t="s">
        <v>441</v>
      </c>
      <c r="O851" t="s">
        <v>25</v>
      </c>
      <c r="P851" t="s">
        <v>20</v>
      </c>
      <c r="Q851" t="s">
        <v>1011</v>
      </c>
    </row>
    <row r="852" spans="1:17" x14ac:dyDescent="0.25">
      <c r="A852" t="s">
        <v>9897</v>
      </c>
      <c r="B852" t="s">
        <v>32</v>
      </c>
      <c r="C852">
        <v>1</v>
      </c>
      <c r="D852" t="s">
        <v>18</v>
      </c>
      <c r="E852" t="s">
        <v>33</v>
      </c>
      <c r="F852" s="1">
        <v>0.41666666666666669</v>
      </c>
      <c r="G852" t="s">
        <v>9138</v>
      </c>
      <c r="H852" t="s">
        <v>9907</v>
      </c>
      <c r="I852">
        <v>60</v>
      </c>
      <c r="J852">
        <v>314</v>
      </c>
      <c r="K852" s="4">
        <v>1.1111110001111099E+44</v>
      </c>
      <c r="L852" t="s">
        <v>9900</v>
      </c>
      <c r="M852" t="s">
        <v>24</v>
      </c>
      <c r="N852" t="s">
        <v>441</v>
      </c>
      <c r="O852" t="s">
        <v>25</v>
      </c>
      <c r="P852" t="s">
        <v>20</v>
      </c>
      <c r="Q852" t="s">
        <v>1012</v>
      </c>
    </row>
    <row r="853" spans="1:17" x14ac:dyDescent="0.25">
      <c r="A853" t="s">
        <v>9897</v>
      </c>
      <c r="B853" t="s">
        <v>479</v>
      </c>
      <c r="C853">
        <v>1</v>
      </c>
      <c r="D853" t="s">
        <v>18</v>
      </c>
      <c r="E853" t="s">
        <v>42</v>
      </c>
      <c r="F853" s="1">
        <v>0.375</v>
      </c>
      <c r="G853" t="s">
        <v>9138</v>
      </c>
      <c r="H853" t="s">
        <v>9908</v>
      </c>
      <c r="I853">
        <v>60</v>
      </c>
      <c r="J853">
        <v>315</v>
      </c>
      <c r="K853" s="4">
        <v>1.1111110001111099E+44</v>
      </c>
      <c r="L853" t="s">
        <v>9900</v>
      </c>
      <c r="M853" t="s">
        <v>24</v>
      </c>
      <c r="N853" t="s">
        <v>441</v>
      </c>
      <c r="O853" t="s">
        <v>25</v>
      </c>
      <c r="P853" t="s">
        <v>20</v>
      </c>
      <c r="Q853" t="s">
        <v>1013</v>
      </c>
    </row>
    <row r="854" spans="1:17" x14ac:dyDescent="0.25">
      <c r="A854" t="s">
        <v>9897</v>
      </c>
      <c r="B854" t="s">
        <v>36</v>
      </c>
      <c r="C854">
        <v>1</v>
      </c>
      <c r="D854" t="s">
        <v>18</v>
      </c>
      <c r="E854" t="s">
        <v>33</v>
      </c>
      <c r="F854" s="1">
        <v>0.79166666666666663</v>
      </c>
      <c r="G854" t="s">
        <v>9909</v>
      </c>
      <c r="H854" t="s">
        <v>38</v>
      </c>
      <c r="I854">
        <v>90</v>
      </c>
      <c r="J854">
        <v>315</v>
      </c>
      <c r="K854" s="4">
        <v>1E+40</v>
      </c>
      <c r="L854" t="s">
        <v>38</v>
      </c>
      <c r="M854" t="s">
        <v>24</v>
      </c>
      <c r="N854" t="s">
        <v>441</v>
      </c>
      <c r="O854" t="s">
        <v>25</v>
      </c>
      <c r="P854" t="s">
        <v>39</v>
      </c>
      <c r="Q854" t="s">
        <v>1014</v>
      </c>
    </row>
    <row r="855" spans="1:17" x14ac:dyDescent="0.25">
      <c r="A855" t="s">
        <v>9910</v>
      </c>
      <c r="B855" t="s">
        <v>17</v>
      </c>
      <c r="C855">
        <v>1</v>
      </c>
      <c r="D855" t="s">
        <v>18</v>
      </c>
      <c r="E855" t="s">
        <v>19</v>
      </c>
      <c r="F855" s="1">
        <v>0.41666666666666669</v>
      </c>
      <c r="G855" t="s">
        <v>9282</v>
      </c>
      <c r="H855" t="s">
        <v>9911</v>
      </c>
      <c r="I855">
        <v>60</v>
      </c>
      <c r="J855">
        <v>68</v>
      </c>
      <c r="K855" s="4">
        <v>1.1111010001111099E+44</v>
      </c>
      <c r="L855" t="s">
        <v>1015</v>
      </c>
      <c r="M855" t="s">
        <v>24</v>
      </c>
      <c r="N855" t="s">
        <v>441</v>
      </c>
      <c r="O855" t="s">
        <v>25</v>
      </c>
      <c r="P855" t="s">
        <v>20</v>
      </c>
      <c r="Q855" t="s">
        <v>1016</v>
      </c>
    </row>
    <row r="856" spans="1:17" x14ac:dyDescent="0.25">
      <c r="A856" t="s">
        <v>9910</v>
      </c>
      <c r="B856" t="s">
        <v>28</v>
      </c>
      <c r="C856">
        <v>1</v>
      </c>
      <c r="D856" t="s">
        <v>18</v>
      </c>
      <c r="E856" t="s">
        <v>37</v>
      </c>
      <c r="F856" s="1">
        <v>0.5</v>
      </c>
      <c r="G856" t="s">
        <v>9267</v>
      </c>
      <c r="H856" t="s">
        <v>9912</v>
      </c>
      <c r="I856">
        <v>60</v>
      </c>
      <c r="J856">
        <v>68</v>
      </c>
      <c r="K856" s="4">
        <v>1.11101100011111E+44</v>
      </c>
      <c r="L856" t="s">
        <v>1015</v>
      </c>
      <c r="M856" t="s">
        <v>24</v>
      </c>
      <c r="N856" t="s">
        <v>441</v>
      </c>
      <c r="O856" t="s">
        <v>25</v>
      </c>
      <c r="P856" t="s">
        <v>20</v>
      </c>
      <c r="Q856" t="s">
        <v>1017</v>
      </c>
    </row>
    <row r="857" spans="1:17" x14ac:dyDescent="0.25">
      <c r="A857" t="s">
        <v>9910</v>
      </c>
      <c r="B857" t="s">
        <v>32</v>
      </c>
      <c r="C857">
        <v>1</v>
      </c>
      <c r="D857" t="s">
        <v>18</v>
      </c>
      <c r="E857" t="s">
        <v>33</v>
      </c>
      <c r="F857" s="1">
        <v>0.45833333333333331</v>
      </c>
      <c r="G857" t="s">
        <v>9242</v>
      </c>
      <c r="H857" t="s">
        <v>9913</v>
      </c>
      <c r="I857">
        <v>60</v>
      </c>
      <c r="J857">
        <v>68</v>
      </c>
      <c r="K857" s="4">
        <v>1.1111110001111099E+44</v>
      </c>
      <c r="L857" t="s">
        <v>1015</v>
      </c>
      <c r="M857" t="s">
        <v>24</v>
      </c>
      <c r="N857" t="s">
        <v>441</v>
      </c>
      <c r="O857" t="s">
        <v>25</v>
      </c>
      <c r="P857" t="s">
        <v>20</v>
      </c>
      <c r="Q857" t="s">
        <v>1018</v>
      </c>
    </row>
    <row r="858" spans="1:17" x14ac:dyDescent="0.25">
      <c r="A858" t="s">
        <v>9910</v>
      </c>
      <c r="B858" t="s">
        <v>36</v>
      </c>
      <c r="C858">
        <v>1</v>
      </c>
      <c r="D858" t="s">
        <v>18</v>
      </c>
      <c r="E858" t="s">
        <v>19</v>
      </c>
      <c r="F858" s="1">
        <v>0.79166666666666663</v>
      </c>
      <c r="G858" t="s">
        <v>9239</v>
      </c>
      <c r="H858" t="s">
        <v>38</v>
      </c>
      <c r="I858">
        <v>60</v>
      </c>
      <c r="J858">
        <v>68</v>
      </c>
      <c r="K858" s="4">
        <v>9.9999999999999998E+37</v>
      </c>
      <c r="L858" t="s">
        <v>38</v>
      </c>
      <c r="M858" t="s">
        <v>24</v>
      </c>
      <c r="N858" t="s">
        <v>441</v>
      </c>
      <c r="O858" t="s">
        <v>25</v>
      </c>
      <c r="P858" t="s">
        <v>39</v>
      </c>
      <c r="Q858" t="s">
        <v>1019</v>
      </c>
    </row>
    <row r="859" spans="1:17" x14ac:dyDescent="0.25">
      <c r="A859" t="s">
        <v>9914</v>
      </c>
      <c r="B859" t="s">
        <v>17</v>
      </c>
      <c r="C859">
        <v>1</v>
      </c>
      <c r="D859" t="s">
        <v>18</v>
      </c>
      <c r="E859" t="s">
        <v>29</v>
      </c>
      <c r="F859" s="1">
        <v>0.54166666666666663</v>
      </c>
      <c r="G859" t="s">
        <v>9358</v>
      </c>
      <c r="H859" t="s">
        <v>9415</v>
      </c>
      <c r="I859">
        <v>60</v>
      </c>
      <c r="J859">
        <v>36</v>
      </c>
      <c r="K859" s="4">
        <v>1.1111010001111099E+44</v>
      </c>
      <c r="L859" t="s">
        <v>9416</v>
      </c>
      <c r="M859" t="s">
        <v>24</v>
      </c>
      <c r="N859" t="s">
        <v>441</v>
      </c>
      <c r="O859" t="s">
        <v>25</v>
      </c>
      <c r="P859" t="s">
        <v>20</v>
      </c>
      <c r="Q859" t="s">
        <v>1020</v>
      </c>
    </row>
    <row r="860" spans="1:17" x14ac:dyDescent="0.25">
      <c r="A860" t="s">
        <v>9914</v>
      </c>
      <c r="B860" t="s">
        <v>28</v>
      </c>
      <c r="C860">
        <v>1</v>
      </c>
      <c r="D860" t="s">
        <v>18</v>
      </c>
      <c r="E860" t="s">
        <v>42</v>
      </c>
      <c r="F860" s="1">
        <v>0.58333333333333337</v>
      </c>
      <c r="G860" t="s">
        <v>9242</v>
      </c>
      <c r="H860" t="s">
        <v>9417</v>
      </c>
      <c r="I860">
        <v>60</v>
      </c>
      <c r="J860">
        <v>36</v>
      </c>
      <c r="K860" s="4">
        <v>1.1111110001111099E+44</v>
      </c>
      <c r="L860" t="s">
        <v>9416</v>
      </c>
      <c r="M860" t="s">
        <v>24</v>
      </c>
      <c r="N860" t="s">
        <v>441</v>
      </c>
      <c r="O860" t="s">
        <v>25</v>
      </c>
      <c r="P860" t="s">
        <v>20</v>
      </c>
      <c r="Q860" t="s">
        <v>1021</v>
      </c>
    </row>
    <row r="861" spans="1:17" x14ac:dyDescent="0.25">
      <c r="A861" t="s">
        <v>9914</v>
      </c>
      <c r="B861" t="s">
        <v>32</v>
      </c>
      <c r="C861">
        <v>1</v>
      </c>
      <c r="D861" t="s">
        <v>18</v>
      </c>
      <c r="E861" t="s">
        <v>37</v>
      </c>
      <c r="F861" s="1">
        <v>0.54166666666666663</v>
      </c>
      <c r="G861" t="s">
        <v>9242</v>
      </c>
      <c r="H861" t="s">
        <v>9915</v>
      </c>
      <c r="I861">
        <v>60</v>
      </c>
      <c r="J861">
        <v>36</v>
      </c>
      <c r="K861" s="4">
        <v>1.11101100011111E+44</v>
      </c>
      <c r="L861" t="s">
        <v>9416</v>
      </c>
      <c r="M861" t="s">
        <v>24</v>
      </c>
      <c r="N861" t="s">
        <v>441</v>
      </c>
      <c r="O861" t="s">
        <v>25</v>
      </c>
      <c r="P861" t="s">
        <v>20</v>
      </c>
      <c r="Q861" t="s">
        <v>1022</v>
      </c>
    </row>
    <row r="862" spans="1:17" x14ac:dyDescent="0.25">
      <c r="A862" t="s">
        <v>9914</v>
      </c>
      <c r="B862" t="s">
        <v>36</v>
      </c>
      <c r="C862">
        <v>1</v>
      </c>
      <c r="D862" t="s">
        <v>18</v>
      </c>
      <c r="E862" t="s">
        <v>42</v>
      </c>
      <c r="F862" s="1">
        <v>0.8125</v>
      </c>
      <c r="G862" t="s">
        <v>9174</v>
      </c>
      <c r="H862" t="s">
        <v>38</v>
      </c>
      <c r="I862">
        <v>60</v>
      </c>
      <c r="J862">
        <v>36</v>
      </c>
      <c r="K862" s="4">
        <v>1E+40</v>
      </c>
      <c r="L862" t="s">
        <v>38</v>
      </c>
      <c r="M862" t="s">
        <v>24</v>
      </c>
      <c r="N862" t="s">
        <v>441</v>
      </c>
      <c r="O862" t="s">
        <v>25</v>
      </c>
      <c r="P862" t="s">
        <v>39</v>
      </c>
      <c r="Q862" t="s">
        <v>1023</v>
      </c>
    </row>
    <row r="863" spans="1:17" x14ac:dyDescent="0.25">
      <c r="A863" t="s">
        <v>9916</v>
      </c>
      <c r="B863" t="s">
        <v>17</v>
      </c>
      <c r="C863">
        <v>1</v>
      </c>
      <c r="D863" t="s">
        <v>18</v>
      </c>
      <c r="E863" t="s">
        <v>29</v>
      </c>
      <c r="F863" s="1">
        <v>0.41666666666666669</v>
      </c>
      <c r="G863" t="s">
        <v>9201</v>
      </c>
      <c r="H863" t="s">
        <v>9917</v>
      </c>
      <c r="I863">
        <v>60</v>
      </c>
      <c r="J863">
        <v>33</v>
      </c>
      <c r="K863" s="4">
        <v>1.1111100111111E+24</v>
      </c>
      <c r="L863" t="s">
        <v>9918</v>
      </c>
      <c r="M863" t="s">
        <v>24</v>
      </c>
      <c r="N863" t="s">
        <v>441</v>
      </c>
      <c r="O863" t="s">
        <v>66</v>
      </c>
      <c r="P863" t="s">
        <v>20</v>
      </c>
      <c r="Q863" t="s">
        <v>1024</v>
      </c>
    </row>
    <row r="864" spans="1:17" x14ac:dyDescent="0.25">
      <c r="A864" t="s">
        <v>9916</v>
      </c>
      <c r="B864" t="s">
        <v>28</v>
      </c>
      <c r="C864">
        <v>1</v>
      </c>
      <c r="D864" t="s">
        <v>18</v>
      </c>
      <c r="E864" t="s">
        <v>33</v>
      </c>
      <c r="F864" s="1">
        <v>0.375</v>
      </c>
      <c r="G864" t="s">
        <v>9919</v>
      </c>
      <c r="H864" t="s">
        <v>9920</v>
      </c>
      <c r="I864">
        <v>60</v>
      </c>
      <c r="J864">
        <v>33</v>
      </c>
      <c r="K864" s="4">
        <v>1.1111100111111E+24</v>
      </c>
      <c r="L864" t="s">
        <v>9918</v>
      </c>
      <c r="M864" t="s">
        <v>24</v>
      </c>
      <c r="N864" t="s">
        <v>441</v>
      </c>
      <c r="O864" t="s">
        <v>66</v>
      </c>
      <c r="P864" t="s">
        <v>20</v>
      </c>
      <c r="Q864" t="s">
        <v>1025</v>
      </c>
    </row>
    <row r="865" spans="1:17" x14ac:dyDescent="0.25">
      <c r="A865" t="s">
        <v>9916</v>
      </c>
      <c r="B865" t="s">
        <v>32</v>
      </c>
      <c r="C865">
        <v>1</v>
      </c>
      <c r="D865" t="s">
        <v>18</v>
      </c>
      <c r="E865" t="s">
        <v>19</v>
      </c>
      <c r="F865" s="1">
        <v>0.5</v>
      </c>
      <c r="G865" t="s">
        <v>9177</v>
      </c>
      <c r="H865" t="s">
        <v>9921</v>
      </c>
      <c r="I865">
        <v>60</v>
      </c>
      <c r="J865">
        <v>33</v>
      </c>
      <c r="K865" s="4">
        <v>1.1111100111111E+24</v>
      </c>
      <c r="L865" t="s">
        <v>9918</v>
      </c>
      <c r="M865" t="s">
        <v>24</v>
      </c>
      <c r="N865" t="s">
        <v>441</v>
      </c>
      <c r="O865" t="s">
        <v>66</v>
      </c>
      <c r="P865" t="s">
        <v>20</v>
      </c>
      <c r="Q865" t="s">
        <v>1026</v>
      </c>
    </row>
    <row r="866" spans="1:17" x14ac:dyDescent="0.25">
      <c r="A866" t="s">
        <v>9916</v>
      </c>
      <c r="B866" t="s">
        <v>36</v>
      </c>
      <c r="C866">
        <v>1</v>
      </c>
      <c r="D866" t="s">
        <v>18</v>
      </c>
      <c r="E866" t="s">
        <v>33</v>
      </c>
      <c r="F866" s="1">
        <v>0.79166666666666663</v>
      </c>
      <c r="G866" t="s">
        <v>9282</v>
      </c>
      <c r="H866" t="s">
        <v>38</v>
      </c>
      <c r="I866">
        <v>90</v>
      </c>
      <c r="J866">
        <v>33</v>
      </c>
      <c r="K866" s="4">
        <v>1E+16</v>
      </c>
      <c r="L866" t="s">
        <v>38</v>
      </c>
      <c r="M866" t="s">
        <v>24</v>
      </c>
      <c r="N866" t="s">
        <v>441</v>
      </c>
      <c r="O866" t="s">
        <v>66</v>
      </c>
      <c r="P866" t="s">
        <v>39</v>
      </c>
      <c r="Q866" t="s">
        <v>1027</v>
      </c>
    </row>
    <row r="867" spans="1:17" x14ac:dyDescent="0.25">
      <c r="A867" t="s">
        <v>9916</v>
      </c>
      <c r="B867" t="s">
        <v>44</v>
      </c>
      <c r="C867">
        <v>1</v>
      </c>
      <c r="D867" t="s">
        <v>18</v>
      </c>
      <c r="E867" t="s">
        <v>37</v>
      </c>
      <c r="F867" s="1">
        <v>0.5</v>
      </c>
      <c r="G867" t="s">
        <v>9194</v>
      </c>
      <c r="H867" t="s">
        <v>9922</v>
      </c>
      <c r="I867">
        <v>60</v>
      </c>
      <c r="J867">
        <v>33</v>
      </c>
      <c r="K867" s="4">
        <v>1.1111100111111E+24</v>
      </c>
      <c r="L867" t="s">
        <v>9918</v>
      </c>
      <c r="M867" t="s">
        <v>24</v>
      </c>
      <c r="N867" t="s">
        <v>441</v>
      </c>
      <c r="O867" t="s">
        <v>66</v>
      </c>
      <c r="P867" t="s">
        <v>45</v>
      </c>
      <c r="Q867" t="s">
        <v>1028</v>
      </c>
    </row>
    <row r="868" spans="1:17" x14ac:dyDescent="0.25">
      <c r="A868" t="s">
        <v>9923</v>
      </c>
      <c r="B868" t="s">
        <v>17</v>
      </c>
      <c r="C868">
        <v>1</v>
      </c>
      <c r="D868" t="s">
        <v>18</v>
      </c>
      <c r="E868" t="s">
        <v>33</v>
      </c>
      <c r="F868" s="1">
        <v>0.58333333333333337</v>
      </c>
      <c r="G868" t="s">
        <v>9406</v>
      </c>
      <c r="H868" t="s">
        <v>9407</v>
      </c>
      <c r="I868">
        <v>60</v>
      </c>
      <c r="J868">
        <v>25</v>
      </c>
      <c r="K868" s="4">
        <v>1.1111100111111E+24</v>
      </c>
      <c r="L868" t="s">
        <v>9408</v>
      </c>
      <c r="M868" t="s">
        <v>24</v>
      </c>
      <c r="N868" t="s">
        <v>441</v>
      </c>
      <c r="O868" t="s">
        <v>66</v>
      </c>
      <c r="P868" t="s">
        <v>20</v>
      </c>
      <c r="Q868" t="s">
        <v>1029</v>
      </c>
    </row>
    <row r="869" spans="1:17" x14ac:dyDescent="0.25">
      <c r="A869" t="s">
        <v>9923</v>
      </c>
      <c r="B869" t="s">
        <v>28</v>
      </c>
      <c r="C869">
        <v>1</v>
      </c>
      <c r="D869" t="s">
        <v>18</v>
      </c>
      <c r="E869" t="s">
        <v>19</v>
      </c>
      <c r="F869" s="1">
        <v>0.58333333333333337</v>
      </c>
      <c r="G869" t="s">
        <v>9242</v>
      </c>
      <c r="H869" t="s">
        <v>9409</v>
      </c>
      <c r="I869">
        <v>60</v>
      </c>
      <c r="J869">
        <v>25</v>
      </c>
      <c r="K869" s="4">
        <v>1.1111100111111E+24</v>
      </c>
      <c r="L869" t="s">
        <v>9408</v>
      </c>
      <c r="M869" t="s">
        <v>24</v>
      </c>
      <c r="N869" t="s">
        <v>441</v>
      </c>
      <c r="O869" t="s">
        <v>66</v>
      </c>
      <c r="P869" t="s">
        <v>20</v>
      </c>
      <c r="Q869" t="s">
        <v>1030</v>
      </c>
    </row>
    <row r="870" spans="1:17" x14ac:dyDescent="0.25">
      <c r="A870" t="s">
        <v>9923</v>
      </c>
      <c r="B870" t="s">
        <v>32</v>
      </c>
      <c r="C870">
        <v>1</v>
      </c>
      <c r="D870" t="s">
        <v>18</v>
      </c>
      <c r="E870" t="s">
        <v>42</v>
      </c>
      <c r="F870" s="1">
        <v>0.58333333333333337</v>
      </c>
      <c r="G870" t="s">
        <v>9142</v>
      </c>
      <c r="H870" t="s">
        <v>9410</v>
      </c>
      <c r="I870">
        <v>60</v>
      </c>
      <c r="J870">
        <v>25</v>
      </c>
      <c r="K870" s="4">
        <v>1.111100111111E+23</v>
      </c>
      <c r="L870" t="s">
        <v>9408</v>
      </c>
      <c r="M870" t="s">
        <v>24</v>
      </c>
      <c r="N870" t="s">
        <v>441</v>
      </c>
      <c r="O870" t="s">
        <v>66</v>
      </c>
      <c r="P870" t="s">
        <v>20</v>
      </c>
      <c r="Q870" t="s">
        <v>1031</v>
      </c>
    </row>
    <row r="871" spans="1:17" x14ac:dyDescent="0.25">
      <c r="A871" t="s">
        <v>9923</v>
      </c>
      <c r="B871" t="s">
        <v>36</v>
      </c>
      <c r="C871">
        <v>1</v>
      </c>
      <c r="D871" t="s">
        <v>18</v>
      </c>
      <c r="E871" t="s">
        <v>19</v>
      </c>
      <c r="F871" s="1">
        <v>0.79166666666666663</v>
      </c>
      <c r="G871" t="s">
        <v>9167</v>
      </c>
      <c r="H871" t="s">
        <v>38</v>
      </c>
      <c r="I871">
        <v>90</v>
      </c>
      <c r="J871">
        <v>25</v>
      </c>
      <c r="K871" s="4">
        <v>1E+19</v>
      </c>
      <c r="L871" t="s">
        <v>38</v>
      </c>
      <c r="M871" t="s">
        <v>24</v>
      </c>
      <c r="N871" t="s">
        <v>441</v>
      </c>
      <c r="O871" t="s">
        <v>66</v>
      </c>
      <c r="P871" t="s">
        <v>39</v>
      </c>
      <c r="Q871" t="s">
        <v>1032</v>
      </c>
    </row>
    <row r="872" spans="1:17" x14ac:dyDescent="0.25">
      <c r="A872" t="s">
        <v>9923</v>
      </c>
      <c r="B872" t="s">
        <v>44</v>
      </c>
      <c r="C872">
        <v>1</v>
      </c>
      <c r="D872" t="s">
        <v>18</v>
      </c>
      <c r="E872" t="s">
        <v>29</v>
      </c>
      <c r="F872" s="1">
        <v>0.54166666666666663</v>
      </c>
      <c r="G872" t="s">
        <v>9411</v>
      </c>
      <c r="H872" t="s">
        <v>9412</v>
      </c>
      <c r="I872">
        <v>60</v>
      </c>
      <c r="J872">
        <v>12</v>
      </c>
      <c r="K872" s="4">
        <v>1.0101000110109999E+23</v>
      </c>
      <c r="L872" t="s">
        <v>9408</v>
      </c>
      <c r="M872" t="s">
        <v>24</v>
      </c>
      <c r="N872" t="s">
        <v>441</v>
      </c>
      <c r="O872" t="s">
        <v>66</v>
      </c>
      <c r="P872" t="s">
        <v>45</v>
      </c>
      <c r="Q872" t="s">
        <v>1033</v>
      </c>
    </row>
    <row r="873" spans="1:17" x14ac:dyDescent="0.25">
      <c r="A873" t="s">
        <v>9923</v>
      </c>
      <c r="B873" t="s">
        <v>44</v>
      </c>
      <c r="C873">
        <v>2</v>
      </c>
      <c r="D873" t="s">
        <v>18</v>
      </c>
      <c r="E873" t="s">
        <v>29</v>
      </c>
      <c r="F873" s="1">
        <v>0.45833333333333331</v>
      </c>
      <c r="G873" t="s">
        <v>9413</v>
      </c>
      <c r="H873" t="s">
        <v>9412</v>
      </c>
      <c r="I873">
        <v>60</v>
      </c>
      <c r="J873">
        <v>5</v>
      </c>
      <c r="K873" s="4">
        <v>1.0101000110109999E+23</v>
      </c>
      <c r="L873" t="s">
        <v>9408</v>
      </c>
      <c r="M873" t="s">
        <v>24</v>
      </c>
      <c r="N873" t="s">
        <v>441</v>
      </c>
      <c r="O873" t="s">
        <v>66</v>
      </c>
      <c r="P873" t="s">
        <v>45</v>
      </c>
      <c r="Q873" t="s">
        <v>1034</v>
      </c>
    </row>
    <row r="874" spans="1:17" x14ac:dyDescent="0.25">
      <c r="A874" t="s">
        <v>9923</v>
      </c>
      <c r="B874" t="s">
        <v>44</v>
      </c>
      <c r="C874">
        <v>3</v>
      </c>
      <c r="D874" t="s">
        <v>18</v>
      </c>
      <c r="E874" t="s">
        <v>29</v>
      </c>
      <c r="F874" s="1">
        <v>0.5</v>
      </c>
      <c r="G874" t="s">
        <v>9217</v>
      </c>
      <c r="H874" t="s">
        <v>9412</v>
      </c>
      <c r="I874">
        <v>60</v>
      </c>
      <c r="J874">
        <v>7</v>
      </c>
      <c r="K874" s="4">
        <v>1.0101000110109999E+23</v>
      </c>
      <c r="L874" t="s">
        <v>9408</v>
      </c>
      <c r="M874" t="s">
        <v>24</v>
      </c>
      <c r="N874" t="s">
        <v>441</v>
      </c>
      <c r="O874" t="s">
        <v>66</v>
      </c>
      <c r="P874" t="s">
        <v>45</v>
      </c>
      <c r="Q874" t="s">
        <v>1035</v>
      </c>
    </row>
    <row r="875" spans="1:17" x14ac:dyDescent="0.25">
      <c r="A875" t="s">
        <v>9924</v>
      </c>
      <c r="B875" t="s">
        <v>17</v>
      </c>
      <c r="C875">
        <v>1</v>
      </c>
      <c r="D875" t="s">
        <v>18</v>
      </c>
      <c r="E875" t="s">
        <v>29</v>
      </c>
      <c r="F875" s="1">
        <v>0.625</v>
      </c>
      <c r="G875" t="s">
        <v>9222</v>
      </c>
      <c r="H875" t="s">
        <v>9925</v>
      </c>
      <c r="I875">
        <v>60</v>
      </c>
      <c r="J875">
        <v>22</v>
      </c>
      <c r="K875" s="4">
        <v>1.1111100111111E+24</v>
      </c>
      <c r="L875" t="s">
        <v>9926</v>
      </c>
      <c r="M875" t="s">
        <v>24</v>
      </c>
      <c r="N875" t="s">
        <v>441</v>
      </c>
      <c r="O875" t="s">
        <v>66</v>
      </c>
      <c r="P875" t="s">
        <v>20</v>
      </c>
      <c r="Q875" t="s">
        <v>1036</v>
      </c>
    </row>
    <row r="876" spans="1:17" x14ac:dyDescent="0.25">
      <c r="A876" t="s">
        <v>9924</v>
      </c>
      <c r="B876" t="s">
        <v>28</v>
      </c>
      <c r="C876">
        <v>1</v>
      </c>
      <c r="D876" t="s">
        <v>18</v>
      </c>
      <c r="E876" t="s">
        <v>42</v>
      </c>
      <c r="F876" s="1">
        <v>0.66666666666666663</v>
      </c>
      <c r="G876" t="s">
        <v>9216</v>
      </c>
      <c r="H876" t="s">
        <v>9927</v>
      </c>
      <c r="I876">
        <v>60</v>
      </c>
      <c r="J876">
        <v>22</v>
      </c>
      <c r="K876" s="4">
        <v>1.1111100111111E+24</v>
      </c>
      <c r="L876" t="s">
        <v>9926</v>
      </c>
      <c r="M876" t="s">
        <v>24</v>
      </c>
      <c r="N876" t="s">
        <v>441</v>
      </c>
      <c r="O876" t="s">
        <v>66</v>
      </c>
      <c r="P876" t="s">
        <v>20</v>
      </c>
      <c r="Q876" t="s">
        <v>1037</v>
      </c>
    </row>
    <row r="877" spans="1:17" x14ac:dyDescent="0.25">
      <c r="A877" t="s">
        <v>9924</v>
      </c>
      <c r="B877" t="s">
        <v>32</v>
      </c>
      <c r="C877">
        <v>1</v>
      </c>
      <c r="D877" t="s">
        <v>18</v>
      </c>
      <c r="E877" t="s">
        <v>19</v>
      </c>
      <c r="F877" s="1">
        <v>0.41666666666666669</v>
      </c>
      <c r="G877" t="s">
        <v>9222</v>
      </c>
      <c r="H877" t="s">
        <v>9928</v>
      </c>
      <c r="I877">
        <v>60</v>
      </c>
      <c r="J877">
        <v>22</v>
      </c>
      <c r="K877" s="4">
        <v>1.1111100111111E+24</v>
      </c>
      <c r="L877" t="s">
        <v>9926</v>
      </c>
      <c r="M877" t="s">
        <v>24</v>
      </c>
      <c r="N877" t="s">
        <v>441</v>
      </c>
      <c r="O877" t="s">
        <v>66</v>
      </c>
      <c r="P877" t="s">
        <v>20</v>
      </c>
      <c r="Q877" t="s">
        <v>1038</v>
      </c>
    </row>
    <row r="878" spans="1:17" x14ac:dyDescent="0.25">
      <c r="A878" t="s">
        <v>9924</v>
      </c>
      <c r="B878" t="s">
        <v>479</v>
      </c>
      <c r="C878">
        <v>1</v>
      </c>
      <c r="D878" t="s">
        <v>18</v>
      </c>
      <c r="E878" t="s">
        <v>37</v>
      </c>
      <c r="F878" s="1">
        <v>0.66666666666666663</v>
      </c>
      <c r="G878" t="s">
        <v>9222</v>
      </c>
      <c r="H878" t="s">
        <v>9929</v>
      </c>
      <c r="I878">
        <v>60</v>
      </c>
      <c r="J878">
        <v>22</v>
      </c>
      <c r="K878" s="4">
        <v>1.1111100111111E+24</v>
      </c>
      <c r="L878" t="s">
        <v>9926</v>
      </c>
      <c r="M878" t="s">
        <v>24</v>
      </c>
      <c r="N878" t="s">
        <v>441</v>
      </c>
      <c r="O878" t="s">
        <v>66</v>
      </c>
      <c r="P878" t="s">
        <v>20</v>
      </c>
      <c r="Q878" t="s">
        <v>1039</v>
      </c>
    </row>
    <row r="879" spans="1:17" x14ac:dyDescent="0.25">
      <c r="A879" t="s">
        <v>9930</v>
      </c>
      <c r="B879" t="s">
        <v>405</v>
      </c>
      <c r="C879">
        <v>1</v>
      </c>
      <c r="D879" t="s">
        <v>18</v>
      </c>
      <c r="E879" t="s">
        <v>29</v>
      </c>
      <c r="F879" s="1">
        <v>0.58333333333333337</v>
      </c>
      <c r="G879" t="s">
        <v>9931</v>
      </c>
      <c r="H879" t="s">
        <v>9932</v>
      </c>
      <c r="I879">
        <v>240</v>
      </c>
      <c r="J879">
        <v>27</v>
      </c>
      <c r="K879" s="4">
        <v>1.1111010001111099E+44</v>
      </c>
      <c r="L879" t="s">
        <v>9933</v>
      </c>
      <c r="M879" t="s">
        <v>24</v>
      </c>
      <c r="N879" t="s">
        <v>441</v>
      </c>
      <c r="O879" t="s">
        <v>25</v>
      </c>
      <c r="P879" t="s">
        <v>395</v>
      </c>
      <c r="Q879" t="s">
        <v>1040</v>
      </c>
    </row>
    <row r="880" spans="1:17" x14ac:dyDescent="0.25">
      <c r="A880" t="s">
        <v>9930</v>
      </c>
      <c r="B880" t="s">
        <v>418</v>
      </c>
      <c r="C880">
        <v>1</v>
      </c>
      <c r="D880" t="s">
        <v>18</v>
      </c>
      <c r="E880" t="s">
        <v>33</v>
      </c>
      <c r="F880" s="1">
        <v>0.58333333333333337</v>
      </c>
      <c r="G880" t="s">
        <v>9934</v>
      </c>
      <c r="H880" t="s">
        <v>9935</v>
      </c>
      <c r="I880">
        <v>240</v>
      </c>
      <c r="J880">
        <v>27</v>
      </c>
      <c r="K880" s="4">
        <v>1.1111110001111099E+44</v>
      </c>
      <c r="L880" t="s">
        <v>9933</v>
      </c>
      <c r="M880" t="s">
        <v>24</v>
      </c>
      <c r="N880" t="s">
        <v>441</v>
      </c>
      <c r="O880" t="s">
        <v>25</v>
      </c>
      <c r="P880" t="s">
        <v>395</v>
      </c>
      <c r="Q880" t="s">
        <v>1041</v>
      </c>
    </row>
    <row r="881" spans="1:17" x14ac:dyDescent="0.25">
      <c r="A881" t="s">
        <v>9930</v>
      </c>
      <c r="B881" t="s">
        <v>17</v>
      </c>
      <c r="C881">
        <v>1</v>
      </c>
      <c r="D881" t="s">
        <v>18</v>
      </c>
      <c r="E881" t="s">
        <v>19</v>
      </c>
      <c r="F881" s="1">
        <v>0.45833333333333331</v>
      </c>
      <c r="G881" t="s">
        <v>9195</v>
      </c>
      <c r="H881" t="s">
        <v>9936</v>
      </c>
      <c r="I881">
        <v>60</v>
      </c>
      <c r="J881">
        <v>27</v>
      </c>
      <c r="K881" s="4">
        <v>1.1111010001110099E+44</v>
      </c>
      <c r="L881" t="s">
        <v>9933</v>
      </c>
      <c r="M881" t="s">
        <v>24</v>
      </c>
      <c r="N881" t="s">
        <v>441</v>
      </c>
      <c r="O881" t="s">
        <v>25</v>
      </c>
      <c r="P881" t="s">
        <v>20</v>
      </c>
      <c r="Q881" t="s">
        <v>1042</v>
      </c>
    </row>
    <row r="882" spans="1:17" x14ac:dyDescent="0.25">
      <c r="A882" t="s">
        <v>9930</v>
      </c>
      <c r="B882" t="s">
        <v>28</v>
      </c>
      <c r="C882">
        <v>1</v>
      </c>
      <c r="D882" t="s">
        <v>18</v>
      </c>
      <c r="E882" t="s">
        <v>42</v>
      </c>
      <c r="F882" s="1">
        <v>0.375</v>
      </c>
      <c r="G882" t="s">
        <v>9227</v>
      </c>
      <c r="H882" t="s">
        <v>466</v>
      </c>
      <c r="I882">
        <v>60</v>
      </c>
      <c r="J882">
        <v>27</v>
      </c>
      <c r="K882" s="4">
        <v>1.0000000000000001E+32</v>
      </c>
      <c r="L882" t="s">
        <v>9933</v>
      </c>
      <c r="M882" t="s">
        <v>24</v>
      </c>
      <c r="N882" t="s">
        <v>441</v>
      </c>
      <c r="O882" t="s">
        <v>25</v>
      </c>
      <c r="P882" t="s">
        <v>20</v>
      </c>
      <c r="Q882" t="s">
        <v>1043</v>
      </c>
    </row>
    <row r="883" spans="1:17" x14ac:dyDescent="0.25">
      <c r="A883" t="s">
        <v>9937</v>
      </c>
      <c r="B883" t="s">
        <v>17</v>
      </c>
      <c r="C883">
        <v>1</v>
      </c>
      <c r="D883" t="s">
        <v>18</v>
      </c>
      <c r="E883" t="s">
        <v>19</v>
      </c>
      <c r="F883" s="1">
        <v>0.375</v>
      </c>
      <c r="G883" t="s">
        <v>9938</v>
      </c>
      <c r="H883" t="s">
        <v>9939</v>
      </c>
      <c r="I883">
        <v>60</v>
      </c>
      <c r="J883">
        <v>18</v>
      </c>
      <c r="K883" s="4">
        <v>1.1111010001111099E+44</v>
      </c>
      <c r="L883" t="s">
        <v>9940</v>
      </c>
      <c r="M883" t="s">
        <v>24</v>
      </c>
      <c r="N883" t="s">
        <v>441</v>
      </c>
      <c r="O883" t="s">
        <v>331</v>
      </c>
      <c r="P883" t="s">
        <v>20</v>
      </c>
      <c r="Q883" t="s">
        <v>1044</v>
      </c>
    </row>
    <row r="884" spans="1:17" x14ac:dyDescent="0.25">
      <c r="A884" t="s">
        <v>9937</v>
      </c>
      <c r="B884" t="s">
        <v>28</v>
      </c>
      <c r="C884">
        <v>1</v>
      </c>
      <c r="D884" t="s">
        <v>18</v>
      </c>
      <c r="E884" t="s">
        <v>37</v>
      </c>
      <c r="F884" s="1">
        <v>0.41666666666666669</v>
      </c>
      <c r="G884" t="s">
        <v>9941</v>
      </c>
      <c r="H884" t="s">
        <v>9942</v>
      </c>
      <c r="I884">
        <v>60</v>
      </c>
      <c r="J884">
        <v>18</v>
      </c>
      <c r="K884" s="4">
        <v>1.11101100011111E+44</v>
      </c>
      <c r="L884" t="s">
        <v>9940</v>
      </c>
      <c r="M884" t="s">
        <v>24</v>
      </c>
      <c r="N884" t="s">
        <v>441</v>
      </c>
      <c r="O884" t="s">
        <v>331</v>
      </c>
      <c r="P884" t="s">
        <v>20</v>
      </c>
      <c r="Q884" t="s">
        <v>1045</v>
      </c>
    </row>
    <row r="885" spans="1:17" x14ac:dyDescent="0.25">
      <c r="A885" t="s">
        <v>9937</v>
      </c>
      <c r="B885" t="s">
        <v>32</v>
      </c>
      <c r="C885">
        <v>1</v>
      </c>
      <c r="D885" t="s">
        <v>18</v>
      </c>
      <c r="E885" t="s">
        <v>29</v>
      </c>
      <c r="F885" s="1">
        <v>0.625</v>
      </c>
      <c r="G885" t="s">
        <v>9943</v>
      </c>
      <c r="H885" t="s">
        <v>9944</v>
      </c>
      <c r="I885">
        <v>60</v>
      </c>
      <c r="J885">
        <v>18</v>
      </c>
      <c r="K885" s="4">
        <v>1.1111010001111099E+44</v>
      </c>
      <c r="L885" t="s">
        <v>9940</v>
      </c>
      <c r="M885" t="s">
        <v>24</v>
      </c>
      <c r="N885" t="s">
        <v>441</v>
      </c>
      <c r="O885" t="s">
        <v>331</v>
      </c>
      <c r="P885" t="s">
        <v>20</v>
      </c>
      <c r="Q885" t="s">
        <v>1046</v>
      </c>
    </row>
    <row r="886" spans="1:17" x14ac:dyDescent="0.25">
      <c r="A886" t="s">
        <v>9937</v>
      </c>
      <c r="B886" t="s">
        <v>36</v>
      </c>
      <c r="C886">
        <v>1</v>
      </c>
      <c r="D886" t="s">
        <v>18</v>
      </c>
      <c r="E886" t="s">
        <v>33</v>
      </c>
      <c r="F886" s="1">
        <v>0.8125</v>
      </c>
      <c r="G886" t="s">
        <v>9194</v>
      </c>
      <c r="H886" t="s">
        <v>38</v>
      </c>
      <c r="I886">
        <v>60</v>
      </c>
      <c r="J886">
        <v>18</v>
      </c>
      <c r="K886" s="4">
        <v>9.9999999999999998E+37</v>
      </c>
      <c r="L886" t="s">
        <v>38</v>
      </c>
      <c r="M886" t="s">
        <v>24</v>
      </c>
      <c r="N886" t="s">
        <v>441</v>
      </c>
      <c r="O886" t="s">
        <v>331</v>
      </c>
      <c r="P886" t="s">
        <v>39</v>
      </c>
      <c r="Q886" t="s">
        <v>1047</v>
      </c>
    </row>
    <row r="887" spans="1:17" x14ac:dyDescent="0.25">
      <c r="A887" t="s">
        <v>9937</v>
      </c>
      <c r="B887" t="s">
        <v>41</v>
      </c>
      <c r="C887">
        <v>1</v>
      </c>
      <c r="D887" t="s">
        <v>18</v>
      </c>
      <c r="E887" t="s">
        <v>33</v>
      </c>
      <c r="F887" s="1">
        <v>0.70833333333333337</v>
      </c>
      <c r="G887" t="s">
        <v>9229</v>
      </c>
      <c r="H887" t="s">
        <v>38</v>
      </c>
      <c r="I887">
        <v>90</v>
      </c>
      <c r="J887">
        <v>18</v>
      </c>
      <c r="K887" s="4">
        <v>9.9999999999999992E+22</v>
      </c>
      <c r="L887" t="s">
        <v>38</v>
      </c>
      <c r="M887" t="s">
        <v>24</v>
      </c>
      <c r="N887" t="s">
        <v>441</v>
      </c>
      <c r="O887" t="s">
        <v>331</v>
      </c>
      <c r="P887" t="s">
        <v>39</v>
      </c>
      <c r="Q887" t="s">
        <v>1048</v>
      </c>
    </row>
    <row r="888" spans="1:17" x14ac:dyDescent="0.25">
      <c r="A888" t="s">
        <v>9945</v>
      </c>
      <c r="B888" t="s">
        <v>17</v>
      </c>
      <c r="C888">
        <v>1</v>
      </c>
      <c r="D888" t="s">
        <v>18</v>
      </c>
      <c r="E888" t="s">
        <v>19</v>
      </c>
      <c r="F888" s="1">
        <v>0.5</v>
      </c>
      <c r="G888" t="s">
        <v>9170</v>
      </c>
      <c r="H888" t="s">
        <v>9946</v>
      </c>
      <c r="I888">
        <v>60</v>
      </c>
      <c r="J888">
        <v>23</v>
      </c>
      <c r="K888" s="4">
        <v>1.1111010001111099E+44</v>
      </c>
      <c r="L888" t="s">
        <v>9947</v>
      </c>
      <c r="M888" t="s">
        <v>24</v>
      </c>
      <c r="N888" t="s">
        <v>441</v>
      </c>
      <c r="O888" t="s">
        <v>331</v>
      </c>
      <c r="P888" t="s">
        <v>20</v>
      </c>
      <c r="Q888" t="s">
        <v>1049</v>
      </c>
    </row>
    <row r="889" spans="1:17" x14ac:dyDescent="0.25">
      <c r="A889" t="s">
        <v>9945</v>
      </c>
      <c r="B889" t="s">
        <v>28</v>
      </c>
      <c r="C889">
        <v>1</v>
      </c>
      <c r="D889" t="s">
        <v>18</v>
      </c>
      <c r="E889" t="s">
        <v>29</v>
      </c>
      <c r="F889" s="1">
        <v>0.58333333333333337</v>
      </c>
      <c r="G889" t="s">
        <v>9216</v>
      </c>
      <c r="H889" t="s">
        <v>9948</v>
      </c>
      <c r="I889">
        <v>60</v>
      </c>
      <c r="J889">
        <v>23</v>
      </c>
      <c r="K889" s="4">
        <v>1.1111010001111099E+44</v>
      </c>
      <c r="L889" t="s">
        <v>9947</v>
      </c>
      <c r="M889" t="s">
        <v>24</v>
      </c>
      <c r="N889" t="s">
        <v>441</v>
      </c>
      <c r="O889" t="s">
        <v>331</v>
      </c>
      <c r="P889" t="s">
        <v>20</v>
      </c>
      <c r="Q889" t="s">
        <v>1050</v>
      </c>
    </row>
    <row r="890" spans="1:17" x14ac:dyDescent="0.25">
      <c r="A890" t="s">
        <v>9945</v>
      </c>
      <c r="B890" t="s">
        <v>44</v>
      </c>
      <c r="C890">
        <v>1</v>
      </c>
      <c r="D890" t="s">
        <v>18</v>
      </c>
      <c r="E890" t="s">
        <v>37</v>
      </c>
      <c r="F890" s="1">
        <v>0.375</v>
      </c>
      <c r="G890" t="s">
        <v>9949</v>
      </c>
      <c r="H890" t="s">
        <v>9950</v>
      </c>
      <c r="I890">
        <v>60</v>
      </c>
      <c r="J890">
        <v>10</v>
      </c>
      <c r="K890" s="4">
        <v>1.0011000010110001E+42</v>
      </c>
      <c r="L890" t="s">
        <v>9947</v>
      </c>
      <c r="M890" t="s">
        <v>24</v>
      </c>
      <c r="N890" t="s">
        <v>441</v>
      </c>
      <c r="O890" t="s">
        <v>331</v>
      </c>
      <c r="P890" t="s">
        <v>45</v>
      </c>
      <c r="Q890" t="s">
        <v>1051</v>
      </c>
    </row>
    <row r="891" spans="1:17" x14ac:dyDescent="0.25">
      <c r="A891" t="s">
        <v>9945</v>
      </c>
      <c r="B891" t="s">
        <v>44</v>
      </c>
      <c r="C891">
        <v>2</v>
      </c>
      <c r="D891" t="s">
        <v>18</v>
      </c>
      <c r="E891" t="s">
        <v>37</v>
      </c>
      <c r="F891" s="1">
        <v>0.5</v>
      </c>
      <c r="G891" t="s">
        <v>9951</v>
      </c>
      <c r="H891" t="s">
        <v>9950</v>
      </c>
      <c r="I891">
        <v>60</v>
      </c>
      <c r="J891">
        <v>12</v>
      </c>
      <c r="K891" s="4">
        <v>1.0011000010110001E+42</v>
      </c>
      <c r="L891" t="s">
        <v>9947</v>
      </c>
      <c r="M891" t="s">
        <v>24</v>
      </c>
      <c r="N891" t="s">
        <v>441</v>
      </c>
      <c r="O891" t="s">
        <v>331</v>
      </c>
      <c r="P891" t="s">
        <v>45</v>
      </c>
      <c r="Q891" t="s">
        <v>1052</v>
      </c>
    </row>
    <row r="892" spans="1:17" x14ac:dyDescent="0.25">
      <c r="A892" t="s">
        <v>9952</v>
      </c>
      <c r="B892" t="s">
        <v>17</v>
      </c>
      <c r="C892">
        <v>1</v>
      </c>
      <c r="D892" t="s">
        <v>18</v>
      </c>
      <c r="E892" t="s">
        <v>19</v>
      </c>
      <c r="F892" s="1">
        <v>0.54166666666666663</v>
      </c>
      <c r="G892" t="s">
        <v>9228</v>
      </c>
      <c r="H892" t="s">
        <v>9953</v>
      </c>
      <c r="I892">
        <v>60</v>
      </c>
      <c r="J892">
        <v>12</v>
      </c>
      <c r="K892" s="4">
        <v>1.1111010001111099E+44</v>
      </c>
      <c r="L892" t="s">
        <v>9954</v>
      </c>
      <c r="M892" t="s">
        <v>24</v>
      </c>
      <c r="N892" t="s">
        <v>441</v>
      </c>
      <c r="O892" t="s">
        <v>331</v>
      </c>
      <c r="P892" t="s">
        <v>20</v>
      </c>
      <c r="Q892" t="s">
        <v>1053</v>
      </c>
    </row>
    <row r="893" spans="1:17" x14ac:dyDescent="0.25">
      <c r="A893" t="s">
        <v>9952</v>
      </c>
      <c r="B893" t="s">
        <v>28</v>
      </c>
      <c r="C893" t="s">
        <v>411</v>
      </c>
      <c r="D893" t="s">
        <v>18</v>
      </c>
      <c r="E893" t="s">
        <v>33</v>
      </c>
      <c r="F893" s="1">
        <v>0.58333333333333337</v>
      </c>
      <c r="G893" t="s">
        <v>9217</v>
      </c>
      <c r="H893" t="s">
        <v>467</v>
      </c>
      <c r="I893">
        <v>60</v>
      </c>
      <c r="J893">
        <v>12</v>
      </c>
      <c r="K893" s="4">
        <v>1.1E+32</v>
      </c>
      <c r="L893" t="s">
        <v>9954</v>
      </c>
      <c r="M893" t="s">
        <v>24</v>
      </c>
      <c r="N893" t="s">
        <v>441</v>
      </c>
      <c r="O893" t="s">
        <v>331</v>
      </c>
      <c r="P893" t="s">
        <v>20</v>
      </c>
      <c r="Q893" t="s">
        <v>1054</v>
      </c>
    </row>
    <row r="894" spans="1:17" x14ac:dyDescent="0.25">
      <c r="A894" t="s">
        <v>9952</v>
      </c>
      <c r="B894" t="s">
        <v>28</v>
      </c>
      <c r="C894" t="s">
        <v>413</v>
      </c>
      <c r="D894" t="s">
        <v>18</v>
      </c>
      <c r="E894" t="s">
        <v>42</v>
      </c>
      <c r="F894" s="1">
        <v>0.66666666666666663</v>
      </c>
      <c r="G894" t="s">
        <v>9955</v>
      </c>
      <c r="H894" t="s">
        <v>9956</v>
      </c>
      <c r="I894">
        <v>60</v>
      </c>
      <c r="J894">
        <v>12</v>
      </c>
      <c r="K894" s="4">
        <v>1.1111110001099999E+44</v>
      </c>
      <c r="L894" t="s">
        <v>9954</v>
      </c>
      <c r="M894" t="s">
        <v>24</v>
      </c>
      <c r="N894" t="s">
        <v>441</v>
      </c>
      <c r="O894" t="s">
        <v>331</v>
      </c>
      <c r="P894" t="s">
        <v>20</v>
      </c>
      <c r="Q894" t="s">
        <v>1054</v>
      </c>
    </row>
    <row r="895" spans="1:17" x14ac:dyDescent="0.25">
      <c r="A895" t="s">
        <v>9952</v>
      </c>
      <c r="B895" t="s">
        <v>32</v>
      </c>
      <c r="C895" t="s">
        <v>411</v>
      </c>
      <c r="D895" t="s">
        <v>18</v>
      </c>
      <c r="E895" t="s">
        <v>33</v>
      </c>
      <c r="F895" s="1">
        <v>0.54166666666666663</v>
      </c>
      <c r="G895" t="s">
        <v>9176</v>
      </c>
      <c r="H895" t="s">
        <v>9957</v>
      </c>
      <c r="I895">
        <v>60</v>
      </c>
      <c r="J895">
        <v>12</v>
      </c>
      <c r="K895" s="4">
        <v>1.1010100001009999E+44</v>
      </c>
      <c r="L895" t="s">
        <v>9954</v>
      </c>
      <c r="M895" t="s">
        <v>24</v>
      </c>
      <c r="N895" t="s">
        <v>441</v>
      </c>
      <c r="O895" t="s">
        <v>331</v>
      </c>
      <c r="P895" t="s">
        <v>20</v>
      </c>
      <c r="Q895" t="s">
        <v>1055</v>
      </c>
    </row>
    <row r="896" spans="1:17" x14ac:dyDescent="0.25">
      <c r="A896" t="s">
        <v>9952</v>
      </c>
      <c r="B896" t="s">
        <v>32</v>
      </c>
      <c r="C896" t="s">
        <v>413</v>
      </c>
      <c r="D896" t="s">
        <v>18</v>
      </c>
      <c r="E896" t="s">
        <v>33</v>
      </c>
      <c r="F896" s="1">
        <v>0.58333333333333337</v>
      </c>
      <c r="G896" t="s">
        <v>9176</v>
      </c>
      <c r="H896" t="s">
        <v>467</v>
      </c>
      <c r="I896">
        <v>60</v>
      </c>
      <c r="J896">
        <v>12</v>
      </c>
      <c r="K896" s="4">
        <v>1E+30</v>
      </c>
      <c r="L896" t="s">
        <v>9954</v>
      </c>
      <c r="M896" t="s">
        <v>24</v>
      </c>
      <c r="N896" t="s">
        <v>441</v>
      </c>
      <c r="O896" t="s">
        <v>331</v>
      </c>
      <c r="P896" t="s">
        <v>20</v>
      </c>
      <c r="Q896" t="s">
        <v>1055</v>
      </c>
    </row>
    <row r="897" spans="1:17" x14ac:dyDescent="0.25">
      <c r="A897" t="s">
        <v>9958</v>
      </c>
      <c r="B897" t="s">
        <v>17</v>
      </c>
      <c r="C897">
        <v>1</v>
      </c>
      <c r="D897" t="s">
        <v>18</v>
      </c>
      <c r="E897" t="s">
        <v>19</v>
      </c>
      <c r="F897" s="1">
        <v>0.45833333333333331</v>
      </c>
      <c r="G897" t="s">
        <v>9202</v>
      </c>
      <c r="H897" t="s">
        <v>9959</v>
      </c>
      <c r="I897">
        <v>60</v>
      </c>
      <c r="J897">
        <v>9</v>
      </c>
      <c r="K897" s="4">
        <v>1.1111010001111099E+44</v>
      </c>
      <c r="L897" t="s">
        <v>38</v>
      </c>
      <c r="M897" t="s">
        <v>24</v>
      </c>
      <c r="N897" t="s">
        <v>441</v>
      </c>
      <c r="O897" t="s">
        <v>331</v>
      </c>
      <c r="P897" t="s">
        <v>20</v>
      </c>
      <c r="Q897" t="s">
        <v>1056</v>
      </c>
    </row>
    <row r="898" spans="1:17" x14ac:dyDescent="0.25">
      <c r="A898" t="s">
        <v>9958</v>
      </c>
      <c r="B898" t="s">
        <v>28</v>
      </c>
      <c r="C898">
        <v>1</v>
      </c>
      <c r="D898" t="s">
        <v>18</v>
      </c>
      <c r="E898" t="s">
        <v>29</v>
      </c>
      <c r="F898" s="1">
        <v>0.66666666666666663</v>
      </c>
      <c r="G898" t="s">
        <v>9201</v>
      </c>
      <c r="H898" t="s">
        <v>9960</v>
      </c>
      <c r="I898">
        <v>60</v>
      </c>
      <c r="J898">
        <v>9</v>
      </c>
      <c r="K898" s="4">
        <v>1.1111010001111099E+44</v>
      </c>
      <c r="L898" t="s">
        <v>38</v>
      </c>
      <c r="M898" t="s">
        <v>24</v>
      </c>
      <c r="N898" t="s">
        <v>441</v>
      </c>
      <c r="O898" t="s">
        <v>331</v>
      </c>
      <c r="P898" t="s">
        <v>20</v>
      </c>
      <c r="Q898" t="s">
        <v>1057</v>
      </c>
    </row>
    <row r="899" spans="1:17" x14ac:dyDescent="0.25">
      <c r="A899" t="s">
        <v>9958</v>
      </c>
      <c r="B899" t="s">
        <v>32</v>
      </c>
      <c r="C899">
        <v>1</v>
      </c>
      <c r="D899" t="s">
        <v>18</v>
      </c>
      <c r="E899" t="s">
        <v>33</v>
      </c>
      <c r="F899" s="1">
        <v>0.5</v>
      </c>
      <c r="G899" t="s">
        <v>9197</v>
      </c>
      <c r="H899" t="s">
        <v>9451</v>
      </c>
      <c r="I899">
        <v>60</v>
      </c>
      <c r="J899">
        <v>9</v>
      </c>
      <c r="K899" s="4">
        <v>1.1111100111111E+24</v>
      </c>
      <c r="L899" t="s">
        <v>38</v>
      </c>
      <c r="M899" t="s">
        <v>24</v>
      </c>
      <c r="N899" t="s">
        <v>441</v>
      </c>
      <c r="O899" t="s">
        <v>331</v>
      </c>
      <c r="P899" t="s">
        <v>20</v>
      </c>
      <c r="Q899" t="s">
        <v>1058</v>
      </c>
    </row>
    <row r="900" spans="1:17" x14ac:dyDescent="0.25">
      <c r="A900" t="s">
        <v>9958</v>
      </c>
      <c r="B900" t="s">
        <v>479</v>
      </c>
      <c r="C900">
        <v>1</v>
      </c>
      <c r="D900" t="s">
        <v>18</v>
      </c>
      <c r="E900" t="s">
        <v>29</v>
      </c>
      <c r="F900" s="1">
        <v>0.66666666666666663</v>
      </c>
      <c r="G900" t="s">
        <v>9159</v>
      </c>
      <c r="H900" t="s">
        <v>9452</v>
      </c>
      <c r="I900">
        <v>60</v>
      </c>
      <c r="J900">
        <v>9</v>
      </c>
      <c r="K900" s="4">
        <v>1.1111100111111E+24</v>
      </c>
      <c r="L900" t="s">
        <v>38</v>
      </c>
      <c r="M900" t="s">
        <v>24</v>
      </c>
      <c r="N900" t="s">
        <v>441</v>
      </c>
      <c r="O900" t="s">
        <v>331</v>
      </c>
      <c r="P900" t="s">
        <v>20</v>
      </c>
      <c r="Q900" t="s">
        <v>1059</v>
      </c>
    </row>
    <row r="901" spans="1:17" x14ac:dyDescent="0.25">
      <c r="A901" t="s">
        <v>9958</v>
      </c>
      <c r="B901" t="s">
        <v>44</v>
      </c>
      <c r="C901">
        <v>1</v>
      </c>
      <c r="D901" t="s">
        <v>18</v>
      </c>
      <c r="E901" t="s">
        <v>42</v>
      </c>
      <c r="F901" s="1">
        <v>0.625</v>
      </c>
      <c r="G901" t="s">
        <v>9228</v>
      </c>
      <c r="H901" t="s">
        <v>9453</v>
      </c>
      <c r="I901">
        <v>60</v>
      </c>
      <c r="J901">
        <v>7</v>
      </c>
      <c r="K901" s="4">
        <v>1.0101000010101E+43</v>
      </c>
      <c r="L901" t="s">
        <v>38</v>
      </c>
      <c r="M901" t="s">
        <v>24</v>
      </c>
      <c r="N901" t="s">
        <v>441</v>
      </c>
      <c r="O901" t="s">
        <v>331</v>
      </c>
      <c r="P901" t="s">
        <v>45</v>
      </c>
      <c r="Q901" t="s">
        <v>1060</v>
      </c>
    </row>
    <row r="902" spans="1:17" x14ac:dyDescent="0.25">
      <c r="A902" t="s">
        <v>9958</v>
      </c>
      <c r="B902" t="s">
        <v>44</v>
      </c>
      <c r="C902">
        <v>2</v>
      </c>
      <c r="D902" t="s">
        <v>18</v>
      </c>
      <c r="E902" t="s">
        <v>42</v>
      </c>
      <c r="F902" s="1">
        <v>0.45833333333333331</v>
      </c>
      <c r="G902" t="s">
        <v>9226</v>
      </c>
      <c r="H902" t="s">
        <v>9453</v>
      </c>
      <c r="I902">
        <v>60</v>
      </c>
      <c r="J902">
        <v>2</v>
      </c>
      <c r="K902" s="4">
        <v>1.0101000010101E+43</v>
      </c>
      <c r="L902" t="s">
        <v>38</v>
      </c>
      <c r="M902" t="s">
        <v>24</v>
      </c>
      <c r="N902" t="s">
        <v>441</v>
      </c>
      <c r="O902" t="s">
        <v>331</v>
      </c>
      <c r="P902" t="s">
        <v>45</v>
      </c>
      <c r="Q902" t="s">
        <v>1061</v>
      </c>
    </row>
    <row r="903" spans="1:17" x14ac:dyDescent="0.25">
      <c r="A903" t="s">
        <v>9958</v>
      </c>
      <c r="B903" t="s">
        <v>243</v>
      </c>
      <c r="C903">
        <v>1</v>
      </c>
      <c r="D903" t="s">
        <v>18</v>
      </c>
      <c r="E903" t="s">
        <v>42</v>
      </c>
      <c r="F903" s="1">
        <v>0.375</v>
      </c>
      <c r="G903" t="s">
        <v>9228</v>
      </c>
      <c r="H903" t="s">
        <v>9454</v>
      </c>
      <c r="I903">
        <v>60</v>
      </c>
      <c r="J903">
        <v>4</v>
      </c>
      <c r="K903" s="4">
        <v>1.0101000010110001E+23</v>
      </c>
      <c r="L903" t="s">
        <v>38</v>
      </c>
      <c r="M903" t="s">
        <v>24</v>
      </c>
      <c r="N903" t="s">
        <v>441</v>
      </c>
      <c r="O903" t="s">
        <v>331</v>
      </c>
      <c r="P903" t="s">
        <v>45</v>
      </c>
      <c r="Q903" t="s">
        <v>1062</v>
      </c>
    </row>
    <row r="904" spans="1:17" x14ac:dyDescent="0.25">
      <c r="A904" t="s">
        <v>9958</v>
      </c>
      <c r="B904" t="s">
        <v>243</v>
      </c>
      <c r="C904">
        <v>2</v>
      </c>
      <c r="D904" t="s">
        <v>18</v>
      </c>
      <c r="E904" t="s">
        <v>42</v>
      </c>
      <c r="F904" s="1">
        <v>0.58333333333333337</v>
      </c>
      <c r="G904" t="s">
        <v>9455</v>
      </c>
      <c r="H904" t="s">
        <v>9454</v>
      </c>
      <c r="I904">
        <v>60</v>
      </c>
      <c r="J904">
        <v>5</v>
      </c>
      <c r="K904" s="4">
        <v>1.0101000010110001E+23</v>
      </c>
      <c r="L904" t="s">
        <v>38</v>
      </c>
      <c r="M904" t="s">
        <v>24</v>
      </c>
      <c r="N904" t="s">
        <v>441</v>
      </c>
      <c r="O904" t="s">
        <v>331</v>
      </c>
      <c r="P904" t="s">
        <v>45</v>
      </c>
      <c r="Q904" t="s">
        <v>1063</v>
      </c>
    </row>
    <row r="905" spans="1:17" x14ac:dyDescent="0.25">
      <c r="A905" t="s">
        <v>9961</v>
      </c>
      <c r="B905" t="s">
        <v>17</v>
      </c>
      <c r="C905">
        <v>1</v>
      </c>
      <c r="D905" t="s">
        <v>18</v>
      </c>
      <c r="E905" t="s">
        <v>33</v>
      </c>
      <c r="F905" s="1">
        <v>0.375</v>
      </c>
      <c r="G905" t="s">
        <v>9176</v>
      </c>
      <c r="H905" t="s">
        <v>9962</v>
      </c>
      <c r="I905">
        <v>60</v>
      </c>
      <c r="J905">
        <v>11</v>
      </c>
      <c r="K905" s="4">
        <v>1.1111110001111099E+44</v>
      </c>
      <c r="L905" t="s">
        <v>9963</v>
      </c>
      <c r="M905" t="s">
        <v>24</v>
      </c>
      <c r="N905" t="s">
        <v>441</v>
      </c>
      <c r="O905" t="s">
        <v>25</v>
      </c>
      <c r="P905" t="s">
        <v>20</v>
      </c>
      <c r="Q905" t="s">
        <v>1064</v>
      </c>
    </row>
    <row r="906" spans="1:17" x14ac:dyDescent="0.25">
      <c r="A906" t="s">
        <v>9961</v>
      </c>
      <c r="B906" t="s">
        <v>28</v>
      </c>
      <c r="C906">
        <v>1</v>
      </c>
      <c r="D906" t="s">
        <v>18</v>
      </c>
      <c r="E906" t="s">
        <v>42</v>
      </c>
      <c r="F906" s="1">
        <v>0.41666666666666669</v>
      </c>
      <c r="G906" t="s">
        <v>9964</v>
      </c>
      <c r="H906" t="s">
        <v>9965</v>
      </c>
      <c r="I906">
        <v>60</v>
      </c>
      <c r="J906">
        <v>11</v>
      </c>
      <c r="K906" s="4">
        <v>1.1111110001111099E+44</v>
      </c>
      <c r="L906" t="s">
        <v>9963</v>
      </c>
      <c r="M906" t="s">
        <v>24</v>
      </c>
      <c r="N906" t="s">
        <v>441</v>
      </c>
      <c r="O906" t="s">
        <v>25</v>
      </c>
      <c r="P906" t="s">
        <v>20</v>
      </c>
      <c r="Q906" t="s">
        <v>1065</v>
      </c>
    </row>
    <row r="907" spans="1:17" x14ac:dyDescent="0.25">
      <c r="A907" t="s">
        <v>9961</v>
      </c>
      <c r="B907" t="s">
        <v>32</v>
      </c>
      <c r="C907">
        <v>1</v>
      </c>
      <c r="D907" t="s">
        <v>18</v>
      </c>
      <c r="E907" t="s">
        <v>37</v>
      </c>
      <c r="F907" s="1">
        <v>0.45833333333333331</v>
      </c>
      <c r="G907" t="s">
        <v>9966</v>
      </c>
      <c r="H907" t="s">
        <v>9967</v>
      </c>
      <c r="I907">
        <v>60</v>
      </c>
      <c r="J907">
        <v>11</v>
      </c>
      <c r="K907" s="4">
        <v>1.11101100011111E+44</v>
      </c>
      <c r="L907" t="s">
        <v>9963</v>
      </c>
      <c r="M907" t="s">
        <v>24</v>
      </c>
      <c r="N907" t="s">
        <v>441</v>
      </c>
      <c r="O907" t="s">
        <v>25</v>
      </c>
      <c r="P907" t="s">
        <v>20</v>
      </c>
      <c r="Q907" t="s">
        <v>1066</v>
      </c>
    </row>
    <row r="908" spans="1:17" x14ac:dyDescent="0.25">
      <c r="A908" t="s">
        <v>9961</v>
      </c>
      <c r="B908" t="s">
        <v>36</v>
      </c>
      <c r="C908">
        <v>1</v>
      </c>
      <c r="D908" t="s">
        <v>18</v>
      </c>
      <c r="E908" t="s">
        <v>33</v>
      </c>
      <c r="F908" s="1">
        <v>0.79166666666666663</v>
      </c>
      <c r="G908" t="s">
        <v>9295</v>
      </c>
      <c r="H908" t="s">
        <v>38</v>
      </c>
      <c r="I908">
        <v>60</v>
      </c>
      <c r="J908">
        <v>11</v>
      </c>
      <c r="K908" s="4">
        <v>9.9999999999999994E+38</v>
      </c>
      <c r="L908" t="s">
        <v>38</v>
      </c>
      <c r="M908" t="s">
        <v>24</v>
      </c>
      <c r="N908" t="s">
        <v>441</v>
      </c>
      <c r="O908" t="s">
        <v>25</v>
      </c>
      <c r="P908" t="s">
        <v>39</v>
      </c>
      <c r="Q908" t="s">
        <v>1067</v>
      </c>
    </row>
    <row r="909" spans="1:17" x14ac:dyDescent="0.25">
      <c r="A909" t="s">
        <v>9968</v>
      </c>
      <c r="B909" t="s">
        <v>17</v>
      </c>
      <c r="C909">
        <v>1</v>
      </c>
      <c r="D909" t="s">
        <v>18</v>
      </c>
      <c r="E909" t="s">
        <v>37</v>
      </c>
      <c r="F909" s="1">
        <v>0.45833333333333331</v>
      </c>
      <c r="G909" t="s">
        <v>9228</v>
      </c>
      <c r="H909" t="s">
        <v>9969</v>
      </c>
      <c r="I909">
        <v>60</v>
      </c>
      <c r="J909">
        <v>11</v>
      </c>
      <c r="K909" s="4">
        <v>1.1111100111111E+24</v>
      </c>
      <c r="L909" t="s">
        <v>9970</v>
      </c>
      <c r="M909" t="s">
        <v>24</v>
      </c>
      <c r="N909" t="s">
        <v>441</v>
      </c>
      <c r="O909" t="s">
        <v>66</v>
      </c>
      <c r="P909" t="s">
        <v>20</v>
      </c>
      <c r="Q909" t="s">
        <v>1068</v>
      </c>
    </row>
    <row r="910" spans="1:17" x14ac:dyDescent="0.25">
      <c r="A910" t="s">
        <v>9968</v>
      </c>
      <c r="B910" t="s">
        <v>28</v>
      </c>
      <c r="C910">
        <v>1</v>
      </c>
      <c r="D910" t="s">
        <v>18</v>
      </c>
      <c r="E910" t="s">
        <v>42</v>
      </c>
      <c r="F910" s="1">
        <v>0.625</v>
      </c>
      <c r="G910" t="s">
        <v>9971</v>
      </c>
      <c r="H910" t="s">
        <v>9972</v>
      </c>
      <c r="I910">
        <v>60</v>
      </c>
      <c r="J910">
        <v>11</v>
      </c>
      <c r="K910" s="4">
        <v>1.1111100111111E+24</v>
      </c>
      <c r="L910" t="s">
        <v>9970</v>
      </c>
      <c r="M910" t="s">
        <v>24</v>
      </c>
      <c r="N910" t="s">
        <v>441</v>
      </c>
      <c r="O910" t="s">
        <v>66</v>
      </c>
      <c r="P910" t="s">
        <v>20</v>
      </c>
      <c r="Q910" t="s">
        <v>1069</v>
      </c>
    </row>
    <row r="911" spans="1:17" x14ac:dyDescent="0.25">
      <c r="A911" t="s">
        <v>9968</v>
      </c>
      <c r="B911" t="s">
        <v>32</v>
      </c>
      <c r="C911">
        <v>1</v>
      </c>
      <c r="D911" t="s">
        <v>18</v>
      </c>
      <c r="E911" t="s">
        <v>33</v>
      </c>
      <c r="F911" s="1">
        <v>0.66666666666666663</v>
      </c>
      <c r="G911" t="s">
        <v>9176</v>
      </c>
      <c r="H911" t="s">
        <v>9973</v>
      </c>
      <c r="I911">
        <v>60</v>
      </c>
      <c r="J911">
        <v>11</v>
      </c>
      <c r="K911" s="4">
        <v>1.1111100111111E+24</v>
      </c>
      <c r="L911" t="s">
        <v>9970</v>
      </c>
      <c r="M911" t="s">
        <v>24</v>
      </c>
      <c r="N911" t="s">
        <v>441</v>
      </c>
      <c r="O911" t="s">
        <v>66</v>
      </c>
      <c r="P911" t="s">
        <v>20</v>
      </c>
      <c r="Q911" t="s">
        <v>1070</v>
      </c>
    </row>
    <row r="912" spans="1:17" x14ac:dyDescent="0.25">
      <c r="A912" t="s">
        <v>9968</v>
      </c>
      <c r="B912" t="s">
        <v>36</v>
      </c>
      <c r="C912">
        <v>1</v>
      </c>
      <c r="D912" t="s">
        <v>18</v>
      </c>
      <c r="E912" t="s">
        <v>29</v>
      </c>
      <c r="F912" s="1">
        <v>0.77083333333333337</v>
      </c>
      <c r="G912" t="s">
        <v>9186</v>
      </c>
      <c r="H912" t="s">
        <v>38</v>
      </c>
      <c r="I912">
        <v>90</v>
      </c>
      <c r="J912">
        <v>0</v>
      </c>
      <c r="K912" s="4">
        <v>1E+20</v>
      </c>
      <c r="L912" t="s">
        <v>38</v>
      </c>
      <c r="M912" t="s">
        <v>24</v>
      </c>
      <c r="N912" t="s">
        <v>441</v>
      </c>
      <c r="O912" t="s">
        <v>66</v>
      </c>
      <c r="P912" t="s">
        <v>39</v>
      </c>
      <c r="Q912" t="s">
        <v>1071</v>
      </c>
    </row>
    <row r="913" spans="1:17" x14ac:dyDescent="0.25">
      <c r="A913" t="s">
        <v>9974</v>
      </c>
      <c r="B913" t="s">
        <v>405</v>
      </c>
      <c r="C913">
        <v>1</v>
      </c>
      <c r="D913" t="s">
        <v>18</v>
      </c>
      <c r="E913" t="s">
        <v>19</v>
      </c>
      <c r="F913" s="1">
        <v>0.58333333333333337</v>
      </c>
      <c r="G913" t="s">
        <v>9975</v>
      </c>
      <c r="H913" t="s">
        <v>964</v>
      </c>
      <c r="I913">
        <v>240</v>
      </c>
      <c r="J913">
        <v>26</v>
      </c>
      <c r="K913" s="4">
        <v>1.1111010001111099E+44</v>
      </c>
      <c r="L913" t="s">
        <v>9976</v>
      </c>
      <c r="M913" t="s">
        <v>24</v>
      </c>
      <c r="N913" t="s">
        <v>441</v>
      </c>
      <c r="O913" t="s">
        <v>25</v>
      </c>
      <c r="P913" t="s">
        <v>395</v>
      </c>
      <c r="Q913" t="s">
        <v>1072</v>
      </c>
    </row>
    <row r="914" spans="1:17" x14ac:dyDescent="0.25">
      <c r="A914" t="s">
        <v>9974</v>
      </c>
      <c r="B914" t="s">
        <v>418</v>
      </c>
      <c r="C914">
        <v>1</v>
      </c>
      <c r="D914" t="s">
        <v>18</v>
      </c>
      <c r="E914" t="s">
        <v>29</v>
      </c>
      <c r="F914" s="1">
        <v>0.375</v>
      </c>
      <c r="G914" t="s">
        <v>9439</v>
      </c>
      <c r="H914" t="s">
        <v>9977</v>
      </c>
      <c r="I914">
        <v>240</v>
      </c>
      <c r="J914">
        <v>26</v>
      </c>
      <c r="K914" s="4">
        <v>1.1111010001111099E+44</v>
      </c>
      <c r="L914" t="s">
        <v>9976</v>
      </c>
      <c r="M914" t="s">
        <v>24</v>
      </c>
      <c r="N914" t="s">
        <v>441</v>
      </c>
      <c r="O914" t="s">
        <v>25</v>
      </c>
      <c r="P914" t="s">
        <v>395</v>
      </c>
      <c r="Q914" t="s">
        <v>1073</v>
      </c>
    </row>
    <row r="915" spans="1:17" x14ac:dyDescent="0.25">
      <c r="A915" t="s">
        <v>9978</v>
      </c>
      <c r="B915" t="s">
        <v>405</v>
      </c>
      <c r="C915">
        <v>1</v>
      </c>
      <c r="D915" t="s">
        <v>18</v>
      </c>
      <c r="E915" t="s">
        <v>29</v>
      </c>
      <c r="F915" s="1">
        <v>0.375</v>
      </c>
      <c r="G915" t="s">
        <v>9979</v>
      </c>
      <c r="H915" t="s">
        <v>9980</v>
      </c>
      <c r="I915">
        <v>240</v>
      </c>
      <c r="J915">
        <v>20</v>
      </c>
      <c r="K915" s="4">
        <v>1.1111100111111E+24</v>
      </c>
      <c r="L915" t="s">
        <v>9981</v>
      </c>
      <c r="M915" t="s">
        <v>24</v>
      </c>
      <c r="N915" t="s">
        <v>441</v>
      </c>
      <c r="O915" t="s">
        <v>66</v>
      </c>
      <c r="P915" t="s">
        <v>395</v>
      </c>
      <c r="Q915" t="s">
        <v>1074</v>
      </c>
    </row>
    <row r="916" spans="1:17" x14ac:dyDescent="0.25">
      <c r="A916" t="s">
        <v>9978</v>
      </c>
      <c r="B916" t="s">
        <v>418</v>
      </c>
      <c r="C916">
        <v>1</v>
      </c>
      <c r="D916" t="s">
        <v>18</v>
      </c>
      <c r="E916" t="s">
        <v>19</v>
      </c>
      <c r="F916" s="1">
        <v>0.58333333333333337</v>
      </c>
      <c r="G916" t="s">
        <v>9982</v>
      </c>
      <c r="H916" t="s">
        <v>9983</v>
      </c>
      <c r="I916">
        <v>240</v>
      </c>
      <c r="J916">
        <v>20</v>
      </c>
      <c r="K916" s="4">
        <v>1.1111100111111E+24</v>
      </c>
      <c r="L916" t="s">
        <v>9981</v>
      </c>
      <c r="M916" t="s">
        <v>24</v>
      </c>
      <c r="N916" t="s">
        <v>441</v>
      </c>
      <c r="O916" t="s">
        <v>66</v>
      </c>
      <c r="P916" t="s">
        <v>395</v>
      </c>
      <c r="Q916" t="s">
        <v>1075</v>
      </c>
    </row>
    <row r="917" spans="1:17" x14ac:dyDescent="0.25">
      <c r="A917" t="s">
        <v>9984</v>
      </c>
      <c r="B917" t="s">
        <v>17</v>
      </c>
      <c r="C917">
        <v>1</v>
      </c>
      <c r="D917" t="s">
        <v>18</v>
      </c>
      <c r="E917" t="s">
        <v>33</v>
      </c>
      <c r="F917" s="1">
        <v>0.58333333333333337</v>
      </c>
      <c r="G917" t="s">
        <v>9216</v>
      </c>
      <c r="H917" t="s">
        <v>9985</v>
      </c>
      <c r="I917">
        <v>120</v>
      </c>
      <c r="J917">
        <v>11</v>
      </c>
      <c r="K917" s="4">
        <v>1.1111110001111099E+44</v>
      </c>
      <c r="L917" t="s">
        <v>9986</v>
      </c>
      <c r="M917" t="s">
        <v>24</v>
      </c>
      <c r="N917" t="s">
        <v>441</v>
      </c>
      <c r="O917" t="s">
        <v>331</v>
      </c>
      <c r="P917" t="s">
        <v>20</v>
      </c>
      <c r="Q917" t="s">
        <v>1076</v>
      </c>
    </row>
    <row r="918" spans="1:17" x14ac:dyDescent="0.25">
      <c r="A918" t="s">
        <v>9984</v>
      </c>
      <c r="B918" t="s">
        <v>179</v>
      </c>
      <c r="C918">
        <v>1</v>
      </c>
      <c r="D918" t="s">
        <v>18</v>
      </c>
      <c r="E918" t="s">
        <v>33</v>
      </c>
      <c r="F918" s="1">
        <v>0.5</v>
      </c>
      <c r="G918" t="s">
        <v>38</v>
      </c>
      <c r="H918" t="s">
        <v>9987</v>
      </c>
      <c r="I918">
        <v>60</v>
      </c>
      <c r="J918">
        <v>11</v>
      </c>
      <c r="K918" s="4">
        <v>1.1111110001111099E+44</v>
      </c>
      <c r="L918" t="s">
        <v>9986</v>
      </c>
      <c r="N918" t="s">
        <v>441</v>
      </c>
      <c r="O918" t="s">
        <v>331</v>
      </c>
      <c r="P918" t="s">
        <v>180</v>
      </c>
      <c r="Q918" t="s">
        <v>1077</v>
      </c>
    </row>
    <row r="919" spans="1:17" x14ac:dyDescent="0.25">
      <c r="A919" t="s">
        <v>9984</v>
      </c>
      <c r="B919" t="s">
        <v>713</v>
      </c>
      <c r="C919">
        <v>1</v>
      </c>
      <c r="D919" t="s">
        <v>18</v>
      </c>
      <c r="E919" t="s">
        <v>19</v>
      </c>
      <c r="F919" s="1">
        <v>0.45833333333333331</v>
      </c>
      <c r="G919" t="s">
        <v>9216</v>
      </c>
      <c r="H919" t="s">
        <v>9988</v>
      </c>
      <c r="I919">
        <v>60</v>
      </c>
      <c r="J919">
        <v>11</v>
      </c>
      <c r="K919" s="4">
        <v>1.1111010001111099E+44</v>
      </c>
      <c r="L919" t="s">
        <v>9986</v>
      </c>
      <c r="M919" t="s">
        <v>24</v>
      </c>
      <c r="N919" t="s">
        <v>441</v>
      </c>
      <c r="O919" t="s">
        <v>331</v>
      </c>
      <c r="P919" t="s">
        <v>180</v>
      </c>
      <c r="Q919" t="s">
        <v>1078</v>
      </c>
    </row>
    <row r="920" spans="1:17" x14ac:dyDescent="0.25">
      <c r="A920" t="s">
        <v>9989</v>
      </c>
      <c r="B920" t="s">
        <v>17</v>
      </c>
      <c r="C920">
        <v>1</v>
      </c>
      <c r="D920" t="s">
        <v>18</v>
      </c>
      <c r="E920" t="s">
        <v>19</v>
      </c>
      <c r="F920" s="1">
        <v>0.54166666666666663</v>
      </c>
      <c r="G920" t="s">
        <v>9247</v>
      </c>
      <c r="H920" t="s">
        <v>9990</v>
      </c>
      <c r="I920">
        <v>60</v>
      </c>
      <c r="J920">
        <v>9</v>
      </c>
      <c r="K920" s="4">
        <v>1.1111010001111099E+44</v>
      </c>
      <c r="L920" t="s">
        <v>38</v>
      </c>
      <c r="M920" t="s">
        <v>24</v>
      </c>
      <c r="N920" t="s">
        <v>441</v>
      </c>
      <c r="O920" t="s">
        <v>331</v>
      </c>
      <c r="P920" t="s">
        <v>20</v>
      </c>
      <c r="Q920" t="s">
        <v>1079</v>
      </c>
    </row>
    <row r="921" spans="1:17" x14ac:dyDescent="0.25">
      <c r="A921" t="s">
        <v>9989</v>
      </c>
      <c r="B921" t="s">
        <v>28</v>
      </c>
      <c r="C921">
        <v>1</v>
      </c>
      <c r="D921" t="s">
        <v>18</v>
      </c>
      <c r="E921" t="s">
        <v>33</v>
      </c>
      <c r="F921" s="1">
        <v>0.54166666666666663</v>
      </c>
      <c r="G921" t="s">
        <v>9195</v>
      </c>
      <c r="H921" t="s">
        <v>9475</v>
      </c>
      <c r="I921">
        <v>60</v>
      </c>
      <c r="J921">
        <v>9</v>
      </c>
      <c r="K921" s="4">
        <v>1.1111110001111099E+44</v>
      </c>
      <c r="L921" t="s">
        <v>38</v>
      </c>
      <c r="M921" t="s">
        <v>24</v>
      </c>
      <c r="N921" t="s">
        <v>441</v>
      </c>
      <c r="O921" t="s">
        <v>331</v>
      </c>
      <c r="P921" t="s">
        <v>20</v>
      </c>
      <c r="Q921" t="s">
        <v>1080</v>
      </c>
    </row>
    <row r="922" spans="1:17" x14ac:dyDescent="0.25">
      <c r="A922" t="s">
        <v>9989</v>
      </c>
      <c r="B922" t="s">
        <v>32</v>
      </c>
      <c r="C922">
        <v>1</v>
      </c>
      <c r="D922" t="s">
        <v>18</v>
      </c>
      <c r="E922" t="s">
        <v>29</v>
      </c>
      <c r="F922" s="1">
        <v>0.625</v>
      </c>
      <c r="G922" t="s">
        <v>9209</v>
      </c>
      <c r="H922" t="s">
        <v>9991</v>
      </c>
      <c r="I922">
        <v>60</v>
      </c>
      <c r="J922">
        <v>9</v>
      </c>
      <c r="K922" s="4">
        <v>1.1111010001111099E+44</v>
      </c>
      <c r="L922" t="s">
        <v>38</v>
      </c>
      <c r="M922" t="s">
        <v>24</v>
      </c>
      <c r="N922" t="s">
        <v>441</v>
      </c>
      <c r="O922" t="s">
        <v>331</v>
      </c>
      <c r="P922" t="s">
        <v>20</v>
      </c>
      <c r="Q922" t="s">
        <v>1081</v>
      </c>
    </row>
    <row r="923" spans="1:17" x14ac:dyDescent="0.25">
      <c r="A923" t="s">
        <v>9989</v>
      </c>
      <c r="B923" t="s">
        <v>479</v>
      </c>
      <c r="C923">
        <v>1</v>
      </c>
      <c r="D923" t="s">
        <v>18</v>
      </c>
      <c r="E923" t="s">
        <v>29</v>
      </c>
      <c r="F923" s="1">
        <v>0.5</v>
      </c>
      <c r="G923" t="s">
        <v>9247</v>
      </c>
      <c r="H923" t="s">
        <v>9477</v>
      </c>
      <c r="I923">
        <v>60</v>
      </c>
      <c r="J923">
        <v>9</v>
      </c>
      <c r="K923" s="4">
        <v>1.1111010001111099E+44</v>
      </c>
      <c r="L923" t="s">
        <v>38</v>
      </c>
      <c r="M923" t="s">
        <v>24</v>
      </c>
      <c r="N923" t="s">
        <v>441</v>
      </c>
      <c r="O923" t="s">
        <v>331</v>
      </c>
      <c r="P923" t="s">
        <v>20</v>
      </c>
      <c r="Q923" t="s">
        <v>1082</v>
      </c>
    </row>
    <row r="924" spans="1:17" x14ac:dyDescent="0.25">
      <c r="A924" t="s">
        <v>9989</v>
      </c>
      <c r="B924" t="s">
        <v>502</v>
      </c>
      <c r="C924">
        <v>1</v>
      </c>
      <c r="D924" t="s">
        <v>18</v>
      </c>
      <c r="E924" t="s">
        <v>33</v>
      </c>
      <c r="F924" s="1">
        <v>0.45833333333333331</v>
      </c>
      <c r="G924" t="s">
        <v>9478</v>
      </c>
      <c r="H924" t="s">
        <v>9479</v>
      </c>
      <c r="I924">
        <v>60</v>
      </c>
      <c r="J924">
        <v>9</v>
      </c>
      <c r="K924" s="4">
        <v>1.1111110001111099E+44</v>
      </c>
      <c r="L924" t="s">
        <v>38</v>
      </c>
      <c r="M924" t="s">
        <v>24</v>
      </c>
      <c r="N924" t="s">
        <v>441</v>
      </c>
      <c r="O924" t="s">
        <v>331</v>
      </c>
      <c r="P924" t="s">
        <v>20</v>
      </c>
      <c r="Q924" t="s">
        <v>1083</v>
      </c>
    </row>
    <row r="925" spans="1:17" x14ac:dyDescent="0.25">
      <c r="A925" t="s">
        <v>9989</v>
      </c>
      <c r="B925" t="s">
        <v>504</v>
      </c>
      <c r="C925">
        <v>1</v>
      </c>
      <c r="D925" t="s">
        <v>18</v>
      </c>
      <c r="E925" t="s">
        <v>42</v>
      </c>
      <c r="F925" s="1">
        <v>0.5</v>
      </c>
      <c r="G925" t="s">
        <v>9160</v>
      </c>
      <c r="H925" t="s">
        <v>9480</v>
      </c>
      <c r="I925">
        <v>60</v>
      </c>
      <c r="J925">
        <v>9</v>
      </c>
      <c r="K925" s="4">
        <v>1.1111110001011099E+44</v>
      </c>
      <c r="L925" t="s">
        <v>38</v>
      </c>
      <c r="M925" t="s">
        <v>24</v>
      </c>
      <c r="N925" t="s">
        <v>441</v>
      </c>
      <c r="O925" t="s">
        <v>331</v>
      </c>
      <c r="P925" t="s">
        <v>20</v>
      </c>
      <c r="Q925" t="s">
        <v>1084</v>
      </c>
    </row>
    <row r="926" spans="1:17" x14ac:dyDescent="0.25">
      <c r="A926" t="s">
        <v>9992</v>
      </c>
      <c r="B926" t="s">
        <v>17</v>
      </c>
      <c r="C926" t="s">
        <v>411</v>
      </c>
      <c r="D926" t="s">
        <v>18</v>
      </c>
      <c r="E926" t="s">
        <v>19</v>
      </c>
      <c r="F926" s="1">
        <v>0.41666666666666669</v>
      </c>
      <c r="G926" t="s">
        <v>9228</v>
      </c>
      <c r="H926" t="s">
        <v>9993</v>
      </c>
      <c r="I926">
        <v>60</v>
      </c>
      <c r="J926">
        <v>5</v>
      </c>
      <c r="K926" s="4">
        <v>1.1111010001111099E+44</v>
      </c>
      <c r="L926" t="s">
        <v>9994</v>
      </c>
      <c r="M926" t="s">
        <v>24</v>
      </c>
      <c r="N926" t="s">
        <v>441</v>
      </c>
      <c r="O926" t="s">
        <v>331</v>
      </c>
      <c r="P926" t="s">
        <v>20</v>
      </c>
      <c r="Q926" t="s">
        <v>1085</v>
      </c>
    </row>
    <row r="927" spans="1:17" x14ac:dyDescent="0.25">
      <c r="A927" t="s">
        <v>9992</v>
      </c>
      <c r="B927" t="s">
        <v>17</v>
      </c>
      <c r="C927" t="s">
        <v>413</v>
      </c>
      <c r="D927" t="s">
        <v>18</v>
      </c>
      <c r="E927" t="s">
        <v>29</v>
      </c>
      <c r="F927" s="1">
        <v>0.58333333333333337</v>
      </c>
      <c r="G927" t="s">
        <v>9295</v>
      </c>
      <c r="H927" t="s">
        <v>1009</v>
      </c>
      <c r="I927">
        <v>60</v>
      </c>
      <c r="J927">
        <v>5</v>
      </c>
      <c r="K927" s="4">
        <v>1.111E+24</v>
      </c>
      <c r="L927" t="s">
        <v>9994</v>
      </c>
      <c r="M927" t="s">
        <v>24</v>
      </c>
      <c r="N927" t="s">
        <v>441</v>
      </c>
      <c r="O927" t="s">
        <v>331</v>
      </c>
      <c r="P927" t="s">
        <v>20</v>
      </c>
      <c r="Q927" t="s">
        <v>1085</v>
      </c>
    </row>
    <row r="928" spans="1:17" x14ac:dyDescent="0.25">
      <c r="A928" t="s">
        <v>9992</v>
      </c>
      <c r="B928" t="s">
        <v>28</v>
      </c>
      <c r="C928">
        <v>1</v>
      </c>
      <c r="D928" t="s">
        <v>18</v>
      </c>
      <c r="E928" t="s">
        <v>37</v>
      </c>
      <c r="F928" s="1">
        <v>0.5</v>
      </c>
      <c r="G928" t="s">
        <v>9995</v>
      </c>
      <c r="H928" t="s">
        <v>9996</v>
      </c>
      <c r="I928">
        <v>60</v>
      </c>
      <c r="J928">
        <v>5</v>
      </c>
      <c r="K928" s="4">
        <v>1.11101100011111E+44</v>
      </c>
      <c r="L928" t="s">
        <v>9994</v>
      </c>
      <c r="M928" t="s">
        <v>24</v>
      </c>
      <c r="N928" t="s">
        <v>441</v>
      </c>
      <c r="O928" t="s">
        <v>331</v>
      </c>
      <c r="P928" t="s">
        <v>20</v>
      </c>
      <c r="Q928" t="s">
        <v>1086</v>
      </c>
    </row>
    <row r="929" spans="1:17" x14ac:dyDescent="0.25">
      <c r="A929" t="s">
        <v>9992</v>
      </c>
      <c r="B929" t="s">
        <v>32</v>
      </c>
      <c r="C929">
        <v>1</v>
      </c>
      <c r="D929" t="s">
        <v>18</v>
      </c>
      <c r="E929" t="s">
        <v>33</v>
      </c>
      <c r="F929" s="1">
        <v>0.41666666666666669</v>
      </c>
      <c r="G929" t="s">
        <v>9997</v>
      </c>
      <c r="H929" t="s">
        <v>9998</v>
      </c>
      <c r="I929">
        <v>60</v>
      </c>
      <c r="J929">
        <v>5</v>
      </c>
      <c r="K929" s="4">
        <v>1.1111110001111099E+44</v>
      </c>
      <c r="L929" t="s">
        <v>9994</v>
      </c>
      <c r="M929" t="s">
        <v>24</v>
      </c>
      <c r="N929" t="s">
        <v>441</v>
      </c>
      <c r="O929" t="s">
        <v>331</v>
      </c>
      <c r="P929" t="s">
        <v>20</v>
      </c>
      <c r="Q929" t="s">
        <v>1087</v>
      </c>
    </row>
    <row r="930" spans="1:17" x14ac:dyDescent="0.25">
      <c r="A930" t="s">
        <v>9992</v>
      </c>
      <c r="B930" t="s">
        <v>479</v>
      </c>
      <c r="C930">
        <v>1</v>
      </c>
      <c r="D930" t="s">
        <v>18</v>
      </c>
      <c r="E930" t="s">
        <v>33</v>
      </c>
      <c r="F930" s="1">
        <v>0.375</v>
      </c>
      <c r="G930" t="s">
        <v>9228</v>
      </c>
      <c r="H930" t="s">
        <v>9999</v>
      </c>
      <c r="I930">
        <v>60</v>
      </c>
      <c r="J930">
        <v>5</v>
      </c>
      <c r="K930" s="4">
        <v>1.1111110001111099E+44</v>
      </c>
      <c r="L930" t="s">
        <v>9994</v>
      </c>
      <c r="M930" t="s">
        <v>24</v>
      </c>
      <c r="N930" t="s">
        <v>441</v>
      </c>
      <c r="O930" t="s">
        <v>331</v>
      </c>
      <c r="P930" t="s">
        <v>20</v>
      </c>
      <c r="Q930" t="s">
        <v>1088</v>
      </c>
    </row>
    <row r="931" spans="1:17" x14ac:dyDescent="0.25">
      <c r="A931" t="s">
        <v>9992</v>
      </c>
      <c r="B931" t="s">
        <v>502</v>
      </c>
      <c r="C931">
        <v>1</v>
      </c>
      <c r="D931" t="s">
        <v>18</v>
      </c>
      <c r="E931" t="s">
        <v>29</v>
      </c>
      <c r="F931" s="1">
        <v>0.41666666666666669</v>
      </c>
      <c r="G931" t="s">
        <v>9217</v>
      </c>
      <c r="H931" t="s">
        <v>10000</v>
      </c>
      <c r="I931">
        <v>60</v>
      </c>
      <c r="J931">
        <v>5</v>
      </c>
      <c r="K931" s="4">
        <v>1.1111010001111099E+44</v>
      </c>
      <c r="L931" t="s">
        <v>9994</v>
      </c>
      <c r="M931" t="s">
        <v>24</v>
      </c>
      <c r="N931" t="s">
        <v>441</v>
      </c>
      <c r="O931" t="s">
        <v>331</v>
      </c>
      <c r="P931" t="s">
        <v>20</v>
      </c>
      <c r="Q931" t="s">
        <v>1089</v>
      </c>
    </row>
    <row r="932" spans="1:17" x14ac:dyDescent="0.25">
      <c r="A932" t="s">
        <v>9992</v>
      </c>
      <c r="B932" t="s">
        <v>504</v>
      </c>
      <c r="C932">
        <v>1</v>
      </c>
      <c r="D932" t="s">
        <v>18</v>
      </c>
      <c r="E932" t="s">
        <v>19</v>
      </c>
      <c r="F932" s="1">
        <v>0.5</v>
      </c>
      <c r="G932" t="s">
        <v>9228</v>
      </c>
      <c r="H932" t="s">
        <v>10001</v>
      </c>
      <c r="I932">
        <v>60</v>
      </c>
      <c r="J932">
        <v>5</v>
      </c>
      <c r="K932" s="4">
        <v>1.1111010001111099E+44</v>
      </c>
      <c r="L932" t="s">
        <v>9994</v>
      </c>
      <c r="M932" t="s">
        <v>24</v>
      </c>
      <c r="N932" t="s">
        <v>441</v>
      </c>
      <c r="O932" t="s">
        <v>331</v>
      </c>
      <c r="P932" t="s">
        <v>20</v>
      </c>
      <c r="Q932" t="s">
        <v>1090</v>
      </c>
    </row>
    <row r="933" spans="1:17" x14ac:dyDescent="0.25">
      <c r="A933" t="s">
        <v>10002</v>
      </c>
      <c r="B933" t="s">
        <v>17</v>
      </c>
      <c r="C933">
        <v>1</v>
      </c>
      <c r="D933" t="s">
        <v>18</v>
      </c>
      <c r="E933" t="s">
        <v>19</v>
      </c>
      <c r="F933" s="1">
        <v>0.58333333333333337</v>
      </c>
      <c r="G933" t="s">
        <v>10003</v>
      </c>
      <c r="H933" t="s">
        <v>10004</v>
      </c>
      <c r="I933">
        <v>60</v>
      </c>
      <c r="J933">
        <v>4</v>
      </c>
      <c r="K933" s="4">
        <v>1.1111010001111099E+44</v>
      </c>
      <c r="L933" t="s">
        <v>10005</v>
      </c>
      <c r="M933" t="s">
        <v>24</v>
      </c>
      <c r="N933" t="s">
        <v>441</v>
      </c>
      <c r="O933" t="s">
        <v>331</v>
      </c>
      <c r="P933" t="s">
        <v>20</v>
      </c>
      <c r="Q933" t="s">
        <v>1091</v>
      </c>
    </row>
    <row r="934" spans="1:17" x14ac:dyDescent="0.25">
      <c r="A934" t="s">
        <v>10002</v>
      </c>
      <c r="B934" t="s">
        <v>28</v>
      </c>
      <c r="C934">
        <v>1</v>
      </c>
      <c r="D934" t="s">
        <v>18</v>
      </c>
      <c r="E934" t="s">
        <v>29</v>
      </c>
      <c r="F934" s="1">
        <v>0.54166666666666663</v>
      </c>
      <c r="G934" t="s">
        <v>10006</v>
      </c>
      <c r="H934" t="s">
        <v>10007</v>
      </c>
      <c r="I934">
        <v>60</v>
      </c>
      <c r="J934">
        <v>4</v>
      </c>
      <c r="K934" s="4">
        <v>1.1111010001111099E+44</v>
      </c>
      <c r="L934" t="s">
        <v>10005</v>
      </c>
      <c r="M934" t="s">
        <v>24</v>
      </c>
      <c r="N934" t="s">
        <v>441</v>
      </c>
      <c r="O934" t="s">
        <v>331</v>
      </c>
      <c r="P934" t="s">
        <v>20</v>
      </c>
      <c r="Q934" t="s">
        <v>1092</v>
      </c>
    </row>
    <row r="935" spans="1:17" x14ac:dyDescent="0.25">
      <c r="A935" t="s">
        <v>10002</v>
      </c>
      <c r="B935" t="s">
        <v>32</v>
      </c>
      <c r="C935">
        <v>1</v>
      </c>
      <c r="D935" t="s">
        <v>18</v>
      </c>
      <c r="E935" t="s">
        <v>33</v>
      </c>
      <c r="F935" s="1">
        <v>0.66666666666666663</v>
      </c>
      <c r="G935" t="s">
        <v>10008</v>
      </c>
      <c r="H935" t="s">
        <v>10009</v>
      </c>
      <c r="I935">
        <v>60</v>
      </c>
      <c r="J935">
        <v>4</v>
      </c>
      <c r="K935" s="4">
        <v>1.1111110001111099E+44</v>
      </c>
      <c r="L935" t="s">
        <v>10005</v>
      </c>
      <c r="M935" t="s">
        <v>24</v>
      </c>
      <c r="N935" t="s">
        <v>441</v>
      </c>
      <c r="O935" t="s">
        <v>331</v>
      </c>
      <c r="P935" t="s">
        <v>20</v>
      </c>
      <c r="Q935" t="s">
        <v>1093</v>
      </c>
    </row>
    <row r="936" spans="1:17" x14ac:dyDescent="0.25">
      <c r="A936" t="s">
        <v>10010</v>
      </c>
      <c r="B936" t="s">
        <v>17</v>
      </c>
      <c r="C936">
        <v>1</v>
      </c>
      <c r="D936" t="s">
        <v>18</v>
      </c>
      <c r="E936" t="s">
        <v>19</v>
      </c>
      <c r="F936" s="1">
        <v>0.41666666666666669</v>
      </c>
      <c r="G936" t="s">
        <v>9147</v>
      </c>
      <c r="H936" t="s">
        <v>1094</v>
      </c>
      <c r="I936">
        <v>60</v>
      </c>
      <c r="J936">
        <v>15</v>
      </c>
      <c r="K936" s="4">
        <v>1.1111010001111099E+44</v>
      </c>
      <c r="L936" t="s">
        <v>10011</v>
      </c>
      <c r="M936" t="s">
        <v>24</v>
      </c>
      <c r="N936" t="s">
        <v>9286</v>
      </c>
      <c r="O936" t="s">
        <v>331</v>
      </c>
      <c r="P936" t="s">
        <v>20</v>
      </c>
      <c r="Q936" t="s">
        <v>1095</v>
      </c>
    </row>
    <row r="937" spans="1:17" x14ac:dyDescent="0.25">
      <c r="A937" t="s">
        <v>10010</v>
      </c>
      <c r="B937" t="s">
        <v>17</v>
      </c>
      <c r="C937">
        <v>2</v>
      </c>
      <c r="D937" t="s">
        <v>18</v>
      </c>
      <c r="E937" t="s">
        <v>19</v>
      </c>
      <c r="F937" s="1">
        <v>0.625</v>
      </c>
      <c r="G937" t="s">
        <v>9228</v>
      </c>
      <c r="H937" t="s">
        <v>1094</v>
      </c>
      <c r="I937">
        <v>60</v>
      </c>
      <c r="J937">
        <v>11</v>
      </c>
      <c r="K937" s="4">
        <v>1.1111010001111099E+44</v>
      </c>
      <c r="L937" t="s">
        <v>10011</v>
      </c>
      <c r="M937" t="s">
        <v>24</v>
      </c>
      <c r="N937" t="s">
        <v>9286</v>
      </c>
      <c r="O937" t="s">
        <v>331</v>
      </c>
      <c r="P937" t="s">
        <v>20</v>
      </c>
      <c r="Q937" t="s">
        <v>1096</v>
      </c>
    </row>
    <row r="938" spans="1:17" x14ac:dyDescent="0.25">
      <c r="A938" t="s">
        <v>10010</v>
      </c>
      <c r="B938" t="s">
        <v>28</v>
      </c>
      <c r="C938">
        <v>1</v>
      </c>
      <c r="D938" t="s">
        <v>18</v>
      </c>
      <c r="E938" t="s">
        <v>29</v>
      </c>
      <c r="F938" s="1">
        <v>0.41666666666666669</v>
      </c>
      <c r="G938" t="s">
        <v>9180</v>
      </c>
      <c r="H938" t="s">
        <v>1094</v>
      </c>
      <c r="I938">
        <v>60</v>
      </c>
      <c r="J938">
        <v>15</v>
      </c>
      <c r="K938" s="4">
        <v>1.1111010001111099E+44</v>
      </c>
      <c r="L938" t="s">
        <v>10011</v>
      </c>
      <c r="M938" t="s">
        <v>24</v>
      </c>
      <c r="N938" t="s">
        <v>9286</v>
      </c>
      <c r="O938" t="s">
        <v>331</v>
      </c>
      <c r="P938" t="s">
        <v>20</v>
      </c>
      <c r="Q938" t="s">
        <v>1097</v>
      </c>
    </row>
    <row r="939" spans="1:17" x14ac:dyDescent="0.25">
      <c r="A939" t="s">
        <v>10010</v>
      </c>
      <c r="B939" t="s">
        <v>28</v>
      </c>
      <c r="C939">
        <v>2</v>
      </c>
      <c r="D939" t="s">
        <v>18</v>
      </c>
      <c r="E939" t="s">
        <v>29</v>
      </c>
      <c r="F939" s="1">
        <v>0.625</v>
      </c>
      <c r="G939" t="s">
        <v>9181</v>
      </c>
      <c r="H939" t="s">
        <v>1094</v>
      </c>
      <c r="I939">
        <v>60</v>
      </c>
      <c r="J939">
        <v>11</v>
      </c>
      <c r="K939" s="4">
        <v>1.1111010001111099E+44</v>
      </c>
      <c r="L939" t="s">
        <v>10011</v>
      </c>
      <c r="M939" t="s">
        <v>24</v>
      </c>
      <c r="N939" t="s">
        <v>9286</v>
      </c>
      <c r="O939" t="s">
        <v>331</v>
      </c>
      <c r="P939" t="s">
        <v>20</v>
      </c>
      <c r="Q939" t="s">
        <v>1098</v>
      </c>
    </row>
    <row r="940" spans="1:17" x14ac:dyDescent="0.25">
      <c r="A940" t="s">
        <v>10010</v>
      </c>
      <c r="B940" t="s">
        <v>32</v>
      </c>
      <c r="C940">
        <v>1</v>
      </c>
      <c r="D940" t="s">
        <v>18</v>
      </c>
      <c r="E940" t="s">
        <v>33</v>
      </c>
      <c r="F940" s="1">
        <v>0.41666666666666669</v>
      </c>
      <c r="G940" t="s">
        <v>9145</v>
      </c>
      <c r="H940" t="s">
        <v>1094</v>
      </c>
      <c r="I940">
        <v>60</v>
      </c>
      <c r="J940">
        <v>16</v>
      </c>
      <c r="K940" s="4">
        <v>1.1111110001111099E+44</v>
      </c>
      <c r="L940" t="s">
        <v>10011</v>
      </c>
      <c r="M940" t="s">
        <v>24</v>
      </c>
      <c r="N940" t="s">
        <v>9286</v>
      </c>
      <c r="O940" t="s">
        <v>331</v>
      </c>
      <c r="P940" t="s">
        <v>20</v>
      </c>
      <c r="Q940" t="s">
        <v>1099</v>
      </c>
    </row>
    <row r="941" spans="1:17" x14ac:dyDescent="0.25">
      <c r="A941" t="s">
        <v>10010</v>
      </c>
      <c r="B941" t="s">
        <v>32</v>
      </c>
      <c r="C941">
        <v>2</v>
      </c>
      <c r="D941" t="s">
        <v>18</v>
      </c>
      <c r="E941" t="s">
        <v>33</v>
      </c>
      <c r="F941" s="1">
        <v>0.54166666666666663</v>
      </c>
      <c r="G941" t="s">
        <v>9148</v>
      </c>
      <c r="H941" t="s">
        <v>1094</v>
      </c>
      <c r="I941">
        <v>60</v>
      </c>
      <c r="J941">
        <v>11</v>
      </c>
      <c r="K941" s="4">
        <v>1.1111110001111099E+44</v>
      </c>
      <c r="L941" t="s">
        <v>10011</v>
      </c>
      <c r="M941" t="s">
        <v>24</v>
      </c>
      <c r="N941" t="s">
        <v>9286</v>
      </c>
      <c r="O941" t="s">
        <v>331</v>
      </c>
      <c r="P941" t="s">
        <v>20</v>
      </c>
      <c r="Q941" t="s">
        <v>1100</v>
      </c>
    </row>
    <row r="942" spans="1:17" x14ac:dyDescent="0.25">
      <c r="A942" t="s">
        <v>10010</v>
      </c>
      <c r="B942" t="s">
        <v>479</v>
      </c>
      <c r="C942">
        <v>1</v>
      </c>
      <c r="D942" t="s">
        <v>18</v>
      </c>
      <c r="E942" t="s">
        <v>42</v>
      </c>
      <c r="F942" s="1">
        <v>0.41666666666666669</v>
      </c>
      <c r="G942" t="s">
        <v>9146</v>
      </c>
      <c r="H942" t="s">
        <v>1094</v>
      </c>
      <c r="I942">
        <v>60</v>
      </c>
      <c r="J942">
        <v>13</v>
      </c>
      <c r="K942" s="4">
        <v>1.1111110001111099E+44</v>
      </c>
      <c r="L942" t="s">
        <v>10011</v>
      </c>
      <c r="M942" t="s">
        <v>24</v>
      </c>
      <c r="N942" t="s">
        <v>9286</v>
      </c>
      <c r="O942" t="s">
        <v>331</v>
      </c>
      <c r="P942" t="s">
        <v>20</v>
      </c>
      <c r="Q942" t="s">
        <v>1101</v>
      </c>
    </row>
    <row r="943" spans="1:17" x14ac:dyDescent="0.25">
      <c r="A943" t="s">
        <v>10010</v>
      </c>
      <c r="B943" t="s">
        <v>479</v>
      </c>
      <c r="C943">
        <v>2</v>
      </c>
      <c r="D943" t="s">
        <v>18</v>
      </c>
      <c r="E943" t="s">
        <v>42</v>
      </c>
      <c r="F943" s="1">
        <v>0.625</v>
      </c>
      <c r="G943" t="s">
        <v>9220</v>
      </c>
      <c r="H943" t="s">
        <v>1094</v>
      </c>
      <c r="I943">
        <v>60</v>
      </c>
      <c r="J943">
        <v>13</v>
      </c>
      <c r="K943" s="4">
        <v>1.1111110001111099E+44</v>
      </c>
      <c r="L943" t="s">
        <v>10011</v>
      </c>
      <c r="M943" t="s">
        <v>24</v>
      </c>
      <c r="N943" t="s">
        <v>9286</v>
      </c>
      <c r="O943" t="s">
        <v>331</v>
      </c>
      <c r="P943" t="s">
        <v>20</v>
      </c>
      <c r="Q943" t="s">
        <v>1102</v>
      </c>
    </row>
    <row r="944" spans="1:17" x14ac:dyDescent="0.25">
      <c r="A944" t="s">
        <v>10010</v>
      </c>
      <c r="B944" t="s">
        <v>502</v>
      </c>
      <c r="C944">
        <v>1</v>
      </c>
      <c r="D944" t="s">
        <v>18</v>
      </c>
      <c r="E944" t="s">
        <v>37</v>
      </c>
      <c r="F944" s="1">
        <v>0.41666666666666669</v>
      </c>
      <c r="G944" t="s">
        <v>9217</v>
      </c>
      <c r="H944" t="s">
        <v>1094</v>
      </c>
      <c r="I944">
        <v>60</v>
      </c>
      <c r="J944">
        <v>13</v>
      </c>
      <c r="K944" s="4">
        <v>1.11101100011111E+44</v>
      </c>
      <c r="L944" t="s">
        <v>10011</v>
      </c>
      <c r="M944" t="s">
        <v>24</v>
      </c>
      <c r="N944" t="s">
        <v>9286</v>
      </c>
      <c r="O944" t="s">
        <v>331</v>
      </c>
      <c r="P944" t="s">
        <v>20</v>
      </c>
      <c r="Q944" t="s">
        <v>1103</v>
      </c>
    </row>
    <row r="945" spans="1:17" x14ac:dyDescent="0.25">
      <c r="A945" t="s">
        <v>10010</v>
      </c>
      <c r="B945" t="s">
        <v>502</v>
      </c>
      <c r="C945">
        <v>2</v>
      </c>
      <c r="D945" t="s">
        <v>18</v>
      </c>
      <c r="E945" t="s">
        <v>37</v>
      </c>
      <c r="F945" s="1">
        <v>0.625</v>
      </c>
      <c r="G945" t="s">
        <v>10012</v>
      </c>
      <c r="H945" t="s">
        <v>1094</v>
      </c>
      <c r="I945">
        <v>60</v>
      </c>
      <c r="J945">
        <v>14</v>
      </c>
      <c r="K945" s="4">
        <v>1.11101100011111E+44</v>
      </c>
      <c r="L945" t="s">
        <v>10011</v>
      </c>
      <c r="M945" t="s">
        <v>24</v>
      </c>
      <c r="N945" t="s">
        <v>9286</v>
      </c>
      <c r="O945" t="s">
        <v>331</v>
      </c>
      <c r="P945" t="s">
        <v>20</v>
      </c>
      <c r="Q945" t="s">
        <v>1104</v>
      </c>
    </row>
    <row r="946" spans="1:17" x14ac:dyDescent="0.25">
      <c r="A946" t="s">
        <v>10010</v>
      </c>
      <c r="B946" t="s">
        <v>504</v>
      </c>
      <c r="C946">
        <v>1</v>
      </c>
      <c r="D946" t="s">
        <v>18</v>
      </c>
      <c r="E946" t="s">
        <v>19</v>
      </c>
      <c r="F946" s="1">
        <v>0.41666666666666669</v>
      </c>
      <c r="G946" t="s">
        <v>9158</v>
      </c>
      <c r="H946" t="s">
        <v>1094</v>
      </c>
      <c r="I946">
        <v>60</v>
      </c>
      <c r="J946">
        <v>18</v>
      </c>
      <c r="K946" s="4">
        <v>1.1111100111111E+24</v>
      </c>
      <c r="L946" t="s">
        <v>38</v>
      </c>
      <c r="M946" t="s">
        <v>24</v>
      </c>
      <c r="N946" t="s">
        <v>9286</v>
      </c>
      <c r="O946" t="s">
        <v>331</v>
      </c>
      <c r="P946" t="s">
        <v>20</v>
      </c>
      <c r="Q946" t="s">
        <v>1105</v>
      </c>
    </row>
    <row r="947" spans="1:17" x14ac:dyDescent="0.25">
      <c r="A947" t="s">
        <v>10010</v>
      </c>
      <c r="B947" t="s">
        <v>504</v>
      </c>
      <c r="C947">
        <v>2</v>
      </c>
      <c r="D947" t="s">
        <v>18</v>
      </c>
      <c r="E947" t="s">
        <v>19</v>
      </c>
      <c r="F947" s="1">
        <v>0.54166666666666663</v>
      </c>
      <c r="G947" t="s">
        <v>9158</v>
      </c>
      <c r="H947" t="s">
        <v>1094</v>
      </c>
      <c r="I947">
        <v>60</v>
      </c>
      <c r="J947">
        <v>7</v>
      </c>
      <c r="K947" s="4">
        <v>1.1111100111111E+24</v>
      </c>
      <c r="L947" t="s">
        <v>38</v>
      </c>
      <c r="M947" t="s">
        <v>24</v>
      </c>
      <c r="N947" t="s">
        <v>9286</v>
      </c>
      <c r="O947" t="s">
        <v>331</v>
      </c>
      <c r="P947" t="s">
        <v>20</v>
      </c>
      <c r="Q947" t="s">
        <v>1106</v>
      </c>
    </row>
    <row r="948" spans="1:17" x14ac:dyDescent="0.25">
      <c r="A948" t="s">
        <v>10010</v>
      </c>
      <c r="B948" t="s">
        <v>1107</v>
      </c>
      <c r="C948">
        <v>1</v>
      </c>
      <c r="D948" t="s">
        <v>18</v>
      </c>
      <c r="E948" t="s">
        <v>29</v>
      </c>
      <c r="F948" s="1">
        <v>0.41666666666666669</v>
      </c>
      <c r="G948" t="s">
        <v>9764</v>
      </c>
      <c r="H948" t="s">
        <v>1094</v>
      </c>
      <c r="I948">
        <v>60</v>
      </c>
      <c r="J948">
        <v>13</v>
      </c>
      <c r="K948" s="4">
        <v>1.1111100111111E+24</v>
      </c>
      <c r="L948" t="s">
        <v>38</v>
      </c>
      <c r="M948" t="s">
        <v>24</v>
      </c>
      <c r="N948" t="s">
        <v>9286</v>
      </c>
      <c r="O948" t="s">
        <v>331</v>
      </c>
      <c r="P948" t="s">
        <v>20</v>
      </c>
      <c r="Q948" t="s">
        <v>1108</v>
      </c>
    </row>
    <row r="949" spans="1:17" x14ac:dyDescent="0.25">
      <c r="A949" t="s">
        <v>10010</v>
      </c>
      <c r="B949" t="s">
        <v>1107</v>
      </c>
      <c r="C949">
        <v>2</v>
      </c>
      <c r="D949" t="s">
        <v>18</v>
      </c>
      <c r="E949" t="s">
        <v>29</v>
      </c>
      <c r="F949" s="1">
        <v>0.54166666666666663</v>
      </c>
      <c r="G949" t="s">
        <v>9177</v>
      </c>
      <c r="H949" t="s">
        <v>1094</v>
      </c>
      <c r="I949">
        <v>60</v>
      </c>
      <c r="J949">
        <v>13</v>
      </c>
      <c r="K949" s="4">
        <v>1.1111100111111E+24</v>
      </c>
      <c r="L949" t="s">
        <v>38</v>
      </c>
      <c r="M949" t="s">
        <v>24</v>
      </c>
      <c r="N949" t="s">
        <v>9286</v>
      </c>
      <c r="O949" t="s">
        <v>331</v>
      </c>
      <c r="P949" t="s">
        <v>20</v>
      </c>
      <c r="Q949" t="s">
        <v>1109</v>
      </c>
    </row>
    <row r="950" spans="1:17" x14ac:dyDescent="0.25">
      <c r="A950" t="s">
        <v>10010</v>
      </c>
      <c r="B950" t="s">
        <v>1110</v>
      </c>
      <c r="C950">
        <v>1</v>
      </c>
      <c r="D950" t="s">
        <v>18</v>
      </c>
      <c r="E950" t="s">
        <v>33</v>
      </c>
      <c r="F950" s="1">
        <v>0.41666666666666669</v>
      </c>
      <c r="G950" t="s">
        <v>9147</v>
      </c>
      <c r="H950" t="s">
        <v>1094</v>
      </c>
      <c r="I950">
        <v>60</v>
      </c>
      <c r="J950">
        <v>14</v>
      </c>
      <c r="K950" s="4">
        <v>1.1111100111111E+24</v>
      </c>
      <c r="L950" t="s">
        <v>38</v>
      </c>
      <c r="M950" t="s">
        <v>24</v>
      </c>
      <c r="N950" t="s">
        <v>9286</v>
      </c>
      <c r="O950" t="s">
        <v>331</v>
      </c>
      <c r="P950" t="s">
        <v>20</v>
      </c>
      <c r="Q950" t="s">
        <v>1111</v>
      </c>
    </row>
    <row r="951" spans="1:17" x14ac:dyDescent="0.25">
      <c r="A951" t="s">
        <v>10010</v>
      </c>
      <c r="B951" t="s">
        <v>1110</v>
      </c>
      <c r="C951">
        <v>2</v>
      </c>
      <c r="D951" t="s">
        <v>18</v>
      </c>
      <c r="E951" t="s">
        <v>33</v>
      </c>
      <c r="F951" s="1">
        <v>0.54166666666666663</v>
      </c>
      <c r="G951" t="s">
        <v>9156</v>
      </c>
      <c r="H951" t="s">
        <v>1094</v>
      </c>
      <c r="I951">
        <v>60</v>
      </c>
      <c r="J951">
        <v>11</v>
      </c>
      <c r="K951" s="4">
        <v>1.1111100111111E+24</v>
      </c>
      <c r="L951" t="s">
        <v>38</v>
      </c>
      <c r="M951" t="s">
        <v>24</v>
      </c>
      <c r="N951" t="s">
        <v>9286</v>
      </c>
      <c r="O951" t="s">
        <v>331</v>
      </c>
      <c r="P951" t="s">
        <v>20</v>
      </c>
      <c r="Q951" t="s">
        <v>1112</v>
      </c>
    </row>
    <row r="952" spans="1:17" x14ac:dyDescent="0.25">
      <c r="A952" t="s">
        <v>10010</v>
      </c>
      <c r="B952" t="s">
        <v>1113</v>
      </c>
      <c r="C952">
        <v>1</v>
      </c>
      <c r="D952" t="s">
        <v>18</v>
      </c>
      <c r="E952" t="s">
        <v>42</v>
      </c>
      <c r="F952" s="1">
        <v>0.41666666666666669</v>
      </c>
      <c r="G952" t="s">
        <v>9764</v>
      </c>
      <c r="H952" t="s">
        <v>1094</v>
      </c>
      <c r="I952">
        <v>60</v>
      </c>
      <c r="J952">
        <v>16</v>
      </c>
      <c r="K952" s="4">
        <v>1.1111100111111E+24</v>
      </c>
      <c r="L952" t="s">
        <v>38</v>
      </c>
      <c r="M952" t="s">
        <v>24</v>
      </c>
      <c r="N952" t="s">
        <v>9286</v>
      </c>
      <c r="O952" t="s">
        <v>331</v>
      </c>
      <c r="P952" t="s">
        <v>20</v>
      </c>
      <c r="Q952" t="s">
        <v>1114</v>
      </c>
    </row>
    <row r="953" spans="1:17" x14ac:dyDescent="0.25">
      <c r="A953" t="s">
        <v>10010</v>
      </c>
      <c r="B953" t="s">
        <v>1113</v>
      </c>
      <c r="C953">
        <v>2</v>
      </c>
      <c r="D953" t="s">
        <v>18</v>
      </c>
      <c r="E953" t="s">
        <v>42</v>
      </c>
      <c r="F953" s="1">
        <v>0.54166666666666663</v>
      </c>
      <c r="G953" t="s">
        <v>9156</v>
      </c>
      <c r="H953" t="s">
        <v>1094</v>
      </c>
      <c r="I953">
        <v>60</v>
      </c>
      <c r="J953">
        <v>10</v>
      </c>
      <c r="K953" s="4">
        <v>1.1111100111111E+24</v>
      </c>
      <c r="L953" t="s">
        <v>38</v>
      </c>
      <c r="M953" t="s">
        <v>24</v>
      </c>
      <c r="N953" t="s">
        <v>9286</v>
      </c>
      <c r="O953" t="s">
        <v>331</v>
      </c>
      <c r="P953" t="s">
        <v>20</v>
      </c>
      <c r="Q953" t="s">
        <v>1115</v>
      </c>
    </row>
    <row r="954" spans="1:17" x14ac:dyDescent="0.25">
      <c r="A954" t="s">
        <v>10010</v>
      </c>
      <c r="B954" t="s">
        <v>1116</v>
      </c>
      <c r="C954">
        <v>1</v>
      </c>
      <c r="D954" t="s">
        <v>18</v>
      </c>
      <c r="E954" t="s">
        <v>37</v>
      </c>
      <c r="F954" s="1">
        <v>0.41666666666666669</v>
      </c>
      <c r="G954" t="s">
        <v>9222</v>
      </c>
      <c r="H954" t="s">
        <v>1094</v>
      </c>
      <c r="I954">
        <v>60</v>
      </c>
      <c r="J954">
        <v>15</v>
      </c>
      <c r="K954" s="4">
        <v>1.1111100111111E+24</v>
      </c>
      <c r="L954" t="s">
        <v>38</v>
      </c>
      <c r="M954" t="s">
        <v>24</v>
      </c>
      <c r="N954" t="s">
        <v>9286</v>
      </c>
      <c r="O954" t="s">
        <v>331</v>
      </c>
      <c r="P954" t="s">
        <v>20</v>
      </c>
      <c r="Q954" t="s">
        <v>1117</v>
      </c>
    </row>
    <row r="955" spans="1:17" x14ac:dyDescent="0.25">
      <c r="A955" t="s">
        <v>10010</v>
      </c>
      <c r="B955" t="s">
        <v>1116</v>
      </c>
      <c r="C955">
        <v>2</v>
      </c>
      <c r="D955" t="s">
        <v>18</v>
      </c>
      <c r="E955" t="s">
        <v>37</v>
      </c>
      <c r="F955" s="1">
        <v>0.54166666666666663</v>
      </c>
      <c r="G955" t="s">
        <v>158</v>
      </c>
      <c r="H955" t="s">
        <v>1094</v>
      </c>
      <c r="I955">
        <v>60</v>
      </c>
      <c r="J955">
        <v>11</v>
      </c>
      <c r="K955" s="4">
        <v>1.1111100111111E+24</v>
      </c>
      <c r="L955" t="s">
        <v>38</v>
      </c>
      <c r="M955" t="s">
        <v>24</v>
      </c>
      <c r="N955" t="s">
        <v>9286</v>
      </c>
      <c r="O955" t="s">
        <v>331</v>
      </c>
      <c r="P955" t="s">
        <v>20</v>
      </c>
      <c r="Q955" t="s">
        <v>1118</v>
      </c>
    </row>
    <row r="956" spans="1:17" x14ac:dyDescent="0.25">
      <c r="A956" t="s">
        <v>10013</v>
      </c>
      <c r="B956" t="s">
        <v>17</v>
      </c>
      <c r="C956">
        <v>1</v>
      </c>
      <c r="D956" t="s">
        <v>18</v>
      </c>
      <c r="E956" t="s">
        <v>19</v>
      </c>
      <c r="F956" s="1">
        <v>0.41666666666666669</v>
      </c>
      <c r="G956" t="s">
        <v>9158</v>
      </c>
      <c r="H956" t="s">
        <v>1094</v>
      </c>
      <c r="I956">
        <v>60</v>
      </c>
      <c r="J956">
        <v>0</v>
      </c>
      <c r="K956" s="4">
        <v>1.1111100111111E+24</v>
      </c>
      <c r="L956" t="s">
        <v>38</v>
      </c>
      <c r="M956" t="s">
        <v>24</v>
      </c>
      <c r="N956" t="s">
        <v>9286</v>
      </c>
      <c r="O956" t="s">
        <v>66</v>
      </c>
      <c r="P956" t="s">
        <v>20</v>
      </c>
      <c r="Q956" t="s">
        <v>1119</v>
      </c>
    </row>
    <row r="957" spans="1:17" x14ac:dyDescent="0.25">
      <c r="A957" t="s">
        <v>10013</v>
      </c>
      <c r="B957" t="s">
        <v>17</v>
      </c>
      <c r="C957">
        <v>2</v>
      </c>
      <c r="D957" t="s">
        <v>18</v>
      </c>
      <c r="E957" t="s">
        <v>19</v>
      </c>
      <c r="F957" s="1">
        <v>0.54166666666666663</v>
      </c>
      <c r="G957" t="s">
        <v>9158</v>
      </c>
      <c r="H957" t="s">
        <v>1094</v>
      </c>
      <c r="I957">
        <v>60</v>
      </c>
      <c r="J957">
        <v>0</v>
      </c>
      <c r="K957" s="4">
        <v>1.1111100111111E+24</v>
      </c>
      <c r="L957" t="s">
        <v>38</v>
      </c>
      <c r="M957" t="s">
        <v>24</v>
      </c>
      <c r="N957" t="s">
        <v>9286</v>
      </c>
      <c r="O957" t="s">
        <v>66</v>
      </c>
      <c r="P957" t="s">
        <v>20</v>
      </c>
      <c r="Q957" t="s">
        <v>1120</v>
      </c>
    </row>
    <row r="958" spans="1:17" x14ac:dyDescent="0.25">
      <c r="A958" t="s">
        <v>10013</v>
      </c>
      <c r="B958" t="s">
        <v>28</v>
      </c>
      <c r="C958">
        <v>1</v>
      </c>
      <c r="D958" t="s">
        <v>18</v>
      </c>
      <c r="E958" t="s">
        <v>29</v>
      </c>
      <c r="F958" s="1">
        <v>0.41666666666666669</v>
      </c>
      <c r="G958" t="s">
        <v>9764</v>
      </c>
      <c r="H958" t="s">
        <v>1094</v>
      </c>
      <c r="I958">
        <v>60</v>
      </c>
      <c r="J958">
        <v>0</v>
      </c>
      <c r="K958" s="4">
        <v>1.1111100111111E+24</v>
      </c>
      <c r="L958" t="s">
        <v>38</v>
      </c>
      <c r="M958" t="s">
        <v>24</v>
      </c>
      <c r="N958" t="s">
        <v>9286</v>
      </c>
      <c r="O958" t="s">
        <v>66</v>
      </c>
      <c r="P958" t="s">
        <v>20</v>
      </c>
      <c r="Q958" t="s">
        <v>1121</v>
      </c>
    </row>
    <row r="959" spans="1:17" x14ac:dyDescent="0.25">
      <c r="A959" t="s">
        <v>10013</v>
      </c>
      <c r="B959" t="s">
        <v>28</v>
      </c>
      <c r="C959">
        <v>2</v>
      </c>
      <c r="D959" t="s">
        <v>18</v>
      </c>
      <c r="E959" t="s">
        <v>29</v>
      </c>
      <c r="F959" s="1">
        <v>0.54166666666666663</v>
      </c>
      <c r="G959" t="s">
        <v>9177</v>
      </c>
      <c r="H959" t="s">
        <v>1094</v>
      </c>
      <c r="I959">
        <v>60</v>
      </c>
      <c r="J959">
        <v>0</v>
      </c>
      <c r="K959" s="4">
        <v>1.1111100111111E+24</v>
      </c>
      <c r="L959" t="s">
        <v>38</v>
      </c>
      <c r="M959" t="s">
        <v>24</v>
      </c>
      <c r="N959" t="s">
        <v>9286</v>
      </c>
      <c r="O959" t="s">
        <v>66</v>
      </c>
      <c r="P959" t="s">
        <v>20</v>
      </c>
      <c r="Q959" t="s">
        <v>1122</v>
      </c>
    </row>
    <row r="960" spans="1:17" x14ac:dyDescent="0.25">
      <c r="A960" t="s">
        <v>10013</v>
      </c>
      <c r="B960" t="s">
        <v>32</v>
      </c>
      <c r="C960">
        <v>1</v>
      </c>
      <c r="D960" t="s">
        <v>18</v>
      </c>
      <c r="E960" t="s">
        <v>33</v>
      </c>
      <c r="F960" s="1">
        <v>0.41666666666666669</v>
      </c>
      <c r="G960" t="s">
        <v>9147</v>
      </c>
      <c r="H960" t="s">
        <v>1094</v>
      </c>
      <c r="I960">
        <v>60</v>
      </c>
      <c r="J960">
        <v>0</v>
      </c>
      <c r="K960" s="4">
        <v>1.1111100111111E+24</v>
      </c>
      <c r="L960" t="s">
        <v>38</v>
      </c>
      <c r="M960" t="s">
        <v>24</v>
      </c>
      <c r="N960" t="s">
        <v>9286</v>
      </c>
      <c r="O960" t="s">
        <v>66</v>
      </c>
      <c r="P960" t="s">
        <v>20</v>
      </c>
      <c r="Q960" t="s">
        <v>1123</v>
      </c>
    </row>
    <row r="961" spans="1:17" x14ac:dyDescent="0.25">
      <c r="A961" t="s">
        <v>10013</v>
      </c>
      <c r="B961" t="s">
        <v>32</v>
      </c>
      <c r="C961">
        <v>2</v>
      </c>
      <c r="D961" t="s">
        <v>18</v>
      </c>
      <c r="E961" t="s">
        <v>33</v>
      </c>
      <c r="F961" s="1">
        <v>0.54166666666666663</v>
      </c>
      <c r="G961" t="s">
        <v>9156</v>
      </c>
      <c r="H961" t="s">
        <v>1094</v>
      </c>
      <c r="I961">
        <v>60</v>
      </c>
      <c r="J961">
        <v>0</v>
      </c>
      <c r="K961" s="4">
        <v>1.1111100111111E+24</v>
      </c>
      <c r="L961" t="s">
        <v>38</v>
      </c>
      <c r="M961" t="s">
        <v>24</v>
      </c>
      <c r="N961" t="s">
        <v>9286</v>
      </c>
      <c r="O961" t="s">
        <v>66</v>
      </c>
      <c r="P961" t="s">
        <v>20</v>
      </c>
      <c r="Q961" t="s">
        <v>1124</v>
      </c>
    </row>
    <row r="962" spans="1:17" x14ac:dyDescent="0.25">
      <c r="A962" t="s">
        <v>10013</v>
      </c>
      <c r="B962" t="s">
        <v>479</v>
      </c>
      <c r="C962">
        <v>1</v>
      </c>
      <c r="D962" t="s">
        <v>18</v>
      </c>
      <c r="E962" t="s">
        <v>42</v>
      </c>
      <c r="F962" s="1">
        <v>0.41666666666666669</v>
      </c>
      <c r="G962" t="s">
        <v>9764</v>
      </c>
      <c r="H962" t="s">
        <v>1094</v>
      </c>
      <c r="I962">
        <v>60</v>
      </c>
      <c r="J962">
        <v>0</v>
      </c>
      <c r="K962" s="4">
        <v>1.1111100111111E+24</v>
      </c>
      <c r="L962" t="s">
        <v>38</v>
      </c>
      <c r="M962" t="s">
        <v>24</v>
      </c>
      <c r="N962" t="s">
        <v>9286</v>
      </c>
      <c r="O962" t="s">
        <v>66</v>
      </c>
      <c r="P962" t="s">
        <v>20</v>
      </c>
      <c r="Q962" t="s">
        <v>1125</v>
      </c>
    </row>
    <row r="963" spans="1:17" x14ac:dyDescent="0.25">
      <c r="A963" t="s">
        <v>10013</v>
      </c>
      <c r="B963" t="s">
        <v>479</v>
      </c>
      <c r="C963">
        <v>2</v>
      </c>
      <c r="D963" t="s">
        <v>18</v>
      </c>
      <c r="E963" t="s">
        <v>42</v>
      </c>
      <c r="F963" s="1">
        <v>0.54166666666666663</v>
      </c>
      <c r="G963" t="s">
        <v>9156</v>
      </c>
      <c r="H963" t="s">
        <v>1094</v>
      </c>
      <c r="I963">
        <v>60</v>
      </c>
      <c r="J963">
        <v>0</v>
      </c>
      <c r="K963" s="4">
        <v>1.1111100111111E+24</v>
      </c>
      <c r="L963" t="s">
        <v>38</v>
      </c>
      <c r="M963" t="s">
        <v>24</v>
      </c>
      <c r="N963" t="s">
        <v>9286</v>
      </c>
      <c r="O963" t="s">
        <v>66</v>
      </c>
      <c r="P963" t="s">
        <v>20</v>
      </c>
      <c r="Q963" t="s">
        <v>1126</v>
      </c>
    </row>
    <row r="964" spans="1:17" x14ac:dyDescent="0.25">
      <c r="A964" t="s">
        <v>10013</v>
      </c>
      <c r="B964" t="s">
        <v>502</v>
      </c>
      <c r="C964">
        <v>1</v>
      </c>
      <c r="D964" t="s">
        <v>18</v>
      </c>
      <c r="E964" t="s">
        <v>37</v>
      </c>
      <c r="F964" s="1">
        <v>0.41666666666666669</v>
      </c>
      <c r="G964" t="s">
        <v>9222</v>
      </c>
      <c r="H964" t="s">
        <v>1094</v>
      </c>
      <c r="I964">
        <v>60</v>
      </c>
      <c r="J964">
        <v>0</v>
      </c>
      <c r="K964" s="4">
        <v>1.1111100111111E+24</v>
      </c>
      <c r="L964" t="s">
        <v>38</v>
      </c>
      <c r="M964" t="s">
        <v>24</v>
      </c>
      <c r="N964" t="s">
        <v>9286</v>
      </c>
      <c r="O964" t="s">
        <v>66</v>
      </c>
      <c r="P964" t="s">
        <v>20</v>
      </c>
      <c r="Q964" t="s">
        <v>1127</v>
      </c>
    </row>
    <row r="965" spans="1:17" x14ac:dyDescent="0.25">
      <c r="A965" t="s">
        <v>10013</v>
      </c>
      <c r="B965" t="s">
        <v>502</v>
      </c>
      <c r="C965">
        <v>2</v>
      </c>
      <c r="D965" t="s">
        <v>18</v>
      </c>
      <c r="E965" t="s">
        <v>37</v>
      </c>
      <c r="F965" s="1">
        <v>0.54166666666666663</v>
      </c>
      <c r="G965" t="s">
        <v>158</v>
      </c>
      <c r="H965" t="s">
        <v>1094</v>
      </c>
      <c r="I965">
        <v>60</v>
      </c>
      <c r="J965">
        <v>0</v>
      </c>
      <c r="K965" s="4">
        <v>1.1111100111111E+24</v>
      </c>
      <c r="L965" t="s">
        <v>38</v>
      </c>
      <c r="M965" t="s">
        <v>24</v>
      </c>
      <c r="N965" t="s">
        <v>9286</v>
      </c>
      <c r="O965" t="s">
        <v>66</v>
      </c>
      <c r="P965" t="s">
        <v>20</v>
      </c>
      <c r="Q965" t="s">
        <v>1128</v>
      </c>
    </row>
    <row r="966" spans="1:17" x14ac:dyDescent="0.25">
      <c r="A966" t="s">
        <v>10014</v>
      </c>
      <c r="B966" t="s">
        <v>17</v>
      </c>
      <c r="C966">
        <v>1</v>
      </c>
      <c r="D966" t="s">
        <v>18</v>
      </c>
      <c r="E966" t="s">
        <v>19</v>
      </c>
      <c r="F966" s="1">
        <v>0.5</v>
      </c>
      <c r="G966" t="s">
        <v>9155</v>
      </c>
      <c r="H966" t="s">
        <v>1094</v>
      </c>
      <c r="I966">
        <v>60</v>
      </c>
      <c r="J966">
        <v>13</v>
      </c>
      <c r="K966" s="4">
        <v>1.1111100111111E+24</v>
      </c>
      <c r="L966" t="s">
        <v>10015</v>
      </c>
      <c r="M966" t="s">
        <v>24</v>
      </c>
      <c r="N966" t="s">
        <v>9286</v>
      </c>
      <c r="O966" t="s">
        <v>66</v>
      </c>
      <c r="P966" t="s">
        <v>20</v>
      </c>
      <c r="Q966" t="s">
        <v>1129</v>
      </c>
    </row>
    <row r="967" spans="1:17" x14ac:dyDescent="0.25">
      <c r="A967" t="s">
        <v>10014</v>
      </c>
      <c r="B967" t="s">
        <v>28</v>
      </c>
      <c r="C967">
        <v>1</v>
      </c>
      <c r="D967" t="s">
        <v>18</v>
      </c>
      <c r="E967" t="s">
        <v>29</v>
      </c>
      <c r="F967" s="1">
        <v>0.45833333333333331</v>
      </c>
      <c r="G967" t="s">
        <v>9181</v>
      </c>
      <c r="H967" t="s">
        <v>1094</v>
      </c>
      <c r="I967">
        <v>60</v>
      </c>
      <c r="J967">
        <v>13</v>
      </c>
      <c r="K967" s="4">
        <v>1.1111100111111E+24</v>
      </c>
      <c r="L967" t="s">
        <v>10015</v>
      </c>
      <c r="M967" t="s">
        <v>24</v>
      </c>
      <c r="N967" t="s">
        <v>9286</v>
      </c>
      <c r="O967" t="s">
        <v>66</v>
      </c>
      <c r="P967" t="s">
        <v>20</v>
      </c>
      <c r="Q967" t="s">
        <v>1130</v>
      </c>
    </row>
    <row r="968" spans="1:17" x14ac:dyDescent="0.25">
      <c r="A968" t="s">
        <v>10014</v>
      </c>
      <c r="B968" t="s">
        <v>32</v>
      </c>
      <c r="C968">
        <v>1</v>
      </c>
      <c r="D968" t="s">
        <v>18</v>
      </c>
      <c r="E968" t="s">
        <v>42</v>
      </c>
      <c r="F968" s="1">
        <v>0.5</v>
      </c>
      <c r="G968" t="s">
        <v>9146</v>
      </c>
      <c r="H968" t="s">
        <v>1094</v>
      </c>
      <c r="I968">
        <v>60</v>
      </c>
      <c r="J968">
        <v>13</v>
      </c>
      <c r="K968" s="4">
        <v>1.1111100111111E+24</v>
      </c>
      <c r="L968" t="s">
        <v>10015</v>
      </c>
      <c r="M968" t="s">
        <v>24</v>
      </c>
      <c r="N968" t="s">
        <v>9286</v>
      </c>
      <c r="O968" t="s">
        <v>66</v>
      </c>
      <c r="P968" t="s">
        <v>20</v>
      </c>
      <c r="Q968" t="s">
        <v>1131</v>
      </c>
    </row>
    <row r="969" spans="1:17" x14ac:dyDescent="0.25">
      <c r="A969" t="s">
        <v>10016</v>
      </c>
      <c r="B969" t="s">
        <v>17</v>
      </c>
      <c r="C969">
        <v>1</v>
      </c>
      <c r="D969" t="s">
        <v>18</v>
      </c>
      <c r="E969" t="s">
        <v>19</v>
      </c>
      <c r="F969" s="1">
        <v>0.5</v>
      </c>
      <c r="G969" t="s">
        <v>9345</v>
      </c>
      <c r="H969" t="s">
        <v>10017</v>
      </c>
      <c r="I969">
        <v>60</v>
      </c>
      <c r="J969">
        <v>14</v>
      </c>
      <c r="K969" s="4">
        <v>1.1111010001111099E+44</v>
      </c>
      <c r="L969" t="s">
        <v>10018</v>
      </c>
      <c r="M969" t="s">
        <v>24</v>
      </c>
      <c r="N969" t="s">
        <v>9286</v>
      </c>
      <c r="O969" t="s">
        <v>331</v>
      </c>
      <c r="P969" t="s">
        <v>20</v>
      </c>
      <c r="Q969" t="s">
        <v>1133</v>
      </c>
    </row>
    <row r="970" spans="1:17" x14ac:dyDescent="0.25">
      <c r="A970" t="s">
        <v>10016</v>
      </c>
      <c r="B970" t="s">
        <v>28</v>
      </c>
      <c r="C970">
        <v>1</v>
      </c>
      <c r="D970" t="s">
        <v>18</v>
      </c>
      <c r="E970" t="s">
        <v>29</v>
      </c>
      <c r="F970" s="1">
        <v>0.41666666666666669</v>
      </c>
      <c r="G970" t="s">
        <v>9301</v>
      </c>
      <c r="H970" t="s">
        <v>10019</v>
      </c>
      <c r="I970">
        <v>60</v>
      </c>
      <c r="J970">
        <v>14</v>
      </c>
      <c r="K970" s="4">
        <v>1.1111010001111099E+44</v>
      </c>
      <c r="L970" t="s">
        <v>10018</v>
      </c>
      <c r="M970" t="s">
        <v>24</v>
      </c>
      <c r="N970" t="s">
        <v>9286</v>
      </c>
      <c r="O970" t="s">
        <v>331</v>
      </c>
      <c r="P970" t="s">
        <v>20</v>
      </c>
      <c r="Q970" t="s">
        <v>1134</v>
      </c>
    </row>
    <row r="971" spans="1:17" x14ac:dyDescent="0.25">
      <c r="A971" t="s">
        <v>10016</v>
      </c>
      <c r="B971" t="s">
        <v>32</v>
      </c>
      <c r="C971">
        <v>1</v>
      </c>
      <c r="D971" t="s">
        <v>18</v>
      </c>
      <c r="E971" t="s">
        <v>33</v>
      </c>
      <c r="F971" s="1">
        <v>0.41666666666666669</v>
      </c>
      <c r="G971" t="s">
        <v>10020</v>
      </c>
      <c r="H971" t="s">
        <v>10021</v>
      </c>
      <c r="I971">
        <v>60</v>
      </c>
      <c r="J971">
        <v>14</v>
      </c>
      <c r="K971" s="4">
        <v>1.1111110001111099E+44</v>
      </c>
      <c r="L971" t="s">
        <v>10018</v>
      </c>
      <c r="M971" t="s">
        <v>24</v>
      </c>
      <c r="N971" t="s">
        <v>9286</v>
      </c>
      <c r="O971" t="s">
        <v>331</v>
      </c>
      <c r="P971" t="s">
        <v>20</v>
      </c>
      <c r="Q971" t="s">
        <v>1135</v>
      </c>
    </row>
    <row r="972" spans="1:17" x14ac:dyDescent="0.25">
      <c r="A972" t="s">
        <v>10016</v>
      </c>
      <c r="B972" t="s">
        <v>479</v>
      </c>
      <c r="C972">
        <v>1</v>
      </c>
      <c r="D972" t="s">
        <v>18</v>
      </c>
      <c r="E972" t="s">
        <v>42</v>
      </c>
      <c r="F972" s="1">
        <v>0.45833333333333331</v>
      </c>
      <c r="G972" t="s">
        <v>9345</v>
      </c>
      <c r="H972" t="s">
        <v>10022</v>
      </c>
      <c r="I972">
        <v>60</v>
      </c>
      <c r="J972">
        <v>14</v>
      </c>
      <c r="K972" s="4">
        <v>1.1111110001111099E+44</v>
      </c>
      <c r="L972" t="s">
        <v>10018</v>
      </c>
      <c r="M972" t="s">
        <v>24</v>
      </c>
      <c r="N972" t="s">
        <v>9286</v>
      </c>
      <c r="O972" t="s">
        <v>331</v>
      </c>
      <c r="P972" t="s">
        <v>20</v>
      </c>
      <c r="Q972" t="s">
        <v>1136</v>
      </c>
    </row>
    <row r="973" spans="1:17" x14ac:dyDescent="0.25">
      <c r="A973" t="s">
        <v>10023</v>
      </c>
      <c r="B973" t="s">
        <v>360</v>
      </c>
      <c r="C973">
        <v>1</v>
      </c>
      <c r="D973" t="s">
        <v>18</v>
      </c>
      <c r="E973" t="s">
        <v>42</v>
      </c>
      <c r="F973" s="1">
        <v>0.58333333333333337</v>
      </c>
      <c r="G973" t="s">
        <v>9295</v>
      </c>
      <c r="H973" t="s">
        <v>1094</v>
      </c>
      <c r="I973">
        <v>180</v>
      </c>
      <c r="J973">
        <v>2</v>
      </c>
      <c r="K973" s="4">
        <v>1.1111100111111E+24</v>
      </c>
      <c r="L973" t="s">
        <v>38</v>
      </c>
      <c r="M973" t="s">
        <v>24</v>
      </c>
      <c r="N973" t="s">
        <v>9286</v>
      </c>
      <c r="O973" t="s">
        <v>66</v>
      </c>
      <c r="P973" t="s">
        <v>9353</v>
      </c>
      <c r="Q973" t="s">
        <v>1137</v>
      </c>
    </row>
    <row r="974" spans="1:17" x14ac:dyDescent="0.25">
      <c r="A974" t="s">
        <v>10023</v>
      </c>
      <c r="B974" t="s">
        <v>17</v>
      </c>
      <c r="C974">
        <v>1</v>
      </c>
      <c r="D974" t="s">
        <v>18</v>
      </c>
      <c r="E974" t="s">
        <v>33</v>
      </c>
      <c r="F974" s="1">
        <v>0.5</v>
      </c>
      <c r="G974" t="s">
        <v>9295</v>
      </c>
      <c r="H974" t="s">
        <v>1094</v>
      </c>
      <c r="I974">
        <v>60</v>
      </c>
      <c r="J974">
        <v>2</v>
      </c>
      <c r="K974" s="4">
        <v>1.1111100111111E+24</v>
      </c>
      <c r="L974" t="s">
        <v>38</v>
      </c>
      <c r="M974" t="s">
        <v>24</v>
      </c>
      <c r="N974" t="s">
        <v>9286</v>
      </c>
      <c r="O974" t="s">
        <v>66</v>
      </c>
      <c r="P974" t="s">
        <v>20</v>
      </c>
      <c r="Q974" t="s">
        <v>1138</v>
      </c>
    </row>
    <row r="975" spans="1:17" x14ac:dyDescent="0.25">
      <c r="A975" t="s">
        <v>10023</v>
      </c>
      <c r="B975" t="s">
        <v>44</v>
      </c>
      <c r="C975">
        <v>1</v>
      </c>
      <c r="D975" t="s">
        <v>18</v>
      </c>
      <c r="E975" t="s">
        <v>37</v>
      </c>
      <c r="F975" s="1">
        <v>0.375</v>
      </c>
      <c r="G975" t="s">
        <v>9295</v>
      </c>
      <c r="H975" t="s">
        <v>1094</v>
      </c>
      <c r="I975">
        <v>60</v>
      </c>
      <c r="J975">
        <v>2</v>
      </c>
      <c r="K975" s="4">
        <v>1.1111100111111E+24</v>
      </c>
      <c r="L975" t="s">
        <v>38</v>
      </c>
      <c r="M975" t="s">
        <v>24</v>
      </c>
      <c r="N975" t="s">
        <v>9286</v>
      </c>
      <c r="O975" t="s">
        <v>66</v>
      </c>
      <c r="P975" t="s">
        <v>20</v>
      </c>
      <c r="Q975" t="s">
        <v>1139</v>
      </c>
    </row>
    <row r="976" spans="1:17" x14ac:dyDescent="0.25">
      <c r="A976" t="s">
        <v>10024</v>
      </c>
      <c r="B976" t="s">
        <v>17</v>
      </c>
      <c r="C976">
        <v>1</v>
      </c>
      <c r="D976" t="s">
        <v>18</v>
      </c>
      <c r="E976" t="s">
        <v>19</v>
      </c>
      <c r="F976" s="1">
        <v>0.54166666666666663</v>
      </c>
      <c r="G976" t="s">
        <v>9345</v>
      </c>
      <c r="H976" t="s">
        <v>10017</v>
      </c>
      <c r="I976">
        <v>60</v>
      </c>
      <c r="J976">
        <v>7</v>
      </c>
      <c r="K976" s="4">
        <v>1.1111010001111099E+44</v>
      </c>
      <c r="L976" t="s">
        <v>10025</v>
      </c>
      <c r="M976" t="s">
        <v>24</v>
      </c>
      <c r="N976" t="s">
        <v>9286</v>
      </c>
      <c r="O976" t="s">
        <v>331</v>
      </c>
      <c r="P976" t="s">
        <v>20</v>
      </c>
      <c r="Q976" t="s">
        <v>1140</v>
      </c>
    </row>
    <row r="977" spans="1:17" x14ac:dyDescent="0.25">
      <c r="A977" t="s">
        <v>10024</v>
      </c>
      <c r="B977" t="s">
        <v>28</v>
      </c>
      <c r="C977">
        <v>1</v>
      </c>
      <c r="D977" t="s">
        <v>18</v>
      </c>
      <c r="E977" t="s">
        <v>29</v>
      </c>
      <c r="F977" s="1">
        <v>0.45833333333333331</v>
      </c>
      <c r="G977" t="s">
        <v>10026</v>
      </c>
      <c r="H977" t="s">
        <v>10019</v>
      </c>
      <c r="I977">
        <v>60</v>
      </c>
      <c r="J977">
        <v>7</v>
      </c>
      <c r="K977" s="4">
        <v>1.1111010001111099E+44</v>
      </c>
      <c r="L977" t="s">
        <v>10025</v>
      </c>
      <c r="M977" t="s">
        <v>24</v>
      </c>
      <c r="N977" t="s">
        <v>9286</v>
      </c>
      <c r="O977" t="s">
        <v>331</v>
      </c>
      <c r="P977" t="s">
        <v>20</v>
      </c>
      <c r="Q977" t="s">
        <v>1141</v>
      </c>
    </row>
    <row r="978" spans="1:17" x14ac:dyDescent="0.25">
      <c r="A978" t="s">
        <v>10024</v>
      </c>
      <c r="B978" t="s">
        <v>32</v>
      </c>
      <c r="C978">
        <v>1</v>
      </c>
      <c r="D978" t="s">
        <v>18</v>
      </c>
      <c r="E978" t="s">
        <v>33</v>
      </c>
      <c r="F978" s="1">
        <v>0.45833333333333331</v>
      </c>
      <c r="G978" t="s">
        <v>10027</v>
      </c>
      <c r="H978" t="s">
        <v>10021</v>
      </c>
      <c r="I978">
        <v>60</v>
      </c>
      <c r="J978">
        <v>7</v>
      </c>
      <c r="K978" s="4">
        <v>1.1111110001111099E+44</v>
      </c>
      <c r="L978" t="s">
        <v>10025</v>
      </c>
      <c r="M978" t="s">
        <v>24</v>
      </c>
      <c r="N978" t="s">
        <v>9286</v>
      </c>
      <c r="O978" t="s">
        <v>331</v>
      </c>
      <c r="P978" t="s">
        <v>20</v>
      </c>
      <c r="Q978" t="s">
        <v>1142</v>
      </c>
    </row>
    <row r="979" spans="1:17" x14ac:dyDescent="0.25">
      <c r="A979" t="s">
        <v>10024</v>
      </c>
      <c r="B979" t="s">
        <v>479</v>
      </c>
      <c r="C979">
        <v>1</v>
      </c>
      <c r="D979" t="s">
        <v>18</v>
      </c>
      <c r="E979" t="s">
        <v>42</v>
      </c>
      <c r="F979" s="1">
        <v>0.5</v>
      </c>
      <c r="G979" t="s">
        <v>9345</v>
      </c>
      <c r="H979" t="s">
        <v>10022</v>
      </c>
      <c r="I979">
        <v>60</v>
      </c>
      <c r="J979">
        <v>7</v>
      </c>
      <c r="K979" s="4">
        <v>1.1111110001111099E+44</v>
      </c>
      <c r="L979" t="s">
        <v>10025</v>
      </c>
      <c r="M979" t="s">
        <v>24</v>
      </c>
      <c r="N979" t="s">
        <v>9286</v>
      </c>
      <c r="O979" t="s">
        <v>331</v>
      </c>
      <c r="P979" t="s">
        <v>20</v>
      </c>
      <c r="Q979" t="s">
        <v>1143</v>
      </c>
    </row>
    <row r="980" spans="1:17" x14ac:dyDescent="0.25">
      <c r="A980" t="s">
        <v>10028</v>
      </c>
      <c r="B980" t="s">
        <v>17</v>
      </c>
      <c r="C980">
        <v>1</v>
      </c>
      <c r="D980" t="s">
        <v>18</v>
      </c>
      <c r="E980" t="s">
        <v>29</v>
      </c>
      <c r="F980" s="1">
        <v>0.58333333333333337</v>
      </c>
      <c r="G980" t="s">
        <v>10029</v>
      </c>
      <c r="H980" t="s">
        <v>1132</v>
      </c>
      <c r="I980">
        <v>120</v>
      </c>
      <c r="J980">
        <v>1</v>
      </c>
      <c r="K980" s="4">
        <v>1.1111010001111099E+44</v>
      </c>
      <c r="L980" t="s">
        <v>10030</v>
      </c>
      <c r="M980" t="s">
        <v>24</v>
      </c>
      <c r="N980" t="s">
        <v>9286</v>
      </c>
      <c r="O980" t="s">
        <v>331</v>
      </c>
      <c r="P980" t="s">
        <v>20</v>
      </c>
      <c r="Q980" t="s">
        <v>1144</v>
      </c>
    </row>
    <row r="981" spans="1:17" x14ac:dyDescent="0.25">
      <c r="A981" t="s">
        <v>10031</v>
      </c>
      <c r="B981" t="s">
        <v>360</v>
      </c>
      <c r="C981">
        <v>1</v>
      </c>
      <c r="D981" t="s">
        <v>18</v>
      </c>
      <c r="E981" t="s">
        <v>29</v>
      </c>
      <c r="F981" s="1">
        <v>0.625</v>
      </c>
      <c r="G981" t="s">
        <v>9242</v>
      </c>
      <c r="H981" t="s">
        <v>1145</v>
      </c>
      <c r="I981">
        <v>180</v>
      </c>
      <c r="J981">
        <v>57</v>
      </c>
      <c r="K981" s="4">
        <v>1.1111010001111099E+44</v>
      </c>
      <c r="L981" t="s">
        <v>10032</v>
      </c>
      <c r="M981" t="s">
        <v>24</v>
      </c>
      <c r="N981" t="s">
        <v>9342</v>
      </c>
      <c r="O981" t="s">
        <v>25</v>
      </c>
      <c r="P981" t="s">
        <v>9353</v>
      </c>
      <c r="Q981" t="s">
        <v>1146</v>
      </c>
    </row>
    <row r="982" spans="1:17" x14ac:dyDescent="0.25">
      <c r="A982" t="s">
        <v>10031</v>
      </c>
      <c r="B982" t="s">
        <v>17</v>
      </c>
      <c r="C982">
        <v>1</v>
      </c>
      <c r="D982" t="s">
        <v>18</v>
      </c>
      <c r="E982" t="s">
        <v>42</v>
      </c>
      <c r="F982" s="1">
        <v>0.41666666666666669</v>
      </c>
      <c r="G982" t="s">
        <v>9242</v>
      </c>
      <c r="H982" t="s">
        <v>1145</v>
      </c>
      <c r="I982">
        <v>60</v>
      </c>
      <c r="J982">
        <v>57</v>
      </c>
      <c r="K982" s="4">
        <v>1.1111110001111099E+44</v>
      </c>
      <c r="L982" t="s">
        <v>10032</v>
      </c>
      <c r="M982" t="s">
        <v>24</v>
      </c>
      <c r="N982" t="s">
        <v>9342</v>
      </c>
      <c r="O982" t="s">
        <v>25</v>
      </c>
      <c r="P982" t="s">
        <v>20</v>
      </c>
      <c r="Q982" t="s">
        <v>1147</v>
      </c>
    </row>
    <row r="983" spans="1:17" x14ac:dyDescent="0.25">
      <c r="A983" t="s">
        <v>10031</v>
      </c>
      <c r="B983" t="s">
        <v>44</v>
      </c>
      <c r="C983">
        <v>2</v>
      </c>
      <c r="D983" t="s">
        <v>18</v>
      </c>
      <c r="E983" t="s">
        <v>42</v>
      </c>
      <c r="F983" s="1">
        <v>0.66666666666666663</v>
      </c>
      <c r="G983" t="s">
        <v>9345</v>
      </c>
      <c r="H983" t="s">
        <v>38</v>
      </c>
      <c r="I983">
        <v>60</v>
      </c>
      <c r="J983">
        <v>19</v>
      </c>
      <c r="K983" s="4">
        <v>1.1111100011111E+43</v>
      </c>
      <c r="L983" t="s">
        <v>10032</v>
      </c>
      <c r="M983" t="s">
        <v>24</v>
      </c>
      <c r="N983" t="s">
        <v>9342</v>
      </c>
      <c r="O983" t="s">
        <v>25</v>
      </c>
      <c r="P983" t="s">
        <v>45</v>
      </c>
      <c r="Q983" t="s">
        <v>1148</v>
      </c>
    </row>
    <row r="984" spans="1:17" x14ac:dyDescent="0.25">
      <c r="A984" t="s">
        <v>10031</v>
      </c>
      <c r="B984" t="s">
        <v>44</v>
      </c>
      <c r="C984">
        <v>3</v>
      </c>
      <c r="D984" t="s">
        <v>18</v>
      </c>
      <c r="E984" t="s">
        <v>37</v>
      </c>
      <c r="F984" s="1">
        <v>0.54166666666666663</v>
      </c>
      <c r="G984" t="s">
        <v>9345</v>
      </c>
      <c r="H984" t="s">
        <v>38</v>
      </c>
      <c r="I984">
        <v>60</v>
      </c>
      <c r="J984">
        <v>22</v>
      </c>
      <c r="K984" s="4">
        <v>1.1101100011111E+43</v>
      </c>
      <c r="L984" t="s">
        <v>10032</v>
      </c>
      <c r="M984" t="s">
        <v>24</v>
      </c>
      <c r="N984" t="s">
        <v>9342</v>
      </c>
      <c r="O984" t="s">
        <v>25</v>
      </c>
      <c r="P984" t="s">
        <v>45</v>
      </c>
      <c r="Q984" t="s">
        <v>1149</v>
      </c>
    </row>
    <row r="985" spans="1:17" x14ac:dyDescent="0.25">
      <c r="A985" t="s">
        <v>10031</v>
      </c>
      <c r="B985" t="s">
        <v>44</v>
      </c>
      <c r="C985">
        <v>4</v>
      </c>
      <c r="D985" t="s">
        <v>18</v>
      </c>
      <c r="E985" t="s">
        <v>37</v>
      </c>
      <c r="F985" s="1">
        <v>0.58333333333333337</v>
      </c>
      <c r="G985" t="s">
        <v>9345</v>
      </c>
      <c r="H985" t="s">
        <v>38</v>
      </c>
      <c r="I985">
        <v>60</v>
      </c>
      <c r="J985">
        <v>15</v>
      </c>
      <c r="K985" s="4">
        <v>1.1101100011111E+43</v>
      </c>
      <c r="L985" t="s">
        <v>10032</v>
      </c>
      <c r="M985" t="s">
        <v>24</v>
      </c>
      <c r="N985" t="s">
        <v>9342</v>
      </c>
      <c r="O985" t="s">
        <v>25</v>
      </c>
      <c r="P985" t="s">
        <v>45</v>
      </c>
      <c r="Q985" t="s">
        <v>1150</v>
      </c>
    </row>
    <row r="986" spans="1:17" x14ac:dyDescent="0.25">
      <c r="A986" t="s">
        <v>10033</v>
      </c>
      <c r="B986" t="s">
        <v>360</v>
      </c>
      <c r="C986">
        <v>1</v>
      </c>
      <c r="D986" t="s">
        <v>18</v>
      </c>
      <c r="E986" t="s">
        <v>29</v>
      </c>
      <c r="F986" s="1">
        <v>0.58333333333333337</v>
      </c>
      <c r="G986" t="s">
        <v>9242</v>
      </c>
      <c r="H986" t="s">
        <v>1151</v>
      </c>
      <c r="I986">
        <v>180</v>
      </c>
      <c r="J986">
        <v>77</v>
      </c>
      <c r="K986" s="4">
        <v>1.1111100111111E+24</v>
      </c>
      <c r="L986" t="s">
        <v>10034</v>
      </c>
      <c r="M986" t="s">
        <v>24</v>
      </c>
      <c r="N986" t="s">
        <v>9342</v>
      </c>
      <c r="O986" t="s">
        <v>66</v>
      </c>
      <c r="P986" t="s">
        <v>9353</v>
      </c>
      <c r="Q986" t="s">
        <v>1152</v>
      </c>
    </row>
    <row r="987" spans="1:17" x14ac:dyDescent="0.25">
      <c r="A987" t="s">
        <v>10033</v>
      </c>
      <c r="B987" t="s">
        <v>17</v>
      </c>
      <c r="C987">
        <v>1</v>
      </c>
      <c r="D987" t="s">
        <v>18</v>
      </c>
      <c r="E987" t="s">
        <v>42</v>
      </c>
      <c r="F987" s="1">
        <v>0.45833333333333331</v>
      </c>
      <c r="G987" t="s">
        <v>9242</v>
      </c>
      <c r="H987" t="s">
        <v>1151</v>
      </c>
      <c r="I987">
        <v>60</v>
      </c>
      <c r="J987">
        <v>79</v>
      </c>
      <c r="K987" s="4">
        <v>1.1111100111111E+24</v>
      </c>
      <c r="L987" t="s">
        <v>10034</v>
      </c>
      <c r="M987" t="s">
        <v>24</v>
      </c>
      <c r="N987" t="s">
        <v>9342</v>
      </c>
      <c r="O987" t="s">
        <v>66</v>
      </c>
      <c r="P987" t="s">
        <v>20</v>
      </c>
      <c r="Q987" t="s">
        <v>1153</v>
      </c>
    </row>
    <row r="988" spans="1:17" x14ac:dyDescent="0.25">
      <c r="A988" t="s">
        <v>10033</v>
      </c>
      <c r="B988" t="s">
        <v>44</v>
      </c>
      <c r="C988">
        <v>1</v>
      </c>
      <c r="D988" t="s">
        <v>18</v>
      </c>
      <c r="E988" t="s">
        <v>37</v>
      </c>
      <c r="F988" s="1">
        <v>0.58333333333333337</v>
      </c>
      <c r="G988" t="s">
        <v>9345</v>
      </c>
      <c r="H988" t="s">
        <v>38</v>
      </c>
      <c r="I988">
        <v>60</v>
      </c>
      <c r="J988">
        <v>20</v>
      </c>
      <c r="K988" s="4">
        <v>1.1111100111111E+24</v>
      </c>
      <c r="L988" t="s">
        <v>10034</v>
      </c>
      <c r="M988" t="s">
        <v>24</v>
      </c>
      <c r="N988" t="s">
        <v>9342</v>
      </c>
      <c r="O988" t="s">
        <v>66</v>
      </c>
      <c r="P988" t="s">
        <v>45</v>
      </c>
      <c r="Q988" t="s">
        <v>1154</v>
      </c>
    </row>
    <row r="989" spans="1:17" x14ac:dyDescent="0.25">
      <c r="A989" t="s">
        <v>10033</v>
      </c>
      <c r="B989" t="s">
        <v>44</v>
      </c>
      <c r="C989">
        <v>2</v>
      </c>
      <c r="D989" t="s">
        <v>18</v>
      </c>
      <c r="E989" t="s">
        <v>42</v>
      </c>
      <c r="F989" s="1">
        <v>0.625</v>
      </c>
      <c r="G989" t="s">
        <v>9345</v>
      </c>
      <c r="H989" t="s">
        <v>38</v>
      </c>
      <c r="I989">
        <v>60</v>
      </c>
      <c r="J989">
        <v>20</v>
      </c>
      <c r="K989" s="4">
        <v>1.1111100111111E+24</v>
      </c>
      <c r="L989" t="s">
        <v>10034</v>
      </c>
      <c r="M989" t="s">
        <v>24</v>
      </c>
      <c r="N989" t="s">
        <v>9342</v>
      </c>
      <c r="O989" t="s">
        <v>66</v>
      </c>
      <c r="P989" t="s">
        <v>45</v>
      </c>
      <c r="Q989" t="s">
        <v>1155</v>
      </c>
    </row>
    <row r="990" spans="1:17" x14ac:dyDescent="0.25">
      <c r="A990" t="s">
        <v>10033</v>
      </c>
      <c r="B990" t="s">
        <v>44</v>
      </c>
      <c r="C990">
        <v>3</v>
      </c>
      <c r="D990" t="s">
        <v>18</v>
      </c>
      <c r="E990" t="s">
        <v>37</v>
      </c>
      <c r="F990" s="1">
        <v>0.45833333333333331</v>
      </c>
      <c r="G990" t="s">
        <v>9295</v>
      </c>
      <c r="H990" t="s">
        <v>38</v>
      </c>
      <c r="I990">
        <v>60</v>
      </c>
      <c r="J990">
        <v>19</v>
      </c>
      <c r="K990" s="4">
        <v>1.1111100111111E+24</v>
      </c>
      <c r="L990" t="s">
        <v>10034</v>
      </c>
      <c r="M990" t="s">
        <v>24</v>
      </c>
      <c r="N990" t="s">
        <v>9342</v>
      </c>
      <c r="O990" t="s">
        <v>66</v>
      </c>
      <c r="P990" t="s">
        <v>45</v>
      </c>
      <c r="Q990" t="s">
        <v>1156</v>
      </c>
    </row>
    <row r="991" spans="1:17" x14ac:dyDescent="0.25">
      <c r="A991" t="s">
        <v>10033</v>
      </c>
      <c r="B991" t="s">
        <v>44</v>
      </c>
      <c r="C991">
        <v>4</v>
      </c>
      <c r="D991" t="s">
        <v>18</v>
      </c>
      <c r="E991" t="s">
        <v>37</v>
      </c>
      <c r="F991" s="1">
        <v>0.5</v>
      </c>
      <c r="G991" t="s">
        <v>9295</v>
      </c>
      <c r="H991" t="s">
        <v>38</v>
      </c>
      <c r="I991">
        <v>60</v>
      </c>
      <c r="J991">
        <v>19</v>
      </c>
      <c r="K991" s="4">
        <v>1.1111100111111E+24</v>
      </c>
      <c r="L991" t="s">
        <v>10034</v>
      </c>
      <c r="M991" t="s">
        <v>24</v>
      </c>
      <c r="N991" t="s">
        <v>9342</v>
      </c>
      <c r="O991" t="s">
        <v>66</v>
      </c>
      <c r="P991" t="s">
        <v>45</v>
      </c>
      <c r="Q991" t="s">
        <v>1157</v>
      </c>
    </row>
    <row r="992" spans="1:17" x14ac:dyDescent="0.25">
      <c r="A992" t="s">
        <v>10035</v>
      </c>
      <c r="B992" t="s">
        <v>360</v>
      </c>
      <c r="C992">
        <v>1</v>
      </c>
      <c r="D992" t="s">
        <v>18</v>
      </c>
      <c r="E992" t="s">
        <v>29</v>
      </c>
      <c r="F992" s="1">
        <v>0.45833333333333331</v>
      </c>
      <c r="G992" t="s">
        <v>9295</v>
      </c>
      <c r="H992" t="s">
        <v>1151</v>
      </c>
      <c r="I992">
        <v>180</v>
      </c>
      <c r="J992">
        <v>39</v>
      </c>
      <c r="K992" s="4">
        <v>1.1111010001111099E+44</v>
      </c>
      <c r="L992" t="s">
        <v>10036</v>
      </c>
      <c r="M992" t="s">
        <v>24</v>
      </c>
      <c r="N992" t="s">
        <v>9342</v>
      </c>
      <c r="O992" t="s">
        <v>25</v>
      </c>
      <c r="P992" t="s">
        <v>9353</v>
      </c>
      <c r="Q992" t="s">
        <v>1158</v>
      </c>
    </row>
    <row r="993" spans="1:17" x14ac:dyDescent="0.25">
      <c r="A993" t="s">
        <v>10035</v>
      </c>
      <c r="B993" t="s">
        <v>17</v>
      </c>
      <c r="C993">
        <v>1</v>
      </c>
      <c r="D993" t="s">
        <v>18</v>
      </c>
      <c r="E993" t="s">
        <v>37</v>
      </c>
      <c r="F993" s="1">
        <v>0.5</v>
      </c>
      <c r="G993" t="s">
        <v>9295</v>
      </c>
      <c r="H993" t="s">
        <v>1151</v>
      </c>
      <c r="I993">
        <v>120</v>
      </c>
      <c r="J993">
        <v>39</v>
      </c>
      <c r="K993" s="4">
        <v>1.11101100011111E+44</v>
      </c>
      <c r="L993" t="s">
        <v>10036</v>
      </c>
      <c r="M993" t="s">
        <v>24</v>
      </c>
      <c r="N993" t="s">
        <v>9342</v>
      </c>
      <c r="O993" t="s">
        <v>25</v>
      </c>
      <c r="P993" t="s">
        <v>20</v>
      </c>
      <c r="Q993" t="s">
        <v>1159</v>
      </c>
    </row>
    <row r="994" spans="1:17" x14ac:dyDescent="0.25">
      <c r="A994" t="s">
        <v>10037</v>
      </c>
      <c r="B994" t="s">
        <v>360</v>
      </c>
      <c r="C994">
        <v>1</v>
      </c>
      <c r="D994" t="s">
        <v>18</v>
      </c>
      <c r="E994" t="s">
        <v>33</v>
      </c>
      <c r="F994" s="1">
        <v>0.58333333333333337</v>
      </c>
      <c r="G994" t="s">
        <v>9242</v>
      </c>
      <c r="H994" t="s">
        <v>1151</v>
      </c>
      <c r="I994">
        <v>180</v>
      </c>
      <c r="J994">
        <v>39</v>
      </c>
      <c r="K994" s="4">
        <v>1.1111100111111E+24</v>
      </c>
      <c r="L994" t="s">
        <v>38</v>
      </c>
      <c r="M994" t="s">
        <v>24</v>
      </c>
      <c r="N994" t="s">
        <v>9342</v>
      </c>
      <c r="O994" t="s">
        <v>66</v>
      </c>
      <c r="P994" t="s">
        <v>9353</v>
      </c>
      <c r="Q994" t="s">
        <v>1160</v>
      </c>
    </row>
    <row r="995" spans="1:17" x14ac:dyDescent="0.25">
      <c r="A995" t="s">
        <v>10037</v>
      </c>
      <c r="B995" t="s">
        <v>17</v>
      </c>
      <c r="C995">
        <v>1</v>
      </c>
      <c r="D995" t="s">
        <v>18</v>
      </c>
      <c r="E995" t="s">
        <v>42</v>
      </c>
      <c r="F995" s="1">
        <v>0.58333333333333337</v>
      </c>
      <c r="G995" t="s">
        <v>9242</v>
      </c>
      <c r="H995" t="s">
        <v>1151</v>
      </c>
      <c r="I995">
        <v>120</v>
      </c>
      <c r="J995">
        <v>39</v>
      </c>
      <c r="K995" s="4">
        <v>1.111100111111E+23</v>
      </c>
      <c r="L995" t="s">
        <v>38</v>
      </c>
      <c r="M995" t="s">
        <v>24</v>
      </c>
      <c r="N995" t="s">
        <v>9342</v>
      </c>
      <c r="O995" t="s">
        <v>66</v>
      </c>
      <c r="P995" t="s">
        <v>20</v>
      </c>
      <c r="Q995" t="s">
        <v>1161</v>
      </c>
    </row>
    <row r="996" spans="1:17" x14ac:dyDescent="0.25">
      <c r="A996" t="s">
        <v>10038</v>
      </c>
      <c r="B996" t="s">
        <v>17</v>
      </c>
      <c r="C996">
        <v>1</v>
      </c>
      <c r="D996" t="s">
        <v>18</v>
      </c>
      <c r="E996" t="s">
        <v>19</v>
      </c>
      <c r="F996" s="1">
        <v>0.54166666666666663</v>
      </c>
      <c r="G996" t="s">
        <v>10039</v>
      </c>
      <c r="H996" t="s">
        <v>1162</v>
      </c>
      <c r="I996">
        <v>120</v>
      </c>
      <c r="J996">
        <v>7</v>
      </c>
      <c r="K996" s="4">
        <v>1.1111010001111099E+44</v>
      </c>
      <c r="L996" t="s">
        <v>38</v>
      </c>
      <c r="M996" t="s">
        <v>24</v>
      </c>
      <c r="N996" t="s">
        <v>10040</v>
      </c>
      <c r="O996" t="s">
        <v>25</v>
      </c>
      <c r="P996" t="s">
        <v>20</v>
      </c>
      <c r="Q996" t="s">
        <v>1163</v>
      </c>
    </row>
    <row r="997" spans="1:17" x14ac:dyDescent="0.25">
      <c r="A997" t="s">
        <v>10038</v>
      </c>
      <c r="B997" t="s">
        <v>28</v>
      </c>
      <c r="C997">
        <v>1</v>
      </c>
      <c r="D997" t="s">
        <v>18</v>
      </c>
      <c r="E997" t="s">
        <v>29</v>
      </c>
      <c r="F997" s="1">
        <v>0.54166666666666663</v>
      </c>
      <c r="G997" t="s">
        <v>10041</v>
      </c>
      <c r="H997" t="s">
        <v>1162</v>
      </c>
      <c r="I997">
        <v>120</v>
      </c>
      <c r="J997">
        <v>7</v>
      </c>
      <c r="K997" s="4">
        <v>1.1111010001111099E+44</v>
      </c>
      <c r="L997" t="s">
        <v>38</v>
      </c>
      <c r="M997" t="s">
        <v>24</v>
      </c>
      <c r="N997" t="s">
        <v>10040</v>
      </c>
      <c r="O997" t="s">
        <v>25</v>
      </c>
      <c r="P997" t="s">
        <v>20</v>
      </c>
      <c r="Q997" t="s">
        <v>1164</v>
      </c>
    </row>
    <row r="998" spans="1:17" x14ac:dyDescent="0.25">
      <c r="A998" t="s">
        <v>10042</v>
      </c>
      <c r="B998" t="s">
        <v>17</v>
      </c>
      <c r="C998">
        <v>1</v>
      </c>
      <c r="D998" t="s">
        <v>18</v>
      </c>
      <c r="E998" t="s">
        <v>19</v>
      </c>
      <c r="F998" s="1">
        <v>0.5</v>
      </c>
      <c r="G998" t="s">
        <v>9197</v>
      </c>
      <c r="H998" t="s">
        <v>10043</v>
      </c>
      <c r="I998">
        <v>120</v>
      </c>
      <c r="J998">
        <v>14</v>
      </c>
      <c r="K998" s="4">
        <v>1.1111010001111099E+44</v>
      </c>
      <c r="L998" t="s">
        <v>10044</v>
      </c>
      <c r="M998" t="s">
        <v>24</v>
      </c>
      <c r="N998" t="s">
        <v>9286</v>
      </c>
      <c r="O998" t="s">
        <v>25</v>
      </c>
      <c r="P998" t="s">
        <v>20</v>
      </c>
      <c r="Q998" t="s">
        <v>1167</v>
      </c>
    </row>
    <row r="999" spans="1:17" x14ac:dyDescent="0.25">
      <c r="A999" t="s">
        <v>10042</v>
      </c>
      <c r="B999" t="s">
        <v>44</v>
      </c>
      <c r="C999">
        <v>1</v>
      </c>
      <c r="D999" t="s">
        <v>18</v>
      </c>
      <c r="E999" t="s">
        <v>33</v>
      </c>
      <c r="F999" s="1">
        <v>0.41666666666666669</v>
      </c>
      <c r="G999" t="s">
        <v>9214</v>
      </c>
      <c r="H999" t="s">
        <v>10045</v>
      </c>
      <c r="I999">
        <v>60</v>
      </c>
      <c r="J999">
        <v>14</v>
      </c>
      <c r="K999" s="4">
        <v>1.1111110001111099E+44</v>
      </c>
      <c r="L999" t="s">
        <v>10044</v>
      </c>
      <c r="M999" t="s">
        <v>24</v>
      </c>
      <c r="N999" t="s">
        <v>9286</v>
      </c>
      <c r="O999" t="s">
        <v>25</v>
      </c>
      <c r="P999" t="s">
        <v>20</v>
      </c>
      <c r="Q999" t="s">
        <v>1168</v>
      </c>
    </row>
    <row r="1000" spans="1:17" x14ac:dyDescent="0.25">
      <c r="A1000" t="s">
        <v>10046</v>
      </c>
      <c r="B1000" t="s">
        <v>360</v>
      </c>
      <c r="C1000">
        <v>1</v>
      </c>
      <c r="D1000" t="s">
        <v>18</v>
      </c>
      <c r="E1000" t="s">
        <v>42</v>
      </c>
      <c r="F1000" s="1">
        <v>0.58333333333333337</v>
      </c>
      <c r="G1000" t="s">
        <v>9295</v>
      </c>
      <c r="H1000" t="s">
        <v>1094</v>
      </c>
      <c r="I1000">
        <v>180</v>
      </c>
      <c r="J1000">
        <v>4</v>
      </c>
      <c r="K1000" s="4">
        <v>1.1111100111111E+24</v>
      </c>
      <c r="L1000" t="s">
        <v>38</v>
      </c>
      <c r="M1000" t="s">
        <v>24</v>
      </c>
      <c r="N1000" t="s">
        <v>9286</v>
      </c>
      <c r="O1000" t="s">
        <v>66</v>
      </c>
      <c r="P1000" t="s">
        <v>9353</v>
      </c>
      <c r="Q1000" t="s">
        <v>1169</v>
      </c>
    </row>
    <row r="1001" spans="1:17" x14ac:dyDescent="0.25">
      <c r="A1001" t="s">
        <v>10046</v>
      </c>
      <c r="B1001" t="s">
        <v>17</v>
      </c>
      <c r="C1001">
        <v>1</v>
      </c>
      <c r="D1001" t="s">
        <v>18</v>
      </c>
      <c r="E1001" t="s">
        <v>33</v>
      </c>
      <c r="F1001" s="1">
        <v>0.5</v>
      </c>
      <c r="G1001" t="s">
        <v>9295</v>
      </c>
      <c r="H1001" t="s">
        <v>1094</v>
      </c>
      <c r="I1001">
        <v>60</v>
      </c>
      <c r="J1001">
        <v>4</v>
      </c>
      <c r="K1001" s="4">
        <v>1.1111100111111E+24</v>
      </c>
      <c r="L1001" t="s">
        <v>38</v>
      </c>
      <c r="M1001" t="s">
        <v>24</v>
      </c>
      <c r="N1001" t="s">
        <v>9286</v>
      </c>
      <c r="O1001" t="s">
        <v>66</v>
      </c>
      <c r="P1001" t="s">
        <v>20</v>
      </c>
      <c r="Q1001" t="s">
        <v>1170</v>
      </c>
    </row>
    <row r="1002" spans="1:17" x14ac:dyDescent="0.25">
      <c r="A1002" t="s">
        <v>10046</v>
      </c>
      <c r="B1002" t="s">
        <v>44</v>
      </c>
      <c r="C1002">
        <v>1</v>
      </c>
      <c r="D1002" t="s">
        <v>18</v>
      </c>
      <c r="E1002" t="s">
        <v>37</v>
      </c>
      <c r="F1002" s="1">
        <v>0.375</v>
      </c>
      <c r="G1002" t="s">
        <v>9295</v>
      </c>
      <c r="H1002" t="s">
        <v>1094</v>
      </c>
      <c r="I1002">
        <v>60</v>
      </c>
      <c r="J1002">
        <v>4</v>
      </c>
      <c r="K1002" s="4">
        <v>1.1111100111111E+24</v>
      </c>
      <c r="L1002" t="s">
        <v>38</v>
      </c>
      <c r="M1002" t="s">
        <v>24</v>
      </c>
      <c r="N1002" t="s">
        <v>9286</v>
      </c>
      <c r="O1002" t="s">
        <v>66</v>
      </c>
      <c r="P1002" t="s">
        <v>20</v>
      </c>
      <c r="Q1002" t="s">
        <v>1171</v>
      </c>
    </row>
    <row r="1003" spans="1:17" x14ac:dyDescent="0.25">
      <c r="A1003" t="s">
        <v>10047</v>
      </c>
      <c r="B1003" t="s">
        <v>360</v>
      </c>
      <c r="C1003">
        <v>1</v>
      </c>
      <c r="D1003" t="s">
        <v>18</v>
      </c>
      <c r="E1003" t="s">
        <v>33</v>
      </c>
      <c r="F1003" s="1">
        <v>0.58333333333333337</v>
      </c>
      <c r="G1003" t="s">
        <v>9295</v>
      </c>
      <c r="H1003" t="s">
        <v>1145</v>
      </c>
      <c r="I1003">
        <v>180</v>
      </c>
      <c r="J1003">
        <v>24</v>
      </c>
      <c r="K1003" s="4">
        <v>1.1111110001111099E+44</v>
      </c>
      <c r="L1003" t="s">
        <v>38</v>
      </c>
      <c r="M1003" t="s">
        <v>24</v>
      </c>
      <c r="N1003" t="s">
        <v>9342</v>
      </c>
      <c r="O1003" t="s">
        <v>25</v>
      </c>
      <c r="P1003" t="s">
        <v>9353</v>
      </c>
      <c r="Q1003" t="s">
        <v>1172</v>
      </c>
    </row>
    <row r="1004" spans="1:17" x14ac:dyDescent="0.25">
      <c r="A1004" t="s">
        <v>10047</v>
      </c>
      <c r="B1004" t="s">
        <v>17</v>
      </c>
      <c r="C1004">
        <v>1</v>
      </c>
      <c r="D1004" t="s">
        <v>18</v>
      </c>
      <c r="E1004" t="s">
        <v>42</v>
      </c>
      <c r="F1004" s="1">
        <v>0.54166666666666663</v>
      </c>
      <c r="G1004" t="s">
        <v>9295</v>
      </c>
      <c r="H1004" t="s">
        <v>1145</v>
      </c>
      <c r="I1004">
        <v>120</v>
      </c>
      <c r="J1004">
        <v>24</v>
      </c>
      <c r="K1004" s="4">
        <v>1.1111110001111099E+44</v>
      </c>
      <c r="L1004" t="s">
        <v>38</v>
      </c>
      <c r="M1004" t="s">
        <v>24</v>
      </c>
      <c r="N1004" t="s">
        <v>9342</v>
      </c>
      <c r="O1004" t="s">
        <v>25</v>
      </c>
      <c r="P1004" t="s">
        <v>20</v>
      </c>
      <c r="Q1004" t="s">
        <v>1173</v>
      </c>
    </row>
    <row r="1005" spans="1:17" x14ac:dyDescent="0.25">
      <c r="A1005" t="s">
        <v>10048</v>
      </c>
      <c r="B1005" t="s">
        <v>360</v>
      </c>
      <c r="C1005">
        <v>1</v>
      </c>
      <c r="D1005" t="s">
        <v>18</v>
      </c>
      <c r="E1005" t="s">
        <v>33</v>
      </c>
      <c r="F1005" s="1">
        <v>0.58333333333333337</v>
      </c>
      <c r="G1005" t="s">
        <v>9242</v>
      </c>
      <c r="H1005" t="s">
        <v>1151</v>
      </c>
      <c r="I1005">
        <v>180</v>
      </c>
      <c r="J1005">
        <v>19</v>
      </c>
      <c r="K1005" s="4">
        <v>1.1111100111111E+24</v>
      </c>
      <c r="L1005" t="s">
        <v>38</v>
      </c>
      <c r="M1005" t="s">
        <v>24</v>
      </c>
      <c r="N1005" t="s">
        <v>9342</v>
      </c>
      <c r="O1005" t="s">
        <v>66</v>
      </c>
      <c r="P1005" t="s">
        <v>9353</v>
      </c>
      <c r="Q1005" t="s">
        <v>1174</v>
      </c>
    </row>
    <row r="1006" spans="1:17" x14ac:dyDescent="0.25">
      <c r="A1006" t="s">
        <v>10048</v>
      </c>
      <c r="B1006" t="s">
        <v>17</v>
      </c>
      <c r="C1006">
        <v>1</v>
      </c>
      <c r="D1006" t="s">
        <v>18</v>
      </c>
      <c r="E1006" t="s">
        <v>42</v>
      </c>
      <c r="F1006" s="1">
        <v>0.58333333333333337</v>
      </c>
      <c r="G1006" t="s">
        <v>9242</v>
      </c>
      <c r="H1006" t="s">
        <v>1151</v>
      </c>
      <c r="I1006">
        <v>120</v>
      </c>
      <c r="J1006">
        <v>19</v>
      </c>
      <c r="K1006" s="4">
        <v>1.111100111111E+23</v>
      </c>
      <c r="L1006" t="s">
        <v>38</v>
      </c>
      <c r="M1006" t="s">
        <v>24</v>
      </c>
      <c r="N1006" t="s">
        <v>9342</v>
      </c>
      <c r="O1006" t="s">
        <v>66</v>
      </c>
      <c r="P1006" t="s">
        <v>20</v>
      </c>
      <c r="Q1006" t="s">
        <v>1175</v>
      </c>
    </row>
    <row r="1007" spans="1:17" x14ac:dyDescent="0.25">
      <c r="A1007" t="s">
        <v>10048</v>
      </c>
      <c r="B1007" t="s">
        <v>44</v>
      </c>
      <c r="C1007">
        <v>1</v>
      </c>
      <c r="D1007" t="s">
        <v>18</v>
      </c>
      <c r="E1007" t="s">
        <v>37</v>
      </c>
      <c r="F1007" s="1">
        <v>0.45833333333333331</v>
      </c>
      <c r="G1007" t="s">
        <v>9242</v>
      </c>
      <c r="H1007" t="s">
        <v>1151</v>
      </c>
      <c r="I1007">
        <v>60</v>
      </c>
      <c r="J1007">
        <v>19</v>
      </c>
      <c r="K1007" s="4">
        <v>1.1111100111111E+24</v>
      </c>
      <c r="L1007" t="s">
        <v>10049</v>
      </c>
      <c r="M1007" t="s">
        <v>24</v>
      </c>
      <c r="N1007" t="s">
        <v>9342</v>
      </c>
      <c r="O1007" t="s">
        <v>66</v>
      </c>
      <c r="P1007" t="s">
        <v>45</v>
      </c>
      <c r="Q1007" t="s">
        <v>1176</v>
      </c>
    </row>
    <row r="1008" spans="1:17" x14ac:dyDescent="0.25">
      <c r="A1008" t="s">
        <v>10050</v>
      </c>
      <c r="B1008" t="s">
        <v>17</v>
      </c>
      <c r="C1008">
        <v>1</v>
      </c>
      <c r="D1008" t="s">
        <v>18</v>
      </c>
      <c r="E1008" t="s">
        <v>29</v>
      </c>
      <c r="F1008" s="1">
        <v>0.45833333333333331</v>
      </c>
      <c r="G1008" t="s">
        <v>9267</v>
      </c>
      <c r="H1008" t="s">
        <v>1177</v>
      </c>
      <c r="I1008">
        <v>60</v>
      </c>
      <c r="J1008">
        <v>100</v>
      </c>
      <c r="K1008" s="4">
        <v>1.1111010001111099E+44</v>
      </c>
      <c r="L1008" t="s">
        <v>10051</v>
      </c>
      <c r="M1008" t="s">
        <v>24</v>
      </c>
      <c r="N1008" t="s">
        <v>9342</v>
      </c>
      <c r="O1008" t="s">
        <v>25</v>
      </c>
      <c r="P1008" t="s">
        <v>20</v>
      </c>
      <c r="Q1008" t="s">
        <v>1178</v>
      </c>
    </row>
    <row r="1009" spans="1:17" x14ac:dyDescent="0.25">
      <c r="A1009" t="s">
        <v>10050</v>
      </c>
      <c r="B1009" t="s">
        <v>28</v>
      </c>
      <c r="C1009">
        <v>1</v>
      </c>
      <c r="D1009" t="s">
        <v>18</v>
      </c>
      <c r="E1009" t="s">
        <v>42</v>
      </c>
      <c r="F1009" s="1">
        <v>0.5</v>
      </c>
      <c r="G1009" t="s">
        <v>9142</v>
      </c>
      <c r="H1009" t="s">
        <v>1177</v>
      </c>
      <c r="I1009">
        <v>60</v>
      </c>
      <c r="J1009">
        <v>100</v>
      </c>
      <c r="K1009" s="4">
        <v>1.1111110001111099E+44</v>
      </c>
      <c r="L1009" t="s">
        <v>10051</v>
      </c>
      <c r="M1009" t="s">
        <v>24</v>
      </c>
      <c r="N1009" t="s">
        <v>9342</v>
      </c>
      <c r="O1009" t="s">
        <v>25</v>
      </c>
      <c r="P1009" t="s">
        <v>20</v>
      </c>
      <c r="Q1009" t="s">
        <v>1179</v>
      </c>
    </row>
    <row r="1010" spans="1:17" x14ac:dyDescent="0.25">
      <c r="A1010" t="s">
        <v>10050</v>
      </c>
      <c r="B1010" t="s">
        <v>32</v>
      </c>
      <c r="C1010">
        <v>1</v>
      </c>
      <c r="D1010" t="s">
        <v>18</v>
      </c>
      <c r="E1010" t="s">
        <v>37</v>
      </c>
      <c r="F1010" s="1">
        <v>0.41666666666666669</v>
      </c>
      <c r="G1010" t="s">
        <v>9167</v>
      </c>
      <c r="H1010" t="s">
        <v>1177</v>
      </c>
      <c r="I1010">
        <v>60</v>
      </c>
      <c r="J1010">
        <v>100</v>
      </c>
      <c r="K1010" s="4">
        <v>1.11101100011111E+44</v>
      </c>
      <c r="L1010" t="s">
        <v>10051</v>
      </c>
      <c r="M1010" t="s">
        <v>24</v>
      </c>
      <c r="N1010" t="s">
        <v>9342</v>
      </c>
      <c r="O1010" t="s">
        <v>25</v>
      </c>
      <c r="P1010" t="s">
        <v>20</v>
      </c>
      <c r="Q1010" t="s">
        <v>1180</v>
      </c>
    </row>
    <row r="1011" spans="1:17" x14ac:dyDescent="0.25">
      <c r="A1011" t="s">
        <v>10050</v>
      </c>
      <c r="B1011" t="s">
        <v>44</v>
      </c>
      <c r="C1011">
        <v>1</v>
      </c>
      <c r="D1011" t="s">
        <v>18</v>
      </c>
      <c r="E1011" t="s">
        <v>19</v>
      </c>
      <c r="F1011" s="1">
        <v>0.5</v>
      </c>
      <c r="G1011" t="s">
        <v>9301</v>
      </c>
      <c r="H1011" t="s">
        <v>1181</v>
      </c>
      <c r="I1011">
        <v>60</v>
      </c>
      <c r="J1011">
        <v>17</v>
      </c>
      <c r="K1011" s="4">
        <v>1.0100000010101E+43</v>
      </c>
      <c r="L1011" t="s">
        <v>10052</v>
      </c>
      <c r="M1011" t="s">
        <v>24</v>
      </c>
      <c r="N1011" t="s">
        <v>9342</v>
      </c>
      <c r="O1011" t="s">
        <v>25</v>
      </c>
      <c r="P1011" t="s">
        <v>45</v>
      </c>
      <c r="Q1011" t="s">
        <v>1182</v>
      </c>
    </row>
    <row r="1012" spans="1:17" x14ac:dyDescent="0.25">
      <c r="A1012" t="s">
        <v>10050</v>
      </c>
      <c r="B1012" t="s">
        <v>44</v>
      </c>
      <c r="C1012">
        <v>2</v>
      </c>
      <c r="D1012" t="s">
        <v>18</v>
      </c>
      <c r="E1012" t="s">
        <v>29</v>
      </c>
      <c r="F1012" s="1">
        <v>0.66666666666666663</v>
      </c>
      <c r="G1012" t="s">
        <v>9764</v>
      </c>
      <c r="H1012" t="s">
        <v>1181</v>
      </c>
      <c r="I1012">
        <v>60</v>
      </c>
      <c r="J1012">
        <v>10</v>
      </c>
      <c r="K1012" s="4">
        <v>1.0100000010101E+43</v>
      </c>
      <c r="L1012" t="s">
        <v>10052</v>
      </c>
      <c r="M1012" t="s">
        <v>24</v>
      </c>
      <c r="N1012" t="s">
        <v>9342</v>
      </c>
      <c r="O1012" t="s">
        <v>25</v>
      </c>
      <c r="P1012" t="s">
        <v>45</v>
      </c>
      <c r="Q1012" t="s">
        <v>1183</v>
      </c>
    </row>
    <row r="1013" spans="1:17" x14ac:dyDescent="0.25">
      <c r="A1013" t="s">
        <v>10050</v>
      </c>
      <c r="B1013" t="s">
        <v>44</v>
      </c>
      <c r="C1013">
        <v>3</v>
      </c>
      <c r="D1013" t="s">
        <v>18</v>
      </c>
      <c r="E1013" t="s">
        <v>33</v>
      </c>
      <c r="F1013" s="1">
        <v>0.41666666666666669</v>
      </c>
      <c r="G1013" t="s">
        <v>9319</v>
      </c>
      <c r="H1013" t="s">
        <v>1181</v>
      </c>
      <c r="I1013">
        <v>60</v>
      </c>
      <c r="J1013">
        <v>16</v>
      </c>
      <c r="K1013" s="4">
        <v>1.0101000010101E+43</v>
      </c>
      <c r="L1013" t="s">
        <v>10052</v>
      </c>
      <c r="M1013" t="s">
        <v>24</v>
      </c>
      <c r="N1013" t="s">
        <v>9342</v>
      </c>
      <c r="O1013" t="s">
        <v>25</v>
      </c>
      <c r="P1013" t="s">
        <v>45</v>
      </c>
      <c r="Q1013" t="s">
        <v>1184</v>
      </c>
    </row>
    <row r="1014" spans="1:17" x14ac:dyDescent="0.25">
      <c r="A1014" t="s">
        <v>10050</v>
      </c>
      <c r="B1014" t="s">
        <v>44</v>
      </c>
      <c r="C1014">
        <v>4</v>
      </c>
      <c r="D1014" t="s">
        <v>18</v>
      </c>
      <c r="E1014" t="s">
        <v>33</v>
      </c>
      <c r="F1014" s="1">
        <v>0.5</v>
      </c>
      <c r="G1014" t="s">
        <v>9147</v>
      </c>
      <c r="H1014" t="s">
        <v>1181</v>
      </c>
      <c r="I1014">
        <v>60</v>
      </c>
      <c r="J1014">
        <v>18</v>
      </c>
      <c r="K1014" s="4">
        <v>1.0101000010101E+43</v>
      </c>
      <c r="L1014" t="s">
        <v>10052</v>
      </c>
      <c r="M1014" t="s">
        <v>24</v>
      </c>
      <c r="N1014" t="s">
        <v>9342</v>
      </c>
      <c r="O1014" t="s">
        <v>25</v>
      </c>
      <c r="P1014" t="s">
        <v>45</v>
      </c>
      <c r="Q1014" t="s">
        <v>1185</v>
      </c>
    </row>
    <row r="1015" spans="1:17" x14ac:dyDescent="0.25">
      <c r="A1015" t="s">
        <v>10050</v>
      </c>
      <c r="B1015" t="s">
        <v>44</v>
      </c>
      <c r="C1015">
        <v>5</v>
      </c>
      <c r="D1015" t="s">
        <v>18</v>
      </c>
      <c r="E1015" t="s">
        <v>33</v>
      </c>
      <c r="F1015" s="1">
        <v>0.54166666666666663</v>
      </c>
      <c r="G1015" t="s">
        <v>9147</v>
      </c>
      <c r="H1015" t="s">
        <v>1181</v>
      </c>
      <c r="I1015">
        <v>60</v>
      </c>
      <c r="J1015">
        <v>20</v>
      </c>
      <c r="K1015" s="4">
        <v>1.0101000010101E+43</v>
      </c>
      <c r="L1015" t="s">
        <v>10052</v>
      </c>
      <c r="M1015" t="s">
        <v>24</v>
      </c>
      <c r="N1015" t="s">
        <v>9342</v>
      </c>
      <c r="O1015" t="s">
        <v>25</v>
      </c>
      <c r="P1015" t="s">
        <v>45</v>
      </c>
      <c r="Q1015" t="s">
        <v>1186</v>
      </c>
    </row>
    <row r="1016" spans="1:17" x14ac:dyDescent="0.25">
      <c r="A1016" t="s">
        <v>10050</v>
      </c>
      <c r="B1016" t="s">
        <v>44</v>
      </c>
      <c r="C1016">
        <v>6</v>
      </c>
      <c r="D1016" t="s">
        <v>18</v>
      </c>
      <c r="E1016" t="s">
        <v>42</v>
      </c>
      <c r="F1016" s="1">
        <v>0.58333333333333337</v>
      </c>
      <c r="G1016" t="s">
        <v>9147</v>
      </c>
      <c r="H1016" t="s">
        <v>1181</v>
      </c>
      <c r="I1016">
        <v>60</v>
      </c>
      <c r="J1016">
        <v>18</v>
      </c>
      <c r="K1016" s="4">
        <v>1.0101000010101E+43</v>
      </c>
      <c r="L1016" t="s">
        <v>10052</v>
      </c>
      <c r="M1016" t="s">
        <v>24</v>
      </c>
      <c r="N1016" t="s">
        <v>9342</v>
      </c>
      <c r="O1016" t="s">
        <v>25</v>
      </c>
      <c r="P1016" t="s">
        <v>45</v>
      </c>
      <c r="Q1016" t="s">
        <v>1187</v>
      </c>
    </row>
    <row r="1017" spans="1:17" x14ac:dyDescent="0.25">
      <c r="A1017" t="s">
        <v>10050</v>
      </c>
      <c r="B1017" t="s">
        <v>44</v>
      </c>
      <c r="C1017">
        <v>7</v>
      </c>
      <c r="D1017" t="s">
        <v>18</v>
      </c>
      <c r="E1017" t="s">
        <v>37</v>
      </c>
      <c r="F1017" s="1">
        <v>0.375</v>
      </c>
      <c r="G1017" t="s">
        <v>9147</v>
      </c>
      <c r="H1017" t="s">
        <v>1181</v>
      </c>
      <c r="I1017">
        <v>60</v>
      </c>
      <c r="J1017">
        <v>0</v>
      </c>
      <c r="K1017" s="4">
        <v>1.0101000010101E+43</v>
      </c>
      <c r="L1017" t="s">
        <v>10052</v>
      </c>
      <c r="M1017" t="s">
        <v>24</v>
      </c>
      <c r="N1017" t="s">
        <v>9342</v>
      </c>
      <c r="O1017" t="s">
        <v>25</v>
      </c>
      <c r="P1017" t="s">
        <v>45</v>
      </c>
      <c r="Q1017" t="s">
        <v>1188</v>
      </c>
    </row>
    <row r="1018" spans="1:17" x14ac:dyDescent="0.25">
      <c r="A1018" t="s">
        <v>10053</v>
      </c>
      <c r="B1018" t="s">
        <v>17</v>
      </c>
      <c r="C1018">
        <v>1</v>
      </c>
      <c r="D1018" t="s">
        <v>1189</v>
      </c>
      <c r="E1018" t="s">
        <v>29</v>
      </c>
      <c r="F1018" s="1">
        <v>0.45833333333333331</v>
      </c>
      <c r="G1018" t="s">
        <v>9267</v>
      </c>
      <c r="H1018" t="s">
        <v>1177</v>
      </c>
      <c r="I1018">
        <v>60</v>
      </c>
      <c r="J1018">
        <v>11</v>
      </c>
      <c r="K1018" s="4">
        <v>1.1111010001111099E+44</v>
      </c>
      <c r="L1018" t="s">
        <v>10051</v>
      </c>
      <c r="M1018" t="s">
        <v>24</v>
      </c>
      <c r="N1018" t="s">
        <v>9342</v>
      </c>
      <c r="O1018" t="s">
        <v>25</v>
      </c>
      <c r="P1018" t="s">
        <v>20</v>
      </c>
      <c r="Q1018" t="s">
        <v>1190</v>
      </c>
    </row>
    <row r="1019" spans="1:17" x14ac:dyDescent="0.25">
      <c r="A1019" t="s">
        <v>10053</v>
      </c>
      <c r="B1019" t="s">
        <v>28</v>
      </c>
      <c r="C1019">
        <v>1</v>
      </c>
      <c r="D1019" t="s">
        <v>1189</v>
      </c>
      <c r="E1019" t="s">
        <v>42</v>
      </c>
      <c r="F1019" s="1">
        <v>0.5</v>
      </c>
      <c r="G1019" t="s">
        <v>9142</v>
      </c>
      <c r="H1019" t="s">
        <v>1177</v>
      </c>
      <c r="I1019">
        <v>60</v>
      </c>
      <c r="J1019">
        <v>11</v>
      </c>
      <c r="K1019" s="4">
        <v>1.1111110001111099E+44</v>
      </c>
      <c r="L1019" t="s">
        <v>10051</v>
      </c>
      <c r="M1019" t="s">
        <v>24</v>
      </c>
      <c r="N1019" t="s">
        <v>9342</v>
      </c>
      <c r="O1019" t="s">
        <v>25</v>
      </c>
      <c r="P1019" t="s">
        <v>20</v>
      </c>
      <c r="Q1019" t="s">
        <v>1191</v>
      </c>
    </row>
    <row r="1020" spans="1:17" x14ac:dyDescent="0.25">
      <c r="A1020" t="s">
        <v>10053</v>
      </c>
      <c r="B1020" t="s">
        <v>32</v>
      </c>
      <c r="C1020">
        <v>1</v>
      </c>
      <c r="D1020" t="s">
        <v>1189</v>
      </c>
      <c r="E1020" t="s">
        <v>37</v>
      </c>
      <c r="F1020" s="1">
        <v>0.41666666666666669</v>
      </c>
      <c r="G1020" t="s">
        <v>9167</v>
      </c>
      <c r="H1020" t="s">
        <v>1177</v>
      </c>
      <c r="I1020">
        <v>60</v>
      </c>
      <c r="J1020">
        <v>11</v>
      </c>
      <c r="K1020" s="4">
        <v>1.11101100011111E+44</v>
      </c>
      <c r="L1020" t="s">
        <v>10051</v>
      </c>
      <c r="M1020" t="s">
        <v>24</v>
      </c>
      <c r="N1020" t="s">
        <v>9342</v>
      </c>
      <c r="O1020" t="s">
        <v>25</v>
      </c>
      <c r="P1020" t="s">
        <v>20</v>
      </c>
      <c r="Q1020" t="s">
        <v>1192</v>
      </c>
    </row>
    <row r="1021" spans="1:17" x14ac:dyDescent="0.25">
      <c r="A1021" t="s">
        <v>10054</v>
      </c>
      <c r="B1021" t="s">
        <v>17</v>
      </c>
      <c r="C1021">
        <v>1</v>
      </c>
      <c r="D1021" t="s">
        <v>18</v>
      </c>
      <c r="E1021" t="s">
        <v>19</v>
      </c>
      <c r="F1021" s="1">
        <v>0.5</v>
      </c>
      <c r="G1021" t="s">
        <v>9139</v>
      </c>
      <c r="H1021" t="s">
        <v>10055</v>
      </c>
      <c r="I1021">
        <v>60</v>
      </c>
      <c r="J1021">
        <v>78</v>
      </c>
      <c r="K1021" s="4">
        <v>1.1111100111111E+24</v>
      </c>
      <c r="L1021" t="s">
        <v>10056</v>
      </c>
      <c r="M1021" t="s">
        <v>24</v>
      </c>
      <c r="N1021" t="s">
        <v>9342</v>
      </c>
      <c r="O1021" t="s">
        <v>66</v>
      </c>
      <c r="P1021" t="s">
        <v>20</v>
      </c>
      <c r="Q1021" t="s">
        <v>1195</v>
      </c>
    </row>
    <row r="1022" spans="1:17" x14ac:dyDescent="0.25">
      <c r="A1022" t="s">
        <v>10054</v>
      </c>
      <c r="B1022" t="s">
        <v>28</v>
      </c>
      <c r="C1022">
        <v>1</v>
      </c>
      <c r="D1022" t="s">
        <v>18</v>
      </c>
      <c r="E1022" t="s">
        <v>29</v>
      </c>
      <c r="F1022" s="1">
        <v>0.58333333333333337</v>
      </c>
      <c r="G1022" t="s">
        <v>9166</v>
      </c>
      <c r="H1022" t="s">
        <v>10057</v>
      </c>
      <c r="I1022">
        <v>60</v>
      </c>
      <c r="J1022">
        <v>74</v>
      </c>
      <c r="K1022" s="4">
        <v>1.1111100111111E+24</v>
      </c>
      <c r="L1022" t="s">
        <v>10056</v>
      </c>
      <c r="M1022" t="s">
        <v>24</v>
      </c>
      <c r="N1022" t="s">
        <v>9342</v>
      </c>
      <c r="O1022" t="s">
        <v>66</v>
      </c>
      <c r="P1022" t="s">
        <v>20</v>
      </c>
      <c r="Q1022" t="s">
        <v>1196</v>
      </c>
    </row>
    <row r="1023" spans="1:17" x14ac:dyDescent="0.25">
      <c r="A1023" t="s">
        <v>10054</v>
      </c>
      <c r="B1023" t="s">
        <v>32</v>
      </c>
      <c r="C1023">
        <v>1</v>
      </c>
      <c r="D1023" t="s">
        <v>18</v>
      </c>
      <c r="E1023" t="s">
        <v>42</v>
      </c>
      <c r="F1023" s="1">
        <v>0.58333333333333337</v>
      </c>
      <c r="G1023" t="s">
        <v>9139</v>
      </c>
      <c r="H1023" t="s">
        <v>10058</v>
      </c>
      <c r="I1023">
        <v>60</v>
      </c>
      <c r="J1023">
        <v>78</v>
      </c>
      <c r="K1023" s="4">
        <v>1.111100111111E+23</v>
      </c>
      <c r="L1023" t="s">
        <v>10056</v>
      </c>
      <c r="M1023" t="s">
        <v>24</v>
      </c>
      <c r="N1023" t="s">
        <v>9342</v>
      </c>
      <c r="O1023" t="s">
        <v>66</v>
      </c>
      <c r="P1023" t="s">
        <v>20</v>
      </c>
      <c r="Q1023" t="s">
        <v>1197</v>
      </c>
    </row>
    <row r="1024" spans="1:17" x14ac:dyDescent="0.25">
      <c r="A1024" t="s">
        <v>10054</v>
      </c>
      <c r="B1024" t="s">
        <v>44</v>
      </c>
      <c r="C1024">
        <v>1</v>
      </c>
      <c r="D1024" t="s">
        <v>18</v>
      </c>
      <c r="E1024" t="s">
        <v>19</v>
      </c>
      <c r="F1024" s="1">
        <v>0.54166666666666663</v>
      </c>
      <c r="G1024" t="s">
        <v>9180</v>
      </c>
      <c r="H1024" t="s">
        <v>38</v>
      </c>
      <c r="I1024">
        <v>60</v>
      </c>
      <c r="J1024">
        <v>20</v>
      </c>
      <c r="K1024" s="4">
        <v>1.010100010101E+23</v>
      </c>
      <c r="L1024" t="s">
        <v>10056</v>
      </c>
      <c r="M1024" t="s">
        <v>24</v>
      </c>
      <c r="N1024" t="s">
        <v>9342</v>
      </c>
      <c r="O1024" t="s">
        <v>66</v>
      </c>
      <c r="P1024" t="s">
        <v>45</v>
      </c>
      <c r="Q1024" t="s">
        <v>1198</v>
      </c>
    </row>
    <row r="1025" spans="1:17" x14ac:dyDescent="0.25">
      <c r="A1025" t="s">
        <v>10054</v>
      </c>
      <c r="B1025" t="s">
        <v>44</v>
      </c>
      <c r="C1025">
        <v>2</v>
      </c>
      <c r="D1025" t="s">
        <v>18</v>
      </c>
      <c r="E1025" t="s">
        <v>29</v>
      </c>
      <c r="F1025" s="1">
        <v>0.375</v>
      </c>
      <c r="G1025" t="s">
        <v>9148</v>
      </c>
      <c r="H1025" t="s">
        <v>1194</v>
      </c>
      <c r="I1025">
        <v>60</v>
      </c>
      <c r="J1025">
        <v>21</v>
      </c>
      <c r="K1025" s="4">
        <v>1.010100010101E+23</v>
      </c>
      <c r="L1025" t="s">
        <v>10056</v>
      </c>
      <c r="M1025" t="s">
        <v>24</v>
      </c>
      <c r="N1025" t="s">
        <v>9342</v>
      </c>
      <c r="O1025" t="s">
        <v>66</v>
      </c>
      <c r="P1025" t="s">
        <v>45</v>
      </c>
      <c r="Q1025" t="s">
        <v>1199</v>
      </c>
    </row>
    <row r="1026" spans="1:17" x14ac:dyDescent="0.25">
      <c r="A1026" t="s">
        <v>10054</v>
      </c>
      <c r="B1026" t="s">
        <v>44</v>
      </c>
      <c r="C1026">
        <v>3</v>
      </c>
      <c r="D1026" t="s">
        <v>18</v>
      </c>
      <c r="E1026" t="s">
        <v>42</v>
      </c>
      <c r="F1026" s="1">
        <v>0.54166666666666663</v>
      </c>
      <c r="G1026" t="s">
        <v>9158</v>
      </c>
      <c r="H1026" t="s">
        <v>1194</v>
      </c>
      <c r="I1026">
        <v>60</v>
      </c>
      <c r="J1026">
        <v>22</v>
      </c>
      <c r="K1026" s="4">
        <v>1.010100010101E+23</v>
      </c>
      <c r="L1026" t="s">
        <v>10056</v>
      </c>
      <c r="M1026" t="s">
        <v>24</v>
      </c>
      <c r="N1026" t="s">
        <v>9342</v>
      </c>
      <c r="O1026" t="s">
        <v>66</v>
      </c>
      <c r="P1026" t="s">
        <v>45</v>
      </c>
      <c r="Q1026" t="s">
        <v>1200</v>
      </c>
    </row>
    <row r="1027" spans="1:17" x14ac:dyDescent="0.25">
      <c r="A1027" t="s">
        <v>10054</v>
      </c>
      <c r="B1027" t="s">
        <v>44</v>
      </c>
      <c r="C1027">
        <v>4</v>
      </c>
      <c r="D1027" t="s">
        <v>18</v>
      </c>
      <c r="E1027" t="s">
        <v>42</v>
      </c>
      <c r="F1027" s="1">
        <v>0.45833333333333331</v>
      </c>
      <c r="G1027" t="s">
        <v>10012</v>
      </c>
      <c r="H1027" t="s">
        <v>38</v>
      </c>
      <c r="I1027">
        <v>60</v>
      </c>
      <c r="J1027">
        <v>12</v>
      </c>
      <c r="K1027" s="4">
        <v>1.010100010101E+23</v>
      </c>
      <c r="L1027" t="s">
        <v>10056</v>
      </c>
      <c r="M1027" t="s">
        <v>24</v>
      </c>
      <c r="N1027" t="s">
        <v>9342</v>
      </c>
      <c r="O1027" t="s">
        <v>66</v>
      </c>
      <c r="P1027" t="s">
        <v>45</v>
      </c>
      <c r="Q1027" t="s">
        <v>1201</v>
      </c>
    </row>
    <row r="1028" spans="1:17" x14ac:dyDescent="0.25">
      <c r="A1028" t="s">
        <v>10059</v>
      </c>
      <c r="B1028" t="s">
        <v>17</v>
      </c>
      <c r="C1028">
        <v>1</v>
      </c>
      <c r="D1028" t="s">
        <v>18</v>
      </c>
      <c r="E1028" t="s">
        <v>19</v>
      </c>
      <c r="F1028" s="1">
        <v>0.58333333333333337</v>
      </c>
      <c r="G1028" t="s">
        <v>9166</v>
      </c>
      <c r="H1028" t="s">
        <v>1202</v>
      </c>
      <c r="I1028">
        <v>60</v>
      </c>
      <c r="J1028">
        <v>58</v>
      </c>
      <c r="K1028" s="4">
        <v>1.1111100111111E+24</v>
      </c>
      <c r="L1028" t="s">
        <v>10060</v>
      </c>
      <c r="M1028" t="s">
        <v>24</v>
      </c>
      <c r="N1028" t="s">
        <v>9342</v>
      </c>
      <c r="O1028" t="s">
        <v>66</v>
      </c>
      <c r="P1028" t="s">
        <v>20</v>
      </c>
      <c r="Q1028" t="s">
        <v>1203</v>
      </c>
    </row>
    <row r="1029" spans="1:17" x14ac:dyDescent="0.25">
      <c r="A1029" t="s">
        <v>10059</v>
      </c>
      <c r="B1029" t="s">
        <v>28</v>
      </c>
      <c r="C1029">
        <v>1</v>
      </c>
      <c r="D1029" t="s">
        <v>18</v>
      </c>
      <c r="E1029" t="s">
        <v>29</v>
      </c>
      <c r="F1029" s="1">
        <v>0.45833333333333331</v>
      </c>
      <c r="G1029" t="s">
        <v>9208</v>
      </c>
      <c r="H1029" t="s">
        <v>1202</v>
      </c>
      <c r="I1029">
        <v>60</v>
      </c>
      <c r="J1029">
        <v>57</v>
      </c>
      <c r="K1029" s="4">
        <v>1.1111100111111E+24</v>
      </c>
      <c r="L1029" t="s">
        <v>10060</v>
      </c>
      <c r="M1029" t="s">
        <v>24</v>
      </c>
      <c r="N1029" t="s">
        <v>9342</v>
      </c>
      <c r="O1029" t="s">
        <v>66</v>
      </c>
      <c r="P1029" t="s">
        <v>20</v>
      </c>
      <c r="Q1029" t="s">
        <v>1204</v>
      </c>
    </row>
    <row r="1030" spans="1:17" x14ac:dyDescent="0.25">
      <c r="A1030" t="s">
        <v>10059</v>
      </c>
      <c r="B1030" t="s">
        <v>32</v>
      </c>
      <c r="C1030">
        <v>1</v>
      </c>
      <c r="D1030" t="s">
        <v>18</v>
      </c>
      <c r="E1030" t="s">
        <v>42</v>
      </c>
      <c r="F1030" s="1">
        <v>0.5</v>
      </c>
      <c r="G1030" t="s">
        <v>9177</v>
      </c>
      <c r="H1030" t="s">
        <v>1202</v>
      </c>
      <c r="I1030">
        <v>60</v>
      </c>
      <c r="J1030">
        <v>55</v>
      </c>
      <c r="K1030" s="4">
        <v>1.1111100111111E+24</v>
      </c>
      <c r="L1030" t="s">
        <v>10060</v>
      </c>
      <c r="M1030" t="s">
        <v>24</v>
      </c>
      <c r="N1030" t="s">
        <v>9342</v>
      </c>
      <c r="O1030" t="s">
        <v>66</v>
      </c>
      <c r="P1030" t="s">
        <v>20</v>
      </c>
      <c r="Q1030" t="s">
        <v>1205</v>
      </c>
    </row>
    <row r="1031" spans="1:17" x14ac:dyDescent="0.25">
      <c r="A1031" t="s">
        <v>10059</v>
      </c>
      <c r="B1031" t="s">
        <v>44</v>
      </c>
      <c r="C1031">
        <v>1</v>
      </c>
      <c r="D1031" t="s">
        <v>18</v>
      </c>
      <c r="E1031" t="s">
        <v>33</v>
      </c>
      <c r="F1031" s="1">
        <v>0.54166666666666663</v>
      </c>
      <c r="G1031" t="s">
        <v>9148</v>
      </c>
      <c r="H1031" t="s">
        <v>1202</v>
      </c>
      <c r="I1031">
        <v>60</v>
      </c>
      <c r="J1031">
        <v>21</v>
      </c>
      <c r="K1031" s="4">
        <v>1.010100010101E+23</v>
      </c>
      <c r="L1031" t="s">
        <v>10060</v>
      </c>
      <c r="M1031" t="s">
        <v>24</v>
      </c>
      <c r="N1031" t="s">
        <v>9342</v>
      </c>
      <c r="O1031" t="s">
        <v>66</v>
      </c>
      <c r="P1031" t="s">
        <v>45</v>
      </c>
      <c r="Q1031" t="s">
        <v>1206</v>
      </c>
    </row>
    <row r="1032" spans="1:17" x14ac:dyDescent="0.25">
      <c r="A1032" t="s">
        <v>10059</v>
      </c>
      <c r="B1032" t="s">
        <v>44</v>
      </c>
      <c r="C1032">
        <v>2</v>
      </c>
      <c r="D1032" t="s">
        <v>18</v>
      </c>
      <c r="E1032" t="s">
        <v>37</v>
      </c>
      <c r="F1032" s="1">
        <v>0.375</v>
      </c>
      <c r="G1032" t="s">
        <v>9149</v>
      </c>
      <c r="H1032" t="s">
        <v>1202</v>
      </c>
      <c r="I1032">
        <v>60</v>
      </c>
      <c r="J1032">
        <v>10</v>
      </c>
      <c r="K1032" s="4">
        <v>1.010100010101E+23</v>
      </c>
      <c r="L1032" t="s">
        <v>10060</v>
      </c>
      <c r="M1032" t="s">
        <v>24</v>
      </c>
      <c r="N1032" t="s">
        <v>9342</v>
      </c>
      <c r="O1032" t="s">
        <v>66</v>
      </c>
      <c r="P1032" t="s">
        <v>45</v>
      </c>
      <c r="Q1032" t="s">
        <v>1207</v>
      </c>
    </row>
    <row r="1033" spans="1:17" x14ac:dyDescent="0.25">
      <c r="A1033" t="s">
        <v>10059</v>
      </c>
      <c r="B1033" t="s">
        <v>44</v>
      </c>
      <c r="C1033">
        <v>3</v>
      </c>
      <c r="D1033" t="s">
        <v>18</v>
      </c>
      <c r="E1033" t="s">
        <v>37</v>
      </c>
      <c r="F1033" s="1">
        <v>0.41666666666666669</v>
      </c>
      <c r="G1033" t="s">
        <v>9147</v>
      </c>
      <c r="H1033" t="s">
        <v>1202</v>
      </c>
      <c r="I1033">
        <v>60</v>
      </c>
      <c r="J1033">
        <v>24</v>
      </c>
      <c r="K1033" s="4">
        <v>1.010100010101E+23</v>
      </c>
      <c r="L1033" t="s">
        <v>10060</v>
      </c>
      <c r="M1033" t="s">
        <v>24</v>
      </c>
      <c r="N1033" t="s">
        <v>9342</v>
      </c>
      <c r="O1033" t="s">
        <v>66</v>
      </c>
      <c r="P1033" t="s">
        <v>45</v>
      </c>
      <c r="Q1033" t="s">
        <v>1208</v>
      </c>
    </row>
    <row r="1034" spans="1:17" x14ac:dyDescent="0.25">
      <c r="A1034" t="s">
        <v>10061</v>
      </c>
      <c r="B1034" t="s">
        <v>17</v>
      </c>
      <c r="C1034">
        <v>1</v>
      </c>
      <c r="D1034" t="s">
        <v>18</v>
      </c>
      <c r="E1034" t="s">
        <v>29</v>
      </c>
      <c r="F1034" s="1">
        <v>0.41666666666666669</v>
      </c>
      <c r="G1034" t="s">
        <v>10062</v>
      </c>
      <c r="H1034" t="s">
        <v>10063</v>
      </c>
      <c r="I1034">
        <v>60</v>
      </c>
      <c r="J1034">
        <v>7</v>
      </c>
      <c r="K1034" s="4">
        <v>1.1111010001111099E+44</v>
      </c>
      <c r="L1034" t="s">
        <v>10064</v>
      </c>
      <c r="M1034" t="s">
        <v>24</v>
      </c>
      <c r="N1034" t="s">
        <v>9342</v>
      </c>
      <c r="O1034" t="s">
        <v>25</v>
      </c>
      <c r="P1034" t="s">
        <v>20</v>
      </c>
      <c r="Q1034" t="s">
        <v>1210</v>
      </c>
    </row>
    <row r="1035" spans="1:17" x14ac:dyDescent="0.25">
      <c r="A1035" t="s">
        <v>10061</v>
      </c>
      <c r="B1035" t="s">
        <v>28</v>
      </c>
      <c r="C1035">
        <v>1</v>
      </c>
      <c r="D1035" t="s">
        <v>18</v>
      </c>
      <c r="E1035" t="s">
        <v>42</v>
      </c>
      <c r="F1035" s="1">
        <v>0.375</v>
      </c>
      <c r="G1035" t="s">
        <v>10062</v>
      </c>
      <c r="H1035" t="s">
        <v>10065</v>
      </c>
      <c r="I1035">
        <v>60</v>
      </c>
      <c r="J1035">
        <v>7</v>
      </c>
      <c r="K1035" s="4">
        <v>1.1111110001111099E+44</v>
      </c>
      <c r="L1035" t="s">
        <v>10064</v>
      </c>
      <c r="M1035" t="s">
        <v>24</v>
      </c>
      <c r="N1035" t="s">
        <v>9342</v>
      </c>
      <c r="O1035" t="s">
        <v>25</v>
      </c>
      <c r="P1035" t="s">
        <v>20</v>
      </c>
      <c r="Q1035" t="s">
        <v>1211</v>
      </c>
    </row>
    <row r="1036" spans="1:17" x14ac:dyDescent="0.25">
      <c r="A1036" t="s">
        <v>10061</v>
      </c>
      <c r="B1036" t="s">
        <v>32</v>
      </c>
      <c r="C1036">
        <v>1</v>
      </c>
      <c r="D1036" t="s">
        <v>18</v>
      </c>
      <c r="E1036" t="s">
        <v>37</v>
      </c>
      <c r="F1036" s="1">
        <v>0.5</v>
      </c>
      <c r="G1036" t="s">
        <v>10062</v>
      </c>
      <c r="H1036" t="s">
        <v>10066</v>
      </c>
      <c r="I1036">
        <v>60</v>
      </c>
      <c r="J1036">
        <v>7</v>
      </c>
      <c r="K1036" s="4">
        <v>1.11101100011111E+44</v>
      </c>
      <c r="L1036" t="s">
        <v>10064</v>
      </c>
      <c r="M1036" t="s">
        <v>24</v>
      </c>
      <c r="N1036" t="s">
        <v>9342</v>
      </c>
      <c r="O1036" t="s">
        <v>25</v>
      </c>
      <c r="P1036" t="s">
        <v>20</v>
      </c>
      <c r="Q1036" t="s">
        <v>1212</v>
      </c>
    </row>
    <row r="1037" spans="1:17" x14ac:dyDescent="0.25">
      <c r="A1037" t="s">
        <v>10067</v>
      </c>
      <c r="B1037" t="s">
        <v>17</v>
      </c>
      <c r="C1037">
        <v>1</v>
      </c>
      <c r="D1037" t="s">
        <v>18</v>
      </c>
      <c r="E1037" t="s">
        <v>29</v>
      </c>
      <c r="F1037" s="1">
        <v>0.41666666666666669</v>
      </c>
      <c r="G1037" t="s">
        <v>10068</v>
      </c>
      <c r="H1037" t="s">
        <v>1177</v>
      </c>
      <c r="I1037">
        <v>60</v>
      </c>
      <c r="J1037">
        <v>2</v>
      </c>
      <c r="K1037" s="4">
        <v>1.1111100111111E+24</v>
      </c>
      <c r="L1037" t="s">
        <v>10069</v>
      </c>
      <c r="M1037" t="s">
        <v>24</v>
      </c>
      <c r="N1037" t="s">
        <v>9342</v>
      </c>
      <c r="O1037" t="s">
        <v>66</v>
      </c>
      <c r="P1037" t="s">
        <v>20</v>
      </c>
      <c r="Q1037" t="s">
        <v>1213</v>
      </c>
    </row>
    <row r="1038" spans="1:17" x14ac:dyDescent="0.25">
      <c r="A1038" t="s">
        <v>10067</v>
      </c>
      <c r="B1038" t="s">
        <v>28</v>
      </c>
      <c r="C1038">
        <v>1</v>
      </c>
      <c r="D1038" t="s">
        <v>18</v>
      </c>
      <c r="E1038" t="s">
        <v>42</v>
      </c>
      <c r="F1038" s="1">
        <v>0.41666666666666669</v>
      </c>
      <c r="G1038" t="s">
        <v>9301</v>
      </c>
      <c r="H1038" t="s">
        <v>1177</v>
      </c>
      <c r="I1038">
        <v>60</v>
      </c>
      <c r="J1038">
        <v>2</v>
      </c>
      <c r="K1038" s="4">
        <v>1.1011100111110999E+24</v>
      </c>
      <c r="L1038" t="s">
        <v>10069</v>
      </c>
      <c r="M1038" t="s">
        <v>24</v>
      </c>
      <c r="N1038" t="s">
        <v>9342</v>
      </c>
      <c r="O1038" t="s">
        <v>66</v>
      </c>
      <c r="P1038" t="s">
        <v>20</v>
      </c>
      <c r="Q1038" t="s">
        <v>1214</v>
      </c>
    </row>
    <row r="1039" spans="1:17" x14ac:dyDescent="0.25">
      <c r="A1039" t="s">
        <v>10067</v>
      </c>
      <c r="B1039" t="s">
        <v>32</v>
      </c>
      <c r="C1039">
        <v>1</v>
      </c>
      <c r="D1039" t="s">
        <v>18</v>
      </c>
      <c r="E1039" t="s">
        <v>37</v>
      </c>
      <c r="F1039" s="1">
        <v>0.375</v>
      </c>
      <c r="G1039" t="s">
        <v>10068</v>
      </c>
      <c r="H1039" t="s">
        <v>1177</v>
      </c>
      <c r="I1039">
        <v>60</v>
      </c>
      <c r="J1039">
        <v>2</v>
      </c>
      <c r="K1039" s="4">
        <v>1.1111100111111E+24</v>
      </c>
      <c r="L1039" t="s">
        <v>10069</v>
      </c>
      <c r="M1039" t="s">
        <v>24</v>
      </c>
      <c r="N1039" t="s">
        <v>9342</v>
      </c>
      <c r="O1039" t="s">
        <v>66</v>
      </c>
      <c r="P1039" t="s">
        <v>20</v>
      </c>
      <c r="Q1039" t="s">
        <v>1215</v>
      </c>
    </row>
    <row r="1040" spans="1:17" x14ac:dyDescent="0.25">
      <c r="A1040" t="s">
        <v>10070</v>
      </c>
      <c r="B1040" t="s">
        <v>17</v>
      </c>
      <c r="C1040">
        <v>1</v>
      </c>
      <c r="D1040" t="s">
        <v>18</v>
      </c>
      <c r="E1040" t="s">
        <v>19</v>
      </c>
      <c r="F1040" s="1">
        <v>0.45833333333333331</v>
      </c>
      <c r="G1040" t="s">
        <v>9160</v>
      </c>
      <c r="H1040" t="s">
        <v>1194</v>
      </c>
      <c r="I1040">
        <v>60</v>
      </c>
      <c r="J1040">
        <v>19</v>
      </c>
      <c r="K1040" s="4">
        <v>1.1111010001111099E+44</v>
      </c>
      <c r="L1040" t="s">
        <v>38</v>
      </c>
      <c r="M1040" t="s">
        <v>24</v>
      </c>
      <c r="N1040" t="s">
        <v>9342</v>
      </c>
      <c r="O1040" t="s">
        <v>25</v>
      </c>
      <c r="P1040" t="s">
        <v>20</v>
      </c>
      <c r="Q1040" t="s">
        <v>1216</v>
      </c>
    </row>
    <row r="1041" spans="1:17" x14ac:dyDescent="0.25">
      <c r="A1041" t="s">
        <v>10070</v>
      </c>
      <c r="B1041" t="s">
        <v>28</v>
      </c>
      <c r="C1041">
        <v>1</v>
      </c>
      <c r="D1041" t="s">
        <v>18</v>
      </c>
      <c r="E1041" t="s">
        <v>29</v>
      </c>
      <c r="F1041" s="1">
        <v>0.5</v>
      </c>
      <c r="G1041" t="s">
        <v>9358</v>
      </c>
      <c r="H1041" t="s">
        <v>1194</v>
      </c>
      <c r="I1041">
        <v>60</v>
      </c>
      <c r="J1041">
        <v>18</v>
      </c>
      <c r="K1041" s="4">
        <v>1.1111010001111099E+44</v>
      </c>
      <c r="L1041" t="s">
        <v>38</v>
      </c>
      <c r="M1041" t="s">
        <v>24</v>
      </c>
      <c r="N1041" t="s">
        <v>9342</v>
      </c>
      <c r="O1041" t="s">
        <v>25</v>
      </c>
      <c r="P1041" t="s">
        <v>20</v>
      </c>
      <c r="Q1041" t="s">
        <v>1217</v>
      </c>
    </row>
    <row r="1042" spans="1:17" x14ac:dyDescent="0.25">
      <c r="A1042" t="s">
        <v>10070</v>
      </c>
      <c r="B1042" t="s">
        <v>32</v>
      </c>
      <c r="C1042">
        <v>1</v>
      </c>
      <c r="D1042" t="s">
        <v>18</v>
      </c>
      <c r="E1042" t="s">
        <v>42</v>
      </c>
      <c r="F1042" s="1">
        <v>0.45833333333333331</v>
      </c>
      <c r="G1042" t="s">
        <v>9160</v>
      </c>
      <c r="H1042" t="s">
        <v>1194</v>
      </c>
      <c r="I1042">
        <v>60</v>
      </c>
      <c r="J1042">
        <v>19</v>
      </c>
      <c r="K1042" s="4">
        <v>1.1111110001111099E+44</v>
      </c>
      <c r="L1042" t="s">
        <v>38</v>
      </c>
      <c r="M1042" t="s">
        <v>24</v>
      </c>
      <c r="N1042" t="s">
        <v>9342</v>
      </c>
      <c r="O1042" t="s">
        <v>25</v>
      </c>
      <c r="P1042" t="s">
        <v>20</v>
      </c>
      <c r="Q1042" t="s">
        <v>1218</v>
      </c>
    </row>
    <row r="1043" spans="1:17" x14ac:dyDescent="0.25">
      <c r="A1043" t="s">
        <v>10071</v>
      </c>
      <c r="B1043" t="s">
        <v>17</v>
      </c>
      <c r="C1043">
        <v>1</v>
      </c>
      <c r="D1043" t="s">
        <v>1189</v>
      </c>
      <c r="E1043" t="s">
        <v>19</v>
      </c>
      <c r="F1043" s="1">
        <v>0.45833333333333331</v>
      </c>
      <c r="G1043" t="s">
        <v>9160</v>
      </c>
      <c r="H1043" t="s">
        <v>1194</v>
      </c>
      <c r="I1043">
        <v>60</v>
      </c>
      <c r="J1043">
        <v>3</v>
      </c>
      <c r="K1043" s="4">
        <v>1.1111010001111099E+44</v>
      </c>
      <c r="L1043" t="s">
        <v>38</v>
      </c>
      <c r="M1043" t="s">
        <v>24</v>
      </c>
      <c r="N1043" t="s">
        <v>9342</v>
      </c>
      <c r="O1043" t="s">
        <v>25</v>
      </c>
      <c r="P1043" t="s">
        <v>20</v>
      </c>
      <c r="Q1043" t="s">
        <v>1219</v>
      </c>
    </row>
    <row r="1044" spans="1:17" x14ac:dyDescent="0.25">
      <c r="A1044" t="s">
        <v>10071</v>
      </c>
      <c r="B1044" t="s">
        <v>28</v>
      </c>
      <c r="C1044">
        <v>1</v>
      </c>
      <c r="D1044" t="s">
        <v>1189</v>
      </c>
      <c r="E1044" t="s">
        <v>29</v>
      </c>
      <c r="F1044" s="1">
        <v>0.5</v>
      </c>
      <c r="G1044" t="s">
        <v>9358</v>
      </c>
      <c r="H1044" t="s">
        <v>1194</v>
      </c>
      <c r="I1044">
        <v>60</v>
      </c>
      <c r="J1044">
        <v>3</v>
      </c>
      <c r="K1044" s="4">
        <v>1.1111010001111099E+44</v>
      </c>
      <c r="L1044" t="s">
        <v>38</v>
      </c>
      <c r="M1044" t="s">
        <v>24</v>
      </c>
      <c r="N1044" t="s">
        <v>9342</v>
      </c>
      <c r="O1044" t="s">
        <v>25</v>
      </c>
      <c r="P1044" t="s">
        <v>20</v>
      </c>
      <c r="Q1044" t="s">
        <v>1220</v>
      </c>
    </row>
    <row r="1045" spans="1:17" x14ac:dyDescent="0.25">
      <c r="A1045" t="s">
        <v>10071</v>
      </c>
      <c r="B1045" t="s">
        <v>32</v>
      </c>
      <c r="C1045">
        <v>1</v>
      </c>
      <c r="D1045" t="s">
        <v>1189</v>
      </c>
      <c r="E1045" t="s">
        <v>42</v>
      </c>
      <c r="F1045" s="1">
        <v>0.45833333333333331</v>
      </c>
      <c r="G1045" t="s">
        <v>9160</v>
      </c>
      <c r="H1045" t="s">
        <v>1194</v>
      </c>
      <c r="I1045">
        <v>60</v>
      </c>
      <c r="J1045">
        <v>3</v>
      </c>
      <c r="K1045" s="4">
        <v>1.1111110001111099E+44</v>
      </c>
      <c r="L1045" t="s">
        <v>38</v>
      </c>
      <c r="M1045" t="s">
        <v>24</v>
      </c>
      <c r="N1045" t="s">
        <v>9342</v>
      </c>
      <c r="O1045" t="s">
        <v>25</v>
      </c>
      <c r="P1045" t="s">
        <v>20</v>
      </c>
      <c r="Q1045" t="s">
        <v>1221</v>
      </c>
    </row>
    <row r="1046" spans="1:17" x14ac:dyDescent="0.25">
      <c r="A1046" t="s">
        <v>10072</v>
      </c>
      <c r="B1046" t="s">
        <v>17</v>
      </c>
      <c r="C1046">
        <v>1</v>
      </c>
      <c r="D1046" t="s">
        <v>18</v>
      </c>
      <c r="E1046" t="s">
        <v>19</v>
      </c>
      <c r="F1046" s="1">
        <v>0.45833333333333331</v>
      </c>
      <c r="G1046" t="s">
        <v>9208</v>
      </c>
      <c r="H1046" t="s">
        <v>1193</v>
      </c>
      <c r="I1046">
        <v>60</v>
      </c>
      <c r="J1046">
        <v>13</v>
      </c>
      <c r="K1046" s="4">
        <v>1.1111100111111E+24</v>
      </c>
      <c r="L1046" t="s">
        <v>38</v>
      </c>
      <c r="M1046" t="s">
        <v>24</v>
      </c>
      <c r="N1046" t="s">
        <v>9342</v>
      </c>
      <c r="O1046" t="s">
        <v>66</v>
      </c>
      <c r="P1046" t="s">
        <v>20</v>
      </c>
      <c r="Q1046" t="s">
        <v>1222</v>
      </c>
    </row>
    <row r="1047" spans="1:17" x14ac:dyDescent="0.25">
      <c r="A1047" t="s">
        <v>10072</v>
      </c>
      <c r="B1047" t="s">
        <v>28</v>
      </c>
      <c r="C1047">
        <v>1</v>
      </c>
      <c r="D1047" t="s">
        <v>18</v>
      </c>
      <c r="E1047" t="s">
        <v>29</v>
      </c>
      <c r="F1047" s="1">
        <v>0.375</v>
      </c>
      <c r="G1047" t="s">
        <v>9166</v>
      </c>
      <c r="H1047" t="s">
        <v>1193</v>
      </c>
      <c r="I1047">
        <v>60</v>
      </c>
      <c r="J1047">
        <v>13</v>
      </c>
      <c r="K1047" s="4">
        <v>1.1111100111111E+24</v>
      </c>
      <c r="L1047" t="s">
        <v>38</v>
      </c>
      <c r="M1047" t="s">
        <v>24</v>
      </c>
      <c r="N1047" t="s">
        <v>9342</v>
      </c>
      <c r="O1047" t="s">
        <v>66</v>
      </c>
      <c r="P1047" t="s">
        <v>20</v>
      </c>
      <c r="Q1047" t="s">
        <v>1223</v>
      </c>
    </row>
    <row r="1048" spans="1:17" x14ac:dyDescent="0.25">
      <c r="A1048" t="s">
        <v>10072</v>
      </c>
      <c r="B1048" t="s">
        <v>32</v>
      </c>
      <c r="C1048">
        <v>1</v>
      </c>
      <c r="D1048" t="s">
        <v>18</v>
      </c>
      <c r="E1048" t="s">
        <v>37</v>
      </c>
      <c r="F1048" s="1">
        <v>0.45833333333333331</v>
      </c>
      <c r="G1048" t="s">
        <v>9267</v>
      </c>
      <c r="H1048" t="s">
        <v>1193</v>
      </c>
      <c r="I1048">
        <v>60</v>
      </c>
      <c r="J1048">
        <v>12</v>
      </c>
      <c r="K1048" s="4">
        <v>1.1111100111111E+24</v>
      </c>
      <c r="L1048" t="s">
        <v>38</v>
      </c>
      <c r="M1048" t="s">
        <v>24</v>
      </c>
      <c r="N1048" t="s">
        <v>9342</v>
      </c>
      <c r="O1048" t="s">
        <v>66</v>
      </c>
      <c r="P1048" t="s">
        <v>20</v>
      </c>
      <c r="Q1048" t="s">
        <v>1224</v>
      </c>
    </row>
    <row r="1049" spans="1:17" x14ac:dyDescent="0.25">
      <c r="A1049" t="s">
        <v>10073</v>
      </c>
      <c r="B1049" t="s">
        <v>17</v>
      </c>
      <c r="C1049">
        <v>1</v>
      </c>
      <c r="D1049" t="s">
        <v>1189</v>
      </c>
      <c r="E1049" t="s">
        <v>19</v>
      </c>
      <c r="F1049" s="1">
        <v>0.45833333333333331</v>
      </c>
      <c r="G1049" t="s">
        <v>9208</v>
      </c>
      <c r="H1049" t="s">
        <v>1193</v>
      </c>
      <c r="I1049">
        <v>60</v>
      </c>
      <c r="J1049">
        <v>1</v>
      </c>
      <c r="K1049" s="4">
        <v>1.1111100111111E+24</v>
      </c>
      <c r="L1049" t="s">
        <v>38</v>
      </c>
      <c r="M1049" t="s">
        <v>24</v>
      </c>
      <c r="N1049" t="s">
        <v>9342</v>
      </c>
      <c r="O1049" t="s">
        <v>66</v>
      </c>
      <c r="P1049" t="s">
        <v>20</v>
      </c>
      <c r="Q1049" t="s">
        <v>1225</v>
      </c>
    </row>
    <row r="1050" spans="1:17" x14ac:dyDescent="0.25">
      <c r="A1050" t="s">
        <v>10073</v>
      </c>
      <c r="B1050" t="s">
        <v>28</v>
      </c>
      <c r="C1050">
        <v>1</v>
      </c>
      <c r="D1050" t="s">
        <v>1189</v>
      </c>
      <c r="E1050" t="s">
        <v>29</v>
      </c>
      <c r="F1050" s="1">
        <v>0.375</v>
      </c>
      <c r="G1050" t="s">
        <v>9166</v>
      </c>
      <c r="H1050" t="s">
        <v>1193</v>
      </c>
      <c r="I1050">
        <v>60</v>
      </c>
      <c r="J1050">
        <v>1</v>
      </c>
      <c r="K1050" s="4">
        <v>1.1111100111111E+24</v>
      </c>
      <c r="L1050" t="s">
        <v>38</v>
      </c>
      <c r="M1050" t="s">
        <v>24</v>
      </c>
      <c r="N1050" t="s">
        <v>9342</v>
      </c>
      <c r="O1050" t="s">
        <v>66</v>
      </c>
      <c r="P1050" t="s">
        <v>20</v>
      </c>
      <c r="Q1050" t="s">
        <v>1226</v>
      </c>
    </row>
    <row r="1051" spans="1:17" x14ac:dyDescent="0.25">
      <c r="A1051" t="s">
        <v>10073</v>
      </c>
      <c r="B1051" t="s">
        <v>32</v>
      </c>
      <c r="C1051">
        <v>1</v>
      </c>
      <c r="D1051" t="s">
        <v>1189</v>
      </c>
      <c r="E1051" t="s">
        <v>37</v>
      </c>
      <c r="F1051" s="1">
        <v>0.45833333333333331</v>
      </c>
      <c r="G1051" t="s">
        <v>9267</v>
      </c>
      <c r="H1051" t="s">
        <v>1193</v>
      </c>
      <c r="I1051">
        <v>60</v>
      </c>
      <c r="J1051">
        <v>1</v>
      </c>
      <c r="K1051" s="4">
        <v>1.1111100111111E+24</v>
      </c>
      <c r="L1051" t="s">
        <v>38</v>
      </c>
      <c r="M1051" t="s">
        <v>24</v>
      </c>
      <c r="N1051" t="s">
        <v>9342</v>
      </c>
      <c r="O1051" t="s">
        <v>66</v>
      </c>
      <c r="P1051" t="s">
        <v>20</v>
      </c>
      <c r="Q1051" t="s">
        <v>1227</v>
      </c>
    </row>
    <row r="1052" spans="1:17" x14ac:dyDescent="0.25">
      <c r="A1052" t="s">
        <v>10074</v>
      </c>
      <c r="B1052" t="s">
        <v>17</v>
      </c>
      <c r="C1052">
        <v>1</v>
      </c>
      <c r="D1052" t="s">
        <v>18</v>
      </c>
      <c r="E1052" t="s">
        <v>29</v>
      </c>
      <c r="F1052" s="1">
        <v>0.45833333333333331</v>
      </c>
      <c r="G1052" t="s">
        <v>9217</v>
      </c>
      <c r="H1052" t="s">
        <v>1177</v>
      </c>
      <c r="I1052">
        <v>60</v>
      </c>
      <c r="J1052">
        <v>31</v>
      </c>
      <c r="K1052" s="4">
        <v>1.1111100111111E+24</v>
      </c>
      <c r="L1052" t="s">
        <v>10075</v>
      </c>
      <c r="M1052" t="s">
        <v>24</v>
      </c>
      <c r="N1052" t="s">
        <v>9342</v>
      </c>
      <c r="O1052" t="s">
        <v>66</v>
      </c>
      <c r="P1052" t="s">
        <v>20</v>
      </c>
      <c r="Q1052" t="s">
        <v>1228</v>
      </c>
    </row>
    <row r="1053" spans="1:17" x14ac:dyDescent="0.25">
      <c r="A1053" t="s">
        <v>10074</v>
      </c>
      <c r="B1053" t="s">
        <v>28</v>
      </c>
      <c r="C1053">
        <v>1</v>
      </c>
      <c r="D1053" t="s">
        <v>18</v>
      </c>
      <c r="E1053" t="s">
        <v>42</v>
      </c>
      <c r="F1053" s="1">
        <v>0.58333333333333337</v>
      </c>
      <c r="G1053" t="s">
        <v>9220</v>
      </c>
      <c r="H1053" t="s">
        <v>1177</v>
      </c>
      <c r="I1053">
        <v>60</v>
      </c>
      <c r="J1053">
        <v>30</v>
      </c>
      <c r="K1053" s="4">
        <v>1.1011100111110999E+24</v>
      </c>
      <c r="L1053" t="s">
        <v>10075</v>
      </c>
      <c r="M1053" t="s">
        <v>24</v>
      </c>
      <c r="N1053" t="s">
        <v>9342</v>
      </c>
      <c r="O1053" t="s">
        <v>66</v>
      </c>
      <c r="P1053" t="s">
        <v>20</v>
      </c>
      <c r="Q1053" t="s">
        <v>1229</v>
      </c>
    </row>
    <row r="1054" spans="1:17" x14ac:dyDescent="0.25">
      <c r="A1054" t="s">
        <v>10074</v>
      </c>
      <c r="B1054" t="s">
        <v>32</v>
      </c>
      <c r="C1054">
        <v>1</v>
      </c>
      <c r="D1054" t="s">
        <v>18</v>
      </c>
      <c r="E1054" t="s">
        <v>37</v>
      </c>
      <c r="F1054" s="1">
        <v>0.45833333333333331</v>
      </c>
      <c r="G1054" t="s">
        <v>9155</v>
      </c>
      <c r="H1054" t="s">
        <v>1177</v>
      </c>
      <c r="I1054">
        <v>60</v>
      </c>
      <c r="J1054">
        <v>31</v>
      </c>
      <c r="K1054" s="4">
        <v>1.1111100111111E+24</v>
      </c>
      <c r="L1054" t="s">
        <v>10075</v>
      </c>
      <c r="M1054" t="s">
        <v>24</v>
      </c>
      <c r="N1054" t="s">
        <v>9342</v>
      </c>
      <c r="O1054" t="s">
        <v>66</v>
      </c>
      <c r="P1054" t="s">
        <v>20</v>
      </c>
      <c r="Q1054" t="s">
        <v>1230</v>
      </c>
    </row>
    <row r="1055" spans="1:17" x14ac:dyDescent="0.25">
      <c r="A1055" t="s">
        <v>10076</v>
      </c>
      <c r="B1055" t="s">
        <v>17</v>
      </c>
      <c r="C1055">
        <v>1</v>
      </c>
      <c r="D1055" t="s">
        <v>18</v>
      </c>
      <c r="E1055" t="s">
        <v>19</v>
      </c>
      <c r="F1055" s="1">
        <v>0.54166666666666663</v>
      </c>
      <c r="G1055" t="s">
        <v>9242</v>
      </c>
      <c r="H1055" t="s">
        <v>375</v>
      </c>
      <c r="I1055">
        <v>60</v>
      </c>
      <c r="J1055">
        <v>34</v>
      </c>
      <c r="K1055" s="4">
        <v>1.1111100111111E+24</v>
      </c>
      <c r="L1055" t="s">
        <v>38</v>
      </c>
      <c r="M1055" t="s">
        <v>24</v>
      </c>
      <c r="N1055" t="s">
        <v>9342</v>
      </c>
      <c r="O1055" t="s">
        <v>66</v>
      </c>
      <c r="P1055" t="s">
        <v>20</v>
      </c>
      <c r="Q1055" t="s">
        <v>1231</v>
      </c>
    </row>
    <row r="1056" spans="1:17" x14ac:dyDescent="0.25">
      <c r="A1056" t="s">
        <v>10076</v>
      </c>
      <c r="B1056" t="s">
        <v>28</v>
      </c>
      <c r="C1056">
        <v>1</v>
      </c>
      <c r="D1056" t="s">
        <v>18</v>
      </c>
      <c r="E1056" t="s">
        <v>33</v>
      </c>
      <c r="F1056" s="1">
        <v>0.41666666666666669</v>
      </c>
      <c r="G1056" t="s">
        <v>9358</v>
      </c>
      <c r="H1056" t="s">
        <v>375</v>
      </c>
      <c r="I1056">
        <v>60</v>
      </c>
      <c r="J1056">
        <v>34</v>
      </c>
      <c r="K1056" s="4">
        <v>1.1111100111111E+24</v>
      </c>
      <c r="L1056" t="s">
        <v>38</v>
      </c>
      <c r="M1056" t="s">
        <v>24</v>
      </c>
      <c r="N1056" t="s">
        <v>9342</v>
      </c>
      <c r="O1056" t="s">
        <v>66</v>
      </c>
      <c r="P1056" t="s">
        <v>20</v>
      </c>
      <c r="Q1056" t="s">
        <v>1232</v>
      </c>
    </row>
    <row r="1057" spans="1:17" x14ac:dyDescent="0.25">
      <c r="A1057" t="s">
        <v>10076</v>
      </c>
      <c r="B1057" t="s">
        <v>32</v>
      </c>
      <c r="C1057">
        <v>1</v>
      </c>
      <c r="D1057" t="s">
        <v>18</v>
      </c>
      <c r="E1057" t="s">
        <v>42</v>
      </c>
      <c r="F1057" s="1">
        <v>0.41666666666666669</v>
      </c>
      <c r="G1057" t="s">
        <v>9354</v>
      </c>
      <c r="H1057" t="s">
        <v>375</v>
      </c>
      <c r="I1057">
        <v>60</v>
      </c>
      <c r="J1057">
        <v>34</v>
      </c>
      <c r="K1057" s="4">
        <v>1.1111100111111E+24</v>
      </c>
      <c r="L1057" t="s">
        <v>38</v>
      </c>
      <c r="M1057" t="s">
        <v>24</v>
      </c>
      <c r="N1057" t="s">
        <v>9342</v>
      </c>
      <c r="O1057" t="s">
        <v>66</v>
      </c>
      <c r="P1057" t="s">
        <v>20</v>
      </c>
      <c r="Q1057" t="s">
        <v>1233</v>
      </c>
    </row>
    <row r="1058" spans="1:17" x14ac:dyDescent="0.25">
      <c r="A1058" t="s">
        <v>10076</v>
      </c>
      <c r="B1058" t="s">
        <v>44</v>
      </c>
      <c r="C1058">
        <v>1</v>
      </c>
      <c r="D1058" t="s">
        <v>18</v>
      </c>
      <c r="E1058" t="s">
        <v>42</v>
      </c>
      <c r="F1058" s="1">
        <v>0.625</v>
      </c>
      <c r="G1058" t="s">
        <v>9198</v>
      </c>
      <c r="H1058" t="s">
        <v>38</v>
      </c>
      <c r="I1058">
        <v>60</v>
      </c>
      <c r="J1058">
        <v>12</v>
      </c>
      <c r="K1058" s="4">
        <v>1.010100010101E+23</v>
      </c>
      <c r="L1058" t="s">
        <v>38</v>
      </c>
      <c r="M1058" t="s">
        <v>24</v>
      </c>
      <c r="N1058" t="s">
        <v>9342</v>
      </c>
      <c r="O1058" t="s">
        <v>66</v>
      </c>
      <c r="P1058" t="s">
        <v>45</v>
      </c>
      <c r="Q1058" t="s">
        <v>1234</v>
      </c>
    </row>
    <row r="1059" spans="1:17" x14ac:dyDescent="0.25">
      <c r="A1059" t="s">
        <v>10076</v>
      </c>
      <c r="B1059" t="s">
        <v>44</v>
      </c>
      <c r="C1059">
        <v>2</v>
      </c>
      <c r="D1059" t="s">
        <v>18</v>
      </c>
      <c r="E1059" t="s">
        <v>37</v>
      </c>
      <c r="F1059" s="1">
        <v>0.41666666666666669</v>
      </c>
      <c r="G1059" t="s">
        <v>9359</v>
      </c>
      <c r="H1059" t="s">
        <v>38</v>
      </c>
      <c r="I1059">
        <v>60</v>
      </c>
      <c r="J1059">
        <v>18</v>
      </c>
      <c r="K1059" s="4">
        <v>1.010100010101E+23</v>
      </c>
      <c r="L1059" t="s">
        <v>38</v>
      </c>
      <c r="M1059" t="s">
        <v>24</v>
      </c>
      <c r="N1059" t="s">
        <v>9342</v>
      </c>
      <c r="O1059" t="s">
        <v>66</v>
      </c>
      <c r="P1059" t="s">
        <v>45</v>
      </c>
      <c r="Q1059" t="s">
        <v>1235</v>
      </c>
    </row>
    <row r="1060" spans="1:17" x14ac:dyDescent="0.25">
      <c r="A1060" t="s">
        <v>10076</v>
      </c>
      <c r="B1060" t="s">
        <v>44</v>
      </c>
      <c r="C1060">
        <v>3</v>
      </c>
      <c r="D1060" t="s">
        <v>18</v>
      </c>
      <c r="E1060" t="s">
        <v>37</v>
      </c>
      <c r="F1060" s="1">
        <v>0.5</v>
      </c>
      <c r="G1060" t="s">
        <v>9229</v>
      </c>
      <c r="H1060" t="s">
        <v>38</v>
      </c>
      <c r="I1060">
        <v>60</v>
      </c>
      <c r="J1060">
        <v>3</v>
      </c>
      <c r="K1060" s="4">
        <v>1.010100010101E+23</v>
      </c>
      <c r="L1060" t="s">
        <v>38</v>
      </c>
      <c r="M1060" t="s">
        <v>24</v>
      </c>
      <c r="N1060" t="s">
        <v>9342</v>
      </c>
      <c r="O1060" t="s">
        <v>66</v>
      </c>
      <c r="P1060" t="s">
        <v>45</v>
      </c>
      <c r="Q1060" t="s">
        <v>1236</v>
      </c>
    </row>
    <row r="1061" spans="1:17" x14ac:dyDescent="0.25">
      <c r="A1061" t="s">
        <v>10077</v>
      </c>
      <c r="B1061" t="s">
        <v>17</v>
      </c>
      <c r="C1061">
        <v>1</v>
      </c>
      <c r="D1061" t="s">
        <v>18</v>
      </c>
      <c r="E1061" t="s">
        <v>29</v>
      </c>
      <c r="F1061" s="1">
        <v>0.54166666666666663</v>
      </c>
      <c r="G1061" t="s">
        <v>9242</v>
      </c>
      <c r="H1061" t="s">
        <v>1209</v>
      </c>
      <c r="I1061">
        <v>60</v>
      </c>
      <c r="J1061">
        <v>45</v>
      </c>
      <c r="K1061" s="4">
        <v>1.1111010001111099E+44</v>
      </c>
      <c r="L1061" t="s">
        <v>10078</v>
      </c>
      <c r="M1061" t="s">
        <v>24</v>
      </c>
      <c r="N1061" t="s">
        <v>9342</v>
      </c>
      <c r="O1061" t="s">
        <v>25</v>
      </c>
      <c r="P1061" t="s">
        <v>20</v>
      </c>
      <c r="Q1061" t="s">
        <v>1237</v>
      </c>
    </row>
    <row r="1062" spans="1:17" x14ac:dyDescent="0.25">
      <c r="A1062" t="s">
        <v>10077</v>
      </c>
      <c r="B1062" t="s">
        <v>28</v>
      </c>
      <c r="C1062">
        <v>1</v>
      </c>
      <c r="D1062" t="s">
        <v>18</v>
      </c>
      <c r="E1062" t="s">
        <v>33</v>
      </c>
      <c r="F1062" s="1">
        <v>0.5</v>
      </c>
      <c r="G1062" t="s">
        <v>9235</v>
      </c>
      <c r="H1062" t="s">
        <v>1209</v>
      </c>
      <c r="I1062">
        <v>60</v>
      </c>
      <c r="J1062">
        <v>45</v>
      </c>
      <c r="K1062" s="4">
        <v>1.1111110001111099E+44</v>
      </c>
      <c r="L1062" t="s">
        <v>10078</v>
      </c>
      <c r="M1062" t="s">
        <v>24</v>
      </c>
      <c r="N1062" t="s">
        <v>9342</v>
      </c>
      <c r="O1062" t="s">
        <v>25</v>
      </c>
      <c r="P1062" t="s">
        <v>20</v>
      </c>
      <c r="Q1062" t="s">
        <v>1238</v>
      </c>
    </row>
    <row r="1063" spans="1:17" x14ac:dyDescent="0.25">
      <c r="A1063" t="s">
        <v>10077</v>
      </c>
      <c r="B1063" t="s">
        <v>32</v>
      </c>
      <c r="C1063">
        <v>1</v>
      </c>
      <c r="D1063" t="s">
        <v>18</v>
      </c>
      <c r="E1063" t="s">
        <v>42</v>
      </c>
      <c r="F1063" s="1">
        <v>0.45833333333333331</v>
      </c>
      <c r="G1063" t="s">
        <v>9196</v>
      </c>
      <c r="H1063" t="s">
        <v>1209</v>
      </c>
      <c r="I1063">
        <v>60</v>
      </c>
      <c r="J1063">
        <v>45</v>
      </c>
      <c r="K1063" s="4">
        <v>1.1111110001111099E+44</v>
      </c>
      <c r="L1063" t="s">
        <v>10078</v>
      </c>
      <c r="M1063" t="s">
        <v>24</v>
      </c>
      <c r="N1063" t="s">
        <v>9342</v>
      </c>
      <c r="O1063" t="s">
        <v>25</v>
      </c>
      <c r="P1063" t="s">
        <v>20</v>
      </c>
      <c r="Q1063" t="s">
        <v>1239</v>
      </c>
    </row>
    <row r="1064" spans="1:17" x14ac:dyDescent="0.25">
      <c r="A1064" t="s">
        <v>10077</v>
      </c>
      <c r="B1064" t="s">
        <v>36</v>
      </c>
      <c r="C1064">
        <v>1</v>
      </c>
      <c r="D1064" t="s">
        <v>18</v>
      </c>
      <c r="E1064" t="s">
        <v>33</v>
      </c>
      <c r="F1064" s="1">
        <v>0.5</v>
      </c>
      <c r="G1064" t="s">
        <v>10062</v>
      </c>
      <c r="H1064" t="s">
        <v>38</v>
      </c>
      <c r="I1064">
        <v>120</v>
      </c>
      <c r="J1064">
        <v>8</v>
      </c>
      <c r="K1064" s="4">
        <v>1E+30</v>
      </c>
      <c r="L1064" t="s">
        <v>10078</v>
      </c>
      <c r="M1064" t="s">
        <v>24</v>
      </c>
      <c r="N1064" t="s">
        <v>9342</v>
      </c>
      <c r="O1064" t="s">
        <v>25</v>
      </c>
      <c r="P1064" t="s">
        <v>39</v>
      </c>
      <c r="Q1064" t="s">
        <v>1240</v>
      </c>
    </row>
    <row r="1065" spans="1:17" x14ac:dyDescent="0.25">
      <c r="A1065" t="s">
        <v>10077</v>
      </c>
      <c r="B1065" t="s">
        <v>36</v>
      </c>
      <c r="C1065">
        <v>2</v>
      </c>
      <c r="D1065" t="s">
        <v>18</v>
      </c>
      <c r="E1065" t="s">
        <v>33</v>
      </c>
      <c r="F1065" s="1">
        <v>0.58333333333333337</v>
      </c>
      <c r="G1065" t="s">
        <v>9282</v>
      </c>
      <c r="H1065" t="s">
        <v>38</v>
      </c>
      <c r="I1065">
        <v>120</v>
      </c>
      <c r="J1065">
        <v>37</v>
      </c>
      <c r="K1065" s="4">
        <v>1E+30</v>
      </c>
      <c r="L1065" t="s">
        <v>10078</v>
      </c>
      <c r="M1065" t="s">
        <v>24</v>
      </c>
      <c r="N1065" t="s">
        <v>9342</v>
      </c>
      <c r="O1065" t="s">
        <v>25</v>
      </c>
      <c r="P1065" t="s">
        <v>39</v>
      </c>
      <c r="Q1065" t="s">
        <v>1241</v>
      </c>
    </row>
    <row r="1066" spans="1:17" x14ac:dyDescent="0.25">
      <c r="A1066" t="s">
        <v>10079</v>
      </c>
      <c r="B1066" t="s">
        <v>17</v>
      </c>
      <c r="C1066">
        <v>1</v>
      </c>
      <c r="D1066" t="s">
        <v>18</v>
      </c>
      <c r="E1066" t="s">
        <v>19</v>
      </c>
      <c r="F1066" s="1">
        <v>0.54166666666666663</v>
      </c>
      <c r="G1066" t="s">
        <v>9208</v>
      </c>
      <c r="H1066" t="s">
        <v>1193</v>
      </c>
      <c r="I1066">
        <v>60</v>
      </c>
      <c r="J1066">
        <v>49</v>
      </c>
      <c r="K1066" s="4">
        <v>1.1111010001111099E+44</v>
      </c>
      <c r="L1066" t="s">
        <v>10080</v>
      </c>
      <c r="M1066" t="s">
        <v>24</v>
      </c>
      <c r="N1066" t="s">
        <v>9342</v>
      </c>
      <c r="O1066" t="s">
        <v>25</v>
      </c>
      <c r="P1066" t="s">
        <v>20</v>
      </c>
      <c r="Q1066" t="s">
        <v>1242</v>
      </c>
    </row>
    <row r="1067" spans="1:17" x14ac:dyDescent="0.25">
      <c r="A1067" t="s">
        <v>10079</v>
      </c>
      <c r="B1067" t="s">
        <v>28</v>
      </c>
      <c r="C1067">
        <v>1</v>
      </c>
      <c r="D1067" t="s">
        <v>18</v>
      </c>
      <c r="E1067" t="s">
        <v>33</v>
      </c>
      <c r="F1067" s="1">
        <v>0.41666666666666669</v>
      </c>
      <c r="G1067" t="s">
        <v>9201</v>
      </c>
      <c r="H1067" t="s">
        <v>1193</v>
      </c>
      <c r="I1067">
        <v>60</v>
      </c>
      <c r="J1067">
        <v>50</v>
      </c>
      <c r="K1067" s="4">
        <v>1.1111110001111099E+44</v>
      </c>
      <c r="L1067" t="s">
        <v>10080</v>
      </c>
      <c r="M1067" t="s">
        <v>24</v>
      </c>
      <c r="N1067" t="s">
        <v>9342</v>
      </c>
      <c r="O1067" t="s">
        <v>25</v>
      </c>
      <c r="P1067" t="s">
        <v>20</v>
      </c>
      <c r="Q1067" t="s">
        <v>1243</v>
      </c>
    </row>
    <row r="1068" spans="1:17" x14ac:dyDescent="0.25">
      <c r="A1068" t="s">
        <v>10079</v>
      </c>
      <c r="B1068" t="s">
        <v>32</v>
      </c>
      <c r="C1068">
        <v>1</v>
      </c>
      <c r="D1068" t="s">
        <v>18</v>
      </c>
      <c r="E1068" t="s">
        <v>37</v>
      </c>
      <c r="F1068" s="1">
        <v>0.45833333333333331</v>
      </c>
      <c r="G1068" t="s">
        <v>9198</v>
      </c>
      <c r="H1068" t="s">
        <v>1193</v>
      </c>
      <c r="I1068">
        <v>60</v>
      </c>
      <c r="J1068">
        <v>50</v>
      </c>
      <c r="K1068" s="4">
        <v>1.11101100011111E+44</v>
      </c>
      <c r="L1068" t="s">
        <v>10080</v>
      </c>
      <c r="M1068" t="s">
        <v>24</v>
      </c>
      <c r="N1068" t="s">
        <v>9342</v>
      </c>
      <c r="O1068" t="s">
        <v>25</v>
      </c>
      <c r="P1068" t="s">
        <v>20</v>
      </c>
      <c r="Q1068" t="s">
        <v>1244</v>
      </c>
    </row>
    <row r="1069" spans="1:17" x14ac:dyDescent="0.25">
      <c r="A1069" t="s">
        <v>10081</v>
      </c>
      <c r="B1069" t="s">
        <v>17</v>
      </c>
      <c r="C1069">
        <v>1</v>
      </c>
      <c r="D1069" t="s">
        <v>18</v>
      </c>
      <c r="E1069" t="s">
        <v>29</v>
      </c>
      <c r="F1069" s="1">
        <v>0.5</v>
      </c>
      <c r="G1069" t="s">
        <v>9214</v>
      </c>
      <c r="H1069" t="s">
        <v>1177</v>
      </c>
      <c r="I1069">
        <v>60</v>
      </c>
      <c r="J1069">
        <v>5</v>
      </c>
      <c r="K1069" s="4">
        <v>1.1111010001111099E+44</v>
      </c>
      <c r="L1069" t="s">
        <v>10082</v>
      </c>
      <c r="M1069" t="s">
        <v>24</v>
      </c>
      <c r="N1069" t="s">
        <v>9342</v>
      </c>
      <c r="O1069" t="s">
        <v>25</v>
      </c>
      <c r="P1069" t="s">
        <v>20</v>
      </c>
      <c r="Q1069" t="s">
        <v>1245</v>
      </c>
    </row>
    <row r="1070" spans="1:17" x14ac:dyDescent="0.25">
      <c r="A1070" t="s">
        <v>10081</v>
      </c>
      <c r="B1070" t="s">
        <v>28</v>
      </c>
      <c r="C1070">
        <v>1</v>
      </c>
      <c r="D1070" t="s">
        <v>18</v>
      </c>
      <c r="E1070" t="s">
        <v>42</v>
      </c>
      <c r="F1070" s="1">
        <v>0.41666666666666669</v>
      </c>
      <c r="G1070" t="s">
        <v>9311</v>
      </c>
      <c r="H1070" t="s">
        <v>1177</v>
      </c>
      <c r="I1070">
        <v>60</v>
      </c>
      <c r="J1070">
        <v>5</v>
      </c>
      <c r="K1070" s="4">
        <v>1.1111110001111099E+44</v>
      </c>
      <c r="L1070" t="s">
        <v>10082</v>
      </c>
      <c r="M1070" t="s">
        <v>24</v>
      </c>
      <c r="N1070" t="s">
        <v>9342</v>
      </c>
      <c r="O1070" t="s">
        <v>25</v>
      </c>
      <c r="P1070" t="s">
        <v>20</v>
      </c>
      <c r="Q1070" t="s">
        <v>1246</v>
      </c>
    </row>
    <row r="1071" spans="1:17" x14ac:dyDescent="0.25">
      <c r="A1071" t="s">
        <v>10081</v>
      </c>
      <c r="B1071" t="s">
        <v>32</v>
      </c>
      <c r="C1071">
        <v>1</v>
      </c>
      <c r="D1071" t="s">
        <v>18</v>
      </c>
      <c r="E1071" t="s">
        <v>37</v>
      </c>
      <c r="F1071" s="1">
        <v>0.375</v>
      </c>
      <c r="G1071" t="s">
        <v>10068</v>
      </c>
      <c r="H1071" t="s">
        <v>1177</v>
      </c>
      <c r="I1071">
        <v>60</v>
      </c>
      <c r="J1071">
        <v>5</v>
      </c>
      <c r="K1071" s="4">
        <v>1.11101100011111E+44</v>
      </c>
      <c r="L1071" t="s">
        <v>10082</v>
      </c>
      <c r="M1071" t="s">
        <v>24</v>
      </c>
      <c r="N1071" t="s">
        <v>9342</v>
      </c>
      <c r="O1071" t="s">
        <v>25</v>
      </c>
      <c r="P1071" t="s">
        <v>20</v>
      </c>
      <c r="Q1071" t="s">
        <v>1247</v>
      </c>
    </row>
    <row r="1072" spans="1:17" x14ac:dyDescent="0.25">
      <c r="A1072" t="s">
        <v>10083</v>
      </c>
      <c r="B1072" t="s">
        <v>17</v>
      </c>
      <c r="C1072">
        <v>1</v>
      </c>
      <c r="D1072" t="s">
        <v>18</v>
      </c>
      <c r="E1072" t="s">
        <v>29</v>
      </c>
      <c r="F1072" s="1">
        <v>0.54166666666666663</v>
      </c>
      <c r="G1072" t="s">
        <v>158</v>
      </c>
      <c r="H1072" t="s">
        <v>1202</v>
      </c>
      <c r="I1072">
        <v>60</v>
      </c>
      <c r="J1072">
        <v>0</v>
      </c>
      <c r="K1072" s="4">
        <v>1.1111100111111E+24</v>
      </c>
      <c r="L1072" t="s">
        <v>10084</v>
      </c>
      <c r="M1072" t="s">
        <v>24</v>
      </c>
      <c r="N1072" t="s">
        <v>9342</v>
      </c>
      <c r="O1072" t="s">
        <v>66</v>
      </c>
      <c r="P1072" t="s">
        <v>20</v>
      </c>
      <c r="Q1072" t="s">
        <v>1248</v>
      </c>
    </row>
    <row r="1073" spans="1:17" x14ac:dyDescent="0.25">
      <c r="A1073" t="s">
        <v>10083</v>
      </c>
      <c r="B1073" t="s">
        <v>28</v>
      </c>
      <c r="C1073">
        <v>1</v>
      </c>
      <c r="D1073" t="s">
        <v>18</v>
      </c>
      <c r="E1073" t="s">
        <v>33</v>
      </c>
      <c r="F1073" s="1">
        <v>0.41666666666666669</v>
      </c>
      <c r="G1073" t="s">
        <v>158</v>
      </c>
      <c r="H1073" t="s">
        <v>1202</v>
      </c>
      <c r="I1073">
        <v>60</v>
      </c>
      <c r="J1073">
        <v>0</v>
      </c>
      <c r="K1073" s="4">
        <v>1.1111100111111E+24</v>
      </c>
      <c r="L1073" t="s">
        <v>10084</v>
      </c>
      <c r="M1073" t="s">
        <v>24</v>
      </c>
      <c r="N1073" t="s">
        <v>9342</v>
      </c>
      <c r="O1073" t="s">
        <v>66</v>
      </c>
      <c r="P1073" t="s">
        <v>20</v>
      </c>
      <c r="Q1073" t="s">
        <v>1249</v>
      </c>
    </row>
    <row r="1074" spans="1:17" x14ac:dyDescent="0.25">
      <c r="A1074" t="s">
        <v>10083</v>
      </c>
      <c r="B1074" t="s">
        <v>32</v>
      </c>
      <c r="C1074">
        <v>1</v>
      </c>
      <c r="D1074" t="s">
        <v>18</v>
      </c>
      <c r="E1074" t="s">
        <v>42</v>
      </c>
      <c r="F1074" s="1">
        <v>0.41666666666666669</v>
      </c>
      <c r="G1074" t="s">
        <v>9345</v>
      </c>
      <c r="H1074" t="s">
        <v>1202</v>
      </c>
      <c r="I1074">
        <v>60</v>
      </c>
      <c r="J1074">
        <v>0</v>
      </c>
      <c r="K1074" s="4">
        <v>1.1111100111111E+24</v>
      </c>
      <c r="L1074" t="s">
        <v>10084</v>
      </c>
      <c r="M1074" t="s">
        <v>24</v>
      </c>
      <c r="N1074" t="s">
        <v>9342</v>
      </c>
      <c r="O1074" t="s">
        <v>66</v>
      </c>
      <c r="P1074" t="s">
        <v>20</v>
      </c>
      <c r="Q1074" t="s">
        <v>1250</v>
      </c>
    </row>
    <row r="1075" spans="1:17" x14ac:dyDescent="0.25">
      <c r="A1075" t="s">
        <v>10085</v>
      </c>
      <c r="B1075" t="s">
        <v>17</v>
      </c>
      <c r="C1075">
        <v>1</v>
      </c>
      <c r="D1075" t="s">
        <v>18</v>
      </c>
      <c r="E1075" t="s">
        <v>19</v>
      </c>
      <c r="F1075" s="1">
        <v>0.45833333333333331</v>
      </c>
      <c r="G1075" t="s">
        <v>10068</v>
      </c>
      <c r="H1075" t="s">
        <v>1193</v>
      </c>
      <c r="I1075">
        <v>60</v>
      </c>
      <c r="J1075">
        <v>6</v>
      </c>
      <c r="K1075" s="4">
        <v>1.1111010001111099E+44</v>
      </c>
      <c r="L1075" t="s">
        <v>10086</v>
      </c>
      <c r="M1075" t="s">
        <v>24</v>
      </c>
      <c r="N1075" t="s">
        <v>9342</v>
      </c>
      <c r="O1075" t="s">
        <v>25</v>
      </c>
      <c r="P1075" t="s">
        <v>20</v>
      </c>
      <c r="Q1075" t="s">
        <v>1251</v>
      </c>
    </row>
    <row r="1076" spans="1:17" x14ac:dyDescent="0.25">
      <c r="A1076" t="s">
        <v>10085</v>
      </c>
      <c r="B1076" t="s">
        <v>28</v>
      </c>
      <c r="C1076">
        <v>1</v>
      </c>
      <c r="D1076" t="s">
        <v>18</v>
      </c>
      <c r="E1076" t="s">
        <v>33</v>
      </c>
      <c r="F1076" s="1">
        <v>0.54166666666666663</v>
      </c>
      <c r="G1076" t="s">
        <v>9311</v>
      </c>
      <c r="H1076" t="s">
        <v>1193</v>
      </c>
      <c r="I1076">
        <v>60</v>
      </c>
      <c r="J1076">
        <v>6</v>
      </c>
      <c r="K1076" s="4">
        <v>1.1111110001111099E+44</v>
      </c>
      <c r="L1076" t="s">
        <v>10086</v>
      </c>
      <c r="M1076" t="s">
        <v>24</v>
      </c>
      <c r="N1076" t="s">
        <v>9342</v>
      </c>
      <c r="O1076" t="s">
        <v>25</v>
      </c>
      <c r="P1076" t="s">
        <v>20</v>
      </c>
      <c r="Q1076" t="s">
        <v>1252</v>
      </c>
    </row>
    <row r="1077" spans="1:17" x14ac:dyDescent="0.25">
      <c r="A1077" t="s">
        <v>10085</v>
      </c>
      <c r="B1077" t="s">
        <v>32</v>
      </c>
      <c r="C1077">
        <v>1</v>
      </c>
      <c r="D1077" t="s">
        <v>18</v>
      </c>
      <c r="E1077" t="s">
        <v>37</v>
      </c>
      <c r="F1077" s="1">
        <v>0.41666666666666669</v>
      </c>
      <c r="G1077" t="s">
        <v>9301</v>
      </c>
      <c r="H1077" t="s">
        <v>1193</v>
      </c>
      <c r="I1077">
        <v>60</v>
      </c>
      <c r="J1077">
        <v>6</v>
      </c>
      <c r="K1077" s="4">
        <v>1.11101100011111E+44</v>
      </c>
      <c r="L1077" t="s">
        <v>10086</v>
      </c>
      <c r="M1077" t="s">
        <v>24</v>
      </c>
      <c r="N1077" t="s">
        <v>9342</v>
      </c>
      <c r="O1077" t="s">
        <v>25</v>
      </c>
      <c r="P1077" t="s">
        <v>20</v>
      </c>
      <c r="Q1077" t="s">
        <v>1253</v>
      </c>
    </row>
    <row r="1078" spans="1:17" x14ac:dyDescent="0.25">
      <c r="A1078" t="s">
        <v>10087</v>
      </c>
      <c r="B1078" t="s">
        <v>17</v>
      </c>
      <c r="C1078">
        <v>1</v>
      </c>
      <c r="D1078" t="s">
        <v>18</v>
      </c>
      <c r="E1078" t="s">
        <v>19</v>
      </c>
      <c r="F1078" s="1">
        <v>0.45833333333333331</v>
      </c>
      <c r="G1078" t="s">
        <v>9311</v>
      </c>
      <c r="H1078" t="s">
        <v>1194</v>
      </c>
      <c r="I1078">
        <v>60</v>
      </c>
      <c r="J1078">
        <v>3</v>
      </c>
      <c r="K1078" s="4">
        <v>1.1111100111111E+24</v>
      </c>
      <c r="L1078" t="s">
        <v>10088</v>
      </c>
      <c r="M1078" t="s">
        <v>24</v>
      </c>
      <c r="N1078" t="s">
        <v>9342</v>
      </c>
      <c r="O1078" t="s">
        <v>66</v>
      </c>
      <c r="P1078" t="s">
        <v>20</v>
      </c>
      <c r="Q1078" t="s">
        <v>1254</v>
      </c>
    </row>
    <row r="1079" spans="1:17" x14ac:dyDescent="0.25">
      <c r="A1079" t="s">
        <v>10087</v>
      </c>
      <c r="B1079" t="s">
        <v>28</v>
      </c>
      <c r="C1079">
        <v>1</v>
      </c>
      <c r="D1079" t="s">
        <v>18</v>
      </c>
      <c r="E1079" t="s">
        <v>29</v>
      </c>
      <c r="F1079" s="1">
        <v>0.5</v>
      </c>
      <c r="G1079" t="s">
        <v>9145</v>
      </c>
      <c r="H1079" t="s">
        <v>1194</v>
      </c>
      <c r="I1079">
        <v>60</v>
      </c>
      <c r="J1079">
        <v>3</v>
      </c>
      <c r="K1079" s="4">
        <v>1.1111100111111E+24</v>
      </c>
      <c r="L1079" t="s">
        <v>10088</v>
      </c>
      <c r="M1079" t="s">
        <v>24</v>
      </c>
      <c r="N1079" t="s">
        <v>9342</v>
      </c>
      <c r="O1079" t="s">
        <v>66</v>
      </c>
      <c r="P1079" t="s">
        <v>20</v>
      </c>
      <c r="Q1079" t="s">
        <v>1255</v>
      </c>
    </row>
    <row r="1080" spans="1:17" x14ac:dyDescent="0.25">
      <c r="A1080" t="s">
        <v>10087</v>
      </c>
      <c r="B1080" t="s">
        <v>32</v>
      </c>
      <c r="C1080">
        <v>1</v>
      </c>
      <c r="D1080" t="s">
        <v>18</v>
      </c>
      <c r="E1080" t="s">
        <v>42</v>
      </c>
      <c r="F1080" s="1">
        <v>0.45833333333333331</v>
      </c>
      <c r="G1080" t="s">
        <v>10068</v>
      </c>
      <c r="H1080" t="s">
        <v>1194</v>
      </c>
      <c r="I1080">
        <v>60</v>
      </c>
      <c r="J1080">
        <v>3</v>
      </c>
      <c r="K1080" s="4">
        <v>1.1111100111111E+24</v>
      </c>
      <c r="L1080" t="s">
        <v>10088</v>
      </c>
      <c r="M1080" t="s">
        <v>24</v>
      </c>
      <c r="N1080" t="s">
        <v>9342</v>
      </c>
      <c r="O1080" t="s">
        <v>66</v>
      </c>
      <c r="P1080" t="s">
        <v>20</v>
      </c>
      <c r="Q1080" t="s">
        <v>1256</v>
      </c>
    </row>
    <row r="1081" spans="1:17" x14ac:dyDescent="0.25">
      <c r="A1081" t="s">
        <v>10089</v>
      </c>
      <c r="B1081" t="s">
        <v>17</v>
      </c>
      <c r="C1081">
        <v>1</v>
      </c>
      <c r="D1081" t="s">
        <v>18</v>
      </c>
      <c r="E1081" t="s">
        <v>19</v>
      </c>
      <c r="F1081" s="1">
        <v>0.41666666666666669</v>
      </c>
      <c r="G1081" t="s">
        <v>9166</v>
      </c>
      <c r="H1081" t="s">
        <v>10090</v>
      </c>
      <c r="I1081">
        <v>60</v>
      </c>
      <c r="J1081">
        <v>18</v>
      </c>
      <c r="K1081" s="4">
        <v>1.1111100111111E+24</v>
      </c>
      <c r="L1081" t="s">
        <v>38</v>
      </c>
      <c r="M1081" t="s">
        <v>24</v>
      </c>
      <c r="N1081" t="s">
        <v>9342</v>
      </c>
      <c r="O1081" t="s">
        <v>66</v>
      </c>
      <c r="P1081" t="s">
        <v>20</v>
      </c>
      <c r="Q1081" t="s">
        <v>1257</v>
      </c>
    </row>
    <row r="1082" spans="1:17" x14ac:dyDescent="0.25">
      <c r="A1082" t="s">
        <v>10089</v>
      </c>
      <c r="B1082" t="s">
        <v>28</v>
      </c>
      <c r="C1082">
        <v>1</v>
      </c>
      <c r="D1082" t="s">
        <v>18</v>
      </c>
      <c r="E1082" t="s">
        <v>29</v>
      </c>
      <c r="F1082" s="1">
        <v>0.41666666666666669</v>
      </c>
      <c r="G1082" t="s">
        <v>9166</v>
      </c>
      <c r="H1082" t="s">
        <v>10091</v>
      </c>
      <c r="I1082">
        <v>60</v>
      </c>
      <c r="J1082">
        <v>18</v>
      </c>
      <c r="K1082" s="4">
        <v>1.1111100111111E+24</v>
      </c>
      <c r="L1082" t="s">
        <v>38</v>
      </c>
      <c r="M1082" t="s">
        <v>24</v>
      </c>
      <c r="N1082" t="s">
        <v>9342</v>
      </c>
      <c r="O1082" t="s">
        <v>66</v>
      </c>
      <c r="P1082" t="s">
        <v>20</v>
      </c>
      <c r="Q1082" t="s">
        <v>1258</v>
      </c>
    </row>
    <row r="1083" spans="1:17" x14ac:dyDescent="0.25">
      <c r="A1083" t="s">
        <v>10089</v>
      </c>
      <c r="B1083" t="s">
        <v>32</v>
      </c>
      <c r="C1083">
        <v>1</v>
      </c>
      <c r="D1083" t="s">
        <v>18</v>
      </c>
      <c r="E1083" t="s">
        <v>42</v>
      </c>
      <c r="F1083" s="1">
        <v>0.54166666666666663</v>
      </c>
      <c r="G1083" t="s">
        <v>9242</v>
      </c>
      <c r="H1083" t="s">
        <v>10092</v>
      </c>
      <c r="I1083">
        <v>60</v>
      </c>
      <c r="J1083">
        <v>18</v>
      </c>
      <c r="K1083" s="4">
        <v>1.111100111111E+23</v>
      </c>
      <c r="L1083" t="s">
        <v>38</v>
      </c>
      <c r="M1083" t="s">
        <v>24</v>
      </c>
      <c r="N1083" t="s">
        <v>9342</v>
      </c>
      <c r="O1083" t="s">
        <v>66</v>
      </c>
      <c r="P1083" t="s">
        <v>20</v>
      </c>
      <c r="Q1083" t="s">
        <v>1259</v>
      </c>
    </row>
    <row r="1084" spans="1:17" x14ac:dyDescent="0.25">
      <c r="A1084" t="s">
        <v>10089</v>
      </c>
      <c r="B1084" t="s">
        <v>44</v>
      </c>
      <c r="C1084">
        <v>1</v>
      </c>
      <c r="D1084" t="s">
        <v>18</v>
      </c>
      <c r="E1084" t="s">
        <v>29</v>
      </c>
      <c r="F1084" s="1">
        <v>0.45833333333333331</v>
      </c>
      <c r="G1084" t="s">
        <v>9302</v>
      </c>
      <c r="H1084" t="s">
        <v>10093</v>
      </c>
      <c r="I1084">
        <v>60</v>
      </c>
      <c r="J1084">
        <v>12</v>
      </c>
      <c r="K1084" s="4">
        <v>1.010100010101E+23</v>
      </c>
      <c r="L1084" t="s">
        <v>38</v>
      </c>
      <c r="M1084" t="s">
        <v>24</v>
      </c>
      <c r="N1084" t="s">
        <v>9342</v>
      </c>
      <c r="O1084" t="s">
        <v>66</v>
      </c>
      <c r="P1084" t="s">
        <v>45</v>
      </c>
      <c r="Q1084" t="s">
        <v>1260</v>
      </c>
    </row>
    <row r="1085" spans="1:17" x14ac:dyDescent="0.25">
      <c r="A1085" t="s">
        <v>10089</v>
      </c>
      <c r="B1085" t="s">
        <v>44</v>
      </c>
      <c r="C1085">
        <v>2</v>
      </c>
      <c r="D1085" t="s">
        <v>18</v>
      </c>
      <c r="E1085" t="s">
        <v>33</v>
      </c>
      <c r="F1085" s="1">
        <v>0.45833333333333331</v>
      </c>
      <c r="G1085" t="s">
        <v>9349</v>
      </c>
      <c r="H1085" t="s">
        <v>10094</v>
      </c>
      <c r="I1085">
        <v>60</v>
      </c>
      <c r="J1085">
        <v>2</v>
      </c>
      <c r="K1085" s="4">
        <v>1.010100010101E+23</v>
      </c>
      <c r="L1085" t="s">
        <v>38</v>
      </c>
      <c r="M1085" t="s">
        <v>24</v>
      </c>
      <c r="N1085" t="s">
        <v>9342</v>
      </c>
      <c r="O1085" t="s">
        <v>66</v>
      </c>
      <c r="P1085" t="s">
        <v>45</v>
      </c>
      <c r="Q1085" t="s">
        <v>1261</v>
      </c>
    </row>
    <row r="1086" spans="1:17" x14ac:dyDescent="0.25">
      <c r="A1086" t="s">
        <v>10095</v>
      </c>
      <c r="B1086" t="s">
        <v>17</v>
      </c>
      <c r="C1086">
        <v>1</v>
      </c>
      <c r="D1086" t="s">
        <v>18</v>
      </c>
      <c r="E1086" t="s">
        <v>19</v>
      </c>
      <c r="F1086" s="1">
        <v>0.5</v>
      </c>
      <c r="G1086" t="s">
        <v>9217</v>
      </c>
      <c r="H1086" t="s">
        <v>1194</v>
      </c>
      <c r="I1086">
        <v>60</v>
      </c>
      <c r="J1086">
        <v>16</v>
      </c>
      <c r="K1086" s="4">
        <v>1.1111010001111099E+44</v>
      </c>
      <c r="L1086" t="s">
        <v>38</v>
      </c>
      <c r="M1086" t="s">
        <v>24</v>
      </c>
      <c r="N1086" t="s">
        <v>9342</v>
      </c>
      <c r="O1086" t="s">
        <v>25</v>
      </c>
      <c r="P1086" t="s">
        <v>20</v>
      </c>
      <c r="Q1086" t="s">
        <v>1262</v>
      </c>
    </row>
    <row r="1087" spans="1:17" x14ac:dyDescent="0.25">
      <c r="A1087" t="s">
        <v>10095</v>
      </c>
      <c r="B1087" t="s">
        <v>28</v>
      </c>
      <c r="C1087">
        <v>1</v>
      </c>
      <c r="D1087" t="s">
        <v>18</v>
      </c>
      <c r="E1087" t="s">
        <v>29</v>
      </c>
      <c r="F1087" s="1">
        <v>0.45833333333333331</v>
      </c>
      <c r="G1087" t="s">
        <v>9214</v>
      </c>
      <c r="H1087" t="s">
        <v>1194</v>
      </c>
      <c r="I1087">
        <v>60</v>
      </c>
      <c r="J1087">
        <v>16</v>
      </c>
      <c r="K1087" s="4">
        <v>1.1111010001111099E+44</v>
      </c>
      <c r="L1087" t="s">
        <v>38</v>
      </c>
      <c r="M1087" t="s">
        <v>24</v>
      </c>
      <c r="N1087" t="s">
        <v>9342</v>
      </c>
      <c r="O1087" t="s">
        <v>25</v>
      </c>
      <c r="P1087" t="s">
        <v>20</v>
      </c>
      <c r="Q1087" t="s">
        <v>1263</v>
      </c>
    </row>
    <row r="1088" spans="1:17" x14ac:dyDescent="0.25">
      <c r="A1088" t="s">
        <v>10095</v>
      </c>
      <c r="B1088" t="s">
        <v>32</v>
      </c>
      <c r="C1088">
        <v>1</v>
      </c>
      <c r="D1088" t="s">
        <v>18</v>
      </c>
      <c r="E1088" t="s">
        <v>42</v>
      </c>
      <c r="F1088" s="1">
        <v>0.58333333333333337</v>
      </c>
      <c r="G1088" t="s">
        <v>9202</v>
      </c>
      <c r="H1088" t="s">
        <v>1194</v>
      </c>
      <c r="I1088">
        <v>60</v>
      </c>
      <c r="J1088">
        <v>16</v>
      </c>
      <c r="K1088" s="4">
        <v>1.1111110001111099E+44</v>
      </c>
      <c r="L1088" t="s">
        <v>38</v>
      </c>
      <c r="M1088" t="s">
        <v>24</v>
      </c>
      <c r="N1088" t="s">
        <v>9342</v>
      </c>
      <c r="O1088" t="s">
        <v>25</v>
      </c>
      <c r="P1088" t="s">
        <v>20</v>
      </c>
      <c r="Q1088" t="s">
        <v>1264</v>
      </c>
    </row>
    <row r="1089" spans="1:17" x14ac:dyDescent="0.25">
      <c r="A1089" t="s">
        <v>10096</v>
      </c>
      <c r="B1089" t="s">
        <v>17</v>
      </c>
      <c r="C1089">
        <v>1</v>
      </c>
      <c r="D1089" t="s">
        <v>18</v>
      </c>
      <c r="E1089" t="s">
        <v>19</v>
      </c>
      <c r="F1089" s="1">
        <v>0.45833333333333331</v>
      </c>
      <c r="G1089" t="s">
        <v>9201</v>
      </c>
      <c r="H1089" t="s">
        <v>1209</v>
      </c>
      <c r="I1089">
        <v>60</v>
      </c>
      <c r="J1089">
        <v>27</v>
      </c>
      <c r="K1089" s="4">
        <v>1.1111010001111099E+44</v>
      </c>
      <c r="L1089" t="s">
        <v>10097</v>
      </c>
      <c r="M1089" t="s">
        <v>24</v>
      </c>
      <c r="N1089" t="s">
        <v>9342</v>
      </c>
      <c r="O1089" t="s">
        <v>25</v>
      </c>
      <c r="P1089" t="s">
        <v>20</v>
      </c>
      <c r="Q1089" t="s">
        <v>1265</v>
      </c>
    </row>
    <row r="1090" spans="1:17" x14ac:dyDescent="0.25">
      <c r="A1090" t="s">
        <v>10096</v>
      </c>
      <c r="B1090" t="s">
        <v>28</v>
      </c>
      <c r="C1090">
        <v>1</v>
      </c>
      <c r="D1090" t="s">
        <v>18</v>
      </c>
      <c r="E1090" t="s">
        <v>33</v>
      </c>
      <c r="F1090" s="1">
        <v>0.45833333333333331</v>
      </c>
      <c r="G1090" t="s">
        <v>9202</v>
      </c>
      <c r="H1090" t="s">
        <v>1209</v>
      </c>
      <c r="I1090">
        <v>60</v>
      </c>
      <c r="J1090">
        <v>27</v>
      </c>
      <c r="K1090" s="4">
        <v>1.1111110001111099E+44</v>
      </c>
      <c r="L1090" t="s">
        <v>10097</v>
      </c>
      <c r="M1090" t="s">
        <v>24</v>
      </c>
      <c r="N1090" t="s">
        <v>9342</v>
      </c>
      <c r="O1090" t="s">
        <v>25</v>
      </c>
      <c r="P1090" t="s">
        <v>20</v>
      </c>
      <c r="Q1090" t="s">
        <v>1266</v>
      </c>
    </row>
    <row r="1091" spans="1:17" x14ac:dyDescent="0.25">
      <c r="A1091" t="s">
        <v>10096</v>
      </c>
      <c r="B1091" t="s">
        <v>32</v>
      </c>
      <c r="C1091">
        <v>1</v>
      </c>
      <c r="D1091" t="s">
        <v>18</v>
      </c>
      <c r="E1091" t="s">
        <v>42</v>
      </c>
      <c r="F1091" s="1">
        <v>0.5</v>
      </c>
      <c r="G1091" t="s">
        <v>9247</v>
      </c>
      <c r="H1091" t="s">
        <v>1209</v>
      </c>
      <c r="I1091">
        <v>60</v>
      </c>
      <c r="J1091">
        <v>27</v>
      </c>
      <c r="K1091" s="4">
        <v>1.1111110001111099E+44</v>
      </c>
      <c r="L1091" t="s">
        <v>10097</v>
      </c>
      <c r="M1091" t="s">
        <v>24</v>
      </c>
      <c r="N1091" t="s">
        <v>9342</v>
      </c>
      <c r="O1091" t="s">
        <v>25</v>
      </c>
      <c r="P1091" t="s">
        <v>20</v>
      </c>
      <c r="Q1091" t="s">
        <v>1267</v>
      </c>
    </row>
    <row r="1092" spans="1:17" x14ac:dyDescent="0.25">
      <c r="A1092" t="s">
        <v>10098</v>
      </c>
      <c r="B1092" t="s">
        <v>17</v>
      </c>
      <c r="C1092">
        <v>1</v>
      </c>
      <c r="D1092" t="s">
        <v>18</v>
      </c>
      <c r="E1092" t="s">
        <v>19</v>
      </c>
      <c r="F1092" s="1">
        <v>0.5</v>
      </c>
      <c r="G1092" t="s">
        <v>9227</v>
      </c>
      <c r="H1092" t="s">
        <v>1202</v>
      </c>
      <c r="I1092">
        <v>60</v>
      </c>
      <c r="J1092">
        <v>16</v>
      </c>
      <c r="K1092" s="4">
        <v>1.1111100111111E+24</v>
      </c>
      <c r="L1092" t="s">
        <v>10099</v>
      </c>
      <c r="M1092" t="s">
        <v>24</v>
      </c>
      <c r="N1092" t="s">
        <v>9342</v>
      </c>
      <c r="O1092" t="s">
        <v>66</v>
      </c>
      <c r="P1092" t="s">
        <v>20</v>
      </c>
      <c r="Q1092" t="s">
        <v>1268</v>
      </c>
    </row>
    <row r="1093" spans="1:17" x14ac:dyDescent="0.25">
      <c r="A1093" t="s">
        <v>10098</v>
      </c>
      <c r="B1093" t="s">
        <v>28</v>
      </c>
      <c r="C1093">
        <v>1</v>
      </c>
      <c r="D1093" t="s">
        <v>18</v>
      </c>
      <c r="E1093" t="s">
        <v>29</v>
      </c>
      <c r="F1093" s="1">
        <v>0.58333333333333337</v>
      </c>
      <c r="G1093" t="s">
        <v>9209</v>
      </c>
      <c r="H1093" t="s">
        <v>1202</v>
      </c>
      <c r="I1093">
        <v>60</v>
      </c>
      <c r="J1093">
        <v>16</v>
      </c>
      <c r="K1093" s="4">
        <v>1.1111100111111E+24</v>
      </c>
      <c r="L1093" t="s">
        <v>10099</v>
      </c>
      <c r="M1093" t="s">
        <v>24</v>
      </c>
      <c r="N1093" t="s">
        <v>9342</v>
      </c>
      <c r="O1093" t="s">
        <v>66</v>
      </c>
      <c r="P1093" t="s">
        <v>20</v>
      </c>
      <c r="Q1093" t="s">
        <v>1269</v>
      </c>
    </row>
    <row r="1094" spans="1:17" x14ac:dyDescent="0.25">
      <c r="A1094" t="s">
        <v>10098</v>
      </c>
      <c r="B1094" t="s">
        <v>32</v>
      </c>
      <c r="C1094">
        <v>1</v>
      </c>
      <c r="D1094" t="s">
        <v>18</v>
      </c>
      <c r="E1094" t="s">
        <v>42</v>
      </c>
      <c r="F1094" s="1">
        <v>0.58333333333333337</v>
      </c>
      <c r="G1094" t="s">
        <v>9182</v>
      </c>
      <c r="H1094" t="s">
        <v>1202</v>
      </c>
      <c r="I1094">
        <v>60</v>
      </c>
      <c r="J1094">
        <v>16</v>
      </c>
      <c r="K1094" s="4">
        <v>1.1111100111111E+24</v>
      </c>
      <c r="L1094" t="s">
        <v>10099</v>
      </c>
      <c r="M1094" t="s">
        <v>24</v>
      </c>
      <c r="N1094" t="s">
        <v>9342</v>
      </c>
      <c r="O1094" t="s">
        <v>66</v>
      </c>
      <c r="P1094" t="s">
        <v>20</v>
      </c>
      <c r="Q1094" t="s">
        <v>1270</v>
      </c>
    </row>
    <row r="1095" spans="1:17" x14ac:dyDescent="0.25">
      <c r="A1095" t="s">
        <v>10100</v>
      </c>
      <c r="B1095" t="s">
        <v>17</v>
      </c>
      <c r="C1095">
        <v>1</v>
      </c>
      <c r="D1095" t="s">
        <v>18</v>
      </c>
      <c r="E1095" t="s">
        <v>29</v>
      </c>
      <c r="F1095" s="1">
        <v>0.41666666666666669</v>
      </c>
      <c r="G1095" t="s">
        <v>9311</v>
      </c>
      <c r="H1095" t="s">
        <v>1202</v>
      </c>
      <c r="I1095">
        <v>60</v>
      </c>
      <c r="J1095">
        <v>1</v>
      </c>
      <c r="K1095" s="4">
        <v>1.1111010001111099E+44</v>
      </c>
      <c r="L1095" t="s">
        <v>10101</v>
      </c>
      <c r="M1095" t="s">
        <v>24</v>
      </c>
      <c r="N1095" t="s">
        <v>9342</v>
      </c>
      <c r="O1095" t="s">
        <v>25</v>
      </c>
      <c r="P1095" t="s">
        <v>20</v>
      </c>
      <c r="Q1095" t="s">
        <v>1271</v>
      </c>
    </row>
    <row r="1096" spans="1:17" x14ac:dyDescent="0.25">
      <c r="A1096" t="s">
        <v>10100</v>
      </c>
      <c r="B1096" t="s">
        <v>28</v>
      </c>
      <c r="C1096">
        <v>1</v>
      </c>
      <c r="D1096" t="s">
        <v>18</v>
      </c>
      <c r="E1096" t="s">
        <v>33</v>
      </c>
      <c r="F1096" s="1">
        <v>0.5</v>
      </c>
      <c r="G1096" t="s">
        <v>10068</v>
      </c>
      <c r="H1096" t="s">
        <v>1202</v>
      </c>
      <c r="I1096">
        <v>60</v>
      </c>
      <c r="J1096">
        <v>1</v>
      </c>
      <c r="K1096" s="4">
        <v>1.1111110001111099E+44</v>
      </c>
      <c r="L1096" t="s">
        <v>10101</v>
      </c>
      <c r="M1096" t="s">
        <v>24</v>
      </c>
      <c r="N1096" t="s">
        <v>9342</v>
      </c>
      <c r="O1096" t="s">
        <v>25</v>
      </c>
      <c r="P1096" t="s">
        <v>20</v>
      </c>
      <c r="Q1096" t="s">
        <v>1272</v>
      </c>
    </row>
    <row r="1097" spans="1:17" x14ac:dyDescent="0.25">
      <c r="A1097" t="s">
        <v>10100</v>
      </c>
      <c r="B1097" t="s">
        <v>32</v>
      </c>
      <c r="C1097">
        <v>1</v>
      </c>
      <c r="D1097" t="s">
        <v>18</v>
      </c>
      <c r="E1097" t="s">
        <v>42</v>
      </c>
      <c r="F1097" s="1">
        <v>0.45833333333333331</v>
      </c>
      <c r="G1097" t="s">
        <v>10068</v>
      </c>
      <c r="H1097" t="s">
        <v>1202</v>
      </c>
      <c r="I1097">
        <v>60</v>
      </c>
      <c r="J1097">
        <v>1</v>
      </c>
      <c r="K1097" s="4">
        <v>1.1111110001111099E+44</v>
      </c>
      <c r="L1097" t="s">
        <v>10101</v>
      </c>
      <c r="M1097" t="s">
        <v>24</v>
      </c>
      <c r="N1097" t="s">
        <v>9342</v>
      </c>
      <c r="O1097" t="s">
        <v>25</v>
      </c>
      <c r="P1097" t="s">
        <v>20</v>
      </c>
      <c r="Q1097" t="s">
        <v>1273</v>
      </c>
    </row>
    <row r="1098" spans="1:17" x14ac:dyDescent="0.25">
      <c r="A1098" t="s">
        <v>10102</v>
      </c>
      <c r="B1098" t="s">
        <v>17</v>
      </c>
      <c r="C1098">
        <v>1</v>
      </c>
      <c r="D1098" t="s">
        <v>18</v>
      </c>
      <c r="E1098" t="s">
        <v>19</v>
      </c>
      <c r="F1098" s="1">
        <v>0.54166666666666663</v>
      </c>
      <c r="G1098" t="s">
        <v>9242</v>
      </c>
      <c r="H1098" t="s">
        <v>375</v>
      </c>
      <c r="I1098">
        <v>60</v>
      </c>
      <c r="J1098">
        <v>13</v>
      </c>
      <c r="K1098" s="4">
        <v>1.1111100111111E+24</v>
      </c>
      <c r="L1098" t="s">
        <v>38</v>
      </c>
      <c r="M1098" t="s">
        <v>24</v>
      </c>
      <c r="N1098" t="s">
        <v>9342</v>
      </c>
      <c r="O1098" t="s">
        <v>66</v>
      </c>
      <c r="P1098" t="s">
        <v>20</v>
      </c>
      <c r="Q1098" t="s">
        <v>1274</v>
      </c>
    </row>
    <row r="1099" spans="1:17" x14ac:dyDescent="0.25">
      <c r="A1099" t="s">
        <v>10102</v>
      </c>
      <c r="B1099" t="s">
        <v>28</v>
      </c>
      <c r="C1099">
        <v>1</v>
      </c>
      <c r="D1099" t="s">
        <v>18</v>
      </c>
      <c r="E1099" t="s">
        <v>33</v>
      </c>
      <c r="F1099" s="1">
        <v>0.41666666666666669</v>
      </c>
      <c r="G1099" t="s">
        <v>9358</v>
      </c>
      <c r="H1099" t="s">
        <v>375</v>
      </c>
      <c r="I1099">
        <v>60</v>
      </c>
      <c r="J1099">
        <v>13</v>
      </c>
      <c r="K1099" s="4">
        <v>1.1111100111111E+24</v>
      </c>
      <c r="L1099" t="s">
        <v>38</v>
      </c>
      <c r="M1099" t="s">
        <v>24</v>
      </c>
      <c r="N1099" t="s">
        <v>9342</v>
      </c>
      <c r="O1099" t="s">
        <v>66</v>
      </c>
      <c r="P1099" t="s">
        <v>20</v>
      </c>
      <c r="Q1099" t="s">
        <v>1275</v>
      </c>
    </row>
    <row r="1100" spans="1:17" x14ac:dyDescent="0.25">
      <c r="A1100" t="s">
        <v>10102</v>
      </c>
      <c r="B1100" t="s">
        <v>32</v>
      </c>
      <c r="C1100">
        <v>1</v>
      </c>
      <c r="D1100" t="s">
        <v>18</v>
      </c>
      <c r="E1100" t="s">
        <v>42</v>
      </c>
      <c r="F1100" s="1">
        <v>0.41666666666666669</v>
      </c>
      <c r="G1100" t="s">
        <v>9354</v>
      </c>
      <c r="H1100" t="s">
        <v>375</v>
      </c>
      <c r="I1100">
        <v>60</v>
      </c>
      <c r="J1100">
        <v>13</v>
      </c>
      <c r="K1100" s="4">
        <v>1.1111100111111E+24</v>
      </c>
      <c r="L1100" t="s">
        <v>38</v>
      </c>
      <c r="M1100" t="s">
        <v>24</v>
      </c>
      <c r="N1100" t="s">
        <v>9342</v>
      </c>
      <c r="O1100" t="s">
        <v>66</v>
      </c>
      <c r="P1100" t="s">
        <v>20</v>
      </c>
      <c r="Q1100" t="s">
        <v>1276</v>
      </c>
    </row>
    <row r="1101" spans="1:17" x14ac:dyDescent="0.25">
      <c r="A1101" t="s">
        <v>10102</v>
      </c>
      <c r="B1101" t="s">
        <v>44</v>
      </c>
      <c r="C1101">
        <v>1</v>
      </c>
      <c r="D1101" t="s">
        <v>18</v>
      </c>
      <c r="E1101" t="s">
        <v>37</v>
      </c>
      <c r="F1101" s="1">
        <v>0.45833333333333331</v>
      </c>
      <c r="G1101" t="s">
        <v>9194</v>
      </c>
      <c r="H1101" t="s">
        <v>375</v>
      </c>
      <c r="I1101">
        <v>60</v>
      </c>
      <c r="J1101">
        <v>13</v>
      </c>
      <c r="K1101" s="4">
        <v>1.010100010101E+23</v>
      </c>
      <c r="L1101" t="s">
        <v>10103</v>
      </c>
      <c r="M1101" t="s">
        <v>24</v>
      </c>
      <c r="N1101" t="s">
        <v>9342</v>
      </c>
      <c r="O1101" t="s">
        <v>66</v>
      </c>
      <c r="P1101" t="s">
        <v>45</v>
      </c>
      <c r="Q1101" t="s">
        <v>1277</v>
      </c>
    </row>
    <row r="1102" spans="1:17" x14ac:dyDescent="0.25">
      <c r="A1102" t="s">
        <v>10104</v>
      </c>
      <c r="B1102" t="s">
        <v>17</v>
      </c>
      <c r="C1102">
        <v>1</v>
      </c>
      <c r="D1102" t="s">
        <v>18</v>
      </c>
      <c r="E1102" t="s">
        <v>29</v>
      </c>
      <c r="F1102" s="1">
        <v>0.5</v>
      </c>
      <c r="G1102" t="s">
        <v>9168</v>
      </c>
      <c r="H1102" t="s">
        <v>1202</v>
      </c>
      <c r="I1102">
        <v>60</v>
      </c>
      <c r="J1102">
        <v>1</v>
      </c>
      <c r="K1102" s="4">
        <v>1.1111010001111099E+44</v>
      </c>
      <c r="L1102" t="s">
        <v>10105</v>
      </c>
      <c r="M1102" t="s">
        <v>24</v>
      </c>
      <c r="N1102" t="s">
        <v>9342</v>
      </c>
      <c r="O1102" t="s">
        <v>25</v>
      </c>
      <c r="P1102" t="s">
        <v>20</v>
      </c>
      <c r="Q1102" t="s">
        <v>1278</v>
      </c>
    </row>
    <row r="1103" spans="1:17" x14ac:dyDescent="0.25">
      <c r="A1103" t="s">
        <v>10104</v>
      </c>
      <c r="B1103" t="s">
        <v>28</v>
      </c>
      <c r="C1103">
        <v>1</v>
      </c>
      <c r="D1103" t="s">
        <v>18</v>
      </c>
      <c r="E1103" t="s">
        <v>42</v>
      </c>
      <c r="F1103" s="1">
        <v>0.41666666666666669</v>
      </c>
      <c r="G1103" t="s">
        <v>10068</v>
      </c>
      <c r="H1103" t="s">
        <v>1202</v>
      </c>
      <c r="I1103">
        <v>60</v>
      </c>
      <c r="J1103">
        <v>1</v>
      </c>
      <c r="K1103" s="4">
        <v>1.1111110001111099E+44</v>
      </c>
      <c r="L1103" t="s">
        <v>10105</v>
      </c>
      <c r="M1103" t="s">
        <v>24</v>
      </c>
      <c r="N1103" t="s">
        <v>9342</v>
      </c>
      <c r="O1103" t="s">
        <v>25</v>
      </c>
      <c r="P1103" t="s">
        <v>20</v>
      </c>
      <c r="Q1103" t="s">
        <v>1279</v>
      </c>
    </row>
    <row r="1104" spans="1:17" x14ac:dyDescent="0.25">
      <c r="A1104" t="s">
        <v>10104</v>
      </c>
      <c r="B1104" t="s">
        <v>32</v>
      </c>
      <c r="C1104">
        <v>1</v>
      </c>
      <c r="D1104" t="s">
        <v>18</v>
      </c>
      <c r="E1104" t="s">
        <v>37</v>
      </c>
      <c r="F1104" s="1">
        <v>0.41666666666666669</v>
      </c>
      <c r="G1104" t="s">
        <v>10068</v>
      </c>
      <c r="H1104" t="s">
        <v>1202</v>
      </c>
      <c r="I1104">
        <v>60</v>
      </c>
      <c r="J1104">
        <v>1</v>
      </c>
      <c r="K1104" s="4">
        <v>1.11101100011111E+44</v>
      </c>
      <c r="L1104" t="s">
        <v>10105</v>
      </c>
      <c r="M1104" t="s">
        <v>24</v>
      </c>
      <c r="N1104" t="s">
        <v>9342</v>
      </c>
      <c r="O1104" t="s">
        <v>25</v>
      </c>
      <c r="P1104" t="s">
        <v>20</v>
      </c>
      <c r="Q1104" t="s">
        <v>1280</v>
      </c>
    </row>
    <row r="1105" spans="1:17" x14ac:dyDescent="0.25">
      <c r="A1105" t="s">
        <v>10106</v>
      </c>
      <c r="B1105" t="s">
        <v>17</v>
      </c>
      <c r="C1105">
        <v>1</v>
      </c>
      <c r="D1105" t="s">
        <v>18</v>
      </c>
      <c r="E1105" t="s">
        <v>29</v>
      </c>
      <c r="F1105" s="1">
        <v>0.41666666666666669</v>
      </c>
      <c r="G1105" t="s">
        <v>9311</v>
      </c>
      <c r="H1105" t="s">
        <v>1202</v>
      </c>
      <c r="I1105">
        <v>60</v>
      </c>
      <c r="J1105">
        <v>2</v>
      </c>
      <c r="K1105" s="4">
        <v>1.1111010001111099E+44</v>
      </c>
      <c r="L1105" t="s">
        <v>10101</v>
      </c>
      <c r="M1105" t="s">
        <v>24</v>
      </c>
      <c r="N1105" t="s">
        <v>9342</v>
      </c>
      <c r="O1105" t="s">
        <v>331</v>
      </c>
      <c r="P1105" t="s">
        <v>20</v>
      </c>
      <c r="Q1105" t="s">
        <v>1281</v>
      </c>
    </row>
    <row r="1106" spans="1:17" x14ac:dyDescent="0.25">
      <c r="A1106" t="s">
        <v>10106</v>
      </c>
      <c r="B1106" t="s">
        <v>28</v>
      </c>
      <c r="C1106">
        <v>1</v>
      </c>
      <c r="D1106" t="s">
        <v>18</v>
      </c>
      <c r="E1106" t="s">
        <v>33</v>
      </c>
      <c r="F1106" s="1">
        <v>0.5</v>
      </c>
      <c r="G1106" t="s">
        <v>10068</v>
      </c>
      <c r="H1106" t="s">
        <v>1202</v>
      </c>
      <c r="I1106">
        <v>60</v>
      </c>
      <c r="J1106">
        <v>2</v>
      </c>
      <c r="K1106" s="4">
        <v>1.1111110001111099E+44</v>
      </c>
      <c r="L1106" t="s">
        <v>10101</v>
      </c>
      <c r="M1106" t="s">
        <v>24</v>
      </c>
      <c r="N1106" t="s">
        <v>9342</v>
      </c>
      <c r="O1106" t="s">
        <v>331</v>
      </c>
      <c r="P1106" t="s">
        <v>20</v>
      </c>
      <c r="Q1106" t="s">
        <v>1282</v>
      </c>
    </row>
    <row r="1107" spans="1:17" x14ac:dyDescent="0.25">
      <c r="A1107" t="s">
        <v>10106</v>
      </c>
      <c r="B1107" t="s">
        <v>32</v>
      </c>
      <c r="C1107">
        <v>1</v>
      </c>
      <c r="D1107" t="s">
        <v>18</v>
      </c>
      <c r="E1107" t="s">
        <v>42</v>
      </c>
      <c r="F1107" s="1">
        <v>0.45833333333333331</v>
      </c>
      <c r="G1107" t="s">
        <v>10068</v>
      </c>
      <c r="H1107" t="s">
        <v>1202</v>
      </c>
      <c r="I1107">
        <v>60</v>
      </c>
      <c r="J1107">
        <v>2</v>
      </c>
      <c r="K1107" s="4">
        <v>1.1111110001111099E+44</v>
      </c>
      <c r="L1107" t="s">
        <v>10101</v>
      </c>
      <c r="M1107" t="s">
        <v>24</v>
      </c>
      <c r="N1107" t="s">
        <v>9342</v>
      </c>
      <c r="O1107" t="s">
        <v>331</v>
      </c>
      <c r="P1107" t="s">
        <v>20</v>
      </c>
      <c r="Q1107" t="s">
        <v>1283</v>
      </c>
    </row>
    <row r="1108" spans="1:17" x14ac:dyDescent="0.25">
      <c r="A1108" t="s">
        <v>10106</v>
      </c>
      <c r="B1108" t="s">
        <v>479</v>
      </c>
      <c r="C1108">
        <v>1</v>
      </c>
      <c r="D1108" t="s">
        <v>18</v>
      </c>
      <c r="E1108" t="s">
        <v>19</v>
      </c>
      <c r="F1108" s="1">
        <v>0.45833333333333331</v>
      </c>
      <c r="G1108" t="s">
        <v>9295</v>
      </c>
      <c r="H1108" t="s">
        <v>375</v>
      </c>
      <c r="I1108">
        <v>60</v>
      </c>
      <c r="J1108">
        <v>2</v>
      </c>
      <c r="K1108" s="4">
        <v>1.1111100111111E+24</v>
      </c>
      <c r="L1108" t="s">
        <v>10107</v>
      </c>
      <c r="M1108" t="s">
        <v>24</v>
      </c>
      <c r="N1108" t="s">
        <v>9342</v>
      </c>
      <c r="O1108" t="s">
        <v>331</v>
      </c>
      <c r="P1108" t="s">
        <v>20</v>
      </c>
      <c r="Q1108" t="s">
        <v>1284</v>
      </c>
    </row>
    <row r="1109" spans="1:17" x14ac:dyDescent="0.25">
      <c r="A1109" t="s">
        <v>10108</v>
      </c>
      <c r="B1109" t="s">
        <v>17</v>
      </c>
      <c r="C1109">
        <v>1</v>
      </c>
      <c r="D1109" t="s">
        <v>18</v>
      </c>
      <c r="E1109" t="s">
        <v>19</v>
      </c>
      <c r="F1109" s="1">
        <v>0.5</v>
      </c>
      <c r="G1109" t="s">
        <v>9227</v>
      </c>
      <c r="H1109" t="s">
        <v>1202</v>
      </c>
      <c r="I1109">
        <v>60</v>
      </c>
      <c r="J1109">
        <v>2</v>
      </c>
      <c r="K1109" s="4">
        <v>1.1111100111111E+24</v>
      </c>
      <c r="L1109" t="s">
        <v>10099</v>
      </c>
      <c r="M1109" t="s">
        <v>24</v>
      </c>
      <c r="N1109" t="s">
        <v>9342</v>
      </c>
      <c r="O1109" t="s">
        <v>66</v>
      </c>
      <c r="P1109" t="s">
        <v>20</v>
      </c>
      <c r="Q1109" t="s">
        <v>1285</v>
      </c>
    </row>
    <row r="1110" spans="1:17" x14ac:dyDescent="0.25">
      <c r="A1110" t="s">
        <v>10108</v>
      </c>
      <c r="B1110" t="s">
        <v>28</v>
      </c>
      <c r="C1110">
        <v>1</v>
      </c>
      <c r="D1110" t="s">
        <v>18</v>
      </c>
      <c r="E1110" t="s">
        <v>29</v>
      </c>
      <c r="F1110" s="1">
        <v>0.58333333333333337</v>
      </c>
      <c r="G1110" t="s">
        <v>9209</v>
      </c>
      <c r="H1110" t="s">
        <v>1202</v>
      </c>
      <c r="I1110">
        <v>60</v>
      </c>
      <c r="J1110">
        <v>2</v>
      </c>
      <c r="K1110" s="4">
        <v>1.1111100111111E+24</v>
      </c>
      <c r="L1110" t="s">
        <v>10099</v>
      </c>
      <c r="M1110" t="s">
        <v>24</v>
      </c>
      <c r="N1110" t="s">
        <v>9342</v>
      </c>
      <c r="O1110" t="s">
        <v>66</v>
      </c>
      <c r="P1110" t="s">
        <v>20</v>
      </c>
      <c r="Q1110" t="s">
        <v>1286</v>
      </c>
    </row>
    <row r="1111" spans="1:17" x14ac:dyDescent="0.25">
      <c r="A1111" t="s">
        <v>10108</v>
      </c>
      <c r="B1111" t="s">
        <v>32</v>
      </c>
      <c r="C1111">
        <v>1</v>
      </c>
      <c r="D1111" t="s">
        <v>18</v>
      </c>
      <c r="E1111" t="s">
        <v>42</v>
      </c>
      <c r="F1111" s="1">
        <v>0.58333333333333337</v>
      </c>
      <c r="G1111" t="s">
        <v>9182</v>
      </c>
      <c r="H1111" t="s">
        <v>1202</v>
      </c>
      <c r="I1111">
        <v>60</v>
      </c>
      <c r="J1111">
        <v>2</v>
      </c>
      <c r="K1111" s="4">
        <v>1.1111100111111E+24</v>
      </c>
      <c r="L1111" t="s">
        <v>10099</v>
      </c>
      <c r="M1111" t="s">
        <v>24</v>
      </c>
      <c r="N1111" t="s">
        <v>9342</v>
      </c>
      <c r="O1111" t="s">
        <v>66</v>
      </c>
      <c r="P1111" t="s">
        <v>20</v>
      </c>
      <c r="Q1111" t="s">
        <v>1287</v>
      </c>
    </row>
    <row r="1112" spans="1:17" x14ac:dyDescent="0.25">
      <c r="A1112" t="s">
        <v>10108</v>
      </c>
      <c r="B1112" t="s">
        <v>44</v>
      </c>
      <c r="C1112">
        <v>1</v>
      </c>
      <c r="D1112" t="s">
        <v>18</v>
      </c>
      <c r="E1112" t="s">
        <v>42</v>
      </c>
      <c r="F1112" s="1">
        <v>0.625</v>
      </c>
      <c r="G1112" t="s">
        <v>38</v>
      </c>
      <c r="H1112" t="s">
        <v>1202</v>
      </c>
      <c r="I1112">
        <v>60</v>
      </c>
      <c r="J1112">
        <v>3</v>
      </c>
      <c r="K1112" s="4">
        <v>1.010100010101E+23</v>
      </c>
      <c r="L1112" t="s">
        <v>10109</v>
      </c>
      <c r="N1112" t="s">
        <v>9342</v>
      </c>
      <c r="O1112" t="s">
        <v>66</v>
      </c>
      <c r="P1112" t="s">
        <v>45</v>
      </c>
      <c r="Q1112" t="s">
        <v>1288</v>
      </c>
    </row>
    <row r="1113" spans="1:17" x14ac:dyDescent="0.25">
      <c r="A1113" t="s">
        <v>10110</v>
      </c>
      <c r="B1113" t="s">
        <v>17</v>
      </c>
      <c r="C1113">
        <v>1</v>
      </c>
      <c r="D1113" t="s">
        <v>18</v>
      </c>
      <c r="E1113" t="s">
        <v>19</v>
      </c>
      <c r="F1113" s="1">
        <v>0.5</v>
      </c>
      <c r="G1113" t="s">
        <v>9217</v>
      </c>
      <c r="H1113" t="s">
        <v>1194</v>
      </c>
      <c r="I1113">
        <v>60</v>
      </c>
      <c r="J1113">
        <v>2</v>
      </c>
      <c r="K1113" s="4">
        <v>1.1111010001111099E+44</v>
      </c>
      <c r="L1113" t="s">
        <v>38</v>
      </c>
      <c r="M1113" t="s">
        <v>24</v>
      </c>
      <c r="N1113" t="s">
        <v>9342</v>
      </c>
      <c r="O1113" t="s">
        <v>25</v>
      </c>
      <c r="P1113" t="s">
        <v>20</v>
      </c>
      <c r="Q1113" t="s">
        <v>1289</v>
      </c>
    </row>
    <row r="1114" spans="1:17" x14ac:dyDescent="0.25">
      <c r="A1114" t="s">
        <v>10110</v>
      </c>
      <c r="B1114" t="s">
        <v>28</v>
      </c>
      <c r="C1114">
        <v>1</v>
      </c>
      <c r="D1114" t="s">
        <v>18</v>
      </c>
      <c r="E1114" t="s">
        <v>29</v>
      </c>
      <c r="F1114" s="1">
        <v>0.45833333333333331</v>
      </c>
      <c r="G1114" t="s">
        <v>9214</v>
      </c>
      <c r="H1114" t="s">
        <v>1194</v>
      </c>
      <c r="I1114">
        <v>60</v>
      </c>
      <c r="J1114">
        <v>2</v>
      </c>
      <c r="K1114" s="4">
        <v>1.1111010001111099E+44</v>
      </c>
      <c r="L1114" t="s">
        <v>38</v>
      </c>
      <c r="M1114" t="s">
        <v>24</v>
      </c>
      <c r="N1114" t="s">
        <v>9342</v>
      </c>
      <c r="O1114" t="s">
        <v>25</v>
      </c>
      <c r="P1114" t="s">
        <v>20</v>
      </c>
      <c r="Q1114" t="s">
        <v>1290</v>
      </c>
    </row>
    <row r="1115" spans="1:17" x14ac:dyDescent="0.25">
      <c r="A1115" t="s">
        <v>10110</v>
      </c>
      <c r="B1115" t="s">
        <v>32</v>
      </c>
      <c r="C1115">
        <v>1</v>
      </c>
      <c r="D1115" t="s">
        <v>18</v>
      </c>
      <c r="E1115" t="s">
        <v>42</v>
      </c>
      <c r="F1115" s="1">
        <v>0.58333333333333337</v>
      </c>
      <c r="G1115" t="s">
        <v>9202</v>
      </c>
      <c r="H1115" t="s">
        <v>1194</v>
      </c>
      <c r="I1115">
        <v>60</v>
      </c>
      <c r="J1115">
        <v>2</v>
      </c>
      <c r="K1115" s="4">
        <v>1.1111110001111099E+44</v>
      </c>
      <c r="L1115" t="s">
        <v>38</v>
      </c>
      <c r="M1115" t="s">
        <v>24</v>
      </c>
      <c r="N1115" t="s">
        <v>9342</v>
      </c>
      <c r="O1115" t="s">
        <v>25</v>
      </c>
      <c r="P1115" t="s">
        <v>20</v>
      </c>
      <c r="Q1115" t="s">
        <v>1291</v>
      </c>
    </row>
    <row r="1116" spans="1:17" x14ac:dyDescent="0.25">
      <c r="A1116" t="s">
        <v>10111</v>
      </c>
      <c r="B1116" t="s">
        <v>17</v>
      </c>
      <c r="C1116">
        <v>1</v>
      </c>
      <c r="D1116" t="s">
        <v>18</v>
      </c>
      <c r="E1116" t="s">
        <v>19</v>
      </c>
      <c r="F1116" s="1">
        <v>0.375</v>
      </c>
      <c r="G1116" t="s">
        <v>9345</v>
      </c>
      <c r="H1116" t="s">
        <v>10112</v>
      </c>
      <c r="I1116">
        <v>120</v>
      </c>
      <c r="J1116">
        <v>4</v>
      </c>
      <c r="K1116" s="4">
        <v>1.1111010001111099E+44</v>
      </c>
      <c r="L1116" t="s">
        <v>10113</v>
      </c>
      <c r="M1116" t="s">
        <v>24</v>
      </c>
      <c r="N1116" t="s">
        <v>9342</v>
      </c>
      <c r="O1116" t="s">
        <v>25</v>
      </c>
      <c r="P1116" t="s">
        <v>20</v>
      </c>
      <c r="Q1116" t="s">
        <v>1292</v>
      </c>
    </row>
    <row r="1117" spans="1:17" x14ac:dyDescent="0.25">
      <c r="A1117" t="s">
        <v>10114</v>
      </c>
      <c r="B1117" t="s">
        <v>17</v>
      </c>
      <c r="C1117">
        <v>1</v>
      </c>
      <c r="D1117" t="s">
        <v>18</v>
      </c>
      <c r="E1117" t="s">
        <v>19</v>
      </c>
      <c r="F1117" s="1">
        <v>0.45833333333333331</v>
      </c>
      <c r="G1117" t="s">
        <v>9182</v>
      </c>
      <c r="H1117" t="s">
        <v>1293</v>
      </c>
      <c r="I1117">
        <v>120</v>
      </c>
      <c r="J1117">
        <v>42</v>
      </c>
      <c r="K1117" s="4">
        <v>1.1111010001111099E+44</v>
      </c>
      <c r="L1117" t="s">
        <v>10115</v>
      </c>
      <c r="M1117" t="s">
        <v>24</v>
      </c>
      <c r="N1117" t="s">
        <v>10116</v>
      </c>
      <c r="O1117" t="s">
        <v>25</v>
      </c>
      <c r="P1117" t="s">
        <v>20</v>
      </c>
      <c r="Q1117" t="s">
        <v>1294</v>
      </c>
    </row>
    <row r="1118" spans="1:17" x14ac:dyDescent="0.25">
      <c r="A1118" t="s">
        <v>10114</v>
      </c>
      <c r="B1118" t="s">
        <v>28</v>
      </c>
      <c r="C1118">
        <v>1</v>
      </c>
      <c r="D1118" t="s">
        <v>18</v>
      </c>
      <c r="E1118" t="s">
        <v>33</v>
      </c>
      <c r="F1118" s="1">
        <v>0.5</v>
      </c>
      <c r="G1118" t="s">
        <v>9210</v>
      </c>
      <c r="H1118" t="s">
        <v>1293</v>
      </c>
      <c r="I1118">
        <v>60</v>
      </c>
      <c r="J1118">
        <v>42</v>
      </c>
      <c r="K1118" s="4">
        <v>1.1111110001111099E+44</v>
      </c>
      <c r="L1118" t="s">
        <v>10115</v>
      </c>
      <c r="M1118" t="s">
        <v>24</v>
      </c>
      <c r="N1118" t="s">
        <v>10116</v>
      </c>
      <c r="O1118" t="s">
        <v>25</v>
      </c>
      <c r="P1118" t="s">
        <v>20</v>
      </c>
      <c r="Q1118" t="s">
        <v>1295</v>
      </c>
    </row>
    <row r="1119" spans="1:17" x14ac:dyDescent="0.25">
      <c r="A1119" t="s">
        <v>10117</v>
      </c>
      <c r="B1119" t="s">
        <v>17</v>
      </c>
      <c r="C1119">
        <v>1</v>
      </c>
      <c r="D1119" t="s">
        <v>18</v>
      </c>
      <c r="E1119" t="s">
        <v>33</v>
      </c>
      <c r="F1119" s="1">
        <v>0.375</v>
      </c>
      <c r="G1119" t="s">
        <v>9354</v>
      </c>
      <c r="H1119" t="s">
        <v>38</v>
      </c>
      <c r="I1119">
        <v>120</v>
      </c>
      <c r="J1119">
        <v>45</v>
      </c>
      <c r="K1119" s="4">
        <v>1.1111110001111099E+44</v>
      </c>
      <c r="L1119" t="s">
        <v>10118</v>
      </c>
      <c r="M1119" t="s">
        <v>24</v>
      </c>
      <c r="N1119" t="s">
        <v>10116</v>
      </c>
      <c r="O1119" t="s">
        <v>25</v>
      </c>
      <c r="P1119" t="s">
        <v>20</v>
      </c>
      <c r="Q1119" t="s">
        <v>1296</v>
      </c>
    </row>
    <row r="1120" spans="1:17" x14ac:dyDescent="0.25">
      <c r="A1120" t="s">
        <v>10117</v>
      </c>
      <c r="B1120" t="s">
        <v>28</v>
      </c>
      <c r="C1120">
        <v>1</v>
      </c>
      <c r="D1120" t="s">
        <v>18</v>
      </c>
      <c r="E1120" t="s">
        <v>37</v>
      </c>
      <c r="F1120" s="1">
        <v>0.5</v>
      </c>
      <c r="G1120" t="s">
        <v>9282</v>
      </c>
      <c r="H1120" t="s">
        <v>38</v>
      </c>
      <c r="I1120">
        <v>60</v>
      </c>
      <c r="J1120">
        <v>45</v>
      </c>
      <c r="K1120" s="4">
        <v>1.11101100011111E+44</v>
      </c>
      <c r="L1120" t="s">
        <v>10118</v>
      </c>
      <c r="M1120" t="s">
        <v>24</v>
      </c>
      <c r="N1120" t="s">
        <v>10116</v>
      </c>
      <c r="O1120" t="s">
        <v>25</v>
      </c>
      <c r="P1120" t="s">
        <v>20</v>
      </c>
      <c r="Q1120" t="s">
        <v>1297</v>
      </c>
    </row>
    <row r="1121" spans="1:17" x14ac:dyDescent="0.25">
      <c r="A1121" t="s">
        <v>10119</v>
      </c>
      <c r="B1121" t="s">
        <v>17</v>
      </c>
      <c r="C1121">
        <v>1</v>
      </c>
      <c r="D1121" t="s">
        <v>18</v>
      </c>
      <c r="E1121" t="s">
        <v>33</v>
      </c>
      <c r="F1121" s="1">
        <v>0.54166666666666663</v>
      </c>
      <c r="G1121" t="s">
        <v>9142</v>
      </c>
      <c r="H1121" t="s">
        <v>1298</v>
      </c>
      <c r="I1121">
        <v>120</v>
      </c>
      <c r="J1121">
        <v>39</v>
      </c>
      <c r="K1121" s="4">
        <v>1.1111100111111E+24</v>
      </c>
      <c r="L1121" t="s">
        <v>38</v>
      </c>
      <c r="M1121" t="s">
        <v>24</v>
      </c>
      <c r="N1121" t="s">
        <v>10116</v>
      </c>
      <c r="O1121" t="s">
        <v>66</v>
      </c>
      <c r="P1121" t="s">
        <v>20</v>
      </c>
      <c r="Q1121" t="s">
        <v>1299</v>
      </c>
    </row>
    <row r="1122" spans="1:17" x14ac:dyDescent="0.25">
      <c r="A1122" t="s">
        <v>10119</v>
      </c>
      <c r="B1122" t="s">
        <v>28</v>
      </c>
      <c r="C1122">
        <v>1</v>
      </c>
      <c r="D1122" t="s">
        <v>18</v>
      </c>
      <c r="E1122" t="s">
        <v>37</v>
      </c>
      <c r="F1122" s="1">
        <v>0.5</v>
      </c>
      <c r="G1122" t="s">
        <v>9799</v>
      </c>
      <c r="H1122" t="s">
        <v>1298</v>
      </c>
      <c r="I1122">
        <v>60</v>
      </c>
      <c r="J1122">
        <v>39</v>
      </c>
      <c r="K1122" s="4">
        <v>1.1111100111111E+24</v>
      </c>
      <c r="L1122" t="s">
        <v>38</v>
      </c>
      <c r="M1122" t="s">
        <v>24</v>
      </c>
      <c r="N1122" t="s">
        <v>10116</v>
      </c>
      <c r="O1122" t="s">
        <v>66</v>
      </c>
      <c r="P1122" t="s">
        <v>20</v>
      </c>
      <c r="Q1122" t="s">
        <v>1300</v>
      </c>
    </row>
    <row r="1123" spans="1:17" x14ac:dyDescent="0.25">
      <c r="A1123" t="s">
        <v>10120</v>
      </c>
      <c r="B1123" t="s">
        <v>17</v>
      </c>
      <c r="C1123">
        <v>1</v>
      </c>
      <c r="D1123" t="s">
        <v>18</v>
      </c>
      <c r="E1123" t="s">
        <v>19</v>
      </c>
      <c r="F1123" s="1">
        <v>0.375</v>
      </c>
      <c r="G1123" t="s">
        <v>9194</v>
      </c>
      <c r="H1123" t="s">
        <v>1301</v>
      </c>
      <c r="I1123">
        <v>60</v>
      </c>
      <c r="J1123">
        <v>29</v>
      </c>
      <c r="K1123" s="4">
        <v>1.1111010001111099E+44</v>
      </c>
      <c r="L1123" t="s">
        <v>38</v>
      </c>
      <c r="M1123" t="s">
        <v>24</v>
      </c>
      <c r="N1123" t="s">
        <v>10116</v>
      </c>
      <c r="O1123" t="s">
        <v>25</v>
      </c>
      <c r="P1123" t="s">
        <v>20</v>
      </c>
      <c r="Q1123" t="s">
        <v>1302</v>
      </c>
    </row>
    <row r="1124" spans="1:17" x14ac:dyDescent="0.25">
      <c r="A1124" t="s">
        <v>10120</v>
      </c>
      <c r="B1124" t="s">
        <v>28</v>
      </c>
      <c r="C1124">
        <v>1</v>
      </c>
      <c r="D1124" t="s">
        <v>18</v>
      </c>
      <c r="E1124" t="s">
        <v>33</v>
      </c>
      <c r="F1124" s="1">
        <v>0.375</v>
      </c>
      <c r="G1124" t="s">
        <v>9197</v>
      </c>
      <c r="H1124" t="s">
        <v>1301</v>
      </c>
      <c r="I1124">
        <v>120</v>
      </c>
      <c r="J1124">
        <v>29</v>
      </c>
      <c r="K1124" s="4">
        <v>1.1111110001111099E+44</v>
      </c>
      <c r="L1124" t="s">
        <v>38</v>
      </c>
      <c r="M1124" t="s">
        <v>24</v>
      </c>
      <c r="N1124" t="s">
        <v>10116</v>
      </c>
      <c r="O1124" t="s">
        <v>25</v>
      </c>
      <c r="P1124" t="s">
        <v>20</v>
      </c>
      <c r="Q1124" t="s">
        <v>1303</v>
      </c>
    </row>
    <row r="1125" spans="1:17" x14ac:dyDescent="0.25">
      <c r="A1125" t="s">
        <v>10121</v>
      </c>
      <c r="B1125" t="s">
        <v>17</v>
      </c>
      <c r="C1125">
        <v>1</v>
      </c>
      <c r="D1125" t="s">
        <v>18</v>
      </c>
      <c r="E1125" t="s">
        <v>19</v>
      </c>
      <c r="F1125" s="1">
        <v>0.60416666666666663</v>
      </c>
      <c r="G1125" t="s">
        <v>9799</v>
      </c>
      <c r="H1125" t="s">
        <v>1304</v>
      </c>
      <c r="I1125">
        <v>90</v>
      </c>
      <c r="J1125">
        <v>29</v>
      </c>
      <c r="K1125" s="4">
        <v>1.1111100111111E+24</v>
      </c>
      <c r="L1125" t="s">
        <v>38</v>
      </c>
      <c r="M1125" t="s">
        <v>24</v>
      </c>
      <c r="N1125" t="s">
        <v>10116</v>
      </c>
      <c r="O1125" t="s">
        <v>66</v>
      </c>
      <c r="P1125" t="s">
        <v>20</v>
      </c>
      <c r="Q1125" t="s">
        <v>1305</v>
      </c>
    </row>
    <row r="1126" spans="1:17" x14ac:dyDescent="0.25">
      <c r="A1126" t="s">
        <v>10121</v>
      </c>
      <c r="B1126" t="s">
        <v>28</v>
      </c>
      <c r="C1126" t="s">
        <v>411</v>
      </c>
      <c r="D1126" t="s">
        <v>18</v>
      </c>
      <c r="E1126" t="s">
        <v>29</v>
      </c>
      <c r="F1126" s="1">
        <v>0.60416666666666663</v>
      </c>
      <c r="G1126" t="s">
        <v>9799</v>
      </c>
      <c r="H1126" t="s">
        <v>1304</v>
      </c>
      <c r="I1126">
        <v>120</v>
      </c>
      <c r="J1126">
        <v>29</v>
      </c>
      <c r="K1126" s="4">
        <v>1.0000100010000001E+20</v>
      </c>
      <c r="L1126" t="s">
        <v>38</v>
      </c>
      <c r="M1126" t="s">
        <v>24</v>
      </c>
      <c r="N1126" t="s">
        <v>10116</v>
      </c>
      <c r="O1126" t="s">
        <v>66</v>
      </c>
      <c r="P1126" t="s">
        <v>20</v>
      </c>
      <c r="Q1126" t="s">
        <v>1306</v>
      </c>
    </row>
    <row r="1127" spans="1:17" x14ac:dyDescent="0.25">
      <c r="A1127" t="s">
        <v>10121</v>
      </c>
      <c r="B1127" t="s">
        <v>28</v>
      </c>
      <c r="C1127" t="s">
        <v>413</v>
      </c>
      <c r="D1127" t="s">
        <v>18</v>
      </c>
      <c r="E1127" t="s">
        <v>29</v>
      </c>
      <c r="F1127" s="1">
        <v>0.60416666666666663</v>
      </c>
      <c r="G1127" t="s">
        <v>9799</v>
      </c>
      <c r="H1127" t="s">
        <v>1304</v>
      </c>
      <c r="I1127">
        <v>90</v>
      </c>
      <c r="J1127">
        <v>29</v>
      </c>
      <c r="K1127" s="4">
        <v>1.111010010111E+24</v>
      </c>
      <c r="L1127" t="s">
        <v>38</v>
      </c>
      <c r="M1127" t="s">
        <v>24</v>
      </c>
      <c r="N1127" t="s">
        <v>10116</v>
      </c>
      <c r="O1127" t="s">
        <v>66</v>
      </c>
      <c r="P1127" t="s">
        <v>20</v>
      </c>
      <c r="Q1127" t="s">
        <v>1306</v>
      </c>
    </row>
    <row r="1128" spans="1:17" x14ac:dyDescent="0.25">
      <c r="A1128" t="s">
        <v>10122</v>
      </c>
      <c r="B1128" t="s">
        <v>17</v>
      </c>
      <c r="C1128">
        <v>1</v>
      </c>
      <c r="D1128" t="s">
        <v>18</v>
      </c>
      <c r="E1128" t="s">
        <v>19</v>
      </c>
      <c r="F1128" s="1">
        <v>0.41666666666666669</v>
      </c>
      <c r="G1128" t="s">
        <v>9247</v>
      </c>
      <c r="H1128" t="s">
        <v>1307</v>
      </c>
      <c r="I1128">
        <v>120</v>
      </c>
      <c r="J1128">
        <v>28</v>
      </c>
      <c r="K1128" s="4">
        <v>1.1111010001111099E+44</v>
      </c>
      <c r="L1128" t="s">
        <v>38</v>
      </c>
      <c r="M1128" t="s">
        <v>24</v>
      </c>
      <c r="N1128" t="s">
        <v>10116</v>
      </c>
      <c r="O1128" t="s">
        <v>25</v>
      </c>
      <c r="P1128" t="s">
        <v>20</v>
      </c>
      <c r="Q1128" t="s">
        <v>1308</v>
      </c>
    </row>
    <row r="1129" spans="1:17" x14ac:dyDescent="0.25">
      <c r="A1129" t="s">
        <v>10122</v>
      </c>
      <c r="B1129" t="s">
        <v>28</v>
      </c>
      <c r="C1129">
        <v>1</v>
      </c>
      <c r="D1129" t="s">
        <v>18</v>
      </c>
      <c r="E1129" t="s">
        <v>33</v>
      </c>
      <c r="F1129" s="1">
        <v>0.45833333333333331</v>
      </c>
      <c r="G1129" t="s">
        <v>10123</v>
      </c>
      <c r="H1129" t="s">
        <v>1307</v>
      </c>
      <c r="I1129">
        <v>60</v>
      </c>
      <c r="J1129">
        <v>28</v>
      </c>
      <c r="K1129" s="4">
        <v>1.1111110001111099E+44</v>
      </c>
      <c r="L1129" t="s">
        <v>38</v>
      </c>
      <c r="M1129" t="s">
        <v>24</v>
      </c>
      <c r="N1129" t="s">
        <v>10116</v>
      </c>
      <c r="O1129" t="s">
        <v>25</v>
      </c>
      <c r="P1129" t="s">
        <v>20</v>
      </c>
      <c r="Q1129" t="s">
        <v>1309</v>
      </c>
    </row>
    <row r="1130" spans="1:17" x14ac:dyDescent="0.25">
      <c r="A1130" t="s">
        <v>10124</v>
      </c>
      <c r="B1130" t="s">
        <v>17</v>
      </c>
      <c r="C1130">
        <v>1</v>
      </c>
      <c r="D1130" t="s">
        <v>18</v>
      </c>
      <c r="E1130" t="s">
        <v>19</v>
      </c>
      <c r="F1130" s="1">
        <v>0.54166666666666663</v>
      </c>
      <c r="G1130" t="s">
        <v>9799</v>
      </c>
      <c r="H1130" t="s">
        <v>1310</v>
      </c>
      <c r="I1130">
        <v>90</v>
      </c>
      <c r="J1130">
        <v>29</v>
      </c>
      <c r="K1130" s="4">
        <v>1.1111100111111E+24</v>
      </c>
      <c r="L1130" t="s">
        <v>38</v>
      </c>
      <c r="M1130" t="s">
        <v>24</v>
      </c>
      <c r="N1130" t="s">
        <v>10116</v>
      </c>
      <c r="O1130" t="s">
        <v>66</v>
      </c>
      <c r="P1130" t="s">
        <v>20</v>
      </c>
      <c r="Q1130" t="s">
        <v>1311</v>
      </c>
    </row>
    <row r="1131" spans="1:17" x14ac:dyDescent="0.25">
      <c r="A1131" t="s">
        <v>10124</v>
      </c>
      <c r="B1131" t="s">
        <v>28</v>
      </c>
      <c r="C1131">
        <v>1</v>
      </c>
      <c r="D1131" t="s">
        <v>18</v>
      </c>
      <c r="E1131" t="s">
        <v>29</v>
      </c>
      <c r="F1131" s="1">
        <v>0.54166666666666663</v>
      </c>
      <c r="G1131" t="s">
        <v>9799</v>
      </c>
      <c r="H1131" t="s">
        <v>1310</v>
      </c>
      <c r="I1131">
        <v>90</v>
      </c>
      <c r="J1131">
        <v>29</v>
      </c>
      <c r="K1131" s="4">
        <v>1.1111100111111E+24</v>
      </c>
      <c r="L1131" t="s">
        <v>38</v>
      </c>
      <c r="M1131" t="s">
        <v>24</v>
      </c>
      <c r="N1131" t="s">
        <v>10116</v>
      </c>
      <c r="O1131" t="s">
        <v>66</v>
      </c>
      <c r="P1131" t="s">
        <v>20</v>
      </c>
      <c r="Q1131" t="s">
        <v>1312</v>
      </c>
    </row>
    <row r="1132" spans="1:17" x14ac:dyDescent="0.25">
      <c r="A1132" t="s">
        <v>10125</v>
      </c>
      <c r="B1132" t="s">
        <v>17</v>
      </c>
      <c r="C1132">
        <v>1</v>
      </c>
      <c r="D1132" t="s">
        <v>18</v>
      </c>
      <c r="E1132" t="s">
        <v>29</v>
      </c>
      <c r="F1132" s="1">
        <v>0.375</v>
      </c>
      <c r="G1132" t="s">
        <v>9197</v>
      </c>
      <c r="H1132" t="s">
        <v>38</v>
      </c>
      <c r="I1132">
        <v>180</v>
      </c>
      <c r="J1132">
        <v>31</v>
      </c>
      <c r="K1132" s="4">
        <v>1.1111010001111099E+44</v>
      </c>
      <c r="L1132" t="s">
        <v>38</v>
      </c>
      <c r="M1132" t="s">
        <v>24</v>
      </c>
      <c r="N1132" t="s">
        <v>10116</v>
      </c>
      <c r="O1132" t="s">
        <v>25</v>
      </c>
      <c r="P1132" t="s">
        <v>20</v>
      </c>
      <c r="Q1132" t="s">
        <v>1313</v>
      </c>
    </row>
    <row r="1133" spans="1:17" x14ac:dyDescent="0.25">
      <c r="A1133" t="s">
        <v>10126</v>
      </c>
      <c r="B1133" t="s">
        <v>17</v>
      </c>
      <c r="C1133">
        <v>1</v>
      </c>
      <c r="D1133" t="s">
        <v>18</v>
      </c>
      <c r="E1133" t="s">
        <v>42</v>
      </c>
      <c r="F1133" s="1">
        <v>0.54166666666666663</v>
      </c>
      <c r="G1133" t="s">
        <v>9174</v>
      </c>
      <c r="H1133" t="s">
        <v>1314</v>
      </c>
      <c r="I1133">
        <v>180</v>
      </c>
      <c r="J1133">
        <v>30</v>
      </c>
      <c r="K1133" s="4">
        <v>1.111100111111E+23</v>
      </c>
      <c r="L1133" t="s">
        <v>38</v>
      </c>
      <c r="M1133" t="s">
        <v>24</v>
      </c>
      <c r="N1133" t="s">
        <v>10116</v>
      </c>
      <c r="O1133" t="s">
        <v>66</v>
      </c>
      <c r="P1133" t="s">
        <v>20</v>
      </c>
      <c r="Q1133" t="s">
        <v>1315</v>
      </c>
    </row>
    <row r="1134" spans="1:17" x14ac:dyDescent="0.25">
      <c r="A1134" t="s">
        <v>10127</v>
      </c>
      <c r="B1134" t="s">
        <v>1316</v>
      </c>
      <c r="C1134">
        <v>1</v>
      </c>
      <c r="D1134" t="s">
        <v>18</v>
      </c>
      <c r="E1134" t="s">
        <v>19</v>
      </c>
      <c r="F1134" s="1">
        <v>0.54166666666666663</v>
      </c>
      <c r="G1134" t="s">
        <v>38</v>
      </c>
      <c r="H1134" t="s">
        <v>38</v>
      </c>
      <c r="I1134">
        <v>240</v>
      </c>
      <c r="J1134">
        <v>29</v>
      </c>
      <c r="K1134" s="4">
        <v>1.1111010001111099E+44</v>
      </c>
      <c r="L1134" t="s">
        <v>10128</v>
      </c>
      <c r="N1134" t="s">
        <v>10116</v>
      </c>
      <c r="O1134" t="s">
        <v>25</v>
      </c>
      <c r="P1134" t="s">
        <v>1317</v>
      </c>
      <c r="Q1134" t="s">
        <v>1318</v>
      </c>
    </row>
    <row r="1135" spans="1:17" x14ac:dyDescent="0.25">
      <c r="A1135" t="s">
        <v>10127</v>
      </c>
      <c r="B1135" t="s">
        <v>1319</v>
      </c>
      <c r="C1135">
        <v>1</v>
      </c>
      <c r="D1135" t="s">
        <v>18</v>
      </c>
      <c r="E1135" t="s">
        <v>29</v>
      </c>
      <c r="F1135" s="1">
        <v>0.54166666666666663</v>
      </c>
      <c r="G1135" t="s">
        <v>38</v>
      </c>
      <c r="H1135" t="s">
        <v>38</v>
      </c>
      <c r="I1135">
        <v>240</v>
      </c>
      <c r="J1135">
        <v>29</v>
      </c>
      <c r="K1135" s="4">
        <v>1.1111010001111099E+44</v>
      </c>
      <c r="L1135" t="s">
        <v>10128</v>
      </c>
      <c r="N1135" t="s">
        <v>10116</v>
      </c>
      <c r="O1135" t="s">
        <v>25</v>
      </c>
      <c r="P1135" t="s">
        <v>1317</v>
      </c>
      <c r="Q1135" t="s">
        <v>1320</v>
      </c>
    </row>
    <row r="1136" spans="1:17" x14ac:dyDescent="0.25">
      <c r="A1136" t="s">
        <v>10127</v>
      </c>
      <c r="B1136" t="s">
        <v>1321</v>
      </c>
      <c r="C1136">
        <v>1</v>
      </c>
      <c r="D1136" t="s">
        <v>18</v>
      </c>
      <c r="E1136" t="s">
        <v>33</v>
      </c>
      <c r="F1136" s="1">
        <v>0.625</v>
      </c>
      <c r="G1136" t="s">
        <v>38</v>
      </c>
      <c r="H1136" t="s">
        <v>38</v>
      </c>
      <c r="I1136">
        <v>120</v>
      </c>
      <c r="J1136">
        <v>29</v>
      </c>
      <c r="K1136" s="4">
        <v>1.1111110001111099E+44</v>
      </c>
      <c r="L1136" t="s">
        <v>10128</v>
      </c>
      <c r="N1136" t="s">
        <v>10116</v>
      </c>
      <c r="O1136" t="s">
        <v>25</v>
      </c>
      <c r="P1136" t="s">
        <v>1317</v>
      </c>
      <c r="Q1136" t="s">
        <v>1322</v>
      </c>
    </row>
    <row r="1137" spans="1:17" x14ac:dyDescent="0.25">
      <c r="A1137" t="s">
        <v>10127</v>
      </c>
      <c r="B1137" t="s">
        <v>1323</v>
      </c>
      <c r="C1137">
        <v>1</v>
      </c>
      <c r="D1137" t="s">
        <v>18</v>
      </c>
      <c r="E1137" t="s">
        <v>42</v>
      </c>
      <c r="F1137" s="1">
        <v>0.54166666666666663</v>
      </c>
      <c r="G1137" t="s">
        <v>38</v>
      </c>
      <c r="H1137" t="s">
        <v>38</v>
      </c>
      <c r="I1137">
        <v>240</v>
      </c>
      <c r="J1137">
        <v>29</v>
      </c>
      <c r="K1137" s="4">
        <v>1.1111110001111099E+44</v>
      </c>
      <c r="L1137" t="s">
        <v>10128</v>
      </c>
      <c r="N1137" t="s">
        <v>10116</v>
      </c>
      <c r="O1137" t="s">
        <v>25</v>
      </c>
      <c r="P1137" t="s">
        <v>1317</v>
      </c>
      <c r="Q1137" t="s">
        <v>1324</v>
      </c>
    </row>
    <row r="1138" spans="1:17" x14ac:dyDescent="0.25">
      <c r="A1138" t="s">
        <v>10127</v>
      </c>
      <c r="B1138" t="s">
        <v>1325</v>
      </c>
      <c r="C1138">
        <v>1</v>
      </c>
      <c r="D1138" t="s">
        <v>18</v>
      </c>
      <c r="E1138" t="s">
        <v>37</v>
      </c>
      <c r="F1138" s="1">
        <v>0.54166666666666663</v>
      </c>
      <c r="G1138" t="s">
        <v>38</v>
      </c>
      <c r="H1138" t="s">
        <v>38</v>
      </c>
      <c r="I1138">
        <v>240</v>
      </c>
      <c r="J1138">
        <v>29</v>
      </c>
      <c r="K1138" s="4">
        <v>1.11101100011111E+44</v>
      </c>
      <c r="L1138" t="s">
        <v>10128</v>
      </c>
      <c r="N1138" t="s">
        <v>10116</v>
      </c>
      <c r="O1138" t="s">
        <v>25</v>
      </c>
      <c r="P1138" t="s">
        <v>1317</v>
      </c>
      <c r="Q1138" t="s">
        <v>1326</v>
      </c>
    </row>
    <row r="1139" spans="1:17" x14ac:dyDescent="0.25">
      <c r="A1139" t="s">
        <v>10127</v>
      </c>
      <c r="B1139" t="s">
        <v>1327</v>
      </c>
      <c r="C1139">
        <v>1</v>
      </c>
      <c r="D1139" t="s">
        <v>18</v>
      </c>
      <c r="E1139" t="s">
        <v>33</v>
      </c>
      <c r="F1139" s="1">
        <v>0.54166666666666663</v>
      </c>
      <c r="G1139" t="s">
        <v>9194</v>
      </c>
      <c r="H1139" t="s">
        <v>1328</v>
      </c>
      <c r="I1139">
        <v>120</v>
      </c>
      <c r="J1139">
        <v>29</v>
      </c>
      <c r="K1139" s="4">
        <v>1.1111110001111099E+44</v>
      </c>
      <c r="L1139" t="s">
        <v>38</v>
      </c>
      <c r="M1139" t="s">
        <v>24</v>
      </c>
      <c r="N1139" t="s">
        <v>10116</v>
      </c>
      <c r="O1139" t="s">
        <v>25</v>
      </c>
      <c r="P1139" t="s">
        <v>20</v>
      </c>
      <c r="Q1139" t="s">
        <v>1329</v>
      </c>
    </row>
    <row r="1140" spans="1:17" x14ac:dyDescent="0.25">
      <c r="A1140" t="s">
        <v>10129</v>
      </c>
      <c r="B1140" t="s">
        <v>1316</v>
      </c>
      <c r="C1140">
        <v>1</v>
      </c>
      <c r="D1140" t="s">
        <v>18</v>
      </c>
      <c r="E1140" t="s">
        <v>19</v>
      </c>
      <c r="F1140" s="1">
        <v>0.33333333333333331</v>
      </c>
      <c r="G1140" t="s">
        <v>38</v>
      </c>
      <c r="H1140" t="s">
        <v>38</v>
      </c>
      <c r="I1140">
        <v>240</v>
      </c>
      <c r="J1140">
        <v>29</v>
      </c>
      <c r="K1140" s="4">
        <v>1.1111100111111E+24</v>
      </c>
      <c r="L1140" t="s">
        <v>10130</v>
      </c>
      <c r="N1140" t="s">
        <v>10116</v>
      </c>
      <c r="O1140" t="s">
        <v>66</v>
      </c>
      <c r="P1140" t="s">
        <v>1317</v>
      </c>
      <c r="Q1140" t="s">
        <v>1330</v>
      </c>
    </row>
    <row r="1141" spans="1:17" x14ac:dyDescent="0.25">
      <c r="A1141" t="s">
        <v>10129</v>
      </c>
      <c r="B1141" t="s">
        <v>1319</v>
      </c>
      <c r="C1141">
        <v>1</v>
      </c>
      <c r="D1141" t="s">
        <v>18</v>
      </c>
      <c r="E1141" t="s">
        <v>29</v>
      </c>
      <c r="F1141" s="1">
        <v>0.33333333333333331</v>
      </c>
      <c r="G1141" t="s">
        <v>38</v>
      </c>
      <c r="H1141" t="s">
        <v>38</v>
      </c>
      <c r="I1141">
        <v>240</v>
      </c>
      <c r="J1141">
        <v>29</v>
      </c>
      <c r="K1141" s="4">
        <v>1.1111100111111E+24</v>
      </c>
      <c r="L1141" t="s">
        <v>10130</v>
      </c>
      <c r="N1141" t="s">
        <v>10116</v>
      </c>
      <c r="O1141" t="s">
        <v>66</v>
      </c>
      <c r="P1141" t="s">
        <v>1317</v>
      </c>
      <c r="Q1141" t="s">
        <v>1331</v>
      </c>
    </row>
    <row r="1142" spans="1:17" x14ac:dyDescent="0.25">
      <c r="A1142" t="s">
        <v>10129</v>
      </c>
      <c r="B1142" t="s">
        <v>1321</v>
      </c>
      <c r="C1142">
        <v>1</v>
      </c>
      <c r="D1142" t="s">
        <v>18</v>
      </c>
      <c r="E1142" t="s">
        <v>33</v>
      </c>
      <c r="F1142" s="1">
        <v>0.33333333333333331</v>
      </c>
      <c r="G1142" t="s">
        <v>38</v>
      </c>
      <c r="H1142" t="s">
        <v>38</v>
      </c>
      <c r="I1142">
        <v>240</v>
      </c>
      <c r="J1142">
        <v>29</v>
      </c>
      <c r="K1142" s="4">
        <v>1.1111100111111E+24</v>
      </c>
      <c r="L1142" t="s">
        <v>10130</v>
      </c>
      <c r="N1142" t="s">
        <v>10116</v>
      </c>
      <c r="O1142" t="s">
        <v>66</v>
      </c>
      <c r="P1142" t="s">
        <v>1317</v>
      </c>
      <c r="Q1142" t="s">
        <v>1332</v>
      </c>
    </row>
    <row r="1143" spans="1:17" x14ac:dyDescent="0.25">
      <c r="A1143" t="s">
        <v>10129</v>
      </c>
      <c r="B1143" t="s">
        <v>1323</v>
      </c>
      <c r="C1143">
        <v>1</v>
      </c>
      <c r="D1143" t="s">
        <v>18</v>
      </c>
      <c r="E1143" t="s">
        <v>42</v>
      </c>
      <c r="F1143" s="1">
        <v>0.33333333333333331</v>
      </c>
      <c r="G1143" t="s">
        <v>38</v>
      </c>
      <c r="H1143" t="s">
        <v>38</v>
      </c>
      <c r="I1143">
        <v>240</v>
      </c>
      <c r="J1143">
        <v>29</v>
      </c>
      <c r="K1143" s="4">
        <v>1.1111100111111E+24</v>
      </c>
      <c r="L1143" t="s">
        <v>10130</v>
      </c>
      <c r="N1143" t="s">
        <v>10116</v>
      </c>
      <c r="O1143" t="s">
        <v>66</v>
      </c>
      <c r="P1143" t="s">
        <v>1317</v>
      </c>
      <c r="Q1143" t="s">
        <v>1333</v>
      </c>
    </row>
    <row r="1144" spans="1:17" x14ac:dyDescent="0.25">
      <c r="A1144" t="s">
        <v>10129</v>
      </c>
      <c r="B1144" t="s">
        <v>1327</v>
      </c>
      <c r="C1144">
        <v>1</v>
      </c>
      <c r="D1144" t="s">
        <v>18</v>
      </c>
      <c r="E1144" t="s">
        <v>33</v>
      </c>
      <c r="F1144" s="1">
        <v>0.58333333333333337</v>
      </c>
      <c r="G1144" t="s">
        <v>9799</v>
      </c>
      <c r="H1144" t="s">
        <v>1328</v>
      </c>
      <c r="I1144">
        <v>120</v>
      </c>
      <c r="J1144">
        <v>29</v>
      </c>
      <c r="K1144" s="4">
        <v>1.1111100111111E+24</v>
      </c>
      <c r="L1144" t="s">
        <v>10130</v>
      </c>
      <c r="M1144" t="s">
        <v>24</v>
      </c>
      <c r="N1144" t="s">
        <v>10116</v>
      </c>
      <c r="O1144" t="s">
        <v>66</v>
      </c>
      <c r="P1144" t="s">
        <v>20</v>
      </c>
      <c r="Q1144" t="s">
        <v>1334</v>
      </c>
    </row>
    <row r="1145" spans="1:17" x14ac:dyDescent="0.25">
      <c r="A1145" t="s">
        <v>10131</v>
      </c>
      <c r="B1145" t="s">
        <v>17</v>
      </c>
      <c r="C1145">
        <v>1</v>
      </c>
      <c r="D1145" t="s">
        <v>18</v>
      </c>
      <c r="E1145" t="s">
        <v>19</v>
      </c>
      <c r="F1145" s="1">
        <v>0.375</v>
      </c>
      <c r="G1145" t="s">
        <v>10132</v>
      </c>
      <c r="H1145" t="s">
        <v>1304</v>
      </c>
      <c r="I1145">
        <v>120</v>
      </c>
      <c r="J1145">
        <v>28</v>
      </c>
      <c r="K1145" s="4">
        <v>1.1111010001111099E+44</v>
      </c>
      <c r="L1145" t="s">
        <v>38</v>
      </c>
      <c r="M1145" t="s">
        <v>24</v>
      </c>
      <c r="N1145" t="s">
        <v>10116</v>
      </c>
      <c r="O1145" t="s">
        <v>25</v>
      </c>
      <c r="P1145" t="s">
        <v>20</v>
      </c>
      <c r="Q1145" t="s">
        <v>1335</v>
      </c>
    </row>
    <row r="1146" spans="1:17" x14ac:dyDescent="0.25">
      <c r="A1146" t="s">
        <v>10131</v>
      </c>
      <c r="B1146" t="s">
        <v>28</v>
      </c>
      <c r="C1146">
        <v>1</v>
      </c>
      <c r="D1146" t="s">
        <v>18</v>
      </c>
      <c r="E1146" t="s">
        <v>29</v>
      </c>
      <c r="F1146" s="1">
        <v>0.375</v>
      </c>
      <c r="G1146" t="s">
        <v>10133</v>
      </c>
      <c r="H1146" t="s">
        <v>1304</v>
      </c>
      <c r="I1146">
        <v>120</v>
      </c>
      <c r="J1146">
        <v>28</v>
      </c>
      <c r="K1146" s="4">
        <v>1.1111010001111099E+44</v>
      </c>
      <c r="L1146" t="s">
        <v>38</v>
      </c>
      <c r="M1146" t="s">
        <v>24</v>
      </c>
      <c r="N1146" t="s">
        <v>10116</v>
      </c>
      <c r="O1146" t="s">
        <v>25</v>
      </c>
      <c r="P1146" t="s">
        <v>20</v>
      </c>
      <c r="Q1146" t="s">
        <v>1336</v>
      </c>
    </row>
    <row r="1147" spans="1:17" x14ac:dyDescent="0.25">
      <c r="A1147" t="s">
        <v>10134</v>
      </c>
      <c r="B1147" t="s">
        <v>17</v>
      </c>
      <c r="C1147">
        <v>1</v>
      </c>
      <c r="D1147" t="s">
        <v>18</v>
      </c>
      <c r="E1147" t="s">
        <v>19</v>
      </c>
      <c r="F1147" s="1">
        <v>0.375</v>
      </c>
      <c r="G1147" t="s">
        <v>9247</v>
      </c>
      <c r="H1147" t="s">
        <v>1337</v>
      </c>
      <c r="I1147">
        <v>180</v>
      </c>
      <c r="J1147">
        <v>27</v>
      </c>
      <c r="K1147" s="4">
        <v>1.1111100111111E+24</v>
      </c>
      <c r="L1147" t="s">
        <v>38</v>
      </c>
      <c r="M1147" t="s">
        <v>24</v>
      </c>
      <c r="N1147" t="s">
        <v>10116</v>
      </c>
      <c r="O1147" t="s">
        <v>66</v>
      </c>
      <c r="P1147" t="s">
        <v>20</v>
      </c>
      <c r="Q1147" t="s">
        <v>1338</v>
      </c>
    </row>
    <row r="1148" spans="1:17" x14ac:dyDescent="0.25">
      <c r="A1148" t="s">
        <v>10135</v>
      </c>
      <c r="B1148" t="s">
        <v>17</v>
      </c>
      <c r="C1148">
        <v>1</v>
      </c>
      <c r="D1148" t="s">
        <v>18</v>
      </c>
      <c r="E1148" t="s">
        <v>33</v>
      </c>
      <c r="F1148" s="1">
        <v>0.375</v>
      </c>
      <c r="G1148" t="s">
        <v>9799</v>
      </c>
      <c r="H1148" t="s">
        <v>1339</v>
      </c>
      <c r="I1148">
        <v>120</v>
      </c>
      <c r="J1148">
        <v>28</v>
      </c>
      <c r="K1148" s="4">
        <v>1.1111110001111099E+44</v>
      </c>
      <c r="L1148" t="s">
        <v>38</v>
      </c>
      <c r="M1148" t="s">
        <v>24</v>
      </c>
      <c r="N1148" t="s">
        <v>10116</v>
      </c>
      <c r="O1148" t="s">
        <v>25</v>
      </c>
      <c r="P1148" t="s">
        <v>20</v>
      </c>
      <c r="Q1148" t="s">
        <v>1340</v>
      </c>
    </row>
    <row r="1149" spans="1:17" x14ac:dyDescent="0.25">
      <c r="A1149" t="s">
        <v>10135</v>
      </c>
      <c r="B1149" t="s">
        <v>28</v>
      </c>
      <c r="C1149">
        <v>1</v>
      </c>
      <c r="D1149" t="s">
        <v>18</v>
      </c>
      <c r="E1149" t="s">
        <v>42</v>
      </c>
      <c r="F1149" s="1">
        <v>0.375</v>
      </c>
      <c r="G1149" t="s">
        <v>9799</v>
      </c>
      <c r="H1149" t="s">
        <v>1339</v>
      </c>
      <c r="I1149">
        <v>120</v>
      </c>
      <c r="J1149">
        <v>28</v>
      </c>
      <c r="K1149" s="4">
        <v>1.1111110001111099E+44</v>
      </c>
      <c r="L1149" t="s">
        <v>38</v>
      </c>
      <c r="M1149" t="s">
        <v>24</v>
      </c>
      <c r="N1149" t="s">
        <v>10116</v>
      </c>
      <c r="O1149" t="s">
        <v>25</v>
      </c>
      <c r="P1149" t="s">
        <v>20</v>
      </c>
      <c r="Q1149" t="s">
        <v>1341</v>
      </c>
    </row>
    <row r="1150" spans="1:17" x14ac:dyDescent="0.25">
      <c r="A1150" t="s">
        <v>10136</v>
      </c>
      <c r="B1150" t="s">
        <v>17</v>
      </c>
      <c r="C1150">
        <v>1</v>
      </c>
      <c r="D1150" t="s">
        <v>18</v>
      </c>
      <c r="E1150" t="s">
        <v>33</v>
      </c>
      <c r="F1150" s="1">
        <v>0.375</v>
      </c>
      <c r="G1150" t="s">
        <v>9799</v>
      </c>
      <c r="H1150" t="s">
        <v>1339</v>
      </c>
      <c r="I1150">
        <v>120</v>
      </c>
      <c r="J1150">
        <v>28</v>
      </c>
      <c r="K1150" s="4">
        <v>1.1111100111111E+24</v>
      </c>
      <c r="L1150" t="s">
        <v>38</v>
      </c>
      <c r="M1150" t="s">
        <v>24</v>
      </c>
      <c r="N1150" t="s">
        <v>10116</v>
      </c>
      <c r="O1150" t="s">
        <v>66</v>
      </c>
      <c r="P1150" t="s">
        <v>20</v>
      </c>
      <c r="Q1150" t="s">
        <v>1342</v>
      </c>
    </row>
    <row r="1151" spans="1:17" x14ac:dyDescent="0.25">
      <c r="A1151" t="s">
        <v>10136</v>
      </c>
      <c r="B1151" t="s">
        <v>28</v>
      </c>
      <c r="C1151">
        <v>1</v>
      </c>
      <c r="D1151" t="s">
        <v>18</v>
      </c>
      <c r="E1151" t="s">
        <v>42</v>
      </c>
      <c r="F1151" s="1">
        <v>0.375</v>
      </c>
      <c r="G1151" t="s">
        <v>9799</v>
      </c>
      <c r="H1151" t="s">
        <v>1339</v>
      </c>
      <c r="I1151">
        <v>120</v>
      </c>
      <c r="J1151">
        <v>28</v>
      </c>
      <c r="K1151" s="4">
        <v>1.1111100111111E+24</v>
      </c>
      <c r="L1151" t="s">
        <v>38</v>
      </c>
      <c r="M1151" t="s">
        <v>24</v>
      </c>
      <c r="N1151" t="s">
        <v>10116</v>
      </c>
      <c r="O1151" t="s">
        <v>66</v>
      </c>
      <c r="P1151" t="s">
        <v>20</v>
      </c>
      <c r="Q1151" t="s">
        <v>1343</v>
      </c>
    </row>
    <row r="1152" spans="1:17" x14ac:dyDescent="0.25">
      <c r="A1152" t="s">
        <v>10137</v>
      </c>
      <c r="B1152" t="s">
        <v>17</v>
      </c>
      <c r="C1152">
        <v>1</v>
      </c>
      <c r="D1152" t="s">
        <v>18</v>
      </c>
      <c r="E1152" t="s">
        <v>37</v>
      </c>
      <c r="F1152" s="1">
        <v>0.375</v>
      </c>
      <c r="G1152" t="s">
        <v>9799</v>
      </c>
      <c r="H1152" t="s">
        <v>38</v>
      </c>
      <c r="I1152">
        <v>180</v>
      </c>
      <c r="J1152">
        <v>28</v>
      </c>
      <c r="K1152" s="4">
        <v>1.1111100111111E+24</v>
      </c>
      <c r="L1152" t="s">
        <v>38</v>
      </c>
      <c r="M1152" t="s">
        <v>24</v>
      </c>
      <c r="N1152" t="s">
        <v>10116</v>
      </c>
      <c r="O1152" t="s">
        <v>66</v>
      </c>
      <c r="P1152" t="s">
        <v>20</v>
      </c>
      <c r="Q1152" t="s">
        <v>1344</v>
      </c>
    </row>
    <row r="1153" spans="1:17" x14ac:dyDescent="0.25">
      <c r="A1153" t="s">
        <v>10138</v>
      </c>
      <c r="B1153" t="s">
        <v>17</v>
      </c>
      <c r="C1153">
        <v>1</v>
      </c>
      <c r="D1153" t="s">
        <v>18</v>
      </c>
      <c r="E1153" t="s">
        <v>29</v>
      </c>
      <c r="F1153" s="1">
        <v>0.45833333333333331</v>
      </c>
      <c r="G1153" t="s">
        <v>9194</v>
      </c>
      <c r="H1153" t="s">
        <v>1298</v>
      </c>
      <c r="I1153">
        <v>60</v>
      </c>
      <c r="J1153">
        <v>28</v>
      </c>
      <c r="K1153" s="4">
        <v>1.1111010001111099E+44</v>
      </c>
      <c r="L1153" t="s">
        <v>10139</v>
      </c>
      <c r="M1153" t="s">
        <v>24</v>
      </c>
      <c r="N1153" t="s">
        <v>10116</v>
      </c>
      <c r="O1153" t="s">
        <v>25</v>
      </c>
      <c r="P1153" t="s">
        <v>20</v>
      </c>
      <c r="Q1153" t="s">
        <v>1345</v>
      </c>
    </row>
    <row r="1154" spans="1:17" x14ac:dyDescent="0.25">
      <c r="A1154" t="s">
        <v>10138</v>
      </c>
      <c r="B1154" t="s">
        <v>28</v>
      </c>
      <c r="C1154">
        <v>1</v>
      </c>
      <c r="D1154" t="s">
        <v>18</v>
      </c>
      <c r="E1154" t="s">
        <v>37</v>
      </c>
      <c r="F1154" s="1">
        <v>0.375</v>
      </c>
      <c r="G1154" t="s">
        <v>9186</v>
      </c>
      <c r="H1154" t="s">
        <v>1298</v>
      </c>
      <c r="I1154">
        <v>180</v>
      </c>
      <c r="J1154">
        <v>28</v>
      </c>
      <c r="K1154" s="4">
        <v>1.11101100011111E+44</v>
      </c>
      <c r="L1154" t="s">
        <v>10139</v>
      </c>
      <c r="M1154" t="s">
        <v>24</v>
      </c>
      <c r="N1154" t="s">
        <v>10116</v>
      </c>
      <c r="O1154" t="s">
        <v>25</v>
      </c>
      <c r="P1154" t="s">
        <v>20</v>
      </c>
      <c r="Q1154" t="s">
        <v>1346</v>
      </c>
    </row>
    <row r="1155" spans="1:17" x14ac:dyDescent="0.25">
      <c r="A1155" t="s">
        <v>10140</v>
      </c>
      <c r="B1155" t="s">
        <v>1316</v>
      </c>
      <c r="C1155">
        <v>1</v>
      </c>
      <c r="D1155" t="s">
        <v>18</v>
      </c>
      <c r="E1155" t="s">
        <v>19</v>
      </c>
      <c r="F1155" s="1">
        <v>0.54166666666666663</v>
      </c>
      <c r="G1155" t="s">
        <v>38</v>
      </c>
      <c r="H1155" t="s">
        <v>38</v>
      </c>
      <c r="I1155">
        <v>240</v>
      </c>
      <c r="J1155">
        <v>26</v>
      </c>
      <c r="K1155" s="4">
        <v>1.1111010001111099E+44</v>
      </c>
      <c r="L1155" t="s">
        <v>38</v>
      </c>
      <c r="N1155" t="s">
        <v>10116</v>
      </c>
      <c r="O1155" t="s">
        <v>25</v>
      </c>
      <c r="P1155" t="s">
        <v>1317</v>
      </c>
      <c r="Q1155" t="s">
        <v>1347</v>
      </c>
    </row>
    <row r="1156" spans="1:17" x14ac:dyDescent="0.25">
      <c r="A1156" t="s">
        <v>10140</v>
      </c>
      <c r="B1156" t="s">
        <v>1319</v>
      </c>
      <c r="C1156">
        <v>1</v>
      </c>
      <c r="D1156" t="s">
        <v>18</v>
      </c>
      <c r="E1156" t="s">
        <v>29</v>
      </c>
      <c r="F1156" s="1">
        <v>0.54166666666666663</v>
      </c>
      <c r="G1156" t="s">
        <v>38</v>
      </c>
      <c r="H1156" t="s">
        <v>38</v>
      </c>
      <c r="I1156">
        <v>240</v>
      </c>
      <c r="J1156">
        <v>26</v>
      </c>
      <c r="K1156" s="4">
        <v>1.1111010001111099E+44</v>
      </c>
      <c r="L1156" t="s">
        <v>38</v>
      </c>
      <c r="N1156" t="s">
        <v>10116</v>
      </c>
      <c r="O1156" t="s">
        <v>25</v>
      </c>
      <c r="P1156" t="s">
        <v>1317</v>
      </c>
      <c r="Q1156" t="s">
        <v>1348</v>
      </c>
    </row>
    <row r="1157" spans="1:17" x14ac:dyDescent="0.25">
      <c r="A1157" t="s">
        <v>10140</v>
      </c>
      <c r="B1157" t="s">
        <v>1321</v>
      </c>
      <c r="C1157">
        <v>1</v>
      </c>
      <c r="D1157" t="s">
        <v>18</v>
      </c>
      <c r="E1157" t="s">
        <v>33</v>
      </c>
      <c r="F1157" s="1">
        <v>0.54166666666666663</v>
      </c>
      <c r="G1157" t="s">
        <v>38</v>
      </c>
      <c r="H1157" t="s">
        <v>38</v>
      </c>
      <c r="I1157">
        <v>240</v>
      </c>
      <c r="J1157">
        <v>26</v>
      </c>
      <c r="K1157" s="4">
        <v>1.1111110001111099E+44</v>
      </c>
      <c r="L1157" t="s">
        <v>38</v>
      </c>
      <c r="N1157" t="s">
        <v>10116</v>
      </c>
      <c r="O1157" t="s">
        <v>25</v>
      </c>
      <c r="P1157" t="s">
        <v>1317</v>
      </c>
      <c r="Q1157" t="s">
        <v>1349</v>
      </c>
    </row>
    <row r="1158" spans="1:17" x14ac:dyDescent="0.25">
      <c r="A1158" t="s">
        <v>10140</v>
      </c>
      <c r="B1158" t="s">
        <v>1323</v>
      </c>
      <c r="C1158">
        <v>1</v>
      </c>
      <c r="D1158" t="s">
        <v>18</v>
      </c>
      <c r="E1158" t="s">
        <v>42</v>
      </c>
      <c r="F1158" s="1">
        <v>0.54166666666666663</v>
      </c>
      <c r="G1158" t="s">
        <v>38</v>
      </c>
      <c r="H1158" t="s">
        <v>38</v>
      </c>
      <c r="I1158">
        <v>240</v>
      </c>
      <c r="J1158">
        <v>26</v>
      </c>
      <c r="K1158" s="4">
        <v>1.1111110001111099E+44</v>
      </c>
      <c r="L1158" t="s">
        <v>38</v>
      </c>
      <c r="N1158" t="s">
        <v>10116</v>
      </c>
      <c r="O1158" t="s">
        <v>25</v>
      </c>
      <c r="P1158" t="s">
        <v>1317</v>
      </c>
      <c r="Q1158" t="s">
        <v>1350</v>
      </c>
    </row>
    <row r="1159" spans="1:17" x14ac:dyDescent="0.25">
      <c r="A1159" t="s">
        <v>10140</v>
      </c>
      <c r="B1159" t="s">
        <v>456</v>
      </c>
      <c r="C1159">
        <v>1</v>
      </c>
      <c r="D1159" t="s">
        <v>18</v>
      </c>
      <c r="E1159" t="s">
        <v>42</v>
      </c>
      <c r="F1159" s="1">
        <v>0.45833333333333331</v>
      </c>
      <c r="G1159" t="s">
        <v>9195</v>
      </c>
      <c r="H1159" t="s">
        <v>1328</v>
      </c>
      <c r="I1159">
        <v>60</v>
      </c>
      <c r="J1159">
        <v>26</v>
      </c>
      <c r="K1159" s="4">
        <v>1.1111110001111099E+44</v>
      </c>
      <c r="L1159" t="s">
        <v>38</v>
      </c>
      <c r="M1159" t="s">
        <v>24</v>
      </c>
      <c r="N1159" t="s">
        <v>10116</v>
      </c>
      <c r="O1159" t="s">
        <v>25</v>
      </c>
      <c r="P1159" t="s">
        <v>45</v>
      </c>
      <c r="Q1159" t="s">
        <v>1351</v>
      </c>
    </row>
    <row r="1160" spans="1:17" x14ac:dyDescent="0.25">
      <c r="A1160" t="s">
        <v>10141</v>
      </c>
      <c r="B1160" t="s">
        <v>1316</v>
      </c>
      <c r="C1160">
        <v>1</v>
      </c>
      <c r="D1160" t="s">
        <v>18</v>
      </c>
      <c r="E1160" t="s">
        <v>19</v>
      </c>
      <c r="F1160" s="1">
        <v>0.54166666666666663</v>
      </c>
      <c r="G1160" t="s">
        <v>38</v>
      </c>
      <c r="H1160" t="s">
        <v>38</v>
      </c>
      <c r="I1160">
        <v>240</v>
      </c>
      <c r="J1160">
        <v>26</v>
      </c>
      <c r="K1160" s="4">
        <v>1.1111100111111E+24</v>
      </c>
      <c r="L1160" t="s">
        <v>10142</v>
      </c>
      <c r="N1160" t="s">
        <v>10116</v>
      </c>
      <c r="O1160" t="s">
        <v>66</v>
      </c>
      <c r="P1160" t="s">
        <v>1317</v>
      </c>
      <c r="Q1160" t="s">
        <v>1352</v>
      </c>
    </row>
    <row r="1161" spans="1:17" x14ac:dyDescent="0.25">
      <c r="A1161" t="s">
        <v>10141</v>
      </c>
      <c r="B1161" t="s">
        <v>1319</v>
      </c>
      <c r="C1161">
        <v>1</v>
      </c>
      <c r="D1161" t="s">
        <v>18</v>
      </c>
      <c r="E1161" t="s">
        <v>29</v>
      </c>
      <c r="F1161" s="1">
        <v>0.54166666666666663</v>
      </c>
      <c r="G1161" t="s">
        <v>38</v>
      </c>
      <c r="H1161" t="s">
        <v>38</v>
      </c>
      <c r="I1161">
        <v>240</v>
      </c>
      <c r="J1161">
        <v>26</v>
      </c>
      <c r="K1161" s="4">
        <v>1.1111100111111E+24</v>
      </c>
      <c r="L1161" t="s">
        <v>10142</v>
      </c>
      <c r="N1161" t="s">
        <v>10116</v>
      </c>
      <c r="O1161" t="s">
        <v>66</v>
      </c>
      <c r="P1161" t="s">
        <v>1317</v>
      </c>
      <c r="Q1161" t="s">
        <v>1353</v>
      </c>
    </row>
    <row r="1162" spans="1:17" x14ac:dyDescent="0.25">
      <c r="A1162" t="s">
        <v>10141</v>
      </c>
      <c r="B1162" t="s">
        <v>1321</v>
      </c>
      <c r="C1162">
        <v>1</v>
      </c>
      <c r="D1162" t="s">
        <v>18</v>
      </c>
      <c r="E1162" t="s">
        <v>42</v>
      </c>
      <c r="F1162" s="1">
        <v>0.54166666666666663</v>
      </c>
      <c r="G1162" t="s">
        <v>38</v>
      </c>
      <c r="H1162" t="s">
        <v>38</v>
      </c>
      <c r="I1162">
        <v>240</v>
      </c>
      <c r="J1162">
        <v>26</v>
      </c>
      <c r="K1162" s="4">
        <v>1.1111100111111E+24</v>
      </c>
      <c r="L1162" t="s">
        <v>10142</v>
      </c>
      <c r="N1162" t="s">
        <v>10116</v>
      </c>
      <c r="O1162" t="s">
        <v>66</v>
      </c>
      <c r="P1162" t="s">
        <v>1317</v>
      </c>
      <c r="Q1162" t="s">
        <v>1354</v>
      </c>
    </row>
    <row r="1163" spans="1:17" x14ac:dyDescent="0.25">
      <c r="A1163" t="s">
        <v>10141</v>
      </c>
      <c r="B1163" t="s">
        <v>1323</v>
      </c>
      <c r="C1163">
        <v>1</v>
      </c>
      <c r="D1163" t="s">
        <v>18</v>
      </c>
      <c r="E1163" t="s">
        <v>33</v>
      </c>
      <c r="F1163" s="1">
        <v>0.54166666666666663</v>
      </c>
      <c r="G1163" t="s">
        <v>38</v>
      </c>
      <c r="H1163" t="s">
        <v>38</v>
      </c>
      <c r="I1163">
        <v>240</v>
      </c>
      <c r="J1163">
        <v>26</v>
      </c>
      <c r="K1163" s="4">
        <v>1.1111100111111E+24</v>
      </c>
      <c r="L1163" t="s">
        <v>10142</v>
      </c>
      <c r="N1163" t="s">
        <v>10116</v>
      </c>
      <c r="O1163" t="s">
        <v>66</v>
      </c>
      <c r="P1163" t="s">
        <v>1317</v>
      </c>
      <c r="Q1163" t="s">
        <v>1355</v>
      </c>
    </row>
    <row r="1164" spans="1:17" x14ac:dyDescent="0.25">
      <c r="A1164" t="s">
        <v>10141</v>
      </c>
      <c r="B1164" t="s">
        <v>456</v>
      </c>
      <c r="C1164">
        <v>1</v>
      </c>
      <c r="D1164" t="s">
        <v>18</v>
      </c>
      <c r="E1164" t="s">
        <v>29</v>
      </c>
      <c r="F1164" s="1">
        <v>0.375</v>
      </c>
      <c r="G1164" t="s">
        <v>9349</v>
      </c>
      <c r="H1164" t="s">
        <v>1328</v>
      </c>
      <c r="I1164">
        <v>60</v>
      </c>
      <c r="J1164">
        <v>26</v>
      </c>
      <c r="K1164" s="4">
        <v>1.1111100111111E+24</v>
      </c>
      <c r="L1164" t="s">
        <v>38</v>
      </c>
      <c r="M1164" t="s">
        <v>24</v>
      </c>
      <c r="N1164" t="s">
        <v>10116</v>
      </c>
      <c r="O1164" t="s">
        <v>66</v>
      </c>
      <c r="P1164" t="s">
        <v>45</v>
      </c>
      <c r="Q1164" t="s">
        <v>1356</v>
      </c>
    </row>
    <row r="1165" spans="1:17" x14ac:dyDescent="0.25">
      <c r="A1165" t="s">
        <v>10143</v>
      </c>
      <c r="B1165" t="s">
        <v>1327</v>
      </c>
      <c r="C1165">
        <v>1</v>
      </c>
      <c r="D1165" t="s">
        <v>18</v>
      </c>
      <c r="E1165" t="s">
        <v>19</v>
      </c>
      <c r="F1165" s="1">
        <v>0.54166666666666663</v>
      </c>
      <c r="G1165" t="s">
        <v>9186</v>
      </c>
      <c r="H1165" t="s">
        <v>1307</v>
      </c>
      <c r="I1165">
        <v>180</v>
      </c>
      <c r="J1165">
        <v>26</v>
      </c>
      <c r="K1165" s="4">
        <v>1.1111010001111099E+44</v>
      </c>
      <c r="L1165" t="s">
        <v>10144</v>
      </c>
      <c r="M1165" t="s">
        <v>24</v>
      </c>
      <c r="N1165" t="s">
        <v>10116</v>
      </c>
      <c r="O1165" t="s">
        <v>25</v>
      </c>
      <c r="P1165" t="s">
        <v>20</v>
      </c>
      <c r="Q1165" t="s">
        <v>1357</v>
      </c>
    </row>
    <row r="1166" spans="1:17" x14ac:dyDescent="0.25">
      <c r="A1166" t="s">
        <v>10145</v>
      </c>
      <c r="B1166" t="s">
        <v>17</v>
      </c>
      <c r="C1166">
        <v>1</v>
      </c>
      <c r="D1166" t="s">
        <v>18</v>
      </c>
      <c r="E1166" t="s">
        <v>19</v>
      </c>
      <c r="F1166" s="1">
        <v>0.58333333333333337</v>
      </c>
      <c r="G1166" t="s">
        <v>9197</v>
      </c>
      <c r="H1166" t="s">
        <v>1358</v>
      </c>
      <c r="I1166">
        <v>120</v>
      </c>
      <c r="J1166">
        <v>28</v>
      </c>
      <c r="K1166" s="4">
        <v>1.1111100111111E+24</v>
      </c>
      <c r="L1166" t="s">
        <v>10146</v>
      </c>
      <c r="M1166" t="s">
        <v>24</v>
      </c>
      <c r="N1166" t="s">
        <v>10116</v>
      </c>
      <c r="O1166" t="s">
        <v>66</v>
      </c>
      <c r="P1166" t="s">
        <v>20</v>
      </c>
      <c r="Q1166" t="s">
        <v>1359</v>
      </c>
    </row>
    <row r="1167" spans="1:17" x14ac:dyDescent="0.25">
      <c r="A1167" t="s">
        <v>10145</v>
      </c>
      <c r="B1167" t="s">
        <v>28</v>
      </c>
      <c r="C1167">
        <v>1</v>
      </c>
      <c r="D1167" t="s">
        <v>18</v>
      </c>
      <c r="E1167" t="s">
        <v>29</v>
      </c>
      <c r="F1167" s="1">
        <v>0.54166666666666663</v>
      </c>
      <c r="G1167" t="s">
        <v>9194</v>
      </c>
      <c r="H1167" t="s">
        <v>1358</v>
      </c>
      <c r="I1167">
        <v>60</v>
      </c>
      <c r="J1167">
        <v>28</v>
      </c>
      <c r="K1167" s="4">
        <v>1.1111100111111E+24</v>
      </c>
      <c r="L1167" t="s">
        <v>10146</v>
      </c>
      <c r="M1167" t="s">
        <v>24</v>
      </c>
      <c r="N1167" t="s">
        <v>10116</v>
      </c>
      <c r="O1167" t="s">
        <v>66</v>
      </c>
      <c r="P1167" t="s">
        <v>20</v>
      </c>
      <c r="Q1167" t="s">
        <v>1360</v>
      </c>
    </row>
    <row r="1168" spans="1:17" x14ac:dyDescent="0.25">
      <c r="A1168" t="s">
        <v>10147</v>
      </c>
      <c r="B1168" t="s">
        <v>17</v>
      </c>
      <c r="C1168">
        <v>1</v>
      </c>
      <c r="D1168" t="s">
        <v>18</v>
      </c>
      <c r="E1168" t="s">
        <v>29</v>
      </c>
      <c r="F1168" s="1">
        <v>0.54166666666666663</v>
      </c>
      <c r="G1168" t="s">
        <v>9186</v>
      </c>
      <c r="H1168" t="s">
        <v>1304</v>
      </c>
      <c r="I1168">
        <v>120</v>
      </c>
      <c r="J1168">
        <v>26</v>
      </c>
      <c r="K1168" s="4">
        <v>1.1111010001111099E+44</v>
      </c>
      <c r="L1168" t="s">
        <v>10148</v>
      </c>
      <c r="M1168" t="s">
        <v>24</v>
      </c>
      <c r="N1168" t="s">
        <v>10116</v>
      </c>
      <c r="O1168" t="s">
        <v>25</v>
      </c>
      <c r="P1168" t="s">
        <v>20</v>
      </c>
      <c r="Q1168" t="s">
        <v>1361</v>
      </c>
    </row>
    <row r="1169" spans="1:17" x14ac:dyDescent="0.25">
      <c r="A1169" t="s">
        <v>10147</v>
      </c>
      <c r="B1169" t="s">
        <v>28</v>
      </c>
      <c r="C1169">
        <v>1</v>
      </c>
      <c r="D1169" t="s">
        <v>18</v>
      </c>
      <c r="E1169" t="s">
        <v>33</v>
      </c>
      <c r="F1169" s="1">
        <v>0.625</v>
      </c>
      <c r="G1169" t="s">
        <v>9247</v>
      </c>
      <c r="H1169" t="s">
        <v>1304</v>
      </c>
      <c r="I1169">
        <v>120</v>
      </c>
      <c r="J1169">
        <v>26</v>
      </c>
      <c r="K1169" s="4">
        <v>1.1111110001111099E+44</v>
      </c>
      <c r="L1169" t="s">
        <v>10148</v>
      </c>
      <c r="M1169" t="s">
        <v>24</v>
      </c>
      <c r="N1169" t="s">
        <v>10116</v>
      </c>
      <c r="O1169" t="s">
        <v>25</v>
      </c>
      <c r="P1169" t="s">
        <v>20</v>
      </c>
      <c r="Q1169" t="s">
        <v>1362</v>
      </c>
    </row>
    <row r="1170" spans="1:17" x14ac:dyDescent="0.25">
      <c r="A1170" t="s">
        <v>10149</v>
      </c>
      <c r="B1170" t="s">
        <v>17</v>
      </c>
      <c r="C1170">
        <v>1</v>
      </c>
      <c r="D1170" t="s">
        <v>18</v>
      </c>
      <c r="E1170" t="s">
        <v>42</v>
      </c>
      <c r="F1170" s="1">
        <v>0.54166666666666663</v>
      </c>
      <c r="G1170" t="s">
        <v>9174</v>
      </c>
      <c r="H1170" t="s">
        <v>1314</v>
      </c>
      <c r="I1170">
        <v>180</v>
      </c>
      <c r="J1170">
        <v>25</v>
      </c>
      <c r="K1170" s="4">
        <v>1.111100111111E+23</v>
      </c>
      <c r="L1170" t="s">
        <v>38</v>
      </c>
      <c r="M1170" t="s">
        <v>24</v>
      </c>
      <c r="N1170" t="s">
        <v>10116</v>
      </c>
      <c r="O1170" t="s">
        <v>66</v>
      </c>
      <c r="P1170" t="s">
        <v>20</v>
      </c>
      <c r="Q1170" t="s">
        <v>1363</v>
      </c>
    </row>
    <row r="1171" spans="1:17" x14ac:dyDescent="0.25">
      <c r="A1171" t="s">
        <v>10150</v>
      </c>
      <c r="B1171" t="s">
        <v>17</v>
      </c>
      <c r="C1171">
        <v>1</v>
      </c>
      <c r="D1171" t="s">
        <v>18</v>
      </c>
      <c r="E1171" t="s">
        <v>33</v>
      </c>
      <c r="F1171" s="1">
        <v>0.54166666666666663</v>
      </c>
      <c r="G1171" t="s">
        <v>9799</v>
      </c>
      <c r="H1171" t="s">
        <v>1339</v>
      </c>
      <c r="I1171">
        <v>120</v>
      </c>
      <c r="J1171">
        <v>25</v>
      </c>
      <c r="K1171" s="4">
        <v>1.1111110001111099E+44</v>
      </c>
      <c r="L1171" t="s">
        <v>10151</v>
      </c>
      <c r="M1171" t="s">
        <v>24</v>
      </c>
      <c r="N1171" t="s">
        <v>10116</v>
      </c>
      <c r="O1171" t="s">
        <v>25</v>
      </c>
      <c r="P1171" t="s">
        <v>20</v>
      </c>
      <c r="Q1171" t="s">
        <v>1364</v>
      </c>
    </row>
    <row r="1172" spans="1:17" x14ac:dyDescent="0.25">
      <c r="A1172" t="s">
        <v>10150</v>
      </c>
      <c r="B1172" t="s">
        <v>28</v>
      </c>
      <c r="C1172">
        <v>1</v>
      </c>
      <c r="D1172" t="s">
        <v>18</v>
      </c>
      <c r="E1172" t="s">
        <v>42</v>
      </c>
      <c r="F1172" s="1">
        <v>0.54166666666666663</v>
      </c>
      <c r="G1172" t="s">
        <v>9799</v>
      </c>
      <c r="H1172" t="s">
        <v>1339</v>
      </c>
      <c r="I1172">
        <v>120</v>
      </c>
      <c r="J1172">
        <v>25</v>
      </c>
      <c r="K1172" s="4">
        <v>1.1111110001111099E+44</v>
      </c>
      <c r="L1172" t="s">
        <v>10151</v>
      </c>
      <c r="M1172" t="s">
        <v>24</v>
      </c>
      <c r="N1172" t="s">
        <v>10116</v>
      </c>
      <c r="O1172" t="s">
        <v>25</v>
      </c>
      <c r="P1172" t="s">
        <v>20</v>
      </c>
      <c r="Q1172" t="s">
        <v>1365</v>
      </c>
    </row>
    <row r="1173" spans="1:17" x14ac:dyDescent="0.25">
      <c r="A1173" t="s">
        <v>10152</v>
      </c>
      <c r="B1173" t="s">
        <v>1316</v>
      </c>
      <c r="C1173">
        <v>1</v>
      </c>
      <c r="D1173" t="s">
        <v>18</v>
      </c>
      <c r="E1173" t="s">
        <v>19</v>
      </c>
      <c r="F1173" s="1">
        <v>0.375</v>
      </c>
      <c r="G1173" t="s">
        <v>38</v>
      </c>
      <c r="H1173" t="s">
        <v>38</v>
      </c>
      <c r="I1173">
        <v>180</v>
      </c>
      <c r="J1173">
        <v>27</v>
      </c>
      <c r="K1173" s="4">
        <v>1.1111010001111099E+44</v>
      </c>
      <c r="L1173" t="s">
        <v>10153</v>
      </c>
      <c r="N1173" t="s">
        <v>10116</v>
      </c>
      <c r="O1173" t="s">
        <v>25</v>
      </c>
      <c r="P1173" t="s">
        <v>1317</v>
      </c>
      <c r="Q1173" t="s">
        <v>1366</v>
      </c>
    </row>
    <row r="1174" spans="1:17" x14ac:dyDescent="0.25">
      <c r="A1174" t="s">
        <v>10152</v>
      </c>
      <c r="B1174" t="s">
        <v>1319</v>
      </c>
      <c r="C1174">
        <v>1</v>
      </c>
      <c r="D1174" t="s">
        <v>18</v>
      </c>
      <c r="E1174" t="s">
        <v>29</v>
      </c>
      <c r="F1174" s="1">
        <v>0.375</v>
      </c>
      <c r="G1174" t="s">
        <v>38</v>
      </c>
      <c r="H1174" t="s">
        <v>38</v>
      </c>
      <c r="I1174">
        <v>180</v>
      </c>
      <c r="J1174">
        <v>27</v>
      </c>
      <c r="K1174" s="4">
        <v>1.1111010001111099E+44</v>
      </c>
      <c r="L1174" t="s">
        <v>10153</v>
      </c>
      <c r="N1174" t="s">
        <v>10116</v>
      </c>
      <c r="O1174" t="s">
        <v>25</v>
      </c>
      <c r="P1174" t="s">
        <v>1317</v>
      </c>
      <c r="Q1174" t="s">
        <v>1367</v>
      </c>
    </row>
    <row r="1175" spans="1:17" x14ac:dyDescent="0.25">
      <c r="A1175" t="s">
        <v>10152</v>
      </c>
      <c r="B1175" t="s">
        <v>1321</v>
      </c>
      <c r="C1175">
        <v>1</v>
      </c>
      <c r="D1175" t="s">
        <v>18</v>
      </c>
      <c r="E1175" t="s">
        <v>33</v>
      </c>
      <c r="F1175" s="1">
        <v>0.375</v>
      </c>
      <c r="G1175" t="s">
        <v>38</v>
      </c>
      <c r="H1175" t="s">
        <v>38</v>
      </c>
      <c r="I1175">
        <v>180</v>
      </c>
      <c r="J1175">
        <v>27</v>
      </c>
      <c r="K1175" s="4">
        <v>1.1111110001111099E+44</v>
      </c>
      <c r="L1175" t="s">
        <v>10153</v>
      </c>
      <c r="N1175" t="s">
        <v>10116</v>
      </c>
      <c r="O1175" t="s">
        <v>25</v>
      </c>
      <c r="P1175" t="s">
        <v>1317</v>
      </c>
      <c r="Q1175" t="s">
        <v>1368</v>
      </c>
    </row>
    <row r="1176" spans="1:17" x14ac:dyDescent="0.25">
      <c r="A1176" t="s">
        <v>10152</v>
      </c>
      <c r="B1176" t="s">
        <v>1323</v>
      </c>
      <c r="C1176">
        <v>1</v>
      </c>
      <c r="D1176" t="s">
        <v>18</v>
      </c>
      <c r="E1176" t="s">
        <v>42</v>
      </c>
      <c r="F1176" s="1">
        <v>0.375</v>
      </c>
      <c r="G1176" t="s">
        <v>38</v>
      </c>
      <c r="H1176" t="s">
        <v>38</v>
      </c>
      <c r="I1176">
        <v>180</v>
      </c>
      <c r="J1176">
        <v>27</v>
      </c>
      <c r="K1176" s="4">
        <v>1.1111110001111099E+44</v>
      </c>
      <c r="L1176" t="s">
        <v>10153</v>
      </c>
      <c r="N1176" t="s">
        <v>10116</v>
      </c>
      <c r="O1176" t="s">
        <v>25</v>
      </c>
      <c r="P1176" t="s">
        <v>1317</v>
      </c>
      <c r="Q1176" t="s">
        <v>1369</v>
      </c>
    </row>
    <row r="1177" spans="1:17" x14ac:dyDescent="0.25">
      <c r="A1177" t="s">
        <v>10152</v>
      </c>
      <c r="B1177" t="s">
        <v>1327</v>
      </c>
      <c r="C1177">
        <v>1</v>
      </c>
      <c r="D1177" t="s">
        <v>18</v>
      </c>
      <c r="E1177" t="s">
        <v>42</v>
      </c>
      <c r="F1177" s="1">
        <v>0.625</v>
      </c>
      <c r="G1177" t="s">
        <v>9799</v>
      </c>
      <c r="H1177" t="s">
        <v>1328</v>
      </c>
      <c r="I1177">
        <v>60</v>
      </c>
      <c r="J1177">
        <v>27</v>
      </c>
      <c r="K1177" s="4">
        <v>1.1111110001111099E+44</v>
      </c>
      <c r="L1177" t="s">
        <v>10153</v>
      </c>
      <c r="M1177" t="s">
        <v>24</v>
      </c>
      <c r="N1177" t="s">
        <v>10116</v>
      </c>
      <c r="O1177" t="s">
        <v>25</v>
      </c>
      <c r="P1177" t="s">
        <v>20</v>
      </c>
      <c r="Q1177" t="s">
        <v>1370</v>
      </c>
    </row>
    <row r="1178" spans="1:17" x14ac:dyDescent="0.25">
      <c r="A1178" t="s">
        <v>10154</v>
      </c>
      <c r="B1178" t="s">
        <v>1316</v>
      </c>
      <c r="C1178">
        <v>1</v>
      </c>
      <c r="D1178" t="s">
        <v>18</v>
      </c>
      <c r="E1178" t="s">
        <v>19</v>
      </c>
      <c r="F1178" s="1">
        <v>0.375</v>
      </c>
      <c r="G1178" t="s">
        <v>38</v>
      </c>
      <c r="H1178" t="s">
        <v>38</v>
      </c>
      <c r="I1178">
        <v>240</v>
      </c>
      <c r="J1178">
        <v>27</v>
      </c>
      <c r="K1178" s="4">
        <v>1.1111100111111E+24</v>
      </c>
      <c r="L1178" t="s">
        <v>10155</v>
      </c>
      <c r="N1178" t="s">
        <v>10116</v>
      </c>
      <c r="O1178" t="s">
        <v>66</v>
      </c>
      <c r="P1178" t="s">
        <v>1317</v>
      </c>
      <c r="Q1178" t="s">
        <v>1371</v>
      </c>
    </row>
    <row r="1179" spans="1:17" x14ac:dyDescent="0.25">
      <c r="A1179" t="s">
        <v>10154</v>
      </c>
      <c r="B1179" t="s">
        <v>1319</v>
      </c>
      <c r="C1179">
        <v>1</v>
      </c>
      <c r="D1179" t="s">
        <v>18</v>
      </c>
      <c r="E1179" t="s">
        <v>29</v>
      </c>
      <c r="F1179" s="1">
        <v>0.375</v>
      </c>
      <c r="G1179" t="s">
        <v>38</v>
      </c>
      <c r="H1179" t="s">
        <v>38</v>
      </c>
      <c r="I1179">
        <v>240</v>
      </c>
      <c r="J1179">
        <v>27</v>
      </c>
      <c r="K1179" s="4">
        <v>1.1111100111111E+24</v>
      </c>
      <c r="L1179" t="s">
        <v>10155</v>
      </c>
      <c r="N1179" t="s">
        <v>10116</v>
      </c>
      <c r="O1179" t="s">
        <v>66</v>
      </c>
      <c r="P1179" t="s">
        <v>1317</v>
      </c>
      <c r="Q1179" t="s">
        <v>1372</v>
      </c>
    </row>
    <row r="1180" spans="1:17" x14ac:dyDescent="0.25">
      <c r="A1180" t="s">
        <v>10154</v>
      </c>
      <c r="B1180" t="s">
        <v>1321</v>
      </c>
      <c r="C1180">
        <v>1</v>
      </c>
      <c r="D1180" t="s">
        <v>18</v>
      </c>
      <c r="E1180" t="s">
        <v>33</v>
      </c>
      <c r="F1180" s="1">
        <v>0.375</v>
      </c>
      <c r="G1180" t="s">
        <v>38</v>
      </c>
      <c r="H1180" t="s">
        <v>38</v>
      </c>
      <c r="I1180">
        <v>420</v>
      </c>
      <c r="J1180">
        <v>27</v>
      </c>
      <c r="K1180" s="4">
        <v>1.1111100111111E+24</v>
      </c>
      <c r="L1180" t="s">
        <v>10155</v>
      </c>
      <c r="N1180" t="s">
        <v>10116</v>
      </c>
      <c r="O1180" t="s">
        <v>66</v>
      </c>
      <c r="P1180" t="s">
        <v>1317</v>
      </c>
      <c r="Q1180" t="s">
        <v>1373</v>
      </c>
    </row>
    <row r="1181" spans="1:17" x14ac:dyDescent="0.25">
      <c r="A1181" t="s">
        <v>10154</v>
      </c>
      <c r="B1181" t="s">
        <v>1323</v>
      </c>
      <c r="C1181">
        <v>1</v>
      </c>
      <c r="D1181" t="s">
        <v>18</v>
      </c>
      <c r="E1181" t="s">
        <v>42</v>
      </c>
      <c r="F1181" s="1">
        <v>0.375</v>
      </c>
      <c r="G1181" t="s">
        <v>38</v>
      </c>
      <c r="H1181" t="s">
        <v>38</v>
      </c>
      <c r="I1181">
        <v>240</v>
      </c>
      <c r="J1181">
        <v>27</v>
      </c>
      <c r="K1181" s="4">
        <v>1.1111100111111E+24</v>
      </c>
      <c r="L1181" t="s">
        <v>10155</v>
      </c>
      <c r="N1181" t="s">
        <v>10116</v>
      </c>
      <c r="O1181" t="s">
        <v>66</v>
      </c>
      <c r="P1181" t="s">
        <v>1317</v>
      </c>
      <c r="Q1181" t="s">
        <v>1374</v>
      </c>
    </row>
    <row r="1182" spans="1:17" x14ac:dyDescent="0.25">
      <c r="A1182" t="s">
        <v>10154</v>
      </c>
      <c r="B1182" t="s">
        <v>1327</v>
      </c>
      <c r="C1182">
        <v>1</v>
      </c>
      <c r="D1182" t="s">
        <v>18</v>
      </c>
      <c r="E1182" t="s">
        <v>19</v>
      </c>
      <c r="F1182" s="1">
        <v>0.54166666666666663</v>
      </c>
      <c r="G1182" t="s">
        <v>9160</v>
      </c>
      <c r="H1182" t="s">
        <v>1328</v>
      </c>
      <c r="I1182">
        <v>60</v>
      </c>
      <c r="J1182">
        <v>27</v>
      </c>
      <c r="K1182" s="4">
        <v>1.1111100111111E+24</v>
      </c>
      <c r="L1182" t="s">
        <v>10155</v>
      </c>
      <c r="M1182" t="s">
        <v>24</v>
      </c>
      <c r="N1182" t="s">
        <v>10116</v>
      </c>
      <c r="O1182" t="s">
        <v>66</v>
      </c>
      <c r="P1182" t="s">
        <v>20</v>
      </c>
      <c r="Q1182" t="s">
        <v>1375</v>
      </c>
    </row>
    <row r="1183" spans="1:17" x14ac:dyDescent="0.25">
      <c r="A1183" t="s">
        <v>10156</v>
      </c>
      <c r="B1183" t="s">
        <v>17</v>
      </c>
      <c r="C1183">
        <v>1</v>
      </c>
      <c r="D1183" t="s">
        <v>18</v>
      </c>
      <c r="E1183" t="s">
        <v>19</v>
      </c>
      <c r="F1183" s="1">
        <v>0.375</v>
      </c>
      <c r="G1183" t="s">
        <v>9181</v>
      </c>
      <c r="H1183" t="s">
        <v>1376</v>
      </c>
      <c r="I1183">
        <v>150</v>
      </c>
      <c r="J1183">
        <v>14</v>
      </c>
      <c r="K1183" s="4">
        <v>1.1111010001111099E+44</v>
      </c>
      <c r="L1183" t="s">
        <v>10157</v>
      </c>
      <c r="M1183" t="s">
        <v>24</v>
      </c>
      <c r="N1183" t="s">
        <v>10116</v>
      </c>
      <c r="O1183" t="s">
        <v>25</v>
      </c>
      <c r="P1183" t="s">
        <v>20</v>
      </c>
      <c r="Q1183" t="s">
        <v>1377</v>
      </c>
    </row>
    <row r="1184" spans="1:17" x14ac:dyDescent="0.25">
      <c r="A1184" t="s">
        <v>10156</v>
      </c>
      <c r="B1184" t="s">
        <v>28</v>
      </c>
      <c r="C1184">
        <v>1</v>
      </c>
      <c r="D1184" t="s">
        <v>18</v>
      </c>
      <c r="E1184" t="s">
        <v>33</v>
      </c>
      <c r="F1184" s="1">
        <v>0.375</v>
      </c>
      <c r="G1184" t="s">
        <v>9181</v>
      </c>
      <c r="H1184" t="s">
        <v>1376</v>
      </c>
      <c r="I1184">
        <v>150</v>
      </c>
      <c r="J1184">
        <v>14</v>
      </c>
      <c r="K1184" s="4">
        <v>1.1111110001111099E+44</v>
      </c>
      <c r="L1184" t="s">
        <v>10157</v>
      </c>
      <c r="M1184" t="s">
        <v>24</v>
      </c>
      <c r="N1184" t="s">
        <v>10116</v>
      </c>
      <c r="O1184" t="s">
        <v>25</v>
      </c>
      <c r="P1184" t="s">
        <v>20</v>
      </c>
      <c r="Q1184" t="s">
        <v>1378</v>
      </c>
    </row>
    <row r="1185" spans="1:17" x14ac:dyDescent="0.25">
      <c r="A1185" t="s">
        <v>10158</v>
      </c>
      <c r="B1185" t="s">
        <v>17</v>
      </c>
      <c r="C1185">
        <v>1</v>
      </c>
      <c r="D1185" t="s">
        <v>18</v>
      </c>
      <c r="E1185" t="s">
        <v>19</v>
      </c>
      <c r="F1185" s="1">
        <v>0.5</v>
      </c>
      <c r="G1185" t="s">
        <v>9181</v>
      </c>
      <c r="H1185" t="s">
        <v>38</v>
      </c>
      <c r="I1185">
        <v>120</v>
      </c>
      <c r="J1185">
        <v>13</v>
      </c>
      <c r="K1185" s="4">
        <v>1.1111010001111099E+44</v>
      </c>
      <c r="L1185" t="s">
        <v>10159</v>
      </c>
      <c r="M1185" t="s">
        <v>24</v>
      </c>
      <c r="N1185" t="s">
        <v>10116</v>
      </c>
      <c r="O1185" t="s">
        <v>25</v>
      </c>
      <c r="P1185" t="s">
        <v>20</v>
      </c>
      <c r="Q1185" t="s">
        <v>1379</v>
      </c>
    </row>
    <row r="1186" spans="1:17" x14ac:dyDescent="0.25">
      <c r="A1186" t="s">
        <v>10158</v>
      </c>
      <c r="B1186" t="s">
        <v>28</v>
      </c>
      <c r="C1186">
        <v>1</v>
      </c>
      <c r="D1186" t="s">
        <v>18</v>
      </c>
      <c r="E1186" t="s">
        <v>33</v>
      </c>
      <c r="F1186" s="1">
        <v>0.5</v>
      </c>
      <c r="G1186" t="s">
        <v>9181</v>
      </c>
      <c r="H1186" t="s">
        <v>38</v>
      </c>
      <c r="I1186">
        <v>120</v>
      </c>
      <c r="J1186">
        <v>13</v>
      </c>
      <c r="K1186" s="4">
        <v>1.1111110001111099E+44</v>
      </c>
      <c r="L1186" t="s">
        <v>10159</v>
      </c>
      <c r="M1186" t="s">
        <v>24</v>
      </c>
      <c r="N1186" t="s">
        <v>10116</v>
      </c>
      <c r="O1186" t="s">
        <v>25</v>
      </c>
      <c r="P1186" t="s">
        <v>20</v>
      </c>
      <c r="Q1186" t="s">
        <v>1380</v>
      </c>
    </row>
    <row r="1187" spans="1:17" x14ac:dyDescent="0.25">
      <c r="A1187" t="s">
        <v>10160</v>
      </c>
      <c r="B1187" t="s">
        <v>17</v>
      </c>
      <c r="C1187">
        <v>1</v>
      </c>
      <c r="D1187" t="s">
        <v>18</v>
      </c>
      <c r="E1187" t="s">
        <v>19</v>
      </c>
      <c r="F1187" s="1">
        <v>0.60416666666666663</v>
      </c>
      <c r="G1187" t="s">
        <v>9158</v>
      </c>
      <c r="H1187" t="s">
        <v>38</v>
      </c>
      <c r="I1187">
        <v>120</v>
      </c>
      <c r="J1187">
        <v>13</v>
      </c>
      <c r="K1187" s="4">
        <v>1.1111010001111099E+44</v>
      </c>
      <c r="L1187" t="s">
        <v>10161</v>
      </c>
      <c r="M1187" t="s">
        <v>24</v>
      </c>
      <c r="N1187" t="s">
        <v>10116</v>
      </c>
      <c r="O1187" t="s">
        <v>25</v>
      </c>
      <c r="P1187" t="s">
        <v>20</v>
      </c>
      <c r="Q1187" t="s">
        <v>1381</v>
      </c>
    </row>
    <row r="1188" spans="1:17" x14ac:dyDescent="0.25">
      <c r="A1188" t="s">
        <v>10160</v>
      </c>
      <c r="B1188" t="s">
        <v>28</v>
      </c>
      <c r="C1188">
        <v>1</v>
      </c>
      <c r="D1188" t="s">
        <v>18</v>
      </c>
      <c r="E1188" t="s">
        <v>33</v>
      </c>
      <c r="F1188" s="1">
        <v>0.60416666666666663</v>
      </c>
      <c r="G1188" t="s">
        <v>9182</v>
      </c>
      <c r="H1188" t="s">
        <v>38</v>
      </c>
      <c r="I1188">
        <v>120</v>
      </c>
      <c r="J1188">
        <v>13</v>
      </c>
      <c r="K1188" s="4">
        <v>1.1111110001111099E+44</v>
      </c>
      <c r="L1188" t="s">
        <v>10161</v>
      </c>
      <c r="M1188" t="s">
        <v>24</v>
      </c>
      <c r="N1188" t="s">
        <v>10116</v>
      </c>
      <c r="O1188" t="s">
        <v>25</v>
      </c>
      <c r="P1188" t="s">
        <v>20</v>
      </c>
      <c r="Q1188" t="s">
        <v>1382</v>
      </c>
    </row>
    <row r="1189" spans="1:17" x14ac:dyDescent="0.25">
      <c r="A1189" t="s">
        <v>10162</v>
      </c>
      <c r="B1189" t="s">
        <v>1316</v>
      </c>
      <c r="C1189">
        <v>1</v>
      </c>
      <c r="D1189" t="s">
        <v>18</v>
      </c>
      <c r="E1189" t="s">
        <v>29</v>
      </c>
      <c r="F1189" s="1">
        <v>0.33333333333333331</v>
      </c>
      <c r="G1189" t="s">
        <v>38</v>
      </c>
      <c r="H1189" t="s">
        <v>38</v>
      </c>
      <c r="I1189">
        <v>540</v>
      </c>
      <c r="J1189">
        <v>13</v>
      </c>
      <c r="K1189" s="4">
        <v>1.1111010001111099E+44</v>
      </c>
      <c r="L1189" t="s">
        <v>10163</v>
      </c>
      <c r="N1189" t="s">
        <v>10116</v>
      </c>
      <c r="O1189" t="s">
        <v>1383</v>
      </c>
      <c r="P1189" t="s">
        <v>1317</v>
      </c>
      <c r="Q1189" t="s">
        <v>1384</v>
      </c>
    </row>
    <row r="1190" spans="1:17" x14ac:dyDescent="0.25">
      <c r="A1190" t="s">
        <v>10162</v>
      </c>
      <c r="B1190" t="s">
        <v>1319</v>
      </c>
      <c r="C1190">
        <v>1</v>
      </c>
      <c r="D1190" t="s">
        <v>18</v>
      </c>
      <c r="E1190" t="s">
        <v>42</v>
      </c>
      <c r="F1190" s="1">
        <v>0.33333333333333331</v>
      </c>
      <c r="G1190" t="s">
        <v>38</v>
      </c>
      <c r="H1190" t="s">
        <v>38</v>
      </c>
      <c r="I1190">
        <v>540</v>
      </c>
      <c r="J1190">
        <v>13</v>
      </c>
      <c r="K1190" s="4">
        <v>1.1111110001111099E+44</v>
      </c>
      <c r="L1190" t="s">
        <v>10163</v>
      </c>
      <c r="N1190" t="s">
        <v>10116</v>
      </c>
      <c r="O1190" t="s">
        <v>1383</v>
      </c>
      <c r="P1190" t="s">
        <v>1317</v>
      </c>
      <c r="Q1190" t="s">
        <v>1385</v>
      </c>
    </row>
    <row r="1191" spans="1:17" x14ac:dyDescent="0.25">
      <c r="A1191" t="s">
        <v>10162</v>
      </c>
      <c r="B1191" t="s">
        <v>1321</v>
      </c>
      <c r="C1191">
        <v>1</v>
      </c>
      <c r="D1191" t="s">
        <v>18</v>
      </c>
      <c r="E1191" t="s">
        <v>37</v>
      </c>
      <c r="F1191" s="1">
        <v>0.33333333333333331</v>
      </c>
      <c r="G1191" t="s">
        <v>38</v>
      </c>
      <c r="H1191" t="s">
        <v>38</v>
      </c>
      <c r="I1191">
        <v>300</v>
      </c>
      <c r="J1191">
        <v>13</v>
      </c>
      <c r="K1191" s="4">
        <v>1.11101100011111E+44</v>
      </c>
      <c r="L1191" t="s">
        <v>10163</v>
      </c>
      <c r="N1191" t="s">
        <v>10116</v>
      </c>
      <c r="O1191" t="s">
        <v>1383</v>
      </c>
      <c r="P1191" t="s">
        <v>1317</v>
      </c>
      <c r="Q1191" t="s">
        <v>1386</v>
      </c>
    </row>
    <row r="1192" spans="1:17" x14ac:dyDescent="0.25">
      <c r="A1192" t="s">
        <v>10162</v>
      </c>
      <c r="B1192" t="s">
        <v>1323</v>
      </c>
      <c r="C1192">
        <v>1</v>
      </c>
      <c r="D1192" t="s">
        <v>18</v>
      </c>
      <c r="E1192" t="s">
        <v>29</v>
      </c>
      <c r="F1192" s="1">
        <v>0.33333333333333331</v>
      </c>
      <c r="G1192" t="s">
        <v>38</v>
      </c>
      <c r="H1192" t="s">
        <v>38</v>
      </c>
      <c r="I1192">
        <v>540</v>
      </c>
      <c r="J1192">
        <v>13</v>
      </c>
      <c r="K1192" s="4">
        <v>1.1111100111111E+24</v>
      </c>
      <c r="L1192" t="s">
        <v>10163</v>
      </c>
      <c r="N1192" t="s">
        <v>10116</v>
      </c>
      <c r="O1192" t="s">
        <v>1383</v>
      </c>
      <c r="P1192" t="s">
        <v>1317</v>
      </c>
      <c r="Q1192" t="s">
        <v>1387</v>
      </c>
    </row>
    <row r="1193" spans="1:17" x14ac:dyDescent="0.25">
      <c r="A1193" t="s">
        <v>10162</v>
      </c>
      <c r="B1193" t="s">
        <v>1325</v>
      </c>
      <c r="C1193">
        <v>1</v>
      </c>
      <c r="D1193" t="s">
        <v>18</v>
      </c>
      <c r="E1193" t="s">
        <v>42</v>
      </c>
      <c r="F1193" s="1">
        <v>0.33333333333333331</v>
      </c>
      <c r="G1193" t="s">
        <v>38</v>
      </c>
      <c r="H1193" t="s">
        <v>38</v>
      </c>
      <c r="I1193">
        <v>540</v>
      </c>
      <c r="J1193">
        <v>13</v>
      </c>
      <c r="K1193" s="4">
        <v>1.1111100111111E+24</v>
      </c>
      <c r="L1193" t="s">
        <v>10163</v>
      </c>
      <c r="N1193" t="s">
        <v>10116</v>
      </c>
      <c r="O1193" t="s">
        <v>1383</v>
      </c>
      <c r="P1193" t="s">
        <v>1317</v>
      </c>
      <c r="Q1193" t="s">
        <v>1388</v>
      </c>
    </row>
    <row r="1194" spans="1:17" x14ac:dyDescent="0.25">
      <c r="A1194" t="s">
        <v>10162</v>
      </c>
      <c r="B1194" t="s">
        <v>17</v>
      </c>
      <c r="C1194">
        <v>1</v>
      </c>
      <c r="D1194" t="s">
        <v>18</v>
      </c>
      <c r="E1194" t="s">
        <v>37</v>
      </c>
      <c r="F1194" s="1">
        <v>0.33333333333333331</v>
      </c>
      <c r="G1194" t="s">
        <v>38</v>
      </c>
      <c r="H1194" t="s">
        <v>38</v>
      </c>
      <c r="I1194">
        <v>120</v>
      </c>
      <c r="J1194">
        <v>13</v>
      </c>
      <c r="K1194" s="4">
        <v>1.1110999999999999E+24</v>
      </c>
      <c r="L1194" t="s">
        <v>10163</v>
      </c>
      <c r="N1194" t="s">
        <v>10116</v>
      </c>
      <c r="O1194" t="s">
        <v>1383</v>
      </c>
      <c r="P1194" t="s">
        <v>20</v>
      </c>
      <c r="Q1194" t="s">
        <v>1389</v>
      </c>
    </row>
    <row r="1195" spans="1:17" x14ac:dyDescent="0.25">
      <c r="A1195" t="s">
        <v>10162</v>
      </c>
      <c r="B1195" t="s">
        <v>28</v>
      </c>
      <c r="C1195">
        <v>1</v>
      </c>
      <c r="D1195" t="s">
        <v>18</v>
      </c>
      <c r="E1195" t="s">
        <v>37</v>
      </c>
      <c r="F1195" s="1">
        <v>0.45833333333333331</v>
      </c>
      <c r="G1195" t="s">
        <v>38</v>
      </c>
      <c r="H1195" t="s">
        <v>38</v>
      </c>
      <c r="I1195">
        <v>120</v>
      </c>
      <c r="J1195">
        <v>13</v>
      </c>
      <c r="K1195" s="4">
        <v>1.1110999999999999E+24</v>
      </c>
      <c r="L1195" t="s">
        <v>10163</v>
      </c>
      <c r="N1195" t="s">
        <v>10116</v>
      </c>
      <c r="O1195" t="s">
        <v>1383</v>
      </c>
      <c r="P1195" t="s">
        <v>20</v>
      </c>
      <c r="Q1195" t="s">
        <v>1390</v>
      </c>
    </row>
    <row r="1196" spans="1:17" x14ac:dyDescent="0.25">
      <c r="A1196" t="s">
        <v>10162</v>
      </c>
      <c r="B1196" t="s">
        <v>32</v>
      </c>
      <c r="C1196">
        <v>1</v>
      </c>
      <c r="D1196" t="s">
        <v>18</v>
      </c>
      <c r="E1196" t="s">
        <v>37</v>
      </c>
      <c r="F1196" s="1">
        <v>0.33333333333333331</v>
      </c>
      <c r="G1196" t="s">
        <v>38</v>
      </c>
      <c r="H1196" t="s">
        <v>38</v>
      </c>
      <c r="I1196">
        <v>120</v>
      </c>
      <c r="J1196">
        <v>13</v>
      </c>
      <c r="K1196" s="4">
        <v>1.1111E+16</v>
      </c>
      <c r="L1196" t="s">
        <v>10163</v>
      </c>
      <c r="N1196" t="s">
        <v>10116</v>
      </c>
      <c r="O1196" t="s">
        <v>1383</v>
      </c>
      <c r="P1196" t="s">
        <v>20</v>
      </c>
      <c r="Q1196" t="s">
        <v>1391</v>
      </c>
    </row>
    <row r="1197" spans="1:17" x14ac:dyDescent="0.25">
      <c r="A1197" t="s">
        <v>10164</v>
      </c>
      <c r="B1197" t="s">
        <v>17</v>
      </c>
      <c r="C1197">
        <v>1</v>
      </c>
      <c r="D1197" t="s">
        <v>18</v>
      </c>
      <c r="E1197" t="s">
        <v>19</v>
      </c>
      <c r="F1197" s="1">
        <v>0.375</v>
      </c>
      <c r="G1197" t="s">
        <v>9194</v>
      </c>
      <c r="H1197" t="s">
        <v>10165</v>
      </c>
      <c r="I1197">
        <v>150</v>
      </c>
      <c r="J1197">
        <v>14</v>
      </c>
      <c r="K1197" s="4">
        <v>1.1111100111111E+24</v>
      </c>
      <c r="L1197" t="s">
        <v>10166</v>
      </c>
      <c r="M1197" t="s">
        <v>24</v>
      </c>
      <c r="N1197" t="s">
        <v>10116</v>
      </c>
      <c r="O1197" t="s">
        <v>66</v>
      </c>
      <c r="P1197" t="s">
        <v>20</v>
      </c>
      <c r="Q1197" t="s">
        <v>1392</v>
      </c>
    </row>
    <row r="1198" spans="1:17" x14ac:dyDescent="0.25">
      <c r="A1198" t="s">
        <v>10164</v>
      </c>
      <c r="B1198" t="s">
        <v>28</v>
      </c>
      <c r="C1198">
        <v>1</v>
      </c>
      <c r="D1198" t="s">
        <v>18</v>
      </c>
      <c r="E1198" t="s">
        <v>33</v>
      </c>
      <c r="F1198" s="1">
        <v>0.375</v>
      </c>
      <c r="G1198" t="s">
        <v>9158</v>
      </c>
      <c r="H1198" t="s">
        <v>10167</v>
      </c>
      <c r="I1198">
        <v>150</v>
      </c>
      <c r="J1198">
        <v>14</v>
      </c>
      <c r="K1198" s="4">
        <v>1.1111100111111E+24</v>
      </c>
      <c r="L1198" t="s">
        <v>10166</v>
      </c>
      <c r="M1198" t="s">
        <v>24</v>
      </c>
      <c r="N1198" t="s">
        <v>10116</v>
      </c>
      <c r="O1198" t="s">
        <v>66</v>
      </c>
      <c r="P1198" t="s">
        <v>20</v>
      </c>
      <c r="Q1198" t="s">
        <v>1393</v>
      </c>
    </row>
    <row r="1199" spans="1:17" x14ac:dyDescent="0.25">
      <c r="A1199" t="s">
        <v>10168</v>
      </c>
      <c r="B1199" t="s">
        <v>17</v>
      </c>
      <c r="C1199">
        <v>1</v>
      </c>
      <c r="D1199" t="s">
        <v>18</v>
      </c>
      <c r="E1199" t="s">
        <v>19</v>
      </c>
      <c r="F1199" s="1">
        <v>0.52083333333333337</v>
      </c>
      <c r="G1199" t="s">
        <v>9194</v>
      </c>
      <c r="H1199" t="s">
        <v>1376</v>
      </c>
      <c r="I1199">
        <v>90</v>
      </c>
      <c r="J1199">
        <v>14</v>
      </c>
      <c r="K1199" s="4">
        <v>1.11111E+24</v>
      </c>
      <c r="L1199" t="s">
        <v>10169</v>
      </c>
      <c r="M1199" t="s">
        <v>24</v>
      </c>
      <c r="N1199" t="s">
        <v>10116</v>
      </c>
      <c r="O1199" t="s">
        <v>66</v>
      </c>
      <c r="P1199" t="s">
        <v>20</v>
      </c>
      <c r="Q1199" t="s">
        <v>1394</v>
      </c>
    </row>
    <row r="1200" spans="1:17" x14ac:dyDescent="0.25">
      <c r="A1200" t="s">
        <v>10168</v>
      </c>
      <c r="B1200" t="s">
        <v>28</v>
      </c>
      <c r="C1200">
        <v>1</v>
      </c>
      <c r="D1200" t="s">
        <v>18</v>
      </c>
      <c r="E1200" t="s">
        <v>33</v>
      </c>
      <c r="F1200" s="1">
        <v>0.52083333333333337</v>
      </c>
      <c r="G1200" t="s">
        <v>9799</v>
      </c>
      <c r="H1200" t="s">
        <v>1376</v>
      </c>
      <c r="I1200">
        <v>90</v>
      </c>
      <c r="J1200">
        <v>14</v>
      </c>
      <c r="K1200" s="4">
        <v>1.11111E+24</v>
      </c>
      <c r="L1200" t="s">
        <v>10169</v>
      </c>
      <c r="M1200" t="s">
        <v>24</v>
      </c>
      <c r="N1200" t="s">
        <v>10116</v>
      </c>
      <c r="O1200" t="s">
        <v>66</v>
      </c>
      <c r="P1200" t="s">
        <v>20</v>
      </c>
      <c r="Q1200" t="s">
        <v>1395</v>
      </c>
    </row>
    <row r="1201" spans="1:17" x14ac:dyDescent="0.25">
      <c r="A1201" t="s">
        <v>10168</v>
      </c>
      <c r="B1201" t="s">
        <v>32</v>
      </c>
      <c r="C1201">
        <v>1</v>
      </c>
      <c r="D1201" t="s">
        <v>18</v>
      </c>
      <c r="E1201" t="s">
        <v>37</v>
      </c>
      <c r="F1201" s="1">
        <v>0.45833333333333331</v>
      </c>
      <c r="G1201" t="s">
        <v>9229</v>
      </c>
      <c r="H1201" t="s">
        <v>1376</v>
      </c>
      <c r="I1201">
        <v>60</v>
      </c>
      <c r="J1201">
        <v>14</v>
      </c>
      <c r="K1201" s="4">
        <v>1.11111E+24</v>
      </c>
      <c r="L1201" t="s">
        <v>10169</v>
      </c>
      <c r="M1201" t="s">
        <v>24</v>
      </c>
      <c r="N1201" t="s">
        <v>10116</v>
      </c>
      <c r="O1201" t="s">
        <v>66</v>
      </c>
      <c r="P1201" t="s">
        <v>20</v>
      </c>
      <c r="Q1201" t="s">
        <v>1396</v>
      </c>
    </row>
    <row r="1202" spans="1:17" x14ac:dyDescent="0.25">
      <c r="A1202" t="s">
        <v>10168</v>
      </c>
      <c r="B1202" t="s">
        <v>479</v>
      </c>
      <c r="C1202">
        <v>1</v>
      </c>
      <c r="D1202" t="s">
        <v>18</v>
      </c>
      <c r="E1202" t="s">
        <v>19</v>
      </c>
      <c r="F1202" s="1">
        <v>0.52083333333333337</v>
      </c>
      <c r="G1202" t="s">
        <v>10170</v>
      </c>
      <c r="H1202" t="s">
        <v>38</v>
      </c>
      <c r="I1202">
        <v>120</v>
      </c>
      <c r="J1202">
        <v>14</v>
      </c>
      <c r="K1202" s="4">
        <v>1.11111E+16</v>
      </c>
      <c r="L1202" t="s">
        <v>10169</v>
      </c>
      <c r="M1202" t="s">
        <v>24</v>
      </c>
      <c r="N1202" t="s">
        <v>10116</v>
      </c>
      <c r="O1202" t="s">
        <v>66</v>
      </c>
      <c r="P1202" t="s">
        <v>20</v>
      </c>
      <c r="Q1202" t="s">
        <v>1397</v>
      </c>
    </row>
    <row r="1203" spans="1:17" x14ac:dyDescent="0.25">
      <c r="A1203" t="s">
        <v>10168</v>
      </c>
      <c r="B1203" t="s">
        <v>502</v>
      </c>
      <c r="C1203">
        <v>1</v>
      </c>
      <c r="D1203" t="s">
        <v>18</v>
      </c>
      <c r="E1203" t="s">
        <v>33</v>
      </c>
      <c r="F1203" s="1">
        <v>0.52083333333333337</v>
      </c>
      <c r="G1203" t="s">
        <v>9202</v>
      </c>
      <c r="H1203" t="s">
        <v>38</v>
      </c>
      <c r="I1203">
        <v>90</v>
      </c>
      <c r="J1203">
        <v>14</v>
      </c>
      <c r="K1203" s="4">
        <v>1.11111E+16</v>
      </c>
      <c r="L1203" t="s">
        <v>10169</v>
      </c>
      <c r="M1203" t="s">
        <v>24</v>
      </c>
      <c r="N1203" t="s">
        <v>10116</v>
      </c>
      <c r="O1203" t="s">
        <v>66</v>
      </c>
      <c r="P1203" t="s">
        <v>20</v>
      </c>
      <c r="Q1203" t="s">
        <v>1398</v>
      </c>
    </row>
    <row r="1204" spans="1:17" x14ac:dyDescent="0.25">
      <c r="A1204" t="s">
        <v>10171</v>
      </c>
      <c r="B1204" t="s">
        <v>17</v>
      </c>
      <c r="C1204">
        <v>1</v>
      </c>
      <c r="D1204" t="s">
        <v>18</v>
      </c>
      <c r="E1204" t="s">
        <v>19</v>
      </c>
      <c r="F1204" s="1">
        <v>0.60416666666666663</v>
      </c>
      <c r="G1204" t="s">
        <v>9186</v>
      </c>
      <c r="H1204" t="s">
        <v>38</v>
      </c>
      <c r="I1204">
        <v>90</v>
      </c>
      <c r="J1204">
        <v>13</v>
      </c>
      <c r="K1204" s="4">
        <v>1.11111E+24</v>
      </c>
      <c r="L1204" t="s">
        <v>10172</v>
      </c>
      <c r="M1204" t="s">
        <v>24</v>
      </c>
      <c r="N1204" t="s">
        <v>10116</v>
      </c>
      <c r="O1204" t="s">
        <v>66</v>
      </c>
      <c r="P1204" t="s">
        <v>20</v>
      </c>
      <c r="Q1204" t="s">
        <v>1399</v>
      </c>
    </row>
    <row r="1205" spans="1:17" x14ac:dyDescent="0.25">
      <c r="A1205" t="s">
        <v>10171</v>
      </c>
      <c r="B1205" t="s">
        <v>28</v>
      </c>
      <c r="C1205">
        <v>1</v>
      </c>
      <c r="D1205" t="s">
        <v>18</v>
      </c>
      <c r="E1205" t="s">
        <v>33</v>
      </c>
      <c r="F1205" s="1">
        <v>0.60416666666666663</v>
      </c>
      <c r="G1205" t="s">
        <v>9180</v>
      </c>
      <c r="H1205" t="s">
        <v>38</v>
      </c>
      <c r="I1205">
        <v>90</v>
      </c>
      <c r="J1205">
        <v>13</v>
      </c>
      <c r="K1205" s="4">
        <v>1.11111E+24</v>
      </c>
      <c r="L1205" t="s">
        <v>10172</v>
      </c>
      <c r="M1205" t="s">
        <v>24</v>
      </c>
      <c r="N1205" t="s">
        <v>10116</v>
      </c>
      <c r="O1205" t="s">
        <v>66</v>
      </c>
      <c r="P1205" t="s">
        <v>20</v>
      </c>
      <c r="Q1205" t="s">
        <v>1400</v>
      </c>
    </row>
    <row r="1206" spans="1:17" x14ac:dyDescent="0.25">
      <c r="A1206" t="s">
        <v>10171</v>
      </c>
      <c r="B1206" t="s">
        <v>32</v>
      </c>
      <c r="C1206">
        <v>1</v>
      </c>
      <c r="D1206" t="s">
        <v>18</v>
      </c>
      <c r="E1206" t="s">
        <v>19</v>
      </c>
      <c r="F1206" s="1">
        <v>0.625</v>
      </c>
      <c r="G1206" t="s">
        <v>9194</v>
      </c>
      <c r="H1206" t="s">
        <v>38</v>
      </c>
      <c r="I1206">
        <v>60</v>
      </c>
      <c r="J1206">
        <v>13</v>
      </c>
      <c r="K1206" s="4">
        <v>1.1111E+16</v>
      </c>
      <c r="L1206" t="s">
        <v>10172</v>
      </c>
      <c r="M1206" t="s">
        <v>24</v>
      </c>
      <c r="N1206" t="s">
        <v>10116</v>
      </c>
      <c r="O1206" t="s">
        <v>66</v>
      </c>
      <c r="P1206" t="s">
        <v>20</v>
      </c>
      <c r="Q1206" t="s">
        <v>1401</v>
      </c>
    </row>
    <row r="1207" spans="1:17" x14ac:dyDescent="0.25">
      <c r="A1207" t="s">
        <v>10171</v>
      </c>
      <c r="B1207" t="s">
        <v>479</v>
      </c>
      <c r="C1207">
        <v>1</v>
      </c>
      <c r="D1207" t="s">
        <v>18</v>
      </c>
      <c r="E1207" t="s">
        <v>33</v>
      </c>
      <c r="F1207" s="1">
        <v>0.60416666666666663</v>
      </c>
      <c r="G1207" t="s">
        <v>9180</v>
      </c>
      <c r="H1207" t="s">
        <v>38</v>
      </c>
      <c r="I1207">
        <v>90</v>
      </c>
      <c r="J1207">
        <v>13</v>
      </c>
      <c r="K1207" s="4">
        <v>1.1111E+16</v>
      </c>
      <c r="L1207" t="s">
        <v>10172</v>
      </c>
      <c r="M1207" t="s">
        <v>24</v>
      </c>
      <c r="N1207" t="s">
        <v>10116</v>
      </c>
      <c r="O1207" t="s">
        <v>66</v>
      </c>
      <c r="P1207" t="s">
        <v>20</v>
      </c>
      <c r="Q1207" t="s">
        <v>1402</v>
      </c>
    </row>
    <row r="1208" spans="1:17" x14ac:dyDescent="0.25">
      <c r="A1208" t="s">
        <v>10171</v>
      </c>
      <c r="B1208" t="s">
        <v>502</v>
      </c>
      <c r="C1208">
        <v>1</v>
      </c>
      <c r="D1208" t="s">
        <v>18</v>
      </c>
      <c r="E1208" t="s">
        <v>19</v>
      </c>
      <c r="F1208" s="1">
        <v>0.54166666666666663</v>
      </c>
      <c r="G1208" t="s">
        <v>10173</v>
      </c>
      <c r="H1208" t="s">
        <v>38</v>
      </c>
      <c r="I1208">
        <v>180</v>
      </c>
      <c r="J1208">
        <v>13</v>
      </c>
      <c r="K1208" s="4">
        <v>100000000000</v>
      </c>
      <c r="L1208" t="s">
        <v>10172</v>
      </c>
      <c r="M1208" t="s">
        <v>24</v>
      </c>
      <c r="N1208" t="s">
        <v>10116</v>
      </c>
      <c r="O1208" t="s">
        <v>66</v>
      </c>
      <c r="P1208" t="s">
        <v>20</v>
      </c>
      <c r="Q1208" t="s">
        <v>1403</v>
      </c>
    </row>
    <row r="1209" spans="1:17" x14ac:dyDescent="0.25">
      <c r="A1209" t="s">
        <v>10171</v>
      </c>
      <c r="B1209" t="s">
        <v>504</v>
      </c>
      <c r="C1209">
        <v>1</v>
      </c>
      <c r="D1209" t="s">
        <v>18</v>
      </c>
      <c r="E1209" t="s">
        <v>33</v>
      </c>
      <c r="F1209" s="1">
        <v>0.54166666666666663</v>
      </c>
      <c r="G1209" t="s">
        <v>9158</v>
      </c>
      <c r="H1209" t="s">
        <v>38</v>
      </c>
      <c r="I1209">
        <v>180</v>
      </c>
      <c r="J1209">
        <v>13</v>
      </c>
      <c r="K1209" s="4">
        <v>100000000000</v>
      </c>
      <c r="L1209" t="s">
        <v>10172</v>
      </c>
      <c r="M1209" t="s">
        <v>24</v>
      </c>
      <c r="N1209" t="s">
        <v>10116</v>
      </c>
      <c r="O1209" t="s">
        <v>66</v>
      </c>
      <c r="P1209" t="s">
        <v>20</v>
      </c>
      <c r="Q1209" t="s">
        <v>1404</v>
      </c>
    </row>
    <row r="1210" spans="1:17" x14ac:dyDescent="0.25">
      <c r="A1210" t="s">
        <v>10174</v>
      </c>
      <c r="B1210" t="s">
        <v>17</v>
      </c>
      <c r="C1210">
        <v>1</v>
      </c>
      <c r="D1210" t="s">
        <v>18</v>
      </c>
      <c r="E1210" t="s">
        <v>37</v>
      </c>
      <c r="F1210" s="1">
        <v>0.35416666666666669</v>
      </c>
      <c r="G1210" t="s">
        <v>9157</v>
      </c>
      <c r="H1210" t="s">
        <v>38</v>
      </c>
      <c r="I1210">
        <v>210</v>
      </c>
      <c r="J1210">
        <v>14</v>
      </c>
      <c r="K1210" s="4">
        <v>1.1111000001111101E+34</v>
      </c>
      <c r="L1210" t="s">
        <v>10175</v>
      </c>
      <c r="M1210" t="s">
        <v>24</v>
      </c>
      <c r="N1210" t="s">
        <v>10116</v>
      </c>
      <c r="O1210" t="s">
        <v>1383</v>
      </c>
      <c r="P1210" t="s">
        <v>20</v>
      </c>
      <c r="Q1210" t="s">
        <v>1405</v>
      </c>
    </row>
    <row r="1211" spans="1:17" x14ac:dyDescent="0.25">
      <c r="A1211" t="s">
        <v>10176</v>
      </c>
      <c r="B1211" t="s">
        <v>17</v>
      </c>
      <c r="C1211">
        <v>1</v>
      </c>
      <c r="D1211" t="s">
        <v>18</v>
      </c>
      <c r="E1211" t="s">
        <v>19</v>
      </c>
      <c r="F1211" s="1">
        <v>0.375</v>
      </c>
      <c r="G1211" t="s">
        <v>9194</v>
      </c>
      <c r="H1211" t="s">
        <v>1301</v>
      </c>
      <c r="I1211">
        <v>60</v>
      </c>
      <c r="J1211">
        <v>16</v>
      </c>
      <c r="K1211" s="4">
        <v>1.1111010001111099E+44</v>
      </c>
      <c r="L1211" t="s">
        <v>38</v>
      </c>
      <c r="M1211" t="s">
        <v>24</v>
      </c>
      <c r="N1211" t="s">
        <v>10116</v>
      </c>
      <c r="O1211" t="s">
        <v>25</v>
      </c>
      <c r="P1211" t="s">
        <v>20</v>
      </c>
      <c r="Q1211" t="s">
        <v>1406</v>
      </c>
    </row>
    <row r="1212" spans="1:17" x14ac:dyDescent="0.25">
      <c r="A1212" t="s">
        <v>10176</v>
      </c>
      <c r="B1212" t="s">
        <v>28</v>
      </c>
      <c r="C1212">
        <v>1</v>
      </c>
      <c r="D1212" t="s">
        <v>18</v>
      </c>
      <c r="E1212" t="s">
        <v>19</v>
      </c>
      <c r="F1212" s="1">
        <v>0.41666666666666669</v>
      </c>
      <c r="G1212" t="s">
        <v>9247</v>
      </c>
      <c r="H1212" t="s">
        <v>1307</v>
      </c>
      <c r="I1212">
        <v>120</v>
      </c>
      <c r="J1212">
        <v>16</v>
      </c>
      <c r="K1212" s="4">
        <v>1.1111010001111099E+44</v>
      </c>
      <c r="L1212" t="s">
        <v>38</v>
      </c>
      <c r="M1212" t="s">
        <v>24</v>
      </c>
      <c r="N1212" t="s">
        <v>10116</v>
      </c>
      <c r="O1212" t="s">
        <v>25</v>
      </c>
      <c r="P1212" t="s">
        <v>20</v>
      </c>
      <c r="Q1212" t="s">
        <v>1407</v>
      </c>
    </row>
    <row r="1213" spans="1:17" x14ac:dyDescent="0.25">
      <c r="A1213" t="s">
        <v>10176</v>
      </c>
      <c r="B1213" t="s">
        <v>32</v>
      </c>
      <c r="C1213">
        <v>1</v>
      </c>
      <c r="D1213" t="s">
        <v>18</v>
      </c>
      <c r="E1213" t="s">
        <v>33</v>
      </c>
      <c r="F1213" s="1">
        <v>0.375</v>
      </c>
      <c r="G1213" t="s">
        <v>9197</v>
      </c>
      <c r="H1213" t="s">
        <v>1301</v>
      </c>
      <c r="I1213">
        <v>120</v>
      </c>
      <c r="J1213">
        <v>16</v>
      </c>
      <c r="K1213" s="4">
        <v>1.1111110001111099E+44</v>
      </c>
      <c r="L1213" t="s">
        <v>38</v>
      </c>
      <c r="M1213" t="s">
        <v>24</v>
      </c>
      <c r="N1213" t="s">
        <v>10116</v>
      </c>
      <c r="O1213" t="s">
        <v>25</v>
      </c>
      <c r="P1213" t="s">
        <v>20</v>
      </c>
      <c r="Q1213" t="s">
        <v>1408</v>
      </c>
    </row>
    <row r="1214" spans="1:17" x14ac:dyDescent="0.25">
      <c r="A1214" t="s">
        <v>10176</v>
      </c>
      <c r="B1214" t="s">
        <v>479</v>
      </c>
      <c r="C1214">
        <v>1</v>
      </c>
      <c r="D1214" t="s">
        <v>18</v>
      </c>
      <c r="E1214" t="s">
        <v>33</v>
      </c>
      <c r="F1214" s="1">
        <v>0.45833333333333331</v>
      </c>
      <c r="G1214" t="s">
        <v>10123</v>
      </c>
      <c r="H1214" t="s">
        <v>1307</v>
      </c>
      <c r="I1214">
        <v>60</v>
      </c>
      <c r="J1214">
        <v>16</v>
      </c>
      <c r="K1214" s="4">
        <v>1.1111110001111099E+44</v>
      </c>
      <c r="L1214" t="s">
        <v>38</v>
      </c>
      <c r="M1214" t="s">
        <v>24</v>
      </c>
      <c r="N1214" t="s">
        <v>10116</v>
      </c>
      <c r="O1214" t="s">
        <v>25</v>
      </c>
      <c r="P1214" t="s">
        <v>20</v>
      </c>
      <c r="Q1214" t="s">
        <v>1409</v>
      </c>
    </row>
    <row r="1215" spans="1:17" x14ac:dyDescent="0.25">
      <c r="A1215" t="s">
        <v>10177</v>
      </c>
      <c r="B1215" t="s">
        <v>17</v>
      </c>
      <c r="C1215">
        <v>1</v>
      </c>
      <c r="D1215" t="s">
        <v>18</v>
      </c>
      <c r="E1215" t="s">
        <v>42</v>
      </c>
      <c r="F1215" s="1">
        <v>0.375</v>
      </c>
      <c r="G1215" t="s">
        <v>9295</v>
      </c>
      <c r="H1215" t="s">
        <v>1410</v>
      </c>
      <c r="I1215">
        <v>180</v>
      </c>
      <c r="J1215">
        <v>14</v>
      </c>
      <c r="K1215" s="4">
        <v>1.1111110001111099E+44</v>
      </c>
      <c r="L1215" t="s">
        <v>10178</v>
      </c>
      <c r="M1215" t="s">
        <v>24</v>
      </c>
      <c r="N1215" t="s">
        <v>10116</v>
      </c>
      <c r="O1215" t="s">
        <v>25</v>
      </c>
      <c r="P1215" t="s">
        <v>20</v>
      </c>
      <c r="Q1215" t="s">
        <v>1411</v>
      </c>
    </row>
    <row r="1216" spans="1:17" x14ac:dyDescent="0.25">
      <c r="A1216" t="s">
        <v>10179</v>
      </c>
      <c r="B1216" t="s">
        <v>17</v>
      </c>
      <c r="C1216">
        <v>1</v>
      </c>
      <c r="D1216" t="s">
        <v>18</v>
      </c>
      <c r="E1216" t="s">
        <v>29</v>
      </c>
      <c r="F1216" s="1">
        <v>0.375</v>
      </c>
      <c r="G1216" t="s">
        <v>9197</v>
      </c>
      <c r="H1216" t="s">
        <v>38</v>
      </c>
      <c r="I1216">
        <v>180</v>
      </c>
      <c r="J1216">
        <v>16</v>
      </c>
      <c r="K1216" s="4">
        <v>1.1111010001111099E+44</v>
      </c>
      <c r="L1216" t="s">
        <v>38</v>
      </c>
      <c r="M1216" t="s">
        <v>24</v>
      </c>
      <c r="N1216" t="s">
        <v>10116</v>
      </c>
      <c r="O1216" t="s">
        <v>25</v>
      </c>
      <c r="P1216" t="s">
        <v>20</v>
      </c>
      <c r="Q1216" t="s">
        <v>1412</v>
      </c>
    </row>
    <row r="1217" spans="1:17" x14ac:dyDescent="0.25">
      <c r="A1217" t="s">
        <v>10180</v>
      </c>
      <c r="B1217" t="s">
        <v>1316</v>
      </c>
      <c r="C1217">
        <v>1</v>
      </c>
      <c r="D1217" t="s">
        <v>18</v>
      </c>
      <c r="E1217" t="s">
        <v>19</v>
      </c>
      <c r="F1217" s="1">
        <v>0.54166666666666663</v>
      </c>
      <c r="G1217" t="s">
        <v>38</v>
      </c>
      <c r="H1217" t="s">
        <v>38</v>
      </c>
      <c r="I1217">
        <v>240</v>
      </c>
      <c r="J1217">
        <v>14</v>
      </c>
      <c r="K1217" s="4">
        <v>1.1111010001111099E+44</v>
      </c>
      <c r="L1217" t="s">
        <v>10181</v>
      </c>
      <c r="N1217" t="s">
        <v>10116</v>
      </c>
      <c r="O1217" t="s">
        <v>25</v>
      </c>
      <c r="P1217" t="s">
        <v>1317</v>
      </c>
      <c r="Q1217" t="s">
        <v>1413</v>
      </c>
    </row>
    <row r="1218" spans="1:17" x14ac:dyDescent="0.25">
      <c r="A1218" t="s">
        <v>10180</v>
      </c>
      <c r="B1218" t="s">
        <v>1319</v>
      </c>
      <c r="C1218">
        <v>1</v>
      </c>
      <c r="D1218" t="s">
        <v>18</v>
      </c>
      <c r="E1218" t="s">
        <v>29</v>
      </c>
      <c r="F1218" s="1">
        <v>0.54166666666666663</v>
      </c>
      <c r="G1218" t="s">
        <v>38</v>
      </c>
      <c r="H1218" t="s">
        <v>38</v>
      </c>
      <c r="I1218">
        <v>240</v>
      </c>
      <c r="J1218">
        <v>14</v>
      </c>
      <c r="K1218" s="4">
        <v>1.1111010001111099E+44</v>
      </c>
      <c r="L1218" t="s">
        <v>10181</v>
      </c>
      <c r="N1218" t="s">
        <v>10116</v>
      </c>
      <c r="O1218" t="s">
        <v>25</v>
      </c>
      <c r="P1218" t="s">
        <v>1317</v>
      </c>
      <c r="Q1218" t="s">
        <v>1414</v>
      </c>
    </row>
    <row r="1219" spans="1:17" x14ac:dyDescent="0.25">
      <c r="A1219" t="s">
        <v>10180</v>
      </c>
      <c r="B1219" t="s">
        <v>1321</v>
      </c>
      <c r="C1219">
        <v>1</v>
      </c>
      <c r="D1219" t="s">
        <v>18</v>
      </c>
      <c r="E1219" t="s">
        <v>33</v>
      </c>
      <c r="F1219" s="1">
        <v>0.54166666666666663</v>
      </c>
      <c r="G1219" t="s">
        <v>38</v>
      </c>
      <c r="H1219" t="s">
        <v>38</v>
      </c>
      <c r="I1219">
        <v>240</v>
      </c>
      <c r="J1219">
        <v>14</v>
      </c>
      <c r="K1219" s="4">
        <v>1.1111110001111099E+44</v>
      </c>
      <c r="L1219" t="s">
        <v>10181</v>
      </c>
      <c r="N1219" t="s">
        <v>10116</v>
      </c>
      <c r="O1219" t="s">
        <v>25</v>
      </c>
      <c r="P1219" t="s">
        <v>1317</v>
      </c>
      <c r="Q1219" t="s">
        <v>1415</v>
      </c>
    </row>
    <row r="1220" spans="1:17" x14ac:dyDescent="0.25">
      <c r="A1220" t="s">
        <v>10180</v>
      </c>
      <c r="B1220" t="s">
        <v>1323</v>
      </c>
      <c r="C1220">
        <v>1</v>
      </c>
      <c r="D1220" t="s">
        <v>18</v>
      </c>
      <c r="E1220" t="s">
        <v>42</v>
      </c>
      <c r="F1220" s="1">
        <v>0.54166666666666663</v>
      </c>
      <c r="G1220" t="s">
        <v>38</v>
      </c>
      <c r="H1220" t="s">
        <v>38</v>
      </c>
      <c r="I1220">
        <v>240</v>
      </c>
      <c r="J1220">
        <v>14</v>
      </c>
      <c r="K1220" s="4">
        <v>1.1111110001111099E+44</v>
      </c>
      <c r="L1220" t="s">
        <v>10181</v>
      </c>
      <c r="N1220" t="s">
        <v>10116</v>
      </c>
      <c r="O1220" t="s">
        <v>25</v>
      </c>
      <c r="P1220" t="s">
        <v>1317</v>
      </c>
      <c r="Q1220" t="s">
        <v>1416</v>
      </c>
    </row>
    <row r="1221" spans="1:17" x14ac:dyDescent="0.25">
      <c r="A1221" t="s">
        <v>10180</v>
      </c>
      <c r="B1221" t="s">
        <v>1327</v>
      </c>
      <c r="C1221">
        <v>1</v>
      </c>
      <c r="D1221" t="s">
        <v>18</v>
      </c>
      <c r="E1221" t="s">
        <v>33</v>
      </c>
      <c r="F1221" s="1">
        <v>0.54166666666666663</v>
      </c>
      <c r="G1221" t="s">
        <v>9194</v>
      </c>
      <c r="H1221" t="s">
        <v>1328</v>
      </c>
      <c r="I1221">
        <v>120</v>
      </c>
      <c r="J1221">
        <v>14</v>
      </c>
      <c r="K1221" s="4">
        <v>1.1111110001111099E+44</v>
      </c>
      <c r="L1221" t="s">
        <v>38</v>
      </c>
      <c r="M1221" t="s">
        <v>24</v>
      </c>
      <c r="N1221" t="s">
        <v>10116</v>
      </c>
      <c r="O1221" t="s">
        <v>25</v>
      </c>
      <c r="P1221" t="s">
        <v>20</v>
      </c>
      <c r="Q1221" t="s">
        <v>1417</v>
      </c>
    </row>
    <row r="1222" spans="1:17" x14ac:dyDescent="0.25">
      <c r="A1222" t="s">
        <v>10182</v>
      </c>
      <c r="B1222" t="s">
        <v>17</v>
      </c>
      <c r="C1222">
        <v>1</v>
      </c>
      <c r="D1222" t="s">
        <v>18</v>
      </c>
      <c r="E1222" t="s">
        <v>19</v>
      </c>
      <c r="F1222" s="1">
        <v>0.60416666666666663</v>
      </c>
      <c r="G1222" t="s">
        <v>9799</v>
      </c>
      <c r="H1222" t="s">
        <v>1304</v>
      </c>
      <c r="I1222">
        <v>90</v>
      </c>
      <c r="J1222">
        <v>13</v>
      </c>
      <c r="K1222" s="4">
        <v>1.1111100111111E+24</v>
      </c>
      <c r="L1222" t="s">
        <v>38</v>
      </c>
      <c r="M1222" t="s">
        <v>24</v>
      </c>
      <c r="N1222" t="s">
        <v>10116</v>
      </c>
      <c r="O1222" t="s">
        <v>66</v>
      </c>
      <c r="P1222" t="s">
        <v>20</v>
      </c>
      <c r="Q1222" t="s">
        <v>1418</v>
      </c>
    </row>
    <row r="1223" spans="1:17" x14ac:dyDescent="0.25">
      <c r="A1223" t="s">
        <v>10182</v>
      </c>
      <c r="B1223" t="s">
        <v>28</v>
      </c>
      <c r="C1223" t="s">
        <v>411</v>
      </c>
      <c r="D1223" t="s">
        <v>18</v>
      </c>
      <c r="E1223" t="s">
        <v>29</v>
      </c>
      <c r="F1223" s="1">
        <v>0.60416666666666663</v>
      </c>
      <c r="G1223" t="s">
        <v>9799</v>
      </c>
      <c r="H1223" t="s">
        <v>1304</v>
      </c>
      <c r="I1223">
        <v>120</v>
      </c>
      <c r="J1223">
        <v>13</v>
      </c>
      <c r="K1223" s="4">
        <v>1.0000100010000001E+20</v>
      </c>
      <c r="L1223" t="s">
        <v>38</v>
      </c>
      <c r="M1223" t="s">
        <v>24</v>
      </c>
      <c r="N1223" t="s">
        <v>10116</v>
      </c>
      <c r="O1223" t="s">
        <v>66</v>
      </c>
      <c r="P1223" t="s">
        <v>20</v>
      </c>
      <c r="Q1223" t="s">
        <v>1419</v>
      </c>
    </row>
    <row r="1224" spans="1:17" x14ac:dyDescent="0.25">
      <c r="A1224" t="s">
        <v>10182</v>
      </c>
      <c r="B1224" t="s">
        <v>28</v>
      </c>
      <c r="C1224" t="s">
        <v>413</v>
      </c>
      <c r="D1224" t="s">
        <v>18</v>
      </c>
      <c r="E1224" t="s">
        <v>29</v>
      </c>
      <c r="F1224" s="1">
        <v>0.60416666666666663</v>
      </c>
      <c r="G1224" t="s">
        <v>9799</v>
      </c>
      <c r="H1224" t="s">
        <v>1304</v>
      </c>
      <c r="I1224">
        <v>90</v>
      </c>
      <c r="J1224">
        <v>13</v>
      </c>
      <c r="K1224" s="4">
        <v>1.111010010111E+24</v>
      </c>
      <c r="L1224" t="s">
        <v>38</v>
      </c>
      <c r="M1224" t="s">
        <v>24</v>
      </c>
      <c r="N1224" t="s">
        <v>10116</v>
      </c>
      <c r="O1224" t="s">
        <v>66</v>
      </c>
      <c r="P1224" t="s">
        <v>20</v>
      </c>
      <c r="Q1224" t="s">
        <v>1419</v>
      </c>
    </row>
    <row r="1225" spans="1:17" x14ac:dyDescent="0.25">
      <c r="A1225" t="s">
        <v>10182</v>
      </c>
      <c r="B1225" t="s">
        <v>32</v>
      </c>
      <c r="C1225">
        <v>1</v>
      </c>
      <c r="D1225" t="s">
        <v>18</v>
      </c>
      <c r="E1225" t="s">
        <v>19</v>
      </c>
      <c r="F1225" s="1">
        <v>0.54166666666666663</v>
      </c>
      <c r="G1225" t="s">
        <v>9799</v>
      </c>
      <c r="H1225" t="s">
        <v>1310</v>
      </c>
      <c r="I1225">
        <v>90</v>
      </c>
      <c r="J1225">
        <v>13</v>
      </c>
      <c r="K1225" s="4">
        <v>1.1111100111111E+24</v>
      </c>
      <c r="L1225" t="s">
        <v>38</v>
      </c>
      <c r="M1225" t="s">
        <v>24</v>
      </c>
      <c r="N1225" t="s">
        <v>10116</v>
      </c>
      <c r="O1225" t="s">
        <v>66</v>
      </c>
      <c r="P1225" t="s">
        <v>20</v>
      </c>
      <c r="Q1225" t="s">
        <v>1420</v>
      </c>
    </row>
    <row r="1226" spans="1:17" x14ac:dyDescent="0.25">
      <c r="A1226" t="s">
        <v>10182</v>
      </c>
      <c r="B1226" t="s">
        <v>479</v>
      </c>
      <c r="C1226">
        <v>1</v>
      </c>
      <c r="D1226" t="s">
        <v>18</v>
      </c>
      <c r="E1226" t="s">
        <v>29</v>
      </c>
      <c r="F1226" s="1">
        <v>0.54166666666666663</v>
      </c>
      <c r="G1226" t="s">
        <v>9799</v>
      </c>
      <c r="H1226" t="s">
        <v>1310</v>
      </c>
      <c r="I1226">
        <v>90</v>
      </c>
      <c r="J1226">
        <v>13</v>
      </c>
      <c r="K1226" s="4">
        <v>1.1111100111111E+24</v>
      </c>
      <c r="L1226" t="s">
        <v>38</v>
      </c>
      <c r="M1226" t="s">
        <v>24</v>
      </c>
      <c r="N1226" t="s">
        <v>10116</v>
      </c>
      <c r="O1226" t="s">
        <v>66</v>
      </c>
      <c r="P1226" t="s">
        <v>20</v>
      </c>
      <c r="Q1226" t="s">
        <v>1421</v>
      </c>
    </row>
    <row r="1227" spans="1:17" x14ac:dyDescent="0.25">
      <c r="A1227" t="s">
        <v>10183</v>
      </c>
      <c r="B1227" t="s">
        <v>17</v>
      </c>
      <c r="C1227">
        <v>1</v>
      </c>
      <c r="D1227" t="s">
        <v>18</v>
      </c>
      <c r="E1227" t="s">
        <v>37</v>
      </c>
      <c r="F1227" s="1">
        <v>0.375</v>
      </c>
      <c r="G1227" t="s">
        <v>9799</v>
      </c>
      <c r="H1227" t="s">
        <v>38</v>
      </c>
      <c r="I1227">
        <v>180</v>
      </c>
      <c r="J1227">
        <v>13</v>
      </c>
      <c r="K1227" s="4">
        <v>1.1111100111111E+24</v>
      </c>
      <c r="L1227" t="s">
        <v>38</v>
      </c>
      <c r="M1227" t="s">
        <v>24</v>
      </c>
      <c r="N1227" t="s">
        <v>10116</v>
      </c>
      <c r="O1227" t="s">
        <v>66</v>
      </c>
      <c r="P1227" t="s">
        <v>20</v>
      </c>
      <c r="Q1227" t="s">
        <v>1422</v>
      </c>
    </row>
    <row r="1228" spans="1:17" x14ac:dyDescent="0.25">
      <c r="A1228" t="s">
        <v>10184</v>
      </c>
      <c r="B1228" t="s">
        <v>17</v>
      </c>
      <c r="C1228">
        <v>1</v>
      </c>
      <c r="D1228" t="s">
        <v>18</v>
      </c>
      <c r="E1228" t="s">
        <v>33</v>
      </c>
      <c r="F1228" s="1">
        <v>0.54166666666666663</v>
      </c>
      <c r="G1228" t="s">
        <v>9142</v>
      </c>
      <c r="H1228" t="s">
        <v>1298</v>
      </c>
      <c r="I1228">
        <v>120</v>
      </c>
      <c r="J1228">
        <v>14</v>
      </c>
      <c r="K1228" s="4">
        <v>1.1111100111111E+24</v>
      </c>
      <c r="L1228" t="s">
        <v>38</v>
      </c>
      <c r="M1228" t="s">
        <v>24</v>
      </c>
      <c r="N1228" t="s">
        <v>10116</v>
      </c>
      <c r="O1228" t="s">
        <v>66</v>
      </c>
      <c r="P1228" t="s">
        <v>20</v>
      </c>
      <c r="Q1228" t="s">
        <v>1423</v>
      </c>
    </row>
    <row r="1229" spans="1:17" x14ac:dyDescent="0.25">
      <c r="A1229" t="s">
        <v>10184</v>
      </c>
      <c r="B1229" t="s">
        <v>28</v>
      </c>
      <c r="C1229">
        <v>1</v>
      </c>
      <c r="D1229" t="s">
        <v>18</v>
      </c>
      <c r="E1229" t="s">
        <v>37</v>
      </c>
      <c r="F1229" s="1">
        <v>0.5</v>
      </c>
      <c r="G1229" t="s">
        <v>9799</v>
      </c>
      <c r="H1229" t="s">
        <v>1298</v>
      </c>
      <c r="I1229">
        <v>60</v>
      </c>
      <c r="J1229">
        <v>14</v>
      </c>
      <c r="K1229" s="4">
        <v>1.1111100111111E+24</v>
      </c>
      <c r="L1229" t="s">
        <v>38</v>
      </c>
      <c r="M1229" t="s">
        <v>24</v>
      </c>
      <c r="N1229" t="s">
        <v>10116</v>
      </c>
      <c r="O1229" t="s">
        <v>66</v>
      </c>
      <c r="P1229" t="s">
        <v>20</v>
      </c>
      <c r="Q1229" t="s">
        <v>1424</v>
      </c>
    </row>
    <row r="1230" spans="1:17" x14ac:dyDescent="0.25">
      <c r="A1230" t="s">
        <v>10185</v>
      </c>
      <c r="B1230" t="s">
        <v>1316</v>
      </c>
      <c r="C1230">
        <v>1</v>
      </c>
      <c r="D1230" t="s">
        <v>18</v>
      </c>
      <c r="E1230" t="s">
        <v>29</v>
      </c>
      <c r="F1230" s="1">
        <v>0.33333333333333331</v>
      </c>
      <c r="G1230" t="s">
        <v>38</v>
      </c>
      <c r="H1230" t="s">
        <v>38</v>
      </c>
      <c r="I1230">
        <v>240</v>
      </c>
      <c r="J1230">
        <v>12</v>
      </c>
      <c r="K1230" s="4">
        <v>1.1111100111111E+24</v>
      </c>
      <c r="L1230" t="s">
        <v>10186</v>
      </c>
      <c r="N1230" t="s">
        <v>10116</v>
      </c>
      <c r="O1230" t="s">
        <v>1383</v>
      </c>
      <c r="P1230" t="s">
        <v>1317</v>
      </c>
      <c r="Q1230" t="s">
        <v>1425</v>
      </c>
    </row>
    <row r="1231" spans="1:17" x14ac:dyDescent="0.25">
      <c r="A1231" t="s">
        <v>10185</v>
      </c>
      <c r="B1231" t="s">
        <v>1319</v>
      </c>
      <c r="C1231">
        <v>1</v>
      </c>
      <c r="D1231" t="s">
        <v>18</v>
      </c>
      <c r="E1231" t="s">
        <v>33</v>
      </c>
      <c r="F1231" s="1">
        <v>0.33333333333333331</v>
      </c>
      <c r="G1231" t="s">
        <v>38</v>
      </c>
      <c r="H1231" t="s">
        <v>38</v>
      </c>
      <c r="I1231">
        <v>240</v>
      </c>
      <c r="J1231">
        <v>12</v>
      </c>
      <c r="K1231" s="4">
        <v>1.1111100111111E+24</v>
      </c>
      <c r="L1231" t="s">
        <v>10186</v>
      </c>
      <c r="N1231" t="s">
        <v>10116</v>
      </c>
      <c r="O1231" t="s">
        <v>1383</v>
      </c>
      <c r="P1231" t="s">
        <v>1317</v>
      </c>
      <c r="Q1231" t="s">
        <v>1426</v>
      </c>
    </row>
    <row r="1232" spans="1:17" x14ac:dyDescent="0.25">
      <c r="A1232" t="s">
        <v>10185</v>
      </c>
      <c r="B1232" t="s">
        <v>1321</v>
      </c>
      <c r="C1232">
        <v>1</v>
      </c>
      <c r="D1232" t="s">
        <v>18</v>
      </c>
      <c r="E1232" t="s">
        <v>42</v>
      </c>
      <c r="F1232" s="1">
        <v>0.33333333333333331</v>
      </c>
      <c r="G1232" t="s">
        <v>38</v>
      </c>
      <c r="H1232" t="s">
        <v>38</v>
      </c>
      <c r="I1232">
        <v>240</v>
      </c>
      <c r="J1232">
        <v>12</v>
      </c>
      <c r="K1232" s="4">
        <v>1.1111100111111E+24</v>
      </c>
      <c r="L1232" t="s">
        <v>10186</v>
      </c>
      <c r="N1232" t="s">
        <v>10116</v>
      </c>
      <c r="O1232" t="s">
        <v>1383</v>
      </c>
      <c r="P1232" t="s">
        <v>1317</v>
      </c>
      <c r="Q1232" t="s">
        <v>1427</v>
      </c>
    </row>
    <row r="1233" spans="1:17" x14ac:dyDescent="0.25">
      <c r="A1233" t="s">
        <v>10185</v>
      </c>
      <c r="B1233" t="s">
        <v>1323</v>
      </c>
      <c r="C1233">
        <v>1</v>
      </c>
      <c r="D1233" t="s">
        <v>18</v>
      </c>
      <c r="E1233" t="s">
        <v>19</v>
      </c>
      <c r="F1233" s="1">
        <v>0.33333333333333331</v>
      </c>
      <c r="G1233" t="s">
        <v>38</v>
      </c>
      <c r="H1233" t="s">
        <v>38</v>
      </c>
      <c r="I1233">
        <v>240</v>
      </c>
      <c r="J1233">
        <v>12</v>
      </c>
      <c r="K1233" s="4">
        <v>1.1111100111111E+24</v>
      </c>
      <c r="L1233" t="s">
        <v>10186</v>
      </c>
      <c r="N1233" t="s">
        <v>10116</v>
      </c>
      <c r="O1233" t="s">
        <v>1383</v>
      </c>
      <c r="P1233" t="s">
        <v>1317</v>
      </c>
      <c r="Q1233" t="s">
        <v>1428</v>
      </c>
    </row>
    <row r="1234" spans="1:17" x14ac:dyDescent="0.25">
      <c r="A1234" t="s">
        <v>10185</v>
      </c>
      <c r="B1234" t="s">
        <v>17</v>
      </c>
      <c r="C1234">
        <v>1</v>
      </c>
      <c r="D1234" t="s">
        <v>18</v>
      </c>
      <c r="E1234" t="s">
        <v>42</v>
      </c>
      <c r="F1234" s="1">
        <v>0.54166666666666663</v>
      </c>
      <c r="G1234" t="s">
        <v>9174</v>
      </c>
      <c r="H1234" t="s">
        <v>1314</v>
      </c>
      <c r="I1234">
        <v>180</v>
      </c>
      <c r="J1234">
        <v>12</v>
      </c>
      <c r="K1234" s="4">
        <v>1.111100111111E+23</v>
      </c>
      <c r="L1234" t="s">
        <v>38</v>
      </c>
      <c r="M1234" t="s">
        <v>24</v>
      </c>
      <c r="N1234" t="s">
        <v>10116</v>
      </c>
      <c r="O1234" t="s">
        <v>1383</v>
      </c>
      <c r="P1234" t="s">
        <v>20</v>
      </c>
      <c r="Q1234" t="s">
        <v>1429</v>
      </c>
    </row>
    <row r="1235" spans="1:17" x14ac:dyDescent="0.25">
      <c r="A1235" t="s">
        <v>10185</v>
      </c>
      <c r="B1235" t="s">
        <v>44</v>
      </c>
      <c r="C1235">
        <v>1</v>
      </c>
      <c r="D1235" t="s">
        <v>18</v>
      </c>
      <c r="E1235" t="s">
        <v>29</v>
      </c>
      <c r="F1235" s="1">
        <v>0.375</v>
      </c>
      <c r="G1235" t="s">
        <v>9349</v>
      </c>
      <c r="H1235" t="s">
        <v>1328</v>
      </c>
      <c r="I1235">
        <v>60</v>
      </c>
      <c r="J1235">
        <v>12</v>
      </c>
      <c r="K1235" s="4">
        <v>1.1111100111111E+24</v>
      </c>
      <c r="L1235" t="s">
        <v>38</v>
      </c>
      <c r="M1235" t="s">
        <v>24</v>
      </c>
      <c r="N1235" t="s">
        <v>10116</v>
      </c>
      <c r="O1235" t="s">
        <v>1383</v>
      </c>
      <c r="P1235" t="s">
        <v>45</v>
      </c>
      <c r="Q1235" t="s">
        <v>1430</v>
      </c>
    </row>
    <row r="1236" spans="1:17" x14ac:dyDescent="0.25">
      <c r="A1236" t="s">
        <v>10187</v>
      </c>
      <c r="B1236" t="s">
        <v>17</v>
      </c>
      <c r="C1236">
        <v>1</v>
      </c>
      <c r="D1236" t="s">
        <v>18</v>
      </c>
      <c r="E1236" t="s">
        <v>33</v>
      </c>
      <c r="F1236" s="1">
        <v>0.375</v>
      </c>
      <c r="G1236" t="s">
        <v>9799</v>
      </c>
      <c r="H1236" t="s">
        <v>1339</v>
      </c>
      <c r="I1236">
        <v>120</v>
      </c>
      <c r="J1236">
        <v>7</v>
      </c>
      <c r="K1236" s="4">
        <v>1.1111110001111099E+44</v>
      </c>
      <c r="L1236" t="s">
        <v>38</v>
      </c>
      <c r="M1236" t="s">
        <v>24</v>
      </c>
      <c r="N1236" t="s">
        <v>10116</v>
      </c>
      <c r="O1236" t="s">
        <v>25</v>
      </c>
      <c r="P1236" t="s">
        <v>20</v>
      </c>
      <c r="Q1236" t="s">
        <v>1431</v>
      </c>
    </row>
    <row r="1237" spans="1:17" x14ac:dyDescent="0.25">
      <c r="A1237" t="s">
        <v>10187</v>
      </c>
      <c r="B1237" t="s">
        <v>28</v>
      </c>
      <c r="C1237">
        <v>1</v>
      </c>
      <c r="D1237" t="s">
        <v>18</v>
      </c>
      <c r="E1237" t="s">
        <v>42</v>
      </c>
      <c r="F1237" s="1">
        <v>0.375</v>
      </c>
      <c r="G1237" t="s">
        <v>9799</v>
      </c>
      <c r="H1237" t="s">
        <v>1339</v>
      </c>
      <c r="I1237">
        <v>120</v>
      </c>
      <c r="J1237">
        <v>7</v>
      </c>
      <c r="K1237" s="4">
        <v>1.1111110001111099E+44</v>
      </c>
      <c r="L1237" t="s">
        <v>38</v>
      </c>
      <c r="M1237" t="s">
        <v>24</v>
      </c>
      <c r="N1237" t="s">
        <v>10116</v>
      </c>
      <c r="O1237" t="s">
        <v>25</v>
      </c>
      <c r="P1237" t="s">
        <v>20</v>
      </c>
      <c r="Q1237" t="s">
        <v>1432</v>
      </c>
    </row>
    <row r="1238" spans="1:17" x14ac:dyDescent="0.25">
      <c r="A1238" t="s">
        <v>10188</v>
      </c>
      <c r="B1238" t="s">
        <v>17</v>
      </c>
      <c r="C1238">
        <v>1</v>
      </c>
      <c r="D1238" t="s">
        <v>18</v>
      </c>
      <c r="E1238" t="s">
        <v>29</v>
      </c>
      <c r="F1238" s="1">
        <v>0.45833333333333331</v>
      </c>
      <c r="G1238" t="s">
        <v>9181</v>
      </c>
      <c r="H1238" t="s">
        <v>1328</v>
      </c>
      <c r="I1238">
        <v>60</v>
      </c>
      <c r="J1238">
        <v>8</v>
      </c>
      <c r="K1238" s="4">
        <v>1.1111010001111099E+44</v>
      </c>
      <c r="L1238" t="s">
        <v>10139</v>
      </c>
      <c r="M1238" t="s">
        <v>24</v>
      </c>
      <c r="N1238" t="s">
        <v>10116</v>
      </c>
      <c r="O1238" t="s">
        <v>25</v>
      </c>
      <c r="P1238" t="s">
        <v>20</v>
      </c>
      <c r="Q1238" t="s">
        <v>1433</v>
      </c>
    </row>
    <row r="1239" spans="1:17" x14ac:dyDescent="0.25">
      <c r="A1239" t="s">
        <v>10188</v>
      </c>
      <c r="B1239" t="s">
        <v>28</v>
      </c>
      <c r="C1239">
        <v>1</v>
      </c>
      <c r="D1239" t="s">
        <v>18</v>
      </c>
      <c r="E1239" t="s">
        <v>37</v>
      </c>
      <c r="F1239" s="1">
        <v>0.375</v>
      </c>
      <c r="G1239" t="s">
        <v>9181</v>
      </c>
      <c r="H1239" t="s">
        <v>1328</v>
      </c>
      <c r="I1239">
        <v>180</v>
      </c>
      <c r="J1239">
        <v>8</v>
      </c>
      <c r="K1239" s="4">
        <v>1.11101100011111E+44</v>
      </c>
      <c r="L1239" t="s">
        <v>10139</v>
      </c>
      <c r="M1239" t="s">
        <v>24</v>
      </c>
      <c r="N1239" t="s">
        <v>10116</v>
      </c>
      <c r="O1239" t="s">
        <v>25</v>
      </c>
      <c r="P1239" t="s">
        <v>20</v>
      </c>
      <c r="Q1239" t="s">
        <v>1434</v>
      </c>
    </row>
    <row r="1240" spans="1:17" x14ac:dyDescent="0.25">
      <c r="A1240" t="s">
        <v>10189</v>
      </c>
      <c r="B1240" t="s">
        <v>1316</v>
      </c>
      <c r="C1240">
        <v>1</v>
      </c>
      <c r="D1240" t="s">
        <v>18</v>
      </c>
      <c r="E1240" t="s">
        <v>19</v>
      </c>
      <c r="F1240" s="1">
        <v>0.54166666666666663</v>
      </c>
      <c r="G1240" t="s">
        <v>38</v>
      </c>
      <c r="H1240" t="s">
        <v>38</v>
      </c>
      <c r="I1240">
        <v>240</v>
      </c>
      <c r="J1240">
        <v>8</v>
      </c>
      <c r="K1240" s="4">
        <v>1.1111010001111099E+44</v>
      </c>
      <c r="L1240" t="s">
        <v>38</v>
      </c>
      <c r="N1240" t="s">
        <v>10116</v>
      </c>
      <c r="O1240" t="s">
        <v>25</v>
      </c>
      <c r="P1240" t="s">
        <v>1317</v>
      </c>
      <c r="Q1240" t="s">
        <v>1435</v>
      </c>
    </row>
    <row r="1241" spans="1:17" x14ac:dyDescent="0.25">
      <c r="A1241" t="s">
        <v>10189</v>
      </c>
      <c r="B1241" t="s">
        <v>1319</v>
      </c>
      <c r="C1241">
        <v>1</v>
      </c>
      <c r="D1241" t="s">
        <v>18</v>
      </c>
      <c r="E1241" t="s">
        <v>29</v>
      </c>
      <c r="F1241" s="1">
        <v>0.54166666666666663</v>
      </c>
      <c r="G1241" t="s">
        <v>38</v>
      </c>
      <c r="H1241" t="s">
        <v>38</v>
      </c>
      <c r="I1241">
        <v>240</v>
      </c>
      <c r="J1241">
        <v>8</v>
      </c>
      <c r="K1241" s="4">
        <v>1.1111010001111099E+44</v>
      </c>
      <c r="L1241" t="s">
        <v>38</v>
      </c>
      <c r="N1241" t="s">
        <v>10116</v>
      </c>
      <c r="O1241" t="s">
        <v>25</v>
      </c>
      <c r="P1241" t="s">
        <v>1317</v>
      </c>
      <c r="Q1241" t="s">
        <v>1436</v>
      </c>
    </row>
    <row r="1242" spans="1:17" x14ac:dyDescent="0.25">
      <c r="A1242" t="s">
        <v>10189</v>
      </c>
      <c r="B1242" t="s">
        <v>1321</v>
      </c>
      <c r="C1242">
        <v>1</v>
      </c>
      <c r="D1242" t="s">
        <v>18</v>
      </c>
      <c r="E1242" t="s">
        <v>33</v>
      </c>
      <c r="F1242" s="1">
        <v>0.54166666666666663</v>
      </c>
      <c r="G1242" t="s">
        <v>38</v>
      </c>
      <c r="H1242" t="s">
        <v>38</v>
      </c>
      <c r="I1242">
        <v>240</v>
      </c>
      <c r="J1242">
        <v>8</v>
      </c>
      <c r="K1242" s="4">
        <v>1.1111110001111099E+44</v>
      </c>
      <c r="L1242" t="s">
        <v>38</v>
      </c>
      <c r="N1242" t="s">
        <v>10116</v>
      </c>
      <c r="O1242" t="s">
        <v>25</v>
      </c>
      <c r="P1242" t="s">
        <v>1317</v>
      </c>
      <c r="Q1242" t="s">
        <v>1437</v>
      </c>
    </row>
    <row r="1243" spans="1:17" x14ac:dyDescent="0.25">
      <c r="A1243" t="s">
        <v>10189</v>
      </c>
      <c r="B1243" t="s">
        <v>1323</v>
      </c>
      <c r="C1243">
        <v>1</v>
      </c>
      <c r="D1243" t="s">
        <v>18</v>
      </c>
      <c r="E1243" t="s">
        <v>42</v>
      </c>
      <c r="F1243" s="1">
        <v>0.54166666666666663</v>
      </c>
      <c r="G1243" t="s">
        <v>38</v>
      </c>
      <c r="H1243" t="s">
        <v>38</v>
      </c>
      <c r="I1243">
        <v>240</v>
      </c>
      <c r="J1243">
        <v>8</v>
      </c>
      <c r="K1243" s="4">
        <v>1.1111110001111099E+44</v>
      </c>
      <c r="L1243" t="s">
        <v>38</v>
      </c>
      <c r="N1243" t="s">
        <v>10116</v>
      </c>
      <c r="O1243" t="s">
        <v>25</v>
      </c>
      <c r="P1243" t="s">
        <v>1317</v>
      </c>
      <c r="Q1243" t="s">
        <v>1438</v>
      </c>
    </row>
    <row r="1244" spans="1:17" x14ac:dyDescent="0.25">
      <c r="A1244" t="s">
        <v>10189</v>
      </c>
      <c r="B1244" t="s">
        <v>28</v>
      </c>
      <c r="C1244">
        <v>1</v>
      </c>
      <c r="D1244" t="s">
        <v>18</v>
      </c>
      <c r="E1244" t="s">
        <v>42</v>
      </c>
      <c r="F1244" s="1">
        <v>0.45833333333333331</v>
      </c>
      <c r="G1244" t="s">
        <v>9195</v>
      </c>
      <c r="H1244" t="s">
        <v>1328</v>
      </c>
      <c r="I1244">
        <v>60</v>
      </c>
      <c r="J1244">
        <v>8</v>
      </c>
      <c r="K1244" s="4">
        <v>1.1111110001111099E+44</v>
      </c>
      <c r="L1244" t="s">
        <v>38</v>
      </c>
      <c r="M1244" t="s">
        <v>24</v>
      </c>
      <c r="N1244" t="s">
        <v>10116</v>
      </c>
      <c r="O1244" t="s">
        <v>25</v>
      </c>
      <c r="P1244" t="s">
        <v>45</v>
      </c>
      <c r="Q1244" t="s">
        <v>1439</v>
      </c>
    </row>
    <row r="1245" spans="1:17" x14ac:dyDescent="0.25">
      <c r="A1245" t="s">
        <v>10190</v>
      </c>
      <c r="B1245" t="s">
        <v>17</v>
      </c>
      <c r="C1245">
        <v>1</v>
      </c>
      <c r="D1245" t="s">
        <v>18</v>
      </c>
      <c r="E1245" t="s">
        <v>19</v>
      </c>
      <c r="F1245" s="1">
        <v>0.375</v>
      </c>
      <c r="G1245" t="s">
        <v>10132</v>
      </c>
      <c r="H1245" t="s">
        <v>1304</v>
      </c>
      <c r="I1245">
        <v>120</v>
      </c>
      <c r="J1245">
        <v>8</v>
      </c>
      <c r="K1245" s="4">
        <v>1.1111010001111099E+44</v>
      </c>
      <c r="L1245" t="s">
        <v>38</v>
      </c>
      <c r="M1245" t="s">
        <v>24</v>
      </c>
      <c r="N1245" t="s">
        <v>10116</v>
      </c>
      <c r="O1245" t="s">
        <v>25</v>
      </c>
      <c r="P1245" t="s">
        <v>20</v>
      </c>
      <c r="Q1245" t="s">
        <v>1440</v>
      </c>
    </row>
    <row r="1246" spans="1:17" x14ac:dyDescent="0.25">
      <c r="A1246" t="s">
        <v>10190</v>
      </c>
      <c r="B1246" t="s">
        <v>28</v>
      </c>
      <c r="C1246">
        <v>1</v>
      </c>
      <c r="D1246" t="s">
        <v>18</v>
      </c>
      <c r="E1246" t="s">
        <v>29</v>
      </c>
      <c r="F1246" s="1">
        <v>0.375</v>
      </c>
      <c r="G1246" t="s">
        <v>10133</v>
      </c>
      <c r="H1246" t="s">
        <v>1304</v>
      </c>
      <c r="I1246">
        <v>120</v>
      </c>
      <c r="J1246">
        <v>8</v>
      </c>
      <c r="K1246" s="4">
        <v>1.1111010001111099E+44</v>
      </c>
      <c r="L1246" t="s">
        <v>38</v>
      </c>
      <c r="M1246" t="s">
        <v>24</v>
      </c>
      <c r="N1246" t="s">
        <v>10116</v>
      </c>
      <c r="O1246" t="s">
        <v>25</v>
      </c>
      <c r="P1246" t="s">
        <v>20</v>
      </c>
      <c r="Q1246" t="s">
        <v>1441</v>
      </c>
    </row>
    <row r="1247" spans="1:17" x14ac:dyDescent="0.25">
      <c r="A1247" t="s">
        <v>10190</v>
      </c>
      <c r="B1247" t="s">
        <v>36</v>
      </c>
      <c r="C1247">
        <v>1</v>
      </c>
      <c r="D1247" t="s">
        <v>18</v>
      </c>
      <c r="E1247" t="s">
        <v>29</v>
      </c>
      <c r="F1247" s="1">
        <v>0.375</v>
      </c>
      <c r="G1247" t="s">
        <v>9201</v>
      </c>
      <c r="H1247" t="s">
        <v>38</v>
      </c>
      <c r="I1247">
        <v>180</v>
      </c>
      <c r="J1247">
        <v>8</v>
      </c>
      <c r="K1247" s="4">
        <v>9.9999999999999996E+30</v>
      </c>
      <c r="L1247" t="s">
        <v>38</v>
      </c>
      <c r="M1247" t="s">
        <v>24</v>
      </c>
      <c r="N1247" t="s">
        <v>10116</v>
      </c>
      <c r="O1247" t="s">
        <v>25</v>
      </c>
      <c r="P1247" t="s">
        <v>39</v>
      </c>
      <c r="Q1247" t="s">
        <v>1442</v>
      </c>
    </row>
    <row r="1248" spans="1:17" x14ac:dyDescent="0.25">
      <c r="A1248" t="s">
        <v>10191</v>
      </c>
      <c r="B1248" t="s">
        <v>17</v>
      </c>
      <c r="C1248">
        <v>1</v>
      </c>
      <c r="D1248" t="s">
        <v>18</v>
      </c>
      <c r="E1248" t="s">
        <v>19</v>
      </c>
      <c r="F1248" s="1">
        <v>0.375</v>
      </c>
      <c r="G1248" t="s">
        <v>9247</v>
      </c>
      <c r="H1248" t="s">
        <v>1337</v>
      </c>
      <c r="I1248">
        <v>180</v>
      </c>
      <c r="J1248">
        <v>8</v>
      </c>
      <c r="K1248" s="4">
        <v>1.1111100111111E+24</v>
      </c>
      <c r="L1248" t="s">
        <v>38</v>
      </c>
      <c r="M1248" t="s">
        <v>24</v>
      </c>
      <c r="N1248" t="s">
        <v>10116</v>
      </c>
      <c r="O1248" t="s">
        <v>66</v>
      </c>
      <c r="P1248" t="s">
        <v>20</v>
      </c>
      <c r="Q1248" t="s">
        <v>1443</v>
      </c>
    </row>
    <row r="1249" spans="1:17" x14ac:dyDescent="0.25">
      <c r="A1249" t="s">
        <v>10192</v>
      </c>
      <c r="B1249" t="s">
        <v>17</v>
      </c>
      <c r="C1249">
        <v>1</v>
      </c>
      <c r="D1249" t="s">
        <v>18</v>
      </c>
      <c r="E1249" t="s">
        <v>33</v>
      </c>
      <c r="F1249" s="1">
        <v>0.375</v>
      </c>
      <c r="G1249" t="s">
        <v>9799</v>
      </c>
      <c r="H1249" t="s">
        <v>1339</v>
      </c>
      <c r="I1249">
        <v>120</v>
      </c>
      <c r="J1249">
        <v>7</v>
      </c>
      <c r="K1249" s="4">
        <v>1.1111100111111E+24</v>
      </c>
      <c r="L1249" t="s">
        <v>38</v>
      </c>
      <c r="M1249" t="s">
        <v>24</v>
      </c>
      <c r="N1249" t="s">
        <v>10116</v>
      </c>
      <c r="O1249" t="s">
        <v>66</v>
      </c>
      <c r="P1249" t="s">
        <v>20</v>
      </c>
      <c r="Q1249" t="s">
        <v>1444</v>
      </c>
    </row>
    <row r="1250" spans="1:17" x14ac:dyDescent="0.25">
      <c r="A1250" t="s">
        <v>10192</v>
      </c>
      <c r="B1250" t="s">
        <v>28</v>
      </c>
      <c r="C1250">
        <v>1</v>
      </c>
      <c r="D1250" t="s">
        <v>18</v>
      </c>
      <c r="E1250" t="s">
        <v>42</v>
      </c>
      <c r="F1250" s="1">
        <v>0.375</v>
      </c>
      <c r="G1250" t="s">
        <v>9799</v>
      </c>
      <c r="H1250" t="s">
        <v>1339</v>
      </c>
      <c r="I1250">
        <v>120</v>
      </c>
      <c r="J1250">
        <v>7</v>
      </c>
      <c r="K1250" s="4">
        <v>1.1111100111111E+24</v>
      </c>
      <c r="L1250" t="s">
        <v>38</v>
      </c>
      <c r="M1250" t="s">
        <v>24</v>
      </c>
      <c r="N1250" t="s">
        <v>10116</v>
      </c>
      <c r="O1250" t="s">
        <v>66</v>
      </c>
      <c r="P1250" t="s">
        <v>20</v>
      </c>
      <c r="Q1250" t="s">
        <v>1445</v>
      </c>
    </row>
    <row r="1251" spans="1:17" x14ac:dyDescent="0.25">
      <c r="A1251" t="s">
        <v>10193</v>
      </c>
      <c r="B1251" t="s">
        <v>17</v>
      </c>
      <c r="C1251">
        <v>1</v>
      </c>
      <c r="D1251" t="s">
        <v>18</v>
      </c>
      <c r="E1251" t="s">
        <v>29</v>
      </c>
      <c r="F1251" s="1">
        <v>0.375</v>
      </c>
      <c r="G1251" t="s">
        <v>9181</v>
      </c>
      <c r="H1251" t="s">
        <v>10194</v>
      </c>
      <c r="I1251">
        <v>120</v>
      </c>
      <c r="J1251">
        <v>7</v>
      </c>
      <c r="K1251" s="4">
        <v>1.1111100111111E+24</v>
      </c>
      <c r="L1251" t="s">
        <v>10148</v>
      </c>
      <c r="M1251" t="s">
        <v>24</v>
      </c>
      <c r="N1251" t="s">
        <v>10116</v>
      </c>
      <c r="O1251" t="s">
        <v>66</v>
      </c>
      <c r="P1251" t="s">
        <v>20</v>
      </c>
      <c r="Q1251" t="s">
        <v>1446</v>
      </c>
    </row>
    <row r="1252" spans="1:17" x14ac:dyDescent="0.25">
      <c r="A1252" t="s">
        <v>10193</v>
      </c>
      <c r="B1252" t="s">
        <v>28</v>
      </c>
      <c r="C1252">
        <v>1</v>
      </c>
      <c r="D1252" t="s">
        <v>18</v>
      </c>
      <c r="E1252" t="s">
        <v>42</v>
      </c>
      <c r="F1252" s="1">
        <v>0.45833333333333331</v>
      </c>
      <c r="G1252" t="s">
        <v>9349</v>
      </c>
      <c r="H1252" t="s">
        <v>10195</v>
      </c>
      <c r="I1252">
        <v>90</v>
      </c>
      <c r="J1252">
        <v>7</v>
      </c>
      <c r="K1252" s="4">
        <v>1.1111100111111E+24</v>
      </c>
      <c r="L1252" t="s">
        <v>10148</v>
      </c>
      <c r="M1252" t="s">
        <v>24</v>
      </c>
      <c r="N1252" t="s">
        <v>10116</v>
      </c>
      <c r="O1252" t="s">
        <v>66</v>
      </c>
      <c r="P1252" t="s">
        <v>20</v>
      </c>
      <c r="Q1252" t="s">
        <v>1447</v>
      </c>
    </row>
    <row r="1253" spans="1:17" x14ac:dyDescent="0.25">
      <c r="A1253" t="s">
        <v>10196</v>
      </c>
      <c r="B1253" t="s">
        <v>1316</v>
      </c>
      <c r="C1253">
        <v>1</v>
      </c>
      <c r="D1253" t="s">
        <v>18</v>
      </c>
      <c r="E1253" t="s">
        <v>19</v>
      </c>
      <c r="F1253" s="1">
        <v>0.54166666666666663</v>
      </c>
      <c r="G1253" t="s">
        <v>38</v>
      </c>
      <c r="H1253" t="s">
        <v>38</v>
      </c>
      <c r="I1253">
        <v>240</v>
      </c>
      <c r="J1253">
        <v>8</v>
      </c>
      <c r="K1253" s="4">
        <v>1.1111100111111E+24</v>
      </c>
      <c r="L1253" t="s">
        <v>10197</v>
      </c>
      <c r="N1253" t="s">
        <v>10116</v>
      </c>
      <c r="O1253" t="s">
        <v>1383</v>
      </c>
      <c r="P1253" t="s">
        <v>1317</v>
      </c>
      <c r="Q1253" t="s">
        <v>1448</v>
      </c>
    </row>
    <row r="1254" spans="1:17" x14ac:dyDescent="0.25">
      <c r="A1254" t="s">
        <v>10196</v>
      </c>
      <c r="B1254" t="s">
        <v>1319</v>
      </c>
      <c r="C1254">
        <v>1</v>
      </c>
      <c r="D1254" t="s">
        <v>18</v>
      </c>
      <c r="E1254" t="s">
        <v>29</v>
      </c>
      <c r="F1254" s="1">
        <v>0.54166666666666663</v>
      </c>
      <c r="G1254" t="s">
        <v>38</v>
      </c>
      <c r="H1254" t="s">
        <v>38</v>
      </c>
      <c r="I1254">
        <v>240</v>
      </c>
      <c r="J1254">
        <v>8</v>
      </c>
      <c r="K1254" s="4">
        <v>1.1111100111111E+24</v>
      </c>
      <c r="L1254" t="s">
        <v>10197</v>
      </c>
      <c r="N1254" t="s">
        <v>10116</v>
      </c>
      <c r="O1254" t="s">
        <v>1383</v>
      </c>
      <c r="P1254" t="s">
        <v>1317</v>
      </c>
      <c r="Q1254" t="s">
        <v>1449</v>
      </c>
    </row>
    <row r="1255" spans="1:17" x14ac:dyDescent="0.25">
      <c r="A1255" t="s">
        <v>10196</v>
      </c>
      <c r="B1255" t="s">
        <v>1321</v>
      </c>
      <c r="C1255">
        <v>1</v>
      </c>
      <c r="D1255" t="s">
        <v>18</v>
      </c>
      <c r="E1255" t="s">
        <v>33</v>
      </c>
      <c r="F1255" s="1">
        <v>0.54166666666666663</v>
      </c>
      <c r="G1255" t="s">
        <v>38</v>
      </c>
      <c r="H1255" t="s">
        <v>38</v>
      </c>
      <c r="I1255">
        <v>240</v>
      </c>
      <c r="J1255">
        <v>8</v>
      </c>
      <c r="K1255" s="4">
        <v>1.1111100111111E+24</v>
      </c>
      <c r="L1255" t="s">
        <v>10197</v>
      </c>
      <c r="N1255" t="s">
        <v>10116</v>
      </c>
      <c r="O1255" t="s">
        <v>1383</v>
      </c>
      <c r="P1255" t="s">
        <v>1317</v>
      </c>
      <c r="Q1255" t="s">
        <v>1450</v>
      </c>
    </row>
    <row r="1256" spans="1:17" x14ac:dyDescent="0.25">
      <c r="A1256" t="s">
        <v>10196</v>
      </c>
      <c r="B1256" t="s">
        <v>1323</v>
      </c>
      <c r="C1256">
        <v>1</v>
      </c>
      <c r="D1256" t="s">
        <v>18</v>
      </c>
      <c r="E1256" t="s">
        <v>42</v>
      </c>
      <c r="F1256" s="1">
        <v>0.54166666666666663</v>
      </c>
      <c r="G1256" t="s">
        <v>38</v>
      </c>
      <c r="H1256" t="s">
        <v>38</v>
      </c>
      <c r="I1256">
        <v>240</v>
      </c>
      <c r="J1256">
        <v>8</v>
      </c>
      <c r="K1256" s="4">
        <v>1.1111100111111E+24</v>
      </c>
      <c r="L1256" t="s">
        <v>10197</v>
      </c>
      <c r="N1256" t="s">
        <v>10116</v>
      </c>
      <c r="O1256" t="s">
        <v>1383</v>
      </c>
      <c r="P1256" t="s">
        <v>1317</v>
      </c>
      <c r="Q1256" t="s">
        <v>1451</v>
      </c>
    </row>
    <row r="1257" spans="1:17" x14ac:dyDescent="0.25">
      <c r="A1257" t="s">
        <v>10196</v>
      </c>
      <c r="B1257" t="s">
        <v>1325</v>
      </c>
      <c r="C1257">
        <v>1</v>
      </c>
      <c r="D1257" t="s">
        <v>18</v>
      </c>
      <c r="E1257" t="s">
        <v>37</v>
      </c>
      <c r="F1257" s="1">
        <v>0.54166666666666663</v>
      </c>
      <c r="G1257" t="s">
        <v>38</v>
      </c>
      <c r="H1257" t="s">
        <v>38</v>
      </c>
      <c r="I1257">
        <v>240</v>
      </c>
      <c r="J1257">
        <v>8</v>
      </c>
      <c r="K1257" s="4">
        <v>1.1111100111111E+24</v>
      </c>
      <c r="L1257" t="s">
        <v>10197</v>
      </c>
      <c r="N1257" t="s">
        <v>10116</v>
      </c>
      <c r="O1257" t="s">
        <v>1383</v>
      </c>
      <c r="P1257" t="s">
        <v>1317</v>
      </c>
      <c r="Q1257" t="s">
        <v>1452</v>
      </c>
    </row>
    <row r="1258" spans="1:17" x14ac:dyDescent="0.25">
      <c r="A1258" t="s">
        <v>10198</v>
      </c>
      <c r="B1258" t="s">
        <v>17</v>
      </c>
      <c r="C1258">
        <v>1</v>
      </c>
      <c r="D1258" t="s">
        <v>18</v>
      </c>
      <c r="E1258" t="s">
        <v>42</v>
      </c>
      <c r="F1258" s="1">
        <v>0.58333333333333337</v>
      </c>
      <c r="G1258" t="s">
        <v>9162</v>
      </c>
      <c r="H1258" t="s">
        <v>1453</v>
      </c>
      <c r="I1258">
        <v>120</v>
      </c>
      <c r="J1258">
        <v>130</v>
      </c>
      <c r="K1258" s="4">
        <v>1.1111110001111099E+44</v>
      </c>
      <c r="L1258" t="s">
        <v>10199</v>
      </c>
      <c r="M1258" t="s">
        <v>24</v>
      </c>
      <c r="N1258" t="s">
        <v>9286</v>
      </c>
      <c r="O1258" t="s">
        <v>25</v>
      </c>
      <c r="P1258" t="s">
        <v>20</v>
      </c>
      <c r="Q1258" t="s">
        <v>1454</v>
      </c>
    </row>
    <row r="1259" spans="1:17" x14ac:dyDescent="0.25">
      <c r="A1259" t="s">
        <v>10198</v>
      </c>
      <c r="B1259" t="s">
        <v>44</v>
      </c>
      <c r="C1259">
        <v>3</v>
      </c>
      <c r="D1259" t="s">
        <v>18</v>
      </c>
      <c r="E1259" t="s">
        <v>42</v>
      </c>
      <c r="F1259" s="1">
        <v>0.66666666666666663</v>
      </c>
      <c r="G1259" t="s">
        <v>9198</v>
      </c>
      <c r="H1259" t="s">
        <v>38</v>
      </c>
      <c r="I1259">
        <v>60</v>
      </c>
      <c r="J1259">
        <v>25</v>
      </c>
      <c r="K1259" s="4">
        <v>1.1111100011111E+43</v>
      </c>
      <c r="L1259" t="s">
        <v>10199</v>
      </c>
      <c r="M1259" t="s">
        <v>24</v>
      </c>
      <c r="N1259" t="s">
        <v>9286</v>
      </c>
      <c r="O1259" t="s">
        <v>25</v>
      </c>
      <c r="P1259" t="s">
        <v>45</v>
      </c>
      <c r="Q1259" t="s">
        <v>1455</v>
      </c>
    </row>
    <row r="1260" spans="1:17" x14ac:dyDescent="0.25">
      <c r="A1260" t="s">
        <v>10198</v>
      </c>
      <c r="B1260" t="s">
        <v>44</v>
      </c>
      <c r="C1260">
        <v>4</v>
      </c>
      <c r="D1260" t="s">
        <v>18</v>
      </c>
      <c r="E1260" t="s">
        <v>37</v>
      </c>
      <c r="F1260" s="1">
        <v>0.41666666666666669</v>
      </c>
      <c r="G1260" t="s">
        <v>9235</v>
      </c>
      <c r="H1260" t="s">
        <v>38</v>
      </c>
      <c r="I1260">
        <v>60</v>
      </c>
      <c r="J1260">
        <v>25</v>
      </c>
      <c r="K1260" s="4">
        <v>1.1101100011111E+43</v>
      </c>
      <c r="L1260" t="s">
        <v>10199</v>
      </c>
      <c r="M1260" t="s">
        <v>24</v>
      </c>
      <c r="N1260" t="s">
        <v>9286</v>
      </c>
      <c r="O1260" t="s">
        <v>25</v>
      </c>
      <c r="P1260" t="s">
        <v>45</v>
      </c>
      <c r="Q1260" t="s">
        <v>1456</v>
      </c>
    </row>
    <row r="1261" spans="1:17" x14ac:dyDescent="0.25">
      <c r="A1261" t="s">
        <v>10198</v>
      </c>
      <c r="B1261" t="s">
        <v>44</v>
      </c>
      <c r="C1261">
        <v>5</v>
      </c>
      <c r="D1261" t="s">
        <v>18</v>
      </c>
      <c r="E1261" t="s">
        <v>37</v>
      </c>
      <c r="F1261" s="1">
        <v>0.45833333333333331</v>
      </c>
      <c r="G1261" t="s">
        <v>9229</v>
      </c>
      <c r="H1261" t="s">
        <v>38</v>
      </c>
      <c r="I1261">
        <v>60</v>
      </c>
      <c r="J1261">
        <v>19</v>
      </c>
      <c r="K1261" s="4">
        <v>1.1101100011111E+43</v>
      </c>
      <c r="L1261" t="s">
        <v>10199</v>
      </c>
      <c r="M1261" t="s">
        <v>24</v>
      </c>
      <c r="N1261" t="s">
        <v>9286</v>
      </c>
      <c r="O1261" t="s">
        <v>25</v>
      </c>
      <c r="P1261" t="s">
        <v>45</v>
      </c>
      <c r="Q1261" t="s">
        <v>1457</v>
      </c>
    </row>
    <row r="1262" spans="1:17" x14ac:dyDescent="0.25">
      <c r="A1262" t="s">
        <v>10198</v>
      </c>
      <c r="B1262" t="s">
        <v>44</v>
      </c>
      <c r="C1262">
        <v>6</v>
      </c>
      <c r="D1262" t="s">
        <v>18</v>
      </c>
      <c r="E1262" t="s">
        <v>37</v>
      </c>
      <c r="F1262" s="1">
        <v>0.5</v>
      </c>
      <c r="G1262" t="s">
        <v>9155</v>
      </c>
      <c r="H1262" t="s">
        <v>38</v>
      </c>
      <c r="I1262">
        <v>60</v>
      </c>
      <c r="J1262">
        <v>21</v>
      </c>
      <c r="K1262" s="4">
        <v>1.1101100011111E+43</v>
      </c>
      <c r="L1262" t="s">
        <v>10199</v>
      </c>
      <c r="M1262" t="s">
        <v>24</v>
      </c>
      <c r="N1262" t="s">
        <v>9286</v>
      </c>
      <c r="O1262" t="s">
        <v>25</v>
      </c>
      <c r="P1262" t="s">
        <v>45</v>
      </c>
      <c r="Q1262" t="s">
        <v>1458</v>
      </c>
    </row>
    <row r="1263" spans="1:17" x14ac:dyDescent="0.25">
      <c r="A1263" t="s">
        <v>10198</v>
      </c>
      <c r="B1263" t="s">
        <v>44</v>
      </c>
      <c r="C1263">
        <v>7</v>
      </c>
      <c r="D1263" t="s">
        <v>18</v>
      </c>
      <c r="E1263" t="s">
        <v>37</v>
      </c>
      <c r="F1263" s="1">
        <v>0.54166666666666663</v>
      </c>
      <c r="G1263" t="s">
        <v>9210</v>
      </c>
      <c r="H1263" t="s">
        <v>38</v>
      </c>
      <c r="I1263">
        <v>60</v>
      </c>
      <c r="J1263">
        <v>20</v>
      </c>
      <c r="K1263" s="4">
        <v>1.1101100011111E+43</v>
      </c>
      <c r="L1263" t="s">
        <v>10199</v>
      </c>
      <c r="M1263" t="s">
        <v>24</v>
      </c>
      <c r="N1263" t="s">
        <v>9286</v>
      </c>
      <c r="O1263" t="s">
        <v>25</v>
      </c>
      <c r="P1263" t="s">
        <v>45</v>
      </c>
      <c r="Q1263" t="s">
        <v>1459</v>
      </c>
    </row>
    <row r="1264" spans="1:17" x14ac:dyDescent="0.25">
      <c r="A1264" t="s">
        <v>10198</v>
      </c>
      <c r="B1264" t="s">
        <v>44</v>
      </c>
      <c r="C1264">
        <v>8</v>
      </c>
      <c r="D1264" t="s">
        <v>18</v>
      </c>
      <c r="E1264" t="s">
        <v>37</v>
      </c>
      <c r="F1264" s="1">
        <v>0.58333333333333337</v>
      </c>
      <c r="G1264" t="s">
        <v>9157</v>
      </c>
      <c r="H1264" t="s">
        <v>38</v>
      </c>
      <c r="I1264">
        <v>60</v>
      </c>
      <c r="J1264">
        <v>20</v>
      </c>
      <c r="K1264" s="4">
        <v>1.1101100011111E+43</v>
      </c>
      <c r="L1264" t="s">
        <v>10199</v>
      </c>
      <c r="M1264" t="s">
        <v>24</v>
      </c>
      <c r="N1264" t="s">
        <v>9286</v>
      </c>
      <c r="O1264" t="s">
        <v>25</v>
      </c>
      <c r="P1264" t="s">
        <v>45</v>
      </c>
      <c r="Q1264" t="s">
        <v>1460</v>
      </c>
    </row>
    <row r="1265" spans="1:17" x14ac:dyDescent="0.25">
      <c r="A1265" t="s">
        <v>10200</v>
      </c>
      <c r="B1265" t="s">
        <v>17</v>
      </c>
      <c r="C1265">
        <v>1</v>
      </c>
      <c r="D1265" t="s">
        <v>18</v>
      </c>
      <c r="E1265" t="s">
        <v>19</v>
      </c>
      <c r="F1265" s="1">
        <v>0.5</v>
      </c>
      <c r="G1265" t="s">
        <v>9174</v>
      </c>
      <c r="H1265" t="s">
        <v>1461</v>
      </c>
      <c r="I1265">
        <v>60</v>
      </c>
      <c r="J1265">
        <v>104</v>
      </c>
      <c r="K1265" s="4">
        <v>1.1111100111111E+24</v>
      </c>
      <c r="L1265" t="s">
        <v>10201</v>
      </c>
      <c r="M1265" t="s">
        <v>24</v>
      </c>
      <c r="N1265" t="s">
        <v>9286</v>
      </c>
      <c r="O1265" t="s">
        <v>66</v>
      </c>
      <c r="P1265" t="s">
        <v>20</v>
      </c>
      <c r="Q1265" t="s">
        <v>1462</v>
      </c>
    </row>
    <row r="1266" spans="1:17" x14ac:dyDescent="0.25">
      <c r="A1266" t="s">
        <v>10200</v>
      </c>
      <c r="B1266" t="s">
        <v>28</v>
      </c>
      <c r="C1266">
        <v>1</v>
      </c>
      <c r="D1266" t="s">
        <v>18</v>
      </c>
      <c r="E1266" t="s">
        <v>33</v>
      </c>
      <c r="F1266" s="1">
        <v>0.5</v>
      </c>
      <c r="G1266" t="s">
        <v>9239</v>
      </c>
      <c r="H1266" t="s">
        <v>1461</v>
      </c>
      <c r="I1266">
        <v>60</v>
      </c>
      <c r="J1266">
        <v>104</v>
      </c>
      <c r="K1266" s="4">
        <v>1.1111100111111E+24</v>
      </c>
      <c r="L1266" t="s">
        <v>10201</v>
      </c>
      <c r="M1266" t="s">
        <v>24</v>
      </c>
      <c r="N1266" t="s">
        <v>9286</v>
      </c>
      <c r="O1266" t="s">
        <v>66</v>
      </c>
      <c r="P1266" t="s">
        <v>20</v>
      </c>
      <c r="Q1266" t="s">
        <v>1463</v>
      </c>
    </row>
    <row r="1267" spans="1:17" x14ac:dyDescent="0.25">
      <c r="A1267" t="s">
        <v>10200</v>
      </c>
      <c r="B1267" t="s">
        <v>44</v>
      </c>
      <c r="C1267">
        <v>1</v>
      </c>
      <c r="D1267" t="s">
        <v>18</v>
      </c>
      <c r="E1267" t="s">
        <v>42</v>
      </c>
      <c r="F1267" s="1">
        <v>0.58333333333333337</v>
      </c>
      <c r="G1267" t="s">
        <v>9170</v>
      </c>
      <c r="H1267" t="s">
        <v>38</v>
      </c>
      <c r="I1267">
        <v>60</v>
      </c>
      <c r="J1267">
        <v>27</v>
      </c>
      <c r="K1267" s="4">
        <v>1.111100111111E+23</v>
      </c>
      <c r="L1267" t="s">
        <v>10201</v>
      </c>
      <c r="M1267" t="s">
        <v>24</v>
      </c>
      <c r="N1267" t="s">
        <v>9286</v>
      </c>
      <c r="O1267" t="s">
        <v>66</v>
      </c>
      <c r="P1267" t="s">
        <v>45</v>
      </c>
      <c r="Q1267" t="s">
        <v>1464</v>
      </c>
    </row>
    <row r="1268" spans="1:17" x14ac:dyDescent="0.25">
      <c r="A1268" t="s">
        <v>10200</v>
      </c>
      <c r="B1268" t="s">
        <v>44</v>
      </c>
      <c r="C1268">
        <v>2</v>
      </c>
      <c r="D1268" t="s">
        <v>18</v>
      </c>
      <c r="E1268" t="s">
        <v>42</v>
      </c>
      <c r="F1268" s="1">
        <v>0.625</v>
      </c>
      <c r="G1268" t="s">
        <v>9170</v>
      </c>
      <c r="H1268" t="s">
        <v>38</v>
      </c>
      <c r="I1268">
        <v>60</v>
      </c>
      <c r="J1268">
        <v>27</v>
      </c>
      <c r="K1268" s="4">
        <v>1.111100111111E+23</v>
      </c>
      <c r="L1268" t="s">
        <v>10201</v>
      </c>
      <c r="M1268" t="s">
        <v>24</v>
      </c>
      <c r="N1268" t="s">
        <v>9286</v>
      </c>
      <c r="O1268" t="s">
        <v>66</v>
      </c>
      <c r="P1268" t="s">
        <v>45</v>
      </c>
      <c r="Q1268" t="s">
        <v>1465</v>
      </c>
    </row>
    <row r="1269" spans="1:17" x14ac:dyDescent="0.25">
      <c r="A1269" t="s">
        <v>10200</v>
      </c>
      <c r="B1269" t="s">
        <v>44</v>
      </c>
      <c r="C1269">
        <v>3</v>
      </c>
      <c r="D1269" t="s">
        <v>18</v>
      </c>
      <c r="E1269" t="s">
        <v>37</v>
      </c>
      <c r="F1269" s="1">
        <v>0.41666666666666669</v>
      </c>
      <c r="G1269" t="s">
        <v>9227</v>
      </c>
      <c r="H1269" t="s">
        <v>38</v>
      </c>
      <c r="I1269">
        <v>60</v>
      </c>
      <c r="J1269">
        <v>22</v>
      </c>
      <c r="K1269" s="4">
        <v>1.111100111111E+23</v>
      </c>
      <c r="L1269" t="s">
        <v>10201</v>
      </c>
      <c r="M1269" t="s">
        <v>24</v>
      </c>
      <c r="N1269" t="s">
        <v>9286</v>
      </c>
      <c r="O1269" t="s">
        <v>66</v>
      </c>
      <c r="P1269" t="s">
        <v>45</v>
      </c>
      <c r="Q1269" t="s">
        <v>1466</v>
      </c>
    </row>
    <row r="1270" spans="1:17" x14ac:dyDescent="0.25">
      <c r="A1270" t="s">
        <v>10200</v>
      </c>
      <c r="B1270" t="s">
        <v>44</v>
      </c>
      <c r="C1270">
        <v>4</v>
      </c>
      <c r="D1270" t="s">
        <v>18</v>
      </c>
      <c r="E1270" t="s">
        <v>37</v>
      </c>
      <c r="F1270" s="1">
        <v>0.45833333333333331</v>
      </c>
      <c r="G1270" t="s">
        <v>9158</v>
      </c>
      <c r="H1270" t="s">
        <v>38</v>
      </c>
      <c r="I1270">
        <v>60</v>
      </c>
      <c r="J1270">
        <v>26</v>
      </c>
      <c r="K1270" s="4">
        <v>1.111100111111E+23</v>
      </c>
      <c r="L1270" t="s">
        <v>10201</v>
      </c>
      <c r="M1270" t="s">
        <v>24</v>
      </c>
      <c r="N1270" t="s">
        <v>9286</v>
      </c>
      <c r="O1270" t="s">
        <v>66</v>
      </c>
      <c r="P1270" t="s">
        <v>45</v>
      </c>
      <c r="Q1270" t="s">
        <v>1467</v>
      </c>
    </row>
    <row r="1271" spans="1:17" x14ac:dyDescent="0.25">
      <c r="A1271" t="s">
        <v>10202</v>
      </c>
      <c r="B1271" t="s">
        <v>17</v>
      </c>
      <c r="C1271">
        <v>1</v>
      </c>
      <c r="D1271" t="s">
        <v>1189</v>
      </c>
      <c r="E1271" t="s">
        <v>19</v>
      </c>
      <c r="F1271" s="1">
        <v>0.5</v>
      </c>
      <c r="G1271" t="s">
        <v>9174</v>
      </c>
      <c r="H1271" t="s">
        <v>1461</v>
      </c>
      <c r="I1271">
        <v>60</v>
      </c>
      <c r="J1271">
        <v>8</v>
      </c>
      <c r="K1271" s="4">
        <v>1.1111100111111E+24</v>
      </c>
      <c r="L1271" t="s">
        <v>10201</v>
      </c>
      <c r="M1271" t="s">
        <v>24</v>
      </c>
      <c r="N1271" t="s">
        <v>9286</v>
      </c>
      <c r="O1271" t="s">
        <v>66</v>
      </c>
      <c r="P1271" t="s">
        <v>20</v>
      </c>
      <c r="Q1271" t="s">
        <v>1468</v>
      </c>
    </row>
    <row r="1272" spans="1:17" x14ac:dyDescent="0.25">
      <c r="A1272" t="s">
        <v>10202</v>
      </c>
      <c r="B1272" t="s">
        <v>28</v>
      </c>
      <c r="C1272">
        <v>1</v>
      </c>
      <c r="D1272" t="s">
        <v>1189</v>
      </c>
      <c r="E1272" t="s">
        <v>33</v>
      </c>
      <c r="F1272" s="1">
        <v>0.5</v>
      </c>
      <c r="G1272" t="s">
        <v>9239</v>
      </c>
      <c r="H1272" t="s">
        <v>1461</v>
      </c>
      <c r="I1272">
        <v>60</v>
      </c>
      <c r="J1272">
        <v>8</v>
      </c>
      <c r="K1272" s="4">
        <v>1.1111100111111E+24</v>
      </c>
      <c r="L1272" t="s">
        <v>10201</v>
      </c>
      <c r="M1272" t="s">
        <v>24</v>
      </c>
      <c r="N1272" t="s">
        <v>9286</v>
      </c>
      <c r="O1272" t="s">
        <v>66</v>
      </c>
      <c r="P1272" t="s">
        <v>20</v>
      </c>
      <c r="Q1272" t="s">
        <v>1469</v>
      </c>
    </row>
    <row r="1273" spans="1:17" x14ac:dyDescent="0.25">
      <c r="A1273" t="s">
        <v>10202</v>
      </c>
      <c r="B1273" t="s">
        <v>44</v>
      </c>
      <c r="C1273">
        <v>1</v>
      </c>
      <c r="D1273" t="s">
        <v>1189</v>
      </c>
      <c r="E1273" t="s">
        <v>42</v>
      </c>
      <c r="F1273" s="1">
        <v>0.58333333333333337</v>
      </c>
      <c r="G1273" t="s">
        <v>9170</v>
      </c>
      <c r="H1273" t="s">
        <v>38</v>
      </c>
      <c r="I1273">
        <v>60</v>
      </c>
      <c r="J1273">
        <v>0</v>
      </c>
      <c r="K1273" s="4">
        <v>1.111100111111E+23</v>
      </c>
      <c r="L1273" t="s">
        <v>10201</v>
      </c>
      <c r="M1273" t="s">
        <v>24</v>
      </c>
      <c r="N1273" t="s">
        <v>9286</v>
      </c>
      <c r="O1273" t="s">
        <v>66</v>
      </c>
      <c r="P1273" t="s">
        <v>45</v>
      </c>
      <c r="Q1273" t="s">
        <v>1470</v>
      </c>
    </row>
    <row r="1274" spans="1:17" x14ac:dyDescent="0.25">
      <c r="A1274" t="s">
        <v>10202</v>
      </c>
      <c r="B1274" t="s">
        <v>44</v>
      </c>
      <c r="C1274">
        <v>2</v>
      </c>
      <c r="D1274" t="s">
        <v>1189</v>
      </c>
      <c r="E1274" t="s">
        <v>42</v>
      </c>
      <c r="F1274" s="1">
        <v>0.625</v>
      </c>
      <c r="G1274" t="s">
        <v>9170</v>
      </c>
      <c r="H1274" t="s">
        <v>38</v>
      </c>
      <c r="I1274">
        <v>60</v>
      </c>
      <c r="J1274">
        <v>0</v>
      </c>
      <c r="K1274" s="4">
        <v>1.111100111111E+23</v>
      </c>
      <c r="L1274" t="s">
        <v>10201</v>
      </c>
      <c r="M1274" t="s">
        <v>24</v>
      </c>
      <c r="N1274" t="s">
        <v>9286</v>
      </c>
      <c r="O1274" t="s">
        <v>66</v>
      </c>
      <c r="P1274" t="s">
        <v>45</v>
      </c>
      <c r="Q1274" t="s">
        <v>1471</v>
      </c>
    </row>
    <row r="1275" spans="1:17" x14ac:dyDescent="0.25">
      <c r="A1275" t="s">
        <v>10202</v>
      </c>
      <c r="B1275" t="s">
        <v>44</v>
      </c>
      <c r="C1275">
        <v>3</v>
      </c>
      <c r="D1275" t="s">
        <v>1189</v>
      </c>
      <c r="E1275" t="s">
        <v>37</v>
      </c>
      <c r="F1275" s="1">
        <v>0.41666666666666669</v>
      </c>
      <c r="G1275" t="s">
        <v>9227</v>
      </c>
      <c r="H1275" t="s">
        <v>38</v>
      </c>
      <c r="I1275">
        <v>60</v>
      </c>
      <c r="J1275">
        <v>0</v>
      </c>
      <c r="K1275" s="4">
        <v>1.111100111111E+23</v>
      </c>
      <c r="L1275" t="s">
        <v>10201</v>
      </c>
      <c r="M1275" t="s">
        <v>24</v>
      </c>
      <c r="N1275" t="s">
        <v>9286</v>
      </c>
      <c r="O1275" t="s">
        <v>66</v>
      </c>
      <c r="P1275" t="s">
        <v>45</v>
      </c>
      <c r="Q1275" t="s">
        <v>1472</v>
      </c>
    </row>
    <row r="1276" spans="1:17" x14ac:dyDescent="0.25">
      <c r="A1276" t="s">
        <v>10202</v>
      </c>
      <c r="B1276" t="s">
        <v>44</v>
      </c>
      <c r="C1276">
        <v>4</v>
      </c>
      <c r="D1276" t="s">
        <v>1189</v>
      </c>
      <c r="E1276" t="s">
        <v>37</v>
      </c>
      <c r="F1276" s="1">
        <v>0.45833333333333331</v>
      </c>
      <c r="G1276" t="s">
        <v>9158</v>
      </c>
      <c r="H1276" t="s">
        <v>38</v>
      </c>
      <c r="I1276">
        <v>60</v>
      </c>
      <c r="J1276">
        <v>0</v>
      </c>
      <c r="K1276" s="4">
        <v>1.111100111111E+23</v>
      </c>
      <c r="L1276" t="s">
        <v>10201</v>
      </c>
      <c r="M1276" t="s">
        <v>24</v>
      </c>
      <c r="N1276" t="s">
        <v>9286</v>
      </c>
      <c r="O1276" t="s">
        <v>66</v>
      </c>
      <c r="P1276" t="s">
        <v>45</v>
      </c>
      <c r="Q1276" t="s">
        <v>1473</v>
      </c>
    </row>
    <row r="1277" spans="1:17" x14ac:dyDescent="0.25">
      <c r="A1277" t="s">
        <v>10203</v>
      </c>
      <c r="B1277" t="s">
        <v>17</v>
      </c>
      <c r="C1277">
        <v>1</v>
      </c>
      <c r="D1277" t="s">
        <v>18</v>
      </c>
      <c r="E1277" t="s">
        <v>42</v>
      </c>
      <c r="F1277" s="1">
        <v>0.375</v>
      </c>
      <c r="G1277" t="s">
        <v>9196</v>
      </c>
      <c r="H1277" t="s">
        <v>1453</v>
      </c>
      <c r="I1277">
        <v>120</v>
      </c>
      <c r="J1277">
        <v>36</v>
      </c>
      <c r="K1277" s="4">
        <v>1.1111100111111E+24</v>
      </c>
      <c r="L1277" t="s">
        <v>10204</v>
      </c>
      <c r="M1277" t="s">
        <v>24</v>
      </c>
      <c r="N1277" t="s">
        <v>9286</v>
      </c>
      <c r="O1277" t="s">
        <v>66</v>
      </c>
      <c r="P1277" t="s">
        <v>20</v>
      </c>
      <c r="Q1277" t="s">
        <v>1474</v>
      </c>
    </row>
    <row r="1278" spans="1:17" x14ac:dyDescent="0.25">
      <c r="A1278" t="s">
        <v>10203</v>
      </c>
      <c r="B1278" t="s">
        <v>44</v>
      </c>
      <c r="C1278">
        <v>1</v>
      </c>
      <c r="D1278" t="s">
        <v>18</v>
      </c>
      <c r="E1278" t="s">
        <v>42</v>
      </c>
      <c r="F1278" s="1">
        <v>0.5</v>
      </c>
      <c r="G1278" t="s">
        <v>9235</v>
      </c>
      <c r="H1278" t="s">
        <v>1453</v>
      </c>
      <c r="I1278">
        <v>60</v>
      </c>
      <c r="J1278">
        <v>23</v>
      </c>
      <c r="K1278" s="4">
        <v>1.010100010101E+23</v>
      </c>
      <c r="L1278" t="s">
        <v>10204</v>
      </c>
      <c r="M1278" t="s">
        <v>24</v>
      </c>
      <c r="N1278" t="s">
        <v>9286</v>
      </c>
      <c r="O1278" t="s">
        <v>66</v>
      </c>
      <c r="P1278" t="s">
        <v>45</v>
      </c>
      <c r="Q1278" t="s">
        <v>1475</v>
      </c>
    </row>
    <row r="1279" spans="1:17" x14ac:dyDescent="0.25">
      <c r="A1279" t="s">
        <v>10203</v>
      </c>
      <c r="B1279" t="s">
        <v>44</v>
      </c>
      <c r="C1279">
        <v>2</v>
      </c>
      <c r="D1279" t="s">
        <v>18</v>
      </c>
      <c r="E1279" t="s">
        <v>42</v>
      </c>
      <c r="F1279" s="1">
        <v>0.58333333333333337</v>
      </c>
      <c r="G1279" t="s">
        <v>9181</v>
      </c>
      <c r="H1279" t="s">
        <v>1453</v>
      </c>
      <c r="I1279">
        <v>60</v>
      </c>
      <c r="J1279">
        <v>13</v>
      </c>
      <c r="K1279" s="4">
        <v>1.010100010101E+23</v>
      </c>
      <c r="L1279" t="s">
        <v>10204</v>
      </c>
      <c r="M1279" t="s">
        <v>24</v>
      </c>
      <c r="N1279" t="s">
        <v>9286</v>
      </c>
      <c r="O1279" t="s">
        <v>66</v>
      </c>
      <c r="P1279" t="s">
        <v>45</v>
      </c>
      <c r="Q1279" t="s">
        <v>1476</v>
      </c>
    </row>
    <row r="1280" spans="1:17" x14ac:dyDescent="0.25">
      <c r="A1280" t="s">
        <v>10205</v>
      </c>
      <c r="B1280" t="s">
        <v>17</v>
      </c>
      <c r="C1280">
        <v>1</v>
      </c>
      <c r="D1280" t="s">
        <v>18</v>
      </c>
      <c r="E1280" t="s">
        <v>29</v>
      </c>
      <c r="F1280" s="1">
        <v>0.625</v>
      </c>
      <c r="G1280" t="s">
        <v>9282</v>
      </c>
      <c r="H1280" t="s">
        <v>1477</v>
      </c>
      <c r="I1280">
        <v>120</v>
      </c>
      <c r="J1280">
        <v>31</v>
      </c>
      <c r="K1280" s="4">
        <v>1.1111100111111E+24</v>
      </c>
      <c r="L1280" t="s">
        <v>10206</v>
      </c>
      <c r="M1280" t="s">
        <v>24</v>
      </c>
      <c r="N1280" t="s">
        <v>9286</v>
      </c>
      <c r="O1280" t="s">
        <v>66</v>
      </c>
      <c r="P1280" t="s">
        <v>20</v>
      </c>
      <c r="Q1280" t="s">
        <v>1478</v>
      </c>
    </row>
    <row r="1281" spans="1:17" x14ac:dyDescent="0.25">
      <c r="A1281" t="s">
        <v>10205</v>
      </c>
      <c r="B1281" t="s">
        <v>44</v>
      </c>
      <c r="C1281">
        <v>2</v>
      </c>
      <c r="D1281" t="s">
        <v>18</v>
      </c>
      <c r="E1281" t="s">
        <v>37</v>
      </c>
      <c r="F1281" s="1">
        <v>0.45833333333333331</v>
      </c>
      <c r="G1281" t="s">
        <v>9149</v>
      </c>
      <c r="H1281" t="s">
        <v>1477</v>
      </c>
      <c r="I1281">
        <v>60</v>
      </c>
      <c r="J1281">
        <v>13</v>
      </c>
      <c r="K1281" s="4">
        <v>1.111100111111E+23</v>
      </c>
      <c r="L1281" t="s">
        <v>10206</v>
      </c>
      <c r="M1281" t="s">
        <v>24</v>
      </c>
      <c r="N1281" t="s">
        <v>9286</v>
      </c>
      <c r="O1281" t="s">
        <v>66</v>
      </c>
      <c r="P1281" t="s">
        <v>45</v>
      </c>
      <c r="Q1281" t="s">
        <v>1479</v>
      </c>
    </row>
    <row r="1282" spans="1:17" x14ac:dyDescent="0.25">
      <c r="A1282" t="s">
        <v>10205</v>
      </c>
      <c r="B1282" t="s">
        <v>44</v>
      </c>
      <c r="C1282">
        <v>3</v>
      </c>
      <c r="D1282" t="s">
        <v>18</v>
      </c>
      <c r="E1282" t="s">
        <v>37</v>
      </c>
      <c r="F1282" s="1">
        <v>0.5</v>
      </c>
      <c r="G1282" t="s">
        <v>9149</v>
      </c>
      <c r="H1282" t="s">
        <v>1477</v>
      </c>
      <c r="I1282">
        <v>60</v>
      </c>
      <c r="J1282">
        <v>15</v>
      </c>
      <c r="K1282" s="4">
        <v>1.111100111111E+23</v>
      </c>
      <c r="L1282" t="s">
        <v>10206</v>
      </c>
      <c r="M1282" t="s">
        <v>24</v>
      </c>
      <c r="N1282" t="s">
        <v>9286</v>
      </c>
      <c r="O1282" t="s">
        <v>66</v>
      </c>
      <c r="P1282" t="s">
        <v>45</v>
      </c>
      <c r="Q1282" t="s">
        <v>1480</v>
      </c>
    </row>
    <row r="1283" spans="1:17" x14ac:dyDescent="0.25">
      <c r="A1283" t="s">
        <v>10207</v>
      </c>
      <c r="B1283" t="s">
        <v>17</v>
      </c>
      <c r="C1283">
        <v>1</v>
      </c>
      <c r="D1283" t="s">
        <v>18</v>
      </c>
      <c r="E1283" t="s">
        <v>19</v>
      </c>
      <c r="F1283" s="1">
        <v>0.58333333333333337</v>
      </c>
      <c r="G1283" t="s">
        <v>9166</v>
      </c>
      <c r="H1283" t="s">
        <v>1481</v>
      </c>
      <c r="I1283">
        <v>90</v>
      </c>
      <c r="J1283">
        <v>49</v>
      </c>
      <c r="K1283" s="4">
        <v>1.1111010001111099E+44</v>
      </c>
      <c r="L1283" t="s">
        <v>10208</v>
      </c>
      <c r="M1283" t="s">
        <v>24</v>
      </c>
      <c r="N1283" t="s">
        <v>9286</v>
      </c>
      <c r="O1283" t="s">
        <v>25</v>
      </c>
      <c r="P1283" t="s">
        <v>20</v>
      </c>
      <c r="Q1283" t="s">
        <v>1482</v>
      </c>
    </row>
    <row r="1284" spans="1:17" x14ac:dyDescent="0.25">
      <c r="A1284" t="s">
        <v>10207</v>
      </c>
      <c r="B1284" t="s">
        <v>28</v>
      </c>
      <c r="C1284">
        <v>1</v>
      </c>
      <c r="D1284" t="s">
        <v>18</v>
      </c>
      <c r="E1284" t="s">
        <v>42</v>
      </c>
      <c r="F1284" s="1">
        <v>0.41666666666666669</v>
      </c>
      <c r="G1284" t="s">
        <v>9354</v>
      </c>
      <c r="H1284" t="s">
        <v>1481</v>
      </c>
      <c r="I1284">
        <v>90</v>
      </c>
      <c r="J1284">
        <v>48</v>
      </c>
      <c r="K1284" s="4">
        <v>1.1111110001111099E+44</v>
      </c>
      <c r="L1284" t="s">
        <v>10208</v>
      </c>
      <c r="M1284" t="s">
        <v>24</v>
      </c>
      <c r="N1284" t="s">
        <v>9286</v>
      </c>
      <c r="O1284" t="s">
        <v>25</v>
      </c>
      <c r="P1284" t="s">
        <v>20</v>
      </c>
      <c r="Q1284" t="s">
        <v>1483</v>
      </c>
    </row>
    <row r="1285" spans="1:17" x14ac:dyDescent="0.25">
      <c r="A1285" t="s">
        <v>10209</v>
      </c>
      <c r="B1285" t="s">
        <v>17</v>
      </c>
      <c r="C1285">
        <v>1</v>
      </c>
      <c r="D1285" t="s">
        <v>18</v>
      </c>
      <c r="E1285" t="s">
        <v>19</v>
      </c>
      <c r="F1285" s="1">
        <v>0.625</v>
      </c>
      <c r="G1285" t="s">
        <v>9174</v>
      </c>
      <c r="H1285" t="s">
        <v>1484</v>
      </c>
      <c r="I1285">
        <v>120</v>
      </c>
      <c r="J1285">
        <v>37</v>
      </c>
      <c r="K1285" s="4">
        <v>1.1111100111111E+24</v>
      </c>
      <c r="L1285" t="s">
        <v>10210</v>
      </c>
      <c r="M1285" t="s">
        <v>24</v>
      </c>
      <c r="N1285" t="s">
        <v>9286</v>
      </c>
      <c r="O1285" t="s">
        <v>66</v>
      </c>
      <c r="P1285" t="s">
        <v>20</v>
      </c>
      <c r="Q1285" t="s">
        <v>1485</v>
      </c>
    </row>
    <row r="1286" spans="1:17" x14ac:dyDescent="0.25">
      <c r="A1286" t="s">
        <v>10209</v>
      </c>
      <c r="B1286" t="s">
        <v>44</v>
      </c>
      <c r="C1286">
        <v>1</v>
      </c>
      <c r="D1286" t="s">
        <v>18</v>
      </c>
      <c r="E1286" t="s">
        <v>33</v>
      </c>
      <c r="F1286" s="1">
        <v>0.5</v>
      </c>
      <c r="G1286" t="s">
        <v>9214</v>
      </c>
      <c r="H1286" t="s">
        <v>1484</v>
      </c>
      <c r="I1286">
        <v>60</v>
      </c>
      <c r="J1286">
        <v>10</v>
      </c>
      <c r="K1286" s="4">
        <v>1.1110001111000001E+22</v>
      </c>
      <c r="L1286" t="s">
        <v>10210</v>
      </c>
      <c r="M1286" t="s">
        <v>24</v>
      </c>
      <c r="N1286" t="s">
        <v>9286</v>
      </c>
      <c r="O1286" t="s">
        <v>66</v>
      </c>
      <c r="P1286" t="s">
        <v>45</v>
      </c>
      <c r="Q1286" t="s">
        <v>1486</v>
      </c>
    </row>
    <row r="1287" spans="1:17" x14ac:dyDescent="0.25">
      <c r="A1287" t="s">
        <v>10209</v>
      </c>
      <c r="B1287" t="s">
        <v>44</v>
      </c>
      <c r="C1287">
        <v>2</v>
      </c>
      <c r="D1287" t="s">
        <v>18</v>
      </c>
      <c r="E1287" t="s">
        <v>29</v>
      </c>
      <c r="F1287" s="1">
        <v>0.58333333333333337</v>
      </c>
      <c r="G1287" t="s">
        <v>9349</v>
      </c>
      <c r="H1287" t="s">
        <v>1484</v>
      </c>
      <c r="I1287">
        <v>60</v>
      </c>
      <c r="J1287">
        <v>10</v>
      </c>
      <c r="K1287" s="4">
        <v>1.1110001111000001E+22</v>
      </c>
      <c r="L1287" t="s">
        <v>10210</v>
      </c>
      <c r="M1287" t="s">
        <v>24</v>
      </c>
      <c r="N1287" t="s">
        <v>9286</v>
      </c>
      <c r="O1287" t="s">
        <v>66</v>
      </c>
      <c r="P1287" t="s">
        <v>45</v>
      </c>
      <c r="Q1287" t="s">
        <v>1487</v>
      </c>
    </row>
    <row r="1288" spans="1:17" x14ac:dyDescent="0.25">
      <c r="A1288" t="s">
        <v>10209</v>
      </c>
      <c r="B1288" t="s">
        <v>44</v>
      </c>
      <c r="C1288">
        <v>3</v>
      </c>
      <c r="D1288" t="s">
        <v>18</v>
      </c>
      <c r="E1288" t="s">
        <v>37</v>
      </c>
      <c r="F1288" s="1">
        <v>0.54166666666666663</v>
      </c>
      <c r="G1288" t="s">
        <v>9349</v>
      </c>
      <c r="H1288" t="s">
        <v>1484</v>
      </c>
      <c r="I1288">
        <v>60</v>
      </c>
      <c r="J1288">
        <v>8</v>
      </c>
      <c r="K1288" s="4">
        <v>1.1110001111000001E+22</v>
      </c>
      <c r="L1288" t="s">
        <v>10210</v>
      </c>
      <c r="M1288" t="s">
        <v>24</v>
      </c>
      <c r="N1288" t="s">
        <v>9286</v>
      </c>
      <c r="O1288" t="s">
        <v>66</v>
      </c>
      <c r="P1288" t="s">
        <v>45</v>
      </c>
      <c r="Q1288" t="s">
        <v>1488</v>
      </c>
    </row>
    <row r="1289" spans="1:17" x14ac:dyDescent="0.25">
      <c r="A1289" t="s">
        <v>10209</v>
      </c>
      <c r="B1289" t="s">
        <v>44</v>
      </c>
      <c r="C1289">
        <v>4</v>
      </c>
      <c r="D1289" t="s">
        <v>18</v>
      </c>
      <c r="E1289" t="s">
        <v>42</v>
      </c>
      <c r="F1289" s="1">
        <v>0.58333333333333337</v>
      </c>
      <c r="G1289" t="s">
        <v>9176</v>
      </c>
      <c r="H1289" t="s">
        <v>1484</v>
      </c>
      <c r="I1289">
        <v>60</v>
      </c>
      <c r="J1289">
        <v>8</v>
      </c>
      <c r="K1289" s="4">
        <v>1.1110001111000001E+22</v>
      </c>
      <c r="L1289" t="s">
        <v>38</v>
      </c>
      <c r="M1289" t="s">
        <v>24</v>
      </c>
      <c r="N1289" t="s">
        <v>9286</v>
      </c>
      <c r="O1289" t="s">
        <v>66</v>
      </c>
      <c r="P1289" t="s">
        <v>45</v>
      </c>
      <c r="Q1289" t="s">
        <v>1489</v>
      </c>
    </row>
    <row r="1290" spans="1:17" x14ac:dyDescent="0.25">
      <c r="A1290" t="s">
        <v>10211</v>
      </c>
      <c r="B1290" t="s">
        <v>17</v>
      </c>
      <c r="C1290">
        <v>1</v>
      </c>
      <c r="D1290" t="s">
        <v>18</v>
      </c>
      <c r="E1290" t="s">
        <v>19</v>
      </c>
      <c r="F1290" s="1">
        <v>0.45833333333333331</v>
      </c>
      <c r="G1290" t="s">
        <v>9210</v>
      </c>
      <c r="H1290" t="s">
        <v>1461</v>
      </c>
      <c r="I1290">
        <v>60</v>
      </c>
      <c r="J1290">
        <v>26</v>
      </c>
      <c r="K1290" s="4">
        <v>1.1111100111111E+24</v>
      </c>
      <c r="L1290" t="s">
        <v>10212</v>
      </c>
      <c r="M1290" t="s">
        <v>24</v>
      </c>
      <c r="N1290" t="s">
        <v>9286</v>
      </c>
      <c r="O1290" t="s">
        <v>66</v>
      </c>
      <c r="P1290" t="s">
        <v>20</v>
      </c>
      <c r="Q1290" t="s">
        <v>1490</v>
      </c>
    </row>
    <row r="1291" spans="1:17" x14ac:dyDescent="0.25">
      <c r="A1291" t="s">
        <v>10211</v>
      </c>
      <c r="B1291" t="s">
        <v>28</v>
      </c>
      <c r="C1291">
        <v>1</v>
      </c>
      <c r="D1291" t="s">
        <v>18</v>
      </c>
      <c r="E1291" t="s">
        <v>33</v>
      </c>
      <c r="F1291" s="1">
        <v>0.41666666666666669</v>
      </c>
      <c r="G1291" t="s">
        <v>9166</v>
      </c>
      <c r="H1291" t="s">
        <v>1461</v>
      </c>
      <c r="I1291">
        <v>120</v>
      </c>
      <c r="J1291">
        <v>26</v>
      </c>
      <c r="K1291" s="4">
        <v>1.11111E+24</v>
      </c>
      <c r="L1291" t="s">
        <v>10212</v>
      </c>
      <c r="M1291" t="s">
        <v>24</v>
      </c>
      <c r="N1291" t="s">
        <v>9286</v>
      </c>
      <c r="O1291" t="s">
        <v>66</v>
      </c>
      <c r="P1291" t="s">
        <v>20</v>
      </c>
      <c r="Q1291" t="s">
        <v>1491</v>
      </c>
    </row>
    <row r="1292" spans="1:17" x14ac:dyDescent="0.25">
      <c r="A1292" t="s">
        <v>10211</v>
      </c>
      <c r="B1292" t="s">
        <v>44</v>
      </c>
      <c r="C1292">
        <v>1</v>
      </c>
      <c r="D1292" t="s">
        <v>18</v>
      </c>
      <c r="E1292" t="s">
        <v>29</v>
      </c>
      <c r="F1292" s="1">
        <v>0.41666666666666669</v>
      </c>
      <c r="G1292" t="s">
        <v>10213</v>
      </c>
      <c r="H1292" t="s">
        <v>1461</v>
      </c>
      <c r="I1292">
        <v>60</v>
      </c>
      <c r="J1292">
        <v>3</v>
      </c>
      <c r="K1292" s="4">
        <v>1.111100111111E+23</v>
      </c>
      <c r="L1292" t="s">
        <v>10212</v>
      </c>
      <c r="M1292" t="s">
        <v>24</v>
      </c>
      <c r="N1292" t="s">
        <v>9286</v>
      </c>
      <c r="O1292" t="s">
        <v>66</v>
      </c>
      <c r="P1292" t="s">
        <v>45</v>
      </c>
      <c r="Q1292" t="s">
        <v>1492</v>
      </c>
    </row>
    <row r="1293" spans="1:17" x14ac:dyDescent="0.25">
      <c r="A1293" t="s">
        <v>10211</v>
      </c>
      <c r="B1293" t="s">
        <v>44</v>
      </c>
      <c r="C1293">
        <v>2</v>
      </c>
      <c r="D1293" t="s">
        <v>18</v>
      </c>
      <c r="E1293" t="s">
        <v>29</v>
      </c>
      <c r="F1293" s="1">
        <v>0.45833333333333331</v>
      </c>
      <c r="G1293" t="s">
        <v>10213</v>
      </c>
      <c r="H1293" t="s">
        <v>1461</v>
      </c>
      <c r="I1293">
        <v>60</v>
      </c>
      <c r="J1293">
        <v>3</v>
      </c>
      <c r="K1293" s="4">
        <v>1.111100111111E+23</v>
      </c>
      <c r="L1293" t="s">
        <v>10212</v>
      </c>
      <c r="M1293" t="s">
        <v>24</v>
      </c>
      <c r="N1293" t="s">
        <v>9286</v>
      </c>
      <c r="O1293" t="s">
        <v>66</v>
      </c>
      <c r="P1293" t="s">
        <v>45</v>
      </c>
      <c r="Q1293" t="s">
        <v>1493</v>
      </c>
    </row>
    <row r="1294" spans="1:17" x14ac:dyDescent="0.25">
      <c r="A1294" t="s">
        <v>10211</v>
      </c>
      <c r="B1294" t="s">
        <v>44</v>
      </c>
      <c r="C1294">
        <v>3</v>
      </c>
      <c r="D1294" t="s">
        <v>18</v>
      </c>
      <c r="E1294" t="s">
        <v>33</v>
      </c>
      <c r="F1294" s="1">
        <v>0.54166666666666663</v>
      </c>
      <c r="G1294" t="s">
        <v>10213</v>
      </c>
      <c r="H1294" t="s">
        <v>1461</v>
      </c>
      <c r="I1294">
        <v>60</v>
      </c>
      <c r="J1294">
        <v>4</v>
      </c>
      <c r="K1294" s="4">
        <v>1.111100111111E+23</v>
      </c>
      <c r="L1294" t="s">
        <v>10212</v>
      </c>
      <c r="M1294" t="s">
        <v>24</v>
      </c>
      <c r="N1294" t="s">
        <v>9286</v>
      </c>
      <c r="O1294" t="s">
        <v>66</v>
      </c>
      <c r="P1294" t="s">
        <v>45</v>
      </c>
      <c r="Q1294" t="s">
        <v>1494</v>
      </c>
    </row>
    <row r="1295" spans="1:17" x14ac:dyDescent="0.25">
      <c r="A1295" t="s">
        <v>10211</v>
      </c>
      <c r="B1295" t="s">
        <v>44</v>
      </c>
      <c r="C1295">
        <v>4</v>
      </c>
      <c r="D1295" t="s">
        <v>18</v>
      </c>
      <c r="E1295" t="s">
        <v>42</v>
      </c>
      <c r="F1295" s="1">
        <v>0.375</v>
      </c>
      <c r="G1295" t="s">
        <v>10213</v>
      </c>
      <c r="H1295" t="s">
        <v>1461</v>
      </c>
      <c r="I1295">
        <v>60</v>
      </c>
      <c r="J1295">
        <v>2</v>
      </c>
      <c r="K1295" s="4">
        <v>1.111100111111E+23</v>
      </c>
      <c r="L1295" t="s">
        <v>10212</v>
      </c>
      <c r="M1295" t="s">
        <v>24</v>
      </c>
      <c r="N1295" t="s">
        <v>9286</v>
      </c>
      <c r="O1295" t="s">
        <v>66</v>
      </c>
      <c r="P1295" t="s">
        <v>45</v>
      </c>
      <c r="Q1295" t="s">
        <v>1495</v>
      </c>
    </row>
    <row r="1296" spans="1:17" x14ac:dyDescent="0.25">
      <c r="A1296" t="s">
        <v>10211</v>
      </c>
      <c r="B1296" t="s">
        <v>44</v>
      </c>
      <c r="C1296">
        <v>5</v>
      </c>
      <c r="D1296" t="s">
        <v>18</v>
      </c>
      <c r="E1296" t="s">
        <v>42</v>
      </c>
      <c r="F1296" s="1">
        <v>0.41666666666666669</v>
      </c>
      <c r="G1296" t="s">
        <v>10213</v>
      </c>
      <c r="H1296" t="s">
        <v>1461</v>
      </c>
      <c r="I1296">
        <v>60</v>
      </c>
      <c r="J1296">
        <v>2</v>
      </c>
      <c r="K1296" s="4">
        <v>1.111100111111E+23</v>
      </c>
      <c r="L1296" t="s">
        <v>10212</v>
      </c>
      <c r="M1296" t="s">
        <v>24</v>
      </c>
      <c r="N1296" t="s">
        <v>9286</v>
      </c>
      <c r="O1296" t="s">
        <v>66</v>
      </c>
      <c r="P1296" t="s">
        <v>45</v>
      </c>
      <c r="Q1296" t="s">
        <v>1496</v>
      </c>
    </row>
    <row r="1297" spans="1:17" x14ac:dyDescent="0.25">
      <c r="A1297" t="s">
        <v>10211</v>
      </c>
      <c r="B1297" t="s">
        <v>44</v>
      </c>
      <c r="C1297">
        <v>6</v>
      </c>
      <c r="D1297" t="s">
        <v>18</v>
      </c>
      <c r="E1297" t="s">
        <v>42</v>
      </c>
      <c r="F1297" s="1">
        <v>0.58333333333333337</v>
      </c>
      <c r="G1297" t="s">
        <v>10213</v>
      </c>
      <c r="H1297" t="s">
        <v>1461</v>
      </c>
      <c r="I1297">
        <v>60</v>
      </c>
      <c r="J1297">
        <v>1</v>
      </c>
      <c r="K1297" s="4">
        <v>1.111100111111E+23</v>
      </c>
      <c r="L1297" t="s">
        <v>10212</v>
      </c>
      <c r="M1297" t="s">
        <v>24</v>
      </c>
      <c r="N1297" t="s">
        <v>9286</v>
      </c>
      <c r="O1297" t="s">
        <v>66</v>
      </c>
      <c r="P1297" t="s">
        <v>45</v>
      </c>
      <c r="Q1297" t="s">
        <v>1497</v>
      </c>
    </row>
    <row r="1298" spans="1:17" x14ac:dyDescent="0.25">
      <c r="A1298" t="s">
        <v>10211</v>
      </c>
      <c r="B1298" t="s">
        <v>44</v>
      </c>
      <c r="C1298">
        <v>7</v>
      </c>
      <c r="D1298" t="s">
        <v>18</v>
      </c>
      <c r="E1298" t="s">
        <v>42</v>
      </c>
      <c r="F1298" s="1">
        <v>0.625</v>
      </c>
      <c r="G1298" t="s">
        <v>10213</v>
      </c>
      <c r="H1298" t="s">
        <v>1461</v>
      </c>
      <c r="I1298">
        <v>60</v>
      </c>
      <c r="J1298">
        <v>3</v>
      </c>
      <c r="K1298" s="4">
        <v>1.111100111111E+23</v>
      </c>
      <c r="L1298" t="s">
        <v>10212</v>
      </c>
      <c r="M1298" t="s">
        <v>24</v>
      </c>
      <c r="N1298" t="s">
        <v>9286</v>
      </c>
      <c r="O1298" t="s">
        <v>66</v>
      </c>
      <c r="P1298" t="s">
        <v>45</v>
      </c>
      <c r="Q1298" t="s">
        <v>1498</v>
      </c>
    </row>
    <row r="1299" spans="1:17" x14ac:dyDescent="0.25">
      <c r="A1299" t="s">
        <v>10211</v>
      </c>
      <c r="B1299" t="s">
        <v>44</v>
      </c>
      <c r="C1299">
        <v>8</v>
      </c>
      <c r="D1299" t="s">
        <v>18</v>
      </c>
      <c r="E1299" t="s">
        <v>42</v>
      </c>
      <c r="F1299" s="1">
        <v>0.66666666666666663</v>
      </c>
      <c r="G1299" t="s">
        <v>10213</v>
      </c>
      <c r="H1299" t="s">
        <v>1461</v>
      </c>
      <c r="I1299">
        <v>60</v>
      </c>
      <c r="J1299">
        <v>3</v>
      </c>
      <c r="K1299" s="4">
        <v>1.111100111111E+23</v>
      </c>
      <c r="L1299" t="s">
        <v>10212</v>
      </c>
      <c r="M1299" t="s">
        <v>24</v>
      </c>
      <c r="N1299" t="s">
        <v>9286</v>
      </c>
      <c r="O1299" t="s">
        <v>66</v>
      </c>
      <c r="P1299" t="s">
        <v>45</v>
      </c>
      <c r="Q1299" t="s">
        <v>1499</v>
      </c>
    </row>
    <row r="1300" spans="1:17" x14ac:dyDescent="0.25">
      <c r="A1300" t="s">
        <v>10211</v>
      </c>
      <c r="B1300" t="s">
        <v>44</v>
      </c>
      <c r="C1300">
        <v>9</v>
      </c>
      <c r="D1300" t="s">
        <v>18</v>
      </c>
      <c r="E1300" t="s">
        <v>37</v>
      </c>
      <c r="F1300" s="1">
        <v>0.375</v>
      </c>
      <c r="G1300" t="s">
        <v>10213</v>
      </c>
      <c r="H1300" t="s">
        <v>1461</v>
      </c>
      <c r="I1300">
        <v>60</v>
      </c>
      <c r="J1300">
        <v>3</v>
      </c>
      <c r="K1300" s="4">
        <v>1.111100111111E+23</v>
      </c>
      <c r="L1300" t="s">
        <v>10212</v>
      </c>
      <c r="M1300" t="s">
        <v>24</v>
      </c>
      <c r="N1300" t="s">
        <v>9286</v>
      </c>
      <c r="O1300" t="s">
        <v>66</v>
      </c>
      <c r="P1300" t="s">
        <v>45</v>
      </c>
      <c r="Q1300" t="s">
        <v>1500</v>
      </c>
    </row>
    <row r="1301" spans="1:17" x14ac:dyDescent="0.25">
      <c r="A1301" t="s">
        <v>10214</v>
      </c>
      <c r="B1301" t="s">
        <v>17</v>
      </c>
      <c r="C1301">
        <v>1</v>
      </c>
      <c r="D1301" t="s">
        <v>18</v>
      </c>
      <c r="E1301" t="s">
        <v>29</v>
      </c>
      <c r="F1301" s="1">
        <v>0.375</v>
      </c>
      <c r="G1301" t="s">
        <v>9159</v>
      </c>
      <c r="H1301" t="s">
        <v>1501</v>
      </c>
      <c r="I1301">
        <v>120</v>
      </c>
      <c r="J1301">
        <v>21</v>
      </c>
      <c r="K1301" s="4">
        <v>1.1111010001111099E+44</v>
      </c>
      <c r="L1301" t="s">
        <v>10215</v>
      </c>
      <c r="M1301" t="s">
        <v>24</v>
      </c>
      <c r="N1301" t="s">
        <v>9286</v>
      </c>
      <c r="O1301" t="s">
        <v>25</v>
      </c>
      <c r="P1301" t="s">
        <v>20</v>
      </c>
      <c r="Q1301" t="s">
        <v>1502</v>
      </c>
    </row>
    <row r="1302" spans="1:17" x14ac:dyDescent="0.25">
      <c r="A1302" t="s">
        <v>10214</v>
      </c>
      <c r="B1302" t="s">
        <v>28</v>
      </c>
      <c r="C1302">
        <v>1</v>
      </c>
      <c r="D1302" t="s">
        <v>18</v>
      </c>
      <c r="E1302" t="s">
        <v>33</v>
      </c>
      <c r="F1302" s="1">
        <v>0.45833333333333331</v>
      </c>
      <c r="G1302" t="s">
        <v>9221</v>
      </c>
      <c r="H1302" t="s">
        <v>1501</v>
      </c>
      <c r="I1302">
        <v>60</v>
      </c>
      <c r="J1302">
        <v>21</v>
      </c>
      <c r="K1302" s="4">
        <v>1.1111100011111E+43</v>
      </c>
      <c r="L1302" t="s">
        <v>10215</v>
      </c>
      <c r="M1302" t="s">
        <v>24</v>
      </c>
      <c r="N1302" t="s">
        <v>9286</v>
      </c>
      <c r="O1302" t="s">
        <v>25</v>
      </c>
      <c r="P1302" t="s">
        <v>20</v>
      </c>
      <c r="Q1302" t="s">
        <v>1503</v>
      </c>
    </row>
    <row r="1303" spans="1:17" x14ac:dyDescent="0.25">
      <c r="A1303" t="s">
        <v>10216</v>
      </c>
      <c r="B1303" t="s">
        <v>17</v>
      </c>
      <c r="C1303">
        <v>1</v>
      </c>
      <c r="D1303" t="s">
        <v>18</v>
      </c>
      <c r="E1303" t="s">
        <v>42</v>
      </c>
      <c r="F1303" s="1">
        <v>0.5</v>
      </c>
      <c r="G1303" t="s">
        <v>9229</v>
      </c>
      <c r="H1303" t="s">
        <v>1477</v>
      </c>
      <c r="I1303">
        <v>120</v>
      </c>
      <c r="J1303">
        <v>23</v>
      </c>
      <c r="K1303" s="4">
        <v>1.1111110001111099E+44</v>
      </c>
      <c r="L1303" t="s">
        <v>10217</v>
      </c>
      <c r="M1303" t="s">
        <v>24</v>
      </c>
      <c r="N1303" t="s">
        <v>9286</v>
      </c>
      <c r="O1303" t="s">
        <v>25</v>
      </c>
      <c r="P1303" t="s">
        <v>20</v>
      </c>
      <c r="Q1303" t="s">
        <v>1504</v>
      </c>
    </row>
    <row r="1304" spans="1:17" x14ac:dyDescent="0.25">
      <c r="A1304" t="s">
        <v>10216</v>
      </c>
      <c r="B1304" t="s">
        <v>28</v>
      </c>
      <c r="C1304">
        <v>1</v>
      </c>
      <c r="D1304" t="s">
        <v>18</v>
      </c>
      <c r="E1304" t="s">
        <v>19</v>
      </c>
      <c r="F1304" s="1">
        <v>0.375</v>
      </c>
      <c r="G1304" t="s">
        <v>9214</v>
      </c>
      <c r="H1304" t="s">
        <v>1477</v>
      </c>
      <c r="I1304">
        <v>120</v>
      </c>
      <c r="J1304">
        <v>23</v>
      </c>
      <c r="K1304" s="4">
        <v>1E+41</v>
      </c>
      <c r="L1304" t="s">
        <v>10218</v>
      </c>
      <c r="M1304" t="s">
        <v>24</v>
      </c>
      <c r="N1304" t="s">
        <v>9286</v>
      </c>
      <c r="O1304" t="s">
        <v>25</v>
      </c>
      <c r="P1304" t="s">
        <v>20</v>
      </c>
      <c r="Q1304" t="s">
        <v>1505</v>
      </c>
    </row>
    <row r="1305" spans="1:17" x14ac:dyDescent="0.25">
      <c r="A1305" t="s">
        <v>10219</v>
      </c>
      <c r="B1305" t="s">
        <v>17</v>
      </c>
      <c r="C1305">
        <v>1</v>
      </c>
      <c r="D1305" t="s">
        <v>1189</v>
      </c>
      <c r="E1305" t="s">
        <v>42</v>
      </c>
      <c r="F1305" s="1">
        <v>0.5</v>
      </c>
      <c r="G1305" t="s">
        <v>9229</v>
      </c>
      <c r="H1305" t="s">
        <v>1477</v>
      </c>
      <c r="I1305">
        <v>120</v>
      </c>
      <c r="J1305">
        <v>2</v>
      </c>
      <c r="K1305" s="4">
        <v>1.1111110001111099E+44</v>
      </c>
      <c r="L1305" t="s">
        <v>10217</v>
      </c>
      <c r="M1305" t="s">
        <v>24</v>
      </c>
      <c r="N1305" t="s">
        <v>9286</v>
      </c>
      <c r="O1305" t="s">
        <v>25</v>
      </c>
      <c r="P1305" t="s">
        <v>20</v>
      </c>
      <c r="Q1305" t="s">
        <v>1506</v>
      </c>
    </row>
    <row r="1306" spans="1:17" x14ac:dyDescent="0.25">
      <c r="A1306" t="s">
        <v>10220</v>
      </c>
      <c r="B1306" t="s">
        <v>17</v>
      </c>
      <c r="C1306">
        <v>1</v>
      </c>
      <c r="D1306" t="s">
        <v>18</v>
      </c>
      <c r="E1306" t="s">
        <v>29</v>
      </c>
      <c r="F1306" s="1">
        <v>0.375</v>
      </c>
      <c r="G1306" t="s">
        <v>9358</v>
      </c>
      <c r="H1306" t="s">
        <v>1477</v>
      </c>
      <c r="I1306">
        <v>60</v>
      </c>
      <c r="J1306">
        <v>56</v>
      </c>
      <c r="K1306" s="4">
        <v>1.1111010001111099E+44</v>
      </c>
      <c r="L1306" t="s">
        <v>10221</v>
      </c>
      <c r="M1306" t="s">
        <v>24</v>
      </c>
      <c r="N1306" t="s">
        <v>9286</v>
      </c>
      <c r="O1306" t="s">
        <v>25</v>
      </c>
      <c r="P1306" t="s">
        <v>20</v>
      </c>
      <c r="Q1306" t="s">
        <v>1507</v>
      </c>
    </row>
    <row r="1307" spans="1:17" x14ac:dyDescent="0.25">
      <c r="A1307" t="s">
        <v>10220</v>
      </c>
      <c r="B1307" t="s">
        <v>28</v>
      </c>
      <c r="C1307">
        <v>1</v>
      </c>
      <c r="D1307" t="s">
        <v>18</v>
      </c>
      <c r="E1307" t="s">
        <v>37</v>
      </c>
      <c r="F1307" s="1">
        <v>0.41666666666666669</v>
      </c>
      <c r="G1307" t="s">
        <v>9242</v>
      </c>
      <c r="H1307" t="s">
        <v>1477</v>
      </c>
      <c r="I1307">
        <v>120</v>
      </c>
      <c r="J1307">
        <v>56</v>
      </c>
      <c r="K1307" s="4">
        <v>1.11101100011111E+44</v>
      </c>
      <c r="L1307" t="s">
        <v>10221</v>
      </c>
      <c r="M1307" t="s">
        <v>24</v>
      </c>
      <c r="N1307" t="s">
        <v>9286</v>
      </c>
      <c r="O1307" t="s">
        <v>25</v>
      </c>
      <c r="P1307" t="s">
        <v>20</v>
      </c>
      <c r="Q1307" t="s">
        <v>1508</v>
      </c>
    </row>
    <row r="1308" spans="1:17" x14ac:dyDescent="0.25">
      <c r="A1308" t="s">
        <v>10220</v>
      </c>
      <c r="B1308" t="s">
        <v>44</v>
      </c>
      <c r="C1308">
        <v>1</v>
      </c>
      <c r="D1308" t="s">
        <v>18</v>
      </c>
      <c r="E1308" t="s">
        <v>29</v>
      </c>
      <c r="F1308" s="1">
        <v>0.41666666666666669</v>
      </c>
      <c r="G1308" t="s">
        <v>9228</v>
      </c>
      <c r="H1308" t="s">
        <v>1477</v>
      </c>
      <c r="I1308">
        <v>60</v>
      </c>
      <c r="J1308">
        <v>27</v>
      </c>
      <c r="K1308" s="4">
        <v>1.1110100011111E+43</v>
      </c>
      <c r="L1308" t="s">
        <v>10221</v>
      </c>
      <c r="M1308" t="s">
        <v>24</v>
      </c>
      <c r="N1308" t="s">
        <v>9286</v>
      </c>
      <c r="O1308" t="s">
        <v>25</v>
      </c>
      <c r="P1308" t="s">
        <v>45</v>
      </c>
      <c r="Q1308" t="s">
        <v>1509</v>
      </c>
    </row>
    <row r="1309" spans="1:17" x14ac:dyDescent="0.25">
      <c r="A1309" t="s">
        <v>10220</v>
      </c>
      <c r="B1309" t="s">
        <v>44</v>
      </c>
      <c r="C1309">
        <v>2</v>
      </c>
      <c r="D1309" t="s">
        <v>18</v>
      </c>
      <c r="E1309" t="s">
        <v>37</v>
      </c>
      <c r="F1309" s="1">
        <v>0.5</v>
      </c>
      <c r="G1309" t="s">
        <v>9197</v>
      </c>
      <c r="H1309" t="s">
        <v>1477</v>
      </c>
      <c r="I1309">
        <v>60</v>
      </c>
      <c r="J1309">
        <v>26</v>
      </c>
      <c r="K1309" s="4">
        <v>1.1101100011111E+43</v>
      </c>
      <c r="L1309" t="s">
        <v>10221</v>
      </c>
      <c r="M1309" t="s">
        <v>24</v>
      </c>
      <c r="N1309" t="s">
        <v>9286</v>
      </c>
      <c r="O1309" t="s">
        <v>25</v>
      </c>
      <c r="P1309" t="s">
        <v>45</v>
      </c>
      <c r="Q1309" t="s">
        <v>1510</v>
      </c>
    </row>
    <row r="1310" spans="1:17" x14ac:dyDescent="0.25">
      <c r="A1310" t="s">
        <v>10222</v>
      </c>
      <c r="B1310" t="s">
        <v>17</v>
      </c>
      <c r="C1310">
        <v>1</v>
      </c>
      <c r="D1310" t="s">
        <v>18</v>
      </c>
      <c r="E1310" t="s">
        <v>29</v>
      </c>
      <c r="F1310" s="1">
        <v>0.58333333333333337</v>
      </c>
      <c r="G1310" t="s">
        <v>9208</v>
      </c>
      <c r="H1310" t="s">
        <v>1461</v>
      </c>
      <c r="I1310">
        <v>120</v>
      </c>
      <c r="J1310">
        <v>27</v>
      </c>
      <c r="K1310" s="4">
        <v>1.1111100111111E+24</v>
      </c>
      <c r="L1310" t="s">
        <v>10223</v>
      </c>
      <c r="M1310" t="s">
        <v>24</v>
      </c>
      <c r="N1310" t="s">
        <v>9286</v>
      </c>
      <c r="O1310" t="s">
        <v>66</v>
      </c>
      <c r="P1310" t="s">
        <v>20</v>
      </c>
      <c r="Q1310" t="s">
        <v>1511</v>
      </c>
    </row>
    <row r="1311" spans="1:17" x14ac:dyDescent="0.25">
      <c r="A1311" t="s">
        <v>10222</v>
      </c>
      <c r="B1311" t="s">
        <v>28</v>
      </c>
      <c r="C1311">
        <v>1</v>
      </c>
      <c r="D1311" t="s">
        <v>18</v>
      </c>
      <c r="E1311" t="s">
        <v>42</v>
      </c>
      <c r="F1311" s="1">
        <v>0.5</v>
      </c>
      <c r="G1311" t="s">
        <v>9214</v>
      </c>
      <c r="H1311" t="s">
        <v>1461</v>
      </c>
      <c r="I1311">
        <v>60</v>
      </c>
      <c r="J1311">
        <v>27</v>
      </c>
      <c r="K1311" s="4">
        <v>1.1111100111111E+24</v>
      </c>
      <c r="L1311" t="s">
        <v>10223</v>
      </c>
      <c r="M1311" t="s">
        <v>24</v>
      </c>
      <c r="N1311" t="s">
        <v>9286</v>
      </c>
      <c r="O1311" t="s">
        <v>66</v>
      </c>
      <c r="P1311" t="s">
        <v>20</v>
      </c>
      <c r="Q1311" t="s">
        <v>1512</v>
      </c>
    </row>
    <row r="1312" spans="1:17" x14ac:dyDescent="0.25">
      <c r="A1312" t="s">
        <v>10222</v>
      </c>
      <c r="B1312" t="s">
        <v>44</v>
      </c>
      <c r="C1312">
        <v>1</v>
      </c>
      <c r="D1312" t="s">
        <v>18</v>
      </c>
      <c r="E1312" t="s">
        <v>37</v>
      </c>
      <c r="F1312" s="1">
        <v>0.41666666666666669</v>
      </c>
      <c r="G1312" t="s">
        <v>9764</v>
      </c>
      <c r="H1312" t="s">
        <v>1461</v>
      </c>
      <c r="I1312">
        <v>60</v>
      </c>
      <c r="J1312">
        <v>8</v>
      </c>
      <c r="K1312" s="4">
        <v>1.0101000101E+23</v>
      </c>
      <c r="L1312" t="s">
        <v>10223</v>
      </c>
      <c r="M1312" t="s">
        <v>24</v>
      </c>
      <c r="N1312" t="s">
        <v>9286</v>
      </c>
      <c r="O1312" t="s">
        <v>66</v>
      </c>
      <c r="P1312" t="s">
        <v>45</v>
      </c>
      <c r="Q1312" t="s">
        <v>1513</v>
      </c>
    </row>
    <row r="1313" spans="1:17" x14ac:dyDescent="0.25">
      <c r="A1313" t="s">
        <v>10222</v>
      </c>
      <c r="B1313" t="s">
        <v>44</v>
      </c>
      <c r="C1313">
        <v>2</v>
      </c>
      <c r="D1313" t="s">
        <v>18</v>
      </c>
      <c r="E1313" t="s">
        <v>37</v>
      </c>
      <c r="F1313" s="1">
        <v>0.58333333333333337</v>
      </c>
      <c r="G1313" t="s">
        <v>9148</v>
      </c>
      <c r="H1313" t="s">
        <v>1461</v>
      </c>
      <c r="I1313">
        <v>60</v>
      </c>
      <c r="J1313">
        <v>10</v>
      </c>
      <c r="K1313" s="4">
        <v>1.0101000101E+23</v>
      </c>
      <c r="L1313" t="s">
        <v>10223</v>
      </c>
      <c r="M1313" t="s">
        <v>24</v>
      </c>
      <c r="N1313" t="s">
        <v>9286</v>
      </c>
      <c r="O1313" t="s">
        <v>66</v>
      </c>
      <c r="P1313" t="s">
        <v>45</v>
      </c>
      <c r="Q1313" t="s">
        <v>1514</v>
      </c>
    </row>
    <row r="1314" spans="1:17" x14ac:dyDescent="0.25">
      <c r="A1314" t="s">
        <v>10222</v>
      </c>
      <c r="B1314" t="s">
        <v>44</v>
      </c>
      <c r="C1314">
        <v>3</v>
      </c>
      <c r="D1314" t="s">
        <v>18</v>
      </c>
      <c r="E1314" t="s">
        <v>29</v>
      </c>
      <c r="F1314" s="1">
        <v>0.66666666666666663</v>
      </c>
      <c r="G1314" t="s">
        <v>10170</v>
      </c>
      <c r="H1314" t="s">
        <v>1461</v>
      </c>
      <c r="I1314">
        <v>60</v>
      </c>
      <c r="J1314">
        <v>6</v>
      </c>
      <c r="K1314" s="4">
        <v>1.0101000101E+23</v>
      </c>
      <c r="L1314" t="s">
        <v>10223</v>
      </c>
      <c r="M1314" t="s">
        <v>24</v>
      </c>
      <c r="N1314" t="s">
        <v>9286</v>
      </c>
      <c r="O1314" t="s">
        <v>66</v>
      </c>
      <c r="P1314" t="s">
        <v>45</v>
      </c>
      <c r="Q1314" t="s">
        <v>1515</v>
      </c>
    </row>
    <row r="1315" spans="1:17" x14ac:dyDescent="0.25">
      <c r="A1315" t="s">
        <v>10224</v>
      </c>
      <c r="B1315" t="s">
        <v>17</v>
      </c>
      <c r="C1315">
        <v>1</v>
      </c>
      <c r="D1315" t="s">
        <v>18</v>
      </c>
      <c r="E1315" t="s">
        <v>19</v>
      </c>
      <c r="F1315" s="1">
        <v>0.45833333333333331</v>
      </c>
      <c r="G1315" t="s">
        <v>9295</v>
      </c>
      <c r="H1315" t="s">
        <v>1481</v>
      </c>
      <c r="I1315">
        <v>120</v>
      </c>
      <c r="J1315">
        <v>26</v>
      </c>
      <c r="K1315" s="4">
        <v>1.1111010001111099E+44</v>
      </c>
      <c r="L1315" t="s">
        <v>10225</v>
      </c>
      <c r="M1315" t="s">
        <v>24</v>
      </c>
      <c r="N1315" t="s">
        <v>9286</v>
      </c>
      <c r="O1315" t="s">
        <v>25</v>
      </c>
      <c r="P1315" t="s">
        <v>20</v>
      </c>
      <c r="Q1315" t="s">
        <v>1516</v>
      </c>
    </row>
    <row r="1316" spans="1:17" x14ac:dyDescent="0.25">
      <c r="A1316" t="s">
        <v>10224</v>
      </c>
      <c r="B1316" t="s">
        <v>28</v>
      </c>
      <c r="C1316">
        <v>1</v>
      </c>
      <c r="D1316" t="s">
        <v>18</v>
      </c>
      <c r="E1316" t="s">
        <v>33</v>
      </c>
      <c r="F1316" s="1">
        <v>0.375</v>
      </c>
      <c r="G1316" t="s">
        <v>9295</v>
      </c>
      <c r="H1316" t="s">
        <v>1481</v>
      </c>
      <c r="I1316">
        <v>120</v>
      </c>
      <c r="J1316">
        <v>26</v>
      </c>
      <c r="K1316" s="4">
        <v>1.1111110001111099E+44</v>
      </c>
      <c r="L1316" t="s">
        <v>10225</v>
      </c>
      <c r="M1316" t="s">
        <v>24</v>
      </c>
      <c r="N1316" t="s">
        <v>9286</v>
      </c>
      <c r="O1316" t="s">
        <v>25</v>
      </c>
      <c r="P1316" t="s">
        <v>20</v>
      </c>
      <c r="Q1316" t="s">
        <v>1517</v>
      </c>
    </row>
    <row r="1317" spans="1:17" x14ac:dyDescent="0.25">
      <c r="A1317" t="s">
        <v>10226</v>
      </c>
      <c r="B1317" t="s">
        <v>17</v>
      </c>
      <c r="C1317">
        <v>1</v>
      </c>
      <c r="D1317" t="s">
        <v>18</v>
      </c>
      <c r="E1317" t="s">
        <v>33</v>
      </c>
      <c r="F1317" s="1">
        <v>0.58333333333333337</v>
      </c>
      <c r="G1317" t="s">
        <v>9195</v>
      </c>
      <c r="H1317" t="s">
        <v>1484</v>
      </c>
      <c r="I1317">
        <v>180</v>
      </c>
      <c r="J1317">
        <v>17</v>
      </c>
      <c r="K1317" s="4">
        <v>1.1111100111111E+24</v>
      </c>
      <c r="L1317" t="s">
        <v>38</v>
      </c>
      <c r="M1317" t="s">
        <v>24</v>
      </c>
      <c r="N1317" t="s">
        <v>9286</v>
      </c>
      <c r="O1317" t="s">
        <v>66</v>
      </c>
      <c r="P1317" t="s">
        <v>20</v>
      </c>
      <c r="Q1317" t="s">
        <v>1518</v>
      </c>
    </row>
    <row r="1318" spans="1:17" x14ac:dyDescent="0.25">
      <c r="A1318" t="s">
        <v>10226</v>
      </c>
      <c r="B1318" t="s">
        <v>44</v>
      </c>
      <c r="C1318">
        <v>1</v>
      </c>
      <c r="D1318" t="s">
        <v>18</v>
      </c>
      <c r="E1318" t="s">
        <v>29</v>
      </c>
      <c r="F1318" s="1">
        <v>0.625</v>
      </c>
      <c r="G1318" t="s">
        <v>9221</v>
      </c>
      <c r="H1318" t="s">
        <v>1484</v>
      </c>
      <c r="I1318">
        <v>60</v>
      </c>
      <c r="J1318">
        <v>7</v>
      </c>
      <c r="K1318" s="4">
        <v>1.1110001101100001E+22</v>
      </c>
      <c r="L1318" t="s">
        <v>38</v>
      </c>
      <c r="M1318" t="s">
        <v>24</v>
      </c>
      <c r="N1318" t="s">
        <v>9286</v>
      </c>
      <c r="O1318" t="s">
        <v>66</v>
      </c>
      <c r="P1318" t="s">
        <v>45</v>
      </c>
      <c r="Q1318" t="s">
        <v>1519</v>
      </c>
    </row>
    <row r="1319" spans="1:17" x14ac:dyDescent="0.25">
      <c r="A1319" t="s">
        <v>10226</v>
      </c>
      <c r="B1319" t="s">
        <v>44</v>
      </c>
      <c r="C1319">
        <v>3</v>
      </c>
      <c r="D1319" t="s">
        <v>18</v>
      </c>
      <c r="E1319" t="s">
        <v>29</v>
      </c>
      <c r="F1319" s="1">
        <v>0.5</v>
      </c>
      <c r="G1319" t="s">
        <v>9228</v>
      </c>
      <c r="H1319" t="s">
        <v>1484</v>
      </c>
      <c r="I1319">
        <v>60</v>
      </c>
      <c r="J1319">
        <v>9</v>
      </c>
      <c r="K1319" s="4">
        <v>1.1110001101100001E+22</v>
      </c>
      <c r="L1319" t="s">
        <v>38</v>
      </c>
      <c r="M1319" t="s">
        <v>24</v>
      </c>
      <c r="N1319" t="s">
        <v>9286</v>
      </c>
      <c r="O1319" t="s">
        <v>66</v>
      </c>
      <c r="P1319" t="s">
        <v>45</v>
      </c>
      <c r="Q1319" t="s">
        <v>1520</v>
      </c>
    </row>
    <row r="1320" spans="1:17" x14ac:dyDescent="0.25">
      <c r="A1320" t="s">
        <v>10227</v>
      </c>
      <c r="B1320" t="s">
        <v>17</v>
      </c>
      <c r="C1320">
        <v>1</v>
      </c>
      <c r="D1320" t="s">
        <v>18</v>
      </c>
      <c r="E1320" t="s">
        <v>29</v>
      </c>
      <c r="F1320" s="1">
        <v>0.41666666666666669</v>
      </c>
      <c r="G1320" t="s">
        <v>9160</v>
      </c>
      <c r="H1320" t="s">
        <v>1453</v>
      </c>
      <c r="I1320">
        <v>120</v>
      </c>
      <c r="J1320">
        <v>24</v>
      </c>
      <c r="K1320" s="4">
        <v>1.1111100111111E+24</v>
      </c>
      <c r="L1320" t="s">
        <v>10228</v>
      </c>
      <c r="M1320" t="s">
        <v>24</v>
      </c>
      <c r="N1320" t="s">
        <v>9286</v>
      </c>
      <c r="O1320" t="s">
        <v>66</v>
      </c>
      <c r="P1320" t="s">
        <v>20</v>
      </c>
      <c r="Q1320" t="s">
        <v>1521</v>
      </c>
    </row>
    <row r="1321" spans="1:17" x14ac:dyDescent="0.25">
      <c r="A1321" t="s">
        <v>10227</v>
      </c>
      <c r="B1321" t="s">
        <v>28</v>
      </c>
      <c r="C1321">
        <v>1</v>
      </c>
      <c r="D1321" t="s">
        <v>18</v>
      </c>
      <c r="E1321" t="s">
        <v>37</v>
      </c>
      <c r="F1321" s="1">
        <v>0.5</v>
      </c>
      <c r="G1321" t="s">
        <v>9354</v>
      </c>
      <c r="H1321" t="s">
        <v>1453</v>
      </c>
      <c r="I1321">
        <v>120</v>
      </c>
      <c r="J1321">
        <v>24</v>
      </c>
      <c r="K1321" s="4">
        <v>1.1111100111111E+24</v>
      </c>
      <c r="L1321" t="s">
        <v>10228</v>
      </c>
      <c r="M1321" t="s">
        <v>24</v>
      </c>
      <c r="N1321" t="s">
        <v>9286</v>
      </c>
      <c r="O1321" t="s">
        <v>66</v>
      </c>
      <c r="P1321" t="s">
        <v>20</v>
      </c>
      <c r="Q1321" t="s">
        <v>1522</v>
      </c>
    </row>
    <row r="1322" spans="1:17" x14ac:dyDescent="0.25">
      <c r="A1322" t="s">
        <v>10229</v>
      </c>
      <c r="B1322" t="s">
        <v>17</v>
      </c>
      <c r="C1322">
        <v>1</v>
      </c>
      <c r="D1322" t="s">
        <v>18</v>
      </c>
      <c r="E1322" t="s">
        <v>33</v>
      </c>
      <c r="F1322" s="1">
        <v>0.35416666666666669</v>
      </c>
      <c r="G1322" t="s">
        <v>9301</v>
      </c>
      <c r="H1322" t="s">
        <v>1501</v>
      </c>
      <c r="I1322">
        <v>210</v>
      </c>
      <c r="J1322">
        <v>8</v>
      </c>
      <c r="K1322" s="4">
        <v>1.1111100111111E+24</v>
      </c>
      <c r="L1322" t="s">
        <v>10215</v>
      </c>
      <c r="M1322" t="s">
        <v>24</v>
      </c>
      <c r="N1322" t="s">
        <v>9286</v>
      </c>
      <c r="O1322" t="s">
        <v>66</v>
      </c>
      <c r="P1322" t="s">
        <v>20</v>
      </c>
      <c r="Q1322" t="s">
        <v>1523</v>
      </c>
    </row>
    <row r="1323" spans="1:17" x14ac:dyDescent="0.25">
      <c r="A1323" t="s">
        <v>10230</v>
      </c>
      <c r="B1323" t="s">
        <v>17</v>
      </c>
      <c r="C1323">
        <v>1</v>
      </c>
      <c r="D1323" t="s">
        <v>18</v>
      </c>
      <c r="E1323" t="s">
        <v>19</v>
      </c>
      <c r="F1323" s="1">
        <v>0.54166666666666663</v>
      </c>
      <c r="G1323" t="s">
        <v>10231</v>
      </c>
      <c r="H1323" t="s">
        <v>1453</v>
      </c>
      <c r="I1323">
        <v>120</v>
      </c>
      <c r="J1323">
        <v>11</v>
      </c>
      <c r="K1323" s="4">
        <v>1.1111010001111099E+44</v>
      </c>
      <c r="L1323" t="s">
        <v>10232</v>
      </c>
      <c r="M1323" t="s">
        <v>24</v>
      </c>
      <c r="N1323" t="s">
        <v>9286</v>
      </c>
      <c r="O1323" t="s">
        <v>25</v>
      </c>
      <c r="P1323" t="s">
        <v>20</v>
      </c>
      <c r="Q1323" t="s">
        <v>1525</v>
      </c>
    </row>
    <row r="1324" spans="1:17" x14ac:dyDescent="0.25">
      <c r="A1324" t="s">
        <v>10230</v>
      </c>
      <c r="B1324" t="s">
        <v>28</v>
      </c>
      <c r="C1324">
        <v>1</v>
      </c>
      <c r="D1324" t="s">
        <v>18</v>
      </c>
      <c r="E1324" t="s">
        <v>33</v>
      </c>
      <c r="F1324" s="1">
        <v>0.45833333333333331</v>
      </c>
      <c r="G1324" t="s">
        <v>10231</v>
      </c>
      <c r="H1324" t="s">
        <v>1453</v>
      </c>
      <c r="I1324">
        <v>120</v>
      </c>
      <c r="J1324">
        <v>11</v>
      </c>
      <c r="K1324" s="4">
        <v>1.1111110001111099E+44</v>
      </c>
      <c r="L1324" t="s">
        <v>10232</v>
      </c>
      <c r="M1324" t="s">
        <v>24</v>
      </c>
      <c r="N1324" t="s">
        <v>9286</v>
      </c>
      <c r="O1324" t="s">
        <v>25</v>
      </c>
      <c r="P1324" t="s">
        <v>20</v>
      </c>
      <c r="Q1324" t="s">
        <v>1526</v>
      </c>
    </row>
    <row r="1325" spans="1:17" x14ac:dyDescent="0.25">
      <c r="A1325" t="s">
        <v>10230</v>
      </c>
      <c r="B1325" t="s">
        <v>32</v>
      </c>
      <c r="C1325">
        <v>1</v>
      </c>
      <c r="D1325" t="s">
        <v>18</v>
      </c>
      <c r="E1325" t="s">
        <v>37</v>
      </c>
      <c r="F1325" s="1">
        <v>0.375</v>
      </c>
      <c r="G1325" t="s">
        <v>10231</v>
      </c>
      <c r="H1325" t="s">
        <v>1453</v>
      </c>
      <c r="I1325">
        <v>120</v>
      </c>
      <c r="J1325">
        <v>11</v>
      </c>
      <c r="K1325" s="4">
        <v>1.11101100011111E+44</v>
      </c>
      <c r="L1325" t="s">
        <v>10232</v>
      </c>
      <c r="M1325" t="s">
        <v>24</v>
      </c>
      <c r="N1325" t="s">
        <v>9286</v>
      </c>
      <c r="O1325" t="s">
        <v>25</v>
      </c>
      <c r="P1325" t="s">
        <v>20</v>
      </c>
      <c r="Q1325" t="s">
        <v>1527</v>
      </c>
    </row>
    <row r="1326" spans="1:17" x14ac:dyDescent="0.25">
      <c r="A1326" t="s">
        <v>10233</v>
      </c>
      <c r="B1326" t="s">
        <v>17</v>
      </c>
      <c r="C1326">
        <v>1</v>
      </c>
      <c r="D1326" t="s">
        <v>18</v>
      </c>
      <c r="E1326" t="s">
        <v>19</v>
      </c>
      <c r="F1326" s="1">
        <v>0.41666666666666669</v>
      </c>
      <c r="G1326" t="s">
        <v>10234</v>
      </c>
      <c r="H1326" t="s">
        <v>1477</v>
      </c>
      <c r="I1326">
        <v>180</v>
      </c>
      <c r="J1326">
        <v>9</v>
      </c>
      <c r="K1326" s="4">
        <v>1.1111100111111E+24</v>
      </c>
      <c r="L1326" t="s">
        <v>10235</v>
      </c>
      <c r="M1326" t="s">
        <v>24</v>
      </c>
      <c r="N1326" t="s">
        <v>9286</v>
      </c>
      <c r="O1326" t="s">
        <v>66</v>
      </c>
      <c r="P1326" t="s">
        <v>20</v>
      </c>
      <c r="Q1326" t="s">
        <v>1528</v>
      </c>
    </row>
    <row r="1327" spans="1:17" x14ac:dyDescent="0.25">
      <c r="A1327" t="s">
        <v>10236</v>
      </c>
      <c r="B1327" t="s">
        <v>17</v>
      </c>
      <c r="C1327">
        <v>1</v>
      </c>
      <c r="D1327" t="s">
        <v>18</v>
      </c>
      <c r="E1327" t="s">
        <v>29</v>
      </c>
      <c r="F1327" s="1">
        <v>0.5</v>
      </c>
      <c r="G1327" t="s">
        <v>10231</v>
      </c>
      <c r="H1327" t="s">
        <v>1481</v>
      </c>
      <c r="I1327">
        <v>180</v>
      </c>
      <c r="J1327">
        <v>9</v>
      </c>
      <c r="K1327" s="4">
        <v>1.1111010001111099E+44</v>
      </c>
      <c r="L1327" t="s">
        <v>10237</v>
      </c>
      <c r="M1327" t="s">
        <v>24</v>
      </c>
      <c r="N1327" t="s">
        <v>9286</v>
      </c>
      <c r="O1327" t="s">
        <v>25</v>
      </c>
      <c r="P1327" t="s">
        <v>20</v>
      </c>
      <c r="Q1327" t="s">
        <v>1529</v>
      </c>
    </row>
    <row r="1328" spans="1:17" x14ac:dyDescent="0.25">
      <c r="A1328" t="s">
        <v>10238</v>
      </c>
      <c r="B1328" t="s">
        <v>17</v>
      </c>
      <c r="C1328">
        <v>1</v>
      </c>
      <c r="D1328" t="s">
        <v>18</v>
      </c>
      <c r="E1328" t="s">
        <v>42</v>
      </c>
      <c r="F1328" s="1">
        <v>0.375</v>
      </c>
      <c r="G1328" t="s">
        <v>10231</v>
      </c>
      <c r="H1328" t="s">
        <v>1501</v>
      </c>
      <c r="I1328">
        <v>180</v>
      </c>
      <c r="J1328">
        <v>7</v>
      </c>
      <c r="K1328" s="4">
        <v>1.1111100111111E+24</v>
      </c>
      <c r="L1328" t="s">
        <v>10215</v>
      </c>
      <c r="M1328" t="s">
        <v>24</v>
      </c>
      <c r="N1328" t="s">
        <v>9286</v>
      </c>
      <c r="O1328" t="s">
        <v>66</v>
      </c>
      <c r="P1328" t="s">
        <v>20</v>
      </c>
      <c r="Q1328" t="s">
        <v>1530</v>
      </c>
    </row>
    <row r="1329" spans="1:17" x14ac:dyDescent="0.25">
      <c r="A1329" t="s">
        <v>10239</v>
      </c>
      <c r="B1329" t="s">
        <v>391</v>
      </c>
      <c r="C1329">
        <v>1</v>
      </c>
      <c r="D1329" t="s">
        <v>18</v>
      </c>
      <c r="E1329" t="s">
        <v>29</v>
      </c>
      <c r="F1329" s="1">
        <v>0.375</v>
      </c>
      <c r="G1329" t="s">
        <v>10240</v>
      </c>
      <c r="H1329" t="s">
        <v>1531</v>
      </c>
      <c r="I1329">
        <v>120</v>
      </c>
      <c r="J1329">
        <v>35</v>
      </c>
      <c r="K1329" s="4">
        <v>1.1111010001111099E+44</v>
      </c>
      <c r="L1329" t="s">
        <v>38</v>
      </c>
      <c r="M1329" t="s">
        <v>24</v>
      </c>
      <c r="N1329" t="s">
        <v>10241</v>
      </c>
      <c r="O1329" t="s">
        <v>25</v>
      </c>
      <c r="P1329" t="s">
        <v>9372</v>
      </c>
      <c r="Q1329" t="s">
        <v>1532</v>
      </c>
    </row>
    <row r="1330" spans="1:17" x14ac:dyDescent="0.25">
      <c r="A1330" t="s">
        <v>10239</v>
      </c>
      <c r="B1330" t="s">
        <v>391</v>
      </c>
      <c r="C1330">
        <v>2</v>
      </c>
      <c r="D1330" t="s">
        <v>18</v>
      </c>
      <c r="E1330" t="s">
        <v>19</v>
      </c>
      <c r="F1330" s="1">
        <v>0.45833333333333331</v>
      </c>
      <c r="G1330" t="s">
        <v>10240</v>
      </c>
      <c r="H1330" t="s">
        <v>1531</v>
      </c>
      <c r="I1330">
        <v>120</v>
      </c>
      <c r="J1330">
        <v>28</v>
      </c>
      <c r="K1330" s="4">
        <v>1.1111010001111099E+44</v>
      </c>
      <c r="L1330" t="s">
        <v>38</v>
      </c>
      <c r="M1330" t="s">
        <v>24</v>
      </c>
      <c r="N1330" t="s">
        <v>10241</v>
      </c>
      <c r="O1330" t="s">
        <v>25</v>
      </c>
      <c r="P1330" t="s">
        <v>9372</v>
      </c>
      <c r="Q1330" t="s">
        <v>1533</v>
      </c>
    </row>
    <row r="1331" spans="1:17" x14ac:dyDescent="0.25">
      <c r="A1331" t="s">
        <v>10239</v>
      </c>
      <c r="B1331" t="s">
        <v>391</v>
      </c>
      <c r="C1331">
        <v>3</v>
      </c>
      <c r="D1331" t="s">
        <v>18</v>
      </c>
      <c r="E1331" t="s">
        <v>33</v>
      </c>
      <c r="F1331" s="1">
        <v>0.375</v>
      </c>
      <c r="G1331" t="s">
        <v>10240</v>
      </c>
      <c r="H1331" t="s">
        <v>1531</v>
      </c>
      <c r="I1331">
        <v>120</v>
      </c>
      <c r="J1331">
        <v>35</v>
      </c>
      <c r="K1331" s="4">
        <v>1.1111110001111099E+44</v>
      </c>
      <c r="L1331" t="s">
        <v>38</v>
      </c>
      <c r="M1331" t="s">
        <v>24</v>
      </c>
      <c r="N1331" t="s">
        <v>10241</v>
      </c>
      <c r="O1331" t="s">
        <v>25</v>
      </c>
      <c r="P1331" t="s">
        <v>9372</v>
      </c>
      <c r="Q1331" t="s">
        <v>1534</v>
      </c>
    </row>
    <row r="1332" spans="1:17" x14ac:dyDescent="0.25">
      <c r="A1332" t="s">
        <v>10239</v>
      </c>
      <c r="B1332" t="s">
        <v>17</v>
      </c>
      <c r="C1332">
        <v>1</v>
      </c>
      <c r="D1332" t="s">
        <v>18</v>
      </c>
      <c r="E1332" t="s">
        <v>37</v>
      </c>
      <c r="F1332" s="1">
        <v>0.375</v>
      </c>
      <c r="G1332" t="s">
        <v>9167</v>
      </c>
      <c r="H1332" t="s">
        <v>10242</v>
      </c>
      <c r="I1332">
        <v>60</v>
      </c>
      <c r="J1332">
        <v>100</v>
      </c>
      <c r="K1332" s="4">
        <v>1.11101100011111E+44</v>
      </c>
      <c r="L1332" t="s">
        <v>38</v>
      </c>
      <c r="M1332" t="s">
        <v>24</v>
      </c>
      <c r="N1332" t="s">
        <v>10241</v>
      </c>
      <c r="O1332" t="s">
        <v>25</v>
      </c>
      <c r="P1332" t="s">
        <v>20</v>
      </c>
      <c r="Q1332" t="s">
        <v>1536</v>
      </c>
    </row>
    <row r="1333" spans="1:17" x14ac:dyDescent="0.25">
      <c r="A1333" t="s">
        <v>10239</v>
      </c>
      <c r="B1333" t="s">
        <v>28</v>
      </c>
      <c r="C1333">
        <v>1</v>
      </c>
      <c r="D1333" t="s">
        <v>18</v>
      </c>
      <c r="E1333" t="s">
        <v>19</v>
      </c>
      <c r="F1333" s="1">
        <v>0.54166666666666663</v>
      </c>
      <c r="G1333" t="s">
        <v>9267</v>
      </c>
      <c r="H1333" t="s">
        <v>10243</v>
      </c>
      <c r="I1333">
        <v>60</v>
      </c>
      <c r="J1333">
        <v>98</v>
      </c>
      <c r="K1333" s="4">
        <v>1.1111010001111099E+44</v>
      </c>
      <c r="L1333" t="s">
        <v>38</v>
      </c>
      <c r="M1333" t="s">
        <v>24</v>
      </c>
      <c r="N1333" t="s">
        <v>10241</v>
      </c>
      <c r="O1333" t="s">
        <v>25</v>
      </c>
      <c r="P1333" t="s">
        <v>20</v>
      </c>
      <c r="Q1333" t="s">
        <v>1537</v>
      </c>
    </row>
    <row r="1334" spans="1:17" x14ac:dyDescent="0.25">
      <c r="A1334" t="s">
        <v>10239</v>
      </c>
      <c r="B1334" t="s">
        <v>36</v>
      </c>
      <c r="C1334">
        <v>1</v>
      </c>
      <c r="D1334" t="s">
        <v>18</v>
      </c>
      <c r="E1334" t="s">
        <v>33</v>
      </c>
      <c r="F1334" s="1">
        <v>0.75</v>
      </c>
      <c r="G1334" t="s">
        <v>10244</v>
      </c>
      <c r="H1334" t="s">
        <v>38</v>
      </c>
      <c r="I1334">
        <v>60</v>
      </c>
      <c r="J1334">
        <v>100</v>
      </c>
      <c r="K1334" s="4">
        <v>9.9999999999999998E+37</v>
      </c>
      <c r="L1334" t="s">
        <v>38</v>
      </c>
      <c r="M1334" t="s">
        <v>915</v>
      </c>
      <c r="N1334" t="s">
        <v>10241</v>
      </c>
      <c r="O1334" t="s">
        <v>25</v>
      </c>
      <c r="P1334" t="s">
        <v>39</v>
      </c>
      <c r="Q1334" t="s">
        <v>1538</v>
      </c>
    </row>
    <row r="1335" spans="1:17" x14ac:dyDescent="0.25">
      <c r="A1335" t="s">
        <v>10245</v>
      </c>
      <c r="B1335" t="s">
        <v>391</v>
      </c>
      <c r="C1335">
        <v>1</v>
      </c>
      <c r="D1335" t="s">
        <v>18</v>
      </c>
      <c r="E1335" t="s">
        <v>19</v>
      </c>
      <c r="F1335" s="1">
        <v>0.375</v>
      </c>
      <c r="G1335" t="s">
        <v>10246</v>
      </c>
      <c r="H1335" t="s">
        <v>1531</v>
      </c>
      <c r="I1335">
        <v>120</v>
      </c>
      <c r="J1335">
        <v>69</v>
      </c>
      <c r="K1335" s="4">
        <v>1.1111010001111099E+44</v>
      </c>
      <c r="L1335" t="s">
        <v>10247</v>
      </c>
      <c r="M1335" t="s">
        <v>24</v>
      </c>
      <c r="N1335" t="s">
        <v>10241</v>
      </c>
      <c r="O1335" t="s">
        <v>25</v>
      </c>
      <c r="P1335" t="s">
        <v>9372</v>
      </c>
      <c r="Q1335" t="s">
        <v>1539</v>
      </c>
    </row>
    <row r="1336" spans="1:17" x14ac:dyDescent="0.25">
      <c r="A1336" t="s">
        <v>10245</v>
      </c>
      <c r="B1336" t="s">
        <v>391</v>
      </c>
      <c r="C1336">
        <v>2</v>
      </c>
      <c r="D1336" t="s">
        <v>18</v>
      </c>
      <c r="E1336" t="s">
        <v>19</v>
      </c>
      <c r="F1336" s="1">
        <v>0.45833333333333331</v>
      </c>
      <c r="G1336" t="s">
        <v>10246</v>
      </c>
      <c r="H1336" t="s">
        <v>1540</v>
      </c>
      <c r="I1336">
        <v>120</v>
      </c>
      <c r="J1336">
        <v>77</v>
      </c>
      <c r="K1336" s="4">
        <v>1.1111010001111099E+44</v>
      </c>
      <c r="L1336" t="s">
        <v>10247</v>
      </c>
      <c r="M1336" t="s">
        <v>24</v>
      </c>
      <c r="N1336" t="s">
        <v>10241</v>
      </c>
      <c r="O1336" t="s">
        <v>25</v>
      </c>
      <c r="P1336" t="s">
        <v>9372</v>
      </c>
      <c r="Q1336" t="s">
        <v>1541</v>
      </c>
    </row>
    <row r="1337" spans="1:17" x14ac:dyDescent="0.25">
      <c r="A1337" t="s">
        <v>10245</v>
      </c>
      <c r="B1337" t="s">
        <v>391</v>
      </c>
      <c r="C1337">
        <v>3</v>
      </c>
      <c r="D1337" t="s">
        <v>18</v>
      </c>
      <c r="E1337" t="s">
        <v>33</v>
      </c>
      <c r="F1337" s="1">
        <v>0.54166666666666663</v>
      </c>
      <c r="G1337" t="s">
        <v>10246</v>
      </c>
      <c r="H1337" t="s">
        <v>1542</v>
      </c>
      <c r="I1337">
        <v>120</v>
      </c>
      <c r="J1337">
        <v>72</v>
      </c>
      <c r="K1337" s="4">
        <v>1.1111110001111099E+44</v>
      </c>
      <c r="L1337" t="s">
        <v>10247</v>
      </c>
      <c r="M1337" t="s">
        <v>24</v>
      </c>
      <c r="N1337" t="s">
        <v>10241</v>
      </c>
      <c r="O1337" t="s">
        <v>25</v>
      </c>
      <c r="P1337" t="s">
        <v>9372</v>
      </c>
      <c r="Q1337" t="s">
        <v>1543</v>
      </c>
    </row>
    <row r="1338" spans="1:17" x14ac:dyDescent="0.25">
      <c r="A1338" t="s">
        <v>10245</v>
      </c>
      <c r="B1338" t="s">
        <v>391</v>
      </c>
      <c r="C1338">
        <v>4</v>
      </c>
      <c r="D1338" t="s">
        <v>18</v>
      </c>
      <c r="E1338" t="s">
        <v>29</v>
      </c>
      <c r="F1338" s="1">
        <v>0.70833333333333337</v>
      </c>
      <c r="G1338" t="s">
        <v>10246</v>
      </c>
      <c r="H1338" t="s">
        <v>1531</v>
      </c>
      <c r="I1338">
        <v>120</v>
      </c>
      <c r="J1338">
        <v>51</v>
      </c>
      <c r="K1338" s="4">
        <v>1.1111010001111099E+44</v>
      </c>
      <c r="L1338" t="s">
        <v>10247</v>
      </c>
      <c r="M1338" t="s">
        <v>24</v>
      </c>
      <c r="N1338" t="s">
        <v>10241</v>
      </c>
      <c r="O1338" t="s">
        <v>25</v>
      </c>
      <c r="P1338" t="s">
        <v>9372</v>
      </c>
      <c r="Q1338" t="s">
        <v>1544</v>
      </c>
    </row>
    <row r="1339" spans="1:17" x14ac:dyDescent="0.25">
      <c r="A1339" t="s">
        <v>10245</v>
      </c>
      <c r="B1339" t="s">
        <v>391</v>
      </c>
      <c r="C1339">
        <v>5</v>
      </c>
      <c r="D1339" t="s">
        <v>18</v>
      </c>
      <c r="E1339" t="s">
        <v>29</v>
      </c>
      <c r="F1339" s="1">
        <v>0.375</v>
      </c>
      <c r="G1339" t="s">
        <v>10246</v>
      </c>
      <c r="H1339" t="s">
        <v>1545</v>
      </c>
      <c r="I1339">
        <v>120</v>
      </c>
      <c r="J1339">
        <v>76</v>
      </c>
      <c r="K1339" s="4">
        <v>1.1111010001111099E+44</v>
      </c>
      <c r="L1339" t="s">
        <v>10247</v>
      </c>
      <c r="M1339" t="s">
        <v>24</v>
      </c>
      <c r="N1339" t="s">
        <v>10241</v>
      </c>
      <c r="O1339" t="s">
        <v>25</v>
      </c>
      <c r="P1339" t="s">
        <v>9372</v>
      </c>
      <c r="Q1339" t="s">
        <v>1546</v>
      </c>
    </row>
    <row r="1340" spans="1:17" x14ac:dyDescent="0.25">
      <c r="A1340" t="s">
        <v>10245</v>
      </c>
      <c r="B1340" t="s">
        <v>391</v>
      </c>
      <c r="C1340">
        <v>6</v>
      </c>
      <c r="D1340" t="s">
        <v>18</v>
      </c>
      <c r="E1340" t="s">
        <v>29</v>
      </c>
      <c r="F1340" s="1">
        <v>0.625</v>
      </c>
      <c r="G1340" t="s">
        <v>10246</v>
      </c>
      <c r="H1340" t="s">
        <v>1531</v>
      </c>
      <c r="I1340">
        <v>120</v>
      </c>
      <c r="J1340">
        <v>79</v>
      </c>
      <c r="K1340" s="4">
        <v>1.1111010001111099E+44</v>
      </c>
      <c r="L1340" t="s">
        <v>10247</v>
      </c>
      <c r="M1340" t="s">
        <v>24</v>
      </c>
      <c r="N1340" t="s">
        <v>10241</v>
      </c>
      <c r="O1340" t="s">
        <v>25</v>
      </c>
      <c r="P1340" t="s">
        <v>9372</v>
      </c>
      <c r="Q1340" t="s">
        <v>1547</v>
      </c>
    </row>
    <row r="1341" spans="1:17" x14ac:dyDescent="0.25">
      <c r="A1341" t="s">
        <v>10245</v>
      </c>
      <c r="B1341" t="s">
        <v>391</v>
      </c>
      <c r="C1341">
        <v>7</v>
      </c>
      <c r="D1341" t="s">
        <v>18</v>
      </c>
      <c r="E1341" t="s">
        <v>42</v>
      </c>
      <c r="F1341" s="1">
        <v>0.54166666666666663</v>
      </c>
      <c r="G1341" t="s">
        <v>10246</v>
      </c>
      <c r="H1341" t="s">
        <v>1531</v>
      </c>
      <c r="I1341">
        <v>120</v>
      </c>
      <c r="J1341">
        <v>65</v>
      </c>
      <c r="K1341" s="4">
        <v>1.1111110001111099E+44</v>
      </c>
      <c r="L1341" t="s">
        <v>10247</v>
      </c>
      <c r="M1341" t="s">
        <v>24</v>
      </c>
      <c r="N1341" t="s">
        <v>10241</v>
      </c>
      <c r="O1341" t="s">
        <v>25</v>
      </c>
      <c r="P1341" t="s">
        <v>9372</v>
      </c>
      <c r="Q1341" t="s">
        <v>1548</v>
      </c>
    </row>
    <row r="1342" spans="1:17" x14ac:dyDescent="0.25">
      <c r="A1342" t="s">
        <v>10245</v>
      </c>
      <c r="B1342" t="s">
        <v>17</v>
      </c>
      <c r="C1342">
        <v>1</v>
      </c>
      <c r="D1342" t="s">
        <v>18</v>
      </c>
      <c r="E1342" t="s">
        <v>29</v>
      </c>
      <c r="F1342" s="1">
        <v>0.54166666666666663</v>
      </c>
      <c r="G1342" t="s">
        <v>10248</v>
      </c>
      <c r="H1342" t="s">
        <v>10249</v>
      </c>
      <c r="I1342">
        <v>60</v>
      </c>
      <c r="J1342">
        <v>498</v>
      </c>
      <c r="K1342" s="4">
        <v>1.1111010001111099E+44</v>
      </c>
      <c r="L1342" t="s">
        <v>10247</v>
      </c>
      <c r="M1342" t="s">
        <v>24</v>
      </c>
      <c r="N1342" t="s">
        <v>10241</v>
      </c>
      <c r="O1342" t="s">
        <v>25</v>
      </c>
      <c r="P1342" t="s">
        <v>20</v>
      </c>
      <c r="Q1342" t="s">
        <v>1549</v>
      </c>
    </row>
    <row r="1343" spans="1:17" x14ac:dyDescent="0.25">
      <c r="A1343" t="s">
        <v>10245</v>
      </c>
      <c r="B1343" t="s">
        <v>28</v>
      </c>
      <c r="C1343">
        <v>1</v>
      </c>
      <c r="D1343" t="s">
        <v>18</v>
      </c>
      <c r="E1343" t="s">
        <v>42</v>
      </c>
      <c r="F1343" s="1">
        <v>0.41666666666666669</v>
      </c>
      <c r="G1343" t="s">
        <v>10250</v>
      </c>
      <c r="H1343" t="s">
        <v>10251</v>
      </c>
      <c r="I1343">
        <v>60</v>
      </c>
      <c r="J1343">
        <v>496</v>
      </c>
      <c r="K1343" s="4">
        <v>1.1111110001111099E+44</v>
      </c>
      <c r="L1343" t="s">
        <v>10247</v>
      </c>
      <c r="M1343" t="s">
        <v>24</v>
      </c>
      <c r="N1343" t="s">
        <v>10241</v>
      </c>
      <c r="O1343" t="s">
        <v>25</v>
      </c>
      <c r="P1343" t="s">
        <v>20</v>
      </c>
      <c r="Q1343" t="s">
        <v>1550</v>
      </c>
    </row>
    <row r="1344" spans="1:17" x14ac:dyDescent="0.25">
      <c r="A1344" t="s">
        <v>10245</v>
      </c>
      <c r="B1344" t="s">
        <v>32</v>
      </c>
      <c r="C1344">
        <v>1</v>
      </c>
      <c r="D1344" t="s">
        <v>18</v>
      </c>
      <c r="E1344" t="s">
        <v>37</v>
      </c>
      <c r="F1344" s="1">
        <v>0.5</v>
      </c>
      <c r="G1344" t="s">
        <v>10252</v>
      </c>
      <c r="H1344" t="s">
        <v>10253</v>
      </c>
      <c r="I1344">
        <v>60</v>
      </c>
      <c r="J1344">
        <v>502</v>
      </c>
      <c r="K1344" s="4">
        <v>1.11101100011111E+44</v>
      </c>
      <c r="L1344" t="s">
        <v>10247</v>
      </c>
      <c r="M1344" t="s">
        <v>24</v>
      </c>
      <c r="N1344" t="s">
        <v>10241</v>
      </c>
      <c r="O1344" t="s">
        <v>25</v>
      </c>
      <c r="P1344" t="s">
        <v>20</v>
      </c>
      <c r="Q1344" t="s">
        <v>1551</v>
      </c>
    </row>
    <row r="1345" spans="1:17" x14ac:dyDescent="0.25">
      <c r="A1345" t="s">
        <v>10245</v>
      </c>
      <c r="B1345" t="s">
        <v>36</v>
      </c>
      <c r="C1345">
        <v>1</v>
      </c>
      <c r="D1345" t="s">
        <v>18</v>
      </c>
      <c r="E1345" t="s">
        <v>19</v>
      </c>
      <c r="F1345" s="1">
        <v>0.625</v>
      </c>
      <c r="G1345" t="s">
        <v>10254</v>
      </c>
      <c r="H1345" t="s">
        <v>38</v>
      </c>
      <c r="I1345">
        <v>120</v>
      </c>
      <c r="J1345">
        <v>132</v>
      </c>
      <c r="K1345" s="4">
        <v>9.9999999999999998E+37</v>
      </c>
      <c r="L1345" t="s">
        <v>38</v>
      </c>
      <c r="M1345" t="s">
        <v>24</v>
      </c>
      <c r="N1345" t="s">
        <v>10241</v>
      </c>
      <c r="O1345" t="s">
        <v>25</v>
      </c>
      <c r="P1345" t="s">
        <v>39</v>
      </c>
      <c r="Q1345" t="s">
        <v>1552</v>
      </c>
    </row>
    <row r="1346" spans="1:17" x14ac:dyDescent="0.25">
      <c r="A1346" t="s">
        <v>10245</v>
      </c>
      <c r="B1346" t="s">
        <v>36</v>
      </c>
      <c r="C1346">
        <v>2</v>
      </c>
      <c r="D1346" t="s">
        <v>18</v>
      </c>
      <c r="E1346" t="s">
        <v>19</v>
      </c>
      <c r="F1346" s="1">
        <v>0.70833333333333337</v>
      </c>
      <c r="G1346" t="s">
        <v>10254</v>
      </c>
      <c r="H1346" t="s">
        <v>38</v>
      </c>
      <c r="I1346">
        <v>120</v>
      </c>
      <c r="J1346">
        <v>207</v>
      </c>
      <c r="K1346" s="4">
        <v>9.9999999999999998E+37</v>
      </c>
      <c r="L1346" t="s">
        <v>38</v>
      </c>
      <c r="M1346" t="s">
        <v>24</v>
      </c>
      <c r="N1346" t="s">
        <v>10241</v>
      </c>
      <c r="O1346" t="s">
        <v>25</v>
      </c>
      <c r="P1346" t="s">
        <v>39</v>
      </c>
      <c r="Q1346" t="s">
        <v>1553</v>
      </c>
    </row>
    <row r="1347" spans="1:17" x14ac:dyDescent="0.25">
      <c r="A1347" t="s">
        <v>10245</v>
      </c>
      <c r="B1347" t="s">
        <v>36</v>
      </c>
      <c r="C1347">
        <v>3</v>
      </c>
      <c r="D1347" t="s">
        <v>18</v>
      </c>
      <c r="E1347" t="s">
        <v>19</v>
      </c>
      <c r="F1347" s="1">
        <v>0.79166666666666663</v>
      </c>
      <c r="G1347" t="s">
        <v>10255</v>
      </c>
      <c r="H1347" t="s">
        <v>38</v>
      </c>
      <c r="I1347">
        <v>120</v>
      </c>
      <c r="J1347">
        <v>158</v>
      </c>
      <c r="K1347" s="4">
        <v>9.9999999999999998E+37</v>
      </c>
      <c r="L1347" t="s">
        <v>38</v>
      </c>
      <c r="M1347" t="s">
        <v>24</v>
      </c>
      <c r="N1347" t="s">
        <v>10241</v>
      </c>
      <c r="O1347" t="s">
        <v>25</v>
      </c>
      <c r="P1347" t="s">
        <v>39</v>
      </c>
      <c r="Q1347" t="s">
        <v>1554</v>
      </c>
    </row>
    <row r="1348" spans="1:17" x14ac:dyDescent="0.25">
      <c r="A1348" t="s">
        <v>10256</v>
      </c>
      <c r="B1348" t="s">
        <v>391</v>
      </c>
      <c r="C1348">
        <v>1</v>
      </c>
      <c r="D1348" t="s">
        <v>18</v>
      </c>
      <c r="E1348" t="s">
        <v>19</v>
      </c>
      <c r="F1348" s="1">
        <v>0.375</v>
      </c>
      <c r="G1348" t="s">
        <v>10246</v>
      </c>
      <c r="H1348" t="s">
        <v>10257</v>
      </c>
      <c r="I1348">
        <v>120</v>
      </c>
      <c r="J1348">
        <v>60</v>
      </c>
      <c r="K1348" s="4">
        <v>1.1111100111111E+24</v>
      </c>
      <c r="L1348" t="s">
        <v>10247</v>
      </c>
      <c r="M1348" t="s">
        <v>24</v>
      </c>
      <c r="N1348" t="s">
        <v>10241</v>
      </c>
      <c r="O1348" t="s">
        <v>66</v>
      </c>
      <c r="P1348" t="s">
        <v>9372</v>
      </c>
      <c r="Q1348" t="s">
        <v>1555</v>
      </c>
    </row>
    <row r="1349" spans="1:17" x14ac:dyDescent="0.25">
      <c r="A1349" t="s">
        <v>10256</v>
      </c>
      <c r="B1349" t="s">
        <v>391</v>
      </c>
      <c r="C1349">
        <v>2</v>
      </c>
      <c r="D1349" t="s">
        <v>18</v>
      </c>
      <c r="E1349" t="s">
        <v>33</v>
      </c>
      <c r="F1349" s="1">
        <v>0.5</v>
      </c>
      <c r="G1349" t="s">
        <v>10246</v>
      </c>
      <c r="H1349" t="s">
        <v>10258</v>
      </c>
      <c r="I1349">
        <v>120</v>
      </c>
      <c r="J1349">
        <v>45</v>
      </c>
      <c r="K1349" s="4">
        <v>1.1111100111111E+24</v>
      </c>
      <c r="L1349" t="s">
        <v>10247</v>
      </c>
      <c r="M1349" t="s">
        <v>24</v>
      </c>
      <c r="N1349" t="s">
        <v>10241</v>
      </c>
      <c r="O1349" t="s">
        <v>66</v>
      </c>
      <c r="P1349" t="s">
        <v>9372</v>
      </c>
      <c r="Q1349" t="s">
        <v>1556</v>
      </c>
    </row>
    <row r="1350" spans="1:17" x14ac:dyDescent="0.25">
      <c r="A1350" t="s">
        <v>10256</v>
      </c>
      <c r="B1350" t="s">
        <v>391</v>
      </c>
      <c r="C1350">
        <v>3</v>
      </c>
      <c r="D1350" t="s">
        <v>18</v>
      </c>
      <c r="E1350" t="s">
        <v>42</v>
      </c>
      <c r="F1350" s="1">
        <v>0.375</v>
      </c>
      <c r="G1350" t="s">
        <v>10246</v>
      </c>
      <c r="H1350" t="s">
        <v>10259</v>
      </c>
      <c r="I1350">
        <v>120</v>
      </c>
      <c r="J1350">
        <v>59</v>
      </c>
      <c r="K1350" s="4">
        <v>1.1111100111111E+24</v>
      </c>
      <c r="L1350" t="s">
        <v>10247</v>
      </c>
      <c r="M1350" t="s">
        <v>24</v>
      </c>
      <c r="N1350" t="s">
        <v>10241</v>
      </c>
      <c r="O1350" t="s">
        <v>66</v>
      </c>
      <c r="P1350" t="s">
        <v>9372</v>
      </c>
      <c r="Q1350" t="s">
        <v>1557</v>
      </c>
    </row>
    <row r="1351" spans="1:17" x14ac:dyDescent="0.25">
      <c r="A1351" t="s">
        <v>10256</v>
      </c>
      <c r="B1351" t="s">
        <v>391</v>
      </c>
      <c r="C1351">
        <v>4</v>
      </c>
      <c r="D1351" t="s">
        <v>18</v>
      </c>
      <c r="E1351" t="s">
        <v>37</v>
      </c>
      <c r="F1351" s="1">
        <v>0.625</v>
      </c>
      <c r="G1351" t="s">
        <v>10246</v>
      </c>
      <c r="H1351" t="s">
        <v>10260</v>
      </c>
      <c r="I1351">
        <v>120</v>
      </c>
      <c r="J1351">
        <v>80</v>
      </c>
      <c r="K1351" s="4">
        <v>1.1111100111111E+24</v>
      </c>
      <c r="L1351" t="s">
        <v>10247</v>
      </c>
      <c r="M1351" t="s">
        <v>24</v>
      </c>
      <c r="N1351" t="s">
        <v>10241</v>
      </c>
      <c r="O1351" t="s">
        <v>66</v>
      </c>
      <c r="P1351" t="s">
        <v>9372</v>
      </c>
      <c r="Q1351" t="s">
        <v>1558</v>
      </c>
    </row>
    <row r="1352" spans="1:17" x14ac:dyDescent="0.25">
      <c r="A1352" t="s">
        <v>10256</v>
      </c>
      <c r="B1352" t="s">
        <v>17</v>
      </c>
      <c r="C1352">
        <v>1</v>
      </c>
      <c r="D1352" t="s">
        <v>18</v>
      </c>
      <c r="E1352" t="s">
        <v>19</v>
      </c>
      <c r="F1352" s="1">
        <v>0.54166666666666663</v>
      </c>
      <c r="G1352" t="s">
        <v>9134</v>
      </c>
      <c r="H1352" t="s">
        <v>10261</v>
      </c>
      <c r="I1352">
        <v>60</v>
      </c>
      <c r="J1352">
        <v>264</v>
      </c>
      <c r="K1352" s="4">
        <v>1.1111100111111E+24</v>
      </c>
      <c r="L1352" t="s">
        <v>10247</v>
      </c>
      <c r="M1352" t="s">
        <v>24</v>
      </c>
      <c r="N1352" t="s">
        <v>10241</v>
      </c>
      <c r="O1352" t="s">
        <v>66</v>
      </c>
      <c r="P1352" t="s">
        <v>20</v>
      </c>
      <c r="Q1352" t="s">
        <v>1559</v>
      </c>
    </row>
    <row r="1353" spans="1:17" x14ac:dyDescent="0.25">
      <c r="A1353" t="s">
        <v>10256</v>
      </c>
      <c r="B1353" t="s">
        <v>28</v>
      </c>
      <c r="C1353">
        <v>1</v>
      </c>
      <c r="D1353" t="s">
        <v>18</v>
      </c>
      <c r="E1353" t="s">
        <v>33</v>
      </c>
      <c r="F1353" s="1">
        <v>0.58333333333333337</v>
      </c>
      <c r="G1353" t="s">
        <v>9134</v>
      </c>
      <c r="H1353" t="s">
        <v>10262</v>
      </c>
      <c r="I1353">
        <v>60</v>
      </c>
      <c r="J1353">
        <v>260</v>
      </c>
      <c r="K1353" s="4">
        <v>1.1111100111111E+24</v>
      </c>
      <c r="L1353" t="s">
        <v>10247</v>
      </c>
      <c r="M1353" t="s">
        <v>24</v>
      </c>
      <c r="N1353" t="s">
        <v>10241</v>
      </c>
      <c r="O1353" t="s">
        <v>66</v>
      </c>
      <c r="P1353" t="s">
        <v>20</v>
      </c>
      <c r="Q1353" t="s">
        <v>1560</v>
      </c>
    </row>
    <row r="1354" spans="1:17" x14ac:dyDescent="0.25">
      <c r="A1354" t="s">
        <v>10256</v>
      </c>
      <c r="B1354" t="s">
        <v>32</v>
      </c>
      <c r="C1354">
        <v>1</v>
      </c>
      <c r="D1354" t="s">
        <v>18</v>
      </c>
      <c r="E1354" t="s">
        <v>37</v>
      </c>
      <c r="F1354" s="1">
        <v>0.58333333333333337</v>
      </c>
      <c r="G1354" t="s">
        <v>9134</v>
      </c>
      <c r="H1354" t="s">
        <v>10263</v>
      </c>
      <c r="I1354">
        <v>60</v>
      </c>
      <c r="J1354">
        <v>257</v>
      </c>
      <c r="K1354" s="4">
        <v>1.1111100111111E+24</v>
      </c>
      <c r="L1354" t="s">
        <v>10247</v>
      </c>
      <c r="M1354" t="s">
        <v>24</v>
      </c>
      <c r="N1354" t="s">
        <v>10241</v>
      </c>
      <c r="O1354" t="s">
        <v>66</v>
      </c>
      <c r="P1354" t="s">
        <v>20</v>
      </c>
      <c r="Q1354" t="s">
        <v>1561</v>
      </c>
    </row>
    <row r="1355" spans="1:17" x14ac:dyDescent="0.25">
      <c r="A1355" t="s">
        <v>10256</v>
      </c>
      <c r="B1355" t="s">
        <v>36</v>
      </c>
      <c r="C1355">
        <v>1</v>
      </c>
      <c r="D1355" t="s">
        <v>18</v>
      </c>
      <c r="E1355" t="s">
        <v>37</v>
      </c>
      <c r="F1355" s="1">
        <v>0.72916666666666663</v>
      </c>
      <c r="G1355" t="s">
        <v>10264</v>
      </c>
      <c r="H1355" t="s">
        <v>38</v>
      </c>
      <c r="I1355">
        <v>120</v>
      </c>
      <c r="J1355">
        <v>250</v>
      </c>
      <c r="K1355" s="4">
        <v>1E+16</v>
      </c>
      <c r="L1355" t="s">
        <v>38</v>
      </c>
      <c r="M1355" t="s">
        <v>24</v>
      </c>
      <c r="N1355" t="s">
        <v>10241</v>
      </c>
      <c r="O1355" t="s">
        <v>66</v>
      </c>
      <c r="P1355" t="s">
        <v>39</v>
      </c>
      <c r="Q1355" t="s">
        <v>1562</v>
      </c>
    </row>
    <row r="1356" spans="1:17" x14ac:dyDescent="0.25">
      <c r="A1356" t="s">
        <v>10265</v>
      </c>
      <c r="B1356" t="s">
        <v>391</v>
      </c>
      <c r="C1356">
        <v>1</v>
      </c>
      <c r="D1356" t="s">
        <v>18</v>
      </c>
      <c r="E1356" t="s">
        <v>29</v>
      </c>
      <c r="F1356" s="1">
        <v>0.70833333333333337</v>
      </c>
      <c r="G1356" t="s">
        <v>10246</v>
      </c>
      <c r="H1356" t="s">
        <v>10266</v>
      </c>
      <c r="I1356">
        <v>120</v>
      </c>
      <c r="J1356">
        <v>47</v>
      </c>
      <c r="K1356" s="4">
        <v>1.1111100111111E+24</v>
      </c>
      <c r="L1356" t="s">
        <v>10267</v>
      </c>
      <c r="M1356" t="s">
        <v>24</v>
      </c>
      <c r="N1356" t="s">
        <v>10241</v>
      </c>
      <c r="O1356" t="s">
        <v>66</v>
      </c>
      <c r="P1356" t="s">
        <v>9372</v>
      </c>
      <c r="Q1356" t="s">
        <v>1563</v>
      </c>
    </row>
    <row r="1357" spans="1:17" x14ac:dyDescent="0.25">
      <c r="A1357" t="s">
        <v>10265</v>
      </c>
      <c r="B1357" t="s">
        <v>391</v>
      </c>
      <c r="C1357">
        <v>2</v>
      </c>
      <c r="D1357" t="s">
        <v>18</v>
      </c>
      <c r="E1357" t="s">
        <v>29</v>
      </c>
      <c r="F1357" s="1">
        <v>0.54166666666666663</v>
      </c>
      <c r="G1357" t="s">
        <v>10246</v>
      </c>
      <c r="H1357" t="s">
        <v>10266</v>
      </c>
      <c r="I1357">
        <v>120</v>
      </c>
      <c r="J1357">
        <v>61</v>
      </c>
      <c r="K1357" s="4">
        <v>1.1111100111111E+24</v>
      </c>
      <c r="L1357" t="s">
        <v>10267</v>
      </c>
      <c r="M1357" t="s">
        <v>24</v>
      </c>
      <c r="N1357" t="s">
        <v>10241</v>
      </c>
      <c r="O1357" t="s">
        <v>66</v>
      </c>
      <c r="P1357" t="s">
        <v>9372</v>
      </c>
      <c r="Q1357" t="s">
        <v>1564</v>
      </c>
    </row>
    <row r="1358" spans="1:17" x14ac:dyDescent="0.25">
      <c r="A1358" t="s">
        <v>10265</v>
      </c>
      <c r="B1358" t="s">
        <v>391</v>
      </c>
      <c r="C1358">
        <v>3</v>
      </c>
      <c r="D1358" t="s">
        <v>18</v>
      </c>
      <c r="E1358" t="s">
        <v>29</v>
      </c>
      <c r="F1358" s="1">
        <v>0.625</v>
      </c>
      <c r="G1358" t="s">
        <v>10246</v>
      </c>
      <c r="H1358" t="s">
        <v>10266</v>
      </c>
      <c r="I1358">
        <v>120</v>
      </c>
      <c r="J1358">
        <v>69</v>
      </c>
      <c r="K1358" s="4">
        <v>1.1111100111111E+24</v>
      </c>
      <c r="L1358" t="s">
        <v>10267</v>
      </c>
      <c r="M1358" t="s">
        <v>24</v>
      </c>
      <c r="N1358" t="s">
        <v>10241</v>
      </c>
      <c r="O1358" t="s">
        <v>66</v>
      </c>
      <c r="P1358" t="s">
        <v>9372</v>
      </c>
      <c r="Q1358" t="s">
        <v>1565</v>
      </c>
    </row>
    <row r="1359" spans="1:17" x14ac:dyDescent="0.25">
      <c r="A1359" t="s">
        <v>10265</v>
      </c>
      <c r="B1359" t="s">
        <v>391</v>
      </c>
      <c r="C1359">
        <v>4</v>
      </c>
      <c r="D1359" t="s">
        <v>18</v>
      </c>
      <c r="E1359" t="s">
        <v>19</v>
      </c>
      <c r="F1359" s="1">
        <v>0.45833333333333331</v>
      </c>
      <c r="G1359" t="s">
        <v>10246</v>
      </c>
      <c r="H1359" t="s">
        <v>10268</v>
      </c>
      <c r="I1359">
        <v>120</v>
      </c>
      <c r="J1359">
        <v>65</v>
      </c>
      <c r="K1359" s="4">
        <v>1.1111100111111E+24</v>
      </c>
      <c r="L1359" t="s">
        <v>10267</v>
      </c>
      <c r="M1359" t="s">
        <v>24</v>
      </c>
      <c r="N1359" t="s">
        <v>10241</v>
      </c>
      <c r="O1359" t="s">
        <v>66</v>
      </c>
      <c r="P1359" t="s">
        <v>9372</v>
      </c>
      <c r="Q1359" t="s">
        <v>1566</v>
      </c>
    </row>
    <row r="1360" spans="1:17" x14ac:dyDescent="0.25">
      <c r="A1360" t="s">
        <v>10265</v>
      </c>
      <c r="B1360" t="s">
        <v>391</v>
      </c>
      <c r="C1360">
        <v>5</v>
      </c>
      <c r="D1360" t="s">
        <v>18</v>
      </c>
      <c r="E1360" t="s">
        <v>37</v>
      </c>
      <c r="F1360" s="1">
        <v>0.54166666666666663</v>
      </c>
      <c r="G1360" t="s">
        <v>10246</v>
      </c>
      <c r="H1360" t="s">
        <v>10269</v>
      </c>
      <c r="I1360">
        <v>120</v>
      </c>
      <c r="J1360">
        <v>65</v>
      </c>
      <c r="K1360" s="4">
        <v>1.1111100111111E+24</v>
      </c>
      <c r="L1360" t="s">
        <v>10267</v>
      </c>
      <c r="M1360" t="s">
        <v>24</v>
      </c>
      <c r="N1360" t="s">
        <v>10241</v>
      </c>
      <c r="O1360" t="s">
        <v>66</v>
      </c>
      <c r="P1360" t="s">
        <v>9372</v>
      </c>
      <c r="Q1360" t="s">
        <v>1567</v>
      </c>
    </row>
    <row r="1361" spans="1:17" x14ac:dyDescent="0.25">
      <c r="A1361" t="s">
        <v>10265</v>
      </c>
      <c r="B1361" t="s">
        <v>17</v>
      </c>
      <c r="C1361">
        <v>1</v>
      </c>
      <c r="D1361" t="s">
        <v>18</v>
      </c>
      <c r="E1361" t="s">
        <v>19</v>
      </c>
      <c r="F1361" s="1">
        <v>0.54166666666666663</v>
      </c>
      <c r="G1361" t="s">
        <v>9138</v>
      </c>
      <c r="H1361" t="s">
        <v>10270</v>
      </c>
      <c r="I1361">
        <v>60</v>
      </c>
      <c r="J1361">
        <v>337</v>
      </c>
      <c r="K1361" s="4">
        <v>1.1111100111111E+24</v>
      </c>
      <c r="L1361" t="s">
        <v>10267</v>
      </c>
      <c r="M1361" t="s">
        <v>24</v>
      </c>
      <c r="N1361" t="s">
        <v>10241</v>
      </c>
      <c r="O1361" t="s">
        <v>66</v>
      </c>
      <c r="P1361" t="s">
        <v>20</v>
      </c>
      <c r="Q1361" t="s">
        <v>1569</v>
      </c>
    </row>
    <row r="1362" spans="1:17" x14ac:dyDescent="0.25">
      <c r="A1362" t="s">
        <v>10265</v>
      </c>
      <c r="B1362" t="s">
        <v>28</v>
      </c>
      <c r="C1362">
        <v>1</v>
      </c>
      <c r="D1362" t="s">
        <v>18</v>
      </c>
      <c r="E1362" t="s">
        <v>33</v>
      </c>
      <c r="F1362" s="1">
        <v>0.58333333333333337</v>
      </c>
      <c r="G1362" t="s">
        <v>9138</v>
      </c>
      <c r="H1362" t="s">
        <v>10271</v>
      </c>
      <c r="I1362">
        <v>60</v>
      </c>
      <c r="J1362">
        <v>335</v>
      </c>
      <c r="K1362" s="4">
        <v>1.1111100111111E+24</v>
      </c>
      <c r="L1362" t="s">
        <v>10267</v>
      </c>
      <c r="M1362" t="s">
        <v>24</v>
      </c>
      <c r="N1362" t="s">
        <v>10241</v>
      </c>
      <c r="O1362" t="s">
        <v>66</v>
      </c>
      <c r="P1362" t="s">
        <v>20</v>
      </c>
      <c r="Q1362" t="s">
        <v>1570</v>
      </c>
    </row>
    <row r="1363" spans="1:17" x14ac:dyDescent="0.25">
      <c r="A1363" t="s">
        <v>10265</v>
      </c>
      <c r="B1363" t="s">
        <v>32</v>
      </c>
      <c r="C1363">
        <v>1</v>
      </c>
      <c r="D1363" t="s">
        <v>18</v>
      </c>
      <c r="E1363" t="s">
        <v>42</v>
      </c>
      <c r="F1363" s="1">
        <v>0.66666666666666663</v>
      </c>
      <c r="G1363" t="s">
        <v>9138</v>
      </c>
      <c r="H1363" t="s">
        <v>10272</v>
      </c>
      <c r="I1363">
        <v>60</v>
      </c>
      <c r="J1363">
        <v>335</v>
      </c>
      <c r="K1363" s="4">
        <v>1.1111100111111E+24</v>
      </c>
      <c r="L1363" t="s">
        <v>10267</v>
      </c>
      <c r="M1363" t="s">
        <v>24</v>
      </c>
      <c r="N1363" t="s">
        <v>10241</v>
      </c>
      <c r="O1363" t="s">
        <v>66</v>
      </c>
      <c r="P1363" t="s">
        <v>20</v>
      </c>
      <c r="Q1363" t="s">
        <v>1571</v>
      </c>
    </row>
    <row r="1364" spans="1:17" x14ac:dyDescent="0.25">
      <c r="A1364" t="s">
        <v>10265</v>
      </c>
      <c r="B1364" t="s">
        <v>36</v>
      </c>
      <c r="C1364">
        <v>1</v>
      </c>
      <c r="D1364" t="s">
        <v>18</v>
      </c>
      <c r="E1364" t="s">
        <v>42</v>
      </c>
      <c r="F1364" s="1">
        <v>0.72916666666666663</v>
      </c>
      <c r="G1364" t="s">
        <v>10273</v>
      </c>
      <c r="H1364" t="s">
        <v>38</v>
      </c>
      <c r="I1364">
        <v>60</v>
      </c>
      <c r="J1364">
        <v>0</v>
      </c>
      <c r="K1364" s="4">
        <v>1E+16</v>
      </c>
      <c r="L1364" t="s">
        <v>38</v>
      </c>
      <c r="M1364" t="s">
        <v>24</v>
      </c>
      <c r="N1364" t="s">
        <v>10241</v>
      </c>
      <c r="O1364" t="s">
        <v>66</v>
      </c>
      <c r="P1364" t="s">
        <v>39</v>
      </c>
      <c r="Q1364" t="s">
        <v>1572</v>
      </c>
    </row>
    <row r="1365" spans="1:17" x14ac:dyDescent="0.25">
      <c r="A1365" t="s">
        <v>10265</v>
      </c>
      <c r="B1365" t="s">
        <v>36</v>
      </c>
      <c r="C1365">
        <v>2</v>
      </c>
      <c r="D1365" t="s">
        <v>18</v>
      </c>
      <c r="E1365" t="s">
        <v>42</v>
      </c>
      <c r="F1365" s="1">
        <v>0.77083333333333337</v>
      </c>
      <c r="G1365" t="s">
        <v>10273</v>
      </c>
      <c r="H1365" t="s">
        <v>38</v>
      </c>
      <c r="I1365">
        <v>60</v>
      </c>
      <c r="J1365">
        <v>0</v>
      </c>
      <c r="K1365" s="4">
        <v>1E+16</v>
      </c>
      <c r="L1365" t="s">
        <v>38</v>
      </c>
      <c r="M1365" t="s">
        <v>24</v>
      </c>
      <c r="N1365" t="s">
        <v>10241</v>
      </c>
      <c r="O1365" t="s">
        <v>66</v>
      </c>
      <c r="P1365" t="s">
        <v>39</v>
      </c>
      <c r="Q1365" t="s">
        <v>1573</v>
      </c>
    </row>
    <row r="1366" spans="1:17" x14ac:dyDescent="0.25">
      <c r="A1366" t="s">
        <v>10274</v>
      </c>
      <c r="B1366" t="s">
        <v>391</v>
      </c>
      <c r="C1366">
        <v>1</v>
      </c>
      <c r="D1366" t="s">
        <v>18</v>
      </c>
      <c r="E1366" t="s">
        <v>42</v>
      </c>
      <c r="F1366" s="1">
        <v>0.375</v>
      </c>
      <c r="G1366" t="s">
        <v>10275</v>
      </c>
      <c r="H1366" t="s">
        <v>38</v>
      </c>
      <c r="I1366">
        <v>120</v>
      </c>
      <c r="J1366">
        <v>39</v>
      </c>
      <c r="K1366" s="4">
        <v>1.1111110001111099E+44</v>
      </c>
      <c r="L1366" t="s">
        <v>10276</v>
      </c>
      <c r="M1366" t="s">
        <v>24</v>
      </c>
      <c r="N1366" t="s">
        <v>10241</v>
      </c>
      <c r="O1366" t="s">
        <v>25</v>
      </c>
      <c r="P1366" t="s">
        <v>9372</v>
      </c>
      <c r="Q1366" t="s">
        <v>1574</v>
      </c>
    </row>
    <row r="1367" spans="1:17" x14ac:dyDescent="0.25">
      <c r="A1367" t="s">
        <v>10274</v>
      </c>
      <c r="B1367" t="s">
        <v>391</v>
      </c>
      <c r="C1367">
        <v>2</v>
      </c>
      <c r="D1367" t="s">
        <v>18</v>
      </c>
      <c r="E1367" t="s">
        <v>37</v>
      </c>
      <c r="F1367" s="1">
        <v>0.375</v>
      </c>
      <c r="G1367" t="s">
        <v>10277</v>
      </c>
      <c r="H1367" t="s">
        <v>1542</v>
      </c>
      <c r="I1367">
        <v>120</v>
      </c>
      <c r="J1367">
        <v>33</v>
      </c>
      <c r="K1367" s="4">
        <v>1.11101100011111E+44</v>
      </c>
      <c r="L1367" t="s">
        <v>10276</v>
      </c>
      <c r="M1367" t="s">
        <v>24</v>
      </c>
      <c r="N1367" t="s">
        <v>10241</v>
      </c>
      <c r="O1367" t="s">
        <v>25</v>
      </c>
      <c r="P1367" t="s">
        <v>9372</v>
      </c>
      <c r="Q1367" t="s">
        <v>1575</v>
      </c>
    </row>
    <row r="1368" spans="1:17" x14ac:dyDescent="0.25">
      <c r="A1368" t="s">
        <v>10274</v>
      </c>
      <c r="B1368" t="s">
        <v>391</v>
      </c>
      <c r="C1368">
        <v>3</v>
      </c>
      <c r="D1368" t="s">
        <v>18</v>
      </c>
      <c r="E1368" t="s">
        <v>42</v>
      </c>
      <c r="F1368" s="1">
        <v>0.54166666666666663</v>
      </c>
      <c r="G1368" t="s">
        <v>10275</v>
      </c>
      <c r="H1368" t="s">
        <v>38</v>
      </c>
      <c r="I1368">
        <v>120</v>
      </c>
      <c r="J1368">
        <v>39</v>
      </c>
      <c r="K1368" s="4">
        <v>1.1111110001111099E+44</v>
      </c>
      <c r="L1368" t="s">
        <v>10276</v>
      </c>
      <c r="M1368" t="s">
        <v>24</v>
      </c>
      <c r="N1368" t="s">
        <v>10241</v>
      </c>
      <c r="O1368" t="s">
        <v>25</v>
      </c>
      <c r="P1368" t="s">
        <v>9372</v>
      </c>
      <c r="Q1368" t="s">
        <v>1576</v>
      </c>
    </row>
    <row r="1369" spans="1:17" x14ac:dyDescent="0.25">
      <c r="A1369" t="s">
        <v>10274</v>
      </c>
      <c r="B1369" t="s">
        <v>391</v>
      </c>
      <c r="C1369">
        <v>4</v>
      </c>
      <c r="D1369" t="s">
        <v>18</v>
      </c>
      <c r="E1369" t="s">
        <v>37</v>
      </c>
      <c r="F1369" s="1">
        <v>0.625</v>
      </c>
      <c r="G1369" t="s">
        <v>10277</v>
      </c>
      <c r="H1369" t="s">
        <v>1542</v>
      </c>
      <c r="I1369">
        <v>120</v>
      </c>
      <c r="J1369">
        <v>40</v>
      </c>
      <c r="K1369" s="4">
        <v>1.11101100011111E+44</v>
      </c>
      <c r="L1369" t="s">
        <v>10276</v>
      </c>
      <c r="M1369" t="s">
        <v>24</v>
      </c>
      <c r="N1369" t="s">
        <v>10241</v>
      </c>
      <c r="O1369" t="s">
        <v>25</v>
      </c>
      <c r="P1369" t="s">
        <v>9372</v>
      </c>
      <c r="Q1369" t="s">
        <v>1577</v>
      </c>
    </row>
    <row r="1370" spans="1:17" x14ac:dyDescent="0.25">
      <c r="A1370" t="s">
        <v>10274</v>
      </c>
      <c r="B1370" t="s">
        <v>17</v>
      </c>
      <c r="C1370">
        <v>1</v>
      </c>
      <c r="D1370" t="s">
        <v>18</v>
      </c>
      <c r="E1370" t="s">
        <v>19</v>
      </c>
      <c r="F1370" s="1">
        <v>0.41666666666666669</v>
      </c>
      <c r="G1370" t="s">
        <v>9142</v>
      </c>
      <c r="H1370" t="s">
        <v>10278</v>
      </c>
      <c r="I1370">
        <v>60</v>
      </c>
      <c r="J1370">
        <v>156</v>
      </c>
      <c r="K1370" s="4">
        <v>1.1111010001111099E+44</v>
      </c>
      <c r="L1370" t="s">
        <v>10276</v>
      </c>
      <c r="M1370" t="s">
        <v>24</v>
      </c>
      <c r="N1370" t="s">
        <v>10241</v>
      </c>
      <c r="O1370" t="s">
        <v>25</v>
      </c>
      <c r="P1370" t="s">
        <v>20</v>
      </c>
      <c r="Q1370" t="s">
        <v>1579</v>
      </c>
    </row>
    <row r="1371" spans="1:17" x14ac:dyDescent="0.25">
      <c r="A1371" t="s">
        <v>10274</v>
      </c>
      <c r="B1371" t="s">
        <v>28</v>
      </c>
      <c r="C1371">
        <v>1</v>
      </c>
      <c r="D1371" t="s">
        <v>18</v>
      </c>
      <c r="E1371" t="s">
        <v>29</v>
      </c>
      <c r="F1371" s="1">
        <v>0.41666666666666669</v>
      </c>
      <c r="G1371" t="s">
        <v>9142</v>
      </c>
      <c r="H1371" t="s">
        <v>10279</v>
      </c>
      <c r="I1371">
        <v>60</v>
      </c>
      <c r="J1371">
        <v>156</v>
      </c>
      <c r="K1371" s="4">
        <v>1.1111010001111099E+44</v>
      </c>
      <c r="L1371" t="s">
        <v>10276</v>
      </c>
      <c r="M1371" t="s">
        <v>24</v>
      </c>
      <c r="N1371" t="s">
        <v>10241</v>
      </c>
      <c r="O1371" t="s">
        <v>25</v>
      </c>
      <c r="P1371" t="s">
        <v>20</v>
      </c>
      <c r="Q1371" t="s">
        <v>1580</v>
      </c>
    </row>
    <row r="1372" spans="1:17" x14ac:dyDescent="0.25">
      <c r="A1372" t="s">
        <v>10274</v>
      </c>
      <c r="B1372" t="s">
        <v>32</v>
      </c>
      <c r="C1372">
        <v>1</v>
      </c>
      <c r="D1372" t="s">
        <v>18</v>
      </c>
      <c r="E1372" t="s">
        <v>33</v>
      </c>
      <c r="F1372" s="1">
        <v>0.45833333333333331</v>
      </c>
      <c r="G1372" t="s">
        <v>9142</v>
      </c>
      <c r="H1372" t="s">
        <v>10280</v>
      </c>
      <c r="I1372">
        <v>60</v>
      </c>
      <c r="J1372">
        <v>156</v>
      </c>
      <c r="K1372" s="4">
        <v>1.1111110001111099E+44</v>
      </c>
      <c r="L1372" t="s">
        <v>10276</v>
      </c>
      <c r="M1372" t="s">
        <v>24</v>
      </c>
      <c r="N1372" t="s">
        <v>10241</v>
      </c>
      <c r="O1372" t="s">
        <v>25</v>
      </c>
      <c r="P1372" t="s">
        <v>20</v>
      </c>
      <c r="Q1372" t="s">
        <v>1581</v>
      </c>
    </row>
    <row r="1373" spans="1:17" x14ac:dyDescent="0.25">
      <c r="A1373" t="s">
        <v>10274</v>
      </c>
      <c r="B1373" t="s">
        <v>36</v>
      </c>
      <c r="C1373">
        <v>1</v>
      </c>
      <c r="D1373" t="s">
        <v>18</v>
      </c>
      <c r="E1373" t="s">
        <v>37</v>
      </c>
      <c r="F1373" s="1">
        <v>0.72916666666666663</v>
      </c>
      <c r="G1373" t="s">
        <v>10281</v>
      </c>
      <c r="H1373" t="s">
        <v>10282</v>
      </c>
      <c r="I1373">
        <v>60</v>
      </c>
      <c r="J1373">
        <v>156</v>
      </c>
      <c r="K1373" s="4">
        <v>9.9999999999999994E+38</v>
      </c>
      <c r="L1373" t="s">
        <v>10276</v>
      </c>
      <c r="M1373" t="s">
        <v>24</v>
      </c>
      <c r="N1373" t="s">
        <v>10241</v>
      </c>
      <c r="O1373" t="s">
        <v>25</v>
      </c>
      <c r="P1373" t="s">
        <v>39</v>
      </c>
      <c r="Q1373" t="s">
        <v>1582</v>
      </c>
    </row>
    <row r="1374" spans="1:17" x14ac:dyDescent="0.25">
      <c r="A1374" t="s">
        <v>10283</v>
      </c>
      <c r="B1374" t="s">
        <v>17</v>
      </c>
      <c r="C1374">
        <v>1</v>
      </c>
      <c r="D1374" t="s">
        <v>18</v>
      </c>
      <c r="E1374" t="s">
        <v>19</v>
      </c>
      <c r="F1374" s="1">
        <v>0.58333333333333337</v>
      </c>
      <c r="G1374" t="s">
        <v>9142</v>
      </c>
      <c r="H1374" t="s">
        <v>10284</v>
      </c>
      <c r="I1374">
        <v>60</v>
      </c>
      <c r="J1374">
        <v>167</v>
      </c>
      <c r="K1374" s="4">
        <v>1.1111010001111099E+44</v>
      </c>
      <c r="L1374" t="s">
        <v>1584</v>
      </c>
      <c r="M1374" t="s">
        <v>24</v>
      </c>
      <c r="N1374" t="s">
        <v>10241</v>
      </c>
      <c r="O1374" t="s">
        <v>25</v>
      </c>
      <c r="P1374" t="s">
        <v>20</v>
      </c>
      <c r="Q1374" t="s">
        <v>1585</v>
      </c>
    </row>
    <row r="1375" spans="1:17" x14ac:dyDescent="0.25">
      <c r="A1375" t="s">
        <v>10283</v>
      </c>
      <c r="B1375" t="s">
        <v>28</v>
      </c>
      <c r="C1375">
        <v>1</v>
      </c>
      <c r="D1375" t="s">
        <v>18</v>
      </c>
      <c r="E1375" t="s">
        <v>29</v>
      </c>
      <c r="F1375" s="1">
        <v>0.5</v>
      </c>
      <c r="G1375" t="s">
        <v>9142</v>
      </c>
      <c r="H1375" t="s">
        <v>10285</v>
      </c>
      <c r="I1375">
        <v>60</v>
      </c>
      <c r="J1375">
        <v>167</v>
      </c>
      <c r="K1375" s="4">
        <v>1.1111010001111E+44</v>
      </c>
      <c r="L1375" t="s">
        <v>1584</v>
      </c>
      <c r="M1375" t="s">
        <v>24</v>
      </c>
      <c r="N1375" t="s">
        <v>10241</v>
      </c>
      <c r="O1375" t="s">
        <v>25</v>
      </c>
      <c r="P1375" t="s">
        <v>20</v>
      </c>
      <c r="Q1375" t="s">
        <v>1586</v>
      </c>
    </row>
    <row r="1376" spans="1:17" x14ac:dyDescent="0.25">
      <c r="A1376" t="s">
        <v>10283</v>
      </c>
      <c r="B1376" t="s">
        <v>32</v>
      </c>
      <c r="C1376">
        <v>1</v>
      </c>
      <c r="D1376" t="s">
        <v>18</v>
      </c>
      <c r="E1376" t="s">
        <v>42</v>
      </c>
      <c r="F1376" s="1">
        <v>0.45833333333333331</v>
      </c>
      <c r="G1376" t="s">
        <v>9142</v>
      </c>
      <c r="H1376" t="s">
        <v>10286</v>
      </c>
      <c r="I1376">
        <v>60</v>
      </c>
      <c r="J1376">
        <v>167</v>
      </c>
      <c r="K1376" s="4">
        <v>1.1111110001111E+44</v>
      </c>
      <c r="L1376" t="s">
        <v>1584</v>
      </c>
      <c r="M1376" t="s">
        <v>24</v>
      </c>
      <c r="N1376" t="s">
        <v>10241</v>
      </c>
      <c r="O1376" t="s">
        <v>25</v>
      </c>
      <c r="P1376" t="s">
        <v>20</v>
      </c>
      <c r="Q1376" t="s">
        <v>1587</v>
      </c>
    </row>
    <row r="1377" spans="1:17" x14ac:dyDescent="0.25">
      <c r="A1377" t="s">
        <v>10283</v>
      </c>
      <c r="B1377" t="s">
        <v>44</v>
      </c>
      <c r="C1377">
        <v>1</v>
      </c>
      <c r="D1377" t="s">
        <v>18</v>
      </c>
      <c r="E1377" t="s">
        <v>33</v>
      </c>
      <c r="F1377" s="1">
        <v>0.375</v>
      </c>
      <c r="G1377" t="s">
        <v>9226</v>
      </c>
      <c r="H1377" t="s">
        <v>10287</v>
      </c>
      <c r="I1377">
        <v>120</v>
      </c>
      <c r="J1377">
        <v>42</v>
      </c>
      <c r="K1377" s="4">
        <v>1.1111100011111E+43</v>
      </c>
      <c r="L1377" t="s">
        <v>1584</v>
      </c>
      <c r="M1377" t="s">
        <v>24</v>
      </c>
      <c r="N1377" t="s">
        <v>10241</v>
      </c>
      <c r="O1377" t="s">
        <v>25</v>
      </c>
      <c r="P1377" t="s">
        <v>45</v>
      </c>
      <c r="Q1377" t="s">
        <v>1588</v>
      </c>
    </row>
    <row r="1378" spans="1:17" x14ac:dyDescent="0.25">
      <c r="A1378" t="s">
        <v>10283</v>
      </c>
      <c r="B1378" t="s">
        <v>44</v>
      </c>
      <c r="C1378">
        <v>2</v>
      </c>
      <c r="D1378" t="s">
        <v>18</v>
      </c>
      <c r="E1378" t="s">
        <v>33</v>
      </c>
      <c r="F1378" s="1">
        <v>0.5</v>
      </c>
      <c r="G1378" t="s">
        <v>9226</v>
      </c>
      <c r="H1378" t="s">
        <v>1583</v>
      </c>
      <c r="I1378">
        <v>120</v>
      </c>
      <c r="J1378">
        <v>40</v>
      </c>
      <c r="K1378" s="4">
        <v>1.1111100011111E+43</v>
      </c>
      <c r="L1378" t="s">
        <v>1584</v>
      </c>
      <c r="M1378" t="s">
        <v>24</v>
      </c>
      <c r="N1378" t="s">
        <v>10241</v>
      </c>
      <c r="O1378" t="s">
        <v>25</v>
      </c>
      <c r="P1378" t="s">
        <v>45</v>
      </c>
      <c r="Q1378" t="s">
        <v>1589</v>
      </c>
    </row>
    <row r="1379" spans="1:17" x14ac:dyDescent="0.25">
      <c r="A1379" t="s">
        <v>10283</v>
      </c>
      <c r="B1379" t="s">
        <v>44</v>
      </c>
      <c r="C1379">
        <v>3</v>
      </c>
      <c r="D1379" t="s">
        <v>18</v>
      </c>
      <c r="E1379" t="s">
        <v>37</v>
      </c>
      <c r="F1379" s="1">
        <v>0.54166666666666663</v>
      </c>
      <c r="G1379" t="s">
        <v>9349</v>
      </c>
      <c r="H1379" t="s">
        <v>10288</v>
      </c>
      <c r="I1379">
        <v>120</v>
      </c>
      <c r="J1379">
        <v>42</v>
      </c>
      <c r="K1379" s="4">
        <v>1.1101100011111E+43</v>
      </c>
      <c r="L1379" t="s">
        <v>1584</v>
      </c>
      <c r="M1379" t="s">
        <v>24</v>
      </c>
      <c r="N1379" t="s">
        <v>10241</v>
      </c>
      <c r="O1379" t="s">
        <v>25</v>
      </c>
      <c r="P1379" t="s">
        <v>45</v>
      </c>
      <c r="Q1379" t="s">
        <v>1590</v>
      </c>
    </row>
    <row r="1380" spans="1:17" x14ac:dyDescent="0.25">
      <c r="A1380" t="s">
        <v>10283</v>
      </c>
      <c r="B1380" t="s">
        <v>44</v>
      </c>
      <c r="C1380">
        <v>4</v>
      </c>
      <c r="D1380" t="s">
        <v>18</v>
      </c>
      <c r="E1380" t="s">
        <v>29</v>
      </c>
      <c r="F1380" s="1">
        <v>0.625</v>
      </c>
      <c r="G1380" t="s">
        <v>9226</v>
      </c>
      <c r="H1380" t="s">
        <v>10289</v>
      </c>
      <c r="I1380">
        <v>120</v>
      </c>
      <c r="J1380">
        <v>38</v>
      </c>
      <c r="K1380" s="4">
        <v>1.1110100011111E+43</v>
      </c>
      <c r="L1380" t="s">
        <v>1584</v>
      </c>
      <c r="M1380" t="s">
        <v>24</v>
      </c>
      <c r="N1380" t="s">
        <v>10241</v>
      </c>
      <c r="O1380" t="s">
        <v>25</v>
      </c>
      <c r="P1380" t="s">
        <v>45</v>
      </c>
      <c r="Q1380" t="s">
        <v>1591</v>
      </c>
    </row>
    <row r="1381" spans="1:17" x14ac:dyDescent="0.25">
      <c r="A1381" t="s">
        <v>10290</v>
      </c>
      <c r="B1381" t="s">
        <v>391</v>
      </c>
      <c r="C1381">
        <v>1</v>
      </c>
      <c r="D1381" t="s">
        <v>18</v>
      </c>
      <c r="E1381" t="s">
        <v>37</v>
      </c>
      <c r="F1381" s="1">
        <v>0.375</v>
      </c>
      <c r="G1381" t="s">
        <v>10291</v>
      </c>
      <c r="H1381" t="s">
        <v>1592</v>
      </c>
      <c r="I1381">
        <v>120</v>
      </c>
      <c r="J1381">
        <v>40</v>
      </c>
      <c r="K1381" s="4">
        <v>1.1111100111111E+24</v>
      </c>
      <c r="L1381" t="s">
        <v>10292</v>
      </c>
      <c r="M1381" t="s">
        <v>24</v>
      </c>
      <c r="N1381" t="s">
        <v>10241</v>
      </c>
      <c r="O1381" t="s">
        <v>66</v>
      </c>
      <c r="P1381" t="s">
        <v>9372</v>
      </c>
      <c r="Q1381" t="s">
        <v>1593</v>
      </c>
    </row>
    <row r="1382" spans="1:17" x14ac:dyDescent="0.25">
      <c r="A1382" t="s">
        <v>10290</v>
      </c>
      <c r="B1382" t="s">
        <v>391</v>
      </c>
      <c r="C1382">
        <v>2</v>
      </c>
      <c r="D1382" t="s">
        <v>18</v>
      </c>
      <c r="E1382" t="s">
        <v>29</v>
      </c>
      <c r="F1382" s="1">
        <v>0.625</v>
      </c>
      <c r="G1382" t="s">
        <v>10291</v>
      </c>
      <c r="H1382" t="s">
        <v>1594</v>
      </c>
      <c r="I1382">
        <v>120</v>
      </c>
      <c r="J1382">
        <v>41</v>
      </c>
      <c r="K1382" s="4">
        <v>1.1111100111111E+24</v>
      </c>
      <c r="L1382" t="s">
        <v>10292</v>
      </c>
      <c r="M1382" t="s">
        <v>24</v>
      </c>
      <c r="N1382" t="s">
        <v>10241</v>
      </c>
      <c r="O1382" t="s">
        <v>66</v>
      </c>
      <c r="P1382" t="s">
        <v>9372</v>
      </c>
      <c r="Q1382" t="s">
        <v>1595</v>
      </c>
    </row>
    <row r="1383" spans="1:17" x14ac:dyDescent="0.25">
      <c r="A1383" t="s">
        <v>10290</v>
      </c>
      <c r="B1383" t="s">
        <v>391</v>
      </c>
      <c r="C1383">
        <v>3</v>
      </c>
      <c r="D1383" t="s">
        <v>18</v>
      </c>
      <c r="E1383" t="s">
        <v>42</v>
      </c>
      <c r="F1383" s="1">
        <v>0.45833333333333331</v>
      </c>
      <c r="G1383" t="s">
        <v>10291</v>
      </c>
      <c r="H1383" t="s">
        <v>38</v>
      </c>
      <c r="I1383">
        <v>120</v>
      </c>
      <c r="J1383">
        <v>39</v>
      </c>
      <c r="K1383" s="4">
        <v>1.1111100111111E+24</v>
      </c>
      <c r="L1383" t="s">
        <v>10292</v>
      </c>
      <c r="M1383" t="s">
        <v>24</v>
      </c>
      <c r="N1383" t="s">
        <v>10241</v>
      </c>
      <c r="O1383" t="s">
        <v>66</v>
      </c>
      <c r="P1383" t="s">
        <v>9372</v>
      </c>
      <c r="Q1383" t="s">
        <v>1596</v>
      </c>
    </row>
    <row r="1384" spans="1:17" x14ac:dyDescent="0.25">
      <c r="A1384" t="s">
        <v>10290</v>
      </c>
      <c r="B1384" t="s">
        <v>391</v>
      </c>
      <c r="C1384">
        <v>4</v>
      </c>
      <c r="D1384" t="s">
        <v>18</v>
      </c>
      <c r="E1384" t="s">
        <v>33</v>
      </c>
      <c r="F1384" s="1">
        <v>0.625</v>
      </c>
      <c r="G1384" t="s">
        <v>10291</v>
      </c>
      <c r="H1384" t="s">
        <v>1594</v>
      </c>
      <c r="I1384">
        <v>120</v>
      </c>
      <c r="J1384">
        <v>38</v>
      </c>
      <c r="K1384" s="4">
        <v>1.1111100111111E+24</v>
      </c>
      <c r="L1384" t="s">
        <v>10292</v>
      </c>
      <c r="M1384" t="s">
        <v>24</v>
      </c>
      <c r="N1384" t="s">
        <v>10241</v>
      </c>
      <c r="O1384" t="s">
        <v>66</v>
      </c>
      <c r="P1384" t="s">
        <v>9372</v>
      </c>
      <c r="Q1384" t="s">
        <v>1597</v>
      </c>
    </row>
    <row r="1385" spans="1:17" x14ac:dyDescent="0.25">
      <c r="A1385" t="s">
        <v>10290</v>
      </c>
      <c r="B1385" t="s">
        <v>163</v>
      </c>
      <c r="C1385">
        <v>1</v>
      </c>
      <c r="D1385" t="s">
        <v>18</v>
      </c>
      <c r="E1385" t="s">
        <v>37</v>
      </c>
      <c r="F1385" s="1">
        <v>0.66666666666666663</v>
      </c>
      <c r="G1385" t="s">
        <v>9174</v>
      </c>
      <c r="H1385" t="s">
        <v>1594</v>
      </c>
      <c r="I1385">
        <v>60</v>
      </c>
      <c r="J1385">
        <v>155</v>
      </c>
      <c r="K1385" s="4">
        <v>1.111100111111E+23</v>
      </c>
      <c r="L1385" t="s">
        <v>38</v>
      </c>
      <c r="M1385" t="s">
        <v>24</v>
      </c>
      <c r="N1385" t="s">
        <v>10241</v>
      </c>
      <c r="O1385" t="s">
        <v>66</v>
      </c>
      <c r="P1385" t="s">
        <v>9205</v>
      </c>
      <c r="Q1385" t="s">
        <v>1598</v>
      </c>
    </row>
    <row r="1386" spans="1:17" x14ac:dyDescent="0.25">
      <c r="A1386" t="s">
        <v>10290</v>
      </c>
      <c r="B1386" t="s">
        <v>17</v>
      </c>
      <c r="C1386">
        <v>1</v>
      </c>
      <c r="D1386" t="s">
        <v>18</v>
      </c>
      <c r="E1386" t="s">
        <v>19</v>
      </c>
      <c r="F1386" s="1">
        <v>0.45833333333333331</v>
      </c>
      <c r="G1386" t="s">
        <v>9162</v>
      </c>
      <c r="H1386" t="s">
        <v>10293</v>
      </c>
      <c r="I1386">
        <v>60</v>
      </c>
      <c r="J1386">
        <v>168</v>
      </c>
      <c r="K1386" s="4">
        <v>1.1111100111111E+24</v>
      </c>
      <c r="L1386" t="s">
        <v>10292</v>
      </c>
      <c r="M1386" t="s">
        <v>24</v>
      </c>
      <c r="N1386" t="s">
        <v>10241</v>
      </c>
      <c r="O1386" t="s">
        <v>66</v>
      </c>
      <c r="P1386" t="s">
        <v>20</v>
      </c>
      <c r="Q1386" t="s">
        <v>1599</v>
      </c>
    </row>
    <row r="1387" spans="1:17" x14ac:dyDescent="0.25">
      <c r="A1387" t="s">
        <v>10290</v>
      </c>
      <c r="B1387" t="s">
        <v>28</v>
      </c>
      <c r="C1387">
        <v>1</v>
      </c>
      <c r="D1387" t="s">
        <v>18</v>
      </c>
      <c r="E1387" t="s">
        <v>37</v>
      </c>
      <c r="F1387" s="1">
        <v>0.625</v>
      </c>
      <c r="G1387" t="s">
        <v>9174</v>
      </c>
      <c r="H1387" t="s">
        <v>10294</v>
      </c>
      <c r="I1387">
        <v>60</v>
      </c>
      <c r="J1387">
        <v>168</v>
      </c>
      <c r="K1387" s="4">
        <v>1.1111100111111E+24</v>
      </c>
      <c r="L1387" t="s">
        <v>10292</v>
      </c>
      <c r="M1387" t="s">
        <v>24</v>
      </c>
      <c r="N1387" t="s">
        <v>10241</v>
      </c>
      <c r="O1387" t="s">
        <v>66</v>
      </c>
      <c r="P1387" t="s">
        <v>20</v>
      </c>
      <c r="Q1387" t="s">
        <v>1600</v>
      </c>
    </row>
    <row r="1388" spans="1:17" x14ac:dyDescent="0.25">
      <c r="A1388" t="s">
        <v>10290</v>
      </c>
      <c r="B1388" t="s">
        <v>32</v>
      </c>
      <c r="C1388">
        <v>1</v>
      </c>
      <c r="D1388" t="s">
        <v>18</v>
      </c>
      <c r="E1388" t="s">
        <v>33</v>
      </c>
      <c r="F1388" s="1">
        <v>0.5</v>
      </c>
      <c r="G1388" t="s">
        <v>9142</v>
      </c>
      <c r="H1388" t="s">
        <v>10295</v>
      </c>
      <c r="I1388">
        <v>60</v>
      </c>
      <c r="J1388">
        <v>168</v>
      </c>
      <c r="K1388" s="4">
        <v>1.1111100111111E+24</v>
      </c>
      <c r="L1388" t="s">
        <v>10292</v>
      </c>
      <c r="M1388" t="s">
        <v>24</v>
      </c>
      <c r="N1388" t="s">
        <v>10241</v>
      </c>
      <c r="O1388" t="s">
        <v>66</v>
      </c>
      <c r="P1388" t="s">
        <v>20</v>
      </c>
      <c r="Q1388" t="s">
        <v>1601</v>
      </c>
    </row>
    <row r="1389" spans="1:17" x14ac:dyDescent="0.25">
      <c r="A1389" t="s">
        <v>10290</v>
      </c>
      <c r="B1389" t="s">
        <v>36</v>
      </c>
      <c r="C1389">
        <v>1</v>
      </c>
      <c r="D1389" t="s">
        <v>18</v>
      </c>
      <c r="E1389" t="s">
        <v>33</v>
      </c>
      <c r="F1389" s="1">
        <v>0.77083333333333337</v>
      </c>
      <c r="G1389" t="s">
        <v>9138</v>
      </c>
      <c r="H1389" t="s">
        <v>38</v>
      </c>
      <c r="I1389">
        <v>90</v>
      </c>
      <c r="J1389">
        <v>168</v>
      </c>
      <c r="K1389" s="4">
        <v>1E+16</v>
      </c>
      <c r="L1389" t="s">
        <v>38</v>
      </c>
      <c r="M1389" t="s">
        <v>24</v>
      </c>
      <c r="N1389" t="s">
        <v>10241</v>
      </c>
      <c r="O1389" t="s">
        <v>66</v>
      </c>
      <c r="P1389" t="s">
        <v>39</v>
      </c>
      <c r="Q1389" t="s">
        <v>1602</v>
      </c>
    </row>
    <row r="1390" spans="1:17" x14ac:dyDescent="0.25">
      <c r="A1390" t="s">
        <v>10290</v>
      </c>
      <c r="B1390" t="s">
        <v>41</v>
      </c>
      <c r="C1390">
        <v>1</v>
      </c>
      <c r="D1390" t="s">
        <v>18</v>
      </c>
      <c r="E1390" t="s">
        <v>19</v>
      </c>
      <c r="F1390" s="1">
        <v>0.75</v>
      </c>
      <c r="G1390" t="s">
        <v>9138</v>
      </c>
      <c r="H1390" t="s">
        <v>38</v>
      </c>
      <c r="I1390">
        <v>120</v>
      </c>
      <c r="J1390">
        <v>168</v>
      </c>
      <c r="K1390" s="4">
        <v>100000000000</v>
      </c>
      <c r="L1390" t="s">
        <v>38</v>
      </c>
      <c r="M1390" t="s">
        <v>24</v>
      </c>
      <c r="N1390" t="s">
        <v>10241</v>
      </c>
      <c r="O1390" t="s">
        <v>66</v>
      </c>
      <c r="P1390" t="s">
        <v>39</v>
      </c>
      <c r="Q1390" t="s">
        <v>1603</v>
      </c>
    </row>
    <row r="1391" spans="1:17" x14ac:dyDescent="0.25">
      <c r="A1391" t="s">
        <v>10296</v>
      </c>
      <c r="B1391" t="s">
        <v>391</v>
      </c>
      <c r="C1391">
        <v>1</v>
      </c>
      <c r="D1391" t="s">
        <v>18</v>
      </c>
      <c r="E1391" t="s">
        <v>29</v>
      </c>
      <c r="F1391" s="1">
        <v>0.45833333333333331</v>
      </c>
      <c r="G1391" t="s">
        <v>10246</v>
      </c>
      <c r="H1391" t="s">
        <v>10297</v>
      </c>
      <c r="I1391">
        <v>120</v>
      </c>
      <c r="J1391">
        <v>59</v>
      </c>
      <c r="K1391" s="4">
        <v>1.0110011101E+22</v>
      </c>
      <c r="L1391" t="s">
        <v>10298</v>
      </c>
      <c r="M1391" t="s">
        <v>24</v>
      </c>
      <c r="N1391" t="s">
        <v>10241</v>
      </c>
      <c r="O1391" t="s">
        <v>66</v>
      </c>
      <c r="P1391" t="s">
        <v>9372</v>
      </c>
      <c r="Q1391" t="s">
        <v>1605</v>
      </c>
    </row>
    <row r="1392" spans="1:17" x14ac:dyDescent="0.25">
      <c r="A1392" t="s">
        <v>10296</v>
      </c>
      <c r="B1392" t="s">
        <v>391</v>
      </c>
      <c r="C1392">
        <v>2</v>
      </c>
      <c r="D1392" t="s">
        <v>18</v>
      </c>
      <c r="E1392" t="s">
        <v>33</v>
      </c>
      <c r="F1392" s="1">
        <v>0.375</v>
      </c>
      <c r="G1392" t="s">
        <v>10246</v>
      </c>
      <c r="H1392" t="s">
        <v>10299</v>
      </c>
      <c r="I1392">
        <v>120</v>
      </c>
      <c r="J1392">
        <v>40</v>
      </c>
      <c r="K1392" s="4">
        <v>1.0110011101E+22</v>
      </c>
      <c r="L1392" t="s">
        <v>10298</v>
      </c>
      <c r="M1392" t="s">
        <v>24</v>
      </c>
      <c r="N1392" t="s">
        <v>10241</v>
      </c>
      <c r="O1392" t="s">
        <v>66</v>
      </c>
      <c r="P1392" t="s">
        <v>9372</v>
      </c>
      <c r="Q1392" t="s">
        <v>1606</v>
      </c>
    </row>
    <row r="1393" spans="1:17" x14ac:dyDescent="0.25">
      <c r="A1393" t="s">
        <v>10296</v>
      </c>
      <c r="B1393" t="s">
        <v>391</v>
      </c>
      <c r="C1393">
        <v>3</v>
      </c>
      <c r="D1393" t="s">
        <v>18</v>
      </c>
      <c r="E1393" t="s">
        <v>37</v>
      </c>
      <c r="F1393" s="1">
        <v>0.45833333333333331</v>
      </c>
      <c r="G1393" t="s">
        <v>10246</v>
      </c>
      <c r="H1393" t="s">
        <v>10300</v>
      </c>
      <c r="I1393">
        <v>120</v>
      </c>
      <c r="J1393">
        <v>60</v>
      </c>
      <c r="K1393" s="4">
        <v>1.0110011101E+22</v>
      </c>
      <c r="L1393" t="s">
        <v>10298</v>
      </c>
      <c r="M1393" t="s">
        <v>24</v>
      </c>
      <c r="N1393" t="s">
        <v>10241</v>
      </c>
      <c r="O1393" t="s">
        <v>66</v>
      </c>
      <c r="P1393" t="s">
        <v>9372</v>
      </c>
      <c r="Q1393" t="s">
        <v>1608</v>
      </c>
    </row>
    <row r="1394" spans="1:17" x14ac:dyDescent="0.25">
      <c r="A1394" t="s">
        <v>10296</v>
      </c>
      <c r="B1394" t="s">
        <v>17</v>
      </c>
      <c r="C1394">
        <v>1</v>
      </c>
      <c r="D1394" t="s">
        <v>18</v>
      </c>
      <c r="E1394" t="s">
        <v>29</v>
      </c>
      <c r="F1394" s="1">
        <v>0.58333333333333337</v>
      </c>
      <c r="G1394" t="s">
        <v>9162</v>
      </c>
      <c r="H1394" t="s">
        <v>1604</v>
      </c>
      <c r="I1394">
        <v>60</v>
      </c>
      <c r="J1394">
        <v>167</v>
      </c>
      <c r="K1394" s="4">
        <v>1.1111100111111E+24</v>
      </c>
      <c r="L1394" t="s">
        <v>10298</v>
      </c>
      <c r="M1394" t="s">
        <v>24</v>
      </c>
      <c r="N1394" t="s">
        <v>10241</v>
      </c>
      <c r="O1394" t="s">
        <v>66</v>
      </c>
      <c r="P1394" t="s">
        <v>20</v>
      </c>
      <c r="Q1394" t="s">
        <v>1609</v>
      </c>
    </row>
    <row r="1395" spans="1:17" x14ac:dyDescent="0.25">
      <c r="A1395" t="s">
        <v>10296</v>
      </c>
      <c r="B1395" t="s">
        <v>28</v>
      </c>
      <c r="C1395">
        <v>1</v>
      </c>
      <c r="D1395" t="s">
        <v>18</v>
      </c>
      <c r="E1395" t="s">
        <v>33</v>
      </c>
      <c r="F1395" s="1">
        <v>0.54166666666666663</v>
      </c>
      <c r="G1395" t="s">
        <v>9139</v>
      </c>
      <c r="H1395" t="s">
        <v>1604</v>
      </c>
      <c r="I1395">
        <v>60</v>
      </c>
      <c r="J1395">
        <v>167</v>
      </c>
      <c r="K1395" s="4">
        <v>1.1111100111111E+24</v>
      </c>
      <c r="L1395" t="s">
        <v>10298</v>
      </c>
      <c r="M1395" t="s">
        <v>24</v>
      </c>
      <c r="N1395" t="s">
        <v>10241</v>
      </c>
      <c r="O1395" t="s">
        <v>66</v>
      </c>
      <c r="P1395" t="s">
        <v>20</v>
      </c>
      <c r="Q1395" t="s">
        <v>1610</v>
      </c>
    </row>
    <row r="1396" spans="1:17" x14ac:dyDescent="0.25">
      <c r="A1396" t="s">
        <v>10296</v>
      </c>
      <c r="B1396" t="s">
        <v>32</v>
      </c>
      <c r="C1396">
        <v>1</v>
      </c>
      <c r="D1396" t="s">
        <v>18</v>
      </c>
      <c r="E1396" t="s">
        <v>19</v>
      </c>
      <c r="F1396" s="1">
        <v>0.66666666666666663</v>
      </c>
      <c r="G1396" t="s">
        <v>9142</v>
      </c>
      <c r="H1396" t="s">
        <v>1604</v>
      </c>
      <c r="I1396">
        <v>60</v>
      </c>
      <c r="J1396">
        <v>167</v>
      </c>
      <c r="K1396" s="4">
        <v>1.1111100111111E+24</v>
      </c>
      <c r="L1396" t="s">
        <v>10298</v>
      </c>
      <c r="M1396" t="s">
        <v>24</v>
      </c>
      <c r="N1396" t="s">
        <v>10241</v>
      </c>
      <c r="O1396" t="s">
        <v>66</v>
      </c>
      <c r="P1396" t="s">
        <v>20</v>
      </c>
      <c r="Q1396" t="s">
        <v>1611</v>
      </c>
    </row>
    <row r="1397" spans="1:17" x14ac:dyDescent="0.25">
      <c r="A1397" t="s">
        <v>10296</v>
      </c>
      <c r="B1397" t="s">
        <v>36</v>
      </c>
      <c r="C1397">
        <v>1</v>
      </c>
      <c r="D1397" t="s">
        <v>18</v>
      </c>
      <c r="E1397" t="s">
        <v>42</v>
      </c>
      <c r="F1397" s="1">
        <v>0.70833333333333337</v>
      </c>
      <c r="G1397" t="s">
        <v>10301</v>
      </c>
      <c r="H1397" t="s">
        <v>38</v>
      </c>
      <c r="I1397">
        <v>120</v>
      </c>
      <c r="J1397">
        <v>0</v>
      </c>
      <c r="K1397" s="4">
        <v>10000000000000</v>
      </c>
      <c r="L1397" t="s">
        <v>38</v>
      </c>
      <c r="M1397" t="s">
        <v>24</v>
      </c>
      <c r="N1397" t="s">
        <v>10241</v>
      </c>
      <c r="O1397" t="s">
        <v>66</v>
      </c>
      <c r="P1397" t="s">
        <v>39</v>
      </c>
      <c r="Q1397" t="s">
        <v>1612</v>
      </c>
    </row>
    <row r="1398" spans="1:17" x14ac:dyDescent="0.25">
      <c r="A1398" t="s">
        <v>10296</v>
      </c>
      <c r="B1398" t="s">
        <v>36</v>
      </c>
      <c r="C1398">
        <v>2</v>
      </c>
      <c r="D1398" t="s">
        <v>18</v>
      </c>
      <c r="E1398" t="s">
        <v>42</v>
      </c>
      <c r="F1398" s="1">
        <v>0.79166666666666663</v>
      </c>
      <c r="G1398" t="s">
        <v>10301</v>
      </c>
      <c r="H1398" t="s">
        <v>38</v>
      </c>
      <c r="I1398">
        <v>120</v>
      </c>
      <c r="J1398">
        <v>0</v>
      </c>
      <c r="K1398" s="4">
        <v>10000000000000</v>
      </c>
      <c r="L1398" t="s">
        <v>38</v>
      </c>
      <c r="M1398" t="s">
        <v>24</v>
      </c>
      <c r="N1398" t="s">
        <v>10241</v>
      </c>
      <c r="O1398" t="s">
        <v>66</v>
      </c>
      <c r="P1398" t="s">
        <v>39</v>
      </c>
      <c r="Q1398" t="s">
        <v>1613</v>
      </c>
    </row>
    <row r="1399" spans="1:17" x14ac:dyDescent="0.25">
      <c r="A1399" t="s">
        <v>10296</v>
      </c>
      <c r="B1399" t="s">
        <v>44</v>
      </c>
      <c r="C1399">
        <v>1</v>
      </c>
      <c r="D1399" t="s">
        <v>18</v>
      </c>
      <c r="E1399" t="s">
        <v>29</v>
      </c>
      <c r="F1399" s="1">
        <v>0.45833333333333331</v>
      </c>
      <c r="G1399" t="s">
        <v>10302</v>
      </c>
      <c r="H1399" t="s">
        <v>10303</v>
      </c>
      <c r="I1399">
        <v>120</v>
      </c>
      <c r="J1399">
        <v>67</v>
      </c>
      <c r="K1399" s="4">
        <v>1.010000000101E+23</v>
      </c>
      <c r="L1399" t="s">
        <v>10298</v>
      </c>
      <c r="M1399" t="s">
        <v>24</v>
      </c>
      <c r="N1399" t="s">
        <v>10241</v>
      </c>
      <c r="O1399" t="s">
        <v>66</v>
      </c>
      <c r="P1399" t="s">
        <v>45</v>
      </c>
      <c r="Q1399" t="s">
        <v>1614</v>
      </c>
    </row>
    <row r="1400" spans="1:17" x14ac:dyDescent="0.25">
      <c r="A1400" t="s">
        <v>10296</v>
      </c>
      <c r="B1400" t="s">
        <v>44</v>
      </c>
      <c r="C1400">
        <v>2</v>
      </c>
      <c r="D1400" t="s">
        <v>18</v>
      </c>
      <c r="E1400" t="s">
        <v>33</v>
      </c>
      <c r="F1400" s="1">
        <v>0.375</v>
      </c>
      <c r="G1400" t="s">
        <v>9349</v>
      </c>
      <c r="H1400" t="s">
        <v>10304</v>
      </c>
      <c r="I1400">
        <v>120</v>
      </c>
      <c r="J1400">
        <v>31</v>
      </c>
      <c r="K1400" s="4">
        <v>1.010000000101E+23</v>
      </c>
      <c r="L1400" t="s">
        <v>10298</v>
      </c>
      <c r="M1400" t="s">
        <v>24</v>
      </c>
      <c r="N1400" t="s">
        <v>10241</v>
      </c>
      <c r="O1400" t="s">
        <v>66</v>
      </c>
      <c r="P1400" t="s">
        <v>45</v>
      </c>
      <c r="Q1400" t="s">
        <v>1615</v>
      </c>
    </row>
    <row r="1401" spans="1:17" x14ac:dyDescent="0.25">
      <c r="A1401" t="s">
        <v>10296</v>
      </c>
      <c r="B1401" t="s">
        <v>44</v>
      </c>
      <c r="C1401">
        <v>3</v>
      </c>
      <c r="D1401" t="s">
        <v>18</v>
      </c>
      <c r="E1401" t="s">
        <v>37</v>
      </c>
      <c r="F1401" s="1">
        <v>0.45833333333333331</v>
      </c>
      <c r="G1401" t="s">
        <v>9176</v>
      </c>
      <c r="H1401" t="s">
        <v>10305</v>
      </c>
      <c r="I1401">
        <v>120</v>
      </c>
      <c r="J1401">
        <v>40</v>
      </c>
      <c r="K1401" s="4">
        <v>1.010000000101E+23</v>
      </c>
      <c r="L1401" t="s">
        <v>10298</v>
      </c>
      <c r="M1401" t="s">
        <v>24</v>
      </c>
      <c r="N1401" t="s">
        <v>10241</v>
      </c>
      <c r="O1401" t="s">
        <v>66</v>
      </c>
      <c r="P1401" t="s">
        <v>45</v>
      </c>
      <c r="Q1401" t="s">
        <v>1616</v>
      </c>
    </row>
    <row r="1402" spans="1:17" x14ac:dyDescent="0.25">
      <c r="A1402" t="s">
        <v>10306</v>
      </c>
      <c r="B1402" t="s">
        <v>391</v>
      </c>
      <c r="C1402">
        <v>1</v>
      </c>
      <c r="D1402" t="s">
        <v>18</v>
      </c>
      <c r="E1402" t="s">
        <v>33</v>
      </c>
      <c r="F1402" s="1">
        <v>0.375</v>
      </c>
      <c r="G1402" t="s">
        <v>10291</v>
      </c>
      <c r="H1402" t="s">
        <v>10307</v>
      </c>
      <c r="I1402">
        <v>120</v>
      </c>
      <c r="J1402">
        <v>51</v>
      </c>
      <c r="K1402" s="4">
        <v>1.1111100111111E+24</v>
      </c>
      <c r="L1402" t="s">
        <v>10308</v>
      </c>
      <c r="M1402" t="s">
        <v>24</v>
      </c>
      <c r="N1402" t="s">
        <v>10241</v>
      </c>
      <c r="O1402" t="s">
        <v>66</v>
      </c>
      <c r="P1402" t="s">
        <v>9372</v>
      </c>
      <c r="Q1402" t="s">
        <v>1617</v>
      </c>
    </row>
    <row r="1403" spans="1:17" x14ac:dyDescent="0.25">
      <c r="A1403" t="s">
        <v>10306</v>
      </c>
      <c r="B1403" t="s">
        <v>17</v>
      </c>
      <c r="C1403">
        <v>1</v>
      </c>
      <c r="D1403" t="s">
        <v>18</v>
      </c>
      <c r="E1403" t="s">
        <v>33</v>
      </c>
      <c r="F1403" s="1">
        <v>0.45833333333333331</v>
      </c>
      <c r="G1403" t="s">
        <v>9354</v>
      </c>
      <c r="H1403" t="s">
        <v>10309</v>
      </c>
      <c r="I1403">
        <v>60</v>
      </c>
      <c r="J1403">
        <v>51</v>
      </c>
      <c r="K1403" s="4">
        <v>1.1111100111111E+24</v>
      </c>
      <c r="L1403" t="s">
        <v>10308</v>
      </c>
      <c r="M1403" t="s">
        <v>24</v>
      </c>
      <c r="N1403" t="s">
        <v>10241</v>
      </c>
      <c r="O1403" t="s">
        <v>66</v>
      </c>
      <c r="P1403" t="s">
        <v>20</v>
      </c>
      <c r="Q1403" t="s">
        <v>1618</v>
      </c>
    </row>
    <row r="1404" spans="1:17" x14ac:dyDescent="0.25">
      <c r="A1404" t="s">
        <v>10306</v>
      </c>
      <c r="B1404" t="s">
        <v>28</v>
      </c>
      <c r="C1404">
        <v>1</v>
      </c>
      <c r="D1404" t="s">
        <v>18</v>
      </c>
      <c r="E1404" t="s">
        <v>37</v>
      </c>
      <c r="F1404" s="1">
        <v>0.5</v>
      </c>
      <c r="G1404" t="s">
        <v>9267</v>
      </c>
      <c r="H1404" t="s">
        <v>10310</v>
      </c>
      <c r="I1404">
        <v>60</v>
      </c>
      <c r="J1404">
        <v>51</v>
      </c>
      <c r="K1404" s="4">
        <v>1.1111100111111E+24</v>
      </c>
      <c r="L1404" t="s">
        <v>10308</v>
      </c>
      <c r="M1404" t="s">
        <v>24</v>
      </c>
      <c r="N1404" t="s">
        <v>10241</v>
      </c>
      <c r="O1404" t="s">
        <v>66</v>
      </c>
      <c r="P1404" t="s">
        <v>20</v>
      </c>
      <c r="Q1404" t="s">
        <v>1619</v>
      </c>
    </row>
    <row r="1405" spans="1:17" x14ac:dyDescent="0.25">
      <c r="A1405" t="s">
        <v>10306</v>
      </c>
      <c r="B1405" t="s">
        <v>36</v>
      </c>
      <c r="C1405">
        <v>1</v>
      </c>
      <c r="D1405" t="s">
        <v>18</v>
      </c>
      <c r="E1405" t="s">
        <v>29</v>
      </c>
      <c r="F1405" s="1">
        <v>0.77083333333333337</v>
      </c>
      <c r="G1405" t="s">
        <v>9354</v>
      </c>
      <c r="H1405" t="s">
        <v>38</v>
      </c>
      <c r="I1405">
        <v>120</v>
      </c>
      <c r="J1405">
        <v>51</v>
      </c>
      <c r="K1405" s="4">
        <v>1E+16</v>
      </c>
      <c r="L1405" t="s">
        <v>38</v>
      </c>
      <c r="M1405" t="s">
        <v>24</v>
      </c>
      <c r="N1405" t="s">
        <v>10241</v>
      </c>
      <c r="O1405" t="s">
        <v>66</v>
      </c>
      <c r="P1405" t="s">
        <v>39</v>
      </c>
      <c r="Q1405" t="s">
        <v>1620</v>
      </c>
    </row>
    <row r="1406" spans="1:17" x14ac:dyDescent="0.25">
      <c r="A1406" t="s">
        <v>10311</v>
      </c>
      <c r="B1406" t="s">
        <v>391</v>
      </c>
      <c r="C1406">
        <v>1</v>
      </c>
      <c r="D1406" t="s">
        <v>18</v>
      </c>
      <c r="E1406" t="s">
        <v>29</v>
      </c>
      <c r="F1406" s="1">
        <v>0.54166666666666663</v>
      </c>
      <c r="G1406" t="s">
        <v>10291</v>
      </c>
      <c r="H1406" t="s">
        <v>38</v>
      </c>
      <c r="I1406">
        <v>120</v>
      </c>
      <c r="J1406">
        <v>40</v>
      </c>
      <c r="K1406" s="4">
        <v>1.1111010001111099E+44</v>
      </c>
      <c r="L1406" t="s">
        <v>10312</v>
      </c>
      <c r="M1406" t="s">
        <v>24</v>
      </c>
      <c r="N1406" t="s">
        <v>10241</v>
      </c>
      <c r="O1406" t="s">
        <v>25</v>
      </c>
      <c r="P1406" t="s">
        <v>9372</v>
      </c>
      <c r="Q1406" t="s">
        <v>1621</v>
      </c>
    </row>
    <row r="1407" spans="1:17" x14ac:dyDescent="0.25">
      <c r="A1407" t="s">
        <v>10311</v>
      </c>
      <c r="B1407" t="s">
        <v>391</v>
      </c>
      <c r="C1407">
        <v>2</v>
      </c>
      <c r="D1407" t="s">
        <v>18</v>
      </c>
      <c r="E1407" t="s">
        <v>33</v>
      </c>
      <c r="F1407" s="1">
        <v>0.375</v>
      </c>
      <c r="G1407" t="s">
        <v>10291</v>
      </c>
      <c r="H1407" t="s">
        <v>38</v>
      </c>
      <c r="I1407">
        <v>120</v>
      </c>
      <c r="J1407">
        <v>40</v>
      </c>
      <c r="K1407" s="4">
        <v>1.1111110001111099E+44</v>
      </c>
      <c r="L1407" t="s">
        <v>10312</v>
      </c>
      <c r="M1407" t="s">
        <v>24</v>
      </c>
      <c r="N1407" t="s">
        <v>10241</v>
      </c>
      <c r="O1407" t="s">
        <v>25</v>
      </c>
      <c r="P1407" t="s">
        <v>9372</v>
      </c>
      <c r="Q1407" t="s">
        <v>1622</v>
      </c>
    </row>
    <row r="1408" spans="1:17" x14ac:dyDescent="0.25">
      <c r="A1408" t="s">
        <v>10311</v>
      </c>
      <c r="B1408" t="s">
        <v>17</v>
      </c>
      <c r="C1408">
        <v>1</v>
      </c>
      <c r="D1408" t="s">
        <v>18</v>
      </c>
      <c r="E1408" t="s">
        <v>37</v>
      </c>
      <c r="F1408" s="1">
        <v>0.5</v>
      </c>
      <c r="G1408" t="s">
        <v>9354</v>
      </c>
      <c r="H1408" t="s">
        <v>10313</v>
      </c>
      <c r="I1408">
        <v>60</v>
      </c>
      <c r="J1408">
        <v>96</v>
      </c>
      <c r="K1408" s="4">
        <v>1.11101100011111E+44</v>
      </c>
      <c r="L1408" t="s">
        <v>10312</v>
      </c>
      <c r="M1408" t="s">
        <v>24</v>
      </c>
      <c r="N1408" t="s">
        <v>10241</v>
      </c>
      <c r="O1408" t="s">
        <v>25</v>
      </c>
      <c r="P1408" t="s">
        <v>20</v>
      </c>
      <c r="Q1408" t="s">
        <v>1623</v>
      </c>
    </row>
    <row r="1409" spans="1:17" x14ac:dyDescent="0.25">
      <c r="A1409" t="s">
        <v>10311</v>
      </c>
      <c r="B1409" t="s">
        <v>28</v>
      </c>
      <c r="C1409">
        <v>1</v>
      </c>
      <c r="D1409" t="s">
        <v>18</v>
      </c>
      <c r="E1409" t="s">
        <v>42</v>
      </c>
      <c r="F1409" s="1">
        <v>0.375</v>
      </c>
      <c r="G1409" t="s">
        <v>9354</v>
      </c>
      <c r="H1409" t="s">
        <v>10314</v>
      </c>
      <c r="I1409">
        <v>60</v>
      </c>
      <c r="J1409">
        <v>96</v>
      </c>
      <c r="K1409" s="4">
        <v>1.1111110001111099E+44</v>
      </c>
      <c r="L1409" t="s">
        <v>10312</v>
      </c>
      <c r="M1409" t="s">
        <v>24</v>
      </c>
      <c r="N1409" t="s">
        <v>10241</v>
      </c>
      <c r="O1409" t="s">
        <v>25</v>
      </c>
      <c r="P1409" t="s">
        <v>20</v>
      </c>
      <c r="Q1409" t="s">
        <v>1624</v>
      </c>
    </row>
    <row r="1410" spans="1:17" x14ac:dyDescent="0.25">
      <c r="A1410" t="s">
        <v>10315</v>
      </c>
      <c r="B1410" t="s">
        <v>391</v>
      </c>
      <c r="C1410">
        <v>1</v>
      </c>
      <c r="D1410" t="s">
        <v>18</v>
      </c>
      <c r="E1410" t="s">
        <v>29</v>
      </c>
      <c r="F1410" s="1">
        <v>0.54166666666666663</v>
      </c>
      <c r="G1410" t="s">
        <v>10240</v>
      </c>
      <c r="H1410" t="s">
        <v>38</v>
      </c>
      <c r="I1410">
        <v>120</v>
      </c>
      <c r="J1410">
        <v>22</v>
      </c>
      <c r="K1410" s="4">
        <v>1.1111010001111099E+44</v>
      </c>
      <c r="L1410" t="s">
        <v>10316</v>
      </c>
      <c r="M1410" t="s">
        <v>24</v>
      </c>
      <c r="N1410" t="s">
        <v>10241</v>
      </c>
      <c r="O1410" t="s">
        <v>25</v>
      </c>
      <c r="P1410" t="s">
        <v>9372</v>
      </c>
      <c r="Q1410" t="s">
        <v>1625</v>
      </c>
    </row>
    <row r="1411" spans="1:17" x14ac:dyDescent="0.25">
      <c r="A1411" t="s">
        <v>10315</v>
      </c>
      <c r="B1411" t="s">
        <v>391</v>
      </c>
      <c r="C1411">
        <v>2</v>
      </c>
      <c r="D1411" t="s">
        <v>18</v>
      </c>
      <c r="E1411" t="s">
        <v>42</v>
      </c>
      <c r="F1411" s="1">
        <v>0.625</v>
      </c>
      <c r="G1411" t="s">
        <v>10240</v>
      </c>
      <c r="H1411" t="s">
        <v>38</v>
      </c>
      <c r="I1411">
        <v>120</v>
      </c>
      <c r="J1411">
        <v>22</v>
      </c>
      <c r="K1411" s="4">
        <v>1.1111110001111099E+44</v>
      </c>
      <c r="L1411" t="s">
        <v>10316</v>
      </c>
      <c r="M1411" t="s">
        <v>24</v>
      </c>
      <c r="N1411" t="s">
        <v>10241</v>
      </c>
      <c r="O1411" t="s">
        <v>25</v>
      </c>
      <c r="P1411" t="s">
        <v>9372</v>
      </c>
      <c r="Q1411" t="s">
        <v>1626</v>
      </c>
    </row>
    <row r="1412" spans="1:17" x14ac:dyDescent="0.25">
      <c r="A1412" t="s">
        <v>10315</v>
      </c>
      <c r="B1412" t="s">
        <v>17</v>
      </c>
      <c r="C1412">
        <v>1</v>
      </c>
      <c r="D1412" t="s">
        <v>18</v>
      </c>
      <c r="E1412" t="s">
        <v>33</v>
      </c>
      <c r="F1412" s="1">
        <v>0.45833333333333331</v>
      </c>
      <c r="G1412" t="s">
        <v>9220</v>
      </c>
      <c r="H1412" t="s">
        <v>10317</v>
      </c>
      <c r="I1412">
        <v>60</v>
      </c>
      <c r="J1412">
        <v>46</v>
      </c>
      <c r="K1412" s="4">
        <v>1.1111110001111099E+44</v>
      </c>
      <c r="L1412" t="s">
        <v>10316</v>
      </c>
      <c r="M1412" t="s">
        <v>24</v>
      </c>
      <c r="N1412" t="s">
        <v>10241</v>
      </c>
      <c r="O1412" t="s">
        <v>25</v>
      </c>
      <c r="P1412" t="s">
        <v>20</v>
      </c>
      <c r="Q1412" t="s">
        <v>1627</v>
      </c>
    </row>
    <row r="1413" spans="1:17" x14ac:dyDescent="0.25">
      <c r="A1413" t="s">
        <v>10315</v>
      </c>
      <c r="B1413" t="s">
        <v>28</v>
      </c>
      <c r="C1413">
        <v>1</v>
      </c>
      <c r="D1413" t="s">
        <v>18</v>
      </c>
      <c r="E1413" t="s">
        <v>37</v>
      </c>
      <c r="F1413" s="1">
        <v>0.45833333333333331</v>
      </c>
      <c r="G1413" t="s">
        <v>9221</v>
      </c>
      <c r="H1413" t="s">
        <v>10318</v>
      </c>
      <c r="I1413">
        <v>60</v>
      </c>
      <c r="J1413">
        <v>46</v>
      </c>
      <c r="K1413" s="4">
        <v>1.11101100011111E+44</v>
      </c>
      <c r="L1413" t="s">
        <v>10316</v>
      </c>
      <c r="M1413" t="s">
        <v>24</v>
      </c>
      <c r="N1413" t="s">
        <v>10241</v>
      </c>
      <c r="O1413" t="s">
        <v>25</v>
      </c>
      <c r="P1413" t="s">
        <v>20</v>
      </c>
      <c r="Q1413" t="s">
        <v>1628</v>
      </c>
    </row>
    <row r="1414" spans="1:17" x14ac:dyDescent="0.25">
      <c r="A1414" t="s">
        <v>10315</v>
      </c>
      <c r="B1414" t="s">
        <v>36</v>
      </c>
      <c r="C1414">
        <v>1</v>
      </c>
      <c r="D1414" t="s">
        <v>18</v>
      </c>
      <c r="E1414" t="s">
        <v>29</v>
      </c>
      <c r="F1414" s="1">
        <v>0.72916666666666663</v>
      </c>
      <c r="G1414" t="s">
        <v>9167</v>
      </c>
      <c r="H1414" t="s">
        <v>38</v>
      </c>
      <c r="I1414">
        <v>90</v>
      </c>
      <c r="J1414">
        <v>46</v>
      </c>
      <c r="K1414" s="4">
        <v>9.9999999999999995E+33</v>
      </c>
      <c r="L1414" t="s">
        <v>38</v>
      </c>
      <c r="M1414" t="s">
        <v>24</v>
      </c>
      <c r="N1414" t="s">
        <v>10241</v>
      </c>
      <c r="O1414" t="s">
        <v>25</v>
      </c>
      <c r="P1414" t="s">
        <v>39</v>
      </c>
      <c r="Q1414" t="s">
        <v>1629</v>
      </c>
    </row>
    <row r="1415" spans="1:17" x14ac:dyDescent="0.25">
      <c r="A1415" t="s">
        <v>10319</v>
      </c>
      <c r="B1415" t="s">
        <v>391</v>
      </c>
      <c r="C1415">
        <v>1</v>
      </c>
      <c r="D1415" t="s">
        <v>18</v>
      </c>
      <c r="E1415" t="s">
        <v>42</v>
      </c>
      <c r="F1415" s="1">
        <v>0.54166666666666663</v>
      </c>
      <c r="G1415" t="s">
        <v>10291</v>
      </c>
      <c r="H1415" t="s">
        <v>1578</v>
      </c>
      <c r="I1415">
        <v>120</v>
      </c>
      <c r="J1415">
        <v>40</v>
      </c>
      <c r="K1415" s="4">
        <v>1.1111100111111E+24</v>
      </c>
      <c r="L1415" t="s">
        <v>10320</v>
      </c>
      <c r="M1415" t="s">
        <v>24</v>
      </c>
      <c r="N1415" t="s">
        <v>10241</v>
      </c>
      <c r="O1415" t="s">
        <v>66</v>
      </c>
      <c r="P1415" t="s">
        <v>9372</v>
      </c>
      <c r="Q1415" t="s">
        <v>1630</v>
      </c>
    </row>
    <row r="1416" spans="1:17" x14ac:dyDescent="0.25">
      <c r="A1416" t="s">
        <v>10319</v>
      </c>
      <c r="B1416" t="s">
        <v>391</v>
      </c>
      <c r="C1416">
        <v>2</v>
      </c>
      <c r="D1416" t="s">
        <v>18</v>
      </c>
      <c r="E1416" t="s">
        <v>37</v>
      </c>
      <c r="F1416" s="1">
        <v>0.625</v>
      </c>
      <c r="G1416" t="s">
        <v>10291</v>
      </c>
      <c r="H1416" t="s">
        <v>10321</v>
      </c>
      <c r="I1416">
        <v>120</v>
      </c>
      <c r="J1416">
        <v>37</v>
      </c>
      <c r="K1416" s="4">
        <v>1.1111100111111E+24</v>
      </c>
      <c r="L1416" t="s">
        <v>10320</v>
      </c>
      <c r="M1416" t="s">
        <v>24</v>
      </c>
      <c r="N1416" t="s">
        <v>10241</v>
      </c>
      <c r="O1416" t="s">
        <v>66</v>
      </c>
      <c r="P1416" t="s">
        <v>9372</v>
      </c>
      <c r="Q1416" t="s">
        <v>1631</v>
      </c>
    </row>
    <row r="1417" spans="1:17" x14ac:dyDescent="0.25">
      <c r="A1417" t="s">
        <v>10319</v>
      </c>
      <c r="B1417" t="s">
        <v>17</v>
      </c>
      <c r="C1417">
        <v>1</v>
      </c>
      <c r="D1417" t="s">
        <v>18</v>
      </c>
      <c r="E1417" t="s">
        <v>29</v>
      </c>
      <c r="F1417" s="1">
        <v>0.45833333333333331</v>
      </c>
      <c r="G1417" t="s">
        <v>9267</v>
      </c>
      <c r="H1417" t="s">
        <v>10322</v>
      </c>
      <c r="I1417">
        <v>60</v>
      </c>
      <c r="J1417">
        <v>111</v>
      </c>
      <c r="K1417" s="4">
        <v>1.1111100111111E+24</v>
      </c>
      <c r="L1417" t="s">
        <v>10320</v>
      </c>
      <c r="M1417" t="s">
        <v>24</v>
      </c>
      <c r="N1417" t="s">
        <v>10241</v>
      </c>
      <c r="O1417" t="s">
        <v>66</v>
      </c>
      <c r="P1417" t="s">
        <v>20</v>
      </c>
      <c r="Q1417" t="s">
        <v>1632</v>
      </c>
    </row>
    <row r="1418" spans="1:17" x14ac:dyDescent="0.25">
      <c r="A1418" t="s">
        <v>10319</v>
      </c>
      <c r="B1418" t="s">
        <v>28</v>
      </c>
      <c r="C1418">
        <v>1</v>
      </c>
      <c r="D1418" t="s">
        <v>18</v>
      </c>
      <c r="E1418" t="s">
        <v>42</v>
      </c>
      <c r="F1418" s="1">
        <v>0.5</v>
      </c>
      <c r="G1418" t="s">
        <v>9138</v>
      </c>
      <c r="H1418" t="s">
        <v>10323</v>
      </c>
      <c r="I1418">
        <v>60</v>
      </c>
      <c r="J1418">
        <v>110</v>
      </c>
      <c r="K1418" s="4">
        <v>1.111100111111E+23</v>
      </c>
      <c r="L1418" t="s">
        <v>10320</v>
      </c>
      <c r="M1418" t="s">
        <v>24</v>
      </c>
      <c r="N1418" t="s">
        <v>10241</v>
      </c>
      <c r="O1418" t="s">
        <v>66</v>
      </c>
      <c r="P1418" t="s">
        <v>20</v>
      </c>
      <c r="Q1418" t="s">
        <v>1633</v>
      </c>
    </row>
    <row r="1419" spans="1:17" x14ac:dyDescent="0.25">
      <c r="A1419" t="s">
        <v>10319</v>
      </c>
      <c r="B1419" t="s">
        <v>36</v>
      </c>
      <c r="C1419">
        <v>1</v>
      </c>
      <c r="D1419" t="s">
        <v>18</v>
      </c>
      <c r="E1419" t="s">
        <v>42</v>
      </c>
      <c r="F1419" s="1">
        <v>0.72916666666666663</v>
      </c>
      <c r="G1419" t="s">
        <v>10324</v>
      </c>
      <c r="H1419" t="s">
        <v>38</v>
      </c>
      <c r="I1419">
        <v>120</v>
      </c>
      <c r="J1419">
        <v>110</v>
      </c>
      <c r="K1419" s="4">
        <v>1000000000000000</v>
      </c>
      <c r="L1419" t="s">
        <v>38</v>
      </c>
      <c r="M1419" t="s">
        <v>24</v>
      </c>
      <c r="N1419" t="s">
        <v>10241</v>
      </c>
      <c r="O1419" t="s">
        <v>66</v>
      </c>
      <c r="P1419" t="s">
        <v>39</v>
      </c>
      <c r="Q1419" t="s">
        <v>1634</v>
      </c>
    </row>
    <row r="1420" spans="1:17" x14ac:dyDescent="0.25">
      <c r="A1420" t="s">
        <v>10325</v>
      </c>
      <c r="B1420" t="s">
        <v>391</v>
      </c>
      <c r="C1420">
        <v>1</v>
      </c>
      <c r="D1420" t="s">
        <v>18</v>
      </c>
      <c r="E1420" t="s">
        <v>29</v>
      </c>
      <c r="F1420" s="1">
        <v>0.54166666666666663</v>
      </c>
      <c r="G1420" t="s">
        <v>10291</v>
      </c>
      <c r="H1420" t="s">
        <v>1540</v>
      </c>
      <c r="I1420">
        <v>120</v>
      </c>
      <c r="J1420">
        <v>43</v>
      </c>
      <c r="K1420" s="4">
        <v>1.1111100111111E+24</v>
      </c>
      <c r="L1420" t="s">
        <v>10326</v>
      </c>
      <c r="M1420" t="s">
        <v>24</v>
      </c>
      <c r="N1420" t="s">
        <v>10241</v>
      </c>
      <c r="O1420" t="s">
        <v>66</v>
      </c>
      <c r="P1420" t="s">
        <v>9372</v>
      </c>
      <c r="Q1420" t="s">
        <v>1635</v>
      </c>
    </row>
    <row r="1421" spans="1:17" x14ac:dyDescent="0.25">
      <c r="A1421" t="s">
        <v>10325</v>
      </c>
      <c r="B1421" t="s">
        <v>391</v>
      </c>
      <c r="C1421">
        <v>2</v>
      </c>
      <c r="D1421" t="s">
        <v>18</v>
      </c>
      <c r="E1421" t="s">
        <v>42</v>
      </c>
      <c r="F1421" s="1">
        <v>0.375</v>
      </c>
      <c r="G1421" t="s">
        <v>10291</v>
      </c>
      <c r="H1421" t="s">
        <v>10327</v>
      </c>
      <c r="I1421">
        <v>120</v>
      </c>
      <c r="J1421">
        <v>42</v>
      </c>
      <c r="K1421" s="4">
        <v>1.1111100111111E+24</v>
      </c>
      <c r="L1421" t="s">
        <v>10326</v>
      </c>
      <c r="M1421" t="s">
        <v>24</v>
      </c>
      <c r="N1421" t="s">
        <v>10241</v>
      </c>
      <c r="O1421" t="s">
        <v>66</v>
      </c>
      <c r="P1421" t="s">
        <v>9372</v>
      </c>
      <c r="Q1421" t="s">
        <v>1636</v>
      </c>
    </row>
    <row r="1422" spans="1:17" x14ac:dyDescent="0.25">
      <c r="A1422" t="s">
        <v>10325</v>
      </c>
      <c r="B1422" t="s">
        <v>17</v>
      </c>
      <c r="C1422">
        <v>1</v>
      </c>
      <c r="D1422" t="s">
        <v>18</v>
      </c>
      <c r="E1422" t="s">
        <v>29</v>
      </c>
      <c r="F1422" s="1">
        <v>0.375</v>
      </c>
      <c r="G1422" t="s">
        <v>9267</v>
      </c>
      <c r="H1422" t="s">
        <v>10328</v>
      </c>
      <c r="I1422">
        <v>60</v>
      </c>
      <c r="J1422">
        <v>117</v>
      </c>
      <c r="K1422" s="4">
        <v>1.1111100111111E+24</v>
      </c>
      <c r="L1422" t="s">
        <v>10326</v>
      </c>
      <c r="M1422" t="s">
        <v>24</v>
      </c>
      <c r="N1422" t="s">
        <v>10241</v>
      </c>
      <c r="O1422" t="s">
        <v>66</v>
      </c>
      <c r="P1422" t="s">
        <v>20</v>
      </c>
      <c r="Q1422" t="s">
        <v>1637</v>
      </c>
    </row>
    <row r="1423" spans="1:17" x14ac:dyDescent="0.25">
      <c r="A1423" t="s">
        <v>10325</v>
      </c>
      <c r="B1423" t="s">
        <v>28</v>
      </c>
      <c r="C1423">
        <v>1</v>
      </c>
      <c r="D1423" t="s">
        <v>18</v>
      </c>
      <c r="E1423" t="s">
        <v>37</v>
      </c>
      <c r="F1423" s="1">
        <v>0.45833333333333331</v>
      </c>
      <c r="G1423" t="s">
        <v>9167</v>
      </c>
      <c r="H1423" t="s">
        <v>10329</v>
      </c>
      <c r="I1423">
        <v>60</v>
      </c>
      <c r="J1423">
        <v>118</v>
      </c>
      <c r="K1423" s="4">
        <v>1.1111100111111E+24</v>
      </c>
      <c r="L1423" t="s">
        <v>10326</v>
      </c>
      <c r="M1423" t="s">
        <v>24</v>
      </c>
      <c r="N1423" t="s">
        <v>10241</v>
      </c>
      <c r="O1423" t="s">
        <v>66</v>
      </c>
      <c r="P1423" t="s">
        <v>20</v>
      </c>
      <c r="Q1423" t="s">
        <v>1638</v>
      </c>
    </row>
    <row r="1424" spans="1:17" x14ac:dyDescent="0.25">
      <c r="A1424" t="s">
        <v>10330</v>
      </c>
      <c r="B1424" t="s">
        <v>17</v>
      </c>
      <c r="C1424">
        <v>1</v>
      </c>
      <c r="D1424" t="s">
        <v>18</v>
      </c>
      <c r="E1424" t="s">
        <v>37</v>
      </c>
      <c r="F1424" s="1">
        <v>0.375</v>
      </c>
      <c r="G1424" t="s">
        <v>9228</v>
      </c>
      <c r="H1424" t="s">
        <v>1578</v>
      </c>
      <c r="I1424">
        <v>120</v>
      </c>
      <c r="J1424">
        <v>29</v>
      </c>
      <c r="K1424" s="4">
        <v>1.11101100011111E+44</v>
      </c>
      <c r="L1424" t="s">
        <v>10331</v>
      </c>
      <c r="M1424" t="s">
        <v>24</v>
      </c>
      <c r="N1424" t="s">
        <v>10241</v>
      </c>
      <c r="O1424" t="s">
        <v>25</v>
      </c>
      <c r="P1424" t="s">
        <v>20</v>
      </c>
      <c r="Q1424" t="s">
        <v>1639</v>
      </c>
    </row>
    <row r="1425" spans="1:17" x14ac:dyDescent="0.25">
      <c r="A1425" t="s">
        <v>10332</v>
      </c>
      <c r="B1425" t="s">
        <v>17</v>
      </c>
      <c r="C1425">
        <v>1</v>
      </c>
      <c r="D1425" t="s">
        <v>18</v>
      </c>
      <c r="E1425" t="s">
        <v>19</v>
      </c>
      <c r="F1425" s="1">
        <v>0.54166666666666663</v>
      </c>
      <c r="G1425" t="s">
        <v>9349</v>
      </c>
      <c r="H1425" t="s">
        <v>10333</v>
      </c>
      <c r="I1425">
        <v>60</v>
      </c>
      <c r="J1425">
        <v>6</v>
      </c>
      <c r="K1425" s="4">
        <v>1.1111010001111099E+44</v>
      </c>
      <c r="L1425" t="s">
        <v>10334</v>
      </c>
      <c r="M1425" t="s">
        <v>24</v>
      </c>
      <c r="N1425" t="s">
        <v>10241</v>
      </c>
      <c r="O1425" t="s">
        <v>25</v>
      </c>
      <c r="P1425" t="s">
        <v>20</v>
      </c>
      <c r="Q1425" t="s">
        <v>1640</v>
      </c>
    </row>
    <row r="1426" spans="1:17" x14ac:dyDescent="0.25">
      <c r="A1426" t="s">
        <v>10332</v>
      </c>
      <c r="B1426" t="s">
        <v>28</v>
      </c>
      <c r="C1426">
        <v>1</v>
      </c>
      <c r="D1426" t="s">
        <v>18</v>
      </c>
      <c r="E1426" t="s">
        <v>42</v>
      </c>
      <c r="F1426" s="1">
        <v>0.5</v>
      </c>
      <c r="G1426" t="s">
        <v>9228</v>
      </c>
      <c r="H1426" t="s">
        <v>10335</v>
      </c>
      <c r="I1426">
        <v>120</v>
      </c>
      <c r="J1426">
        <v>6</v>
      </c>
      <c r="K1426" s="4">
        <v>1.1111110001111099E+44</v>
      </c>
      <c r="L1426" t="s">
        <v>10334</v>
      </c>
      <c r="M1426" t="s">
        <v>24</v>
      </c>
      <c r="N1426" t="s">
        <v>10241</v>
      </c>
      <c r="O1426" t="s">
        <v>25</v>
      </c>
      <c r="P1426" t="s">
        <v>20</v>
      </c>
      <c r="Q1426" t="s">
        <v>1641</v>
      </c>
    </row>
    <row r="1427" spans="1:17" x14ac:dyDescent="0.25">
      <c r="A1427" t="s">
        <v>10336</v>
      </c>
      <c r="B1427" t="s">
        <v>17</v>
      </c>
      <c r="C1427">
        <v>1</v>
      </c>
      <c r="D1427" t="s">
        <v>18</v>
      </c>
      <c r="E1427" t="s">
        <v>33</v>
      </c>
      <c r="F1427" s="1">
        <v>0.41666666666666669</v>
      </c>
      <c r="G1427" t="s">
        <v>9228</v>
      </c>
      <c r="H1427" t="s">
        <v>10337</v>
      </c>
      <c r="I1427">
        <v>60</v>
      </c>
      <c r="J1427">
        <v>11</v>
      </c>
      <c r="K1427" s="4">
        <v>1.1111100111111E+24</v>
      </c>
      <c r="L1427" t="s">
        <v>10338</v>
      </c>
      <c r="M1427" t="s">
        <v>24</v>
      </c>
      <c r="N1427" t="s">
        <v>10241</v>
      </c>
      <c r="O1427" t="s">
        <v>66</v>
      </c>
      <c r="P1427" t="s">
        <v>20</v>
      </c>
      <c r="Q1427" t="s">
        <v>1642</v>
      </c>
    </row>
    <row r="1428" spans="1:17" x14ac:dyDescent="0.25">
      <c r="A1428" t="s">
        <v>10336</v>
      </c>
      <c r="B1428" t="s">
        <v>28</v>
      </c>
      <c r="C1428">
        <v>1</v>
      </c>
      <c r="D1428" t="s">
        <v>18</v>
      </c>
      <c r="E1428" t="s">
        <v>33</v>
      </c>
      <c r="F1428" s="1">
        <v>0.45833333333333331</v>
      </c>
      <c r="G1428" t="s">
        <v>9228</v>
      </c>
      <c r="H1428" t="s">
        <v>10339</v>
      </c>
      <c r="I1428">
        <v>60</v>
      </c>
      <c r="J1428">
        <v>11</v>
      </c>
      <c r="K1428" s="4">
        <v>1.1111100111111E+24</v>
      </c>
      <c r="L1428" t="s">
        <v>10338</v>
      </c>
      <c r="M1428" t="s">
        <v>24</v>
      </c>
      <c r="N1428" t="s">
        <v>10241</v>
      </c>
      <c r="O1428" t="s">
        <v>66</v>
      </c>
      <c r="P1428" t="s">
        <v>20</v>
      </c>
      <c r="Q1428" t="s">
        <v>1643</v>
      </c>
    </row>
    <row r="1429" spans="1:17" x14ac:dyDescent="0.25">
      <c r="A1429" t="s">
        <v>10340</v>
      </c>
      <c r="B1429" t="s">
        <v>17</v>
      </c>
      <c r="C1429">
        <v>1</v>
      </c>
      <c r="D1429" t="s">
        <v>18</v>
      </c>
      <c r="E1429" t="s">
        <v>19</v>
      </c>
      <c r="F1429" s="1">
        <v>0.625</v>
      </c>
      <c r="G1429" t="s">
        <v>9228</v>
      </c>
      <c r="H1429" t="s">
        <v>10341</v>
      </c>
      <c r="I1429">
        <v>120</v>
      </c>
      <c r="J1429">
        <v>18</v>
      </c>
      <c r="K1429" s="4">
        <v>1.1111100111111E+24</v>
      </c>
      <c r="L1429" t="s">
        <v>10342</v>
      </c>
      <c r="M1429" t="s">
        <v>24</v>
      </c>
      <c r="N1429" t="s">
        <v>10241</v>
      </c>
      <c r="O1429" t="s">
        <v>66</v>
      </c>
      <c r="P1429" t="s">
        <v>20</v>
      </c>
      <c r="Q1429" t="s">
        <v>1644</v>
      </c>
    </row>
    <row r="1430" spans="1:17" x14ac:dyDescent="0.25">
      <c r="A1430" t="s">
        <v>10343</v>
      </c>
      <c r="B1430" t="s">
        <v>17</v>
      </c>
      <c r="C1430">
        <v>1</v>
      </c>
      <c r="D1430" t="s">
        <v>18</v>
      </c>
      <c r="E1430" t="s">
        <v>29</v>
      </c>
      <c r="F1430" s="1">
        <v>0.54166666666666663</v>
      </c>
      <c r="G1430" t="s">
        <v>9176</v>
      </c>
      <c r="H1430" t="s">
        <v>10344</v>
      </c>
      <c r="I1430">
        <v>120</v>
      </c>
      <c r="J1430">
        <v>11</v>
      </c>
      <c r="K1430" s="4">
        <v>1.1111010001111099E+44</v>
      </c>
      <c r="L1430" t="s">
        <v>10345</v>
      </c>
      <c r="M1430" t="s">
        <v>24</v>
      </c>
      <c r="N1430" t="s">
        <v>10241</v>
      </c>
      <c r="O1430" t="s">
        <v>25</v>
      </c>
      <c r="P1430" t="s">
        <v>20</v>
      </c>
      <c r="Q1430" t="s">
        <v>1645</v>
      </c>
    </row>
    <row r="1431" spans="1:17" x14ac:dyDescent="0.25">
      <c r="A1431" t="s">
        <v>10346</v>
      </c>
      <c r="B1431" t="s">
        <v>17</v>
      </c>
      <c r="C1431">
        <v>1</v>
      </c>
      <c r="D1431" t="s">
        <v>18</v>
      </c>
      <c r="E1431" t="s">
        <v>33</v>
      </c>
      <c r="F1431" s="1">
        <v>0.41666666666666669</v>
      </c>
      <c r="G1431" t="s">
        <v>9217</v>
      </c>
      <c r="H1431" t="s">
        <v>10347</v>
      </c>
      <c r="I1431">
        <v>120</v>
      </c>
      <c r="J1431">
        <v>8</v>
      </c>
      <c r="K1431" s="4">
        <v>1.1111110001111099E+44</v>
      </c>
      <c r="L1431" t="s">
        <v>10348</v>
      </c>
      <c r="M1431" t="s">
        <v>24</v>
      </c>
      <c r="N1431" t="s">
        <v>10241</v>
      </c>
      <c r="O1431" t="s">
        <v>25</v>
      </c>
      <c r="P1431" t="s">
        <v>20</v>
      </c>
      <c r="Q1431" t="s">
        <v>1646</v>
      </c>
    </row>
    <row r="1432" spans="1:17" x14ac:dyDescent="0.25">
      <c r="A1432" t="s">
        <v>10349</v>
      </c>
      <c r="B1432" t="s">
        <v>17</v>
      </c>
      <c r="C1432">
        <v>1</v>
      </c>
      <c r="D1432" t="s">
        <v>18</v>
      </c>
      <c r="E1432" t="s">
        <v>19</v>
      </c>
      <c r="F1432" s="1">
        <v>0.45833333333333331</v>
      </c>
      <c r="G1432" t="s">
        <v>9176</v>
      </c>
      <c r="H1432" t="s">
        <v>10350</v>
      </c>
      <c r="I1432">
        <v>60</v>
      </c>
      <c r="J1432">
        <v>14</v>
      </c>
      <c r="K1432" s="4">
        <v>1.1111100111111E+24</v>
      </c>
      <c r="L1432" t="s">
        <v>10351</v>
      </c>
      <c r="M1432" t="s">
        <v>24</v>
      </c>
      <c r="N1432" t="s">
        <v>10241</v>
      </c>
      <c r="O1432" t="s">
        <v>66</v>
      </c>
      <c r="P1432" t="s">
        <v>20</v>
      </c>
      <c r="Q1432" t="s">
        <v>1647</v>
      </c>
    </row>
    <row r="1433" spans="1:17" x14ac:dyDescent="0.25">
      <c r="A1433" t="s">
        <v>10349</v>
      </c>
      <c r="B1433" t="s">
        <v>28</v>
      </c>
      <c r="C1433">
        <v>1</v>
      </c>
      <c r="D1433" t="s">
        <v>18</v>
      </c>
      <c r="E1433" t="s">
        <v>42</v>
      </c>
      <c r="F1433" s="1">
        <v>0.45833333333333331</v>
      </c>
      <c r="G1433" t="s">
        <v>9217</v>
      </c>
      <c r="H1433" t="s">
        <v>10352</v>
      </c>
      <c r="I1433">
        <v>60</v>
      </c>
      <c r="J1433">
        <v>14</v>
      </c>
      <c r="K1433" s="4">
        <v>1.1111100111111E+24</v>
      </c>
      <c r="L1433" t="s">
        <v>10351</v>
      </c>
      <c r="M1433" t="s">
        <v>24</v>
      </c>
      <c r="N1433" t="s">
        <v>10241</v>
      </c>
      <c r="O1433" t="s">
        <v>66</v>
      </c>
      <c r="P1433" t="s">
        <v>20</v>
      </c>
      <c r="Q1433" t="s">
        <v>1648</v>
      </c>
    </row>
    <row r="1434" spans="1:17" x14ac:dyDescent="0.25">
      <c r="A1434" t="s">
        <v>10353</v>
      </c>
      <c r="B1434" t="s">
        <v>17</v>
      </c>
      <c r="C1434">
        <v>1</v>
      </c>
      <c r="D1434" t="s">
        <v>18</v>
      </c>
      <c r="E1434" t="s">
        <v>42</v>
      </c>
      <c r="F1434" s="1">
        <v>0.375</v>
      </c>
      <c r="G1434" t="s">
        <v>9226</v>
      </c>
      <c r="H1434" t="s">
        <v>10354</v>
      </c>
      <c r="I1434">
        <v>120</v>
      </c>
      <c r="J1434">
        <v>30</v>
      </c>
      <c r="K1434" s="4">
        <v>1.1111100111111E+24</v>
      </c>
      <c r="L1434" t="s">
        <v>10355</v>
      </c>
      <c r="M1434" t="s">
        <v>24</v>
      </c>
      <c r="N1434" t="s">
        <v>10241</v>
      </c>
      <c r="O1434" t="s">
        <v>66</v>
      </c>
      <c r="P1434" t="s">
        <v>20</v>
      </c>
      <c r="Q1434" t="s">
        <v>1649</v>
      </c>
    </row>
    <row r="1435" spans="1:17" x14ac:dyDescent="0.25">
      <c r="A1435" t="s">
        <v>10356</v>
      </c>
      <c r="B1435" t="s">
        <v>17</v>
      </c>
      <c r="C1435">
        <v>1</v>
      </c>
      <c r="D1435" t="s">
        <v>18</v>
      </c>
      <c r="E1435" t="s">
        <v>19</v>
      </c>
      <c r="F1435" s="1">
        <v>0.375</v>
      </c>
      <c r="G1435" t="s">
        <v>9208</v>
      </c>
      <c r="H1435" t="s">
        <v>10357</v>
      </c>
      <c r="I1435">
        <v>120</v>
      </c>
      <c r="J1435">
        <v>62</v>
      </c>
      <c r="K1435" s="4">
        <v>1.1111010001111099E+44</v>
      </c>
      <c r="L1435" t="s">
        <v>10358</v>
      </c>
      <c r="M1435" t="s">
        <v>24</v>
      </c>
      <c r="N1435" t="s">
        <v>10241</v>
      </c>
      <c r="O1435" t="s">
        <v>25</v>
      </c>
      <c r="P1435" t="s">
        <v>20</v>
      </c>
      <c r="Q1435" t="s">
        <v>1650</v>
      </c>
    </row>
    <row r="1436" spans="1:17" x14ac:dyDescent="0.25">
      <c r="A1436" t="s">
        <v>10359</v>
      </c>
      <c r="B1436" t="s">
        <v>17</v>
      </c>
      <c r="C1436">
        <v>1</v>
      </c>
      <c r="D1436" t="s">
        <v>18</v>
      </c>
      <c r="E1436" t="s">
        <v>29</v>
      </c>
      <c r="F1436" s="1">
        <v>0.41666666666666669</v>
      </c>
      <c r="G1436" t="s">
        <v>9228</v>
      </c>
      <c r="H1436" t="s">
        <v>10360</v>
      </c>
      <c r="I1436">
        <v>120</v>
      </c>
      <c r="J1436">
        <v>12</v>
      </c>
      <c r="K1436" s="4">
        <v>1.1111100111111E+24</v>
      </c>
      <c r="L1436" t="s">
        <v>10361</v>
      </c>
      <c r="M1436" t="s">
        <v>24</v>
      </c>
      <c r="N1436" t="s">
        <v>10241</v>
      </c>
      <c r="O1436" t="s">
        <v>66</v>
      </c>
      <c r="P1436" t="s">
        <v>20</v>
      </c>
      <c r="Q1436" t="s">
        <v>1651</v>
      </c>
    </row>
    <row r="1437" spans="1:17" x14ac:dyDescent="0.25">
      <c r="A1437" t="s">
        <v>10362</v>
      </c>
      <c r="B1437" t="s">
        <v>17</v>
      </c>
      <c r="C1437">
        <v>1</v>
      </c>
      <c r="D1437" t="s">
        <v>18</v>
      </c>
      <c r="E1437" t="s">
        <v>37</v>
      </c>
      <c r="F1437" s="1">
        <v>0.45833333333333331</v>
      </c>
      <c r="G1437" t="s">
        <v>10363</v>
      </c>
      <c r="H1437" t="s">
        <v>38</v>
      </c>
      <c r="I1437">
        <v>120</v>
      </c>
      <c r="J1437">
        <v>4</v>
      </c>
      <c r="K1437" s="4">
        <v>1.11101100011111E+44</v>
      </c>
      <c r="L1437" t="s">
        <v>10364</v>
      </c>
      <c r="M1437" t="s">
        <v>24</v>
      </c>
      <c r="N1437" t="s">
        <v>10241</v>
      </c>
      <c r="O1437" t="s">
        <v>331</v>
      </c>
      <c r="P1437" t="s">
        <v>20</v>
      </c>
      <c r="Q1437" t="s">
        <v>1652</v>
      </c>
    </row>
    <row r="1438" spans="1:17" x14ac:dyDescent="0.25">
      <c r="A1438" t="s">
        <v>10365</v>
      </c>
      <c r="B1438" t="s">
        <v>179</v>
      </c>
      <c r="C1438">
        <v>1</v>
      </c>
      <c r="D1438" t="s">
        <v>1189</v>
      </c>
      <c r="E1438" t="s">
        <v>29</v>
      </c>
      <c r="F1438" s="1">
        <v>0.375</v>
      </c>
      <c r="G1438" t="s">
        <v>9819</v>
      </c>
      <c r="H1438" t="s">
        <v>10366</v>
      </c>
      <c r="I1438">
        <v>420</v>
      </c>
      <c r="J1438">
        <v>9</v>
      </c>
      <c r="K1438" s="4">
        <v>1E+42</v>
      </c>
      <c r="L1438" t="s">
        <v>10367</v>
      </c>
      <c r="M1438" t="s">
        <v>915</v>
      </c>
      <c r="N1438" t="s">
        <v>9821</v>
      </c>
      <c r="O1438" t="s">
        <v>331</v>
      </c>
      <c r="P1438" t="s">
        <v>180</v>
      </c>
      <c r="Q1438" t="s">
        <v>1653</v>
      </c>
    </row>
    <row r="1439" spans="1:17" x14ac:dyDescent="0.25">
      <c r="A1439" t="s">
        <v>10365</v>
      </c>
      <c r="B1439" t="s">
        <v>713</v>
      </c>
      <c r="C1439">
        <v>1</v>
      </c>
      <c r="D1439" t="s">
        <v>1189</v>
      </c>
      <c r="E1439" t="s">
        <v>29</v>
      </c>
      <c r="F1439" s="1">
        <v>0.375</v>
      </c>
      <c r="G1439" t="s">
        <v>9819</v>
      </c>
      <c r="H1439" t="s">
        <v>10368</v>
      </c>
      <c r="I1439">
        <v>420</v>
      </c>
      <c r="J1439">
        <v>9</v>
      </c>
      <c r="K1439" s="4">
        <v>9.9999999999999998E+37</v>
      </c>
      <c r="L1439" t="s">
        <v>10367</v>
      </c>
      <c r="M1439" t="s">
        <v>915</v>
      </c>
      <c r="N1439" t="s">
        <v>9821</v>
      </c>
      <c r="O1439" t="s">
        <v>331</v>
      </c>
      <c r="P1439" t="s">
        <v>180</v>
      </c>
      <c r="Q1439" t="s">
        <v>1654</v>
      </c>
    </row>
    <row r="1440" spans="1:17" x14ac:dyDescent="0.25">
      <c r="A1440" t="s">
        <v>10365</v>
      </c>
      <c r="B1440" t="s">
        <v>946</v>
      </c>
      <c r="C1440">
        <v>1</v>
      </c>
      <c r="D1440" t="s">
        <v>1189</v>
      </c>
      <c r="E1440" t="s">
        <v>42</v>
      </c>
      <c r="F1440" s="1">
        <v>0.375</v>
      </c>
      <c r="G1440" t="s">
        <v>9819</v>
      </c>
      <c r="H1440" t="s">
        <v>10369</v>
      </c>
      <c r="I1440">
        <v>420</v>
      </c>
      <c r="J1440">
        <v>9</v>
      </c>
      <c r="K1440" s="4">
        <v>1.0000000000000001E+32</v>
      </c>
      <c r="L1440" t="s">
        <v>10367</v>
      </c>
      <c r="M1440" t="s">
        <v>915</v>
      </c>
      <c r="N1440" t="s">
        <v>9821</v>
      </c>
      <c r="O1440" t="s">
        <v>331</v>
      </c>
      <c r="P1440" t="s">
        <v>180</v>
      </c>
      <c r="Q1440" t="s">
        <v>1655</v>
      </c>
    </row>
    <row r="1441" spans="1:17" x14ac:dyDescent="0.25">
      <c r="A1441" t="s">
        <v>10365</v>
      </c>
      <c r="B1441" t="s">
        <v>948</v>
      </c>
      <c r="C1441">
        <v>1</v>
      </c>
      <c r="D1441" t="s">
        <v>1189</v>
      </c>
      <c r="E1441" t="s">
        <v>33</v>
      </c>
      <c r="F1441" s="1">
        <v>0.375</v>
      </c>
      <c r="G1441" t="s">
        <v>9819</v>
      </c>
      <c r="H1441" t="s">
        <v>10370</v>
      </c>
      <c r="I1441">
        <v>420</v>
      </c>
      <c r="J1441">
        <v>9</v>
      </c>
      <c r="K1441" s="4">
        <v>9.9999999999999998E+23</v>
      </c>
      <c r="L1441" t="s">
        <v>10367</v>
      </c>
      <c r="M1441" t="s">
        <v>915</v>
      </c>
      <c r="N1441" t="s">
        <v>9821</v>
      </c>
      <c r="O1441" t="s">
        <v>331</v>
      </c>
      <c r="P1441" t="s">
        <v>180</v>
      </c>
      <c r="Q1441" t="s">
        <v>1656</v>
      </c>
    </row>
    <row r="1442" spans="1:17" x14ac:dyDescent="0.25">
      <c r="A1442" t="s">
        <v>10365</v>
      </c>
      <c r="B1442" t="s">
        <v>950</v>
      </c>
      <c r="C1442">
        <v>1</v>
      </c>
      <c r="D1442" t="s">
        <v>1189</v>
      </c>
      <c r="E1442" t="s">
        <v>42</v>
      </c>
      <c r="F1442" s="1">
        <v>0.375</v>
      </c>
      <c r="G1442" t="s">
        <v>10371</v>
      </c>
      <c r="H1442" t="s">
        <v>10372</v>
      </c>
      <c r="I1442">
        <v>420</v>
      </c>
      <c r="J1442">
        <v>9</v>
      </c>
      <c r="K1442" s="4">
        <v>1E+19</v>
      </c>
      <c r="L1442" t="s">
        <v>10367</v>
      </c>
      <c r="M1442" t="s">
        <v>915</v>
      </c>
      <c r="N1442" t="s">
        <v>9821</v>
      </c>
      <c r="O1442" t="s">
        <v>331</v>
      </c>
      <c r="P1442" t="s">
        <v>180</v>
      </c>
      <c r="Q1442" t="s">
        <v>1657</v>
      </c>
    </row>
    <row r="1443" spans="1:17" x14ac:dyDescent="0.25">
      <c r="A1443" t="s">
        <v>10365</v>
      </c>
      <c r="B1443" t="s">
        <v>952</v>
      </c>
      <c r="C1443">
        <v>1</v>
      </c>
      <c r="D1443" t="s">
        <v>1189</v>
      </c>
      <c r="E1443" t="s">
        <v>29</v>
      </c>
      <c r="F1443" s="1">
        <v>0.375</v>
      </c>
      <c r="G1443" t="s">
        <v>9819</v>
      </c>
      <c r="H1443" t="s">
        <v>10373</v>
      </c>
      <c r="I1443">
        <v>420</v>
      </c>
      <c r="J1443">
        <v>9</v>
      </c>
      <c r="K1443" s="4">
        <v>100000000000000</v>
      </c>
      <c r="L1443" t="s">
        <v>10367</v>
      </c>
      <c r="M1443" t="s">
        <v>915</v>
      </c>
      <c r="N1443" t="s">
        <v>9821</v>
      </c>
      <c r="O1443" t="s">
        <v>331</v>
      </c>
      <c r="P1443" t="s">
        <v>180</v>
      </c>
      <c r="Q1443" t="s">
        <v>1658</v>
      </c>
    </row>
    <row r="1444" spans="1:17" x14ac:dyDescent="0.25">
      <c r="A1444" t="s">
        <v>10374</v>
      </c>
      <c r="B1444" t="s">
        <v>179</v>
      </c>
      <c r="C1444">
        <v>1</v>
      </c>
      <c r="D1444" t="s">
        <v>1189</v>
      </c>
      <c r="E1444" t="s">
        <v>29</v>
      </c>
      <c r="F1444" s="1">
        <v>0.375</v>
      </c>
      <c r="G1444" t="s">
        <v>9841</v>
      </c>
      <c r="H1444" t="s">
        <v>10375</v>
      </c>
      <c r="I1444">
        <v>420</v>
      </c>
      <c r="J1444">
        <v>9</v>
      </c>
      <c r="K1444" s="4">
        <v>1.0000000000000001E+44</v>
      </c>
      <c r="L1444" t="s">
        <v>10376</v>
      </c>
      <c r="M1444" t="s">
        <v>915</v>
      </c>
      <c r="N1444" t="s">
        <v>9821</v>
      </c>
      <c r="O1444" t="s">
        <v>331</v>
      </c>
      <c r="P1444" t="s">
        <v>180</v>
      </c>
      <c r="Q1444" t="s">
        <v>1659</v>
      </c>
    </row>
    <row r="1445" spans="1:17" x14ac:dyDescent="0.25">
      <c r="A1445" t="s">
        <v>10374</v>
      </c>
      <c r="B1445" t="s">
        <v>713</v>
      </c>
      <c r="C1445">
        <v>1</v>
      </c>
      <c r="D1445" t="s">
        <v>1189</v>
      </c>
      <c r="E1445" t="s">
        <v>33</v>
      </c>
      <c r="F1445" s="1">
        <v>0.375</v>
      </c>
      <c r="G1445" t="s">
        <v>9841</v>
      </c>
      <c r="H1445" t="s">
        <v>10377</v>
      </c>
      <c r="I1445">
        <v>420</v>
      </c>
      <c r="J1445">
        <v>9</v>
      </c>
      <c r="K1445" s="4">
        <v>1.0000000000000001E+44</v>
      </c>
      <c r="L1445" t="s">
        <v>10376</v>
      </c>
      <c r="M1445" t="s">
        <v>915</v>
      </c>
      <c r="N1445" t="s">
        <v>9821</v>
      </c>
      <c r="O1445" t="s">
        <v>331</v>
      </c>
      <c r="P1445" t="s">
        <v>180</v>
      </c>
      <c r="Q1445" t="s">
        <v>1660</v>
      </c>
    </row>
    <row r="1446" spans="1:17" x14ac:dyDescent="0.25">
      <c r="A1446" t="s">
        <v>10374</v>
      </c>
      <c r="B1446" t="s">
        <v>946</v>
      </c>
      <c r="C1446">
        <v>1</v>
      </c>
      <c r="D1446" t="s">
        <v>1189</v>
      </c>
      <c r="E1446" t="s">
        <v>33</v>
      </c>
      <c r="F1446" s="1">
        <v>0.375</v>
      </c>
      <c r="G1446" t="s">
        <v>9834</v>
      </c>
      <c r="H1446" t="s">
        <v>10378</v>
      </c>
      <c r="I1446">
        <v>420</v>
      </c>
      <c r="J1446">
        <v>9</v>
      </c>
      <c r="K1446" s="4">
        <v>9.9999999999999998E+37</v>
      </c>
      <c r="L1446" t="s">
        <v>10376</v>
      </c>
      <c r="M1446" t="s">
        <v>915</v>
      </c>
      <c r="N1446" t="s">
        <v>9821</v>
      </c>
      <c r="O1446" t="s">
        <v>331</v>
      </c>
      <c r="P1446" t="s">
        <v>180</v>
      </c>
      <c r="Q1446" t="s">
        <v>1661</v>
      </c>
    </row>
    <row r="1447" spans="1:17" x14ac:dyDescent="0.25">
      <c r="A1447" t="s">
        <v>10374</v>
      </c>
      <c r="B1447" t="s">
        <v>948</v>
      </c>
      <c r="C1447">
        <v>1</v>
      </c>
      <c r="D1447" t="s">
        <v>1189</v>
      </c>
      <c r="E1447" t="s">
        <v>29</v>
      </c>
      <c r="F1447" s="1">
        <v>0.375</v>
      </c>
      <c r="G1447" t="s">
        <v>10379</v>
      </c>
      <c r="H1447" t="s">
        <v>10380</v>
      </c>
      <c r="I1447">
        <v>420</v>
      </c>
      <c r="J1447">
        <v>9</v>
      </c>
      <c r="K1447" s="4">
        <v>1.0000000000000001E+32</v>
      </c>
      <c r="L1447" t="s">
        <v>10376</v>
      </c>
      <c r="M1447" t="s">
        <v>915</v>
      </c>
      <c r="N1447" t="s">
        <v>9821</v>
      </c>
      <c r="O1447" t="s">
        <v>331</v>
      </c>
      <c r="P1447" t="s">
        <v>180</v>
      </c>
      <c r="Q1447" t="s">
        <v>1662</v>
      </c>
    </row>
    <row r="1448" spans="1:17" x14ac:dyDescent="0.25">
      <c r="A1448" t="s">
        <v>10374</v>
      </c>
      <c r="B1448" t="s">
        <v>950</v>
      </c>
      <c r="C1448">
        <v>1</v>
      </c>
      <c r="D1448" t="s">
        <v>1189</v>
      </c>
      <c r="E1448" t="s">
        <v>42</v>
      </c>
      <c r="F1448" s="1">
        <v>0.375</v>
      </c>
      <c r="G1448" t="s">
        <v>10381</v>
      </c>
      <c r="H1448" t="s">
        <v>10382</v>
      </c>
      <c r="I1448">
        <v>420</v>
      </c>
      <c r="J1448">
        <v>9</v>
      </c>
      <c r="K1448" s="4">
        <v>9.9999999999999998E+23</v>
      </c>
      <c r="L1448" t="s">
        <v>10376</v>
      </c>
      <c r="M1448" t="s">
        <v>915</v>
      </c>
      <c r="N1448" t="s">
        <v>9821</v>
      </c>
      <c r="O1448" t="s">
        <v>331</v>
      </c>
      <c r="P1448" t="s">
        <v>180</v>
      </c>
      <c r="Q1448" t="s">
        <v>1663</v>
      </c>
    </row>
    <row r="1449" spans="1:17" x14ac:dyDescent="0.25">
      <c r="A1449" t="s">
        <v>10374</v>
      </c>
      <c r="B1449" t="s">
        <v>952</v>
      </c>
      <c r="C1449">
        <v>1</v>
      </c>
      <c r="D1449" t="s">
        <v>1189</v>
      </c>
      <c r="E1449" t="s">
        <v>33</v>
      </c>
      <c r="F1449" s="1">
        <v>0.375</v>
      </c>
      <c r="G1449" t="s">
        <v>10381</v>
      </c>
      <c r="H1449" t="s">
        <v>943</v>
      </c>
      <c r="I1449">
        <v>420</v>
      </c>
      <c r="J1449">
        <v>9</v>
      </c>
      <c r="K1449" s="4">
        <v>1E+16</v>
      </c>
      <c r="L1449" t="s">
        <v>10376</v>
      </c>
      <c r="M1449" t="s">
        <v>915</v>
      </c>
      <c r="N1449" t="s">
        <v>9821</v>
      </c>
      <c r="O1449" t="s">
        <v>331</v>
      </c>
      <c r="P1449" t="s">
        <v>180</v>
      </c>
      <c r="Q1449" t="s">
        <v>1664</v>
      </c>
    </row>
    <row r="1450" spans="1:17" x14ac:dyDescent="0.25">
      <c r="A1450" t="s">
        <v>10374</v>
      </c>
      <c r="B1450" t="s">
        <v>954</v>
      </c>
      <c r="C1450">
        <v>1</v>
      </c>
      <c r="D1450" t="s">
        <v>1189</v>
      </c>
      <c r="E1450" t="s">
        <v>33</v>
      </c>
      <c r="F1450" s="1">
        <v>0.375</v>
      </c>
      <c r="G1450" t="s">
        <v>9822</v>
      </c>
      <c r="H1450" t="s">
        <v>10383</v>
      </c>
      <c r="I1450">
        <v>420</v>
      </c>
      <c r="J1450">
        <v>9</v>
      </c>
      <c r="K1450" s="4">
        <v>100000000000000</v>
      </c>
      <c r="L1450" t="s">
        <v>10376</v>
      </c>
      <c r="M1450" t="s">
        <v>915</v>
      </c>
      <c r="N1450" t="s">
        <v>9821</v>
      </c>
      <c r="O1450" t="s">
        <v>331</v>
      </c>
      <c r="P1450" t="s">
        <v>180</v>
      </c>
      <c r="Q1450" t="s">
        <v>1665</v>
      </c>
    </row>
    <row r="1451" spans="1:17" x14ac:dyDescent="0.25">
      <c r="A1451" t="s">
        <v>10384</v>
      </c>
      <c r="B1451" t="s">
        <v>179</v>
      </c>
      <c r="C1451">
        <v>1</v>
      </c>
      <c r="D1451" t="s">
        <v>18</v>
      </c>
      <c r="E1451" t="s">
        <v>33</v>
      </c>
      <c r="F1451" s="1">
        <v>0.375</v>
      </c>
      <c r="G1451" t="s">
        <v>10385</v>
      </c>
      <c r="H1451" t="s">
        <v>10386</v>
      </c>
      <c r="I1451">
        <v>420</v>
      </c>
      <c r="J1451">
        <v>3</v>
      </c>
      <c r="K1451" s="4">
        <v>1E+43</v>
      </c>
      <c r="L1451" t="s">
        <v>38</v>
      </c>
      <c r="M1451" t="s">
        <v>915</v>
      </c>
      <c r="N1451" t="s">
        <v>9821</v>
      </c>
      <c r="O1451" t="s">
        <v>1666</v>
      </c>
      <c r="P1451" t="s">
        <v>180</v>
      </c>
      <c r="Q1451" t="s">
        <v>1667</v>
      </c>
    </row>
    <row r="1452" spans="1:17" x14ac:dyDescent="0.25">
      <c r="A1452" t="s">
        <v>10384</v>
      </c>
      <c r="B1452" t="s">
        <v>713</v>
      </c>
      <c r="C1452">
        <v>1</v>
      </c>
      <c r="D1452" t="s">
        <v>18</v>
      </c>
      <c r="E1452" t="s">
        <v>19</v>
      </c>
      <c r="F1452" s="1">
        <v>0.375</v>
      </c>
      <c r="G1452" t="s">
        <v>9822</v>
      </c>
      <c r="H1452" t="s">
        <v>10387</v>
      </c>
      <c r="I1452">
        <v>420</v>
      </c>
      <c r="J1452">
        <v>3</v>
      </c>
      <c r="K1452" s="4">
        <v>9.9999999999999996E+30</v>
      </c>
      <c r="L1452" t="s">
        <v>38</v>
      </c>
      <c r="M1452" t="s">
        <v>915</v>
      </c>
      <c r="N1452" t="s">
        <v>9821</v>
      </c>
      <c r="O1452" t="s">
        <v>1666</v>
      </c>
      <c r="P1452" t="s">
        <v>180</v>
      </c>
      <c r="Q1452" t="s">
        <v>1668</v>
      </c>
    </row>
    <row r="1453" spans="1:17" x14ac:dyDescent="0.25">
      <c r="A1453" t="s">
        <v>10384</v>
      </c>
      <c r="B1453" t="s">
        <v>946</v>
      </c>
      <c r="C1453">
        <v>1</v>
      </c>
      <c r="D1453" t="s">
        <v>18</v>
      </c>
      <c r="E1453" t="s">
        <v>29</v>
      </c>
      <c r="F1453" s="1">
        <v>0.375</v>
      </c>
      <c r="G1453" t="s">
        <v>9819</v>
      </c>
      <c r="H1453" t="s">
        <v>10388</v>
      </c>
      <c r="I1453">
        <v>420</v>
      </c>
      <c r="J1453">
        <v>3</v>
      </c>
      <c r="K1453" s="4">
        <v>9.9999999999999992E+22</v>
      </c>
      <c r="L1453" t="s">
        <v>38</v>
      </c>
      <c r="M1453" t="s">
        <v>915</v>
      </c>
      <c r="N1453" t="s">
        <v>9821</v>
      </c>
      <c r="O1453" t="s">
        <v>1666</v>
      </c>
      <c r="P1453" t="s">
        <v>180</v>
      </c>
      <c r="Q1453" t="s">
        <v>1669</v>
      </c>
    </row>
    <row r="1454" spans="1:17" x14ac:dyDescent="0.25">
      <c r="A1454" t="s">
        <v>10384</v>
      </c>
      <c r="B1454" t="s">
        <v>948</v>
      </c>
      <c r="C1454">
        <v>1</v>
      </c>
      <c r="D1454" t="s">
        <v>18</v>
      </c>
      <c r="E1454" t="s">
        <v>33</v>
      </c>
      <c r="F1454" s="1">
        <v>0.375</v>
      </c>
      <c r="G1454" t="s">
        <v>9822</v>
      </c>
      <c r="H1454" t="s">
        <v>38</v>
      </c>
      <c r="I1454">
        <v>420</v>
      </c>
      <c r="J1454">
        <v>3</v>
      </c>
      <c r="K1454" s="4">
        <v>1E+16</v>
      </c>
      <c r="L1454" t="s">
        <v>38</v>
      </c>
      <c r="M1454" t="s">
        <v>915</v>
      </c>
      <c r="N1454" t="s">
        <v>9821</v>
      </c>
      <c r="O1454" t="s">
        <v>1666</v>
      </c>
      <c r="P1454" t="s">
        <v>180</v>
      </c>
      <c r="Q1454" t="s">
        <v>1670</v>
      </c>
    </row>
    <row r="1455" spans="1:17" x14ac:dyDescent="0.25">
      <c r="A1455" t="s">
        <v>10389</v>
      </c>
      <c r="B1455" t="s">
        <v>179</v>
      </c>
      <c r="C1455">
        <v>1</v>
      </c>
      <c r="D1455" t="s">
        <v>18</v>
      </c>
      <c r="E1455" t="s">
        <v>19</v>
      </c>
      <c r="F1455" s="1">
        <v>0.375</v>
      </c>
      <c r="G1455" t="s">
        <v>9841</v>
      </c>
      <c r="H1455" t="s">
        <v>942</v>
      </c>
      <c r="I1455">
        <v>420</v>
      </c>
      <c r="J1455">
        <v>13</v>
      </c>
      <c r="K1455" s="4">
        <v>1E+22</v>
      </c>
      <c r="L1455" t="s">
        <v>10390</v>
      </c>
      <c r="M1455" t="s">
        <v>915</v>
      </c>
      <c r="N1455" t="s">
        <v>9821</v>
      </c>
      <c r="O1455" t="s">
        <v>66</v>
      </c>
      <c r="P1455" t="s">
        <v>180</v>
      </c>
      <c r="Q1455" t="s">
        <v>1671</v>
      </c>
    </row>
    <row r="1456" spans="1:17" x14ac:dyDescent="0.25">
      <c r="A1456" t="s">
        <v>10389</v>
      </c>
      <c r="B1456" t="s">
        <v>713</v>
      </c>
      <c r="C1456">
        <v>1</v>
      </c>
      <c r="D1456" t="s">
        <v>18</v>
      </c>
      <c r="E1456" t="s">
        <v>29</v>
      </c>
      <c r="F1456" s="1">
        <v>0.375</v>
      </c>
      <c r="G1456" t="s">
        <v>9841</v>
      </c>
      <c r="H1456" t="s">
        <v>942</v>
      </c>
      <c r="I1456">
        <v>420</v>
      </c>
      <c r="J1456">
        <v>13</v>
      </c>
      <c r="K1456" s="4">
        <v>1E+22</v>
      </c>
      <c r="L1456" t="s">
        <v>38</v>
      </c>
      <c r="M1456" t="s">
        <v>915</v>
      </c>
      <c r="N1456" t="s">
        <v>9821</v>
      </c>
      <c r="O1456" t="s">
        <v>66</v>
      </c>
      <c r="P1456" t="s">
        <v>180</v>
      </c>
      <c r="Q1456" t="s">
        <v>1672</v>
      </c>
    </row>
    <row r="1457" spans="1:17" x14ac:dyDescent="0.25">
      <c r="A1457" t="s">
        <v>10389</v>
      </c>
      <c r="B1457" t="s">
        <v>946</v>
      </c>
      <c r="C1457">
        <v>1</v>
      </c>
      <c r="D1457" t="s">
        <v>18</v>
      </c>
      <c r="E1457" t="s">
        <v>33</v>
      </c>
      <c r="F1457" s="1">
        <v>0.375</v>
      </c>
      <c r="G1457" t="s">
        <v>9841</v>
      </c>
      <c r="H1457" t="s">
        <v>942</v>
      </c>
      <c r="I1457">
        <v>420</v>
      </c>
      <c r="J1457">
        <v>13</v>
      </c>
      <c r="K1457" s="4">
        <v>1E+22</v>
      </c>
      <c r="L1457" t="s">
        <v>38</v>
      </c>
      <c r="M1457" t="s">
        <v>915</v>
      </c>
      <c r="N1457" t="s">
        <v>9821</v>
      </c>
      <c r="O1457" t="s">
        <v>66</v>
      </c>
      <c r="P1457" t="s">
        <v>180</v>
      </c>
      <c r="Q1457" t="s">
        <v>1673</v>
      </c>
    </row>
    <row r="1458" spans="1:17" x14ac:dyDescent="0.25">
      <c r="A1458" t="s">
        <v>10389</v>
      </c>
      <c r="B1458" t="s">
        <v>948</v>
      </c>
      <c r="C1458">
        <v>1</v>
      </c>
      <c r="D1458" t="s">
        <v>18</v>
      </c>
      <c r="E1458" t="s">
        <v>19</v>
      </c>
      <c r="F1458" s="1">
        <v>0.375</v>
      </c>
      <c r="G1458" t="s">
        <v>9841</v>
      </c>
      <c r="H1458" t="s">
        <v>942</v>
      </c>
      <c r="I1458">
        <v>420</v>
      </c>
      <c r="J1458">
        <v>13</v>
      </c>
      <c r="K1458" s="4">
        <v>1E+16</v>
      </c>
      <c r="L1458" t="s">
        <v>38</v>
      </c>
      <c r="M1458" t="s">
        <v>915</v>
      </c>
      <c r="N1458" t="s">
        <v>9821</v>
      </c>
      <c r="O1458" t="s">
        <v>66</v>
      </c>
      <c r="P1458" t="s">
        <v>180</v>
      </c>
      <c r="Q1458" t="s">
        <v>1674</v>
      </c>
    </row>
    <row r="1459" spans="1:17" x14ac:dyDescent="0.25">
      <c r="A1459" t="s">
        <v>10389</v>
      </c>
      <c r="B1459" t="s">
        <v>950</v>
      </c>
      <c r="C1459">
        <v>1</v>
      </c>
      <c r="D1459" t="s">
        <v>18</v>
      </c>
      <c r="E1459" t="s">
        <v>29</v>
      </c>
      <c r="F1459" s="1">
        <v>0.375</v>
      </c>
      <c r="G1459" t="s">
        <v>9841</v>
      </c>
      <c r="H1459" t="s">
        <v>942</v>
      </c>
      <c r="I1459">
        <v>420</v>
      </c>
      <c r="J1459">
        <v>13</v>
      </c>
      <c r="K1459" s="4">
        <v>1E+16</v>
      </c>
      <c r="L1459" t="s">
        <v>38</v>
      </c>
      <c r="M1459" t="s">
        <v>915</v>
      </c>
      <c r="N1459" t="s">
        <v>9821</v>
      </c>
      <c r="O1459" t="s">
        <v>66</v>
      </c>
      <c r="P1459" t="s">
        <v>180</v>
      </c>
      <c r="Q1459" t="s">
        <v>1675</v>
      </c>
    </row>
    <row r="1460" spans="1:17" x14ac:dyDescent="0.25">
      <c r="A1460" t="s">
        <v>10391</v>
      </c>
      <c r="B1460" t="s">
        <v>179</v>
      </c>
      <c r="C1460">
        <v>1</v>
      </c>
      <c r="D1460" t="s">
        <v>1189</v>
      </c>
      <c r="E1460" t="s">
        <v>19</v>
      </c>
      <c r="F1460" s="1">
        <v>0.375</v>
      </c>
      <c r="G1460" t="s">
        <v>9841</v>
      </c>
      <c r="H1460" t="s">
        <v>943</v>
      </c>
      <c r="I1460">
        <v>420</v>
      </c>
      <c r="J1460">
        <v>17</v>
      </c>
      <c r="K1460" s="4">
        <v>1E+41</v>
      </c>
      <c r="L1460" t="s">
        <v>10392</v>
      </c>
      <c r="M1460" t="s">
        <v>915</v>
      </c>
      <c r="N1460" t="s">
        <v>9821</v>
      </c>
      <c r="O1460" t="s">
        <v>25</v>
      </c>
      <c r="P1460" t="s">
        <v>180</v>
      </c>
      <c r="Q1460" t="s">
        <v>1676</v>
      </c>
    </row>
    <row r="1461" spans="1:17" x14ac:dyDescent="0.25">
      <c r="A1461" t="s">
        <v>10391</v>
      </c>
      <c r="B1461" t="s">
        <v>713</v>
      </c>
      <c r="C1461">
        <v>1</v>
      </c>
      <c r="D1461" t="s">
        <v>1189</v>
      </c>
      <c r="E1461" t="s">
        <v>29</v>
      </c>
      <c r="F1461" s="1">
        <v>0.375</v>
      </c>
      <c r="G1461" t="s">
        <v>9841</v>
      </c>
      <c r="H1461" t="s">
        <v>943</v>
      </c>
      <c r="I1461">
        <v>420</v>
      </c>
      <c r="J1461">
        <v>17</v>
      </c>
      <c r="K1461" s="4">
        <v>1E+41</v>
      </c>
      <c r="L1461" t="s">
        <v>38</v>
      </c>
      <c r="M1461" t="s">
        <v>915</v>
      </c>
      <c r="N1461" t="s">
        <v>9821</v>
      </c>
      <c r="O1461" t="s">
        <v>25</v>
      </c>
      <c r="P1461" t="s">
        <v>180</v>
      </c>
      <c r="Q1461" t="s">
        <v>1677</v>
      </c>
    </row>
    <row r="1462" spans="1:17" x14ac:dyDescent="0.25">
      <c r="A1462" t="s">
        <v>10391</v>
      </c>
      <c r="B1462" t="s">
        <v>946</v>
      </c>
      <c r="C1462">
        <v>1</v>
      </c>
      <c r="D1462" t="s">
        <v>1189</v>
      </c>
      <c r="E1462" t="s">
        <v>33</v>
      </c>
      <c r="F1462" s="1">
        <v>0.375</v>
      </c>
      <c r="G1462" t="s">
        <v>9841</v>
      </c>
      <c r="H1462" t="s">
        <v>943</v>
      </c>
      <c r="I1462">
        <v>420</v>
      </c>
      <c r="J1462">
        <v>17</v>
      </c>
      <c r="K1462" s="4">
        <v>1E+41</v>
      </c>
      <c r="L1462" t="s">
        <v>38</v>
      </c>
      <c r="M1462" t="s">
        <v>915</v>
      </c>
      <c r="N1462" t="s">
        <v>9821</v>
      </c>
      <c r="O1462" t="s">
        <v>25</v>
      </c>
      <c r="P1462" t="s">
        <v>180</v>
      </c>
      <c r="Q1462" t="s">
        <v>1678</v>
      </c>
    </row>
    <row r="1463" spans="1:17" x14ac:dyDescent="0.25">
      <c r="A1463" t="s">
        <v>10391</v>
      </c>
      <c r="B1463" t="s">
        <v>948</v>
      </c>
      <c r="C1463">
        <v>1</v>
      </c>
      <c r="D1463" t="s">
        <v>1189</v>
      </c>
      <c r="E1463" t="s">
        <v>19</v>
      </c>
      <c r="F1463" s="1">
        <v>0.375</v>
      </c>
      <c r="G1463" t="s">
        <v>9841</v>
      </c>
      <c r="H1463" t="s">
        <v>943</v>
      </c>
      <c r="I1463">
        <v>420</v>
      </c>
      <c r="J1463">
        <v>17</v>
      </c>
      <c r="K1463" s="4">
        <v>9.9999999999999995E+33</v>
      </c>
      <c r="L1463" t="s">
        <v>38</v>
      </c>
      <c r="M1463" t="s">
        <v>915</v>
      </c>
      <c r="N1463" t="s">
        <v>9821</v>
      </c>
      <c r="O1463" t="s">
        <v>25</v>
      </c>
      <c r="P1463" t="s">
        <v>180</v>
      </c>
      <c r="Q1463" t="s">
        <v>1679</v>
      </c>
    </row>
    <row r="1464" spans="1:17" x14ac:dyDescent="0.25">
      <c r="A1464" t="s">
        <v>10391</v>
      </c>
      <c r="B1464" t="s">
        <v>950</v>
      </c>
      <c r="C1464">
        <v>1</v>
      </c>
      <c r="D1464" t="s">
        <v>1189</v>
      </c>
      <c r="E1464" t="s">
        <v>33</v>
      </c>
      <c r="F1464" s="1">
        <v>0.375</v>
      </c>
      <c r="G1464" t="s">
        <v>9841</v>
      </c>
      <c r="H1464" t="s">
        <v>943</v>
      </c>
      <c r="I1464">
        <v>420</v>
      </c>
      <c r="J1464">
        <v>17</v>
      </c>
      <c r="K1464" s="4">
        <v>1.0000000000000001E+32</v>
      </c>
      <c r="L1464" t="s">
        <v>38</v>
      </c>
      <c r="M1464" t="s">
        <v>915</v>
      </c>
      <c r="N1464" t="s">
        <v>9821</v>
      </c>
      <c r="O1464" t="s">
        <v>25</v>
      </c>
      <c r="P1464" t="s">
        <v>180</v>
      </c>
      <c r="Q1464" t="s">
        <v>1680</v>
      </c>
    </row>
    <row r="1465" spans="1:17" x14ac:dyDescent="0.25">
      <c r="A1465" t="s">
        <v>10393</v>
      </c>
      <c r="B1465" t="s">
        <v>17</v>
      </c>
      <c r="C1465">
        <v>1</v>
      </c>
      <c r="D1465" t="s">
        <v>18</v>
      </c>
      <c r="E1465" t="s">
        <v>19</v>
      </c>
      <c r="F1465" s="1">
        <v>0.58333333333333337</v>
      </c>
      <c r="G1465" t="s">
        <v>9134</v>
      </c>
      <c r="H1465" t="s">
        <v>10394</v>
      </c>
      <c r="I1465">
        <v>60</v>
      </c>
      <c r="J1465">
        <v>244</v>
      </c>
      <c r="K1465" s="4">
        <v>1.1111010001111099E+44</v>
      </c>
      <c r="L1465" t="s">
        <v>10395</v>
      </c>
      <c r="M1465" t="s">
        <v>24</v>
      </c>
      <c r="N1465" t="s">
        <v>10396</v>
      </c>
      <c r="O1465" t="s">
        <v>25</v>
      </c>
      <c r="P1465" t="s">
        <v>20</v>
      </c>
      <c r="Q1465" t="s">
        <v>1689</v>
      </c>
    </row>
    <row r="1466" spans="1:17" x14ac:dyDescent="0.25">
      <c r="A1466" t="s">
        <v>10393</v>
      </c>
      <c r="B1466" t="s">
        <v>28</v>
      </c>
      <c r="C1466">
        <v>1</v>
      </c>
      <c r="D1466" t="s">
        <v>18</v>
      </c>
      <c r="E1466" t="s">
        <v>33</v>
      </c>
      <c r="F1466" s="1">
        <v>0.375</v>
      </c>
      <c r="G1466" t="s">
        <v>9162</v>
      </c>
      <c r="H1466" t="s">
        <v>10397</v>
      </c>
      <c r="I1466">
        <v>60</v>
      </c>
      <c r="J1466">
        <v>148</v>
      </c>
      <c r="K1466" s="4">
        <v>1.1111110001111099E+44</v>
      </c>
      <c r="L1466" t="s">
        <v>10395</v>
      </c>
      <c r="M1466" t="s">
        <v>24</v>
      </c>
      <c r="N1466" t="s">
        <v>10396</v>
      </c>
      <c r="O1466" t="s">
        <v>25</v>
      </c>
      <c r="P1466" t="s">
        <v>20</v>
      </c>
      <c r="Q1466" t="s">
        <v>1690</v>
      </c>
    </row>
    <row r="1467" spans="1:17" x14ac:dyDescent="0.25">
      <c r="A1467" t="s">
        <v>10393</v>
      </c>
      <c r="B1467" t="s">
        <v>28</v>
      </c>
      <c r="C1467">
        <v>2</v>
      </c>
      <c r="D1467" t="s">
        <v>18</v>
      </c>
      <c r="E1467" t="s">
        <v>33</v>
      </c>
      <c r="F1467" s="1">
        <v>0.58333333333333337</v>
      </c>
      <c r="G1467" t="s">
        <v>9167</v>
      </c>
      <c r="H1467" t="s">
        <v>1682</v>
      </c>
      <c r="I1467">
        <v>60</v>
      </c>
      <c r="J1467">
        <v>95</v>
      </c>
      <c r="K1467" s="4">
        <v>1.1111110001111099E+44</v>
      </c>
      <c r="L1467" t="s">
        <v>10395</v>
      </c>
      <c r="M1467" t="s">
        <v>24</v>
      </c>
      <c r="N1467" t="s">
        <v>10396</v>
      </c>
      <c r="O1467" t="s">
        <v>25</v>
      </c>
      <c r="P1467" t="s">
        <v>20</v>
      </c>
      <c r="Q1467" t="s">
        <v>1691</v>
      </c>
    </row>
    <row r="1468" spans="1:17" x14ac:dyDescent="0.25">
      <c r="A1468" t="s">
        <v>10393</v>
      </c>
      <c r="B1468" t="s">
        <v>44</v>
      </c>
      <c r="C1468">
        <v>1</v>
      </c>
      <c r="D1468" t="s">
        <v>18</v>
      </c>
      <c r="E1468" t="s">
        <v>29</v>
      </c>
      <c r="F1468" s="1">
        <v>0.41666666666666669</v>
      </c>
      <c r="G1468" t="s">
        <v>10398</v>
      </c>
      <c r="H1468" t="s">
        <v>1692</v>
      </c>
      <c r="I1468">
        <v>60</v>
      </c>
      <c r="J1468">
        <v>23</v>
      </c>
      <c r="K1468" s="4">
        <v>1.1110100011111E+43</v>
      </c>
      <c r="L1468" t="s">
        <v>10395</v>
      </c>
      <c r="M1468" t="s">
        <v>24</v>
      </c>
      <c r="N1468" t="s">
        <v>10396</v>
      </c>
      <c r="O1468" t="s">
        <v>25</v>
      </c>
      <c r="P1468" t="s">
        <v>45</v>
      </c>
      <c r="Q1468" t="s">
        <v>1693</v>
      </c>
    </row>
    <row r="1469" spans="1:17" x14ac:dyDescent="0.25">
      <c r="A1469" t="s">
        <v>10393</v>
      </c>
      <c r="B1469" t="s">
        <v>44</v>
      </c>
      <c r="C1469">
        <v>2</v>
      </c>
      <c r="D1469" t="s">
        <v>18</v>
      </c>
      <c r="E1469" t="s">
        <v>29</v>
      </c>
      <c r="F1469" s="1">
        <v>0.45833333333333331</v>
      </c>
      <c r="G1469" t="s">
        <v>10398</v>
      </c>
      <c r="H1469" t="s">
        <v>1692</v>
      </c>
      <c r="I1469">
        <v>60</v>
      </c>
      <c r="J1469">
        <v>16</v>
      </c>
      <c r="K1469" s="4">
        <v>1.1110100011111E+43</v>
      </c>
      <c r="L1469" t="s">
        <v>10395</v>
      </c>
      <c r="M1469" t="s">
        <v>24</v>
      </c>
      <c r="N1469" t="s">
        <v>10396</v>
      </c>
      <c r="O1469" t="s">
        <v>25</v>
      </c>
      <c r="P1469" t="s">
        <v>45</v>
      </c>
      <c r="Q1469" t="s">
        <v>1694</v>
      </c>
    </row>
    <row r="1470" spans="1:17" x14ac:dyDescent="0.25">
      <c r="A1470" t="s">
        <v>10393</v>
      </c>
      <c r="B1470" t="s">
        <v>44</v>
      </c>
      <c r="C1470">
        <v>3</v>
      </c>
      <c r="D1470" t="s">
        <v>18</v>
      </c>
      <c r="E1470" t="s">
        <v>29</v>
      </c>
      <c r="F1470" s="1">
        <v>0.5</v>
      </c>
      <c r="G1470" t="s">
        <v>10398</v>
      </c>
      <c r="H1470" t="s">
        <v>1692</v>
      </c>
      <c r="I1470">
        <v>60</v>
      </c>
      <c r="J1470">
        <v>19</v>
      </c>
      <c r="K1470" s="4">
        <v>1.1110100011111E+43</v>
      </c>
      <c r="L1470" t="s">
        <v>10395</v>
      </c>
      <c r="M1470" t="s">
        <v>24</v>
      </c>
      <c r="N1470" t="s">
        <v>10396</v>
      </c>
      <c r="O1470" t="s">
        <v>25</v>
      </c>
      <c r="P1470" t="s">
        <v>45</v>
      </c>
      <c r="Q1470" t="s">
        <v>1695</v>
      </c>
    </row>
    <row r="1471" spans="1:17" x14ac:dyDescent="0.25">
      <c r="A1471" t="s">
        <v>10393</v>
      </c>
      <c r="B1471" t="s">
        <v>44</v>
      </c>
      <c r="C1471">
        <v>4</v>
      </c>
      <c r="D1471" t="s">
        <v>18</v>
      </c>
      <c r="E1471" t="s">
        <v>33</v>
      </c>
      <c r="F1471" s="1">
        <v>0.41666666666666669</v>
      </c>
      <c r="G1471" t="s">
        <v>9186</v>
      </c>
      <c r="H1471" t="s">
        <v>1692</v>
      </c>
      <c r="I1471">
        <v>60</v>
      </c>
      <c r="J1471">
        <v>22</v>
      </c>
      <c r="K1471" s="4">
        <v>1.1111100011111E+43</v>
      </c>
      <c r="L1471" t="s">
        <v>10395</v>
      </c>
      <c r="M1471" t="s">
        <v>24</v>
      </c>
      <c r="N1471" t="s">
        <v>10396</v>
      </c>
      <c r="O1471" t="s">
        <v>25</v>
      </c>
      <c r="P1471" t="s">
        <v>45</v>
      </c>
      <c r="Q1471" t="s">
        <v>1696</v>
      </c>
    </row>
    <row r="1472" spans="1:17" x14ac:dyDescent="0.25">
      <c r="A1472" t="s">
        <v>10393</v>
      </c>
      <c r="B1472" t="s">
        <v>44</v>
      </c>
      <c r="C1472">
        <v>5</v>
      </c>
      <c r="D1472" t="s">
        <v>18</v>
      </c>
      <c r="E1472" t="s">
        <v>33</v>
      </c>
      <c r="F1472" s="1">
        <v>0.45833333333333331</v>
      </c>
      <c r="G1472" t="s">
        <v>10399</v>
      </c>
      <c r="H1472" t="s">
        <v>1692</v>
      </c>
      <c r="I1472">
        <v>60</v>
      </c>
      <c r="J1472">
        <v>16</v>
      </c>
      <c r="K1472" s="4">
        <v>1.1111100011111E+43</v>
      </c>
      <c r="L1472" t="s">
        <v>10395</v>
      </c>
      <c r="M1472" t="s">
        <v>24</v>
      </c>
      <c r="N1472" t="s">
        <v>10396</v>
      </c>
      <c r="O1472" t="s">
        <v>25</v>
      </c>
      <c r="P1472" t="s">
        <v>45</v>
      </c>
      <c r="Q1472" t="s">
        <v>1697</v>
      </c>
    </row>
    <row r="1473" spans="1:17" x14ac:dyDescent="0.25">
      <c r="A1473" t="s">
        <v>10393</v>
      </c>
      <c r="B1473" t="s">
        <v>44</v>
      </c>
      <c r="C1473">
        <v>6</v>
      </c>
      <c r="D1473" t="s">
        <v>18</v>
      </c>
      <c r="E1473" t="s">
        <v>33</v>
      </c>
      <c r="F1473" s="1">
        <v>0.5</v>
      </c>
      <c r="G1473" t="s">
        <v>10400</v>
      </c>
      <c r="H1473" t="s">
        <v>1692</v>
      </c>
      <c r="I1473">
        <v>60</v>
      </c>
      <c r="J1473">
        <v>22</v>
      </c>
      <c r="K1473" s="4">
        <v>1.1111100011111E+43</v>
      </c>
      <c r="L1473" t="s">
        <v>10395</v>
      </c>
      <c r="M1473" t="s">
        <v>24</v>
      </c>
      <c r="N1473" t="s">
        <v>10396</v>
      </c>
      <c r="O1473" t="s">
        <v>25</v>
      </c>
      <c r="P1473" t="s">
        <v>45</v>
      </c>
      <c r="Q1473" t="s">
        <v>1698</v>
      </c>
    </row>
    <row r="1474" spans="1:17" x14ac:dyDescent="0.25">
      <c r="A1474" t="s">
        <v>10393</v>
      </c>
      <c r="B1474" t="s">
        <v>44</v>
      </c>
      <c r="C1474">
        <v>7</v>
      </c>
      <c r="D1474" t="s">
        <v>18</v>
      </c>
      <c r="E1474" t="s">
        <v>33</v>
      </c>
      <c r="F1474" s="1">
        <v>0.625</v>
      </c>
      <c r="G1474" t="s">
        <v>10401</v>
      </c>
      <c r="H1474" t="s">
        <v>1692</v>
      </c>
      <c r="I1474">
        <v>60</v>
      </c>
      <c r="J1474">
        <v>12</v>
      </c>
      <c r="K1474" s="4">
        <v>1.1111100011111E+43</v>
      </c>
      <c r="L1474" t="s">
        <v>10395</v>
      </c>
      <c r="M1474" t="s">
        <v>24</v>
      </c>
      <c r="N1474" t="s">
        <v>10396</v>
      </c>
      <c r="O1474" t="s">
        <v>25</v>
      </c>
      <c r="P1474" t="s">
        <v>45</v>
      </c>
      <c r="Q1474" t="s">
        <v>1699</v>
      </c>
    </row>
    <row r="1475" spans="1:17" x14ac:dyDescent="0.25">
      <c r="A1475" t="s">
        <v>10393</v>
      </c>
      <c r="B1475" t="s">
        <v>44</v>
      </c>
      <c r="C1475">
        <v>8</v>
      </c>
      <c r="D1475" t="s">
        <v>18</v>
      </c>
      <c r="E1475" t="s">
        <v>33</v>
      </c>
      <c r="F1475" s="1">
        <v>0.66666666666666663</v>
      </c>
      <c r="G1475" t="s">
        <v>10401</v>
      </c>
      <c r="H1475" t="s">
        <v>1692</v>
      </c>
      <c r="I1475">
        <v>60</v>
      </c>
      <c r="J1475">
        <v>14</v>
      </c>
      <c r="K1475" s="4">
        <v>1.1111100011111E+43</v>
      </c>
      <c r="L1475" t="s">
        <v>10395</v>
      </c>
      <c r="M1475" t="s">
        <v>24</v>
      </c>
      <c r="N1475" t="s">
        <v>10396</v>
      </c>
      <c r="O1475" t="s">
        <v>25</v>
      </c>
      <c r="P1475" t="s">
        <v>45</v>
      </c>
      <c r="Q1475" t="s">
        <v>1700</v>
      </c>
    </row>
    <row r="1476" spans="1:17" x14ac:dyDescent="0.25">
      <c r="A1476" t="s">
        <v>10393</v>
      </c>
      <c r="B1476" t="s">
        <v>44</v>
      </c>
      <c r="C1476">
        <v>9</v>
      </c>
      <c r="D1476" t="s">
        <v>18</v>
      </c>
      <c r="E1476" t="s">
        <v>42</v>
      </c>
      <c r="F1476" s="1">
        <v>0.41666666666666669</v>
      </c>
      <c r="G1476" t="s">
        <v>10402</v>
      </c>
      <c r="H1476" t="s">
        <v>1692</v>
      </c>
      <c r="I1476">
        <v>60</v>
      </c>
      <c r="J1476">
        <v>15</v>
      </c>
      <c r="K1476" s="4">
        <v>1.1111100011111E+43</v>
      </c>
      <c r="L1476" t="s">
        <v>10395</v>
      </c>
      <c r="M1476" t="s">
        <v>24</v>
      </c>
      <c r="N1476" t="s">
        <v>10396</v>
      </c>
      <c r="O1476" t="s">
        <v>25</v>
      </c>
      <c r="P1476" t="s">
        <v>45</v>
      </c>
      <c r="Q1476" t="s">
        <v>1701</v>
      </c>
    </row>
    <row r="1477" spans="1:17" x14ac:dyDescent="0.25">
      <c r="A1477" t="s">
        <v>10393</v>
      </c>
      <c r="B1477" t="s">
        <v>44</v>
      </c>
      <c r="C1477">
        <v>10</v>
      </c>
      <c r="D1477" t="s">
        <v>18</v>
      </c>
      <c r="E1477" t="s">
        <v>42</v>
      </c>
      <c r="F1477" s="1">
        <v>0.45833333333333331</v>
      </c>
      <c r="G1477" t="s">
        <v>10402</v>
      </c>
      <c r="H1477" t="s">
        <v>1692</v>
      </c>
      <c r="I1477">
        <v>60</v>
      </c>
      <c r="J1477">
        <v>20</v>
      </c>
      <c r="K1477" s="4">
        <v>1.1111100011111E+43</v>
      </c>
      <c r="L1477" t="s">
        <v>10395</v>
      </c>
      <c r="M1477" t="s">
        <v>24</v>
      </c>
      <c r="N1477" t="s">
        <v>10396</v>
      </c>
      <c r="O1477" t="s">
        <v>25</v>
      </c>
      <c r="P1477" t="s">
        <v>45</v>
      </c>
      <c r="Q1477" t="s">
        <v>1702</v>
      </c>
    </row>
    <row r="1478" spans="1:17" x14ac:dyDescent="0.25">
      <c r="A1478" t="s">
        <v>10393</v>
      </c>
      <c r="B1478" t="s">
        <v>44</v>
      </c>
      <c r="C1478">
        <v>11</v>
      </c>
      <c r="D1478" t="s">
        <v>18</v>
      </c>
      <c r="E1478" t="s">
        <v>42</v>
      </c>
      <c r="F1478" s="1">
        <v>0.54166666666666663</v>
      </c>
      <c r="G1478" t="s">
        <v>10403</v>
      </c>
      <c r="H1478" t="s">
        <v>1692</v>
      </c>
      <c r="I1478">
        <v>60</v>
      </c>
      <c r="J1478">
        <v>21</v>
      </c>
      <c r="K1478" s="4">
        <v>1.1111100011111E+43</v>
      </c>
      <c r="L1478" t="s">
        <v>10395</v>
      </c>
      <c r="M1478" t="s">
        <v>24</v>
      </c>
      <c r="N1478" t="s">
        <v>10396</v>
      </c>
      <c r="O1478" t="s">
        <v>25</v>
      </c>
      <c r="P1478" t="s">
        <v>45</v>
      </c>
      <c r="Q1478" t="s">
        <v>1703</v>
      </c>
    </row>
    <row r="1479" spans="1:17" x14ac:dyDescent="0.25">
      <c r="A1479" t="s">
        <v>10393</v>
      </c>
      <c r="B1479" t="s">
        <v>44</v>
      </c>
      <c r="C1479">
        <v>12</v>
      </c>
      <c r="D1479" t="s">
        <v>18</v>
      </c>
      <c r="E1479" t="s">
        <v>42</v>
      </c>
      <c r="F1479" s="1">
        <v>0.58333333333333337</v>
      </c>
      <c r="G1479" t="s">
        <v>10404</v>
      </c>
      <c r="H1479" t="s">
        <v>1692</v>
      </c>
      <c r="I1479">
        <v>60</v>
      </c>
      <c r="J1479">
        <v>20</v>
      </c>
      <c r="K1479" s="4">
        <v>1.1111100011111E+43</v>
      </c>
      <c r="L1479" t="s">
        <v>10395</v>
      </c>
      <c r="M1479" t="s">
        <v>24</v>
      </c>
      <c r="N1479" t="s">
        <v>10396</v>
      </c>
      <c r="O1479" t="s">
        <v>25</v>
      </c>
      <c r="P1479" t="s">
        <v>45</v>
      </c>
      <c r="Q1479" t="s">
        <v>1704</v>
      </c>
    </row>
    <row r="1480" spans="1:17" x14ac:dyDescent="0.25">
      <c r="A1480" t="s">
        <v>10393</v>
      </c>
      <c r="B1480" t="s">
        <v>44</v>
      </c>
      <c r="C1480">
        <v>13</v>
      </c>
      <c r="D1480" t="s">
        <v>18</v>
      </c>
      <c r="E1480" t="s">
        <v>42</v>
      </c>
      <c r="F1480" s="1">
        <v>0.625</v>
      </c>
      <c r="G1480" t="s">
        <v>10405</v>
      </c>
      <c r="H1480" t="s">
        <v>1692</v>
      </c>
      <c r="I1480">
        <v>60</v>
      </c>
      <c r="J1480">
        <v>12</v>
      </c>
      <c r="K1480" s="4">
        <v>1.1111100011111E+43</v>
      </c>
      <c r="L1480" t="s">
        <v>10395</v>
      </c>
      <c r="M1480" t="s">
        <v>24</v>
      </c>
      <c r="N1480" t="s">
        <v>10396</v>
      </c>
      <c r="O1480" t="s">
        <v>25</v>
      </c>
      <c r="P1480" t="s">
        <v>45</v>
      </c>
      <c r="Q1480" t="s">
        <v>1705</v>
      </c>
    </row>
    <row r="1481" spans="1:17" x14ac:dyDescent="0.25">
      <c r="A1481" t="s">
        <v>10393</v>
      </c>
      <c r="B1481" t="s">
        <v>44</v>
      </c>
      <c r="C1481">
        <v>14</v>
      </c>
      <c r="D1481" t="s">
        <v>18</v>
      </c>
      <c r="E1481" t="s">
        <v>42</v>
      </c>
      <c r="F1481" s="1">
        <v>0.66666666666666663</v>
      </c>
      <c r="G1481" t="s">
        <v>10405</v>
      </c>
      <c r="H1481" t="s">
        <v>1692</v>
      </c>
      <c r="I1481">
        <v>60</v>
      </c>
      <c r="J1481">
        <v>10</v>
      </c>
      <c r="K1481" s="4">
        <v>1.1111100011111E+43</v>
      </c>
      <c r="L1481" t="s">
        <v>10395</v>
      </c>
      <c r="M1481" t="s">
        <v>24</v>
      </c>
      <c r="N1481" t="s">
        <v>10396</v>
      </c>
      <c r="O1481" t="s">
        <v>25</v>
      </c>
      <c r="P1481" t="s">
        <v>45</v>
      </c>
      <c r="Q1481" t="s">
        <v>1706</v>
      </c>
    </row>
    <row r="1482" spans="1:17" x14ac:dyDescent="0.25">
      <c r="A1482" t="s">
        <v>10406</v>
      </c>
      <c r="B1482" t="s">
        <v>17</v>
      </c>
      <c r="C1482">
        <v>1</v>
      </c>
      <c r="D1482" t="s">
        <v>18</v>
      </c>
      <c r="E1482" t="s">
        <v>19</v>
      </c>
      <c r="F1482" s="1">
        <v>0.58333333333333337</v>
      </c>
      <c r="G1482" t="s">
        <v>9239</v>
      </c>
      <c r="H1482" t="s">
        <v>1684</v>
      </c>
      <c r="I1482">
        <v>120</v>
      </c>
      <c r="J1482">
        <v>100</v>
      </c>
      <c r="K1482" s="4">
        <v>1.1111100111111E+24</v>
      </c>
      <c r="L1482" t="s">
        <v>10407</v>
      </c>
      <c r="M1482" t="s">
        <v>24</v>
      </c>
      <c r="N1482" t="s">
        <v>9286</v>
      </c>
      <c r="O1482" t="s">
        <v>66</v>
      </c>
      <c r="P1482" t="s">
        <v>20</v>
      </c>
      <c r="Q1482" t="s">
        <v>1707</v>
      </c>
    </row>
    <row r="1483" spans="1:17" x14ac:dyDescent="0.25">
      <c r="A1483" t="s">
        <v>10406</v>
      </c>
      <c r="B1483" t="s">
        <v>28</v>
      </c>
      <c r="C1483">
        <v>1</v>
      </c>
      <c r="D1483" t="s">
        <v>18</v>
      </c>
      <c r="E1483" t="s">
        <v>42</v>
      </c>
      <c r="F1483" s="1">
        <v>0.54166666666666663</v>
      </c>
      <c r="G1483" t="s">
        <v>9162</v>
      </c>
      <c r="H1483" t="s">
        <v>1684</v>
      </c>
      <c r="I1483">
        <v>120</v>
      </c>
      <c r="J1483">
        <v>99</v>
      </c>
      <c r="K1483" s="4">
        <v>1.1111100111111E+24</v>
      </c>
      <c r="L1483" t="s">
        <v>10407</v>
      </c>
      <c r="M1483" t="s">
        <v>24</v>
      </c>
      <c r="N1483" t="s">
        <v>9286</v>
      </c>
      <c r="O1483" t="s">
        <v>66</v>
      </c>
      <c r="P1483" t="s">
        <v>20</v>
      </c>
      <c r="Q1483" t="s">
        <v>1708</v>
      </c>
    </row>
    <row r="1484" spans="1:17" x14ac:dyDescent="0.25">
      <c r="A1484" t="s">
        <v>10408</v>
      </c>
      <c r="B1484" t="s">
        <v>17</v>
      </c>
      <c r="C1484">
        <v>1</v>
      </c>
      <c r="D1484" t="s">
        <v>18</v>
      </c>
      <c r="E1484" t="s">
        <v>29</v>
      </c>
      <c r="F1484" s="1">
        <v>0.45833333333333331</v>
      </c>
      <c r="G1484" t="s">
        <v>9239</v>
      </c>
      <c r="H1484" t="s">
        <v>1688</v>
      </c>
      <c r="I1484">
        <v>120</v>
      </c>
      <c r="J1484">
        <v>66</v>
      </c>
      <c r="K1484" s="4">
        <v>1.1111010001111099E+44</v>
      </c>
      <c r="L1484" t="s">
        <v>10409</v>
      </c>
      <c r="M1484" t="s">
        <v>24</v>
      </c>
      <c r="N1484" t="s">
        <v>10396</v>
      </c>
      <c r="O1484" t="s">
        <v>25</v>
      </c>
      <c r="P1484" t="s">
        <v>20</v>
      </c>
      <c r="Q1484" t="s">
        <v>1709</v>
      </c>
    </row>
    <row r="1485" spans="1:17" x14ac:dyDescent="0.25">
      <c r="A1485" t="s">
        <v>10408</v>
      </c>
      <c r="B1485" t="s">
        <v>44</v>
      </c>
      <c r="C1485">
        <v>1</v>
      </c>
      <c r="D1485" t="s">
        <v>18</v>
      </c>
      <c r="E1485" t="s">
        <v>42</v>
      </c>
      <c r="F1485" s="1">
        <v>0.54166666666666663</v>
      </c>
      <c r="G1485" t="s">
        <v>9149</v>
      </c>
      <c r="H1485" t="s">
        <v>1710</v>
      </c>
      <c r="I1485">
        <v>60</v>
      </c>
      <c r="J1485">
        <v>16</v>
      </c>
      <c r="K1485" s="4">
        <v>1.0100000101E+42</v>
      </c>
      <c r="L1485" t="s">
        <v>38</v>
      </c>
      <c r="M1485" t="s">
        <v>24</v>
      </c>
      <c r="N1485" t="s">
        <v>10396</v>
      </c>
      <c r="O1485" t="s">
        <v>25</v>
      </c>
      <c r="P1485" t="s">
        <v>45</v>
      </c>
      <c r="Q1485" t="s">
        <v>1711</v>
      </c>
    </row>
    <row r="1486" spans="1:17" x14ac:dyDescent="0.25">
      <c r="A1486" t="s">
        <v>10408</v>
      </c>
      <c r="B1486" t="s">
        <v>44</v>
      </c>
      <c r="C1486">
        <v>2</v>
      </c>
      <c r="D1486" t="s">
        <v>18</v>
      </c>
      <c r="E1486" t="s">
        <v>42</v>
      </c>
      <c r="F1486" s="1">
        <v>0.54166666666666663</v>
      </c>
      <c r="G1486" t="s">
        <v>9149</v>
      </c>
      <c r="H1486" t="s">
        <v>1710</v>
      </c>
      <c r="I1486">
        <v>60</v>
      </c>
      <c r="J1486">
        <v>16</v>
      </c>
      <c r="K1486" s="4">
        <v>1.0100000100999999E+41</v>
      </c>
      <c r="L1486" t="s">
        <v>38</v>
      </c>
      <c r="M1486" t="s">
        <v>24</v>
      </c>
      <c r="N1486" t="s">
        <v>10396</v>
      </c>
      <c r="O1486" t="s">
        <v>25</v>
      </c>
      <c r="P1486" t="s">
        <v>45</v>
      </c>
      <c r="Q1486" t="s">
        <v>1712</v>
      </c>
    </row>
    <row r="1487" spans="1:17" x14ac:dyDescent="0.25">
      <c r="A1487" t="s">
        <v>10408</v>
      </c>
      <c r="B1487" t="s">
        <v>44</v>
      </c>
      <c r="C1487">
        <v>3</v>
      </c>
      <c r="D1487" t="s">
        <v>18</v>
      </c>
      <c r="E1487" t="s">
        <v>42</v>
      </c>
      <c r="F1487" s="1">
        <v>0.58333333333333337</v>
      </c>
      <c r="G1487" t="s">
        <v>9149</v>
      </c>
      <c r="H1487" t="s">
        <v>1710</v>
      </c>
      <c r="I1487">
        <v>60</v>
      </c>
      <c r="J1487">
        <v>17</v>
      </c>
      <c r="K1487" s="4">
        <v>1.0100000101E+42</v>
      </c>
      <c r="L1487" t="s">
        <v>38</v>
      </c>
      <c r="M1487" t="s">
        <v>24</v>
      </c>
      <c r="N1487" t="s">
        <v>10396</v>
      </c>
      <c r="O1487" t="s">
        <v>25</v>
      </c>
      <c r="P1487" t="s">
        <v>45</v>
      </c>
      <c r="Q1487" t="s">
        <v>1713</v>
      </c>
    </row>
    <row r="1488" spans="1:17" x14ac:dyDescent="0.25">
      <c r="A1488" t="s">
        <v>10408</v>
      </c>
      <c r="B1488" t="s">
        <v>44</v>
      </c>
      <c r="C1488">
        <v>4</v>
      </c>
      <c r="D1488" t="s">
        <v>18</v>
      </c>
      <c r="E1488" t="s">
        <v>42</v>
      </c>
      <c r="F1488" s="1">
        <v>0.58333333333333337</v>
      </c>
      <c r="G1488" t="s">
        <v>9149</v>
      </c>
      <c r="H1488" t="s">
        <v>1710</v>
      </c>
      <c r="I1488">
        <v>60</v>
      </c>
      <c r="J1488">
        <v>17</v>
      </c>
      <c r="K1488" s="4">
        <v>1.0100000100999999E+41</v>
      </c>
      <c r="L1488" t="s">
        <v>38</v>
      </c>
      <c r="M1488" t="s">
        <v>24</v>
      </c>
      <c r="N1488" t="s">
        <v>10396</v>
      </c>
      <c r="O1488" t="s">
        <v>25</v>
      </c>
      <c r="P1488" t="s">
        <v>45</v>
      </c>
      <c r="Q1488" t="s">
        <v>1714</v>
      </c>
    </row>
    <row r="1489" spans="1:17" x14ac:dyDescent="0.25">
      <c r="A1489" t="s">
        <v>10410</v>
      </c>
      <c r="B1489" t="s">
        <v>17</v>
      </c>
      <c r="C1489">
        <v>1</v>
      </c>
      <c r="D1489" t="s">
        <v>18</v>
      </c>
      <c r="E1489" t="s">
        <v>37</v>
      </c>
      <c r="F1489" s="1">
        <v>0.5</v>
      </c>
      <c r="G1489" t="s">
        <v>9358</v>
      </c>
      <c r="H1489" t="s">
        <v>10411</v>
      </c>
      <c r="I1489">
        <v>120</v>
      </c>
      <c r="J1489">
        <v>32</v>
      </c>
      <c r="K1489" s="4">
        <v>1.11101100011111E+44</v>
      </c>
      <c r="L1489" t="s">
        <v>10412</v>
      </c>
      <c r="M1489" t="s">
        <v>24</v>
      </c>
      <c r="N1489" t="s">
        <v>10396</v>
      </c>
      <c r="O1489" t="s">
        <v>25</v>
      </c>
      <c r="P1489" t="s">
        <v>20</v>
      </c>
      <c r="Q1489" t="s">
        <v>1715</v>
      </c>
    </row>
    <row r="1490" spans="1:17" x14ac:dyDescent="0.25">
      <c r="A1490" t="s">
        <v>10410</v>
      </c>
      <c r="B1490" t="s">
        <v>44</v>
      </c>
      <c r="C1490">
        <v>1</v>
      </c>
      <c r="D1490" t="s">
        <v>18</v>
      </c>
      <c r="E1490" t="s">
        <v>42</v>
      </c>
      <c r="F1490" s="1">
        <v>0.625</v>
      </c>
      <c r="G1490" t="s">
        <v>9227</v>
      </c>
      <c r="H1490" t="s">
        <v>10413</v>
      </c>
      <c r="I1490">
        <v>60</v>
      </c>
      <c r="J1490">
        <v>9</v>
      </c>
      <c r="K1490" s="4">
        <v>1.01010000101E+42</v>
      </c>
      <c r="L1490" t="s">
        <v>10412</v>
      </c>
      <c r="M1490" t="s">
        <v>24</v>
      </c>
      <c r="N1490" t="s">
        <v>10396</v>
      </c>
      <c r="O1490" t="s">
        <v>25</v>
      </c>
      <c r="P1490" t="s">
        <v>45</v>
      </c>
      <c r="Q1490" t="s">
        <v>1716</v>
      </c>
    </row>
    <row r="1491" spans="1:17" x14ac:dyDescent="0.25">
      <c r="A1491" t="s">
        <v>10410</v>
      </c>
      <c r="B1491" t="s">
        <v>44</v>
      </c>
      <c r="C1491">
        <v>2</v>
      </c>
      <c r="D1491" t="s">
        <v>18</v>
      </c>
      <c r="E1491" t="s">
        <v>42</v>
      </c>
      <c r="F1491" s="1">
        <v>0.625</v>
      </c>
      <c r="G1491" t="s">
        <v>9227</v>
      </c>
      <c r="H1491" t="s">
        <v>10414</v>
      </c>
      <c r="I1491">
        <v>60</v>
      </c>
      <c r="J1491">
        <v>10</v>
      </c>
      <c r="K1491" s="4">
        <v>1.0100001010100001E+41</v>
      </c>
      <c r="L1491" t="s">
        <v>10412</v>
      </c>
      <c r="M1491" t="s">
        <v>24</v>
      </c>
      <c r="N1491" t="s">
        <v>10396</v>
      </c>
      <c r="O1491" t="s">
        <v>25</v>
      </c>
      <c r="P1491" t="s">
        <v>45</v>
      </c>
      <c r="Q1491" t="s">
        <v>1717</v>
      </c>
    </row>
    <row r="1492" spans="1:17" x14ac:dyDescent="0.25">
      <c r="A1492" t="s">
        <v>10410</v>
      </c>
      <c r="B1492" t="s">
        <v>44</v>
      </c>
      <c r="C1492">
        <v>3</v>
      </c>
      <c r="D1492" t="s">
        <v>18</v>
      </c>
      <c r="E1492" t="s">
        <v>42</v>
      </c>
      <c r="F1492" s="1">
        <v>0.66666666666666663</v>
      </c>
      <c r="G1492" t="s">
        <v>9227</v>
      </c>
      <c r="H1492" t="s">
        <v>10413</v>
      </c>
      <c r="I1492">
        <v>60</v>
      </c>
      <c r="J1492">
        <v>8</v>
      </c>
      <c r="K1492" s="4">
        <v>1.01010000101E+42</v>
      </c>
      <c r="L1492" t="s">
        <v>38</v>
      </c>
      <c r="M1492" t="s">
        <v>24</v>
      </c>
      <c r="N1492" t="s">
        <v>10396</v>
      </c>
      <c r="O1492" t="s">
        <v>25</v>
      </c>
      <c r="P1492" t="s">
        <v>45</v>
      </c>
      <c r="Q1492" t="s">
        <v>1718</v>
      </c>
    </row>
    <row r="1493" spans="1:17" x14ac:dyDescent="0.25">
      <c r="A1493" t="s">
        <v>10410</v>
      </c>
      <c r="B1493" t="s">
        <v>44</v>
      </c>
      <c r="C1493">
        <v>4</v>
      </c>
      <c r="D1493" t="s">
        <v>18</v>
      </c>
      <c r="E1493" t="s">
        <v>42</v>
      </c>
      <c r="F1493" s="1">
        <v>0.66666666666666663</v>
      </c>
      <c r="G1493" t="s">
        <v>9227</v>
      </c>
      <c r="H1493" t="s">
        <v>10414</v>
      </c>
      <c r="I1493">
        <v>60</v>
      </c>
      <c r="J1493">
        <v>6</v>
      </c>
      <c r="K1493" s="4">
        <v>1.0100001010100001E+41</v>
      </c>
      <c r="L1493" t="s">
        <v>38</v>
      </c>
      <c r="M1493" t="s">
        <v>24</v>
      </c>
      <c r="N1493" t="s">
        <v>10396</v>
      </c>
      <c r="O1493" t="s">
        <v>25</v>
      </c>
      <c r="P1493" t="s">
        <v>45</v>
      </c>
      <c r="Q1493" t="s">
        <v>1719</v>
      </c>
    </row>
    <row r="1494" spans="1:17" x14ac:dyDescent="0.25">
      <c r="A1494" t="s">
        <v>10415</v>
      </c>
      <c r="B1494" t="s">
        <v>17</v>
      </c>
      <c r="C1494">
        <v>1</v>
      </c>
      <c r="D1494" t="s">
        <v>18</v>
      </c>
      <c r="E1494" t="s">
        <v>37</v>
      </c>
      <c r="F1494" s="1">
        <v>0.5</v>
      </c>
      <c r="G1494" t="s">
        <v>9239</v>
      </c>
      <c r="H1494" t="s">
        <v>1684</v>
      </c>
      <c r="I1494">
        <v>120</v>
      </c>
      <c r="J1494">
        <v>35</v>
      </c>
      <c r="K1494" s="4">
        <v>1.1111100111111E+24</v>
      </c>
      <c r="L1494" t="s">
        <v>10416</v>
      </c>
      <c r="M1494" t="s">
        <v>24</v>
      </c>
      <c r="N1494" t="s">
        <v>9286</v>
      </c>
      <c r="O1494" t="s">
        <v>66</v>
      </c>
      <c r="P1494" t="s">
        <v>20</v>
      </c>
      <c r="Q1494" t="s">
        <v>1720</v>
      </c>
    </row>
    <row r="1495" spans="1:17" x14ac:dyDescent="0.25">
      <c r="A1495" t="s">
        <v>10415</v>
      </c>
      <c r="B1495" t="s">
        <v>28</v>
      </c>
      <c r="C1495">
        <v>1</v>
      </c>
      <c r="D1495" t="s">
        <v>18</v>
      </c>
      <c r="E1495" t="s">
        <v>29</v>
      </c>
      <c r="F1495" s="1">
        <v>0.5</v>
      </c>
      <c r="G1495" t="s">
        <v>9198</v>
      </c>
      <c r="H1495" t="s">
        <v>1684</v>
      </c>
      <c r="I1495">
        <v>120</v>
      </c>
      <c r="J1495">
        <v>35</v>
      </c>
      <c r="K1495" s="4">
        <v>1.1111100111111E+24</v>
      </c>
      <c r="L1495" t="s">
        <v>10416</v>
      </c>
      <c r="M1495" t="s">
        <v>24</v>
      </c>
      <c r="N1495" t="s">
        <v>9286</v>
      </c>
      <c r="O1495" t="s">
        <v>66</v>
      </c>
      <c r="P1495" t="s">
        <v>20</v>
      </c>
      <c r="Q1495" t="s">
        <v>1721</v>
      </c>
    </row>
    <row r="1496" spans="1:17" x14ac:dyDescent="0.25">
      <c r="A1496" t="s">
        <v>10417</v>
      </c>
      <c r="B1496" t="s">
        <v>17</v>
      </c>
      <c r="C1496">
        <v>1</v>
      </c>
      <c r="D1496" t="s">
        <v>18</v>
      </c>
      <c r="E1496" t="s">
        <v>19</v>
      </c>
      <c r="F1496" s="1">
        <v>0.5</v>
      </c>
      <c r="G1496" t="s">
        <v>9282</v>
      </c>
      <c r="H1496" t="s">
        <v>10418</v>
      </c>
      <c r="I1496">
        <v>120</v>
      </c>
      <c r="J1496">
        <v>26</v>
      </c>
      <c r="K1496" s="4">
        <v>1.1111100111111E+24</v>
      </c>
      <c r="L1496" t="s">
        <v>10419</v>
      </c>
      <c r="M1496" t="s">
        <v>24</v>
      </c>
      <c r="N1496" t="s">
        <v>10396</v>
      </c>
      <c r="O1496" t="s">
        <v>66</v>
      </c>
      <c r="P1496" t="s">
        <v>20</v>
      </c>
      <c r="Q1496" t="s">
        <v>1723</v>
      </c>
    </row>
    <row r="1497" spans="1:17" x14ac:dyDescent="0.25">
      <c r="A1497" t="s">
        <v>10420</v>
      </c>
      <c r="B1497" t="s">
        <v>17</v>
      </c>
      <c r="C1497">
        <v>1</v>
      </c>
      <c r="D1497" t="s">
        <v>18</v>
      </c>
      <c r="E1497" t="s">
        <v>33</v>
      </c>
      <c r="F1497" s="1">
        <v>0.58333333333333337</v>
      </c>
      <c r="G1497" t="s">
        <v>9174</v>
      </c>
      <c r="H1497" t="s">
        <v>1724</v>
      </c>
      <c r="I1497">
        <v>120</v>
      </c>
      <c r="J1497">
        <v>17</v>
      </c>
      <c r="K1497" s="4">
        <v>1.1111100111111E+24</v>
      </c>
      <c r="L1497" t="s">
        <v>10421</v>
      </c>
      <c r="M1497" t="s">
        <v>24</v>
      </c>
      <c r="N1497" t="s">
        <v>10396</v>
      </c>
      <c r="O1497" t="s">
        <v>66</v>
      </c>
      <c r="P1497" t="s">
        <v>20</v>
      </c>
      <c r="Q1497" t="s">
        <v>1725</v>
      </c>
    </row>
    <row r="1498" spans="1:17" x14ac:dyDescent="0.25">
      <c r="A1498" t="s">
        <v>10420</v>
      </c>
      <c r="B1498" t="s">
        <v>28</v>
      </c>
      <c r="C1498">
        <v>1</v>
      </c>
      <c r="D1498" t="s">
        <v>18</v>
      </c>
      <c r="E1498" t="s">
        <v>37</v>
      </c>
      <c r="F1498" s="1">
        <v>0.41666666666666669</v>
      </c>
      <c r="G1498" t="s">
        <v>9174</v>
      </c>
      <c r="H1498" t="s">
        <v>1724</v>
      </c>
      <c r="I1498">
        <v>60</v>
      </c>
      <c r="J1498">
        <v>17</v>
      </c>
      <c r="K1498" s="4">
        <v>1.1111100111111E+24</v>
      </c>
      <c r="L1498" t="s">
        <v>10421</v>
      </c>
      <c r="M1498" t="s">
        <v>24</v>
      </c>
      <c r="N1498" t="s">
        <v>10396</v>
      </c>
      <c r="O1498" t="s">
        <v>66</v>
      </c>
      <c r="P1498" t="s">
        <v>20</v>
      </c>
      <c r="Q1498" t="s">
        <v>1726</v>
      </c>
    </row>
    <row r="1499" spans="1:17" x14ac:dyDescent="0.25">
      <c r="A1499" t="s">
        <v>10422</v>
      </c>
      <c r="B1499" t="s">
        <v>17</v>
      </c>
      <c r="C1499">
        <v>1</v>
      </c>
      <c r="D1499" t="s">
        <v>18</v>
      </c>
      <c r="E1499" t="s">
        <v>42</v>
      </c>
      <c r="F1499" s="1">
        <v>0.625</v>
      </c>
      <c r="G1499" t="s">
        <v>9210</v>
      </c>
      <c r="H1499" t="s">
        <v>1722</v>
      </c>
      <c r="I1499">
        <v>120</v>
      </c>
      <c r="J1499">
        <v>9</v>
      </c>
      <c r="K1499" s="4">
        <v>1.1111100111111E+24</v>
      </c>
      <c r="L1499" t="s">
        <v>10423</v>
      </c>
      <c r="M1499" t="s">
        <v>24</v>
      </c>
      <c r="N1499" t="s">
        <v>10396</v>
      </c>
      <c r="O1499" t="s">
        <v>66</v>
      </c>
      <c r="P1499" t="s">
        <v>20</v>
      </c>
      <c r="Q1499" t="s">
        <v>1727</v>
      </c>
    </row>
    <row r="1500" spans="1:17" x14ac:dyDescent="0.25">
      <c r="A1500" t="s">
        <v>10424</v>
      </c>
      <c r="B1500" t="s">
        <v>44</v>
      </c>
      <c r="C1500">
        <v>1</v>
      </c>
      <c r="D1500" t="s">
        <v>18</v>
      </c>
      <c r="E1500" t="s">
        <v>19</v>
      </c>
      <c r="F1500" s="1">
        <v>0.5</v>
      </c>
      <c r="G1500" t="s">
        <v>10425</v>
      </c>
      <c r="H1500" t="s">
        <v>1685</v>
      </c>
      <c r="I1500">
        <v>60</v>
      </c>
      <c r="J1500">
        <v>18</v>
      </c>
      <c r="K1500" s="4">
        <v>1.1111010001111099E+44</v>
      </c>
      <c r="L1500" t="s">
        <v>10426</v>
      </c>
      <c r="M1500" t="s">
        <v>24</v>
      </c>
      <c r="N1500" t="s">
        <v>10396</v>
      </c>
      <c r="O1500" t="s">
        <v>25</v>
      </c>
      <c r="P1500" t="s">
        <v>45</v>
      </c>
      <c r="Q1500" t="s">
        <v>1728</v>
      </c>
    </row>
    <row r="1501" spans="1:17" x14ac:dyDescent="0.25">
      <c r="A1501" t="s">
        <v>10427</v>
      </c>
      <c r="B1501" t="s">
        <v>17</v>
      </c>
      <c r="C1501">
        <v>1</v>
      </c>
      <c r="D1501" t="s">
        <v>18</v>
      </c>
      <c r="E1501" t="s">
        <v>19</v>
      </c>
      <c r="F1501" s="1">
        <v>0.41666666666666669</v>
      </c>
      <c r="G1501" t="s">
        <v>9134</v>
      </c>
      <c r="H1501" t="s">
        <v>1729</v>
      </c>
      <c r="I1501">
        <v>60</v>
      </c>
      <c r="J1501">
        <v>10</v>
      </c>
      <c r="K1501" s="4">
        <v>1.1111100111111E+24</v>
      </c>
      <c r="L1501" t="s">
        <v>38</v>
      </c>
      <c r="M1501" t="s">
        <v>24</v>
      </c>
      <c r="N1501" t="s">
        <v>10040</v>
      </c>
      <c r="O1501" t="s">
        <v>66</v>
      </c>
      <c r="P1501" t="s">
        <v>20</v>
      </c>
      <c r="Q1501" t="s">
        <v>1730</v>
      </c>
    </row>
    <row r="1502" spans="1:17" x14ac:dyDescent="0.25">
      <c r="A1502" t="s">
        <v>10427</v>
      </c>
      <c r="B1502" t="s">
        <v>28</v>
      </c>
      <c r="C1502">
        <v>1</v>
      </c>
      <c r="D1502" t="s">
        <v>18</v>
      </c>
      <c r="E1502" t="s">
        <v>37</v>
      </c>
      <c r="F1502" s="1">
        <v>0.58333333333333337</v>
      </c>
      <c r="G1502" t="s">
        <v>9174</v>
      </c>
      <c r="H1502" t="s">
        <v>1729</v>
      </c>
      <c r="I1502">
        <v>60</v>
      </c>
      <c r="J1502">
        <v>10</v>
      </c>
      <c r="K1502" s="4">
        <v>1.1111100111111E+24</v>
      </c>
      <c r="L1502" t="s">
        <v>38</v>
      </c>
      <c r="M1502" t="s">
        <v>24</v>
      </c>
      <c r="N1502" t="s">
        <v>10040</v>
      </c>
      <c r="O1502" t="s">
        <v>66</v>
      </c>
      <c r="P1502" t="s">
        <v>20</v>
      </c>
      <c r="Q1502" t="s">
        <v>1731</v>
      </c>
    </row>
    <row r="1503" spans="1:17" x14ac:dyDescent="0.25">
      <c r="A1503" t="s">
        <v>10427</v>
      </c>
      <c r="B1503" t="s">
        <v>456</v>
      </c>
      <c r="C1503">
        <v>1</v>
      </c>
      <c r="D1503" t="s">
        <v>18</v>
      </c>
      <c r="E1503" t="s">
        <v>19</v>
      </c>
      <c r="F1503" s="1">
        <v>0.625</v>
      </c>
      <c r="G1503" t="s">
        <v>10041</v>
      </c>
      <c r="H1503" t="s">
        <v>1729</v>
      </c>
      <c r="I1503">
        <v>60</v>
      </c>
      <c r="J1503">
        <v>2</v>
      </c>
      <c r="K1503" s="4">
        <v>1.111100111111E+23</v>
      </c>
      <c r="L1503" t="s">
        <v>38</v>
      </c>
      <c r="M1503" t="s">
        <v>24</v>
      </c>
      <c r="N1503" t="s">
        <v>10040</v>
      </c>
      <c r="O1503" t="s">
        <v>66</v>
      </c>
      <c r="P1503" t="s">
        <v>45</v>
      </c>
      <c r="Q1503" t="s">
        <v>1732</v>
      </c>
    </row>
    <row r="1504" spans="1:17" x14ac:dyDescent="0.25">
      <c r="A1504" t="s">
        <v>10427</v>
      </c>
      <c r="B1504" t="s">
        <v>456</v>
      </c>
      <c r="C1504">
        <v>2</v>
      </c>
      <c r="D1504" t="s">
        <v>18</v>
      </c>
      <c r="E1504" t="s">
        <v>19</v>
      </c>
      <c r="F1504" s="1">
        <v>0.66666666666666663</v>
      </c>
      <c r="G1504" t="s">
        <v>10041</v>
      </c>
      <c r="H1504" t="s">
        <v>1729</v>
      </c>
      <c r="I1504">
        <v>60</v>
      </c>
      <c r="J1504">
        <v>0</v>
      </c>
      <c r="K1504" s="4">
        <v>1.111100111111E+23</v>
      </c>
      <c r="L1504" t="s">
        <v>38</v>
      </c>
      <c r="M1504" t="s">
        <v>24</v>
      </c>
      <c r="N1504" t="s">
        <v>10040</v>
      </c>
      <c r="O1504" t="s">
        <v>66</v>
      </c>
      <c r="P1504" t="s">
        <v>45</v>
      </c>
      <c r="Q1504" t="s">
        <v>1733</v>
      </c>
    </row>
    <row r="1505" spans="1:17" x14ac:dyDescent="0.25">
      <c r="A1505" t="s">
        <v>10427</v>
      </c>
      <c r="B1505" t="s">
        <v>456</v>
      </c>
      <c r="C1505">
        <v>3</v>
      </c>
      <c r="D1505" t="s">
        <v>18</v>
      </c>
      <c r="E1505" t="s">
        <v>29</v>
      </c>
      <c r="F1505" s="1">
        <v>0.54166666666666663</v>
      </c>
      <c r="G1505" t="s">
        <v>10041</v>
      </c>
      <c r="H1505" t="s">
        <v>1729</v>
      </c>
      <c r="I1505">
        <v>60</v>
      </c>
      <c r="J1505">
        <v>3</v>
      </c>
      <c r="K1505" s="4">
        <v>1.111100111111E+23</v>
      </c>
      <c r="L1505" t="s">
        <v>38</v>
      </c>
      <c r="M1505" t="s">
        <v>24</v>
      </c>
      <c r="N1505" t="s">
        <v>10040</v>
      </c>
      <c r="O1505" t="s">
        <v>66</v>
      </c>
      <c r="P1505" t="s">
        <v>45</v>
      </c>
      <c r="Q1505" t="s">
        <v>1734</v>
      </c>
    </row>
    <row r="1506" spans="1:17" x14ac:dyDescent="0.25">
      <c r="A1506" t="s">
        <v>10427</v>
      </c>
      <c r="B1506" t="s">
        <v>456</v>
      </c>
      <c r="C1506">
        <v>4</v>
      </c>
      <c r="D1506" t="s">
        <v>18</v>
      </c>
      <c r="E1506" t="s">
        <v>37</v>
      </c>
      <c r="F1506" s="1">
        <v>0.5</v>
      </c>
      <c r="G1506" t="s">
        <v>10041</v>
      </c>
      <c r="H1506" t="s">
        <v>1729</v>
      </c>
      <c r="I1506">
        <v>60</v>
      </c>
      <c r="J1506">
        <v>2</v>
      </c>
      <c r="K1506" s="4">
        <v>1.111100111111E+23</v>
      </c>
      <c r="L1506" t="s">
        <v>38</v>
      </c>
      <c r="M1506" t="s">
        <v>24</v>
      </c>
      <c r="N1506" t="s">
        <v>10040</v>
      </c>
      <c r="O1506" t="s">
        <v>66</v>
      </c>
      <c r="P1506" t="s">
        <v>45</v>
      </c>
      <c r="Q1506" t="s">
        <v>1735</v>
      </c>
    </row>
    <row r="1507" spans="1:17" x14ac:dyDescent="0.25">
      <c r="A1507" t="s">
        <v>10427</v>
      </c>
      <c r="B1507" t="s">
        <v>456</v>
      </c>
      <c r="C1507">
        <v>5</v>
      </c>
      <c r="D1507" t="s">
        <v>18</v>
      </c>
      <c r="E1507" t="s">
        <v>29</v>
      </c>
      <c r="F1507" s="1">
        <v>0.5</v>
      </c>
      <c r="G1507" t="s">
        <v>10041</v>
      </c>
      <c r="H1507" t="s">
        <v>1729</v>
      </c>
      <c r="I1507">
        <v>60</v>
      </c>
      <c r="J1507">
        <v>2</v>
      </c>
      <c r="K1507" s="4">
        <v>1.111100111111E+23</v>
      </c>
      <c r="L1507" t="s">
        <v>38</v>
      </c>
      <c r="M1507" t="s">
        <v>24</v>
      </c>
      <c r="N1507" t="s">
        <v>10040</v>
      </c>
      <c r="O1507" t="s">
        <v>66</v>
      </c>
      <c r="P1507" t="s">
        <v>45</v>
      </c>
      <c r="Q1507" t="s">
        <v>1736</v>
      </c>
    </row>
    <row r="1508" spans="1:17" x14ac:dyDescent="0.25">
      <c r="A1508" t="s">
        <v>10427</v>
      </c>
      <c r="B1508" t="s">
        <v>456</v>
      </c>
      <c r="C1508">
        <v>6</v>
      </c>
      <c r="D1508" t="s">
        <v>18</v>
      </c>
      <c r="E1508" t="s">
        <v>42</v>
      </c>
      <c r="F1508" s="1">
        <v>0.45833333333333331</v>
      </c>
      <c r="G1508" t="s">
        <v>10041</v>
      </c>
      <c r="H1508" t="s">
        <v>1729</v>
      </c>
      <c r="I1508">
        <v>60</v>
      </c>
      <c r="J1508">
        <v>0</v>
      </c>
      <c r="K1508" s="4">
        <v>1.111100111111E+23</v>
      </c>
      <c r="L1508" t="s">
        <v>38</v>
      </c>
      <c r="M1508" t="s">
        <v>24</v>
      </c>
      <c r="N1508" t="s">
        <v>10040</v>
      </c>
      <c r="O1508" t="s">
        <v>66</v>
      </c>
      <c r="P1508" t="s">
        <v>45</v>
      </c>
      <c r="Q1508" t="s">
        <v>1737</v>
      </c>
    </row>
    <row r="1509" spans="1:17" x14ac:dyDescent="0.25">
      <c r="A1509" t="s">
        <v>10427</v>
      </c>
      <c r="B1509" t="s">
        <v>456</v>
      </c>
      <c r="C1509">
        <v>7</v>
      </c>
      <c r="D1509" t="s">
        <v>18</v>
      </c>
      <c r="E1509" t="s">
        <v>33</v>
      </c>
      <c r="F1509" s="1">
        <v>0.58333333333333337</v>
      </c>
      <c r="G1509" t="s">
        <v>10041</v>
      </c>
      <c r="H1509" t="s">
        <v>38</v>
      </c>
      <c r="I1509">
        <v>60</v>
      </c>
      <c r="J1509">
        <v>1</v>
      </c>
      <c r="K1509" s="4">
        <v>1.111100111111E+23</v>
      </c>
      <c r="L1509" t="s">
        <v>38</v>
      </c>
      <c r="M1509" t="s">
        <v>24</v>
      </c>
      <c r="N1509" t="s">
        <v>10040</v>
      </c>
      <c r="O1509" t="s">
        <v>66</v>
      </c>
      <c r="P1509" t="s">
        <v>45</v>
      </c>
      <c r="Q1509" t="s">
        <v>1738</v>
      </c>
    </row>
    <row r="1510" spans="1:17" x14ac:dyDescent="0.25">
      <c r="A1510" t="s">
        <v>10427</v>
      </c>
      <c r="B1510" t="s">
        <v>456</v>
      </c>
      <c r="C1510">
        <v>8</v>
      </c>
      <c r="D1510" t="s">
        <v>18</v>
      </c>
      <c r="E1510" t="s">
        <v>33</v>
      </c>
      <c r="F1510" s="1">
        <v>0.625</v>
      </c>
      <c r="G1510" t="s">
        <v>10041</v>
      </c>
      <c r="H1510" t="s">
        <v>38</v>
      </c>
      <c r="I1510">
        <v>60</v>
      </c>
      <c r="J1510">
        <v>0</v>
      </c>
      <c r="K1510" s="4">
        <v>1.111100111111E+23</v>
      </c>
      <c r="L1510" t="s">
        <v>38</v>
      </c>
      <c r="M1510" t="s">
        <v>24</v>
      </c>
      <c r="N1510" t="s">
        <v>10040</v>
      </c>
      <c r="O1510" t="s">
        <v>66</v>
      </c>
      <c r="P1510" t="s">
        <v>45</v>
      </c>
      <c r="Q1510" t="s">
        <v>1739</v>
      </c>
    </row>
    <row r="1511" spans="1:17" x14ac:dyDescent="0.25">
      <c r="A1511" t="s">
        <v>10427</v>
      </c>
      <c r="B1511" t="s">
        <v>456</v>
      </c>
      <c r="C1511">
        <v>9</v>
      </c>
      <c r="D1511" t="s">
        <v>18</v>
      </c>
      <c r="E1511" t="s">
        <v>42</v>
      </c>
      <c r="F1511" s="1">
        <v>0.41666666666666669</v>
      </c>
      <c r="G1511" t="s">
        <v>10041</v>
      </c>
      <c r="H1511" t="s">
        <v>38</v>
      </c>
      <c r="I1511">
        <v>60</v>
      </c>
      <c r="J1511">
        <v>0</v>
      </c>
      <c r="K1511" s="4">
        <v>1.111100111111E+23</v>
      </c>
      <c r="L1511" t="s">
        <v>38</v>
      </c>
      <c r="M1511" t="s">
        <v>24</v>
      </c>
      <c r="N1511" t="s">
        <v>10040</v>
      </c>
      <c r="O1511" t="s">
        <v>66</v>
      </c>
      <c r="P1511" t="s">
        <v>45</v>
      </c>
      <c r="Q1511" t="s">
        <v>1740</v>
      </c>
    </row>
    <row r="1512" spans="1:17" x14ac:dyDescent="0.25">
      <c r="A1512" t="s">
        <v>10427</v>
      </c>
      <c r="B1512" t="s">
        <v>456</v>
      </c>
      <c r="C1512">
        <v>10</v>
      </c>
      <c r="D1512" t="s">
        <v>18</v>
      </c>
      <c r="E1512" t="s">
        <v>29</v>
      </c>
      <c r="F1512" s="1">
        <v>0.625</v>
      </c>
      <c r="G1512" t="s">
        <v>10041</v>
      </c>
      <c r="H1512" t="s">
        <v>38</v>
      </c>
      <c r="I1512">
        <v>60</v>
      </c>
      <c r="J1512">
        <v>0</v>
      </c>
      <c r="K1512" s="4">
        <v>1.111100111111E+23</v>
      </c>
      <c r="L1512" t="s">
        <v>38</v>
      </c>
      <c r="M1512" t="s">
        <v>24</v>
      </c>
      <c r="N1512" t="s">
        <v>10040</v>
      </c>
      <c r="O1512" t="s">
        <v>66</v>
      </c>
      <c r="P1512" t="s">
        <v>45</v>
      </c>
      <c r="Q1512" t="s">
        <v>1741</v>
      </c>
    </row>
    <row r="1513" spans="1:17" x14ac:dyDescent="0.25">
      <c r="A1513" t="s">
        <v>10428</v>
      </c>
      <c r="B1513" t="s">
        <v>17</v>
      </c>
      <c r="C1513">
        <v>1</v>
      </c>
      <c r="D1513" t="s">
        <v>18</v>
      </c>
      <c r="E1513" t="s">
        <v>42</v>
      </c>
      <c r="F1513" s="1">
        <v>0.375</v>
      </c>
      <c r="G1513" t="s">
        <v>9196</v>
      </c>
      <c r="H1513" t="s">
        <v>1453</v>
      </c>
      <c r="I1513">
        <v>120</v>
      </c>
      <c r="J1513">
        <v>6</v>
      </c>
      <c r="K1513" s="4">
        <v>1.1111100111111E+24</v>
      </c>
      <c r="L1513" t="s">
        <v>10204</v>
      </c>
      <c r="M1513" t="s">
        <v>24</v>
      </c>
      <c r="N1513" t="s">
        <v>9286</v>
      </c>
      <c r="O1513" t="s">
        <v>66</v>
      </c>
      <c r="P1513" t="s">
        <v>20</v>
      </c>
      <c r="Q1513" t="s">
        <v>1742</v>
      </c>
    </row>
    <row r="1514" spans="1:17" x14ac:dyDescent="0.25">
      <c r="A1514" t="s">
        <v>10428</v>
      </c>
      <c r="B1514" t="s">
        <v>44</v>
      </c>
      <c r="C1514">
        <v>1</v>
      </c>
      <c r="D1514" t="s">
        <v>18</v>
      </c>
      <c r="E1514" t="s">
        <v>42</v>
      </c>
      <c r="F1514" s="1">
        <v>0.5</v>
      </c>
      <c r="G1514" t="s">
        <v>9235</v>
      </c>
      <c r="H1514" t="s">
        <v>1453</v>
      </c>
      <c r="I1514">
        <v>60</v>
      </c>
      <c r="J1514">
        <v>2</v>
      </c>
      <c r="K1514" s="4">
        <v>1.010100010101E+23</v>
      </c>
      <c r="L1514" t="s">
        <v>10204</v>
      </c>
      <c r="M1514" t="s">
        <v>24</v>
      </c>
      <c r="N1514" t="s">
        <v>9286</v>
      </c>
      <c r="O1514" t="s">
        <v>66</v>
      </c>
      <c r="P1514" t="s">
        <v>45</v>
      </c>
      <c r="Q1514" t="s">
        <v>1743</v>
      </c>
    </row>
    <row r="1515" spans="1:17" x14ac:dyDescent="0.25">
      <c r="A1515" t="s">
        <v>10428</v>
      </c>
      <c r="B1515" t="s">
        <v>44</v>
      </c>
      <c r="C1515">
        <v>2</v>
      </c>
      <c r="D1515" t="s">
        <v>18</v>
      </c>
      <c r="E1515" t="s">
        <v>42</v>
      </c>
      <c r="F1515" s="1">
        <v>0.58333333333333337</v>
      </c>
      <c r="G1515" t="s">
        <v>9181</v>
      </c>
      <c r="H1515" t="s">
        <v>1453</v>
      </c>
      <c r="I1515">
        <v>60</v>
      </c>
      <c r="J1515">
        <v>2</v>
      </c>
      <c r="K1515" s="4">
        <v>1.010100010101E+23</v>
      </c>
      <c r="L1515" t="s">
        <v>10204</v>
      </c>
      <c r="M1515" t="s">
        <v>24</v>
      </c>
      <c r="N1515" t="s">
        <v>9286</v>
      </c>
      <c r="O1515" t="s">
        <v>66</v>
      </c>
      <c r="P1515" t="s">
        <v>45</v>
      </c>
      <c r="Q1515" t="s">
        <v>1744</v>
      </c>
    </row>
    <row r="1516" spans="1:17" x14ac:dyDescent="0.25">
      <c r="A1516" t="s">
        <v>10429</v>
      </c>
      <c r="B1516" t="s">
        <v>17</v>
      </c>
      <c r="C1516">
        <v>1</v>
      </c>
      <c r="D1516" t="s">
        <v>18</v>
      </c>
      <c r="E1516" t="s">
        <v>19</v>
      </c>
      <c r="F1516" s="1">
        <v>0.41666666666666669</v>
      </c>
      <c r="G1516" t="s">
        <v>9242</v>
      </c>
      <c r="H1516" t="s">
        <v>1745</v>
      </c>
      <c r="I1516">
        <v>60</v>
      </c>
      <c r="J1516">
        <v>15</v>
      </c>
      <c r="K1516" s="4">
        <v>1.1111010001111099E+44</v>
      </c>
      <c r="L1516" t="s">
        <v>10430</v>
      </c>
      <c r="M1516" t="s">
        <v>24</v>
      </c>
      <c r="N1516" t="s">
        <v>9342</v>
      </c>
      <c r="O1516" t="s">
        <v>25</v>
      </c>
      <c r="P1516" t="s">
        <v>20</v>
      </c>
      <c r="Q1516" t="s">
        <v>1746</v>
      </c>
    </row>
    <row r="1517" spans="1:17" x14ac:dyDescent="0.25">
      <c r="A1517" t="s">
        <v>10429</v>
      </c>
      <c r="B1517" t="s">
        <v>28</v>
      </c>
      <c r="C1517">
        <v>1</v>
      </c>
      <c r="D1517" t="s">
        <v>18</v>
      </c>
      <c r="E1517" t="s">
        <v>42</v>
      </c>
      <c r="F1517" s="1">
        <v>0.66666666666666663</v>
      </c>
      <c r="G1517" t="s">
        <v>9242</v>
      </c>
      <c r="H1517" t="s">
        <v>1745</v>
      </c>
      <c r="I1517">
        <v>120</v>
      </c>
      <c r="J1517">
        <v>15</v>
      </c>
      <c r="K1517" s="4">
        <v>1.1111110001111099E+44</v>
      </c>
      <c r="L1517" t="s">
        <v>10430</v>
      </c>
      <c r="M1517" t="s">
        <v>24</v>
      </c>
      <c r="N1517" t="s">
        <v>9342</v>
      </c>
      <c r="O1517" t="s">
        <v>25</v>
      </c>
      <c r="P1517" t="s">
        <v>20</v>
      </c>
      <c r="Q1517" t="s">
        <v>1747</v>
      </c>
    </row>
    <row r="1518" spans="1:17" x14ac:dyDescent="0.25">
      <c r="A1518" t="s">
        <v>10431</v>
      </c>
      <c r="B1518" t="s">
        <v>17</v>
      </c>
      <c r="C1518">
        <v>1</v>
      </c>
      <c r="D1518" t="s">
        <v>18</v>
      </c>
      <c r="E1518" t="s">
        <v>37</v>
      </c>
      <c r="F1518" s="1">
        <v>0.45833333333333331</v>
      </c>
      <c r="G1518" t="s">
        <v>9139</v>
      </c>
      <c r="H1518" t="s">
        <v>10432</v>
      </c>
      <c r="I1518">
        <v>180</v>
      </c>
      <c r="J1518">
        <v>2</v>
      </c>
      <c r="K1518" s="4">
        <v>1.1111001111099999E+23</v>
      </c>
      <c r="L1518" t="s">
        <v>38</v>
      </c>
      <c r="M1518" t="s">
        <v>24</v>
      </c>
      <c r="N1518" t="s">
        <v>9342</v>
      </c>
      <c r="O1518" t="s">
        <v>66</v>
      </c>
      <c r="P1518" t="s">
        <v>20</v>
      </c>
      <c r="Q1518" t="s">
        <v>1750</v>
      </c>
    </row>
    <row r="1519" spans="1:17" x14ac:dyDescent="0.25">
      <c r="A1519" t="s">
        <v>10433</v>
      </c>
      <c r="B1519" t="s">
        <v>360</v>
      </c>
      <c r="C1519">
        <v>1</v>
      </c>
      <c r="D1519" t="s">
        <v>18</v>
      </c>
      <c r="E1519" t="s">
        <v>33</v>
      </c>
      <c r="F1519" s="1">
        <v>0.58333333333333337</v>
      </c>
      <c r="G1519" t="s">
        <v>9242</v>
      </c>
      <c r="H1519" t="s">
        <v>1151</v>
      </c>
      <c r="I1519">
        <v>180</v>
      </c>
      <c r="J1519">
        <v>5</v>
      </c>
      <c r="K1519" s="4">
        <v>1.1111100111111E+24</v>
      </c>
      <c r="L1519" t="s">
        <v>38</v>
      </c>
      <c r="M1519" t="s">
        <v>24</v>
      </c>
      <c r="N1519" t="s">
        <v>9342</v>
      </c>
      <c r="O1519" t="s">
        <v>66</v>
      </c>
      <c r="P1519" t="s">
        <v>9353</v>
      </c>
      <c r="Q1519" t="s">
        <v>1751</v>
      </c>
    </row>
    <row r="1520" spans="1:17" x14ac:dyDescent="0.25">
      <c r="A1520" t="s">
        <v>10433</v>
      </c>
      <c r="B1520" t="s">
        <v>17</v>
      </c>
      <c r="C1520">
        <v>1</v>
      </c>
      <c r="D1520" t="s">
        <v>18</v>
      </c>
      <c r="E1520" t="s">
        <v>42</v>
      </c>
      <c r="F1520" s="1">
        <v>0.58333333333333337</v>
      </c>
      <c r="G1520" t="s">
        <v>9242</v>
      </c>
      <c r="H1520" t="s">
        <v>1151</v>
      </c>
      <c r="I1520">
        <v>120</v>
      </c>
      <c r="J1520">
        <v>5</v>
      </c>
      <c r="K1520" s="4">
        <v>1.111100111111E+23</v>
      </c>
      <c r="L1520" t="s">
        <v>38</v>
      </c>
      <c r="M1520" t="s">
        <v>24</v>
      </c>
      <c r="N1520" t="s">
        <v>9342</v>
      </c>
      <c r="O1520" t="s">
        <v>66</v>
      </c>
      <c r="P1520" t="s">
        <v>20</v>
      </c>
      <c r="Q1520" t="s">
        <v>1752</v>
      </c>
    </row>
    <row r="1521" spans="1:17" x14ac:dyDescent="0.25">
      <c r="A1521" t="s">
        <v>10434</v>
      </c>
      <c r="B1521" t="s">
        <v>17</v>
      </c>
      <c r="C1521">
        <v>1</v>
      </c>
      <c r="D1521" t="s">
        <v>18</v>
      </c>
      <c r="E1521" t="s">
        <v>29</v>
      </c>
      <c r="F1521" s="1">
        <v>0.45833333333333331</v>
      </c>
      <c r="G1521" t="s">
        <v>9239</v>
      </c>
      <c r="H1521" t="s">
        <v>1753</v>
      </c>
      <c r="I1521">
        <v>60</v>
      </c>
      <c r="J1521">
        <v>3</v>
      </c>
      <c r="K1521" s="4">
        <v>1.1111100111111E+24</v>
      </c>
      <c r="L1521" t="s">
        <v>38</v>
      </c>
      <c r="M1521" t="s">
        <v>24</v>
      </c>
      <c r="N1521" t="s">
        <v>10040</v>
      </c>
      <c r="O1521" t="s">
        <v>66</v>
      </c>
      <c r="P1521" t="s">
        <v>20</v>
      </c>
      <c r="Q1521" t="s">
        <v>1754</v>
      </c>
    </row>
    <row r="1522" spans="1:17" x14ac:dyDescent="0.25">
      <c r="A1522" t="s">
        <v>10434</v>
      </c>
      <c r="B1522" t="s">
        <v>28</v>
      </c>
      <c r="C1522">
        <v>1</v>
      </c>
      <c r="D1522" t="s">
        <v>18</v>
      </c>
      <c r="E1522" t="s">
        <v>42</v>
      </c>
      <c r="F1522" s="1">
        <v>0.375</v>
      </c>
      <c r="G1522" t="s">
        <v>10435</v>
      </c>
      <c r="H1522" t="s">
        <v>1753</v>
      </c>
      <c r="I1522">
        <v>60</v>
      </c>
      <c r="J1522">
        <v>4</v>
      </c>
      <c r="K1522" s="4">
        <v>1.1111100111111E+24</v>
      </c>
      <c r="L1522" t="s">
        <v>38</v>
      </c>
      <c r="M1522" t="s">
        <v>24</v>
      </c>
      <c r="N1522" t="s">
        <v>10040</v>
      </c>
      <c r="O1522" t="s">
        <v>66</v>
      </c>
      <c r="P1522" t="s">
        <v>20</v>
      </c>
      <c r="Q1522" t="s">
        <v>1755</v>
      </c>
    </row>
    <row r="1523" spans="1:17" x14ac:dyDescent="0.25">
      <c r="A1523" t="s">
        <v>10434</v>
      </c>
      <c r="B1523" t="s">
        <v>44</v>
      </c>
      <c r="C1523">
        <v>1</v>
      </c>
      <c r="D1523" t="s">
        <v>18</v>
      </c>
      <c r="E1523" t="s">
        <v>33</v>
      </c>
      <c r="F1523" s="1">
        <v>0.54166666666666663</v>
      </c>
      <c r="G1523" t="s">
        <v>10041</v>
      </c>
      <c r="H1523" t="s">
        <v>1753</v>
      </c>
      <c r="I1523">
        <v>60</v>
      </c>
      <c r="J1523">
        <v>2</v>
      </c>
      <c r="K1523" s="4">
        <v>1.111100111111E+23</v>
      </c>
      <c r="L1523" t="s">
        <v>38</v>
      </c>
      <c r="M1523" t="s">
        <v>24</v>
      </c>
      <c r="N1523" t="s">
        <v>10040</v>
      </c>
      <c r="O1523" t="s">
        <v>66</v>
      </c>
      <c r="P1523" t="s">
        <v>45</v>
      </c>
      <c r="Q1523" t="s">
        <v>1756</v>
      </c>
    </row>
    <row r="1524" spans="1:17" x14ac:dyDescent="0.25">
      <c r="A1524" t="s">
        <v>10434</v>
      </c>
      <c r="B1524" t="s">
        <v>44</v>
      </c>
      <c r="C1524">
        <v>2</v>
      </c>
      <c r="D1524" t="s">
        <v>18</v>
      </c>
      <c r="E1524" t="s">
        <v>42</v>
      </c>
      <c r="F1524" s="1">
        <v>0.625</v>
      </c>
      <c r="G1524" t="s">
        <v>10041</v>
      </c>
      <c r="H1524" t="s">
        <v>1753</v>
      </c>
      <c r="I1524">
        <v>60</v>
      </c>
      <c r="J1524">
        <v>0</v>
      </c>
      <c r="K1524" s="4">
        <v>1.111100111111E+23</v>
      </c>
      <c r="L1524" t="s">
        <v>38</v>
      </c>
      <c r="M1524" t="s">
        <v>24</v>
      </c>
      <c r="N1524" t="s">
        <v>10040</v>
      </c>
      <c r="O1524" t="s">
        <v>66</v>
      </c>
      <c r="P1524" t="s">
        <v>45</v>
      </c>
      <c r="Q1524" t="s">
        <v>1757</v>
      </c>
    </row>
    <row r="1525" spans="1:17" x14ac:dyDescent="0.25">
      <c r="A1525" t="s">
        <v>10434</v>
      </c>
      <c r="B1525" t="s">
        <v>44</v>
      </c>
      <c r="C1525">
        <v>3</v>
      </c>
      <c r="D1525" t="s">
        <v>18</v>
      </c>
      <c r="E1525" t="s">
        <v>37</v>
      </c>
      <c r="F1525" s="1">
        <v>0.58333333333333337</v>
      </c>
      <c r="G1525" t="s">
        <v>10041</v>
      </c>
      <c r="H1525" t="s">
        <v>1753</v>
      </c>
      <c r="I1525">
        <v>60</v>
      </c>
      <c r="J1525">
        <v>0</v>
      </c>
      <c r="K1525" s="4">
        <v>1.111100111111E+23</v>
      </c>
      <c r="L1525" t="s">
        <v>38</v>
      </c>
      <c r="M1525" t="s">
        <v>24</v>
      </c>
      <c r="N1525" t="s">
        <v>10040</v>
      </c>
      <c r="O1525" t="s">
        <v>66</v>
      </c>
      <c r="P1525" t="s">
        <v>45</v>
      </c>
      <c r="Q1525" t="s">
        <v>1758</v>
      </c>
    </row>
    <row r="1526" spans="1:17" x14ac:dyDescent="0.25">
      <c r="A1526" t="s">
        <v>10434</v>
      </c>
      <c r="B1526" t="s">
        <v>44</v>
      </c>
      <c r="C1526">
        <v>4</v>
      </c>
      <c r="D1526" t="s">
        <v>18</v>
      </c>
      <c r="E1526" t="s">
        <v>29</v>
      </c>
      <c r="F1526" s="1">
        <v>0.58333333333333337</v>
      </c>
      <c r="G1526" t="s">
        <v>10041</v>
      </c>
      <c r="H1526" t="s">
        <v>1753</v>
      </c>
      <c r="I1526">
        <v>60</v>
      </c>
      <c r="J1526">
        <v>0</v>
      </c>
      <c r="K1526" s="4">
        <v>1.111100111111E+23</v>
      </c>
      <c r="L1526" t="s">
        <v>38</v>
      </c>
      <c r="M1526" t="s">
        <v>24</v>
      </c>
      <c r="N1526" t="s">
        <v>10040</v>
      </c>
      <c r="O1526" t="s">
        <v>66</v>
      </c>
      <c r="P1526" t="s">
        <v>45</v>
      </c>
      <c r="Q1526" t="s">
        <v>1759</v>
      </c>
    </row>
    <row r="1527" spans="1:17" x14ac:dyDescent="0.25">
      <c r="A1527" t="s">
        <v>10434</v>
      </c>
      <c r="B1527" t="s">
        <v>44</v>
      </c>
      <c r="C1527">
        <v>5</v>
      </c>
      <c r="D1527" t="s">
        <v>18</v>
      </c>
      <c r="E1527" t="s">
        <v>33</v>
      </c>
      <c r="F1527" s="1">
        <v>0.45833333333333331</v>
      </c>
      <c r="G1527" t="s">
        <v>10041</v>
      </c>
      <c r="H1527" t="s">
        <v>1753</v>
      </c>
      <c r="I1527">
        <v>60</v>
      </c>
      <c r="J1527">
        <v>0</v>
      </c>
      <c r="K1527" s="4">
        <v>1.111100111111E+23</v>
      </c>
      <c r="L1527" t="s">
        <v>38</v>
      </c>
      <c r="M1527" t="s">
        <v>24</v>
      </c>
      <c r="N1527" t="s">
        <v>10040</v>
      </c>
      <c r="O1527" t="s">
        <v>66</v>
      </c>
      <c r="P1527" t="s">
        <v>45</v>
      </c>
      <c r="Q1527" t="s">
        <v>1760</v>
      </c>
    </row>
    <row r="1528" spans="1:17" x14ac:dyDescent="0.25">
      <c r="A1528" t="s">
        <v>10434</v>
      </c>
      <c r="B1528" t="s">
        <v>44</v>
      </c>
      <c r="C1528">
        <v>6</v>
      </c>
      <c r="D1528" t="s">
        <v>18</v>
      </c>
      <c r="E1528" t="s">
        <v>37</v>
      </c>
      <c r="F1528" s="1">
        <v>0.41666666666666669</v>
      </c>
      <c r="G1528" t="s">
        <v>10041</v>
      </c>
      <c r="H1528" t="s">
        <v>1753</v>
      </c>
      <c r="I1528">
        <v>60</v>
      </c>
      <c r="J1528">
        <v>1</v>
      </c>
      <c r="K1528" s="4">
        <v>1.111100111111E+23</v>
      </c>
      <c r="L1528" t="s">
        <v>38</v>
      </c>
      <c r="M1528" t="s">
        <v>24</v>
      </c>
      <c r="N1528" t="s">
        <v>10040</v>
      </c>
      <c r="O1528" t="s">
        <v>66</v>
      </c>
      <c r="P1528" t="s">
        <v>45</v>
      </c>
      <c r="Q1528" t="s">
        <v>1761</v>
      </c>
    </row>
    <row r="1529" spans="1:17" x14ac:dyDescent="0.25">
      <c r="A1529" t="s">
        <v>10436</v>
      </c>
      <c r="B1529" t="s">
        <v>17</v>
      </c>
      <c r="C1529">
        <v>1</v>
      </c>
      <c r="D1529" t="s">
        <v>18</v>
      </c>
      <c r="E1529" t="s">
        <v>19</v>
      </c>
      <c r="F1529" s="1">
        <v>0.5</v>
      </c>
      <c r="G1529" t="s">
        <v>9295</v>
      </c>
      <c r="H1529" t="s">
        <v>38</v>
      </c>
      <c r="I1529">
        <v>60</v>
      </c>
      <c r="J1529">
        <v>2</v>
      </c>
      <c r="K1529" s="4">
        <v>1.1111100111111E+24</v>
      </c>
      <c r="L1529" t="s">
        <v>38</v>
      </c>
      <c r="M1529" t="s">
        <v>24</v>
      </c>
      <c r="N1529" t="s">
        <v>9342</v>
      </c>
      <c r="O1529" t="s">
        <v>66</v>
      </c>
      <c r="P1529" t="s">
        <v>20</v>
      </c>
      <c r="Q1529" t="s">
        <v>1762</v>
      </c>
    </row>
    <row r="1530" spans="1:17" x14ac:dyDescent="0.25">
      <c r="A1530" t="s">
        <v>10436</v>
      </c>
      <c r="B1530" t="s">
        <v>28</v>
      </c>
      <c r="C1530">
        <v>1</v>
      </c>
      <c r="D1530" t="s">
        <v>18</v>
      </c>
      <c r="E1530" t="s">
        <v>29</v>
      </c>
      <c r="F1530" s="1">
        <v>0.5</v>
      </c>
      <c r="G1530" t="s">
        <v>158</v>
      </c>
      <c r="H1530" t="s">
        <v>38</v>
      </c>
      <c r="I1530">
        <v>60</v>
      </c>
      <c r="J1530">
        <v>2</v>
      </c>
      <c r="K1530" s="4">
        <v>1.1111100111111E+24</v>
      </c>
      <c r="L1530" t="s">
        <v>38</v>
      </c>
      <c r="M1530" t="s">
        <v>24</v>
      </c>
      <c r="N1530" t="s">
        <v>9342</v>
      </c>
      <c r="O1530" t="s">
        <v>66</v>
      </c>
      <c r="P1530" t="s">
        <v>20</v>
      </c>
      <c r="Q1530" t="s">
        <v>1763</v>
      </c>
    </row>
    <row r="1531" spans="1:17" x14ac:dyDescent="0.25">
      <c r="A1531" t="s">
        <v>10436</v>
      </c>
      <c r="B1531" t="s">
        <v>44</v>
      </c>
      <c r="C1531">
        <v>1</v>
      </c>
      <c r="D1531" t="s">
        <v>18</v>
      </c>
      <c r="E1531" t="s">
        <v>29</v>
      </c>
      <c r="F1531" s="1">
        <v>0.58333333333333337</v>
      </c>
      <c r="G1531" t="s">
        <v>158</v>
      </c>
      <c r="H1531" t="s">
        <v>38</v>
      </c>
      <c r="I1531">
        <v>60</v>
      </c>
      <c r="J1531">
        <v>2</v>
      </c>
      <c r="K1531" s="4">
        <v>1.1111100111111E+24</v>
      </c>
      <c r="L1531" t="s">
        <v>38</v>
      </c>
      <c r="M1531" t="s">
        <v>24</v>
      </c>
      <c r="N1531" t="s">
        <v>9342</v>
      </c>
      <c r="O1531" t="s">
        <v>66</v>
      </c>
      <c r="P1531" t="s">
        <v>45</v>
      </c>
      <c r="Q1531" t="s">
        <v>1764</v>
      </c>
    </row>
    <row r="1532" spans="1:17" x14ac:dyDescent="0.25">
      <c r="A1532" t="s">
        <v>10437</v>
      </c>
      <c r="B1532" t="s">
        <v>17</v>
      </c>
      <c r="C1532">
        <v>1</v>
      </c>
      <c r="D1532" t="s">
        <v>18</v>
      </c>
      <c r="E1532" t="s">
        <v>19</v>
      </c>
      <c r="F1532" s="1">
        <v>0.45833333333333331</v>
      </c>
      <c r="G1532" t="s">
        <v>10041</v>
      </c>
      <c r="H1532" t="s">
        <v>1753</v>
      </c>
      <c r="I1532">
        <v>120</v>
      </c>
      <c r="J1532">
        <v>0</v>
      </c>
      <c r="K1532" s="4">
        <v>1.1111100111111E+24</v>
      </c>
      <c r="L1532" t="s">
        <v>10438</v>
      </c>
      <c r="M1532" t="s">
        <v>24</v>
      </c>
      <c r="N1532" t="s">
        <v>10040</v>
      </c>
      <c r="O1532" t="s">
        <v>66</v>
      </c>
      <c r="P1532" t="s">
        <v>20</v>
      </c>
      <c r="Q1532" t="s">
        <v>1765</v>
      </c>
    </row>
    <row r="1533" spans="1:17" x14ac:dyDescent="0.25">
      <c r="A1533" t="s">
        <v>10437</v>
      </c>
      <c r="B1533" t="s">
        <v>28</v>
      </c>
      <c r="C1533">
        <v>1</v>
      </c>
      <c r="D1533" t="s">
        <v>18</v>
      </c>
      <c r="E1533" t="s">
        <v>33</v>
      </c>
      <c r="F1533" s="1">
        <v>0.375</v>
      </c>
      <c r="G1533" t="s">
        <v>10041</v>
      </c>
      <c r="H1533" t="s">
        <v>1753</v>
      </c>
      <c r="I1533">
        <v>60</v>
      </c>
      <c r="J1533">
        <v>0</v>
      </c>
      <c r="K1533" s="4">
        <v>1.1111100111111E+24</v>
      </c>
      <c r="L1533" t="s">
        <v>10439</v>
      </c>
      <c r="M1533" t="s">
        <v>24</v>
      </c>
      <c r="N1533" t="s">
        <v>10040</v>
      </c>
      <c r="O1533" t="s">
        <v>66</v>
      </c>
      <c r="P1533" t="s">
        <v>20</v>
      </c>
      <c r="Q1533" t="s">
        <v>1766</v>
      </c>
    </row>
    <row r="1534" spans="1:17" x14ac:dyDescent="0.25">
      <c r="A1534" t="s">
        <v>10437</v>
      </c>
      <c r="B1534" t="s">
        <v>44</v>
      </c>
      <c r="C1534">
        <v>1</v>
      </c>
      <c r="D1534" t="s">
        <v>18</v>
      </c>
      <c r="E1534" t="s">
        <v>37</v>
      </c>
      <c r="F1534" s="1">
        <v>0.54166666666666663</v>
      </c>
      <c r="G1534" t="s">
        <v>10041</v>
      </c>
      <c r="H1534" t="s">
        <v>1753</v>
      </c>
      <c r="I1534">
        <v>60</v>
      </c>
      <c r="J1534">
        <v>0</v>
      </c>
      <c r="K1534" s="4">
        <v>1.1111100111111E+24</v>
      </c>
      <c r="L1534" t="s">
        <v>10439</v>
      </c>
      <c r="M1534" t="s">
        <v>24</v>
      </c>
      <c r="N1534" t="s">
        <v>10040</v>
      </c>
      <c r="O1534" t="s">
        <v>66</v>
      </c>
      <c r="P1534" t="s">
        <v>45</v>
      </c>
      <c r="Q1534" t="s">
        <v>1767</v>
      </c>
    </row>
    <row r="1535" spans="1:17" x14ac:dyDescent="0.25">
      <c r="A1535" t="s">
        <v>10440</v>
      </c>
      <c r="B1535" t="s">
        <v>17</v>
      </c>
      <c r="C1535">
        <v>1</v>
      </c>
      <c r="D1535" t="s">
        <v>18</v>
      </c>
      <c r="E1535" t="s">
        <v>19</v>
      </c>
      <c r="F1535" s="1">
        <v>0.58333333333333337</v>
      </c>
      <c r="G1535" t="s">
        <v>9358</v>
      </c>
      <c r="H1535" t="s">
        <v>10441</v>
      </c>
      <c r="I1535">
        <v>120</v>
      </c>
      <c r="J1535">
        <v>5</v>
      </c>
      <c r="K1535" s="4">
        <v>1.1111100111111E+24</v>
      </c>
      <c r="L1535" t="s">
        <v>10442</v>
      </c>
      <c r="M1535" t="s">
        <v>24</v>
      </c>
      <c r="N1535" t="s">
        <v>9342</v>
      </c>
      <c r="O1535" t="s">
        <v>66</v>
      </c>
      <c r="P1535" t="s">
        <v>20</v>
      </c>
      <c r="Q1535" t="s">
        <v>1769</v>
      </c>
    </row>
    <row r="1536" spans="1:17" x14ac:dyDescent="0.25">
      <c r="A1536" t="s">
        <v>10440</v>
      </c>
      <c r="B1536" t="s">
        <v>44</v>
      </c>
      <c r="C1536">
        <v>3</v>
      </c>
      <c r="D1536" t="s">
        <v>18</v>
      </c>
      <c r="E1536" t="s">
        <v>29</v>
      </c>
      <c r="F1536" s="1">
        <v>0.45833333333333331</v>
      </c>
      <c r="G1536" t="s">
        <v>9221</v>
      </c>
      <c r="H1536" t="s">
        <v>1745</v>
      </c>
      <c r="I1536">
        <v>60</v>
      </c>
      <c r="J1536">
        <v>1</v>
      </c>
      <c r="K1536" s="4">
        <v>1.111100111111E+23</v>
      </c>
      <c r="L1536" t="s">
        <v>10442</v>
      </c>
      <c r="M1536" t="s">
        <v>24</v>
      </c>
      <c r="N1536" t="s">
        <v>9342</v>
      </c>
      <c r="O1536" t="s">
        <v>66</v>
      </c>
      <c r="P1536" t="s">
        <v>45</v>
      </c>
      <c r="Q1536" t="s">
        <v>1770</v>
      </c>
    </row>
    <row r="1537" spans="1:17" x14ac:dyDescent="0.25">
      <c r="A1537" t="s">
        <v>10440</v>
      </c>
      <c r="B1537" t="s">
        <v>44</v>
      </c>
      <c r="C1537">
        <v>4</v>
      </c>
      <c r="D1537" t="s">
        <v>18</v>
      </c>
      <c r="E1537" t="s">
        <v>33</v>
      </c>
      <c r="F1537" s="1">
        <v>0.54166666666666663</v>
      </c>
      <c r="G1537" t="s">
        <v>158</v>
      </c>
      <c r="H1537" t="s">
        <v>1748</v>
      </c>
      <c r="I1537">
        <v>60</v>
      </c>
      <c r="J1537">
        <v>2</v>
      </c>
      <c r="K1537" s="4">
        <v>1.111100111111E+23</v>
      </c>
      <c r="L1537" t="s">
        <v>10442</v>
      </c>
      <c r="M1537" t="s">
        <v>24</v>
      </c>
      <c r="N1537" t="s">
        <v>9342</v>
      </c>
      <c r="O1537" t="s">
        <v>66</v>
      </c>
      <c r="P1537" t="s">
        <v>45</v>
      </c>
      <c r="Q1537" t="s">
        <v>1771</v>
      </c>
    </row>
    <row r="1538" spans="1:17" x14ac:dyDescent="0.25">
      <c r="A1538" t="s">
        <v>10443</v>
      </c>
      <c r="B1538" t="s">
        <v>17</v>
      </c>
      <c r="C1538">
        <v>1</v>
      </c>
      <c r="D1538" t="s">
        <v>18</v>
      </c>
      <c r="E1538" t="s">
        <v>19</v>
      </c>
      <c r="F1538" s="1">
        <v>0.45833333333333331</v>
      </c>
      <c r="G1538" t="s">
        <v>9170</v>
      </c>
      <c r="H1538" t="s">
        <v>1772</v>
      </c>
      <c r="I1538">
        <v>60</v>
      </c>
      <c r="J1538">
        <v>1</v>
      </c>
      <c r="K1538" s="4">
        <v>1.1111010001111099E+44</v>
      </c>
      <c r="L1538" t="s">
        <v>38</v>
      </c>
      <c r="M1538" t="s">
        <v>24</v>
      </c>
      <c r="N1538" t="s">
        <v>9286</v>
      </c>
      <c r="O1538" t="s">
        <v>25</v>
      </c>
      <c r="P1538" t="s">
        <v>20</v>
      </c>
      <c r="Q1538" t="s">
        <v>1773</v>
      </c>
    </row>
    <row r="1539" spans="1:17" x14ac:dyDescent="0.25">
      <c r="A1539" t="s">
        <v>10443</v>
      </c>
      <c r="B1539" t="s">
        <v>28</v>
      </c>
      <c r="C1539">
        <v>1</v>
      </c>
      <c r="D1539" t="s">
        <v>18</v>
      </c>
      <c r="E1539" t="s">
        <v>42</v>
      </c>
      <c r="F1539" s="1">
        <v>0.45833333333333331</v>
      </c>
      <c r="G1539" t="s">
        <v>9155</v>
      </c>
      <c r="H1539" t="s">
        <v>1772</v>
      </c>
      <c r="I1539">
        <v>60</v>
      </c>
      <c r="J1539">
        <v>1</v>
      </c>
      <c r="K1539" s="4">
        <v>1.1111110001111099E+44</v>
      </c>
      <c r="L1539" t="s">
        <v>38</v>
      </c>
      <c r="M1539" t="s">
        <v>24</v>
      </c>
      <c r="N1539" t="s">
        <v>9286</v>
      </c>
      <c r="O1539" t="s">
        <v>25</v>
      </c>
      <c r="P1539" t="s">
        <v>20</v>
      </c>
      <c r="Q1539" t="s">
        <v>1774</v>
      </c>
    </row>
    <row r="1540" spans="1:17" x14ac:dyDescent="0.25">
      <c r="A1540" t="s">
        <v>10443</v>
      </c>
      <c r="B1540" t="s">
        <v>32</v>
      </c>
      <c r="C1540">
        <v>1</v>
      </c>
      <c r="D1540" t="s">
        <v>18</v>
      </c>
      <c r="E1540" t="s">
        <v>33</v>
      </c>
      <c r="F1540" s="1">
        <v>0.5</v>
      </c>
      <c r="G1540" t="s">
        <v>9169</v>
      </c>
      <c r="H1540" t="s">
        <v>1772</v>
      </c>
      <c r="I1540">
        <v>120</v>
      </c>
      <c r="J1540">
        <v>1</v>
      </c>
      <c r="K1540" s="4">
        <v>1.1111100011111E+43</v>
      </c>
      <c r="L1540" t="s">
        <v>38</v>
      </c>
      <c r="M1540" t="s">
        <v>24</v>
      </c>
      <c r="N1540" t="s">
        <v>9286</v>
      </c>
      <c r="O1540" t="s">
        <v>25</v>
      </c>
      <c r="P1540" t="s">
        <v>20</v>
      </c>
      <c r="Q1540" t="s">
        <v>1775</v>
      </c>
    </row>
    <row r="1541" spans="1:17" x14ac:dyDescent="0.25">
      <c r="A1541" t="s">
        <v>10444</v>
      </c>
      <c r="B1541" t="s">
        <v>17</v>
      </c>
      <c r="C1541">
        <v>1</v>
      </c>
      <c r="D1541" t="s">
        <v>18</v>
      </c>
      <c r="E1541" t="s">
        <v>29</v>
      </c>
      <c r="F1541" s="1">
        <v>0.45833333333333331</v>
      </c>
      <c r="G1541" t="s">
        <v>9242</v>
      </c>
      <c r="H1541" t="s">
        <v>10445</v>
      </c>
      <c r="I1541">
        <v>180</v>
      </c>
      <c r="J1541">
        <v>0</v>
      </c>
      <c r="K1541" s="4">
        <v>1.111100111111E+23</v>
      </c>
      <c r="L1541" t="s">
        <v>10446</v>
      </c>
      <c r="M1541" t="s">
        <v>24</v>
      </c>
      <c r="N1541" t="s">
        <v>9342</v>
      </c>
      <c r="O1541" t="s">
        <v>66</v>
      </c>
      <c r="P1541" t="s">
        <v>20</v>
      </c>
      <c r="Q1541" t="s">
        <v>1777</v>
      </c>
    </row>
    <row r="1542" spans="1:17" x14ac:dyDescent="0.25">
      <c r="A1542" t="s">
        <v>10447</v>
      </c>
      <c r="B1542" t="s">
        <v>17</v>
      </c>
      <c r="C1542">
        <v>1</v>
      </c>
      <c r="D1542" t="s">
        <v>18</v>
      </c>
      <c r="E1542" t="s">
        <v>29</v>
      </c>
      <c r="F1542" s="1">
        <v>0.375</v>
      </c>
      <c r="G1542" t="s">
        <v>10039</v>
      </c>
      <c r="H1542" t="s">
        <v>1729</v>
      </c>
      <c r="I1542">
        <v>120</v>
      </c>
      <c r="J1542">
        <v>0</v>
      </c>
      <c r="K1542" s="4">
        <v>1.1111100111111E+24</v>
      </c>
      <c r="L1542" t="s">
        <v>38</v>
      </c>
      <c r="M1542" t="s">
        <v>24</v>
      </c>
      <c r="N1542" t="s">
        <v>10040</v>
      </c>
      <c r="O1542" t="s">
        <v>66</v>
      </c>
      <c r="P1542" t="s">
        <v>20</v>
      </c>
      <c r="Q1542" t="s">
        <v>1778</v>
      </c>
    </row>
    <row r="1543" spans="1:17" x14ac:dyDescent="0.25">
      <c r="A1543" t="s">
        <v>10447</v>
      </c>
      <c r="B1543" t="s">
        <v>44</v>
      </c>
      <c r="C1543">
        <v>1</v>
      </c>
      <c r="D1543" t="s">
        <v>18</v>
      </c>
      <c r="E1543" t="s">
        <v>37</v>
      </c>
      <c r="F1543" s="1">
        <v>0.45833333333333331</v>
      </c>
      <c r="G1543" t="s">
        <v>10039</v>
      </c>
      <c r="H1543" t="s">
        <v>1729</v>
      </c>
      <c r="I1543">
        <v>60</v>
      </c>
      <c r="J1543">
        <v>0</v>
      </c>
      <c r="K1543" s="4">
        <v>1.111100111111E+23</v>
      </c>
      <c r="L1543" t="s">
        <v>38</v>
      </c>
      <c r="M1543" t="s">
        <v>24</v>
      </c>
      <c r="N1543" t="s">
        <v>10040</v>
      </c>
      <c r="O1543" t="s">
        <v>66</v>
      </c>
      <c r="P1543" t="s">
        <v>45</v>
      </c>
      <c r="Q1543" t="s">
        <v>1779</v>
      </c>
    </row>
    <row r="1544" spans="1:17" x14ac:dyDescent="0.25">
      <c r="A1544" t="s">
        <v>10448</v>
      </c>
      <c r="B1544" t="s">
        <v>360</v>
      </c>
      <c r="C1544">
        <v>1</v>
      </c>
      <c r="D1544" t="s">
        <v>18</v>
      </c>
      <c r="E1544" t="s">
        <v>33</v>
      </c>
      <c r="F1544" s="1">
        <v>0.58333333333333337</v>
      </c>
      <c r="G1544" t="s">
        <v>9295</v>
      </c>
      <c r="H1544" t="s">
        <v>1145</v>
      </c>
      <c r="I1544">
        <v>180</v>
      </c>
      <c r="J1544">
        <v>0</v>
      </c>
      <c r="K1544" s="4">
        <v>1.1111110001111099E+44</v>
      </c>
      <c r="L1544" t="s">
        <v>38</v>
      </c>
      <c r="M1544" t="s">
        <v>24</v>
      </c>
      <c r="N1544" t="s">
        <v>9342</v>
      </c>
      <c r="O1544" t="s">
        <v>25</v>
      </c>
      <c r="P1544" t="s">
        <v>9353</v>
      </c>
      <c r="Q1544" t="s">
        <v>1780</v>
      </c>
    </row>
    <row r="1545" spans="1:17" x14ac:dyDescent="0.25">
      <c r="A1545" t="s">
        <v>10448</v>
      </c>
      <c r="B1545" t="s">
        <v>17</v>
      </c>
      <c r="C1545">
        <v>1</v>
      </c>
      <c r="D1545" t="s">
        <v>18</v>
      </c>
      <c r="E1545" t="s">
        <v>42</v>
      </c>
      <c r="F1545" s="1">
        <v>0.54166666666666663</v>
      </c>
      <c r="G1545" t="s">
        <v>9295</v>
      </c>
      <c r="H1545" t="s">
        <v>1145</v>
      </c>
      <c r="I1545">
        <v>120</v>
      </c>
      <c r="J1545">
        <v>0</v>
      </c>
      <c r="K1545" s="4">
        <v>1.1111110001111099E+44</v>
      </c>
      <c r="L1545" t="s">
        <v>38</v>
      </c>
      <c r="M1545" t="s">
        <v>24</v>
      </c>
      <c r="N1545" t="s">
        <v>9342</v>
      </c>
      <c r="O1545" t="s">
        <v>25</v>
      </c>
      <c r="P1545" t="s">
        <v>20</v>
      </c>
      <c r="Q1545" t="s">
        <v>1781</v>
      </c>
    </row>
    <row r="1546" spans="1:17" x14ac:dyDescent="0.25">
      <c r="A1546" t="s">
        <v>10449</v>
      </c>
      <c r="B1546" t="s">
        <v>17</v>
      </c>
      <c r="C1546">
        <v>1</v>
      </c>
      <c r="D1546" t="s">
        <v>18</v>
      </c>
      <c r="E1546" t="s">
        <v>29</v>
      </c>
      <c r="F1546" s="1">
        <v>0.5</v>
      </c>
      <c r="G1546" t="s">
        <v>9177</v>
      </c>
      <c r="H1546" t="s">
        <v>10450</v>
      </c>
      <c r="I1546">
        <v>60</v>
      </c>
      <c r="J1546">
        <v>3</v>
      </c>
      <c r="K1546" s="4">
        <v>1.1111010001111099E+44</v>
      </c>
      <c r="L1546" t="s">
        <v>10451</v>
      </c>
      <c r="M1546" t="s">
        <v>24</v>
      </c>
      <c r="N1546" t="s">
        <v>9342</v>
      </c>
      <c r="O1546" t="s">
        <v>25</v>
      </c>
      <c r="P1546" t="s">
        <v>20</v>
      </c>
      <c r="Q1546" t="s">
        <v>1783</v>
      </c>
    </row>
    <row r="1547" spans="1:17" x14ac:dyDescent="0.25">
      <c r="A1547" t="s">
        <v>10449</v>
      </c>
      <c r="B1547" t="s">
        <v>28</v>
      </c>
      <c r="C1547">
        <v>1</v>
      </c>
      <c r="D1547" t="s">
        <v>18</v>
      </c>
      <c r="E1547" t="s">
        <v>42</v>
      </c>
      <c r="F1547" s="1">
        <v>0.41666666666666669</v>
      </c>
      <c r="G1547" t="s">
        <v>9197</v>
      </c>
      <c r="H1547" t="s">
        <v>10452</v>
      </c>
      <c r="I1547">
        <v>120</v>
      </c>
      <c r="J1547">
        <v>3</v>
      </c>
      <c r="K1547" s="4">
        <v>1.1111110001111099E+44</v>
      </c>
      <c r="L1547" t="s">
        <v>10451</v>
      </c>
      <c r="M1547" t="s">
        <v>24</v>
      </c>
      <c r="N1547" t="s">
        <v>9342</v>
      </c>
      <c r="O1547" t="s">
        <v>25</v>
      </c>
      <c r="P1547" t="s">
        <v>20</v>
      </c>
      <c r="Q1547" t="s">
        <v>1784</v>
      </c>
    </row>
    <row r="1548" spans="1:17" x14ac:dyDescent="0.25">
      <c r="A1548" t="s">
        <v>10453</v>
      </c>
      <c r="B1548" t="s">
        <v>360</v>
      </c>
      <c r="C1548">
        <v>1</v>
      </c>
      <c r="D1548" t="s">
        <v>18</v>
      </c>
      <c r="E1548" t="s">
        <v>42</v>
      </c>
      <c r="F1548" s="1">
        <v>0.58333333333333337</v>
      </c>
      <c r="G1548" t="s">
        <v>9295</v>
      </c>
      <c r="H1548" t="s">
        <v>1094</v>
      </c>
      <c r="I1548">
        <v>180</v>
      </c>
      <c r="J1548">
        <v>1</v>
      </c>
      <c r="K1548" s="4">
        <v>1.1111100111111E+24</v>
      </c>
      <c r="L1548" t="s">
        <v>38</v>
      </c>
      <c r="M1548" t="s">
        <v>24</v>
      </c>
      <c r="N1548" t="s">
        <v>9286</v>
      </c>
      <c r="O1548" t="s">
        <v>66</v>
      </c>
      <c r="P1548" t="s">
        <v>9353</v>
      </c>
      <c r="Q1548" t="s">
        <v>1785</v>
      </c>
    </row>
    <row r="1549" spans="1:17" x14ac:dyDescent="0.25">
      <c r="A1549" t="s">
        <v>10453</v>
      </c>
      <c r="B1549" t="s">
        <v>17</v>
      </c>
      <c r="C1549">
        <v>1</v>
      </c>
      <c r="D1549" t="s">
        <v>18</v>
      </c>
      <c r="E1549" t="s">
        <v>33</v>
      </c>
      <c r="F1549" s="1">
        <v>0.5</v>
      </c>
      <c r="G1549" t="s">
        <v>9295</v>
      </c>
      <c r="H1549" t="s">
        <v>1094</v>
      </c>
      <c r="I1549">
        <v>60</v>
      </c>
      <c r="J1549">
        <v>1</v>
      </c>
      <c r="K1549" s="4">
        <v>1.1111100111111E+24</v>
      </c>
      <c r="L1549" t="s">
        <v>38</v>
      </c>
      <c r="M1549" t="s">
        <v>24</v>
      </c>
      <c r="N1549" t="s">
        <v>9286</v>
      </c>
      <c r="O1549" t="s">
        <v>66</v>
      </c>
      <c r="P1549" t="s">
        <v>20</v>
      </c>
      <c r="Q1549" t="s">
        <v>1786</v>
      </c>
    </row>
    <row r="1550" spans="1:17" x14ac:dyDescent="0.25">
      <c r="A1550" t="s">
        <v>10453</v>
      </c>
      <c r="B1550" t="s">
        <v>44</v>
      </c>
      <c r="C1550">
        <v>1</v>
      </c>
      <c r="D1550" t="s">
        <v>18</v>
      </c>
      <c r="E1550" t="s">
        <v>37</v>
      </c>
      <c r="F1550" s="1">
        <v>0.375</v>
      </c>
      <c r="G1550" t="s">
        <v>9295</v>
      </c>
      <c r="H1550" t="s">
        <v>1094</v>
      </c>
      <c r="I1550">
        <v>60</v>
      </c>
      <c r="J1550">
        <v>1</v>
      </c>
      <c r="K1550" s="4">
        <v>1.1111100111111E+24</v>
      </c>
      <c r="L1550" t="s">
        <v>38</v>
      </c>
      <c r="M1550" t="s">
        <v>24</v>
      </c>
      <c r="N1550" t="s">
        <v>9286</v>
      </c>
      <c r="O1550" t="s">
        <v>66</v>
      </c>
      <c r="P1550" t="s">
        <v>20</v>
      </c>
      <c r="Q1550" t="s">
        <v>1787</v>
      </c>
    </row>
    <row r="1551" spans="1:17" x14ac:dyDescent="0.25">
      <c r="A1551" t="s">
        <v>10454</v>
      </c>
      <c r="B1551" t="s">
        <v>17</v>
      </c>
      <c r="C1551">
        <v>1</v>
      </c>
      <c r="D1551" t="s">
        <v>18</v>
      </c>
      <c r="E1551" t="s">
        <v>42</v>
      </c>
      <c r="F1551" s="1">
        <v>0.45833333333333331</v>
      </c>
      <c r="G1551" t="s">
        <v>9196</v>
      </c>
      <c r="H1551" t="s">
        <v>1788</v>
      </c>
      <c r="I1551">
        <v>60</v>
      </c>
      <c r="J1551">
        <v>0</v>
      </c>
      <c r="K1551" s="4">
        <v>1.1111100111111E+24</v>
      </c>
      <c r="L1551" t="s">
        <v>10455</v>
      </c>
      <c r="M1551" t="s">
        <v>24</v>
      </c>
      <c r="N1551" t="s">
        <v>9342</v>
      </c>
      <c r="O1551" t="s">
        <v>66</v>
      </c>
      <c r="P1551" t="s">
        <v>20</v>
      </c>
      <c r="Q1551" t="s">
        <v>1789</v>
      </c>
    </row>
    <row r="1552" spans="1:17" x14ac:dyDescent="0.25">
      <c r="A1552" t="s">
        <v>10454</v>
      </c>
      <c r="B1552" t="s">
        <v>28</v>
      </c>
      <c r="C1552">
        <v>1</v>
      </c>
      <c r="D1552" t="s">
        <v>18</v>
      </c>
      <c r="E1552" t="s">
        <v>29</v>
      </c>
      <c r="F1552" s="1">
        <v>0.58333333333333337</v>
      </c>
      <c r="G1552" t="s">
        <v>9210</v>
      </c>
      <c r="H1552" t="s">
        <v>1788</v>
      </c>
      <c r="I1552">
        <v>60</v>
      </c>
      <c r="J1552">
        <v>0</v>
      </c>
      <c r="K1552" s="4">
        <v>1.1111100111111E+24</v>
      </c>
      <c r="L1552" t="s">
        <v>10455</v>
      </c>
      <c r="M1552" t="s">
        <v>24</v>
      </c>
      <c r="N1552" t="s">
        <v>9342</v>
      </c>
      <c r="O1552" t="s">
        <v>66</v>
      </c>
      <c r="P1552" t="s">
        <v>20</v>
      </c>
      <c r="Q1552" t="s">
        <v>1790</v>
      </c>
    </row>
    <row r="1553" spans="1:17" x14ac:dyDescent="0.25">
      <c r="A1553" t="s">
        <v>10454</v>
      </c>
      <c r="B1553" t="s">
        <v>44</v>
      </c>
      <c r="C1553">
        <v>1</v>
      </c>
      <c r="D1553" t="s">
        <v>18</v>
      </c>
      <c r="E1553" t="s">
        <v>29</v>
      </c>
      <c r="F1553" s="1">
        <v>0.54166666666666663</v>
      </c>
      <c r="G1553" t="s">
        <v>9345</v>
      </c>
      <c r="H1553" t="s">
        <v>1788</v>
      </c>
      <c r="I1553">
        <v>60</v>
      </c>
      <c r="J1553">
        <v>0</v>
      </c>
      <c r="K1553" s="4">
        <v>1.111100111111E+23</v>
      </c>
      <c r="L1553" t="s">
        <v>38</v>
      </c>
      <c r="M1553" t="s">
        <v>24</v>
      </c>
      <c r="N1553" t="s">
        <v>9342</v>
      </c>
      <c r="O1553" t="s">
        <v>66</v>
      </c>
      <c r="P1553" t="s">
        <v>45</v>
      </c>
      <c r="Q1553" t="s">
        <v>1791</v>
      </c>
    </row>
    <row r="1554" spans="1:17" x14ac:dyDescent="0.25">
      <c r="A1554" t="s">
        <v>10456</v>
      </c>
      <c r="B1554" t="s">
        <v>44</v>
      </c>
      <c r="C1554">
        <v>1</v>
      </c>
      <c r="D1554" t="s">
        <v>18</v>
      </c>
      <c r="E1554" t="s">
        <v>19</v>
      </c>
      <c r="F1554" s="1">
        <v>0.45833333333333331</v>
      </c>
      <c r="G1554" t="s">
        <v>38</v>
      </c>
      <c r="H1554" t="s">
        <v>38</v>
      </c>
      <c r="I1554">
        <v>120</v>
      </c>
      <c r="J1554">
        <v>1</v>
      </c>
      <c r="K1554" s="4">
        <v>1.1111010001111099E+44</v>
      </c>
      <c r="L1554" t="s">
        <v>38</v>
      </c>
      <c r="N1554" t="s">
        <v>10040</v>
      </c>
      <c r="O1554" t="s">
        <v>25</v>
      </c>
      <c r="P1554" t="s">
        <v>45</v>
      </c>
      <c r="Q1554" t="s">
        <v>1792</v>
      </c>
    </row>
    <row r="1555" spans="1:17" x14ac:dyDescent="0.25">
      <c r="A1555" t="s">
        <v>10457</v>
      </c>
      <c r="B1555" t="s">
        <v>17</v>
      </c>
      <c r="C1555">
        <v>1</v>
      </c>
      <c r="D1555" t="s">
        <v>18</v>
      </c>
      <c r="E1555" t="s">
        <v>42</v>
      </c>
      <c r="F1555" s="1">
        <v>0.58333333333333337</v>
      </c>
      <c r="G1555" t="s">
        <v>9209</v>
      </c>
      <c r="H1555" t="s">
        <v>274</v>
      </c>
      <c r="I1555">
        <v>180</v>
      </c>
      <c r="J1555">
        <v>0</v>
      </c>
      <c r="K1555" s="4">
        <v>1.111100111111E+23</v>
      </c>
      <c r="L1555" t="s">
        <v>9325</v>
      </c>
      <c r="M1555" t="s">
        <v>24</v>
      </c>
      <c r="N1555" t="s">
        <v>9286</v>
      </c>
      <c r="O1555" t="s">
        <v>66</v>
      </c>
      <c r="P1555" t="s">
        <v>20</v>
      </c>
      <c r="Q1555" t="s">
        <v>1793</v>
      </c>
    </row>
    <row r="1556" spans="1:17" x14ac:dyDescent="0.25">
      <c r="A1556" t="s">
        <v>10458</v>
      </c>
      <c r="B1556" t="s">
        <v>17</v>
      </c>
      <c r="C1556">
        <v>1</v>
      </c>
      <c r="D1556" t="s">
        <v>18</v>
      </c>
      <c r="E1556" t="s">
        <v>29</v>
      </c>
      <c r="F1556" s="1">
        <v>0.375</v>
      </c>
      <c r="G1556" t="s">
        <v>38</v>
      </c>
      <c r="H1556" t="s">
        <v>38</v>
      </c>
      <c r="I1556">
        <v>360</v>
      </c>
      <c r="J1556">
        <v>12</v>
      </c>
      <c r="K1556" s="4">
        <v>1.1111010001111099E+44</v>
      </c>
      <c r="L1556" t="s">
        <v>10459</v>
      </c>
      <c r="N1556" t="s">
        <v>9342</v>
      </c>
      <c r="O1556" t="s">
        <v>331</v>
      </c>
      <c r="P1556" t="s">
        <v>20</v>
      </c>
      <c r="Q1556" t="s">
        <v>1794</v>
      </c>
    </row>
    <row r="1557" spans="1:17" x14ac:dyDescent="0.25">
      <c r="A1557" t="s">
        <v>10460</v>
      </c>
      <c r="B1557" t="s">
        <v>17</v>
      </c>
      <c r="C1557">
        <v>1</v>
      </c>
      <c r="D1557" t="s">
        <v>18</v>
      </c>
      <c r="E1557" t="s">
        <v>19</v>
      </c>
      <c r="F1557" s="1">
        <v>0.5</v>
      </c>
      <c r="G1557" t="s">
        <v>38</v>
      </c>
      <c r="H1557" t="s">
        <v>38</v>
      </c>
      <c r="I1557">
        <v>180</v>
      </c>
      <c r="J1557">
        <v>10</v>
      </c>
      <c r="K1557" s="4">
        <v>1.1111010001111099E+44</v>
      </c>
      <c r="L1557" t="s">
        <v>10459</v>
      </c>
      <c r="N1557" t="s">
        <v>9342</v>
      </c>
      <c r="O1557" t="s">
        <v>331</v>
      </c>
      <c r="P1557" t="s">
        <v>20</v>
      </c>
      <c r="Q1557" t="s">
        <v>1795</v>
      </c>
    </row>
    <row r="1558" spans="1:17" x14ac:dyDescent="0.25">
      <c r="A1558" t="s">
        <v>10460</v>
      </c>
      <c r="B1558" t="s">
        <v>28</v>
      </c>
      <c r="C1558">
        <v>1</v>
      </c>
      <c r="D1558" t="s">
        <v>18</v>
      </c>
      <c r="E1558" t="s">
        <v>33</v>
      </c>
      <c r="F1558" s="1">
        <v>0.375</v>
      </c>
      <c r="G1558" t="s">
        <v>38</v>
      </c>
      <c r="H1558" t="s">
        <v>38</v>
      </c>
      <c r="I1558">
        <v>240</v>
      </c>
      <c r="J1558">
        <v>10</v>
      </c>
      <c r="K1558" s="4">
        <v>1.1111110001111099E+44</v>
      </c>
      <c r="L1558" t="s">
        <v>10459</v>
      </c>
      <c r="N1558" t="s">
        <v>9342</v>
      </c>
      <c r="O1558" t="s">
        <v>331</v>
      </c>
      <c r="P1558" t="s">
        <v>20</v>
      </c>
      <c r="Q1558" t="s">
        <v>1796</v>
      </c>
    </row>
    <row r="1559" spans="1:17" x14ac:dyDescent="0.25">
      <c r="A1559" t="s">
        <v>10461</v>
      </c>
      <c r="B1559" t="s">
        <v>17</v>
      </c>
      <c r="C1559">
        <v>1</v>
      </c>
      <c r="D1559" t="s">
        <v>18</v>
      </c>
      <c r="E1559" t="s">
        <v>42</v>
      </c>
      <c r="F1559" s="1">
        <v>0.375</v>
      </c>
      <c r="G1559" t="s">
        <v>38</v>
      </c>
      <c r="H1559" t="s">
        <v>38</v>
      </c>
      <c r="I1559">
        <v>240</v>
      </c>
      <c r="J1559">
        <v>10</v>
      </c>
      <c r="K1559" s="4">
        <v>1.1111110001111099E+44</v>
      </c>
      <c r="L1559" t="s">
        <v>10459</v>
      </c>
      <c r="N1559" t="s">
        <v>9342</v>
      </c>
      <c r="O1559" t="s">
        <v>331</v>
      </c>
      <c r="P1559" t="s">
        <v>20</v>
      </c>
      <c r="Q1559" t="s">
        <v>1797</v>
      </c>
    </row>
    <row r="1560" spans="1:17" x14ac:dyDescent="0.25">
      <c r="A1560" t="s">
        <v>10461</v>
      </c>
      <c r="B1560" t="s">
        <v>28</v>
      </c>
      <c r="C1560">
        <v>1</v>
      </c>
      <c r="D1560" t="s">
        <v>18</v>
      </c>
      <c r="E1560" t="s">
        <v>37</v>
      </c>
      <c r="F1560" s="1">
        <v>0.375</v>
      </c>
      <c r="G1560" t="s">
        <v>38</v>
      </c>
      <c r="H1560" t="s">
        <v>38</v>
      </c>
      <c r="I1560">
        <v>240</v>
      </c>
      <c r="J1560">
        <v>10</v>
      </c>
      <c r="K1560" s="4">
        <v>1.11101100011111E+44</v>
      </c>
      <c r="L1560" t="s">
        <v>10459</v>
      </c>
      <c r="N1560" t="s">
        <v>9342</v>
      </c>
      <c r="O1560" t="s">
        <v>331</v>
      </c>
      <c r="P1560" t="s">
        <v>20</v>
      </c>
      <c r="Q1560" t="s">
        <v>1798</v>
      </c>
    </row>
    <row r="1561" spans="1:17" x14ac:dyDescent="0.25">
      <c r="A1561" t="s">
        <v>10462</v>
      </c>
      <c r="B1561" t="s">
        <v>17</v>
      </c>
      <c r="C1561">
        <v>1</v>
      </c>
      <c r="D1561" t="s">
        <v>18</v>
      </c>
      <c r="E1561" t="s">
        <v>42</v>
      </c>
      <c r="F1561" s="1">
        <v>0.54166666666666663</v>
      </c>
      <c r="G1561" t="s">
        <v>38</v>
      </c>
      <c r="H1561" t="s">
        <v>38</v>
      </c>
      <c r="I1561">
        <v>120</v>
      </c>
      <c r="J1561">
        <v>1</v>
      </c>
      <c r="K1561" s="4">
        <v>1.1111110001111099E+44</v>
      </c>
      <c r="L1561" t="s">
        <v>10459</v>
      </c>
      <c r="N1561" t="s">
        <v>9342</v>
      </c>
      <c r="O1561" t="s">
        <v>331</v>
      </c>
      <c r="P1561" t="s">
        <v>20</v>
      </c>
      <c r="Q1561" t="s">
        <v>1799</v>
      </c>
    </row>
    <row r="1562" spans="1:17" x14ac:dyDescent="0.25">
      <c r="A1562" t="s">
        <v>10463</v>
      </c>
      <c r="B1562" t="s">
        <v>17</v>
      </c>
      <c r="C1562">
        <v>1</v>
      </c>
      <c r="D1562" t="s">
        <v>18</v>
      </c>
      <c r="E1562" t="s">
        <v>42</v>
      </c>
      <c r="F1562" s="1">
        <v>0.54166666666666663</v>
      </c>
      <c r="G1562" t="s">
        <v>38</v>
      </c>
      <c r="H1562" t="s">
        <v>38</v>
      </c>
      <c r="I1562">
        <v>120</v>
      </c>
      <c r="J1562">
        <v>1</v>
      </c>
      <c r="K1562" s="4">
        <v>1.1111110001111099E+44</v>
      </c>
      <c r="L1562" t="s">
        <v>10464</v>
      </c>
      <c r="N1562" t="s">
        <v>9342</v>
      </c>
      <c r="O1562" t="s">
        <v>331</v>
      </c>
      <c r="P1562" t="s">
        <v>20</v>
      </c>
      <c r="Q1562" t="s">
        <v>1800</v>
      </c>
    </row>
    <row r="1563" spans="1:17" x14ac:dyDescent="0.25">
      <c r="A1563" t="s">
        <v>10465</v>
      </c>
      <c r="B1563" t="s">
        <v>17</v>
      </c>
      <c r="C1563">
        <v>1</v>
      </c>
      <c r="D1563" t="s">
        <v>18</v>
      </c>
      <c r="E1563" t="s">
        <v>42</v>
      </c>
      <c r="F1563" s="1">
        <v>0.54166666666666663</v>
      </c>
      <c r="G1563" t="s">
        <v>38</v>
      </c>
      <c r="H1563" t="s">
        <v>38</v>
      </c>
      <c r="I1563">
        <v>120</v>
      </c>
      <c r="J1563">
        <v>1</v>
      </c>
      <c r="K1563" s="4">
        <v>1.1111110001111099E+44</v>
      </c>
      <c r="L1563" t="s">
        <v>10459</v>
      </c>
      <c r="N1563" t="s">
        <v>9342</v>
      </c>
      <c r="O1563" t="s">
        <v>453</v>
      </c>
      <c r="P1563" t="s">
        <v>20</v>
      </c>
      <c r="Q1563" t="s">
        <v>1801</v>
      </c>
    </row>
    <row r="1564" spans="1:17" x14ac:dyDescent="0.25">
      <c r="A1564" t="s">
        <v>10466</v>
      </c>
      <c r="B1564" t="s">
        <v>391</v>
      </c>
      <c r="C1564">
        <v>1</v>
      </c>
      <c r="D1564" t="s">
        <v>18</v>
      </c>
      <c r="E1564" t="s">
        <v>29</v>
      </c>
      <c r="F1564" s="1">
        <v>0.375</v>
      </c>
      <c r="G1564" t="s">
        <v>10240</v>
      </c>
      <c r="H1564" t="s">
        <v>1531</v>
      </c>
      <c r="I1564">
        <v>120</v>
      </c>
      <c r="J1564">
        <v>1</v>
      </c>
      <c r="K1564" s="4">
        <v>1.1111010001111099E+44</v>
      </c>
      <c r="L1564" t="s">
        <v>38</v>
      </c>
      <c r="M1564" t="s">
        <v>24</v>
      </c>
      <c r="N1564" t="s">
        <v>10241</v>
      </c>
      <c r="O1564" t="s">
        <v>25</v>
      </c>
      <c r="P1564" t="s">
        <v>9372</v>
      </c>
      <c r="Q1564" t="s">
        <v>1802</v>
      </c>
    </row>
    <row r="1565" spans="1:17" x14ac:dyDescent="0.25">
      <c r="A1565" t="s">
        <v>10466</v>
      </c>
      <c r="B1565" t="s">
        <v>391</v>
      </c>
      <c r="C1565">
        <v>2</v>
      </c>
      <c r="D1565" t="s">
        <v>18</v>
      </c>
      <c r="E1565" t="s">
        <v>19</v>
      </c>
      <c r="F1565" s="1">
        <v>0.45833333333333331</v>
      </c>
      <c r="G1565" t="s">
        <v>10240</v>
      </c>
      <c r="H1565" t="s">
        <v>1531</v>
      </c>
      <c r="I1565">
        <v>120</v>
      </c>
      <c r="J1565">
        <v>0</v>
      </c>
      <c r="K1565" s="4">
        <v>1.1111010001111099E+44</v>
      </c>
      <c r="L1565" t="s">
        <v>38</v>
      </c>
      <c r="M1565" t="s">
        <v>24</v>
      </c>
      <c r="N1565" t="s">
        <v>10241</v>
      </c>
      <c r="O1565" t="s">
        <v>25</v>
      </c>
      <c r="P1565" t="s">
        <v>9372</v>
      </c>
      <c r="Q1565" t="s">
        <v>1803</v>
      </c>
    </row>
    <row r="1566" spans="1:17" x14ac:dyDescent="0.25">
      <c r="A1566" t="s">
        <v>10466</v>
      </c>
      <c r="B1566" t="s">
        <v>391</v>
      </c>
      <c r="C1566">
        <v>3</v>
      </c>
      <c r="D1566" t="s">
        <v>18</v>
      </c>
      <c r="E1566" t="s">
        <v>33</v>
      </c>
      <c r="F1566" s="1">
        <v>0.375</v>
      </c>
      <c r="G1566" t="s">
        <v>10240</v>
      </c>
      <c r="H1566" t="s">
        <v>1531</v>
      </c>
      <c r="I1566">
        <v>120</v>
      </c>
      <c r="J1566">
        <v>4</v>
      </c>
      <c r="K1566" s="4">
        <v>1.1111110001111099E+44</v>
      </c>
      <c r="L1566" t="s">
        <v>38</v>
      </c>
      <c r="M1566" t="s">
        <v>24</v>
      </c>
      <c r="N1566" t="s">
        <v>10241</v>
      </c>
      <c r="O1566" t="s">
        <v>25</v>
      </c>
      <c r="P1566" t="s">
        <v>9372</v>
      </c>
      <c r="Q1566" t="s">
        <v>1804</v>
      </c>
    </row>
    <row r="1567" spans="1:17" x14ac:dyDescent="0.25">
      <c r="A1567" t="s">
        <v>10466</v>
      </c>
      <c r="B1567" t="s">
        <v>17</v>
      </c>
      <c r="C1567">
        <v>1</v>
      </c>
      <c r="D1567" t="s">
        <v>18</v>
      </c>
      <c r="E1567" t="s">
        <v>37</v>
      </c>
      <c r="F1567" s="1">
        <v>0.375</v>
      </c>
      <c r="G1567" t="s">
        <v>9167</v>
      </c>
      <c r="H1567" t="s">
        <v>10242</v>
      </c>
      <c r="I1567">
        <v>60</v>
      </c>
      <c r="J1567">
        <v>5</v>
      </c>
      <c r="K1567" s="4">
        <v>1.11101100011111E+44</v>
      </c>
      <c r="L1567" t="s">
        <v>38</v>
      </c>
      <c r="M1567" t="s">
        <v>24</v>
      </c>
      <c r="N1567" t="s">
        <v>10241</v>
      </c>
      <c r="O1567" t="s">
        <v>25</v>
      </c>
      <c r="P1567" t="s">
        <v>20</v>
      </c>
      <c r="Q1567" t="s">
        <v>1805</v>
      </c>
    </row>
    <row r="1568" spans="1:17" x14ac:dyDescent="0.25">
      <c r="A1568" t="s">
        <v>10466</v>
      </c>
      <c r="B1568" t="s">
        <v>28</v>
      </c>
      <c r="C1568">
        <v>1</v>
      </c>
      <c r="D1568" t="s">
        <v>18</v>
      </c>
      <c r="E1568" t="s">
        <v>19</v>
      </c>
      <c r="F1568" s="1">
        <v>0.54166666666666663</v>
      </c>
      <c r="G1568" t="s">
        <v>9267</v>
      </c>
      <c r="H1568" t="s">
        <v>10243</v>
      </c>
      <c r="I1568">
        <v>60</v>
      </c>
      <c r="J1568">
        <v>5</v>
      </c>
      <c r="K1568" s="4">
        <v>1.1111010001111099E+44</v>
      </c>
      <c r="L1568" t="s">
        <v>38</v>
      </c>
      <c r="M1568" t="s">
        <v>24</v>
      </c>
      <c r="N1568" t="s">
        <v>10241</v>
      </c>
      <c r="O1568" t="s">
        <v>25</v>
      </c>
      <c r="P1568" t="s">
        <v>20</v>
      </c>
      <c r="Q1568" t="s">
        <v>1806</v>
      </c>
    </row>
    <row r="1569" spans="1:17" x14ac:dyDescent="0.25">
      <c r="A1569" t="s">
        <v>10466</v>
      </c>
      <c r="B1569" t="s">
        <v>36</v>
      </c>
      <c r="C1569">
        <v>1</v>
      </c>
      <c r="D1569" t="s">
        <v>18</v>
      </c>
      <c r="E1569" t="s">
        <v>33</v>
      </c>
      <c r="F1569" s="1">
        <v>0.75</v>
      </c>
      <c r="G1569" t="s">
        <v>10244</v>
      </c>
      <c r="H1569" t="s">
        <v>38</v>
      </c>
      <c r="I1569">
        <v>60</v>
      </c>
      <c r="J1569">
        <v>5</v>
      </c>
      <c r="K1569" s="4">
        <v>9.9999999999999998E+37</v>
      </c>
      <c r="L1569" t="s">
        <v>38</v>
      </c>
      <c r="M1569" t="s">
        <v>915</v>
      </c>
      <c r="N1569" t="s">
        <v>10241</v>
      </c>
      <c r="O1569" t="s">
        <v>25</v>
      </c>
      <c r="P1569" t="s">
        <v>39</v>
      </c>
      <c r="Q1569" t="s">
        <v>1807</v>
      </c>
    </row>
    <row r="1570" spans="1:17" x14ac:dyDescent="0.25">
      <c r="A1570" t="s">
        <v>10467</v>
      </c>
      <c r="B1570" t="s">
        <v>17</v>
      </c>
      <c r="C1570">
        <v>1</v>
      </c>
      <c r="D1570" t="s">
        <v>18</v>
      </c>
      <c r="E1570" t="s">
        <v>19</v>
      </c>
      <c r="F1570" s="1">
        <v>0.70833333333333337</v>
      </c>
      <c r="G1570" t="s">
        <v>9242</v>
      </c>
      <c r="H1570" t="s">
        <v>1808</v>
      </c>
      <c r="I1570">
        <v>60</v>
      </c>
      <c r="J1570">
        <v>11</v>
      </c>
      <c r="K1570" s="4">
        <v>1.1111100111111E+24</v>
      </c>
      <c r="L1570" t="s">
        <v>38</v>
      </c>
      <c r="M1570" t="s">
        <v>24</v>
      </c>
      <c r="N1570" t="s">
        <v>9342</v>
      </c>
      <c r="O1570" t="s">
        <v>66</v>
      </c>
      <c r="P1570" t="s">
        <v>20</v>
      </c>
      <c r="Q1570" t="s">
        <v>1809</v>
      </c>
    </row>
    <row r="1571" spans="1:17" x14ac:dyDescent="0.25">
      <c r="A1571" t="s">
        <v>10467</v>
      </c>
      <c r="B1571" t="s">
        <v>28</v>
      </c>
      <c r="C1571">
        <v>1</v>
      </c>
      <c r="D1571" t="s">
        <v>18</v>
      </c>
      <c r="E1571" t="s">
        <v>33</v>
      </c>
      <c r="F1571" s="1">
        <v>0.70833333333333337</v>
      </c>
      <c r="G1571" t="s">
        <v>9242</v>
      </c>
      <c r="H1571" t="s">
        <v>1808</v>
      </c>
      <c r="I1571">
        <v>60</v>
      </c>
      <c r="J1571">
        <v>11</v>
      </c>
      <c r="K1571" s="4">
        <v>1.1111100111111E+24</v>
      </c>
      <c r="L1571" t="s">
        <v>38</v>
      </c>
      <c r="M1571" t="s">
        <v>24</v>
      </c>
      <c r="N1571" t="s">
        <v>9342</v>
      </c>
      <c r="O1571" t="s">
        <v>66</v>
      </c>
      <c r="P1571" t="s">
        <v>20</v>
      </c>
      <c r="Q1571" t="s">
        <v>1810</v>
      </c>
    </row>
    <row r="1572" spans="1:17" x14ac:dyDescent="0.25">
      <c r="A1572" t="s">
        <v>10467</v>
      </c>
      <c r="B1572" t="s">
        <v>44</v>
      </c>
      <c r="C1572">
        <v>1</v>
      </c>
      <c r="D1572" t="s">
        <v>18</v>
      </c>
      <c r="E1572" t="s">
        <v>19</v>
      </c>
      <c r="F1572" s="1">
        <v>0.75</v>
      </c>
      <c r="G1572" t="s">
        <v>9227</v>
      </c>
      <c r="H1572" t="s">
        <v>10468</v>
      </c>
      <c r="I1572">
        <v>60</v>
      </c>
      <c r="J1572">
        <v>3</v>
      </c>
      <c r="K1572" s="4">
        <v>1.111100111111E+23</v>
      </c>
      <c r="L1572" t="s">
        <v>38</v>
      </c>
      <c r="M1572" t="s">
        <v>24</v>
      </c>
      <c r="N1572" t="s">
        <v>9342</v>
      </c>
      <c r="O1572" t="s">
        <v>66</v>
      </c>
      <c r="P1572" t="s">
        <v>45</v>
      </c>
      <c r="Q1572" t="s">
        <v>1811</v>
      </c>
    </row>
    <row r="1573" spans="1:17" x14ac:dyDescent="0.25">
      <c r="A1573" t="s">
        <v>10467</v>
      </c>
      <c r="B1573" t="s">
        <v>44</v>
      </c>
      <c r="C1573">
        <v>2</v>
      </c>
      <c r="D1573" t="s">
        <v>18</v>
      </c>
      <c r="E1573" t="s">
        <v>33</v>
      </c>
      <c r="F1573" s="1">
        <v>0.75</v>
      </c>
      <c r="G1573" t="s">
        <v>9295</v>
      </c>
      <c r="H1573" t="s">
        <v>10469</v>
      </c>
      <c r="I1573">
        <v>60</v>
      </c>
      <c r="J1573">
        <v>4</v>
      </c>
      <c r="K1573" s="4">
        <v>1.111100111111E+23</v>
      </c>
      <c r="L1573" t="s">
        <v>38</v>
      </c>
      <c r="M1573" t="s">
        <v>24</v>
      </c>
      <c r="N1573" t="s">
        <v>9342</v>
      </c>
      <c r="O1573" t="s">
        <v>66</v>
      </c>
      <c r="P1573" t="s">
        <v>45</v>
      </c>
      <c r="Q1573" t="s">
        <v>1812</v>
      </c>
    </row>
    <row r="1574" spans="1:17" x14ac:dyDescent="0.25">
      <c r="A1574" t="s">
        <v>10470</v>
      </c>
      <c r="B1574" t="s">
        <v>391</v>
      </c>
      <c r="C1574">
        <v>1</v>
      </c>
      <c r="D1574" t="s">
        <v>18</v>
      </c>
      <c r="E1574" t="s">
        <v>33</v>
      </c>
      <c r="F1574" s="1">
        <v>0.375</v>
      </c>
      <c r="G1574" t="s">
        <v>10471</v>
      </c>
      <c r="H1574" t="s">
        <v>10472</v>
      </c>
      <c r="I1574">
        <v>120</v>
      </c>
      <c r="J1574">
        <v>3</v>
      </c>
      <c r="K1574" s="4">
        <v>1.1111110001111099E+44</v>
      </c>
      <c r="L1574" t="s">
        <v>10473</v>
      </c>
      <c r="M1574" t="s">
        <v>24</v>
      </c>
      <c r="N1574" t="s">
        <v>9342</v>
      </c>
      <c r="O1574" t="s">
        <v>25</v>
      </c>
      <c r="P1574" t="s">
        <v>9372</v>
      </c>
      <c r="Q1574" t="s">
        <v>1813</v>
      </c>
    </row>
    <row r="1575" spans="1:17" x14ac:dyDescent="0.25">
      <c r="A1575" t="s">
        <v>10470</v>
      </c>
      <c r="B1575" t="s">
        <v>17</v>
      </c>
      <c r="C1575">
        <v>1</v>
      </c>
      <c r="D1575" t="s">
        <v>18</v>
      </c>
      <c r="E1575" t="s">
        <v>29</v>
      </c>
      <c r="F1575" s="1">
        <v>0.5</v>
      </c>
      <c r="G1575" t="s">
        <v>9227</v>
      </c>
      <c r="H1575" t="s">
        <v>10474</v>
      </c>
      <c r="I1575">
        <v>120</v>
      </c>
      <c r="J1575">
        <v>3</v>
      </c>
      <c r="K1575" s="4">
        <v>1.1111010001111099E+44</v>
      </c>
      <c r="L1575" t="s">
        <v>10473</v>
      </c>
      <c r="M1575" t="s">
        <v>24</v>
      </c>
      <c r="N1575" t="s">
        <v>9342</v>
      </c>
      <c r="O1575" t="s">
        <v>25</v>
      </c>
      <c r="P1575" t="s">
        <v>20</v>
      </c>
      <c r="Q1575" t="s">
        <v>1814</v>
      </c>
    </row>
    <row r="1576" spans="1:17" x14ac:dyDescent="0.25">
      <c r="A1576" t="s">
        <v>10475</v>
      </c>
      <c r="B1576" t="s">
        <v>17</v>
      </c>
      <c r="C1576">
        <v>1</v>
      </c>
      <c r="D1576" t="s">
        <v>18</v>
      </c>
      <c r="E1576" t="s">
        <v>19</v>
      </c>
      <c r="F1576" s="1">
        <v>0.58333333333333337</v>
      </c>
      <c r="G1576" t="s">
        <v>9217</v>
      </c>
      <c r="H1576" t="s">
        <v>1535</v>
      </c>
      <c r="I1576">
        <v>120</v>
      </c>
      <c r="J1576">
        <v>0</v>
      </c>
      <c r="K1576" s="4">
        <v>1.1111010001111099E+44</v>
      </c>
      <c r="L1576" t="s">
        <v>10476</v>
      </c>
      <c r="M1576" t="s">
        <v>24</v>
      </c>
      <c r="N1576" t="s">
        <v>9342</v>
      </c>
      <c r="O1576" t="s">
        <v>25</v>
      </c>
      <c r="P1576" t="s">
        <v>20</v>
      </c>
      <c r="Q1576" t="s">
        <v>1815</v>
      </c>
    </row>
    <row r="1577" spans="1:17" x14ac:dyDescent="0.25">
      <c r="A1577" t="s">
        <v>10477</v>
      </c>
      <c r="B1577" t="s">
        <v>17</v>
      </c>
      <c r="C1577">
        <v>1</v>
      </c>
      <c r="D1577" t="s">
        <v>18</v>
      </c>
      <c r="E1577" t="s">
        <v>19</v>
      </c>
      <c r="F1577" s="1">
        <v>0.58333333333333337</v>
      </c>
      <c r="G1577" t="s">
        <v>9301</v>
      </c>
      <c r="H1577" t="s">
        <v>1535</v>
      </c>
      <c r="I1577">
        <v>120</v>
      </c>
      <c r="J1577">
        <v>1</v>
      </c>
      <c r="K1577" s="4">
        <v>1.1111100111111E+24</v>
      </c>
      <c r="L1577" t="s">
        <v>10476</v>
      </c>
      <c r="M1577" t="s">
        <v>24</v>
      </c>
      <c r="N1577" t="s">
        <v>9342</v>
      </c>
      <c r="O1577" t="s">
        <v>66</v>
      </c>
      <c r="P1577" t="s">
        <v>20</v>
      </c>
      <c r="Q1577" t="s">
        <v>1816</v>
      </c>
    </row>
    <row r="1578" spans="1:17" x14ac:dyDescent="0.25">
      <c r="A1578" t="s">
        <v>10478</v>
      </c>
      <c r="B1578" t="s">
        <v>17</v>
      </c>
      <c r="C1578">
        <v>1</v>
      </c>
      <c r="D1578" t="s">
        <v>18</v>
      </c>
      <c r="E1578" t="s">
        <v>29</v>
      </c>
      <c r="F1578" s="1">
        <v>0.625</v>
      </c>
      <c r="G1578" t="s">
        <v>9301</v>
      </c>
      <c r="H1578" t="s">
        <v>1817</v>
      </c>
      <c r="I1578">
        <v>120</v>
      </c>
      <c r="J1578">
        <v>19</v>
      </c>
      <c r="K1578" s="4">
        <v>1.1111010001111099E+44</v>
      </c>
      <c r="L1578" t="s">
        <v>10479</v>
      </c>
      <c r="M1578" t="s">
        <v>24</v>
      </c>
      <c r="N1578" t="s">
        <v>9286</v>
      </c>
      <c r="O1578" t="s">
        <v>25</v>
      </c>
      <c r="P1578" t="s">
        <v>20</v>
      </c>
      <c r="Q1578" t="s">
        <v>1818</v>
      </c>
    </row>
    <row r="1579" spans="1:17" x14ac:dyDescent="0.25">
      <c r="A1579" t="s">
        <v>10480</v>
      </c>
      <c r="B1579" t="s">
        <v>17</v>
      </c>
      <c r="C1579">
        <v>1</v>
      </c>
      <c r="D1579" t="s">
        <v>18</v>
      </c>
      <c r="E1579" t="s">
        <v>29</v>
      </c>
      <c r="F1579" s="1">
        <v>0.625</v>
      </c>
      <c r="G1579" t="s">
        <v>9168</v>
      </c>
      <c r="H1579" t="s">
        <v>1819</v>
      </c>
      <c r="I1579">
        <v>120</v>
      </c>
      <c r="J1579">
        <v>10</v>
      </c>
      <c r="K1579" s="4">
        <v>1.1111100111111E+24</v>
      </c>
      <c r="L1579" t="s">
        <v>10481</v>
      </c>
      <c r="M1579" t="s">
        <v>24</v>
      </c>
      <c r="N1579" t="s">
        <v>9286</v>
      </c>
      <c r="O1579" t="s">
        <v>66</v>
      </c>
      <c r="P1579" t="s">
        <v>20</v>
      </c>
      <c r="Q1579" t="s">
        <v>1820</v>
      </c>
    </row>
    <row r="1580" spans="1:17" x14ac:dyDescent="0.25">
      <c r="A1580" t="s">
        <v>10482</v>
      </c>
      <c r="B1580" t="s">
        <v>17</v>
      </c>
      <c r="C1580">
        <v>1</v>
      </c>
      <c r="D1580" t="s">
        <v>18</v>
      </c>
      <c r="E1580" t="s">
        <v>29</v>
      </c>
      <c r="F1580" s="1">
        <v>0.41666666666666669</v>
      </c>
      <c r="G1580" t="s">
        <v>9168</v>
      </c>
      <c r="H1580" t="s">
        <v>1821</v>
      </c>
      <c r="I1580">
        <v>120</v>
      </c>
      <c r="J1580">
        <v>9</v>
      </c>
      <c r="K1580" s="4">
        <v>1.1111010001111099E+44</v>
      </c>
      <c r="L1580" t="s">
        <v>10483</v>
      </c>
      <c r="M1580" t="s">
        <v>24</v>
      </c>
      <c r="N1580" t="s">
        <v>9286</v>
      </c>
      <c r="O1580" t="s">
        <v>25</v>
      </c>
      <c r="P1580" t="s">
        <v>20</v>
      </c>
      <c r="Q1580" t="s">
        <v>1822</v>
      </c>
    </row>
    <row r="1581" spans="1:17" x14ac:dyDescent="0.25">
      <c r="A1581" t="s">
        <v>10484</v>
      </c>
      <c r="B1581" t="s">
        <v>17</v>
      </c>
      <c r="C1581">
        <v>1</v>
      </c>
      <c r="D1581" t="s">
        <v>18</v>
      </c>
      <c r="E1581" t="s">
        <v>42</v>
      </c>
      <c r="F1581" s="1">
        <v>0.5</v>
      </c>
      <c r="G1581" t="s">
        <v>10062</v>
      </c>
      <c r="H1581" t="s">
        <v>1823</v>
      </c>
      <c r="I1581">
        <v>120</v>
      </c>
      <c r="J1581">
        <v>6</v>
      </c>
      <c r="K1581" s="4">
        <v>1.1111110001111099E+44</v>
      </c>
      <c r="L1581" t="s">
        <v>10485</v>
      </c>
      <c r="M1581" t="s">
        <v>24</v>
      </c>
      <c r="N1581" t="s">
        <v>9286</v>
      </c>
      <c r="O1581" t="s">
        <v>25</v>
      </c>
      <c r="P1581" t="s">
        <v>20</v>
      </c>
      <c r="Q1581" t="s">
        <v>1824</v>
      </c>
    </row>
    <row r="1582" spans="1:17" x14ac:dyDescent="0.25">
      <c r="A1582" t="s">
        <v>10486</v>
      </c>
      <c r="B1582" t="s">
        <v>17</v>
      </c>
      <c r="C1582">
        <v>1</v>
      </c>
      <c r="D1582" t="s">
        <v>18</v>
      </c>
      <c r="E1582" t="s">
        <v>42</v>
      </c>
      <c r="F1582" s="1">
        <v>0.375</v>
      </c>
      <c r="G1582" t="s">
        <v>9302</v>
      </c>
      <c r="H1582" t="s">
        <v>1825</v>
      </c>
      <c r="I1582">
        <v>120</v>
      </c>
      <c r="J1582">
        <v>12</v>
      </c>
      <c r="K1582" s="4">
        <v>1.1111100111111E+24</v>
      </c>
      <c r="L1582" t="s">
        <v>10487</v>
      </c>
      <c r="M1582" t="s">
        <v>24</v>
      </c>
      <c r="N1582" t="s">
        <v>9286</v>
      </c>
      <c r="O1582" t="s">
        <v>66</v>
      </c>
      <c r="P1582" t="s">
        <v>20</v>
      </c>
      <c r="Q1582" t="s">
        <v>1826</v>
      </c>
    </row>
    <row r="1583" spans="1:17" x14ac:dyDescent="0.25">
      <c r="A1583" t="s">
        <v>10488</v>
      </c>
      <c r="B1583" t="s">
        <v>17</v>
      </c>
      <c r="C1583">
        <v>1</v>
      </c>
      <c r="D1583" t="s">
        <v>18</v>
      </c>
      <c r="E1583" t="s">
        <v>37</v>
      </c>
      <c r="F1583" s="1">
        <v>0.375</v>
      </c>
      <c r="G1583" t="s">
        <v>9177</v>
      </c>
      <c r="H1583" t="s">
        <v>1827</v>
      </c>
      <c r="I1583">
        <v>120</v>
      </c>
      <c r="J1583">
        <v>5</v>
      </c>
      <c r="K1583" s="4">
        <v>1.11101100011111E+44</v>
      </c>
      <c r="L1583" t="s">
        <v>10489</v>
      </c>
      <c r="M1583" t="s">
        <v>24</v>
      </c>
      <c r="N1583" t="s">
        <v>10396</v>
      </c>
      <c r="O1583" t="s">
        <v>25</v>
      </c>
      <c r="P1583" t="s">
        <v>20</v>
      </c>
      <c r="Q1583" t="s">
        <v>1828</v>
      </c>
    </row>
    <row r="1584" spans="1:17" x14ac:dyDescent="0.25">
      <c r="A1584" t="s">
        <v>10488</v>
      </c>
      <c r="B1584" t="s">
        <v>28</v>
      </c>
      <c r="C1584">
        <v>1</v>
      </c>
      <c r="D1584" t="s">
        <v>18</v>
      </c>
      <c r="E1584" t="s">
        <v>29</v>
      </c>
      <c r="F1584" s="1">
        <v>0.58333333333333337</v>
      </c>
      <c r="G1584" t="s">
        <v>9166</v>
      </c>
      <c r="H1584" t="s">
        <v>1827</v>
      </c>
      <c r="I1584">
        <v>60</v>
      </c>
      <c r="J1584">
        <v>5</v>
      </c>
      <c r="K1584" s="4">
        <v>1.1111010001111099E+44</v>
      </c>
      <c r="L1584" t="s">
        <v>10489</v>
      </c>
      <c r="M1584" t="s">
        <v>24</v>
      </c>
      <c r="N1584" t="s">
        <v>10396</v>
      </c>
      <c r="O1584" t="s">
        <v>25</v>
      </c>
      <c r="P1584" t="s">
        <v>20</v>
      </c>
      <c r="Q1584" t="s">
        <v>1829</v>
      </c>
    </row>
    <row r="1585" spans="1:17" x14ac:dyDescent="0.25">
      <c r="A1585" t="s">
        <v>10490</v>
      </c>
      <c r="B1585" t="s">
        <v>17</v>
      </c>
      <c r="C1585">
        <v>1</v>
      </c>
      <c r="D1585" t="s">
        <v>18</v>
      </c>
      <c r="E1585" t="s">
        <v>19</v>
      </c>
      <c r="F1585" s="1">
        <v>0.45833333333333331</v>
      </c>
      <c r="G1585" t="s">
        <v>9226</v>
      </c>
      <c r="H1585" t="s">
        <v>1830</v>
      </c>
      <c r="I1585">
        <v>60</v>
      </c>
      <c r="J1585">
        <v>2</v>
      </c>
      <c r="K1585" s="4">
        <v>1.1111100111111E+24</v>
      </c>
      <c r="L1585" t="s">
        <v>10491</v>
      </c>
      <c r="M1585" t="s">
        <v>24</v>
      </c>
      <c r="N1585" t="s">
        <v>10396</v>
      </c>
      <c r="O1585" t="s">
        <v>66</v>
      </c>
      <c r="P1585" t="s">
        <v>20</v>
      </c>
      <c r="Q1585" t="s">
        <v>1831</v>
      </c>
    </row>
    <row r="1586" spans="1:17" x14ac:dyDescent="0.25">
      <c r="A1586" t="s">
        <v>10490</v>
      </c>
      <c r="B1586" t="s">
        <v>28</v>
      </c>
      <c r="C1586">
        <v>1</v>
      </c>
      <c r="D1586" t="s">
        <v>18</v>
      </c>
      <c r="E1586" t="s">
        <v>33</v>
      </c>
      <c r="F1586" s="1">
        <v>0.54166666666666663</v>
      </c>
      <c r="G1586" t="s">
        <v>9242</v>
      </c>
      <c r="H1586" t="s">
        <v>1830</v>
      </c>
      <c r="I1586">
        <v>60</v>
      </c>
      <c r="J1586">
        <v>2</v>
      </c>
      <c r="K1586" s="4">
        <v>1.1111100111111E+24</v>
      </c>
      <c r="L1586" t="s">
        <v>10491</v>
      </c>
      <c r="M1586" t="s">
        <v>24</v>
      </c>
      <c r="N1586" t="s">
        <v>10396</v>
      </c>
      <c r="O1586" t="s">
        <v>66</v>
      </c>
      <c r="P1586" t="s">
        <v>20</v>
      </c>
      <c r="Q1586" t="s">
        <v>1832</v>
      </c>
    </row>
    <row r="1587" spans="1:17" x14ac:dyDescent="0.25">
      <c r="A1587" t="s">
        <v>10492</v>
      </c>
      <c r="B1587" t="s">
        <v>17</v>
      </c>
      <c r="C1587">
        <v>1</v>
      </c>
      <c r="D1587" t="s">
        <v>18</v>
      </c>
      <c r="E1587" t="s">
        <v>33</v>
      </c>
      <c r="F1587" s="1">
        <v>0.5</v>
      </c>
      <c r="G1587" t="s">
        <v>10493</v>
      </c>
      <c r="H1587" t="s">
        <v>1833</v>
      </c>
      <c r="I1587">
        <v>120</v>
      </c>
      <c r="J1587">
        <v>6</v>
      </c>
      <c r="K1587" s="4">
        <v>1.1111110001111099E+44</v>
      </c>
      <c r="L1587" t="s">
        <v>38</v>
      </c>
      <c r="M1587" t="s">
        <v>24</v>
      </c>
      <c r="N1587" t="s">
        <v>9286</v>
      </c>
      <c r="O1587" t="s">
        <v>25</v>
      </c>
      <c r="P1587" t="s">
        <v>20</v>
      </c>
      <c r="Q1587" t="s">
        <v>1834</v>
      </c>
    </row>
    <row r="1588" spans="1:17" x14ac:dyDescent="0.25">
      <c r="A1588" t="s">
        <v>10494</v>
      </c>
      <c r="B1588" t="s">
        <v>17</v>
      </c>
      <c r="C1588">
        <v>1</v>
      </c>
      <c r="D1588" t="s">
        <v>18</v>
      </c>
      <c r="E1588" t="s">
        <v>33</v>
      </c>
      <c r="F1588" s="1">
        <v>0.41666666666666669</v>
      </c>
      <c r="G1588" t="s">
        <v>10493</v>
      </c>
      <c r="H1588" t="s">
        <v>1833</v>
      </c>
      <c r="I1588">
        <v>120</v>
      </c>
      <c r="J1588">
        <v>10</v>
      </c>
      <c r="K1588" s="4">
        <v>1.1111100111111E+24</v>
      </c>
      <c r="L1588" t="s">
        <v>10495</v>
      </c>
      <c r="M1588" t="s">
        <v>24</v>
      </c>
      <c r="N1588" t="s">
        <v>9286</v>
      </c>
      <c r="O1588" t="s">
        <v>66</v>
      </c>
      <c r="P1588" t="s">
        <v>20</v>
      </c>
      <c r="Q1588" t="s">
        <v>1835</v>
      </c>
    </row>
    <row r="1589" spans="1:17" x14ac:dyDescent="0.25">
      <c r="A1589" t="s">
        <v>10496</v>
      </c>
      <c r="B1589" t="s">
        <v>17</v>
      </c>
      <c r="C1589">
        <v>1</v>
      </c>
      <c r="D1589" t="s">
        <v>18</v>
      </c>
      <c r="E1589" t="s">
        <v>29</v>
      </c>
      <c r="F1589" s="1">
        <v>0.41666666666666669</v>
      </c>
      <c r="G1589" t="s">
        <v>9345</v>
      </c>
      <c r="H1589" t="s">
        <v>10497</v>
      </c>
      <c r="I1589">
        <v>120</v>
      </c>
      <c r="J1589">
        <v>0</v>
      </c>
      <c r="K1589" s="4">
        <v>1.1111010001111099E+44</v>
      </c>
      <c r="L1589" t="s">
        <v>10498</v>
      </c>
      <c r="M1589" t="s">
        <v>24</v>
      </c>
      <c r="N1589" t="s">
        <v>9286</v>
      </c>
      <c r="O1589" t="s">
        <v>331</v>
      </c>
      <c r="P1589" t="s">
        <v>20</v>
      </c>
      <c r="Q1589" t="s">
        <v>1837</v>
      </c>
    </row>
    <row r="1590" spans="1:17" x14ac:dyDescent="0.25">
      <c r="A1590" t="s">
        <v>10499</v>
      </c>
      <c r="B1590" t="s">
        <v>565</v>
      </c>
      <c r="C1590">
        <v>1</v>
      </c>
      <c r="D1590" t="s">
        <v>18</v>
      </c>
      <c r="E1590" t="s">
        <v>19</v>
      </c>
      <c r="F1590" s="1">
        <v>0.375</v>
      </c>
      <c r="G1590" t="s">
        <v>38</v>
      </c>
      <c r="H1590" t="s">
        <v>38</v>
      </c>
      <c r="I1590">
        <v>480</v>
      </c>
      <c r="J1590">
        <v>12</v>
      </c>
      <c r="K1590" s="4">
        <v>9.9999999999999997E+34</v>
      </c>
      <c r="L1590" t="s">
        <v>10500</v>
      </c>
      <c r="N1590" t="s">
        <v>10501</v>
      </c>
      <c r="O1590" t="s">
        <v>25</v>
      </c>
      <c r="P1590" t="s">
        <v>9544</v>
      </c>
      <c r="Q1590" t="s">
        <v>1838</v>
      </c>
    </row>
    <row r="1591" spans="1:17" x14ac:dyDescent="0.25">
      <c r="A1591" t="s">
        <v>10499</v>
      </c>
      <c r="B1591" t="s">
        <v>17</v>
      </c>
      <c r="C1591">
        <v>1</v>
      </c>
      <c r="D1591" t="s">
        <v>18</v>
      </c>
      <c r="E1591" t="s">
        <v>42</v>
      </c>
      <c r="F1591" s="1">
        <v>0.45833333333333331</v>
      </c>
      <c r="G1591" t="s">
        <v>9156</v>
      </c>
      <c r="H1591" t="s">
        <v>10502</v>
      </c>
      <c r="I1591">
        <v>120</v>
      </c>
      <c r="J1591">
        <v>12</v>
      </c>
      <c r="K1591" s="4">
        <v>1.0010110001111101E+44</v>
      </c>
      <c r="L1591" t="s">
        <v>10500</v>
      </c>
      <c r="M1591" t="s">
        <v>24</v>
      </c>
      <c r="N1591" t="s">
        <v>10501</v>
      </c>
      <c r="O1591" t="s">
        <v>25</v>
      </c>
      <c r="P1591" t="s">
        <v>20</v>
      </c>
      <c r="Q1591" t="s">
        <v>1840</v>
      </c>
    </row>
    <row r="1592" spans="1:17" x14ac:dyDescent="0.25">
      <c r="A1592" t="s">
        <v>10499</v>
      </c>
      <c r="B1592" t="s">
        <v>28</v>
      </c>
      <c r="C1592" t="s">
        <v>411</v>
      </c>
      <c r="D1592" t="s">
        <v>18</v>
      </c>
      <c r="E1592" t="s">
        <v>33</v>
      </c>
      <c r="F1592" s="1">
        <v>0.41666666666666669</v>
      </c>
      <c r="G1592" t="s">
        <v>9156</v>
      </c>
      <c r="H1592" t="s">
        <v>10503</v>
      </c>
      <c r="I1592">
        <v>120</v>
      </c>
      <c r="J1592">
        <v>12</v>
      </c>
      <c r="K1592" s="4">
        <v>1.0000001E+38</v>
      </c>
      <c r="L1592" t="s">
        <v>10500</v>
      </c>
      <c r="M1592" t="s">
        <v>24</v>
      </c>
      <c r="N1592" t="s">
        <v>10501</v>
      </c>
      <c r="O1592" t="s">
        <v>25</v>
      </c>
      <c r="P1592" t="s">
        <v>20</v>
      </c>
      <c r="Q1592" t="s">
        <v>1841</v>
      </c>
    </row>
    <row r="1593" spans="1:17" x14ac:dyDescent="0.25">
      <c r="A1593" t="s">
        <v>10499</v>
      </c>
      <c r="B1593" t="s">
        <v>28</v>
      </c>
      <c r="C1593" t="s">
        <v>413</v>
      </c>
      <c r="D1593" t="s">
        <v>18</v>
      </c>
      <c r="E1593" t="s">
        <v>33</v>
      </c>
      <c r="F1593" s="1">
        <v>0.5</v>
      </c>
      <c r="G1593" t="s">
        <v>9156</v>
      </c>
      <c r="H1593" t="s">
        <v>10504</v>
      </c>
      <c r="I1593">
        <v>120</v>
      </c>
      <c r="J1593">
        <v>12</v>
      </c>
      <c r="K1593" s="4">
        <v>1.00101E+44</v>
      </c>
      <c r="L1593" t="s">
        <v>10500</v>
      </c>
      <c r="M1593" t="s">
        <v>24</v>
      </c>
      <c r="N1593" t="s">
        <v>10501</v>
      </c>
      <c r="O1593" t="s">
        <v>25</v>
      </c>
      <c r="P1593" t="s">
        <v>20</v>
      </c>
      <c r="Q1593" t="s">
        <v>1841</v>
      </c>
    </row>
    <row r="1594" spans="1:17" x14ac:dyDescent="0.25">
      <c r="A1594" t="s">
        <v>10505</v>
      </c>
      <c r="B1594" t="s">
        <v>565</v>
      </c>
      <c r="C1594">
        <v>1</v>
      </c>
      <c r="D1594" t="s">
        <v>18</v>
      </c>
      <c r="E1594" t="s">
        <v>530</v>
      </c>
      <c r="F1594" s="1">
        <v>0.375</v>
      </c>
      <c r="G1594" t="s">
        <v>621</v>
      </c>
      <c r="H1594" t="s">
        <v>38</v>
      </c>
      <c r="I1594">
        <v>480</v>
      </c>
      <c r="J1594">
        <v>11</v>
      </c>
      <c r="K1594" s="4">
        <v>1E+42</v>
      </c>
      <c r="L1594" t="s">
        <v>38</v>
      </c>
      <c r="M1594" t="s">
        <v>623</v>
      </c>
      <c r="N1594" t="s">
        <v>10501</v>
      </c>
      <c r="O1594" t="s">
        <v>25</v>
      </c>
      <c r="P1594" t="s">
        <v>9544</v>
      </c>
      <c r="Q1594" t="s">
        <v>1842</v>
      </c>
    </row>
    <row r="1595" spans="1:17" x14ac:dyDescent="0.25">
      <c r="A1595" t="s">
        <v>10505</v>
      </c>
      <c r="B1595" t="s">
        <v>17</v>
      </c>
      <c r="C1595">
        <v>1</v>
      </c>
      <c r="D1595" t="s">
        <v>18</v>
      </c>
      <c r="E1595" t="s">
        <v>37</v>
      </c>
      <c r="F1595" s="1">
        <v>0.375</v>
      </c>
      <c r="G1595" t="s">
        <v>9359</v>
      </c>
      <c r="H1595" t="s">
        <v>1839</v>
      </c>
      <c r="I1595">
        <v>480</v>
      </c>
      <c r="J1595">
        <v>11</v>
      </c>
      <c r="K1595" s="4">
        <v>1E+43</v>
      </c>
      <c r="L1595" t="s">
        <v>38</v>
      </c>
      <c r="M1595" t="s">
        <v>24</v>
      </c>
      <c r="N1595" t="s">
        <v>10501</v>
      </c>
      <c r="O1595" t="s">
        <v>25</v>
      </c>
      <c r="P1595" t="s">
        <v>20</v>
      </c>
      <c r="Q1595" t="s">
        <v>1843</v>
      </c>
    </row>
    <row r="1596" spans="1:17" x14ac:dyDescent="0.25">
      <c r="A1596" t="s">
        <v>10505</v>
      </c>
      <c r="B1596" t="s">
        <v>28</v>
      </c>
      <c r="C1596">
        <v>1</v>
      </c>
      <c r="D1596" t="s">
        <v>18</v>
      </c>
      <c r="E1596" t="s">
        <v>33</v>
      </c>
      <c r="F1596" s="1">
        <v>0.375</v>
      </c>
      <c r="G1596" t="s">
        <v>9359</v>
      </c>
      <c r="H1596" t="s">
        <v>1839</v>
      </c>
      <c r="I1596">
        <v>480</v>
      </c>
      <c r="J1596">
        <v>11</v>
      </c>
      <c r="K1596" s="4">
        <v>1E+43</v>
      </c>
      <c r="L1596" t="s">
        <v>38</v>
      </c>
      <c r="M1596" t="s">
        <v>24</v>
      </c>
      <c r="N1596" t="s">
        <v>10501</v>
      </c>
      <c r="O1596" t="s">
        <v>25</v>
      </c>
      <c r="P1596" t="s">
        <v>20</v>
      </c>
      <c r="Q1596" t="s">
        <v>1844</v>
      </c>
    </row>
    <row r="1597" spans="1:17" x14ac:dyDescent="0.25">
      <c r="A1597" t="s">
        <v>10505</v>
      </c>
      <c r="B1597" t="s">
        <v>32</v>
      </c>
      <c r="C1597">
        <v>1</v>
      </c>
      <c r="D1597" t="s">
        <v>18</v>
      </c>
      <c r="E1597" t="s">
        <v>37</v>
      </c>
      <c r="F1597" s="1">
        <v>0.375</v>
      </c>
      <c r="G1597" t="s">
        <v>9359</v>
      </c>
      <c r="H1597" t="s">
        <v>1839</v>
      </c>
      <c r="I1597">
        <v>480</v>
      </c>
      <c r="J1597">
        <v>11</v>
      </c>
      <c r="K1597" s="4">
        <v>1E+42</v>
      </c>
      <c r="L1597" t="s">
        <v>38</v>
      </c>
      <c r="M1597" t="s">
        <v>24</v>
      </c>
      <c r="N1597" t="s">
        <v>10501</v>
      </c>
      <c r="O1597" t="s">
        <v>25</v>
      </c>
      <c r="P1597" t="s">
        <v>20</v>
      </c>
      <c r="Q1597" t="s">
        <v>1845</v>
      </c>
    </row>
    <row r="1598" spans="1:17" x14ac:dyDescent="0.25">
      <c r="A1598" t="s">
        <v>10505</v>
      </c>
      <c r="B1598" t="s">
        <v>479</v>
      </c>
      <c r="C1598">
        <v>1</v>
      </c>
      <c r="D1598" t="s">
        <v>18</v>
      </c>
      <c r="E1598" t="s">
        <v>33</v>
      </c>
      <c r="F1598" s="1">
        <v>0.375</v>
      </c>
      <c r="G1598" t="s">
        <v>9359</v>
      </c>
      <c r="H1598" t="s">
        <v>1839</v>
      </c>
      <c r="I1598">
        <v>480</v>
      </c>
      <c r="J1598">
        <v>11</v>
      </c>
      <c r="K1598" s="4">
        <v>1E+42</v>
      </c>
      <c r="L1598" t="s">
        <v>38</v>
      </c>
      <c r="M1598" t="s">
        <v>24</v>
      </c>
      <c r="N1598" t="s">
        <v>10501</v>
      </c>
      <c r="O1598" t="s">
        <v>25</v>
      </c>
      <c r="P1598" t="s">
        <v>20</v>
      </c>
      <c r="Q1598" t="s">
        <v>1846</v>
      </c>
    </row>
    <row r="1599" spans="1:17" x14ac:dyDescent="0.25">
      <c r="A1599" t="s">
        <v>10505</v>
      </c>
      <c r="B1599" t="s">
        <v>502</v>
      </c>
      <c r="C1599">
        <v>1</v>
      </c>
      <c r="D1599" t="s">
        <v>18</v>
      </c>
      <c r="E1599" t="s">
        <v>37</v>
      </c>
      <c r="F1599" s="1">
        <v>0.375</v>
      </c>
      <c r="G1599" t="s">
        <v>9359</v>
      </c>
      <c r="H1599" t="s">
        <v>1839</v>
      </c>
      <c r="I1599">
        <v>480</v>
      </c>
      <c r="J1599">
        <v>11</v>
      </c>
      <c r="K1599" s="4">
        <v>9.9999999999999994E+38</v>
      </c>
      <c r="L1599" t="s">
        <v>38</v>
      </c>
      <c r="M1599" t="s">
        <v>24</v>
      </c>
      <c r="N1599" t="s">
        <v>10501</v>
      </c>
      <c r="O1599" t="s">
        <v>25</v>
      </c>
      <c r="P1599" t="s">
        <v>20</v>
      </c>
      <c r="Q1599" t="s">
        <v>1847</v>
      </c>
    </row>
    <row r="1600" spans="1:17" x14ac:dyDescent="0.25">
      <c r="A1600" t="s">
        <v>10505</v>
      </c>
      <c r="B1600" t="s">
        <v>504</v>
      </c>
      <c r="C1600">
        <v>1</v>
      </c>
      <c r="D1600" t="s">
        <v>18</v>
      </c>
      <c r="E1600" t="s">
        <v>33</v>
      </c>
      <c r="F1600" s="1">
        <v>0.375</v>
      </c>
      <c r="G1600" t="s">
        <v>9359</v>
      </c>
      <c r="H1600" t="s">
        <v>1839</v>
      </c>
      <c r="I1600">
        <v>480</v>
      </c>
      <c r="J1600">
        <v>11</v>
      </c>
      <c r="K1600" s="4">
        <v>1E+40</v>
      </c>
      <c r="L1600" t="s">
        <v>38</v>
      </c>
      <c r="M1600" t="s">
        <v>24</v>
      </c>
      <c r="N1600" t="s">
        <v>10501</v>
      </c>
      <c r="O1600" t="s">
        <v>25</v>
      </c>
      <c r="P1600" t="s">
        <v>20</v>
      </c>
      <c r="Q1600" t="s">
        <v>1848</v>
      </c>
    </row>
    <row r="1601" spans="1:17" x14ac:dyDescent="0.25">
      <c r="A1601" t="s">
        <v>10506</v>
      </c>
      <c r="B1601" t="s">
        <v>391</v>
      </c>
      <c r="C1601">
        <v>1</v>
      </c>
      <c r="D1601" t="s">
        <v>18</v>
      </c>
      <c r="E1601" t="s">
        <v>37</v>
      </c>
      <c r="F1601" s="1">
        <v>0.375</v>
      </c>
      <c r="G1601" t="s">
        <v>9575</v>
      </c>
      <c r="H1601" t="s">
        <v>369</v>
      </c>
      <c r="I1601">
        <v>180</v>
      </c>
      <c r="J1601">
        <v>13</v>
      </c>
      <c r="K1601" s="4">
        <v>1.1111100111111E+24</v>
      </c>
      <c r="L1601" t="s">
        <v>10507</v>
      </c>
      <c r="M1601" t="s">
        <v>24</v>
      </c>
      <c r="N1601" t="s">
        <v>10501</v>
      </c>
      <c r="O1601" t="s">
        <v>66</v>
      </c>
      <c r="P1601" t="s">
        <v>9372</v>
      </c>
      <c r="Q1601" t="s">
        <v>1849</v>
      </c>
    </row>
    <row r="1602" spans="1:17" x14ac:dyDescent="0.25">
      <c r="A1602" t="s">
        <v>10506</v>
      </c>
      <c r="B1602" t="s">
        <v>17</v>
      </c>
      <c r="C1602">
        <v>1</v>
      </c>
      <c r="D1602" t="s">
        <v>18</v>
      </c>
      <c r="E1602" t="s">
        <v>19</v>
      </c>
      <c r="F1602" s="1">
        <v>0.41666666666666669</v>
      </c>
      <c r="G1602" t="s">
        <v>9169</v>
      </c>
      <c r="H1602" t="s">
        <v>369</v>
      </c>
      <c r="I1602">
        <v>120</v>
      </c>
      <c r="J1602">
        <v>13</v>
      </c>
      <c r="K1602" s="4">
        <v>1.1101100111111E+24</v>
      </c>
      <c r="L1602" t="s">
        <v>10507</v>
      </c>
      <c r="M1602" t="s">
        <v>24</v>
      </c>
      <c r="N1602" t="s">
        <v>10501</v>
      </c>
      <c r="O1602" t="s">
        <v>66</v>
      </c>
      <c r="P1602" t="s">
        <v>20</v>
      </c>
      <c r="Q1602" t="s">
        <v>1850</v>
      </c>
    </row>
    <row r="1603" spans="1:17" x14ac:dyDescent="0.25">
      <c r="A1603" t="s">
        <v>10506</v>
      </c>
      <c r="B1603" t="s">
        <v>179</v>
      </c>
      <c r="C1603">
        <v>1</v>
      </c>
      <c r="D1603" t="s">
        <v>18</v>
      </c>
      <c r="E1603" t="s">
        <v>19</v>
      </c>
      <c r="F1603" s="1">
        <v>0.375</v>
      </c>
      <c r="G1603" t="s">
        <v>10508</v>
      </c>
      <c r="H1603" t="s">
        <v>369</v>
      </c>
      <c r="I1603">
        <v>480</v>
      </c>
      <c r="J1603">
        <v>13</v>
      </c>
      <c r="K1603" s="4">
        <v>1E+21</v>
      </c>
      <c r="L1603" t="s">
        <v>10507</v>
      </c>
      <c r="M1603" t="s">
        <v>24</v>
      </c>
      <c r="N1603" t="s">
        <v>10501</v>
      </c>
      <c r="O1603" t="s">
        <v>66</v>
      </c>
      <c r="P1603" t="s">
        <v>180</v>
      </c>
      <c r="Q1603" t="s">
        <v>1851</v>
      </c>
    </row>
    <row r="1604" spans="1:17" x14ac:dyDescent="0.25">
      <c r="A1604" t="s">
        <v>10509</v>
      </c>
      <c r="B1604" t="s">
        <v>17</v>
      </c>
      <c r="C1604">
        <v>1</v>
      </c>
      <c r="D1604" t="s">
        <v>18</v>
      </c>
      <c r="E1604" t="s">
        <v>19</v>
      </c>
      <c r="F1604" s="1">
        <v>0.58333333333333337</v>
      </c>
      <c r="G1604" t="s">
        <v>9162</v>
      </c>
      <c r="H1604" t="s">
        <v>1852</v>
      </c>
      <c r="I1604">
        <v>60</v>
      </c>
      <c r="J1604">
        <v>238</v>
      </c>
      <c r="K1604" s="4">
        <v>1.1111010001111099E+44</v>
      </c>
      <c r="L1604" t="s">
        <v>10510</v>
      </c>
      <c r="M1604" t="s">
        <v>24</v>
      </c>
      <c r="N1604" t="s">
        <v>9256</v>
      </c>
      <c r="O1604" t="s">
        <v>25</v>
      </c>
      <c r="P1604" t="s">
        <v>20</v>
      </c>
      <c r="Q1604" t="s">
        <v>1853</v>
      </c>
    </row>
    <row r="1605" spans="1:17" x14ac:dyDescent="0.25">
      <c r="A1605" t="s">
        <v>10509</v>
      </c>
      <c r="B1605" t="s">
        <v>17</v>
      </c>
      <c r="C1605">
        <v>2</v>
      </c>
      <c r="D1605" t="s">
        <v>18</v>
      </c>
      <c r="E1605" t="s">
        <v>19</v>
      </c>
      <c r="F1605" s="1">
        <v>0.66666666666666663</v>
      </c>
      <c r="G1605" t="s">
        <v>9134</v>
      </c>
      <c r="H1605" t="s">
        <v>1852</v>
      </c>
      <c r="I1605">
        <v>60</v>
      </c>
      <c r="J1605">
        <v>173</v>
      </c>
      <c r="K1605" s="4">
        <v>1.1111010001111099E+44</v>
      </c>
      <c r="L1605" t="s">
        <v>10510</v>
      </c>
      <c r="M1605" t="s">
        <v>24</v>
      </c>
      <c r="N1605" t="s">
        <v>9256</v>
      </c>
      <c r="O1605" t="s">
        <v>25</v>
      </c>
      <c r="P1605" t="s">
        <v>20</v>
      </c>
      <c r="Q1605" t="s">
        <v>1854</v>
      </c>
    </row>
    <row r="1606" spans="1:17" x14ac:dyDescent="0.25">
      <c r="A1606" t="s">
        <v>10509</v>
      </c>
      <c r="B1606" t="s">
        <v>28</v>
      </c>
      <c r="C1606">
        <v>1</v>
      </c>
      <c r="D1606" t="s">
        <v>18</v>
      </c>
      <c r="E1606" t="s">
        <v>29</v>
      </c>
      <c r="F1606" s="1">
        <v>0.45833333333333331</v>
      </c>
      <c r="G1606" t="s">
        <v>9134</v>
      </c>
      <c r="H1606" t="s">
        <v>1852</v>
      </c>
      <c r="I1606">
        <v>60</v>
      </c>
      <c r="J1606">
        <v>294</v>
      </c>
      <c r="K1606" s="4">
        <v>1.1111010001111099E+44</v>
      </c>
      <c r="L1606" t="s">
        <v>10510</v>
      </c>
      <c r="M1606" t="s">
        <v>24</v>
      </c>
      <c r="N1606" t="s">
        <v>9256</v>
      </c>
      <c r="O1606" t="s">
        <v>25</v>
      </c>
      <c r="P1606" t="s">
        <v>20</v>
      </c>
      <c r="Q1606" t="s">
        <v>1855</v>
      </c>
    </row>
    <row r="1607" spans="1:17" x14ac:dyDescent="0.25">
      <c r="A1607" t="s">
        <v>10509</v>
      </c>
      <c r="B1607" t="s">
        <v>28</v>
      </c>
      <c r="C1607">
        <v>2</v>
      </c>
      <c r="D1607" t="s">
        <v>18</v>
      </c>
      <c r="E1607" t="s">
        <v>29</v>
      </c>
      <c r="F1607" s="1">
        <v>0.66666666666666663</v>
      </c>
      <c r="G1607" t="s">
        <v>9134</v>
      </c>
      <c r="H1607" t="s">
        <v>1852</v>
      </c>
      <c r="I1607">
        <v>60</v>
      </c>
      <c r="J1607">
        <v>117</v>
      </c>
      <c r="K1607" s="4">
        <v>1.1111010001111099E+44</v>
      </c>
      <c r="L1607" t="s">
        <v>10510</v>
      </c>
      <c r="M1607" t="s">
        <v>24</v>
      </c>
      <c r="N1607" t="s">
        <v>9256</v>
      </c>
      <c r="O1607" t="s">
        <v>25</v>
      </c>
      <c r="P1607" t="s">
        <v>20</v>
      </c>
      <c r="Q1607" t="s">
        <v>1856</v>
      </c>
    </row>
    <row r="1608" spans="1:17" x14ac:dyDescent="0.25">
      <c r="A1608" t="s">
        <v>10509</v>
      </c>
      <c r="B1608" t="s">
        <v>32</v>
      </c>
      <c r="C1608">
        <v>1</v>
      </c>
      <c r="D1608" t="s">
        <v>18</v>
      </c>
      <c r="E1608" t="s">
        <v>33</v>
      </c>
      <c r="F1608" s="1">
        <v>0.45833333333333331</v>
      </c>
      <c r="G1608" t="s">
        <v>9134</v>
      </c>
      <c r="H1608" t="s">
        <v>1852</v>
      </c>
      <c r="I1608">
        <v>60</v>
      </c>
      <c r="J1608">
        <v>286</v>
      </c>
      <c r="K1608" s="4">
        <v>1.1111110001111099E+44</v>
      </c>
      <c r="L1608" t="s">
        <v>10510</v>
      </c>
      <c r="M1608" t="s">
        <v>24</v>
      </c>
      <c r="N1608" t="s">
        <v>9256</v>
      </c>
      <c r="O1608" t="s">
        <v>25</v>
      </c>
      <c r="P1608" t="s">
        <v>20</v>
      </c>
      <c r="Q1608" t="s">
        <v>1857</v>
      </c>
    </row>
    <row r="1609" spans="1:17" x14ac:dyDescent="0.25">
      <c r="A1609" t="s">
        <v>10509</v>
      </c>
      <c r="B1609" t="s">
        <v>32</v>
      </c>
      <c r="C1609">
        <v>2</v>
      </c>
      <c r="D1609" t="s">
        <v>18</v>
      </c>
      <c r="E1609" t="s">
        <v>33</v>
      </c>
      <c r="F1609" s="1">
        <v>0.66666666666666663</v>
      </c>
      <c r="G1609" t="s">
        <v>9134</v>
      </c>
      <c r="H1609" t="s">
        <v>1852</v>
      </c>
      <c r="I1609">
        <v>60</v>
      </c>
      <c r="J1609">
        <v>126</v>
      </c>
      <c r="K1609" s="4">
        <v>1.1111110001111099E+44</v>
      </c>
      <c r="L1609" t="s">
        <v>10510</v>
      </c>
      <c r="M1609" t="s">
        <v>24</v>
      </c>
      <c r="N1609" t="s">
        <v>9256</v>
      </c>
      <c r="O1609" t="s">
        <v>25</v>
      </c>
      <c r="P1609" t="s">
        <v>20</v>
      </c>
      <c r="Q1609" t="s">
        <v>1858</v>
      </c>
    </row>
    <row r="1610" spans="1:17" x14ac:dyDescent="0.25">
      <c r="A1610" t="s">
        <v>10509</v>
      </c>
      <c r="B1610" t="s">
        <v>36</v>
      </c>
      <c r="C1610">
        <v>1</v>
      </c>
      <c r="D1610" t="s">
        <v>18</v>
      </c>
      <c r="E1610" t="s">
        <v>29</v>
      </c>
      <c r="F1610" s="1">
        <v>0.79166666666666663</v>
      </c>
      <c r="G1610" t="s">
        <v>10511</v>
      </c>
      <c r="H1610" t="s">
        <v>38</v>
      </c>
      <c r="I1610">
        <v>120</v>
      </c>
      <c r="J1610">
        <v>414</v>
      </c>
      <c r="K1610" s="4">
        <v>9.9999999999999998E+37</v>
      </c>
      <c r="L1610" t="s">
        <v>38</v>
      </c>
      <c r="M1610" t="s">
        <v>24</v>
      </c>
      <c r="N1610" t="s">
        <v>9256</v>
      </c>
      <c r="O1610" t="s">
        <v>25</v>
      </c>
      <c r="P1610" t="s">
        <v>39</v>
      </c>
      <c r="Q1610" t="s">
        <v>1859</v>
      </c>
    </row>
    <row r="1611" spans="1:17" x14ac:dyDescent="0.25">
      <c r="A1611" t="s">
        <v>10509</v>
      </c>
      <c r="B1611" t="s">
        <v>44</v>
      </c>
      <c r="C1611">
        <v>1</v>
      </c>
      <c r="D1611" t="s">
        <v>18</v>
      </c>
      <c r="E1611" t="s">
        <v>42</v>
      </c>
      <c r="F1611" s="1">
        <v>0.54166666666666663</v>
      </c>
      <c r="G1611" t="s">
        <v>9247</v>
      </c>
      <c r="H1611" t="s">
        <v>38</v>
      </c>
      <c r="I1611">
        <v>60</v>
      </c>
      <c r="J1611">
        <v>35</v>
      </c>
      <c r="K1611" s="4">
        <v>1.111100011111E+42</v>
      </c>
      <c r="L1611" t="s">
        <v>10510</v>
      </c>
      <c r="M1611" t="s">
        <v>24</v>
      </c>
      <c r="N1611" t="s">
        <v>9256</v>
      </c>
      <c r="O1611" t="s">
        <v>25</v>
      </c>
      <c r="P1611" t="s">
        <v>45</v>
      </c>
      <c r="Q1611" t="s">
        <v>1860</v>
      </c>
    </row>
    <row r="1612" spans="1:17" x14ac:dyDescent="0.25">
      <c r="A1612" t="s">
        <v>10509</v>
      </c>
      <c r="B1612" t="s">
        <v>44</v>
      </c>
      <c r="C1612">
        <v>2</v>
      </c>
      <c r="D1612" t="s">
        <v>18</v>
      </c>
      <c r="E1612" t="s">
        <v>42</v>
      </c>
      <c r="F1612" s="1">
        <v>0.375</v>
      </c>
      <c r="G1612" t="s">
        <v>9247</v>
      </c>
      <c r="H1612" t="s">
        <v>38</v>
      </c>
      <c r="I1612">
        <v>60</v>
      </c>
      <c r="J1612">
        <v>33</v>
      </c>
      <c r="K1612" s="4">
        <v>1.111100011111E+42</v>
      </c>
      <c r="L1612" t="s">
        <v>10510</v>
      </c>
      <c r="M1612" t="s">
        <v>24</v>
      </c>
      <c r="N1612" t="s">
        <v>9256</v>
      </c>
      <c r="O1612" t="s">
        <v>25</v>
      </c>
      <c r="P1612" t="s">
        <v>45</v>
      </c>
      <c r="Q1612" t="s">
        <v>1861</v>
      </c>
    </row>
    <row r="1613" spans="1:17" x14ac:dyDescent="0.25">
      <c r="A1613" t="s">
        <v>10509</v>
      </c>
      <c r="B1613" t="s">
        <v>44</v>
      </c>
      <c r="C1613">
        <v>3</v>
      </c>
      <c r="D1613" t="s">
        <v>18</v>
      </c>
      <c r="E1613" t="s">
        <v>42</v>
      </c>
      <c r="F1613" s="1">
        <v>0.58333333333333337</v>
      </c>
      <c r="G1613" t="s">
        <v>9210</v>
      </c>
      <c r="H1613" t="s">
        <v>38</v>
      </c>
      <c r="I1613">
        <v>60</v>
      </c>
      <c r="J1613">
        <v>35</v>
      </c>
      <c r="K1613" s="4">
        <v>1.111100011111E+42</v>
      </c>
      <c r="L1613" t="s">
        <v>10510</v>
      </c>
      <c r="M1613" t="s">
        <v>24</v>
      </c>
      <c r="N1613" t="s">
        <v>9256</v>
      </c>
      <c r="O1613" t="s">
        <v>25</v>
      </c>
      <c r="P1613" t="s">
        <v>45</v>
      </c>
      <c r="Q1613" t="s">
        <v>1862</v>
      </c>
    </row>
    <row r="1614" spans="1:17" x14ac:dyDescent="0.25">
      <c r="A1614" t="s">
        <v>10509</v>
      </c>
      <c r="B1614" t="s">
        <v>44</v>
      </c>
      <c r="C1614">
        <v>4</v>
      </c>
      <c r="D1614" t="s">
        <v>18</v>
      </c>
      <c r="E1614" t="s">
        <v>42</v>
      </c>
      <c r="F1614" s="1">
        <v>0.66666666666666663</v>
      </c>
      <c r="G1614" t="s">
        <v>9799</v>
      </c>
      <c r="H1614" t="s">
        <v>38</v>
      </c>
      <c r="I1614">
        <v>60</v>
      </c>
      <c r="J1614">
        <v>35</v>
      </c>
      <c r="K1614" s="4">
        <v>1.111100011111E+42</v>
      </c>
      <c r="L1614" t="s">
        <v>10510</v>
      </c>
      <c r="M1614" t="s">
        <v>24</v>
      </c>
      <c r="N1614" t="s">
        <v>9256</v>
      </c>
      <c r="O1614" t="s">
        <v>25</v>
      </c>
      <c r="P1614" t="s">
        <v>45</v>
      </c>
      <c r="Q1614" t="s">
        <v>1863</v>
      </c>
    </row>
    <row r="1615" spans="1:17" x14ac:dyDescent="0.25">
      <c r="A1615" t="s">
        <v>10509</v>
      </c>
      <c r="B1615" t="s">
        <v>44</v>
      </c>
      <c r="C1615">
        <v>5</v>
      </c>
      <c r="D1615" t="s">
        <v>18</v>
      </c>
      <c r="E1615" t="s">
        <v>37</v>
      </c>
      <c r="F1615" s="1">
        <v>0.58333333333333337</v>
      </c>
      <c r="G1615" t="s">
        <v>9201</v>
      </c>
      <c r="H1615" t="s">
        <v>38</v>
      </c>
      <c r="I1615">
        <v>60</v>
      </c>
      <c r="J1615">
        <v>33</v>
      </c>
      <c r="K1615" s="4">
        <v>1.101100011111E+42</v>
      </c>
      <c r="L1615" t="s">
        <v>10510</v>
      </c>
      <c r="M1615" t="s">
        <v>24</v>
      </c>
      <c r="N1615" t="s">
        <v>9256</v>
      </c>
      <c r="O1615" t="s">
        <v>25</v>
      </c>
      <c r="P1615" t="s">
        <v>45</v>
      </c>
      <c r="Q1615" t="s">
        <v>1864</v>
      </c>
    </row>
    <row r="1616" spans="1:17" x14ac:dyDescent="0.25">
      <c r="A1616" t="s">
        <v>10509</v>
      </c>
      <c r="B1616" t="s">
        <v>44</v>
      </c>
      <c r="C1616">
        <v>6</v>
      </c>
      <c r="D1616" t="s">
        <v>18</v>
      </c>
      <c r="E1616" t="s">
        <v>42</v>
      </c>
      <c r="F1616" s="1">
        <v>0.375</v>
      </c>
      <c r="G1616" t="s">
        <v>9186</v>
      </c>
      <c r="H1616" t="s">
        <v>38</v>
      </c>
      <c r="I1616">
        <v>60</v>
      </c>
      <c r="J1616">
        <v>33</v>
      </c>
      <c r="K1616" s="4">
        <v>1.111100011111E+42</v>
      </c>
      <c r="L1616" t="s">
        <v>10510</v>
      </c>
      <c r="M1616" t="s">
        <v>24</v>
      </c>
      <c r="N1616" t="s">
        <v>9256</v>
      </c>
      <c r="O1616" t="s">
        <v>25</v>
      </c>
      <c r="P1616" t="s">
        <v>45</v>
      </c>
      <c r="Q1616" t="s">
        <v>1865</v>
      </c>
    </row>
    <row r="1617" spans="1:17" x14ac:dyDescent="0.25">
      <c r="A1617" t="s">
        <v>10509</v>
      </c>
      <c r="B1617" t="s">
        <v>44</v>
      </c>
      <c r="C1617">
        <v>7</v>
      </c>
      <c r="D1617" t="s">
        <v>18</v>
      </c>
      <c r="E1617" t="s">
        <v>42</v>
      </c>
      <c r="F1617" s="1">
        <v>0.41666666666666669</v>
      </c>
      <c r="G1617" t="s">
        <v>9186</v>
      </c>
      <c r="H1617" t="s">
        <v>38</v>
      </c>
      <c r="I1617">
        <v>60</v>
      </c>
      <c r="J1617">
        <v>34</v>
      </c>
      <c r="K1617" s="4">
        <v>1.111100011111E+42</v>
      </c>
      <c r="L1617" t="s">
        <v>10510</v>
      </c>
      <c r="M1617" t="s">
        <v>24</v>
      </c>
      <c r="N1617" t="s">
        <v>9256</v>
      </c>
      <c r="O1617" t="s">
        <v>25</v>
      </c>
      <c r="P1617" t="s">
        <v>45</v>
      </c>
      <c r="Q1617" t="s">
        <v>1866</v>
      </c>
    </row>
    <row r="1618" spans="1:17" x14ac:dyDescent="0.25">
      <c r="A1618" t="s">
        <v>10509</v>
      </c>
      <c r="B1618" t="s">
        <v>44</v>
      </c>
      <c r="C1618">
        <v>8</v>
      </c>
      <c r="D1618" t="s">
        <v>18</v>
      </c>
      <c r="E1618" t="s">
        <v>37</v>
      </c>
      <c r="F1618" s="1">
        <v>0.58333333333333337</v>
      </c>
      <c r="G1618" t="s">
        <v>9208</v>
      </c>
      <c r="H1618" t="s">
        <v>38</v>
      </c>
      <c r="I1618">
        <v>60</v>
      </c>
      <c r="J1618">
        <v>29</v>
      </c>
      <c r="K1618" s="4">
        <v>1.101100011111E+42</v>
      </c>
      <c r="L1618" t="s">
        <v>10510</v>
      </c>
      <c r="M1618" t="s">
        <v>24</v>
      </c>
      <c r="N1618" t="s">
        <v>9256</v>
      </c>
      <c r="O1618" t="s">
        <v>25</v>
      </c>
      <c r="P1618" t="s">
        <v>45</v>
      </c>
      <c r="Q1618" t="s">
        <v>1867</v>
      </c>
    </row>
    <row r="1619" spans="1:17" x14ac:dyDescent="0.25">
      <c r="A1619" t="s">
        <v>10509</v>
      </c>
      <c r="B1619" t="s">
        <v>44</v>
      </c>
      <c r="C1619">
        <v>9</v>
      </c>
      <c r="D1619" t="s">
        <v>18</v>
      </c>
      <c r="E1619" t="s">
        <v>37</v>
      </c>
      <c r="F1619" s="1">
        <v>0.375</v>
      </c>
      <c r="G1619" t="s">
        <v>9235</v>
      </c>
      <c r="H1619" t="s">
        <v>38</v>
      </c>
      <c r="I1619">
        <v>60</v>
      </c>
      <c r="J1619">
        <v>34</v>
      </c>
      <c r="K1619" s="4">
        <v>1.101100011111E+42</v>
      </c>
      <c r="L1619" t="s">
        <v>10510</v>
      </c>
      <c r="M1619" t="s">
        <v>24</v>
      </c>
      <c r="N1619" t="s">
        <v>9256</v>
      </c>
      <c r="O1619" t="s">
        <v>25</v>
      </c>
      <c r="P1619" t="s">
        <v>45</v>
      </c>
      <c r="Q1619" t="s">
        <v>1868</v>
      </c>
    </row>
    <row r="1620" spans="1:17" x14ac:dyDescent="0.25">
      <c r="A1620" t="s">
        <v>10509</v>
      </c>
      <c r="B1620" t="s">
        <v>44</v>
      </c>
      <c r="C1620">
        <v>10</v>
      </c>
      <c r="D1620" t="s">
        <v>18</v>
      </c>
      <c r="E1620" t="s">
        <v>37</v>
      </c>
      <c r="F1620" s="1">
        <v>0.41666666666666669</v>
      </c>
      <c r="G1620" t="s">
        <v>9201</v>
      </c>
      <c r="H1620" t="s">
        <v>38</v>
      </c>
      <c r="I1620">
        <v>60</v>
      </c>
      <c r="J1620">
        <v>33</v>
      </c>
      <c r="K1620" s="4">
        <v>1.101100011111E+42</v>
      </c>
      <c r="L1620" t="s">
        <v>10510</v>
      </c>
      <c r="M1620" t="s">
        <v>24</v>
      </c>
      <c r="N1620" t="s">
        <v>9256</v>
      </c>
      <c r="O1620" t="s">
        <v>25</v>
      </c>
      <c r="P1620" t="s">
        <v>45</v>
      </c>
      <c r="Q1620" t="s">
        <v>1869</v>
      </c>
    </row>
    <row r="1621" spans="1:17" x14ac:dyDescent="0.25">
      <c r="A1621" t="s">
        <v>10509</v>
      </c>
      <c r="B1621" t="s">
        <v>44</v>
      </c>
      <c r="C1621">
        <v>11</v>
      </c>
      <c r="D1621" t="s">
        <v>18</v>
      </c>
      <c r="E1621" t="s">
        <v>37</v>
      </c>
      <c r="F1621" s="1">
        <v>0.45833333333333331</v>
      </c>
      <c r="G1621" t="s">
        <v>9195</v>
      </c>
      <c r="H1621" t="s">
        <v>38</v>
      </c>
      <c r="I1621">
        <v>60</v>
      </c>
      <c r="J1621">
        <v>34</v>
      </c>
      <c r="K1621" s="4">
        <v>1.101100011111E+42</v>
      </c>
      <c r="L1621" t="s">
        <v>10510</v>
      </c>
      <c r="M1621" t="s">
        <v>24</v>
      </c>
      <c r="N1621" t="s">
        <v>9256</v>
      </c>
      <c r="O1621" t="s">
        <v>25</v>
      </c>
      <c r="P1621" t="s">
        <v>45</v>
      </c>
      <c r="Q1621" t="s">
        <v>1870</v>
      </c>
    </row>
    <row r="1622" spans="1:17" x14ac:dyDescent="0.25">
      <c r="A1622" t="s">
        <v>10509</v>
      </c>
      <c r="B1622" t="s">
        <v>44</v>
      </c>
      <c r="C1622">
        <v>12</v>
      </c>
      <c r="D1622" t="s">
        <v>18</v>
      </c>
      <c r="E1622" t="s">
        <v>37</v>
      </c>
      <c r="F1622" s="1">
        <v>0.54166666666666663</v>
      </c>
      <c r="G1622" t="s">
        <v>9208</v>
      </c>
      <c r="H1622" t="s">
        <v>38</v>
      </c>
      <c r="I1622">
        <v>60</v>
      </c>
      <c r="J1622">
        <v>34</v>
      </c>
      <c r="K1622" s="4">
        <v>1.101100011111E+42</v>
      </c>
      <c r="L1622" t="s">
        <v>10510</v>
      </c>
      <c r="M1622" t="s">
        <v>24</v>
      </c>
      <c r="N1622" t="s">
        <v>9256</v>
      </c>
      <c r="O1622" t="s">
        <v>25</v>
      </c>
      <c r="P1622" t="s">
        <v>45</v>
      </c>
      <c r="Q1622" t="s">
        <v>1871</v>
      </c>
    </row>
    <row r="1623" spans="1:17" x14ac:dyDescent="0.25">
      <c r="A1623" t="s">
        <v>10512</v>
      </c>
      <c r="B1623" t="s">
        <v>17</v>
      </c>
      <c r="C1623">
        <v>1</v>
      </c>
      <c r="D1623" t="s">
        <v>18</v>
      </c>
      <c r="E1623" t="s">
        <v>19</v>
      </c>
      <c r="F1623" s="1">
        <v>0.375</v>
      </c>
      <c r="G1623" t="s">
        <v>9267</v>
      </c>
      <c r="H1623" t="s">
        <v>1852</v>
      </c>
      <c r="I1623">
        <v>60</v>
      </c>
      <c r="J1623">
        <v>132</v>
      </c>
      <c r="K1623" s="4">
        <v>1.1111100111111E+24</v>
      </c>
      <c r="L1623" t="s">
        <v>10510</v>
      </c>
      <c r="M1623" t="s">
        <v>24</v>
      </c>
      <c r="N1623" t="s">
        <v>9256</v>
      </c>
      <c r="O1623" t="s">
        <v>66</v>
      </c>
      <c r="P1623" t="s">
        <v>20</v>
      </c>
      <c r="Q1623" t="s">
        <v>1872</v>
      </c>
    </row>
    <row r="1624" spans="1:17" x14ac:dyDescent="0.25">
      <c r="A1624" t="s">
        <v>10512</v>
      </c>
      <c r="B1624" t="s">
        <v>17</v>
      </c>
      <c r="C1624">
        <v>2</v>
      </c>
      <c r="D1624" t="s">
        <v>18</v>
      </c>
      <c r="E1624" t="s">
        <v>19</v>
      </c>
      <c r="F1624" s="1">
        <v>0.66666666666666663</v>
      </c>
      <c r="G1624" t="s">
        <v>9167</v>
      </c>
      <c r="H1624" t="s">
        <v>1852</v>
      </c>
      <c r="I1624">
        <v>60</v>
      </c>
      <c r="J1624">
        <v>132</v>
      </c>
      <c r="K1624" s="4">
        <v>1.1111100111111E+24</v>
      </c>
      <c r="L1624" t="s">
        <v>10510</v>
      </c>
      <c r="M1624" t="s">
        <v>24</v>
      </c>
      <c r="N1624" t="s">
        <v>9256</v>
      </c>
      <c r="O1624" t="s">
        <v>66</v>
      </c>
      <c r="P1624" t="s">
        <v>20</v>
      </c>
      <c r="Q1624" t="s">
        <v>1873</v>
      </c>
    </row>
    <row r="1625" spans="1:17" x14ac:dyDescent="0.25">
      <c r="A1625" t="s">
        <v>10512</v>
      </c>
      <c r="B1625" t="s">
        <v>28</v>
      </c>
      <c r="C1625">
        <v>1</v>
      </c>
      <c r="D1625" t="s">
        <v>18</v>
      </c>
      <c r="E1625" t="s">
        <v>29</v>
      </c>
      <c r="F1625" s="1">
        <v>0.5</v>
      </c>
      <c r="G1625" t="s">
        <v>9167</v>
      </c>
      <c r="H1625" t="s">
        <v>1852</v>
      </c>
      <c r="I1625">
        <v>60</v>
      </c>
      <c r="J1625">
        <v>132</v>
      </c>
      <c r="K1625" s="4">
        <v>1.1111100111111E+24</v>
      </c>
      <c r="L1625" t="s">
        <v>10510</v>
      </c>
      <c r="M1625" t="s">
        <v>24</v>
      </c>
      <c r="N1625" t="s">
        <v>9256</v>
      </c>
      <c r="O1625" t="s">
        <v>66</v>
      </c>
      <c r="P1625" t="s">
        <v>20</v>
      </c>
      <c r="Q1625" t="s">
        <v>1874</v>
      </c>
    </row>
    <row r="1626" spans="1:17" x14ac:dyDescent="0.25">
      <c r="A1626" t="s">
        <v>10512</v>
      </c>
      <c r="B1626" t="s">
        <v>28</v>
      </c>
      <c r="C1626">
        <v>2</v>
      </c>
      <c r="D1626" t="s">
        <v>18</v>
      </c>
      <c r="E1626" t="s">
        <v>29</v>
      </c>
      <c r="F1626" s="1">
        <v>0.66666666666666663</v>
      </c>
      <c r="G1626" t="s">
        <v>9139</v>
      </c>
      <c r="H1626" t="s">
        <v>1852</v>
      </c>
      <c r="I1626">
        <v>60</v>
      </c>
      <c r="J1626">
        <v>132</v>
      </c>
      <c r="K1626" s="4">
        <v>1.1111100111111E+24</v>
      </c>
      <c r="L1626" t="s">
        <v>10510</v>
      </c>
      <c r="M1626" t="s">
        <v>24</v>
      </c>
      <c r="N1626" t="s">
        <v>9256</v>
      </c>
      <c r="O1626" t="s">
        <v>66</v>
      </c>
      <c r="P1626" t="s">
        <v>20</v>
      </c>
      <c r="Q1626" t="s">
        <v>1875</v>
      </c>
    </row>
    <row r="1627" spans="1:17" x14ac:dyDescent="0.25">
      <c r="A1627" t="s">
        <v>10512</v>
      </c>
      <c r="B1627" t="s">
        <v>32</v>
      </c>
      <c r="C1627">
        <v>1</v>
      </c>
      <c r="D1627" t="s">
        <v>18</v>
      </c>
      <c r="E1627" t="s">
        <v>33</v>
      </c>
      <c r="F1627" s="1">
        <v>0.5</v>
      </c>
      <c r="G1627" t="s">
        <v>9162</v>
      </c>
      <c r="H1627" t="s">
        <v>1852</v>
      </c>
      <c r="I1627">
        <v>60</v>
      </c>
      <c r="J1627">
        <v>132</v>
      </c>
      <c r="K1627" s="4">
        <v>1.1111100111111E+24</v>
      </c>
      <c r="L1627" t="s">
        <v>10510</v>
      </c>
      <c r="M1627" t="s">
        <v>24</v>
      </c>
      <c r="N1627" t="s">
        <v>9256</v>
      </c>
      <c r="O1627" t="s">
        <v>66</v>
      </c>
      <c r="P1627" t="s">
        <v>20</v>
      </c>
      <c r="Q1627" t="s">
        <v>1876</v>
      </c>
    </row>
    <row r="1628" spans="1:17" x14ac:dyDescent="0.25">
      <c r="A1628" t="s">
        <v>10512</v>
      </c>
      <c r="B1628" t="s">
        <v>32</v>
      </c>
      <c r="C1628">
        <v>2</v>
      </c>
      <c r="D1628" t="s">
        <v>18</v>
      </c>
      <c r="E1628" t="s">
        <v>33</v>
      </c>
      <c r="F1628" s="1">
        <v>0.66666666666666663</v>
      </c>
      <c r="G1628" t="s">
        <v>9167</v>
      </c>
      <c r="H1628" t="s">
        <v>1852</v>
      </c>
      <c r="I1628">
        <v>60</v>
      </c>
      <c r="J1628">
        <v>132</v>
      </c>
      <c r="K1628" s="4">
        <v>1.1111100111111E+24</v>
      </c>
      <c r="L1628" t="s">
        <v>10510</v>
      </c>
      <c r="M1628" t="s">
        <v>24</v>
      </c>
      <c r="N1628" t="s">
        <v>9256</v>
      </c>
      <c r="O1628" t="s">
        <v>66</v>
      </c>
      <c r="P1628" t="s">
        <v>20</v>
      </c>
      <c r="Q1628" t="s">
        <v>1877</v>
      </c>
    </row>
    <row r="1629" spans="1:17" x14ac:dyDescent="0.25">
      <c r="A1629" t="s">
        <v>10512</v>
      </c>
      <c r="B1629" t="s">
        <v>36</v>
      </c>
      <c r="C1629">
        <v>1</v>
      </c>
      <c r="D1629" t="s">
        <v>18</v>
      </c>
      <c r="E1629" t="s">
        <v>19</v>
      </c>
      <c r="F1629" s="1">
        <v>0.79166666666666663</v>
      </c>
      <c r="G1629" t="s">
        <v>10513</v>
      </c>
      <c r="H1629" t="s">
        <v>1852</v>
      </c>
      <c r="I1629">
        <v>120</v>
      </c>
      <c r="J1629">
        <v>200</v>
      </c>
      <c r="K1629" s="4">
        <v>1E+19</v>
      </c>
      <c r="L1629" t="s">
        <v>10510</v>
      </c>
      <c r="M1629" t="s">
        <v>24</v>
      </c>
      <c r="N1629" t="s">
        <v>9256</v>
      </c>
      <c r="O1629" t="s">
        <v>66</v>
      </c>
      <c r="P1629" t="s">
        <v>39</v>
      </c>
      <c r="Q1629" t="s">
        <v>1878</v>
      </c>
    </row>
    <row r="1630" spans="1:17" x14ac:dyDescent="0.25">
      <c r="A1630" t="s">
        <v>10512</v>
      </c>
      <c r="B1630" t="s">
        <v>44</v>
      </c>
      <c r="C1630">
        <v>5</v>
      </c>
      <c r="D1630" t="s">
        <v>18</v>
      </c>
      <c r="E1630" t="s">
        <v>42</v>
      </c>
      <c r="F1630" s="1">
        <v>0.66666666666666663</v>
      </c>
      <c r="G1630" t="s">
        <v>9186</v>
      </c>
      <c r="H1630" t="s">
        <v>38</v>
      </c>
      <c r="I1630">
        <v>60</v>
      </c>
      <c r="J1630">
        <v>35</v>
      </c>
      <c r="K1630" s="4">
        <v>1.1110011111099999E+22</v>
      </c>
      <c r="L1630" t="s">
        <v>10510</v>
      </c>
      <c r="M1630" t="s">
        <v>24</v>
      </c>
      <c r="N1630" t="s">
        <v>9256</v>
      </c>
      <c r="O1630" t="s">
        <v>66</v>
      </c>
      <c r="P1630" t="s">
        <v>45</v>
      </c>
      <c r="Q1630" t="s">
        <v>1879</v>
      </c>
    </row>
    <row r="1631" spans="1:17" x14ac:dyDescent="0.25">
      <c r="A1631" t="s">
        <v>10512</v>
      </c>
      <c r="B1631" t="s">
        <v>44</v>
      </c>
      <c r="C1631">
        <v>6</v>
      </c>
      <c r="D1631" t="s">
        <v>18</v>
      </c>
      <c r="E1631" t="s">
        <v>37</v>
      </c>
      <c r="F1631" s="1">
        <v>0.375</v>
      </c>
      <c r="G1631" t="s">
        <v>9210</v>
      </c>
      <c r="H1631" t="s">
        <v>38</v>
      </c>
      <c r="I1631">
        <v>60</v>
      </c>
      <c r="J1631">
        <v>35</v>
      </c>
      <c r="K1631" s="4">
        <v>1.1110011111099999E+22</v>
      </c>
      <c r="L1631" t="s">
        <v>10510</v>
      </c>
      <c r="M1631" t="s">
        <v>24</v>
      </c>
      <c r="N1631" t="s">
        <v>9256</v>
      </c>
      <c r="O1631" t="s">
        <v>66</v>
      </c>
      <c r="P1631" t="s">
        <v>45</v>
      </c>
      <c r="Q1631" t="s">
        <v>1880</v>
      </c>
    </row>
    <row r="1632" spans="1:17" x14ac:dyDescent="0.25">
      <c r="A1632" t="s">
        <v>10512</v>
      </c>
      <c r="B1632" t="s">
        <v>44</v>
      </c>
      <c r="C1632">
        <v>7</v>
      </c>
      <c r="D1632" t="s">
        <v>18</v>
      </c>
      <c r="E1632" t="s">
        <v>37</v>
      </c>
      <c r="F1632" s="1">
        <v>0.41666666666666669</v>
      </c>
      <c r="G1632" t="s">
        <v>9208</v>
      </c>
      <c r="H1632" t="s">
        <v>38</v>
      </c>
      <c r="I1632">
        <v>60</v>
      </c>
      <c r="J1632">
        <v>35</v>
      </c>
      <c r="K1632" s="4">
        <v>1.1110011111099999E+22</v>
      </c>
      <c r="L1632" t="s">
        <v>10510</v>
      </c>
      <c r="M1632" t="s">
        <v>24</v>
      </c>
      <c r="N1632" t="s">
        <v>9256</v>
      </c>
      <c r="O1632" t="s">
        <v>66</v>
      </c>
      <c r="P1632" t="s">
        <v>45</v>
      </c>
      <c r="Q1632" t="s">
        <v>1881</v>
      </c>
    </row>
    <row r="1633" spans="1:17" x14ac:dyDescent="0.25">
      <c r="A1633" t="s">
        <v>10512</v>
      </c>
      <c r="B1633" t="s">
        <v>44</v>
      </c>
      <c r="C1633">
        <v>8</v>
      </c>
      <c r="D1633" t="s">
        <v>18</v>
      </c>
      <c r="E1633" t="s">
        <v>37</v>
      </c>
      <c r="F1633" s="1">
        <v>0.45833333333333331</v>
      </c>
      <c r="G1633" t="s">
        <v>9359</v>
      </c>
      <c r="H1633" t="s">
        <v>38</v>
      </c>
      <c r="I1633">
        <v>60</v>
      </c>
      <c r="J1633">
        <v>35</v>
      </c>
      <c r="K1633" s="4">
        <v>1.1110011111099999E+22</v>
      </c>
      <c r="L1633" t="s">
        <v>10510</v>
      </c>
      <c r="M1633" t="s">
        <v>24</v>
      </c>
      <c r="N1633" t="s">
        <v>9256</v>
      </c>
      <c r="O1633" t="s">
        <v>66</v>
      </c>
      <c r="P1633" t="s">
        <v>45</v>
      </c>
      <c r="Q1633" t="s">
        <v>1882</v>
      </c>
    </row>
    <row r="1634" spans="1:17" x14ac:dyDescent="0.25">
      <c r="A1634" t="s">
        <v>10512</v>
      </c>
      <c r="B1634" t="s">
        <v>44</v>
      </c>
      <c r="C1634">
        <v>9</v>
      </c>
      <c r="D1634" t="s">
        <v>18</v>
      </c>
      <c r="E1634" t="s">
        <v>42</v>
      </c>
      <c r="F1634" s="1">
        <v>0.41666666666666669</v>
      </c>
      <c r="G1634" t="s">
        <v>9216</v>
      </c>
      <c r="H1634" t="s">
        <v>38</v>
      </c>
      <c r="I1634">
        <v>60</v>
      </c>
      <c r="J1634">
        <v>34</v>
      </c>
      <c r="K1634" s="4">
        <v>1.1110011111099999E+22</v>
      </c>
      <c r="L1634" t="s">
        <v>10510</v>
      </c>
      <c r="M1634" t="s">
        <v>24</v>
      </c>
      <c r="N1634" t="s">
        <v>9256</v>
      </c>
      <c r="O1634" t="s">
        <v>66</v>
      </c>
      <c r="P1634" t="s">
        <v>45</v>
      </c>
      <c r="Q1634" t="s">
        <v>1883</v>
      </c>
    </row>
    <row r="1635" spans="1:17" x14ac:dyDescent="0.25">
      <c r="A1635" t="s">
        <v>10512</v>
      </c>
      <c r="B1635" t="s">
        <v>44</v>
      </c>
      <c r="C1635">
        <v>10</v>
      </c>
      <c r="D1635" t="s">
        <v>18</v>
      </c>
      <c r="E1635" t="s">
        <v>42</v>
      </c>
      <c r="F1635" s="1">
        <v>0.45833333333333331</v>
      </c>
      <c r="G1635" t="s">
        <v>9216</v>
      </c>
      <c r="H1635" t="s">
        <v>38</v>
      </c>
      <c r="I1635">
        <v>60</v>
      </c>
      <c r="J1635">
        <v>35</v>
      </c>
      <c r="K1635" s="4">
        <v>1.1110011111099999E+22</v>
      </c>
      <c r="L1635" t="s">
        <v>10510</v>
      </c>
      <c r="M1635" t="s">
        <v>24</v>
      </c>
      <c r="N1635" t="s">
        <v>9256</v>
      </c>
      <c r="O1635" t="s">
        <v>66</v>
      </c>
      <c r="P1635" t="s">
        <v>45</v>
      </c>
      <c r="Q1635" t="s">
        <v>1884</v>
      </c>
    </row>
    <row r="1636" spans="1:17" x14ac:dyDescent="0.25">
      <c r="A1636" t="s">
        <v>10512</v>
      </c>
      <c r="B1636" t="s">
        <v>44</v>
      </c>
      <c r="C1636">
        <v>13</v>
      </c>
      <c r="D1636" t="s">
        <v>18</v>
      </c>
      <c r="E1636" t="s">
        <v>37</v>
      </c>
      <c r="F1636" s="1">
        <v>0.58333333333333337</v>
      </c>
      <c r="G1636" t="s">
        <v>9799</v>
      </c>
      <c r="H1636" t="s">
        <v>38</v>
      </c>
      <c r="I1636">
        <v>60</v>
      </c>
      <c r="J1636">
        <v>33</v>
      </c>
      <c r="K1636" s="4">
        <v>1.1110011111099999E+22</v>
      </c>
      <c r="L1636" t="s">
        <v>10510</v>
      </c>
      <c r="M1636" t="s">
        <v>24</v>
      </c>
      <c r="N1636" t="s">
        <v>9256</v>
      </c>
      <c r="O1636" t="s">
        <v>66</v>
      </c>
      <c r="P1636" t="s">
        <v>45</v>
      </c>
      <c r="Q1636" t="s">
        <v>1885</v>
      </c>
    </row>
    <row r="1637" spans="1:17" x14ac:dyDescent="0.25">
      <c r="A1637" t="s">
        <v>10512</v>
      </c>
      <c r="B1637" t="s">
        <v>44</v>
      </c>
      <c r="C1637">
        <v>14</v>
      </c>
      <c r="D1637" t="s">
        <v>18</v>
      </c>
      <c r="E1637" t="s">
        <v>37</v>
      </c>
      <c r="F1637" s="1">
        <v>0.625</v>
      </c>
      <c r="G1637" t="s">
        <v>9799</v>
      </c>
      <c r="H1637" t="s">
        <v>38</v>
      </c>
      <c r="I1637">
        <v>60</v>
      </c>
      <c r="J1637">
        <v>21</v>
      </c>
      <c r="K1637" s="4">
        <v>1.1110011111099999E+22</v>
      </c>
      <c r="L1637" t="s">
        <v>10510</v>
      </c>
      <c r="M1637" t="s">
        <v>24</v>
      </c>
      <c r="N1637" t="s">
        <v>9256</v>
      </c>
      <c r="O1637" t="s">
        <v>66</v>
      </c>
      <c r="P1637" t="s">
        <v>45</v>
      </c>
      <c r="Q1637" t="s">
        <v>1886</v>
      </c>
    </row>
    <row r="1638" spans="1:17" x14ac:dyDescent="0.25">
      <c r="A1638" t="s">
        <v>10512</v>
      </c>
      <c r="B1638" t="s">
        <v>44</v>
      </c>
      <c r="C1638">
        <v>15</v>
      </c>
      <c r="D1638" t="s">
        <v>18</v>
      </c>
      <c r="E1638" t="s">
        <v>37</v>
      </c>
      <c r="F1638" s="1">
        <v>0.66666666666666663</v>
      </c>
      <c r="G1638" t="s">
        <v>9799</v>
      </c>
      <c r="H1638" t="s">
        <v>38</v>
      </c>
      <c r="I1638">
        <v>60</v>
      </c>
      <c r="J1638">
        <v>11</v>
      </c>
      <c r="K1638" s="4">
        <v>1.1110011111099999E+22</v>
      </c>
      <c r="L1638" t="s">
        <v>10510</v>
      </c>
      <c r="M1638" t="s">
        <v>24</v>
      </c>
      <c r="N1638" t="s">
        <v>9256</v>
      </c>
      <c r="O1638" t="s">
        <v>66</v>
      </c>
      <c r="P1638" t="s">
        <v>45</v>
      </c>
      <c r="Q1638" t="s">
        <v>1887</v>
      </c>
    </row>
    <row r="1639" spans="1:17" x14ac:dyDescent="0.25">
      <c r="A1639" t="s">
        <v>10514</v>
      </c>
      <c r="B1639" t="s">
        <v>17</v>
      </c>
      <c r="C1639">
        <v>1</v>
      </c>
      <c r="D1639" t="s">
        <v>18</v>
      </c>
      <c r="E1639" t="s">
        <v>19</v>
      </c>
      <c r="F1639" s="1">
        <v>0.5</v>
      </c>
      <c r="G1639" t="s">
        <v>9239</v>
      </c>
      <c r="H1639" t="s">
        <v>1888</v>
      </c>
      <c r="I1639">
        <v>60</v>
      </c>
      <c r="J1639">
        <v>138</v>
      </c>
      <c r="K1639" s="4">
        <v>1.1111010001111099E+44</v>
      </c>
      <c r="L1639" t="s">
        <v>10515</v>
      </c>
      <c r="M1639" t="s">
        <v>24</v>
      </c>
      <c r="N1639" t="s">
        <v>9256</v>
      </c>
      <c r="O1639" t="s">
        <v>25</v>
      </c>
      <c r="P1639" t="s">
        <v>20</v>
      </c>
      <c r="Q1639" t="s">
        <v>1889</v>
      </c>
    </row>
    <row r="1640" spans="1:17" x14ac:dyDescent="0.25">
      <c r="A1640" t="s">
        <v>10514</v>
      </c>
      <c r="B1640" t="s">
        <v>28</v>
      </c>
      <c r="C1640">
        <v>1</v>
      </c>
      <c r="D1640" t="s">
        <v>18</v>
      </c>
      <c r="E1640" t="s">
        <v>29</v>
      </c>
      <c r="F1640" s="1">
        <v>0.5</v>
      </c>
      <c r="G1640" t="s">
        <v>9267</v>
      </c>
      <c r="H1640" t="s">
        <v>1888</v>
      </c>
      <c r="I1640">
        <v>60</v>
      </c>
      <c r="J1640">
        <v>137</v>
      </c>
      <c r="K1640" s="4">
        <v>1.1111010001111099E+44</v>
      </c>
      <c r="L1640" t="s">
        <v>10515</v>
      </c>
      <c r="M1640" t="s">
        <v>24</v>
      </c>
      <c r="N1640" t="s">
        <v>9256</v>
      </c>
      <c r="O1640" t="s">
        <v>25</v>
      </c>
      <c r="P1640" t="s">
        <v>20</v>
      </c>
      <c r="Q1640" t="s">
        <v>1890</v>
      </c>
    </row>
    <row r="1641" spans="1:17" x14ac:dyDescent="0.25">
      <c r="A1641" t="s">
        <v>10514</v>
      </c>
      <c r="B1641" t="s">
        <v>32</v>
      </c>
      <c r="C1641">
        <v>1</v>
      </c>
      <c r="D1641" t="s">
        <v>18</v>
      </c>
      <c r="E1641" t="s">
        <v>33</v>
      </c>
      <c r="F1641" s="1">
        <v>0.54166666666666663</v>
      </c>
      <c r="G1641" t="s">
        <v>9167</v>
      </c>
      <c r="H1641" t="s">
        <v>1888</v>
      </c>
      <c r="I1641">
        <v>60</v>
      </c>
      <c r="J1641">
        <v>138</v>
      </c>
      <c r="K1641" s="4">
        <v>1.1111110001111099E+44</v>
      </c>
      <c r="L1641" t="s">
        <v>10515</v>
      </c>
      <c r="M1641" t="s">
        <v>24</v>
      </c>
      <c r="N1641" t="s">
        <v>9256</v>
      </c>
      <c r="O1641" t="s">
        <v>25</v>
      </c>
      <c r="P1641" t="s">
        <v>20</v>
      </c>
      <c r="Q1641" t="s">
        <v>1891</v>
      </c>
    </row>
    <row r="1642" spans="1:17" x14ac:dyDescent="0.25">
      <c r="A1642" t="s">
        <v>10514</v>
      </c>
      <c r="B1642" t="s">
        <v>36</v>
      </c>
      <c r="C1642">
        <v>1</v>
      </c>
      <c r="D1642" t="s">
        <v>18</v>
      </c>
      <c r="E1642" t="s">
        <v>42</v>
      </c>
      <c r="F1642" s="1">
        <v>0.79166666666666663</v>
      </c>
      <c r="G1642" t="s">
        <v>10516</v>
      </c>
      <c r="H1642" t="s">
        <v>38</v>
      </c>
      <c r="I1642">
        <v>120</v>
      </c>
      <c r="J1642">
        <v>138</v>
      </c>
      <c r="K1642" s="4">
        <v>9.9999999999999998E+37</v>
      </c>
      <c r="L1642" t="s">
        <v>38</v>
      </c>
      <c r="M1642" t="s">
        <v>24</v>
      </c>
      <c r="N1642" t="s">
        <v>9256</v>
      </c>
      <c r="O1642" t="s">
        <v>25</v>
      </c>
      <c r="P1642" t="s">
        <v>39</v>
      </c>
      <c r="Q1642" t="s">
        <v>1892</v>
      </c>
    </row>
    <row r="1643" spans="1:17" x14ac:dyDescent="0.25">
      <c r="A1643" t="s">
        <v>10514</v>
      </c>
      <c r="B1643" t="s">
        <v>44</v>
      </c>
      <c r="C1643">
        <v>1</v>
      </c>
      <c r="D1643" t="s">
        <v>18</v>
      </c>
      <c r="E1643" t="s">
        <v>19</v>
      </c>
      <c r="F1643" s="1">
        <v>0.45833333333333331</v>
      </c>
      <c r="G1643" t="s">
        <v>9799</v>
      </c>
      <c r="H1643" t="s">
        <v>38</v>
      </c>
      <c r="I1643">
        <v>60</v>
      </c>
      <c r="J1643">
        <v>28</v>
      </c>
      <c r="K1643" s="4">
        <v>1.1110100011111E+43</v>
      </c>
      <c r="L1643" t="s">
        <v>10515</v>
      </c>
      <c r="M1643" t="s">
        <v>24</v>
      </c>
      <c r="N1643" t="s">
        <v>9256</v>
      </c>
      <c r="O1643" t="s">
        <v>25</v>
      </c>
      <c r="P1643" t="s">
        <v>45</v>
      </c>
      <c r="Q1643" t="s">
        <v>1893</v>
      </c>
    </row>
    <row r="1644" spans="1:17" x14ac:dyDescent="0.25">
      <c r="A1644" t="s">
        <v>10514</v>
      </c>
      <c r="B1644" t="s">
        <v>44</v>
      </c>
      <c r="C1644">
        <v>2</v>
      </c>
      <c r="D1644" t="s">
        <v>18</v>
      </c>
      <c r="E1644" t="s">
        <v>29</v>
      </c>
      <c r="F1644" s="1">
        <v>0.625</v>
      </c>
      <c r="G1644" t="s">
        <v>9180</v>
      </c>
      <c r="H1644" t="s">
        <v>38</v>
      </c>
      <c r="I1644">
        <v>60</v>
      </c>
      <c r="J1644">
        <v>30</v>
      </c>
      <c r="K1644" s="4">
        <v>1.1110100011111E+43</v>
      </c>
      <c r="L1644" t="s">
        <v>10515</v>
      </c>
      <c r="M1644" t="s">
        <v>24</v>
      </c>
      <c r="N1644" t="s">
        <v>9256</v>
      </c>
      <c r="O1644" t="s">
        <v>25</v>
      </c>
      <c r="P1644" t="s">
        <v>45</v>
      </c>
      <c r="Q1644" t="s">
        <v>1894</v>
      </c>
    </row>
    <row r="1645" spans="1:17" x14ac:dyDescent="0.25">
      <c r="A1645" t="s">
        <v>10514</v>
      </c>
      <c r="B1645" t="s">
        <v>44</v>
      </c>
      <c r="C1645">
        <v>3</v>
      </c>
      <c r="D1645" t="s">
        <v>18</v>
      </c>
      <c r="E1645" t="s">
        <v>33</v>
      </c>
      <c r="F1645" s="1">
        <v>0.45833333333333331</v>
      </c>
      <c r="G1645" t="s">
        <v>9180</v>
      </c>
      <c r="H1645" t="s">
        <v>38</v>
      </c>
      <c r="I1645">
        <v>60</v>
      </c>
      <c r="J1645">
        <v>30</v>
      </c>
      <c r="K1645" s="4">
        <v>1.1111100011111E+43</v>
      </c>
      <c r="L1645" t="s">
        <v>10515</v>
      </c>
      <c r="M1645" t="s">
        <v>24</v>
      </c>
      <c r="N1645" t="s">
        <v>9256</v>
      </c>
      <c r="O1645" t="s">
        <v>25</v>
      </c>
      <c r="P1645" t="s">
        <v>45</v>
      </c>
      <c r="Q1645" t="s">
        <v>1895</v>
      </c>
    </row>
    <row r="1646" spans="1:17" x14ac:dyDescent="0.25">
      <c r="A1646" t="s">
        <v>10514</v>
      </c>
      <c r="B1646" t="s">
        <v>44</v>
      </c>
      <c r="C1646">
        <v>4</v>
      </c>
      <c r="D1646" t="s">
        <v>18</v>
      </c>
      <c r="E1646" t="s">
        <v>33</v>
      </c>
      <c r="F1646" s="1">
        <v>0.66666666666666663</v>
      </c>
      <c r="G1646" t="s">
        <v>9181</v>
      </c>
      <c r="H1646" t="s">
        <v>38</v>
      </c>
      <c r="I1646">
        <v>60</v>
      </c>
      <c r="J1646">
        <v>27</v>
      </c>
      <c r="K1646" s="4">
        <v>1.1111100011111E+43</v>
      </c>
      <c r="L1646" t="s">
        <v>10515</v>
      </c>
      <c r="M1646" t="s">
        <v>24</v>
      </c>
      <c r="N1646" t="s">
        <v>9256</v>
      </c>
      <c r="O1646" t="s">
        <v>25</v>
      </c>
      <c r="P1646" t="s">
        <v>45</v>
      </c>
      <c r="Q1646" t="s">
        <v>1896</v>
      </c>
    </row>
    <row r="1647" spans="1:17" x14ac:dyDescent="0.25">
      <c r="A1647" t="s">
        <v>10514</v>
      </c>
      <c r="B1647" t="s">
        <v>44</v>
      </c>
      <c r="C1647">
        <v>5</v>
      </c>
      <c r="D1647" t="s">
        <v>18</v>
      </c>
      <c r="E1647" t="s">
        <v>33</v>
      </c>
      <c r="F1647" s="1">
        <v>0.70833333333333337</v>
      </c>
      <c r="G1647" t="s">
        <v>9181</v>
      </c>
      <c r="H1647" t="s">
        <v>38</v>
      </c>
      <c r="I1647">
        <v>60</v>
      </c>
      <c r="J1647">
        <v>22</v>
      </c>
      <c r="K1647" s="4">
        <v>1.1111100011111E+43</v>
      </c>
      <c r="L1647" t="s">
        <v>10515</v>
      </c>
      <c r="M1647" t="s">
        <v>24</v>
      </c>
      <c r="N1647" t="s">
        <v>9256</v>
      </c>
      <c r="O1647" t="s">
        <v>25</v>
      </c>
      <c r="P1647" t="s">
        <v>45</v>
      </c>
      <c r="Q1647" t="s">
        <v>1897</v>
      </c>
    </row>
    <row r="1648" spans="1:17" x14ac:dyDescent="0.25">
      <c r="A1648" t="s">
        <v>10517</v>
      </c>
      <c r="B1648" t="s">
        <v>17</v>
      </c>
      <c r="C1648">
        <v>1</v>
      </c>
      <c r="D1648" t="s">
        <v>18</v>
      </c>
      <c r="E1648" t="s">
        <v>29</v>
      </c>
      <c r="F1648" s="1">
        <v>0.45833333333333331</v>
      </c>
      <c r="G1648" t="s">
        <v>9167</v>
      </c>
      <c r="H1648" t="s">
        <v>1888</v>
      </c>
      <c r="I1648">
        <v>60</v>
      </c>
      <c r="J1648">
        <v>130</v>
      </c>
      <c r="K1648" s="4">
        <v>1.1111100111111E+24</v>
      </c>
      <c r="L1648" t="s">
        <v>10515</v>
      </c>
      <c r="M1648" t="s">
        <v>24</v>
      </c>
      <c r="N1648" t="s">
        <v>9256</v>
      </c>
      <c r="O1648" t="s">
        <v>66</v>
      </c>
      <c r="P1648" t="s">
        <v>20</v>
      </c>
      <c r="Q1648" t="s">
        <v>1898</v>
      </c>
    </row>
    <row r="1649" spans="1:17" x14ac:dyDescent="0.25">
      <c r="A1649" t="s">
        <v>10517</v>
      </c>
      <c r="B1649" t="s">
        <v>17</v>
      </c>
      <c r="C1649">
        <v>2</v>
      </c>
      <c r="D1649" t="s">
        <v>18</v>
      </c>
      <c r="E1649" t="s">
        <v>29</v>
      </c>
      <c r="F1649" s="1">
        <v>0.70833333333333337</v>
      </c>
      <c r="G1649" t="s">
        <v>9267</v>
      </c>
      <c r="H1649" t="s">
        <v>1888</v>
      </c>
      <c r="I1649">
        <v>60</v>
      </c>
      <c r="J1649">
        <v>119</v>
      </c>
      <c r="K1649" s="4">
        <v>1.1111100111111E+24</v>
      </c>
      <c r="L1649" t="s">
        <v>10515</v>
      </c>
      <c r="M1649" t="s">
        <v>24</v>
      </c>
      <c r="N1649" t="s">
        <v>9256</v>
      </c>
      <c r="O1649" t="s">
        <v>66</v>
      </c>
      <c r="P1649" t="s">
        <v>20</v>
      </c>
      <c r="Q1649" t="s">
        <v>1899</v>
      </c>
    </row>
    <row r="1650" spans="1:17" x14ac:dyDescent="0.25">
      <c r="A1650" t="s">
        <v>10517</v>
      </c>
      <c r="B1650" t="s">
        <v>28</v>
      </c>
      <c r="C1650">
        <v>1</v>
      </c>
      <c r="D1650" t="s">
        <v>18</v>
      </c>
      <c r="E1650" t="s">
        <v>33</v>
      </c>
      <c r="F1650" s="1">
        <v>0.375</v>
      </c>
      <c r="G1650" t="s">
        <v>9134</v>
      </c>
      <c r="H1650" t="s">
        <v>1888</v>
      </c>
      <c r="I1650">
        <v>60</v>
      </c>
      <c r="J1650">
        <v>130</v>
      </c>
      <c r="K1650" s="4">
        <v>1.1111100111111E+24</v>
      </c>
      <c r="L1650" t="s">
        <v>10515</v>
      </c>
      <c r="M1650" t="s">
        <v>24</v>
      </c>
      <c r="N1650" t="s">
        <v>9256</v>
      </c>
      <c r="O1650" t="s">
        <v>66</v>
      </c>
      <c r="P1650" t="s">
        <v>20</v>
      </c>
      <c r="Q1650" t="s">
        <v>1900</v>
      </c>
    </row>
    <row r="1651" spans="1:17" x14ac:dyDescent="0.25">
      <c r="A1651" t="s">
        <v>10517</v>
      </c>
      <c r="B1651" t="s">
        <v>28</v>
      </c>
      <c r="C1651">
        <v>2</v>
      </c>
      <c r="D1651" t="s">
        <v>18</v>
      </c>
      <c r="E1651" t="s">
        <v>33</v>
      </c>
      <c r="F1651" s="1">
        <v>0.66666666666666663</v>
      </c>
      <c r="G1651" t="s">
        <v>9267</v>
      </c>
      <c r="H1651" t="s">
        <v>1888</v>
      </c>
      <c r="I1651">
        <v>60</v>
      </c>
      <c r="J1651">
        <v>115</v>
      </c>
      <c r="K1651" s="4">
        <v>1.1111100111111E+24</v>
      </c>
      <c r="L1651" t="s">
        <v>10515</v>
      </c>
      <c r="M1651" t="s">
        <v>24</v>
      </c>
      <c r="N1651" t="s">
        <v>9256</v>
      </c>
      <c r="O1651" t="s">
        <v>66</v>
      </c>
      <c r="P1651" t="s">
        <v>20</v>
      </c>
      <c r="Q1651" t="s">
        <v>1901</v>
      </c>
    </row>
    <row r="1652" spans="1:17" x14ac:dyDescent="0.25">
      <c r="A1652" t="s">
        <v>10517</v>
      </c>
      <c r="B1652" t="s">
        <v>32</v>
      </c>
      <c r="C1652">
        <v>1</v>
      </c>
      <c r="D1652" t="s">
        <v>18</v>
      </c>
      <c r="E1652" t="s">
        <v>42</v>
      </c>
      <c r="F1652" s="1">
        <v>0.41666666666666669</v>
      </c>
      <c r="G1652" t="s">
        <v>9167</v>
      </c>
      <c r="H1652" t="s">
        <v>1888</v>
      </c>
      <c r="I1652">
        <v>60</v>
      </c>
      <c r="J1652">
        <v>130</v>
      </c>
      <c r="K1652" s="4">
        <v>1.111100111111E+23</v>
      </c>
      <c r="L1652" t="s">
        <v>10515</v>
      </c>
      <c r="M1652" t="s">
        <v>24</v>
      </c>
      <c r="N1652" t="s">
        <v>9256</v>
      </c>
      <c r="O1652" t="s">
        <v>66</v>
      </c>
      <c r="P1652" t="s">
        <v>20</v>
      </c>
      <c r="Q1652" t="s">
        <v>1902</v>
      </c>
    </row>
    <row r="1653" spans="1:17" x14ac:dyDescent="0.25">
      <c r="A1653" t="s">
        <v>10517</v>
      </c>
      <c r="B1653" t="s">
        <v>32</v>
      </c>
      <c r="C1653">
        <v>2</v>
      </c>
      <c r="D1653" t="s">
        <v>18</v>
      </c>
      <c r="E1653" t="s">
        <v>42</v>
      </c>
      <c r="F1653" s="1">
        <v>0.66666666666666663</v>
      </c>
      <c r="G1653" t="s">
        <v>9267</v>
      </c>
      <c r="H1653" t="s">
        <v>1888</v>
      </c>
      <c r="I1653">
        <v>60</v>
      </c>
      <c r="J1653">
        <v>119</v>
      </c>
      <c r="K1653" s="4">
        <v>1.1111100111111E+24</v>
      </c>
      <c r="L1653" t="s">
        <v>10515</v>
      </c>
      <c r="M1653" t="s">
        <v>24</v>
      </c>
      <c r="N1653" t="s">
        <v>9256</v>
      </c>
      <c r="O1653" t="s">
        <v>66</v>
      </c>
      <c r="P1653" t="s">
        <v>20</v>
      </c>
      <c r="Q1653" t="s">
        <v>1903</v>
      </c>
    </row>
    <row r="1654" spans="1:17" x14ac:dyDescent="0.25">
      <c r="A1654" t="s">
        <v>10517</v>
      </c>
      <c r="B1654" t="s">
        <v>36</v>
      </c>
      <c r="C1654">
        <v>1</v>
      </c>
      <c r="D1654" t="s">
        <v>18</v>
      </c>
      <c r="E1654" t="s">
        <v>19</v>
      </c>
      <c r="F1654" s="1">
        <v>0.79166666666666663</v>
      </c>
      <c r="G1654" t="s">
        <v>10518</v>
      </c>
      <c r="H1654" t="s">
        <v>38</v>
      </c>
      <c r="I1654">
        <v>120</v>
      </c>
      <c r="J1654">
        <v>271</v>
      </c>
      <c r="K1654" s="4">
        <v>1E+16</v>
      </c>
      <c r="L1654" t="s">
        <v>10515</v>
      </c>
      <c r="M1654" t="s">
        <v>24</v>
      </c>
      <c r="N1654" t="s">
        <v>9256</v>
      </c>
      <c r="O1654" t="s">
        <v>66</v>
      </c>
      <c r="P1654" t="s">
        <v>39</v>
      </c>
      <c r="Q1654" t="s">
        <v>1904</v>
      </c>
    </row>
    <row r="1655" spans="1:17" x14ac:dyDescent="0.25">
      <c r="A1655" t="s">
        <v>10517</v>
      </c>
      <c r="B1655" t="s">
        <v>44</v>
      </c>
      <c r="C1655">
        <v>1</v>
      </c>
      <c r="D1655" t="s">
        <v>18</v>
      </c>
      <c r="E1655" t="s">
        <v>29</v>
      </c>
      <c r="F1655" s="1">
        <v>0.5</v>
      </c>
      <c r="G1655" t="s">
        <v>9210</v>
      </c>
      <c r="H1655" t="s">
        <v>38</v>
      </c>
      <c r="I1655">
        <v>60</v>
      </c>
      <c r="J1655">
        <v>30</v>
      </c>
      <c r="K1655" s="4">
        <v>1.111100111111E+23</v>
      </c>
      <c r="L1655" t="s">
        <v>10515</v>
      </c>
      <c r="M1655" t="s">
        <v>24</v>
      </c>
      <c r="N1655" t="s">
        <v>9256</v>
      </c>
      <c r="O1655" t="s">
        <v>66</v>
      </c>
      <c r="P1655" t="s">
        <v>45</v>
      </c>
      <c r="Q1655" t="s">
        <v>1905</v>
      </c>
    </row>
    <row r="1656" spans="1:17" x14ac:dyDescent="0.25">
      <c r="A1656" t="s">
        <v>10517</v>
      </c>
      <c r="B1656" t="s">
        <v>44</v>
      </c>
      <c r="C1656">
        <v>2</v>
      </c>
      <c r="D1656" t="s">
        <v>18</v>
      </c>
      <c r="E1656" t="s">
        <v>42</v>
      </c>
      <c r="F1656" s="1">
        <v>0.45833333333333331</v>
      </c>
      <c r="G1656" t="s">
        <v>9186</v>
      </c>
      <c r="H1656" t="s">
        <v>38</v>
      </c>
      <c r="I1656">
        <v>60</v>
      </c>
      <c r="J1656">
        <v>30</v>
      </c>
      <c r="K1656" s="4">
        <v>1.111100111111E+23</v>
      </c>
      <c r="L1656" t="s">
        <v>10515</v>
      </c>
      <c r="M1656" t="s">
        <v>24</v>
      </c>
      <c r="N1656" t="s">
        <v>9256</v>
      </c>
      <c r="O1656" t="s">
        <v>66</v>
      </c>
      <c r="P1656" t="s">
        <v>45</v>
      </c>
      <c r="Q1656" t="s">
        <v>1906</v>
      </c>
    </row>
    <row r="1657" spans="1:17" x14ac:dyDescent="0.25">
      <c r="A1657" t="s">
        <v>10517</v>
      </c>
      <c r="B1657" t="s">
        <v>44</v>
      </c>
      <c r="C1657">
        <v>3</v>
      </c>
      <c r="D1657" t="s">
        <v>18</v>
      </c>
      <c r="E1657" t="s">
        <v>29</v>
      </c>
      <c r="F1657" s="1">
        <v>0.54166666666666663</v>
      </c>
      <c r="G1657" t="s">
        <v>9210</v>
      </c>
      <c r="H1657" t="s">
        <v>38</v>
      </c>
      <c r="I1657">
        <v>60</v>
      </c>
      <c r="J1657">
        <v>30</v>
      </c>
      <c r="K1657" s="4">
        <v>1.111100111111E+23</v>
      </c>
      <c r="L1657" t="s">
        <v>10515</v>
      </c>
      <c r="M1657" t="s">
        <v>24</v>
      </c>
      <c r="N1657" t="s">
        <v>9256</v>
      </c>
      <c r="O1657" t="s">
        <v>66</v>
      </c>
      <c r="P1657" t="s">
        <v>45</v>
      </c>
      <c r="Q1657" t="s">
        <v>1907</v>
      </c>
    </row>
    <row r="1658" spans="1:17" x14ac:dyDescent="0.25">
      <c r="A1658" t="s">
        <v>10517</v>
      </c>
      <c r="B1658" t="s">
        <v>44</v>
      </c>
      <c r="C1658">
        <v>4</v>
      </c>
      <c r="D1658" t="s">
        <v>18</v>
      </c>
      <c r="E1658" t="s">
        <v>33</v>
      </c>
      <c r="F1658" s="1">
        <v>0.70833333333333337</v>
      </c>
      <c r="G1658" t="s">
        <v>9181</v>
      </c>
      <c r="H1658" t="s">
        <v>38</v>
      </c>
      <c r="I1658">
        <v>60</v>
      </c>
      <c r="J1658">
        <v>30</v>
      </c>
      <c r="K1658" s="4">
        <v>1.111100111111E+23</v>
      </c>
      <c r="L1658" t="s">
        <v>10515</v>
      </c>
      <c r="M1658" t="s">
        <v>24</v>
      </c>
      <c r="N1658" t="s">
        <v>9256</v>
      </c>
      <c r="O1658" t="s">
        <v>66</v>
      </c>
      <c r="P1658" t="s">
        <v>45</v>
      </c>
      <c r="Q1658" t="s">
        <v>1908</v>
      </c>
    </row>
    <row r="1659" spans="1:17" x14ac:dyDescent="0.25">
      <c r="A1659" t="s">
        <v>10517</v>
      </c>
      <c r="B1659" t="s">
        <v>44</v>
      </c>
      <c r="C1659">
        <v>5</v>
      </c>
      <c r="D1659" t="s">
        <v>18</v>
      </c>
      <c r="E1659" t="s">
        <v>33</v>
      </c>
      <c r="F1659" s="1">
        <v>0.66666666666666663</v>
      </c>
      <c r="G1659" t="s">
        <v>9181</v>
      </c>
      <c r="H1659" t="s">
        <v>38</v>
      </c>
      <c r="I1659">
        <v>60</v>
      </c>
      <c r="J1659">
        <v>17</v>
      </c>
      <c r="K1659" s="4">
        <v>1.111100111111E+23</v>
      </c>
      <c r="L1659" t="s">
        <v>10515</v>
      </c>
      <c r="M1659" t="s">
        <v>24</v>
      </c>
      <c r="N1659" t="s">
        <v>9256</v>
      </c>
      <c r="O1659" t="s">
        <v>66</v>
      </c>
      <c r="P1659" t="s">
        <v>45</v>
      </c>
      <c r="Q1659" t="s">
        <v>1909</v>
      </c>
    </row>
    <row r="1660" spans="1:17" x14ac:dyDescent="0.25">
      <c r="A1660" t="s">
        <v>10517</v>
      </c>
      <c r="B1660" t="s">
        <v>44</v>
      </c>
      <c r="C1660">
        <v>6</v>
      </c>
      <c r="D1660" t="s">
        <v>18</v>
      </c>
      <c r="E1660" t="s">
        <v>29</v>
      </c>
      <c r="F1660" s="1">
        <v>0.625</v>
      </c>
      <c r="G1660" t="s">
        <v>9210</v>
      </c>
      <c r="H1660" t="s">
        <v>38</v>
      </c>
      <c r="I1660">
        <v>60</v>
      </c>
      <c r="J1660">
        <v>30</v>
      </c>
      <c r="K1660" s="4">
        <v>1.111100111111E+23</v>
      </c>
      <c r="L1660" t="s">
        <v>10515</v>
      </c>
      <c r="M1660" t="s">
        <v>24</v>
      </c>
      <c r="N1660" t="s">
        <v>9256</v>
      </c>
      <c r="O1660" t="s">
        <v>66</v>
      </c>
      <c r="P1660" t="s">
        <v>45</v>
      </c>
      <c r="Q1660" t="s">
        <v>1910</v>
      </c>
    </row>
    <row r="1661" spans="1:17" x14ac:dyDescent="0.25">
      <c r="A1661" t="s">
        <v>10517</v>
      </c>
      <c r="B1661" t="s">
        <v>44</v>
      </c>
      <c r="C1661">
        <v>7</v>
      </c>
      <c r="D1661" t="s">
        <v>18</v>
      </c>
      <c r="E1661" t="s">
        <v>33</v>
      </c>
      <c r="F1661" s="1">
        <v>0.625</v>
      </c>
      <c r="G1661" t="s">
        <v>9209</v>
      </c>
      <c r="H1661" t="s">
        <v>38</v>
      </c>
      <c r="I1661">
        <v>60</v>
      </c>
      <c r="J1661">
        <v>30</v>
      </c>
      <c r="K1661" s="4">
        <v>1.111100111111E+23</v>
      </c>
      <c r="L1661" t="s">
        <v>10515</v>
      </c>
      <c r="M1661" t="s">
        <v>24</v>
      </c>
      <c r="N1661" t="s">
        <v>9256</v>
      </c>
      <c r="O1661" t="s">
        <v>66</v>
      </c>
      <c r="P1661" t="s">
        <v>45</v>
      </c>
      <c r="Q1661" t="s">
        <v>1911</v>
      </c>
    </row>
    <row r="1662" spans="1:17" x14ac:dyDescent="0.25">
      <c r="A1662" t="s">
        <v>10517</v>
      </c>
      <c r="B1662" t="s">
        <v>44</v>
      </c>
      <c r="C1662">
        <v>8</v>
      </c>
      <c r="D1662" t="s">
        <v>18</v>
      </c>
      <c r="E1662" t="s">
        <v>42</v>
      </c>
      <c r="F1662" s="1">
        <v>0.5</v>
      </c>
      <c r="G1662" t="s">
        <v>9181</v>
      </c>
      <c r="H1662" t="s">
        <v>38</v>
      </c>
      <c r="I1662">
        <v>60</v>
      </c>
      <c r="J1662">
        <v>30</v>
      </c>
      <c r="K1662" s="4">
        <v>1.111100111111E+23</v>
      </c>
      <c r="L1662" t="s">
        <v>10515</v>
      </c>
      <c r="M1662" t="s">
        <v>24</v>
      </c>
      <c r="N1662" t="s">
        <v>9256</v>
      </c>
      <c r="O1662" t="s">
        <v>66</v>
      </c>
      <c r="P1662" t="s">
        <v>45</v>
      </c>
      <c r="Q1662" t="s">
        <v>1912</v>
      </c>
    </row>
    <row r="1663" spans="1:17" x14ac:dyDescent="0.25">
      <c r="A1663" t="s">
        <v>10517</v>
      </c>
      <c r="B1663" t="s">
        <v>44</v>
      </c>
      <c r="C1663">
        <v>9</v>
      </c>
      <c r="D1663" t="s">
        <v>18</v>
      </c>
      <c r="E1663" t="s">
        <v>37</v>
      </c>
      <c r="F1663" s="1">
        <v>0.625</v>
      </c>
      <c r="G1663" t="s">
        <v>9186</v>
      </c>
      <c r="H1663" t="s">
        <v>38</v>
      </c>
      <c r="I1663">
        <v>60</v>
      </c>
      <c r="J1663">
        <v>30</v>
      </c>
      <c r="K1663" s="4">
        <v>1.111100111111E+23</v>
      </c>
      <c r="L1663" t="s">
        <v>10515</v>
      </c>
      <c r="M1663" t="s">
        <v>24</v>
      </c>
      <c r="N1663" t="s">
        <v>9256</v>
      </c>
      <c r="O1663" t="s">
        <v>66</v>
      </c>
      <c r="P1663" t="s">
        <v>45</v>
      </c>
      <c r="Q1663" t="s">
        <v>1913</v>
      </c>
    </row>
    <row r="1664" spans="1:17" x14ac:dyDescent="0.25">
      <c r="A1664" t="s">
        <v>10519</v>
      </c>
      <c r="B1664" t="s">
        <v>17</v>
      </c>
      <c r="C1664">
        <v>1</v>
      </c>
      <c r="D1664" t="s">
        <v>18</v>
      </c>
      <c r="E1664" t="s">
        <v>19</v>
      </c>
      <c r="F1664" s="1">
        <v>0.41666666666666669</v>
      </c>
      <c r="G1664" t="s">
        <v>9239</v>
      </c>
      <c r="H1664" t="s">
        <v>1914</v>
      </c>
      <c r="I1664">
        <v>60</v>
      </c>
      <c r="J1664">
        <v>147</v>
      </c>
      <c r="K1664" s="4">
        <v>1.1111100111111E+24</v>
      </c>
      <c r="L1664" t="s">
        <v>10520</v>
      </c>
      <c r="M1664" t="s">
        <v>24</v>
      </c>
      <c r="N1664" t="s">
        <v>9256</v>
      </c>
      <c r="O1664" t="s">
        <v>66</v>
      </c>
      <c r="P1664" t="s">
        <v>20</v>
      </c>
      <c r="Q1664" t="s">
        <v>1915</v>
      </c>
    </row>
    <row r="1665" spans="1:17" x14ac:dyDescent="0.25">
      <c r="A1665" t="s">
        <v>10519</v>
      </c>
      <c r="B1665" t="s">
        <v>28</v>
      </c>
      <c r="C1665">
        <v>1</v>
      </c>
      <c r="D1665" t="s">
        <v>18</v>
      </c>
      <c r="E1665" t="s">
        <v>33</v>
      </c>
      <c r="F1665" s="1">
        <v>0.54166666666666663</v>
      </c>
      <c r="G1665" t="s">
        <v>9267</v>
      </c>
      <c r="H1665" t="s">
        <v>1914</v>
      </c>
      <c r="I1665">
        <v>60</v>
      </c>
      <c r="J1665">
        <v>149</v>
      </c>
      <c r="K1665" s="4">
        <v>1.1111100111111E+24</v>
      </c>
      <c r="L1665" t="s">
        <v>10520</v>
      </c>
      <c r="M1665" t="s">
        <v>24</v>
      </c>
      <c r="N1665" t="s">
        <v>9256</v>
      </c>
      <c r="O1665" t="s">
        <v>66</v>
      </c>
      <c r="P1665" t="s">
        <v>20</v>
      </c>
      <c r="Q1665" t="s">
        <v>1916</v>
      </c>
    </row>
    <row r="1666" spans="1:17" x14ac:dyDescent="0.25">
      <c r="A1666" t="s">
        <v>10519</v>
      </c>
      <c r="B1666" t="s">
        <v>32</v>
      </c>
      <c r="C1666">
        <v>1</v>
      </c>
      <c r="D1666" t="s">
        <v>18</v>
      </c>
      <c r="E1666" t="s">
        <v>42</v>
      </c>
      <c r="F1666" s="1">
        <v>0.45833333333333331</v>
      </c>
      <c r="G1666" t="s">
        <v>9174</v>
      </c>
      <c r="H1666" t="s">
        <v>1914</v>
      </c>
      <c r="I1666">
        <v>60</v>
      </c>
      <c r="J1666">
        <v>149</v>
      </c>
      <c r="K1666" s="4">
        <v>1.111100111111E+23</v>
      </c>
      <c r="L1666" t="s">
        <v>10520</v>
      </c>
      <c r="M1666" t="s">
        <v>24</v>
      </c>
      <c r="N1666" t="s">
        <v>9256</v>
      </c>
      <c r="O1666" t="s">
        <v>66</v>
      </c>
      <c r="P1666" t="s">
        <v>20</v>
      </c>
      <c r="Q1666" t="s">
        <v>1917</v>
      </c>
    </row>
    <row r="1667" spans="1:17" x14ac:dyDescent="0.25">
      <c r="A1667" t="s">
        <v>10519</v>
      </c>
      <c r="B1667" t="s">
        <v>36</v>
      </c>
      <c r="C1667">
        <v>1</v>
      </c>
      <c r="D1667" t="s">
        <v>18</v>
      </c>
      <c r="E1667" t="s">
        <v>42</v>
      </c>
      <c r="F1667" s="1">
        <v>0.79166666666666663</v>
      </c>
      <c r="G1667" t="s">
        <v>10521</v>
      </c>
      <c r="H1667" t="s">
        <v>38</v>
      </c>
      <c r="I1667">
        <v>120</v>
      </c>
      <c r="J1667">
        <v>149</v>
      </c>
      <c r="K1667" s="4">
        <v>1E+16</v>
      </c>
      <c r="L1667" t="s">
        <v>38</v>
      </c>
      <c r="M1667" t="s">
        <v>24</v>
      </c>
      <c r="N1667" t="s">
        <v>9256</v>
      </c>
      <c r="O1667" t="s">
        <v>66</v>
      </c>
      <c r="P1667" t="s">
        <v>39</v>
      </c>
      <c r="Q1667" t="s">
        <v>1918</v>
      </c>
    </row>
    <row r="1668" spans="1:17" x14ac:dyDescent="0.25">
      <c r="A1668" t="s">
        <v>10519</v>
      </c>
      <c r="B1668" t="s">
        <v>44</v>
      </c>
      <c r="C1668">
        <v>1</v>
      </c>
      <c r="D1668" t="s">
        <v>18</v>
      </c>
      <c r="E1668" t="s">
        <v>29</v>
      </c>
      <c r="F1668" s="1">
        <v>0.5</v>
      </c>
      <c r="G1668" t="s">
        <v>9197</v>
      </c>
      <c r="H1668" t="s">
        <v>38</v>
      </c>
      <c r="I1668">
        <v>60</v>
      </c>
      <c r="J1668">
        <v>38</v>
      </c>
      <c r="K1668" s="4">
        <v>1.111100111111E+23</v>
      </c>
      <c r="L1668" t="s">
        <v>10520</v>
      </c>
      <c r="M1668" t="s">
        <v>24</v>
      </c>
      <c r="N1668" t="s">
        <v>9256</v>
      </c>
      <c r="O1668" t="s">
        <v>66</v>
      </c>
      <c r="P1668" t="s">
        <v>45</v>
      </c>
      <c r="Q1668" t="s">
        <v>1919</v>
      </c>
    </row>
    <row r="1669" spans="1:17" x14ac:dyDescent="0.25">
      <c r="A1669" t="s">
        <v>10519</v>
      </c>
      <c r="B1669" t="s">
        <v>44</v>
      </c>
      <c r="C1669">
        <v>2</v>
      </c>
      <c r="D1669" t="s">
        <v>18</v>
      </c>
      <c r="E1669" t="s">
        <v>33</v>
      </c>
      <c r="F1669" s="1">
        <v>0.66666666666666663</v>
      </c>
      <c r="G1669" t="s">
        <v>9208</v>
      </c>
      <c r="H1669" t="s">
        <v>38</v>
      </c>
      <c r="I1669">
        <v>60</v>
      </c>
      <c r="J1669">
        <v>38</v>
      </c>
      <c r="K1669" s="4">
        <v>1.111100111111E+23</v>
      </c>
      <c r="L1669" t="s">
        <v>10520</v>
      </c>
      <c r="M1669" t="s">
        <v>24</v>
      </c>
      <c r="N1669" t="s">
        <v>9256</v>
      </c>
      <c r="O1669" t="s">
        <v>66</v>
      </c>
      <c r="P1669" t="s">
        <v>45</v>
      </c>
      <c r="Q1669" t="s">
        <v>1920</v>
      </c>
    </row>
    <row r="1670" spans="1:17" x14ac:dyDescent="0.25">
      <c r="A1670" t="s">
        <v>10519</v>
      </c>
      <c r="B1670" t="s">
        <v>44</v>
      </c>
      <c r="C1670">
        <v>3</v>
      </c>
      <c r="D1670" t="s">
        <v>18</v>
      </c>
      <c r="E1670" t="s">
        <v>42</v>
      </c>
      <c r="F1670" s="1">
        <v>0.66666666666666663</v>
      </c>
      <c r="G1670" t="s">
        <v>9170</v>
      </c>
      <c r="H1670" t="s">
        <v>38</v>
      </c>
      <c r="I1670">
        <v>60</v>
      </c>
      <c r="J1670">
        <v>31</v>
      </c>
      <c r="K1670" s="4">
        <v>1.111100111111E+23</v>
      </c>
      <c r="L1670" t="s">
        <v>10520</v>
      </c>
      <c r="M1670" t="s">
        <v>24</v>
      </c>
      <c r="N1670" t="s">
        <v>9256</v>
      </c>
      <c r="O1670" t="s">
        <v>66</v>
      </c>
      <c r="P1670" t="s">
        <v>45</v>
      </c>
      <c r="Q1670" t="s">
        <v>1921</v>
      </c>
    </row>
    <row r="1671" spans="1:17" x14ac:dyDescent="0.25">
      <c r="A1671" t="s">
        <v>10519</v>
      </c>
      <c r="B1671" t="s">
        <v>44</v>
      </c>
      <c r="C1671">
        <v>4</v>
      </c>
      <c r="D1671" t="s">
        <v>18</v>
      </c>
      <c r="E1671" t="s">
        <v>37</v>
      </c>
      <c r="F1671" s="1">
        <v>0.54166666666666663</v>
      </c>
      <c r="G1671" t="s">
        <v>9799</v>
      </c>
      <c r="H1671" t="s">
        <v>38</v>
      </c>
      <c r="I1671">
        <v>60</v>
      </c>
      <c r="J1671">
        <v>38</v>
      </c>
      <c r="K1671" s="4">
        <v>1.111100111111E+23</v>
      </c>
      <c r="L1671" t="s">
        <v>10520</v>
      </c>
      <c r="M1671" t="s">
        <v>24</v>
      </c>
      <c r="N1671" t="s">
        <v>9256</v>
      </c>
      <c r="O1671" t="s">
        <v>66</v>
      </c>
      <c r="P1671" t="s">
        <v>45</v>
      </c>
      <c r="Q1671" t="s">
        <v>1922</v>
      </c>
    </row>
    <row r="1672" spans="1:17" x14ac:dyDescent="0.25">
      <c r="A1672" t="s">
        <v>10522</v>
      </c>
      <c r="B1672" t="s">
        <v>17</v>
      </c>
      <c r="C1672">
        <v>1</v>
      </c>
      <c r="D1672" t="s">
        <v>18</v>
      </c>
      <c r="E1672" t="s">
        <v>19</v>
      </c>
      <c r="F1672" s="1">
        <v>0.41666666666666669</v>
      </c>
      <c r="G1672" t="s">
        <v>9139</v>
      </c>
      <c r="H1672" t="s">
        <v>1852</v>
      </c>
      <c r="I1672">
        <v>60</v>
      </c>
      <c r="J1672">
        <v>185</v>
      </c>
      <c r="K1672" s="4">
        <v>1.1111010001111099E+44</v>
      </c>
      <c r="L1672" t="s">
        <v>10523</v>
      </c>
      <c r="M1672" t="s">
        <v>24</v>
      </c>
      <c r="N1672" t="s">
        <v>9256</v>
      </c>
      <c r="O1672" t="s">
        <v>25</v>
      </c>
      <c r="P1672" t="s">
        <v>20</v>
      </c>
      <c r="Q1672" t="s">
        <v>1923</v>
      </c>
    </row>
    <row r="1673" spans="1:17" x14ac:dyDescent="0.25">
      <c r="A1673" t="s">
        <v>10522</v>
      </c>
      <c r="B1673" t="s">
        <v>28</v>
      </c>
      <c r="C1673">
        <v>1</v>
      </c>
      <c r="D1673" t="s">
        <v>18</v>
      </c>
      <c r="E1673" t="s">
        <v>33</v>
      </c>
      <c r="F1673" s="1">
        <v>0.58333333333333337</v>
      </c>
      <c r="G1673" t="s">
        <v>9174</v>
      </c>
      <c r="H1673" t="s">
        <v>1852</v>
      </c>
      <c r="I1673">
        <v>60</v>
      </c>
      <c r="J1673">
        <v>185</v>
      </c>
      <c r="K1673" s="4">
        <v>1.1111110001111099E+44</v>
      </c>
      <c r="L1673" t="s">
        <v>10523</v>
      </c>
      <c r="M1673" t="s">
        <v>24</v>
      </c>
      <c r="N1673" t="s">
        <v>9256</v>
      </c>
      <c r="O1673" t="s">
        <v>25</v>
      </c>
      <c r="P1673" t="s">
        <v>20</v>
      </c>
      <c r="Q1673" t="s">
        <v>1924</v>
      </c>
    </row>
    <row r="1674" spans="1:17" x14ac:dyDescent="0.25">
      <c r="A1674" t="s">
        <v>10522</v>
      </c>
      <c r="B1674" t="s">
        <v>32</v>
      </c>
      <c r="C1674">
        <v>1</v>
      </c>
      <c r="D1674" t="s">
        <v>18</v>
      </c>
      <c r="E1674" t="s">
        <v>42</v>
      </c>
      <c r="F1674" s="1">
        <v>0.41666666666666669</v>
      </c>
      <c r="G1674" t="s">
        <v>9162</v>
      </c>
      <c r="H1674" t="s">
        <v>1852</v>
      </c>
      <c r="I1674">
        <v>60</v>
      </c>
      <c r="J1674">
        <v>185</v>
      </c>
      <c r="K1674" s="4">
        <v>1.1111110001111099E+44</v>
      </c>
      <c r="L1674" t="s">
        <v>10523</v>
      </c>
      <c r="M1674" t="s">
        <v>24</v>
      </c>
      <c r="N1674" t="s">
        <v>9256</v>
      </c>
      <c r="O1674" t="s">
        <v>25</v>
      </c>
      <c r="P1674" t="s">
        <v>20</v>
      </c>
      <c r="Q1674" t="s">
        <v>1925</v>
      </c>
    </row>
    <row r="1675" spans="1:17" x14ac:dyDescent="0.25">
      <c r="A1675" t="s">
        <v>10522</v>
      </c>
      <c r="B1675" t="s">
        <v>36</v>
      </c>
      <c r="C1675">
        <v>1</v>
      </c>
      <c r="D1675" t="s">
        <v>18</v>
      </c>
      <c r="E1675" t="s">
        <v>19</v>
      </c>
      <c r="F1675" s="1">
        <v>0.77083333333333337</v>
      </c>
      <c r="G1675" t="s">
        <v>10524</v>
      </c>
      <c r="H1675" t="s">
        <v>38</v>
      </c>
      <c r="I1675">
        <v>120</v>
      </c>
      <c r="J1675">
        <v>167</v>
      </c>
      <c r="K1675" s="4">
        <v>9.9999999999999998E+37</v>
      </c>
      <c r="L1675" t="s">
        <v>38</v>
      </c>
      <c r="M1675" t="s">
        <v>24</v>
      </c>
      <c r="N1675" t="s">
        <v>9256</v>
      </c>
      <c r="O1675" t="s">
        <v>25</v>
      </c>
      <c r="P1675" t="s">
        <v>39</v>
      </c>
      <c r="Q1675" t="s">
        <v>1926</v>
      </c>
    </row>
    <row r="1676" spans="1:17" x14ac:dyDescent="0.25">
      <c r="A1676" t="s">
        <v>10522</v>
      </c>
      <c r="B1676" t="s">
        <v>44</v>
      </c>
      <c r="C1676">
        <v>1</v>
      </c>
      <c r="D1676" t="s">
        <v>18</v>
      </c>
      <c r="E1676" t="s">
        <v>42</v>
      </c>
      <c r="F1676" s="1">
        <v>0.375</v>
      </c>
      <c r="G1676" t="s">
        <v>9220</v>
      </c>
      <c r="H1676" t="s">
        <v>38</v>
      </c>
      <c r="I1676">
        <v>60</v>
      </c>
      <c r="J1676">
        <v>40</v>
      </c>
      <c r="K1676" s="4">
        <v>1.111100011111E+42</v>
      </c>
      <c r="L1676" t="s">
        <v>10523</v>
      </c>
      <c r="M1676" t="s">
        <v>24</v>
      </c>
      <c r="N1676" t="s">
        <v>9256</v>
      </c>
      <c r="O1676" t="s">
        <v>25</v>
      </c>
      <c r="P1676" t="s">
        <v>45</v>
      </c>
      <c r="Q1676" t="s">
        <v>1927</v>
      </c>
    </row>
    <row r="1677" spans="1:17" x14ac:dyDescent="0.25">
      <c r="A1677" t="s">
        <v>10522</v>
      </c>
      <c r="B1677" t="s">
        <v>44</v>
      </c>
      <c r="C1677">
        <v>2</v>
      </c>
      <c r="D1677" t="s">
        <v>18</v>
      </c>
      <c r="E1677" t="s">
        <v>42</v>
      </c>
      <c r="F1677" s="1">
        <v>0.45833333333333331</v>
      </c>
      <c r="G1677" t="s">
        <v>9198</v>
      </c>
      <c r="H1677" t="s">
        <v>38</v>
      </c>
      <c r="I1677">
        <v>60</v>
      </c>
      <c r="J1677">
        <v>39</v>
      </c>
      <c r="K1677" s="4">
        <v>1.111100011111E+42</v>
      </c>
      <c r="L1677" t="s">
        <v>10523</v>
      </c>
      <c r="M1677" t="s">
        <v>24</v>
      </c>
      <c r="N1677" t="s">
        <v>9256</v>
      </c>
      <c r="O1677" t="s">
        <v>25</v>
      </c>
      <c r="P1677" t="s">
        <v>45</v>
      </c>
      <c r="Q1677" t="s">
        <v>1928</v>
      </c>
    </row>
    <row r="1678" spans="1:17" x14ac:dyDescent="0.25">
      <c r="A1678" t="s">
        <v>10522</v>
      </c>
      <c r="B1678" t="s">
        <v>44</v>
      </c>
      <c r="C1678">
        <v>3</v>
      </c>
      <c r="D1678" t="s">
        <v>18</v>
      </c>
      <c r="E1678" t="s">
        <v>42</v>
      </c>
      <c r="F1678" s="1">
        <v>0.54166666666666663</v>
      </c>
      <c r="G1678" t="s">
        <v>9194</v>
      </c>
      <c r="H1678" t="s">
        <v>38</v>
      </c>
      <c r="I1678">
        <v>60</v>
      </c>
      <c r="J1678">
        <v>40</v>
      </c>
      <c r="K1678" s="4">
        <v>1.111100011111E+42</v>
      </c>
      <c r="L1678" t="s">
        <v>10523</v>
      </c>
      <c r="M1678" t="s">
        <v>24</v>
      </c>
      <c r="N1678" t="s">
        <v>9256</v>
      </c>
      <c r="O1678" t="s">
        <v>25</v>
      </c>
      <c r="P1678" t="s">
        <v>45</v>
      </c>
      <c r="Q1678" t="s">
        <v>1929</v>
      </c>
    </row>
    <row r="1679" spans="1:17" x14ac:dyDescent="0.25">
      <c r="A1679" t="s">
        <v>10522</v>
      </c>
      <c r="B1679" t="s">
        <v>44</v>
      </c>
      <c r="C1679">
        <v>4</v>
      </c>
      <c r="D1679" t="s">
        <v>18</v>
      </c>
      <c r="E1679" t="s">
        <v>42</v>
      </c>
      <c r="F1679" s="1">
        <v>0.58333333333333337</v>
      </c>
      <c r="G1679" t="s">
        <v>9197</v>
      </c>
      <c r="H1679" t="s">
        <v>38</v>
      </c>
      <c r="I1679">
        <v>60</v>
      </c>
      <c r="J1679">
        <v>35</v>
      </c>
      <c r="K1679" s="4">
        <v>1.111100011111E+42</v>
      </c>
      <c r="L1679" t="s">
        <v>10523</v>
      </c>
      <c r="M1679" t="s">
        <v>24</v>
      </c>
      <c r="N1679" t="s">
        <v>9256</v>
      </c>
      <c r="O1679" t="s">
        <v>25</v>
      </c>
      <c r="P1679" t="s">
        <v>45</v>
      </c>
      <c r="Q1679" t="s">
        <v>1930</v>
      </c>
    </row>
    <row r="1680" spans="1:17" x14ac:dyDescent="0.25">
      <c r="A1680" t="s">
        <v>10522</v>
      </c>
      <c r="B1680" t="s">
        <v>44</v>
      </c>
      <c r="C1680">
        <v>5</v>
      </c>
      <c r="D1680" t="s">
        <v>18</v>
      </c>
      <c r="E1680" t="s">
        <v>42</v>
      </c>
      <c r="F1680" s="1">
        <v>0.625</v>
      </c>
      <c r="G1680" t="s">
        <v>9197</v>
      </c>
      <c r="H1680" t="s">
        <v>38</v>
      </c>
      <c r="I1680">
        <v>60</v>
      </c>
      <c r="J1680">
        <v>28</v>
      </c>
      <c r="K1680" s="4">
        <v>1.111100011111E+42</v>
      </c>
      <c r="L1680" t="s">
        <v>10523</v>
      </c>
      <c r="M1680" t="s">
        <v>24</v>
      </c>
      <c r="N1680" t="s">
        <v>9256</v>
      </c>
      <c r="O1680" t="s">
        <v>25</v>
      </c>
      <c r="P1680" t="s">
        <v>45</v>
      </c>
      <c r="Q1680" t="s">
        <v>1931</v>
      </c>
    </row>
    <row r="1681" spans="1:17" x14ac:dyDescent="0.25">
      <c r="A1681" t="s">
        <v>10525</v>
      </c>
      <c r="B1681" t="s">
        <v>17</v>
      </c>
      <c r="C1681">
        <v>1</v>
      </c>
      <c r="D1681" t="s">
        <v>18</v>
      </c>
      <c r="E1681" t="s">
        <v>42</v>
      </c>
      <c r="F1681" s="1">
        <v>0.375</v>
      </c>
      <c r="G1681" t="s">
        <v>9162</v>
      </c>
      <c r="H1681" t="s">
        <v>1914</v>
      </c>
      <c r="I1681">
        <v>60</v>
      </c>
      <c r="J1681">
        <v>229</v>
      </c>
      <c r="K1681" s="4">
        <v>1.1111100111111E+24</v>
      </c>
      <c r="L1681" t="s">
        <v>10526</v>
      </c>
      <c r="M1681" t="s">
        <v>24</v>
      </c>
      <c r="N1681" t="s">
        <v>9256</v>
      </c>
      <c r="O1681" t="s">
        <v>66</v>
      </c>
      <c r="P1681" t="s">
        <v>20</v>
      </c>
      <c r="Q1681" t="s">
        <v>1932</v>
      </c>
    </row>
    <row r="1682" spans="1:17" x14ac:dyDescent="0.25">
      <c r="A1682" t="s">
        <v>10525</v>
      </c>
      <c r="B1682" t="s">
        <v>28</v>
      </c>
      <c r="C1682">
        <v>1</v>
      </c>
      <c r="D1682" t="s">
        <v>18</v>
      </c>
      <c r="E1682" t="s">
        <v>33</v>
      </c>
      <c r="F1682" s="1">
        <v>0.41666666666666669</v>
      </c>
      <c r="G1682" t="s">
        <v>9139</v>
      </c>
      <c r="H1682" t="s">
        <v>1914</v>
      </c>
      <c r="I1682">
        <v>60</v>
      </c>
      <c r="J1682">
        <v>230</v>
      </c>
      <c r="K1682" s="4">
        <v>1.1111100111111E+24</v>
      </c>
      <c r="L1682" t="s">
        <v>10526</v>
      </c>
      <c r="M1682" t="s">
        <v>24</v>
      </c>
      <c r="N1682" t="s">
        <v>9256</v>
      </c>
      <c r="O1682" t="s">
        <v>66</v>
      </c>
      <c r="P1682" t="s">
        <v>20</v>
      </c>
      <c r="Q1682" t="s">
        <v>1933</v>
      </c>
    </row>
    <row r="1683" spans="1:17" x14ac:dyDescent="0.25">
      <c r="A1683" t="s">
        <v>10525</v>
      </c>
      <c r="B1683" t="s">
        <v>32</v>
      </c>
      <c r="C1683">
        <v>1</v>
      </c>
      <c r="D1683" t="s">
        <v>18</v>
      </c>
      <c r="E1683" t="s">
        <v>37</v>
      </c>
      <c r="F1683" s="1">
        <v>0.375</v>
      </c>
      <c r="G1683" t="s">
        <v>9162</v>
      </c>
      <c r="H1683" t="s">
        <v>1914</v>
      </c>
      <c r="I1683">
        <v>60</v>
      </c>
      <c r="J1683">
        <v>229</v>
      </c>
      <c r="K1683" s="4">
        <v>1.1111100111111E+24</v>
      </c>
      <c r="L1683" t="s">
        <v>10526</v>
      </c>
      <c r="M1683" t="s">
        <v>24</v>
      </c>
      <c r="N1683" t="s">
        <v>9256</v>
      </c>
      <c r="O1683" t="s">
        <v>66</v>
      </c>
      <c r="P1683" t="s">
        <v>20</v>
      </c>
      <c r="Q1683" t="s">
        <v>1934</v>
      </c>
    </row>
    <row r="1684" spans="1:17" x14ac:dyDescent="0.25">
      <c r="A1684" t="s">
        <v>10525</v>
      </c>
      <c r="B1684" t="s">
        <v>36</v>
      </c>
      <c r="C1684">
        <v>1</v>
      </c>
      <c r="D1684" t="s">
        <v>18</v>
      </c>
      <c r="E1684" t="s">
        <v>42</v>
      </c>
      <c r="F1684" s="1">
        <v>0.79166666666666663</v>
      </c>
      <c r="G1684" t="s">
        <v>10527</v>
      </c>
      <c r="H1684" t="s">
        <v>38</v>
      </c>
      <c r="I1684">
        <v>120</v>
      </c>
      <c r="J1684">
        <v>230</v>
      </c>
      <c r="K1684" s="4">
        <v>1E+19</v>
      </c>
      <c r="L1684" t="s">
        <v>38</v>
      </c>
      <c r="M1684" t="s">
        <v>24</v>
      </c>
      <c r="N1684" t="s">
        <v>9256</v>
      </c>
      <c r="O1684" t="s">
        <v>66</v>
      </c>
      <c r="P1684" t="s">
        <v>39</v>
      </c>
      <c r="Q1684" t="s">
        <v>1935</v>
      </c>
    </row>
    <row r="1685" spans="1:17" x14ac:dyDescent="0.25">
      <c r="A1685" t="s">
        <v>10525</v>
      </c>
      <c r="B1685" t="s">
        <v>44</v>
      </c>
      <c r="C1685">
        <v>1</v>
      </c>
      <c r="D1685" t="s">
        <v>18</v>
      </c>
      <c r="E1685" t="s">
        <v>29</v>
      </c>
      <c r="F1685" s="1">
        <v>0.45833333333333331</v>
      </c>
      <c r="G1685" t="s">
        <v>9197</v>
      </c>
      <c r="H1685" t="s">
        <v>38</v>
      </c>
      <c r="I1685">
        <v>60</v>
      </c>
      <c r="J1685">
        <v>16</v>
      </c>
      <c r="K1685" s="4">
        <v>1.111100111111E+23</v>
      </c>
      <c r="L1685" t="s">
        <v>10526</v>
      </c>
      <c r="M1685" t="s">
        <v>24</v>
      </c>
      <c r="N1685" t="s">
        <v>9256</v>
      </c>
      <c r="O1685" t="s">
        <v>66</v>
      </c>
      <c r="P1685" t="s">
        <v>45</v>
      </c>
      <c r="Q1685" t="s">
        <v>1936</v>
      </c>
    </row>
    <row r="1686" spans="1:17" x14ac:dyDescent="0.25">
      <c r="A1686" t="s">
        <v>10525</v>
      </c>
      <c r="B1686" t="s">
        <v>44</v>
      </c>
      <c r="C1686">
        <v>2</v>
      </c>
      <c r="D1686" t="s">
        <v>18</v>
      </c>
      <c r="E1686" t="s">
        <v>29</v>
      </c>
      <c r="F1686" s="1">
        <v>0.41666666666666669</v>
      </c>
      <c r="G1686" t="s">
        <v>9159</v>
      </c>
      <c r="H1686" t="s">
        <v>38</v>
      </c>
      <c r="I1686">
        <v>60</v>
      </c>
      <c r="J1686">
        <v>35</v>
      </c>
      <c r="K1686" s="4">
        <v>1.111100111111E+23</v>
      </c>
      <c r="L1686" t="s">
        <v>10526</v>
      </c>
      <c r="M1686" t="s">
        <v>24</v>
      </c>
      <c r="N1686" t="s">
        <v>9256</v>
      </c>
      <c r="O1686" t="s">
        <v>66</v>
      </c>
      <c r="P1686" t="s">
        <v>45</v>
      </c>
      <c r="Q1686" t="s">
        <v>1937</v>
      </c>
    </row>
    <row r="1687" spans="1:17" x14ac:dyDescent="0.25">
      <c r="A1687" t="s">
        <v>10525</v>
      </c>
      <c r="B1687" t="s">
        <v>44</v>
      </c>
      <c r="C1687">
        <v>3</v>
      </c>
      <c r="D1687" t="s">
        <v>18</v>
      </c>
      <c r="E1687" t="s">
        <v>29</v>
      </c>
      <c r="F1687" s="1">
        <v>0.54166666666666663</v>
      </c>
      <c r="G1687" t="s">
        <v>9196</v>
      </c>
      <c r="H1687" t="s">
        <v>38</v>
      </c>
      <c r="I1687">
        <v>60</v>
      </c>
      <c r="J1687">
        <v>35</v>
      </c>
      <c r="K1687" s="4">
        <v>1.111100111111E+23</v>
      </c>
      <c r="L1687" t="s">
        <v>10526</v>
      </c>
      <c r="M1687" t="s">
        <v>24</v>
      </c>
      <c r="N1687" t="s">
        <v>9256</v>
      </c>
      <c r="O1687" t="s">
        <v>66</v>
      </c>
      <c r="P1687" t="s">
        <v>45</v>
      </c>
      <c r="Q1687" t="s">
        <v>1938</v>
      </c>
    </row>
    <row r="1688" spans="1:17" x14ac:dyDescent="0.25">
      <c r="A1688" t="s">
        <v>10525</v>
      </c>
      <c r="B1688" t="s">
        <v>44</v>
      </c>
      <c r="C1688">
        <v>4</v>
      </c>
      <c r="D1688" t="s">
        <v>18</v>
      </c>
      <c r="E1688" t="s">
        <v>29</v>
      </c>
      <c r="F1688" s="1">
        <v>0.58333333333333337</v>
      </c>
      <c r="G1688" t="s">
        <v>9182</v>
      </c>
      <c r="H1688" t="s">
        <v>38</v>
      </c>
      <c r="I1688">
        <v>60</v>
      </c>
      <c r="J1688">
        <v>35</v>
      </c>
      <c r="K1688" s="4">
        <v>1.111100111111E+23</v>
      </c>
      <c r="L1688" t="s">
        <v>10526</v>
      </c>
      <c r="M1688" t="s">
        <v>24</v>
      </c>
      <c r="N1688" t="s">
        <v>9256</v>
      </c>
      <c r="O1688" t="s">
        <v>66</v>
      </c>
      <c r="P1688" t="s">
        <v>45</v>
      </c>
      <c r="Q1688" t="s">
        <v>1939</v>
      </c>
    </row>
    <row r="1689" spans="1:17" x14ac:dyDescent="0.25">
      <c r="A1689" t="s">
        <v>10525</v>
      </c>
      <c r="B1689" t="s">
        <v>44</v>
      </c>
      <c r="C1689">
        <v>5</v>
      </c>
      <c r="D1689" t="s">
        <v>18</v>
      </c>
      <c r="E1689" t="s">
        <v>33</v>
      </c>
      <c r="F1689" s="1">
        <v>0.5</v>
      </c>
      <c r="G1689" t="s">
        <v>9194</v>
      </c>
      <c r="H1689" t="s">
        <v>38</v>
      </c>
      <c r="I1689">
        <v>60</v>
      </c>
      <c r="J1689">
        <v>32</v>
      </c>
      <c r="K1689" s="4">
        <v>1.111100111111E+23</v>
      </c>
      <c r="L1689" t="s">
        <v>10526</v>
      </c>
      <c r="M1689" t="s">
        <v>24</v>
      </c>
      <c r="N1689" t="s">
        <v>9256</v>
      </c>
      <c r="O1689" t="s">
        <v>66</v>
      </c>
      <c r="P1689" t="s">
        <v>45</v>
      </c>
      <c r="Q1689" t="s">
        <v>1940</v>
      </c>
    </row>
    <row r="1690" spans="1:17" x14ac:dyDescent="0.25">
      <c r="A1690" t="s">
        <v>10525</v>
      </c>
      <c r="B1690" t="s">
        <v>44</v>
      </c>
      <c r="C1690">
        <v>6</v>
      </c>
      <c r="D1690" t="s">
        <v>18</v>
      </c>
      <c r="E1690" t="s">
        <v>33</v>
      </c>
      <c r="F1690" s="1">
        <v>0.58333333333333337</v>
      </c>
      <c r="G1690" t="s">
        <v>9201</v>
      </c>
      <c r="H1690" t="s">
        <v>38</v>
      </c>
      <c r="I1690">
        <v>60</v>
      </c>
      <c r="J1690">
        <v>35</v>
      </c>
      <c r="K1690" s="4">
        <v>1.111100111111E+23</v>
      </c>
      <c r="L1690" t="s">
        <v>10526</v>
      </c>
      <c r="M1690" t="s">
        <v>24</v>
      </c>
      <c r="N1690" t="s">
        <v>9256</v>
      </c>
      <c r="O1690" t="s">
        <v>66</v>
      </c>
      <c r="P1690" t="s">
        <v>45</v>
      </c>
      <c r="Q1690" t="s">
        <v>1941</v>
      </c>
    </row>
    <row r="1691" spans="1:17" x14ac:dyDescent="0.25">
      <c r="A1691" t="s">
        <v>10525</v>
      </c>
      <c r="B1691" t="s">
        <v>44</v>
      </c>
      <c r="C1691">
        <v>7</v>
      </c>
      <c r="D1691" t="s">
        <v>18</v>
      </c>
      <c r="E1691" t="s">
        <v>42</v>
      </c>
      <c r="F1691" s="1">
        <v>0.625</v>
      </c>
      <c r="G1691" t="s">
        <v>9201</v>
      </c>
      <c r="H1691" t="s">
        <v>38</v>
      </c>
      <c r="I1691">
        <v>60</v>
      </c>
      <c r="J1691">
        <v>35</v>
      </c>
      <c r="K1691" s="4">
        <v>1.111100111111E+23</v>
      </c>
      <c r="L1691" t="s">
        <v>10526</v>
      </c>
      <c r="M1691" t="s">
        <v>24</v>
      </c>
      <c r="N1691" t="s">
        <v>9256</v>
      </c>
      <c r="O1691" t="s">
        <v>66</v>
      </c>
      <c r="P1691" t="s">
        <v>45</v>
      </c>
      <c r="Q1691" t="s">
        <v>1942</v>
      </c>
    </row>
    <row r="1692" spans="1:17" x14ac:dyDescent="0.25">
      <c r="A1692" t="s">
        <v>10528</v>
      </c>
      <c r="B1692" t="s">
        <v>391</v>
      </c>
      <c r="C1692">
        <v>1</v>
      </c>
      <c r="D1692" t="s">
        <v>18</v>
      </c>
      <c r="E1692" t="s">
        <v>42</v>
      </c>
      <c r="F1692" s="1">
        <v>0.5</v>
      </c>
      <c r="G1692" t="s">
        <v>10529</v>
      </c>
      <c r="H1692" t="s">
        <v>10530</v>
      </c>
      <c r="I1692">
        <v>60</v>
      </c>
      <c r="J1692">
        <v>30</v>
      </c>
      <c r="K1692" s="4">
        <v>1.1111110001111099E+44</v>
      </c>
      <c r="L1692" t="s">
        <v>38</v>
      </c>
      <c r="M1692" t="s">
        <v>24</v>
      </c>
      <c r="N1692" t="s">
        <v>9256</v>
      </c>
      <c r="O1692" t="s">
        <v>25</v>
      </c>
      <c r="P1692" t="s">
        <v>9372</v>
      </c>
      <c r="Q1692" t="s">
        <v>1945</v>
      </c>
    </row>
    <row r="1693" spans="1:17" x14ac:dyDescent="0.25">
      <c r="A1693" t="s">
        <v>10528</v>
      </c>
      <c r="B1693" t="s">
        <v>391</v>
      </c>
      <c r="C1693">
        <v>2</v>
      </c>
      <c r="D1693" t="s">
        <v>18</v>
      </c>
      <c r="E1693" t="s">
        <v>42</v>
      </c>
      <c r="F1693" s="1">
        <v>0.66666666666666663</v>
      </c>
      <c r="G1693" t="s">
        <v>9370</v>
      </c>
      <c r="H1693" t="s">
        <v>1943</v>
      </c>
      <c r="I1693">
        <v>60</v>
      </c>
      <c r="J1693">
        <v>27</v>
      </c>
      <c r="K1693" s="4">
        <v>1.1111110001111099E+44</v>
      </c>
      <c r="L1693" t="s">
        <v>38</v>
      </c>
      <c r="M1693" t="s">
        <v>24</v>
      </c>
      <c r="N1693" t="s">
        <v>9256</v>
      </c>
      <c r="O1693" t="s">
        <v>25</v>
      </c>
      <c r="P1693" t="s">
        <v>9372</v>
      </c>
      <c r="Q1693" t="s">
        <v>1946</v>
      </c>
    </row>
    <row r="1694" spans="1:17" x14ac:dyDescent="0.25">
      <c r="A1694" t="s">
        <v>10528</v>
      </c>
      <c r="B1694" t="s">
        <v>17</v>
      </c>
      <c r="C1694">
        <v>1</v>
      </c>
      <c r="D1694" t="s">
        <v>18</v>
      </c>
      <c r="E1694" t="s">
        <v>29</v>
      </c>
      <c r="F1694" s="1">
        <v>0.375</v>
      </c>
      <c r="G1694" t="s">
        <v>9166</v>
      </c>
      <c r="H1694" t="s">
        <v>1943</v>
      </c>
      <c r="I1694">
        <v>60</v>
      </c>
      <c r="J1694">
        <v>61</v>
      </c>
      <c r="K1694" s="4">
        <v>1.1111010001111099E+44</v>
      </c>
      <c r="L1694" t="s">
        <v>38</v>
      </c>
      <c r="M1694" t="s">
        <v>24</v>
      </c>
      <c r="N1694" t="s">
        <v>9256</v>
      </c>
      <c r="O1694" t="s">
        <v>25</v>
      </c>
      <c r="P1694" t="s">
        <v>20</v>
      </c>
      <c r="Q1694" t="s">
        <v>1947</v>
      </c>
    </row>
    <row r="1695" spans="1:17" x14ac:dyDescent="0.25">
      <c r="A1695" t="s">
        <v>10528</v>
      </c>
      <c r="B1695" t="s">
        <v>28</v>
      </c>
      <c r="C1695">
        <v>1</v>
      </c>
      <c r="D1695" t="s">
        <v>18</v>
      </c>
      <c r="E1695" t="s">
        <v>33</v>
      </c>
      <c r="F1695" s="1">
        <v>0.41666666666666669</v>
      </c>
      <c r="G1695" t="s">
        <v>9282</v>
      </c>
      <c r="H1695" t="s">
        <v>1943</v>
      </c>
      <c r="I1695">
        <v>60</v>
      </c>
      <c r="J1695">
        <v>61</v>
      </c>
      <c r="K1695" s="4">
        <v>1.1111010001111E+44</v>
      </c>
      <c r="L1695" t="s">
        <v>38</v>
      </c>
      <c r="M1695" t="s">
        <v>24</v>
      </c>
      <c r="N1695" t="s">
        <v>9256</v>
      </c>
      <c r="O1695" t="s">
        <v>25</v>
      </c>
      <c r="P1695" t="s">
        <v>20</v>
      </c>
      <c r="Q1695" t="s">
        <v>1948</v>
      </c>
    </row>
    <row r="1696" spans="1:17" x14ac:dyDescent="0.25">
      <c r="A1696" t="s">
        <v>10528</v>
      </c>
      <c r="B1696" t="s">
        <v>32</v>
      </c>
      <c r="C1696">
        <v>1</v>
      </c>
      <c r="D1696" t="s">
        <v>18</v>
      </c>
      <c r="E1696" t="s">
        <v>33</v>
      </c>
      <c r="F1696" s="1">
        <v>0.45833333333333331</v>
      </c>
      <c r="G1696" t="s">
        <v>9282</v>
      </c>
      <c r="H1696" t="s">
        <v>1943</v>
      </c>
      <c r="I1696">
        <v>60</v>
      </c>
      <c r="J1696">
        <v>61</v>
      </c>
      <c r="K1696" s="4">
        <v>1.1111010001111E+44</v>
      </c>
      <c r="L1696" t="s">
        <v>10531</v>
      </c>
      <c r="M1696" t="s">
        <v>24</v>
      </c>
      <c r="N1696" t="s">
        <v>9256</v>
      </c>
      <c r="O1696" t="s">
        <v>25</v>
      </c>
      <c r="P1696" t="s">
        <v>20</v>
      </c>
      <c r="Q1696" t="s">
        <v>1949</v>
      </c>
    </row>
    <row r="1697" spans="1:17" x14ac:dyDescent="0.25">
      <c r="A1697" t="s">
        <v>10528</v>
      </c>
      <c r="B1697" t="s">
        <v>36</v>
      </c>
      <c r="C1697">
        <v>1</v>
      </c>
      <c r="D1697" t="s">
        <v>18</v>
      </c>
      <c r="E1697" t="s">
        <v>33</v>
      </c>
      <c r="F1697" s="1">
        <v>0.41666666666666669</v>
      </c>
      <c r="G1697" t="s">
        <v>10532</v>
      </c>
      <c r="H1697" t="s">
        <v>1944</v>
      </c>
      <c r="I1697">
        <v>120</v>
      </c>
      <c r="J1697">
        <v>45</v>
      </c>
      <c r="K1697" s="4">
        <v>9.9999999999999994E+38</v>
      </c>
      <c r="L1697" t="s">
        <v>38</v>
      </c>
      <c r="M1697" t="s">
        <v>24</v>
      </c>
      <c r="N1697" t="s">
        <v>9256</v>
      </c>
      <c r="O1697" t="s">
        <v>25</v>
      </c>
      <c r="P1697" t="s">
        <v>39</v>
      </c>
      <c r="Q1697" t="s">
        <v>1950</v>
      </c>
    </row>
    <row r="1698" spans="1:17" x14ac:dyDescent="0.25">
      <c r="A1698" t="s">
        <v>10528</v>
      </c>
      <c r="B1698" t="s">
        <v>41</v>
      </c>
      <c r="C1698">
        <v>1</v>
      </c>
      <c r="D1698" t="s">
        <v>18</v>
      </c>
      <c r="E1698" t="s">
        <v>33</v>
      </c>
      <c r="F1698" s="1">
        <v>0.41666666666666669</v>
      </c>
      <c r="G1698" t="s">
        <v>10533</v>
      </c>
      <c r="H1698" t="s">
        <v>1943</v>
      </c>
      <c r="I1698">
        <v>120</v>
      </c>
      <c r="J1698">
        <v>45</v>
      </c>
      <c r="K1698" s="4">
        <v>1E+30</v>
      </c>
      <c r="L1698" t="s">
        <v>38</v>
      </c>
      <c r="M1698" t="s">
        <v>24</v>
      </c>
      <c r="N1698" t="s">
        <v>9256</v>
      </c>
      <c r="O1698" t="s">
        <v>25</v>
      </c>
      <c r="P1698" t="s">
        <v>39</v>
      </c>
      <c r="Q1698" t="s">
        <v>1951</v>
      </c>
    </row>
    <row r="1699" spans="1:17" x14ac:dyDescent="0.25">
      <c r="A1699" t="s">
        <v>10534</v>
      </c>
      <c r="B1699" t="s">
        <v>391</v>
      </c>
      <c r="C1699">
        <v>1</v>
      </c>
      <c r="D1699" t="s">
        <v>18</v>
      </c>
      <c r="E1699" t="s">
        <v>42</v>
      </c>
      <c r="F1699" s="1">
        <v>0.5</v>
      </c>
      <c r="G1699" t="s">
        <v>10529</v>
      </c>
      <c r="H1699" t="s">
        <v>10535</v>
      </c>
      <c r="I1699">
        <v>60</v>
      </c>
      <c r="J1699">
        <v>5</v>
      </c>
      <c r="K1699" s="4">
        <v>1.1111110001111099E+44</v>
      </c>
      <c r="L1699" t="s">
        <v>38</v>
      </c>
      <c r="M1699" t="s">
        <v>24</v>
      </c>
      <c r="N1699" t="s">
        <v>9256</v>
      </c>
      <c r="O1699" t="s">
        <v>25</v>
      </c>
      <c r="P1699" t="s">
        <v>9372</v>
      </c>
      <c r="Q1699" t="s">
        <v>1952</v>
      </c>
    </row>
    <row r="1700" spans="1:17" x14ac:dyDescent="0.25">
      <c r="A1700" t="s">
        <v>10534</v>
      </c>
      <c r="B1700" t="s">
        <v>391</v>
      </c>
      <c r="C1700">
        <v>2</v>
      </c>
      <c r="D1700" t="s">
        <v>18</v>
      </c>
      <c r="E1700" t="s">
        <v>42</v>
      </c>
      <c r="F1700" s="1">
        <v>0.66666666666666663</v>
      </c>
      <c r="G1700" t="s">
        <v>9370</v>
      </c>
      <c r="H1700" t="s">
        <v>1943</v>
      </c>
      <c r="I1700">
        <v>60</v>
      </c>
      <c r="J1700">
        <v>3</v>
      </c>
      <c r="K1700" s="4">
        <v>1.1111110001111099E+44</v>
      </c>
      <c r="L1700" t="s">
        <v>38</v>
      </c>
      <c r="M1700" t="s">
        <v>24</v>
      </c>
      <c r="N1700" t="s">
        <v>9256</v>
      </c>
      <c r="O1700" t="s">
        <v>25</v>
      </c>
      <c r="P1700" t="s">
        <v>9372</v>
      </c>
      <c r="Q1700" t="s">
        <v>1953</v>
      </c>
    </row>
    <row r="1701" spans="1:17" x14ac:dyDescent="0.25">
      <c r="A1701" t="s">
        <v>10534</v>
      </c>
      <c r="B1701" t="s">
        <v>17</v>
      </c>
      <c r="C1701">
        <v>1</v>
      </c>
      <c r="D1701" t="s">
        <v>18</v>
      </c>
      <c r="E1701" t="s">
        <v>29</v>
      </c>
      <c r="F1701" s="1">
        <v>0.375</v>
      </c>
      <c r="G1701" t="s">
        <v>9166</v>
      </c>
      <c r="H1701" t="s">
        <v>1943</v>
      </c>
      <c r="I1701">
        <v>60</v>
      </c>
      <c r="J1701">
        <v>8</v>
      </c>
      <c r="K1701" s="4">
        <v>1.1111010001111099E+44</v>
      </c>
      <c r="L1701" t="s">
        <v>38</v>
      </c>
      <c r="M1701" t="s">
        <v>24</v>
      </c>
      <c r="N1701" t="s">
        <v>9256</v>
      </c>
      <c r="O1701" t="s">
        <v>25</v>
      </c>
      <c r="P1701" t="s">
        <v>20</v>
      </c>
      <c r="Q1701" t="s">
        <v>1954</v>
      </c>
    </row>
    <row r="1702" spans="1:17" x14ac:dyDescent="0.25">
      <c r="A1702" t="s">
        <v>10534</v>
      </c>
      <c r="B1702" t="s">
        <v>28</v>
      </c>
      <c r="C1702">
        <v>1</v>
      </c>
      <c r="D1702" t="s">
        <v>18</v>
      </c>
      <c r="E1702" t="s">
        <v>33</v>
      </c>
      <c r="F1702" s="1">
        <v>0.41666666666666669</v>
      </c>
      <c r="G1702" t="s">
        <v>9282</v>
      </c>
      <c r="H1702" t="s">
        <v>1943</v>
      </c>
      <c r="I1702">
        <v>60</v>
      </c>
      <c r="J1702">
        <v>8</v>
      </c>
      <c r="K1702" s="4">
        <v>1.1111010001111E+44</v>
      </c>
      <c r="L1702" t="s">
        <v>38</v>
      </c>
      <c r="M1702" t="s">
        <v>24</v>
      </c>
      <c r="N1702" t="s">
        <v>9256</v>
      </c>
      <c r="O1702" t="s">
        <v>25</v>
      </c>
      <c r="P1702" t="s">
        <v>20</v>
      </c>
      <c r="Q1702" t="s">
        <v>1955</v>
      </c>
    </row>
    <row r="1703" spans="1:17" x14ac:dyDescent="0.25">
      <c r="A1703" t="s">
        <v>10534</v>
      </c>
      <c r="B1703" t="s">
        <v>32</v>
      </c>
      <c r="C1703">
        <v>1</v>
      </c>
      <c r="D1703" t="s">
        <v>18</v>
      </c>
      <c r="E1703" t="s">
        <v>33</v>
      </c>
      <c r="F1703" s="1">
        <v>0.54166666666666663</v>
      </c>
      <c r="G1703" t="s">
        <v>9186</v>
      </c>
      <c r="H1703" t="s">
        <v>1944</v>
      </c>
      <c r="I1703">
        <v>60</v>
      </c>
      <c r="J1703">
        <v>8</v>
      </c>
      <c r="K1703" s="4">
        <v>1.1111010001111E+44</v>
      </c>
      <c r="L1703" t="s">
        <v>10536</v>
      </c>
      <c r="M1703" t="s">
        <v>24</v>
      </c>
      <c r="N1703" t="s">
        <v>9256</v>
      </c>
      <c r="O1703" t="s">
        <v>25</v>
      </c>
      <c r="P1703" t="s">
        <v>20</v>
      </c>
      <c r="Q1703" t="s">
        <v>1956</v>
      </c>
    </row>
    <row r="1704" spans="1:17" x14ac:dyDescent="0.25">
      <c r="A1704" t="s">
        <v>10534</v>
      </c>
      <c r="B1704" t="s">
        <v>36</v>
      </c>
      <c r="C1704">
        <v>1</v>
      </c>
      <c r="D1704" t="s">
        <v>18</v>
      </c>
      <c r="E1704" t="s">
        <v>33</v>
      </c>
      <c r="F1704" s="1">
        <v>0.41666666666666669</v>
      </c>
      <c r="G1704" t="s">
        <v>10532</v>
      </c>
      <c r="H1704" t="s">
        <v>1944</v>
      </c>
      <c r="I1704">
        <v>120</v>
      </c>
      <c r="J1704">
        <v>8</v>
      </c>
      <c r="K1704" s="4">
        <v>9.9999999999999994E+38</v>
      </c>
      <c r="L1704" t="s">
        <v>38</v>
      </c>
      <c r="M1704" t="s">
        <v>24</v>
      </c>
      <c r="N1704" t="s">
        <v>9256</v>
      </c>
      <c r="O1704" t="s">
        <v>25</v>
      </c>
      <c r="P1704" t="s">
        <v>39</v>
      </c>
      <c r="Q1704" t="s">
        <v>1957</v>
      </c>
    </row>
    <row r="1705" spans="1:17" x14ac:dyDescent="0.25">
      <c r="A1705" t="s">
        <v>10534</v>
      </c>
      <c r="B1705" t="s">
        <v>41</v>
      </c>
      <c r="C1705">
        <v>1</v>
      </c>
      <c r="D1705" t="s">
        <v>18</v>
      </c>
      <c r="E1705" t="s">
        <v>33</v>
      </c>
      <c r="F1705" s="1">
        <v>0.41666666666666669</v>
      </c>
      <c r="G1705" t="s">
        <v>10533</v>
      </c>
      <c r="H1705" t="s">
        <v>1943</v>
      </c>
      <c r="I1705">
        <v>120</v>
      </c>
      <c r="J1705">
        <v>8</v>
      </c>
      <c r="K1705" s="4">
        <v>1E+30</v>
      </c>
      <c r="L1705" t="s">
        <v>38</v>
      </c>
      <c r="M1705" t="s">
        <v>24</v>
      </c>
      <c r="N1705" t="s">
        <v>9256</v>
      </c>
      <c r="O1705" t="s">
        <v>25</v>
      </c>
      <c r="P1705" t="s">
        <v>39</v>
      </c>
      <c r="Q1705" t="s">
        <v>1958</v>
      </c>
    </row>
    <row r="1706" spans="1:17" x14ac:dyDescent="0.25">
      <c r="A1706" t="s">
        <v>10537</v>
      </c>
      <c r="B1706" t="s">
        <v>17</v>
      </c>
      <c r="C1706">
        <v>1</v>
      </c>
      <c r="D1706" t="s">
        <v>18</v>
      </c>
      <c r="E1706" t="s">
        <v>19</v>
      </c>
      <c r="F1706" s="1">
        <v>0.54166666666666663</v>
      </c>
      <c r="G1706" t="s">
        <v>9282</v>
      </c>
      <c r="H1706" t="s">
        <v>1959</v>
      </c>
      <c r="I1706">
        <v>60</v>
      </c>
      <c r="J1706">
        <v>98</v>
      </c>
      <c r="K1706" s="4">
        <v>1.1111010001111099E+44</v>
      </c>
      <c r="L1706" t="s">
        <v>10538</v>
      </c>
      <c r="M1706" t="s">
        <v>24</v>
      </c>
      <c r="N1706" t="s">
        <v>9256</v>
      </c>
      <c r="O1706" t="s">
        <v>25</v>
      </c>
      <c r="P1706" t="s">
        <v>20</v>
      </c>
      <c r="Q1706" t="s">
        <v>1960</v>
      </c>
    </row>
    <row r="1707" spans="1:17" x14ac:dyDescent="0.25">
      <c r="A1707" t="s">
        <v>10537</v>
      </c>
      <c r="B1707" t="s">
        <v>28</v>
      </c>
      <c r="C1707">
        <v>1</v>
      </c>
      <c r="D1707" t="s">
        <v>18</v>
      </c>
      <c r="E1707" t="s">
        <v>42</v>
      </c>
      <c r="F1707" s="1">
        <v>0.58333333333333337</v>
      </c>
      <c r="G1707" t="s">
        <v>9142</v>
      </c>
      <c r="H1707" t="s">
        <v>1959</v>
      </c>
      <c r="I1707">
        <v>60</v>
      </c>
      <c r="J1707">
        <v>97</v>
      </c>
      <c r="K1707" s="4">
        <v>1.1111110001111099E+44</v>
      </c>
      <c r="L1707" t="s">
        <v>10538</v>
      </c>
      <c r="M1707" t="s">
        <v>24</v>
      </c>
      <c r="N1707" t="s">
        <v>9256</v>
      </c>
      <c r="O1707" t="s">
        <v>25</v>
      </c>
      <c r="P1707" t="s">
        <v>20</v>
      </c>
      <c r="Q1707" t="s">
        <v>1961</v>
      </c>
    </row>
    <row r="1708" spans="1:17" x14ac:dyDescent="0.25">
      <c r="A1708" t="s">
        <v>10537</v>
      </c>
      <c r="B1708" t="s">
        <v>36</v>
      </c>
      <c r="C1708">
        <v>1</v>
      </c>
      <c r="D1708" t="s">
        <v>18</v>
      </c>
      <c r="E1708" t="s">
        <v>42</v>
      </c>
      <c r="F1708" s="1">
        <v>0.75</v>
      </c>
      <c r="G1708" t="s">
        <v>10539</v>
      </c>
      <c r="H1708" t="s">
        <v>38</v>
      </c>
      <c r="I1708">
        <v>90</v>
      </c>
      <c r="J1708">
        <v>96</v>
      </c>
      <c r="K1708" s="4">
        <v>9.9999999999999998E+37</v>
      </c>
      <c r="L1708" t="s">
        <v>38</v>
      </c>
      <c r="M1708" t="s">
        <v>24</v>
      </c>
      <c r="N1708" t="s">
        <v>9256</v>
      </c>
      <c r="O1708" t="s">
        <v>25</v>
      </c>
      <c r="P1708" t="s">
        <v>39</v>
      </c>
      <c r="Q1708" t="s">
        <v>1962</v>
      </c>
    </row>
    <row r="1709" spans="1:17" x14ac:dyDescent="0.25">
      <c r="A1709" t="s">
        <v>10537</v>
      </c>
      <c r="B1709" t="s">
        <v>44</v>
      </c>
      <c r="C1709">
        <v>1</v>
      </c>
      <c r="D1709" t="s">
        <v>18</v>
      </c>
      <c r="E1709" t="s">
        <v>42</v>
      </c>
      <c r="F1709" s="1">
        <v>0.625</v>
      </c>
      <c r="G1709" t="s">
        <v>9202</v>
      </c>
      <c r="H1709" t="s">
        <v>38</v>
      </c>
      <c r="I1709">
        <v>60</v>
      </c>
      <c r="J1709">
        <v>28</v>
      </c>
      <c r="K1709" s="4">
        <v>1.111100011111E+42</v>
      </c>
      <c r="L1709" t="s">
        <v>10538</v>
      </c>
      <c r="M1709" t="s">
        <v>24</v>
      </c>
      <c r="N1709" t="s">
        <v>9256</v>
      </c>
      <c r="O1709" t="s">
        <v>25</v>
      </c>
      <c r="P1709" t="s">
        <v>45</v>
      </c>
      <c r="Q1709" t="s">
        <v>1963</v>
      </c>
    </row>
    <row r="1710" spans="1:17" x14ac:dyDescent="0.25">
      <c r="A1710" t="s">
        <v>10537</v>
      </c>
      <c r="B1710" t="s">
        <v>44</v>
      </c>
      <c r="C1710">
        <v>2</v>
      </c>
      <c r="D1710" t="s">
        <v>18</v>
      </c>
      <c r="E1710" t="s">
        <v>37</v>
      </c>
      <c r="F1710" s="1">
        <v>0.5</v>
      </c>
      <c r="G1710" t="s">
        <v>9247</v>
      </c>
      <c r="H1710" t="s">
        <v>38</v>
      </c>
      <c r="I1710">
        <v>60</v>
      </c>
      <c r="J1710">
        <v>14</v>
      </c>
      <c r="K1710" s="4">
        <v>1.101100011111E+42</v>
      </c>
      <c r="L1710" t="s">
        <v>10538</v>
      </c>
      <c r="M1710" t="s">
        <v>24</v>
      </c>
      <c r="N1710" t="s">
        <v>9256</v>
      </c>
      <c r="O1710" t="s">
        <v>25</v>
      </c>
      <c r="P1710" t="s">
        <v>45</v>
      </c>
      <c r="Q1710" t="s">
        <v>1964</v>
      </c>
    </row>
    <row r="1711" spans="1:17" x14ac:dyDescent="0.25">
      <c r="A1711" t="s">
        <v>10537</v>
      </c>
      <c r="B1711" t="s">
        <v>44</v>
      </c>
      <c r="C1711">
        <v>3</v>
      </c>
      <c r="D1711" t="s">
        <v>18</v>
      </c>
      <c r="E1711" t="s">
        <v>42</v>
      </c>
      <c r="F1711" s="1">
        <v>0.625</v>
      </c>
      <c r="G1711" t="s">
        <v>9195</v>
      </c>
      <c r="H1711" t="s">
        <v>38</v>
      </c>
      <c r="I1711">
        <v>60</v>
      </c>
      <c r="J1711">
        <v>30</v>
      </c>
      <c r="K1711" s="4">
        <v>1.111100011111E+42</v>
      </c>
      <c r="L1711" t="s">
        <v>10538</v>
      </c>
      <c r="M1711" t="s">
        <v>24</v>
      </c>
      <c r="N1711" t="s">
        <v>9256</v>
      </c>
      <c r="O1711" t="s">
        <v>25</v>
      </c>
      <c r="P1711" t="s">
        <v>45</v>
      </c>
      <c r="Q1711" t="s">
        <v>1965</v>
      </c>
    </row>
    <row r="1712" spans="1:17" x14ac:dyDescent="0.25">
      <c r="A1712" t="s">
        <v>10537</v>
      </c>
      <c r="B1712" t="s">
        <v>44</v>
      </c>
      <c r="C1712">
        <v>4</v>
      </c>
      <c r="D1712" t="s">
        <v>18</v>
      </c>
      <c r="E1712" t="s">
        <v>37</v>
      </c>
      <c r="F1712" s="1">
        <v>0.45833333333333331</v>
      </c>
      <c r="G1712" t="s">
        <v>9177</v>
      </c>
      <c r="H1712" t="s">
        <v>38</v>
      </c>
      <c r="I1712">
        <v>60</v>
      </c>
      <c r="J1712">
        <v>23</v>
      </c>
      <c r="K1712" s="4">
        <v>1.101100011111E+42</v>
      </c>
      <c r="L1712" t="s">
        <v>10538</v>
      </c>
      <c r="M1712" t="s">
        <v>24</v>
      </c>
      <c r="N1712" t="s">
        <v>9256</v>
      </c>
      <c r="O1712" t="s">
        <v>25</v>
      </c>
      <c r="P1712" t="s">
        <v>45</v>
      </c>
      <c r="Q1712" t="s">
        <v>1966</v>
      </c>
    </row>
    <row r="1713" spans="1:17" x14ac:dyDescent="0.25">
      <c r="A1713" t="s">
        <v>10540</v>
      </c>
      <c r="B1713" t="s">
        <v>17</v>
      </c>
      <c r="C1713">
        <v>1</v>
      </c>
      <c r="D1713" t="s">
        <v>18</v>
      </c>
      <c r="E1713" t="s">
        <v>19</v>
      </c>
      <c r="F1713" s="1">
        <v>0.625</v>
      </c>
      <c r="G1713" t="s">
        <v>9242</v>
      </c>
      <c r="H1713" t="s">
        <v>1944</v>
      </c>
      <c r="I1713">
        <v>120</v>
      </c>
      <c r="J1713">
        <v>75</v>
      </c>
      <c r="K1713" s="4">
        <v>1.1111100111111E+24</v>
      </c>
      <c r="L1713" t="s">
        <v>10541</v>
      </c>
      <c r="M1713" t="s">
        <v>24</v>
      </c>
      <c r="N1713" t="s">
        <v>9256</v>
      </c>
      <c r="O1713" t="s">
        <v>66</v>
      </c>
      <c r="P1713" t="s">
        <v>20</v>
      </c>
      <c r="Q1713" t="s">
        <v>1967</v>
      </c>
    </row>
    <row r="1714" spans="1:17" x14ac:dyDescent="0.25">
      <c r="A1714" t="s">
        <v>10540</v>
      </c>
      <c r="B1714" t="s">
        <v>28</v>
      </c>
      <c r="C1714">
        <v>1</v>
      </c>
      <c r="D1714" t="s">
        <v>18</v>
      </c>
      <c r="E1714" t="s">
        <v>33</v>
      </c>
      <c r="F1714" s="1">
        <v>0.45833333333333331</v>
      </c>
      <c r="G1714" t="s">
        <v>9267</v>
      </c>
      <c r="H1714" t="s">
        <v>1944</v>
      </c>
      <c r="I1714">
        <v>60</v>
      </c>
      <c r="J1714">
        <v>73</v>
      </c>
      <c r="K1714" s="4">
        <v>1.1111100111111E+24</v>
      </c>
      <c r="L1714" t="s">
        <v>10541</v>
      </c>
      <c r="M1714" t="s">
        <v>24</v>
      </c>
      <c r="N1714" t="s">
        <v>9256</v>
      </c>
      <c r="O1714" t="s">
        <v>66</v>
      </c>
      <c r="P1714" t="s">
        <v>20</v>
      </c>
      <c r="Q1714" t="s">
        <v>1968</v>
      </c>
    </row>
    <row r="1715" spans="1:17" x14ac:dyDescent="0.25">
      <c r="A1715" t="s">
        <v>10540</v>
      </c>
      <c r="B1715" t="s">
        <v>44</v>
      </c>
      <c r="C1715">
        <v>1</v>
      </c>
      <c r="D1715" t="s">
        <v>18</v>
      </c>
      <c r="E1715" t="s">
        <v>42</v>
      </c>
      <c r="F1715" s="1">
        <v>0.5</v>
      </c>
      <c r="G1715" t="s">
        <v>9209</v>
      </c>
      <c r="H1715" t="s">
        <v>1944</v>
      </c>
      <c r="I1715">
        <v>60</v>
      </c>
      <c r="J1715">
        <v>75</v>
      </c>
      <c r="K1715" s="4">
        <v>1.1111100111111E+24</v>
      </c>
      <c r="L1715" t="s">
        <v>10541</v>
      </c>
      <c r="M1715" t="s">
        <v>24</v>
      </c>
      <c r="N1715" t="s">
        <v>9256</v>
      </c>
      <c r="O1715" t="s">
        <v>66</v>
      </c>
      <c r="P1715" t="s">
        <v>45</v>
      </c>
      <c r="Q1715" t="s">
        <v>1969</v>
      </c>
    </row>
    <row r="1716" spans="1:17" x14ac:dyDescent="0.25">
      <c r="A1716" t="s">
        <v>10542</v>
      </c>
      <c r="B1716" t="s">
        <v>17</v>
      </c>
      <c r="C1716">
        <v>1</v>
      </c>
      <c r="D1716" t="s">
        <v>18</v>
      </c>
      <c r="E1716" t="s">
        <v>19</v>
      </c>
      <c r="F1716" s="1">
        <v>0.70833333333333337</v>
      </c>
      <c r="G1716" t="s">
        <v>9295</v>
      </c>
      <c r="H1716" t="s">
        <v>1959</v>
      </c>
      <c r="I1716">
        <v>120</v>
      </c>
      <c r="J1716">
        <v>28</v>
      </c>
      <c r="K1716" s="4">
        <v>1.1111100111111E+24</v>
      </c>
      <c r="L1716" t="s">
        <v>10543</v>
      </c>
      <c r="M1716" t="s">
        <v>24</v>
      </c>
      <c r="N1716" t="s">
        <v>9256</v>
      </c>
      <c r="O1716" t="s">
        <v>66</v>
      </c>
      <c r="P1716" t="s">
        <v>20</v>
      </c>
      <c r="Q1716" t="s">
        <v>1970</v>
      </c>
    </row>
    <row r="1717" spans="1:17" x14ac:dyDescent="0.25">
      <c r="A1717" t="s">
        <v>10542</v>
      </c>
      <c r="B1717" t="s">
        <v>28</v>
      </c>
      <c r="C1717">
        <v>1</v>
      </c>
      <c r="D1717" t="s">
        <v>18</v>
      </c>
      <c r="E1717" t="s">
        <v>37</v>
      </c>
      <c r="F1717" s="1">
        <v>0.45833333333333331</v>
      </c>
      <c r="G1717" t="s">
        <v>9221</v>
      </c>
      <c r="H1717" t="s">
        <v>1959</v>
      </c>
      <c r="I1717">
        <v>120</v>
      </c>
      <c r="J1717">
        <v>28</v>
      </c>
      <c r="K1717" s="4">
        <v>1.1111100111111E+24</v>
      </c>
      <c r="L1717" t="s">
        <v>10543</v>
      </c>
      <c r="M1717" t="s">
        <v>24</v>
      </c>
      <c r="N1717" t="s">
        <v>9256</v>
      </c>
      <c r="O1717" t="s">
        <v>66</v>
      </c>
      <c r="P1717" t="s">
        <v>20</v>
      </c>
      <c r="Q1717" t="s">
        <v>1971</v>
      </c>
    </row>
    <row r="1718" spans="1:17" x14ac:dyDescent="0.25">
      <c r="A1718" t="s">
        <v>10544</v>
      </c>
      <c r="B1718" t="s">
        <v>17</v>
      </c>
      <c r="C1718">
        <v>1</v>
      </c>
      <c r="D1718" t="s">
        <v>18</v>
      </c>
      <c r="E1718" t="s">
        <v>42</v>
      </c>
      <c r="F1718" s="1">
        <v>0.375</v>
      </c>
      <c r="G1718" t="s">
        <v>9194</v>
      </c>
      <c r="H1718" t="s">
        <v>1972</v>
      </c>
      <c r="I1718">
        <v>120</v>
      </c>
      <c r="J1718">
        <v>23</v>
      </c>
      <c r="K1718" s="4">
        <v>1.1111110001111099E+44</v>
      </c>
      <c r="L1718" t="s">
        <v>10545</v>
      </c>
      <c r="M1718" t="s">
        <v>24</v>
      </c>
      <c r="N1718" t="s">
        <v>9256</v>
      </c>
      <c r="O1718" t="s">
        <v>25</v>
      </c>
      <c r="P1718" t="s">
        <v>20</v>
      </c>
      <c r="Q1718" t="s">
        <v>1973</v>
      </c>
    </row>
    <row r="1719" spans="1:17" x14ac:dyDescent="0.25">
      <c r="A1719" t="s">
        <v>10544</v>
      </c>
      <c r="B1719" t="s">
        <v>44</v>
      </c>
      <c r="C1719">
        <v>1</v>
      </c>
      <c r="D1719" t="s">
        <v>18</v>
      </c>
      <c r="E1719" t="s">
        <v>42</v>
      </c>
      <c r="F1719" s="1">
        <v>0.5</v>
      </c>
      <c r="G1719" t="s">
        <v>9220</v>
      </c>
      <c r="H1719" t="s">
        <v>1972</v>
      </c>
      <c r="I1719">
        <v>60</v>
      </c>
      <c r="J1719">
        <v>23</v>
      </c>
      <c r="K1719" s="4">
        <v>1.1111100011111E+43</v>
      </c>
      <c r="L1719" t="s">
        <v>10545</v>
      </c>
      <c r="M1719" t="s">
        <v>24</v>
      </c>
      <c r="N1719" t="s">
        <v>9256</v>
      </c>
      <c r="O1719" t="s">
        <v>25</v>
      </c>
      <c r="P1719" t="s">
        <v>45</v>
      </c>
      <c r="Q1719" t="s">
        <v>1974</v>
      </c>
    </row>
    <row r="1720" spans="1:17" x14ac:dyDescent="0.25">
      <c r="A1720" t="s">
        <v>10546</v>
      </c>
      <c r="B1720" t="s">
        <v>391</v>
      </c>
      <c r="C1720">
        <v>1</v>
      </c>
      <c r="D1720" t="s">
        <v>18</v>
      </c>
      <c r="E1720" t="s">
        <v>33</v>
      </c>
      <c r="F1720" s="1">
        <v>0.375</v>
      </c>
      <c r="G1720" t="s">
        <v>10547</v>
      </c>
      <c r="H1720" t="s">
        <v>10548</v>
      </c>
      <c r="I1720">
        <v>60</v>
      </c>
      <c r="J1720">
        <v>2</v>
      </c>
      <c r="K1720" s="4">
        <v>1.1111110001111099E+44</v>
      </c>
      <c r="L1720" t="s">
        <v>38</v>
      </c>
      <c r="M1720" t="s">
        <v>24</v>
      </c>
      <c r="N1720" t="s">
        <v>10549</v>
      </c>
      <c r="O1720" t="s">
        <v>25</v>
      </c>
      <c r="P1720" t="s">
        <v>9372</v>
      </c>
      <c r="Q1720" t="s">
        <v>1976</v>
      </c>
    </row>
    <row r="1721" spans="1:17" x14ac:dyDescent="0.25">
      <c r="A1721" t="s">
        <v>10546</v>
      </c>
      <c r="B1721" t="s">
        <v>17</v>
      </c>
      <c r="C1721">
        <v>1</v>
      </c>
      <c r="D1721" t="s">
        <v>18</v>
      </c>
      <c r="E1721" t="s">
        <v>19</v>
      </c>
      <c r="F1721" s="1">
        <v>0.66666666666666663</v>
      </c>
      <c r="G1721" t="s">
        <v>9354</v>
      </c>
      <c r="H1721" t="s">
        <v>10550</v>
      </c>
      <c r="I1721">
        <v>60</v>
      </c>
      <c r="J1721">
        <v>2</v>
      </c>
      <c r="K1721" s="4">
        <v>1.1111010001111099E+44</v>
      </c>
      <c r="L1721" t="s">
        <v>38</v>
      </c>
      <c r="M1721" t="s">
        <v>24</v>
      </c>
      <c r="N1721" t="s">
        <v>10549</v>
      </c>
      <c r="O1721" t="s">
        <v>25</v>
      </c>
      <c r="P1721" t="s">
        <v>20</v>
      </c>
      <c r="Q1721" t="s">
        <v>1977</v>
      </c>
    </row>
    <row r="1722" spans="1:17" x14ac:dyDescent="0.25">
      <c r="A1722" t="s">
        <v>10546</v>
      </c>
      <c r="B1722" t="s">
        <v>28</v>
      </c>
      <c r="C1722">
        <v>1</v>
      </c>
      <c r="D1722" t="s">
        <v>18</v>
      </c>
      <c r="E1722" t="s">
        <v>42</v>
      </c>
      <c r="F1722" s="1">
        <v>0.66666666666666663</v>
      </c>
      <c r="G1722" t="s">
        <v>9176</v>
      </c>
      <c r="H1722" t="s">
        <v>10551</v>
      </c>
      <c r="I1722">
        <v>60</v>
      </c>
      <c r="J1722">
        <v>2</v>
      </c>
      <c r="K1722" s="4">
        <v>1.1111110001111099E+44</v>
      </c>
      <c r="L1722" t="s">
        <v>38</v>
      </c>
      <c r="M1722" t="s">
        <v>24</v>
      </c>
      <c r="N1722" t="s">
        <v>10549</v>
      </c>
      <c r="O1722" t="s">
        <v>25</v>
      </c>
      <c r="P1722" t="s">
        <v>20</v>
      </c>
      <c r="Q1722" t="s">
        <v>1978</v>
      </c>
    </row>
    <row r="1723" spans="1:17" x14ac:dyDescent="0.25">
      <c r="A1723" t="s">
        <v>10552</v>
      </c>
      <c r="B1723" t="s">
        <v>17</v>
      </c>
      <c r="C1723">
        <v>1</v>
      </c>
      <c r="D1723" t="s">
        <v>18</v>
      </c>
      <c r="E1723" t="s">
        <v>29</v>
      </c>
      <c r="F1723" s="1">
        <v>0.45833333333333331</v>
      </c>
      <c r="G1723" t="s">
        <v>9182</v>
      </c>
      <c r="H1723" t="s">
        <v>1943</v>
      </c>
      <c r="I1723">
        <v>60</v>
      </c>
      <c r="J1723">
        <v>19</v>
      </c>
      <c r="K1723" s="4">
        <v>1.1111010001111099E+44</v>
      </c>
      <c r="L1723" t="s">
        <v>10553</v>
      </c>
      <c r="M1723" t="s">
        <v>24</v>
      </c>
      <c r="N1723" t="s">
        <v>9256</v>
      </c>
      <c r="O1723" t="s">
        <v>25</v>
      </c>
      <c r="P1723" t="s">
        <v>20</v>
      </c>
      <c r="Q1723" t="s">
        <v>1979</v>
      </c>
    </row>
    <row r="1724" spans="1:17" x14ac:dyDescent="0.25">
      <c r="A1724" t="s">
        <v>10552</v>
      </c>
      <c r="B1724" t="s">
        <v>28</v>
      </c>
      <c r="C1724">
        <v>1</v>
      </c>
      <c r="D1724" t="s">
        <v>18</v>
      </c>
      <c r="E1724" t="s">
        <v>37</v>
      </c>
      <c r="F1724" s="1">
        <v>0.375</v>
      </c>
      <c r="G1724" t="s">
        <v>9195</v>
      </c>
      <c r="H1724" t="s">
        <v>1943</v>
      </c>
      <c r="I1724">
        <v>120</v>
      </c>
      <c r="J1724">
        <v>19</v>
      </c>
      <c r="K1724" s="4">
        <v>1.11101100001111E+44</v>
      </c>
      <c r="L1724" t="s">
        <v>10553</v>
      </c>
      <c r="M1724" t="s">
        <v>24</v>
      </c>
      <c r="N1724" t="s">
        <v>9256</v>
      </c>
      <c r="O1724" t="s">
        <v>25</v>
      </c>
      <c r="P1724" t="s">
        <v>20</v>
      </c>
      <c r="Q1724" t="s">
        <v>1980</v>
      </c>
    </row>
    <row r="1725" spans="1:17" x14ac:dyDescent="0.25">
      <c r="A1725" t="s">
        <v>10552</v>
      </c>
      <c r="B1725" t="s">
        <v>36</v>
      </c>
      <c r="C1725">
        <v>1</v>
      </c>
      <c r="D1725" t="s">
        <v>18</v>
      </c>
      <c r="E1725" t="s">
        <v>37</v>
      </c>
      <c r="F1725" s="1">
        <v>0.375</v>
      </c>
      <c r="G1725" t="s">
        <v>9373</v>
      </c>
      <c r="H1725" t="s">
        <v>1943</v>
      </c>
      <c r="I1725">
        <v>120</v>
      </c>
      <c r="J1725">
        <v>19</v>
      </c>
      <c r="K1725" s="4">
        <v>9.9999999999999995E+33</v>
      </c>
      <c r="L1725" t="s">
        <v>38</v>
      </c>
      <c r="M1725" t="s">
        <v>24</v>
      </c>
      <c r="N1725" t="s">
        <v>9256</v>
      </c>
      <c r="O1725" t="s">
        <v>25</v>
      </c>
      <c r="P1725" t="s">
        <v>39</v>
      </c>
      <c r="Q1725" t="s">
        <v>1981</v>
      </c>
    </row>
    <row r="1726" spans="1:17" x14ac:dyDescent="0.25">
      <c r="A1726" t="s">
        <v>10554</v>
      </c>
      <c r="B1726" t="s">
        <v>17</v>
      </c>
      <c r="C1726">
        <v>1</v>
      </c>
      <c r="D1726" t="s">
        <v>18</v>
      </c>
      <c r="E1726" t="s">
        <v>33</v>
      </c>
      <c r="F1726" s="1">
        <v>0.41666666666666669</v>
      </c>
      <c r="G1726" t="s">
        <v>9177</v>
      </c>
      <c r="H1726" t="s">
        <v>38</v>
      </c>
      <c r="I1726">
        <v>120</v>
      </c>
      <c r="J1726">
        <v>27</v>
      </c>
      <c r="K1726" s="4">
        <v>1.1111110001111099E+44</v>
      </c>
      <c r="L1726" t="s">
        <v>10555</v>
      </c>
      <c r="M1726" t="s">
        <v>24</v>
      </c>
      <c r="N1726" t="s">
        <v>9256</v>
      </c>
      <c r="O1726" t="s">
        <v>25</v>
      </c>
      <c r="P1726" t="s">
        <v>20</v>
      </c>
      <c r="Q1726" t="s">
        <v>1982</v>
      </c>
    </row>
    <row r="1727" spans="1:17" x14ac:dyDescent="0.25">
      <c r="A1727" t="s">
        <v>10554</v>
      </c>
      <c r="B1727" t="s">
        <v>44</v>
      </c>
      <c r="C1727">
        <v>1</v>
      </c>
      <c r="D1727" t="s">
        <v>18</v>
      </c>
      <c r="E1727" t="s">
        <v>33</v>
      </c>
      <c r="F1727" s="1">
        <v>0.58333333333333337</v>
      </c>
      <c r="G1727" t="s">
        <v>9180</v>
      </c>
      <c r="H1727" t="s">
        <v>38</v>
      </c>
      <c r="I1727">
        <v>60</v>
      </c>
      <c r="J1727">
        <v>27</v>
      </c>
      <c r="K1727" s="4">
        <v>1.1111100011111E+43</v>
      </c>
      <c r="L1727" t="s">
        <v>10555</v>
      </c>
      <c r="M1727" t="s">
        <v>24</v>
      </c>
      <c r="N1727" t="s">
        <v>9256</v>
      </c>
      <c r="O1727" t="s">
        <v>25</v>
      </c>
      <c r="P1727" t="s">
        <v>45</v>
      </c>
      <c r="Q1727" t="s">
        <v>1983</v>
      </c>
    </row>
    <row r="1728" spans="1:17" x14ac:dyDescent="0.25">
      <c r="A1728" t="s">
        <v>10556</v>
      </c>
      <c r="B1728" t="s">
        <v>17</v>
      </c>
      <c r="C1728">
        <v>1</v>
      </c>
      <c r="D1728" t="s">
        <v>18</v>
      </c>
      <c r="E1728" t="s">
        <v>19</v>
      </c>
      <c r="F1728" s="1">
        <v>0.58333333333333337</v>
      </c>
      <c r="G1728" t="s">
        <v>9247</v>
      </c>
      <c r="H1728" t="s">
        <v>1984</v>
      </c>
      <c r="I1728">
        <v>60</v>
      </c>
      <c r="J1728">
        <v>17</v>
      </c>
      <c r="K1728" s="4">
        <v>1.1111010001111099E+44</v>
      </c>
      <c r="L1728" t="s">
        <v>10557</v>
      </c>
      <c r="M1728" t="s">
        <v>24</v>
      </c>
      <c r="N1728" t="s">
        <v>9256</v>
      </c>
      <c r="O1728" t="s">
        <v>25</v>
      </c>
      <c r="P1728" t="s">
        <v>20</v>
      </c>
      <c r="Q1728" t="s">
        <v>1985</v>
      </c>
    </row>
    <row r="1729" spans="1:17" x14ac:dyDescent="0.25">
      <c r="A1729" t="s">
        <v>10556</v>
      </c>
      <c r="B1729" t="s">
        <v>28</v>
      </c>
      <c r="C1729">
        <v>1</v>
      </c>
      <c r="D1729" t="s">
        <v>18</v>
      </c>
      <c r="E1729" t="s">
        <v>37</v>
      </c>
      <c r="F1729" s="1">
        <v>0.58333333333333337</v>
      </c>
      <c r="G1729" t="s">
        <v>9247</v>
      </c>
      <c r="H1729" t="s">
        <v>1984</v>
      </c>
      <c r="I1729">
        <v>120</v>
      </c>
      <c r="J1729">
        <v>17</v>
      </c>
      <c r="K1729" s="4">
        <v>1.11101100011111E+44</v>
      </c>
      <c r="L1729" t="s">
        <v>10557</v>
      </c>
      <c r="M1729" t="s">
        <v>24</v>
      </c>
      <c r="N1729" t="s">
        <v>9256</v>
      </c>
      <c r="O1729" t="s">
        <v>25</v>
      </c>
      <c r="P1729" t="s">
        <v>20</v>
      </c>
      <c r="Q1729" t="s">
        <v>1986</v>
      </c>
    </row>
    <row r="1730" spans="1:17" x14ac:dyDescent="0.25">
      <c r="A1730" t="s">
        <v>10556</v>
      </c>
      <c r="B1730" t="s">
        <v>32</v>
      </c>
      <c r="C1730">
        <v>1</v>
      </c>
      <c r="D1730" t="s">
        <v>18</v>
      </c>
      <c r="E1730" t="s">
        <v>33</v>
      </c>
      <c r="F1730" s="1">
        <v>0.70833333333333337</v>
      </c>
      <c r="G1730" t="s">
        <v>9220</v>
      </c>
      <c r="H1730" t="s">
        <v>1984</v>
      </c>
      <c r="I1730">
        <v>120</v>
      </c>
      <c r="J1730">
        <v>17</v>
      </c>
      <c r="K1730" s="4">
        <v>1.1E+43</v>
      </c>
      <c r="L1730" t="s">
        <v>10557</v>
      </c>
      <c r="M1730" t="s">
        <v>24</v>
      </c>
      <c r="N1730" t="s">
        <v>9256</v>
      </c>
      <c r="O1730" t="s">
        <v>25</v>
      </c>
      <c r="P1730" t="s">
        <v>20</v>
      </c>
      <c r="Q1730" t="s">
        <v>1987</v>
      </c>
    </row>
    <row r="1731" spans="1:17" x14ac:dyDescent="0.25">
      <c r="A1731" t="s">
        <v>10556</v>
      </c>
      <c r="B1731" t="s">
        <v>36</v>
      </c>
      <c r="C1731">
        <v>1</v>
      </c>
      <c r="D1731" t="s">
        <v>18</v>
      </c>
      <c r="E1731" t="s">
        <v>37</v>
      </c>
      <c r="F1731" s="1">
        <v>0.77083333333333337</v>
      </c>
      <c r="G1731" t="s">
        <v>9239</v>
      </c>
      <c r="H1731" t="s">
        <v>1984</v>
      </c>
      <c r="I1731">
        <v>180</v>
      </c>
      <c r="J1731">
        <v>17</v>
      </c>
      <c r="K1731" s="4">
        <v>9.9999999999999998E+37</v>
      </c>
      <c r="L1731" t="s">
        <v>10557</v>
      </c>
      <c r="M1731" t="s">
        <v>24</v>
      </c>
      <c r="N1731" t="s">
        <v>9256</v>
      </c>
      <c r="O1731" t="s">
        <v>25</v>
      </c>
      <c r="P1731" t="s">
        <v>39</v>
      </c>
      <c r="Q1731" t="s">
        <v>1988</v>
      </c>
    </row>
    <row r="1732" spans="1:17" x14ac:dyDescent="0.25">
      <c r="A1732" t="s">
        <v>10558</v>
      </c>
      <c r="B1732" t="s">
        <v>17</v>
      </c>
      <c r="C1732" t="s">
        <v>411</v>
      </c>
      <c r="D1732" t="s">
        <v>18</v>
      </c>
      <c r="E1732" t="s">
        <v>19</v>
      </c>
      <c r="F1732" s="1">
        <v>0.70833333333333337</v>
      </c>
      <c r="G1732" t="s">
        <v>9282</v>
      </c>
      <c r="H1732" t="s">
        <v>1959</v>
      </c>
      <c r="I1732">
        <v>120</v>
      </c>
      <c r="J1732">
        <v>53</v>
      </c>
      <c r="K1732" s="4">
        <v>1.0000000000000001E+32</v>
      </c>
      <c r="L1732" t="s">
        <v>10559</v>
      </c>
      <c r="M1732" t="s">
        <v>24</v>
      </c>
      <c r="N1732" t="s">
        <v>9256</v>
      </c>
      <c r="O1732" t="s">
        <v>25</v>
      </c>
      <c r="P1732" t="s">
        <v>20</v>
      </c>
      <c r="Q1732" t="s">
        <v>1989</v>
      </c>
    </row>
    <row r="1733" spans="1:17" x14ac:dyDescent="0.25">
      <c r="A1733" t="s">
        <v>10558</v>
      </c>
      <c r="B1733" t="s">
        <v>17</v>
      </c>
      <c r="C1733" t="s">
        <v>413</v>
      </c>
      <c r="D1733" t="s">
        <v>18</v>
      </c>
      <c r="E1733" t="s">
        <v>33</v>
      </c>
      <c r="F1733" s="1">
        <v>0.5</v>
      </c>
      <c r="G1733" t="s">
        <v>9166</v>
      </c>
      <c r="H1733" t="s">
        <v>1959</v>
      </c>
      <c r="I1733">
        <v>120</v>
      </c>
      <c r="J1733">
        <v>53</v>
      </c>
      <c r="K1733" s="4">
        <v>1.11111100011011E+44</v>
      </c>
      <c r="L1733" t="s">
        <v>10559</v>
      </c>
      <c r="M1733" t="s">
        <v>24</v>
      </c>
      <c r="N1733" t="s">
        <v>9256</v>
      </c>
      <c r="O1733" t="s">
        <v>25</v>
      </c>
      <c r="P1733" t="s">
        <v>20</v>
      </c>
      <c r="Q1733" t="s">
        <v>1989</v>
      </c>
    </row>
    <row r="1734" spans="1:17" x14ac:dyDescent="0.25">
      <c r="A1734" t="s">
        <v>10558</v>
      </c>
      <c r="B1734" t="s">
        <v>44</v>
      </c>
      <c r="C1734">
        <v>2</v>
      </c>
      <c r="D1734" t="s">
        <v>18</v>
      </c>
      <c r="E1734" t="s">
        <v>37</v>
      </c>
      <c r="F1734" s="1">
        <v>0.41666666666666669</v>
      </c>
      <c r="G1734" t="s">
        <v>9799</v>
      </c>
      <c r="H1734" t="s">
        <v>1959</v>
      </c>
      <c r="I1734">
        <v>60</v>
      </c>
      <c r="J1734">
        <v>37</v>
      </c>
      <c r="K1734" s="4">
        <v>1.1101100011111E+43</v>
      </c>
      <c r="L1734" t="s">
        <v>10559</v>
      </c>
      <c r="M1734" t="s">
        <v>24</v>
      </c>
      <c r="N1734" t="s">
        <v>9256</v>
      </c>
      <c r="O1734" t="s">
        <v>25</v>
      </c>
      <c r="P1734" t="s">
        <v>45</v>
      </c>
      <c r="Q1734" t="s">
        <v>1990</v>
      </c>
    </row>
    <row r="1735" spans="1:17" x14ac:dyDescent="0.25">
      <c r="A1735" t="s">
        <v>10558</v>
      </c>
      <c r="B1735" t="s">
        <v>44</v>
      </c>
      <c r="C1735">
        <v>3</v>
      </c>
      <c r="D1735" t="s">
        <v>18</v>
      </c>
      <c r="E1735" t="s">
        <v>37</v>
      </c>
      <c r="F1735" s="1">
        <v>0.45833333333333331</v>
      </c>
      <c r="G1735" t="s">
        <v>9180</v>
      </c>
      <c r="H1735" t="s">
        <v>1959</v>
      </c>
      <c r="I1735">
        <v>60</v>
      </c>
      <c r="J1735">
        <v>15</v>
      </c>
      <c r="K1735" s="4">
        <v>1.1101100011111E+43</v>
      </c>
      <c r="L1735" t="s">
        <v>10559</v>
      </c>
      <c r="M1735" t="s">
        <v>24</v>
      </c>
      <c r="N1735" t="s">
        <v>9256</v>
      </c>
      <c r="O1735" t="s">
        <v>25</v>
      </c>
      <c r="P1735" t="s">
        <v>45</v>
      </c>
      <c r="Q1735" t="s">
        <v>1991</v>
      </c>
    </row>
    <row r="1736" spans="1:17" x14ac:dyDescent="0.25">
      <c r="A1736" t="s">
        <v>10560</v>
      </c>
      <c r="B1736" t="s">
        <v>17</v>
      </c>
      <c r="C1736">
        <v>1</v>
      </c>
      <c r="D1736" t="s">
        <v>18</v>
      </c>
      <c r="E1736" t="s">
        <v>19</v>
      </c>
      <c r="F1736" s="1">
        <v>0.5</v>
      </c>
      <c r="G1736" t="s">
        <v>9209</v>
      </c>
      <c r="H1736" t="s">
        <v>1992</v>
      </c>
      <c r="I1736">
        <v>60</v>
      </c>
      <c r="J1736">
        <v>7</v>
      </c>
      <c r="K1736" s="4">
        <v>1.1111010001111099E+44</v>
      </c>
      <c r="L1736" t="s">
        <v>10561</v>
      </c>
      <c r="M1736" t="s">
        <v>24</v>
      </c>
      <c r="N1736" t="s">
        <v>9256</v>
      </c>
      <c r="O1736" t="s">
        <v>25</v>
      </c>
      <c r="P1736" t="s">
        <v>20</v>
      </c>
      <c r="Q1736" t="s">
        <v>1993</v>
      </c>
    </row>
    <row r="1737" spans="1:17" x14ac:dyDescent="0.25">
      <c r="A1737" t="s">
        <v>10560</v>
      </c>
      <c r="B1737" t="s">
        <v>28</v>
      </c>
      <c r="C1737">
        <v>1</v>
      </c>
      <c r="D1737" t="s">
        <v>18</v>
      </c>
      <c r="E1737" t="s">
        <v>29</v>
      </c>
      <c r="F1737" s="1">
        <v>0.66666666666666663</v>
      </c>
      <c r="G1737" t="s">
        <v>9295</v>
      </c>
      <c r="H1737" t="s">
        <v>1992</v>
      </c>
      <c r="I1737">
        <v>60</v>
      </c>
      <c r="J1737">
        <v>7</v>
      </c>
      <c r="K1737" s="4">
        <v>1.1111010001111099E+44</v>
      </c>
      <c r="L1737" t="s">
        <v>10561</v>
      </c>
      <c r="M1737" t="s">
        <v>24</v>
      </c>
      <c r="N1737" t="s">
        <v>9256</v>
      </c>
      <c r="O1737" t="s">
        <v>25</v>
      </c>
      <c r="P1737" t="s">
        <v>20</v>
      </c>
      <c r="Q1737" t="s">
        <v>1994</v>
      </c>
    </row>
    <row r="1738" spans="1:17" x14ac:dyDescent="0.25">
      <c r="A1738" t="s">
        <v>10560</v>
      </c>
      <c r="B1738" t="s">
        <v>32</v>
      </c>
      <c r="C1738">
        <v>1</v>
      </c>
      <c r="D1738" t="s">
        <v>18</v>
      </c>
      <c r="E1738" t="s">
        <v>42</v>
      </c>
      <c r="F1738" s="1">
        <v>0.45833333333333331</v>
      </c>
      <c r="G1738" t="s">
        <v>9202</v>
      </c>
      <c r="H1738" t="s">
        <v>1992</v>
      </c>
      <c r="I1738">
        <v>60</v>
      </c>
      <c r="J1738">
        <v>7</v>
      </c>
      <c r="K1738" s="4">
        <v>1.1111110001111099E+44</v>
      </c>
      <c r="L1738" t="s">
        <v>10561</v>
      </c>
      <c r="M1738" t="s">
        <v>24</v>
      </c>
      <c r="N1738" t="s">
        <v>9256</v>
      </c>
      <c r="O1738" t="s">
        <v>25</v>
      </c>
      <c r="P1738" t="s">
        <v>20</v>
      </c>
      <c r="Q1738" t="s">
        <v>1995</v>
      </c>
    </row>
    <row r="1739" spans="1:17" x14ac:dyDescent="0.25">
      <c r="A1739" t="s">
        <v>10562</v>
      </c>
      <c r="B1739" t="s">
        <v>17</v>
      </c>
      <c r="C1739">
        <v>1</v>
      </c>
      <c r="D1739" t="s">
        <v>18</v>
      </c>
      <c r="E1739" t="s">
        <v>29</v>
      </c>
      <c r="F1739" s="1">
        <v>0.54166666666666663</v>
      </c>
      <c r="G1739" t="s">
        <v>9177</v>
      </c>
      <c r="H1739" t="s">
        <v>1944</v>
      </c>
      <c r="I1739">
        <v>120</v>
      </c>
      <c r="J1739">
        <v>37</v>
      </c>
      <c r="K1739" s="4">
        <v>1.1111010001111099E+44</v>
      </c>
      <c r="L1739" t="s">
        <v>10563</v>
      </c>
      <c r="M1739" t="s">
        <v>24</v>
      </c>
      <c r="N1739" t="s">
        <v>9256</v>
      </c>
      <c r="O1739" t="s">
        <v>25</v>
      </c>
      <c r="P1739" t="s">
        <v>20</v>
      </c>
      <c r="Q1739" t="s">
        <v>1996</v>
      </c>
    </row>
    <row r="1740" spans="1:17" x14ac:dyDescent="0.25">
      <c r="A1740" t="s">
        <v>10562</v>
      </c>
      <c r="B1740" t="s">
        <v>36</v>
      </c>
      <c r="C1740">
        <v>1</v>
      </c>
      <c r="D1740" t="s">
        <v>18</v>
      </c>
      <c r="E1740" t="s">
        <v>42</v>
      </c>
      <c r="F1740" s="1">
        <v>0.72916666666666663</v>
      </c>
      <c r="G1740" t="s">
        <v>9282</v>
      </c>
      <c r="H1740" t="s">
        <v>38</v>
      </c>
      <c r="I1740">
        <v>120</v>
      </c>
      <c r="J1740">
        <v>37</v>
      </c>
      <c r="K1740" s="4">
        <v>9.9999999999999994E+38</v>
      </c>
      <c r="L1740" t="s">
        <v>38</v>
      </c>
      <c r="M1740" t="s">
        <v>24</v>
      </c>
      <c r="N1740" t="s">
        <v>9256</v>
      </c>
      <c r="O1740" t="s">
        <v>25</v>
      </c>
      <c r="P1740" t="s">
        <v>39</v>
      </c>
      <c r="Q1740" t="s">
        <v>1997</v>
      </c>
    </row>
    <row r="1741" spans="1:17" x14ac:dyDescent="0.25">
      <c r="A1741" t="s">
        <v>10562</v>
      </c>
      <c r="B1741" t="s">
        <v>44</v>
      </c>
      <c r="C1741">
        <v>1</v>
      </c>
      <c r="D1741" t="s">
        <v>18</v>
      </c>
      <c r="E1741" t="s">
        <v>19</v>
      </c>
      <c r="F1741" s="1">
        <v>0.5</v>
      </c>
      <c r="G1741" t="s">
        <v>9799</v>
      </c>
      <c r="H1741" t="s">
        <v>1944</v>
      </c>
      <c r="I1741">
        <v>60</v>
      </c>
      <c r="J1741">
        <v>16</v>
      </c>
      <c r="K1741" s="4">
        <v>1.1111010001111099E+44</v>
      </c>
      <c r="L1741" t="s">
        <v>10563</v>
      </c>
      <c r="M1741" t="s">
        <v>24</v>
      </c>
      <c r="N1741" t="s">
        <v>9256</v>
      </c>
      <c r="O1741" t="s">
        <v>25</v>
      </c>
      <c r="P1741" t="s">
        <v>45</v>
      </c>
      <c r="Q1741" t="s">
        <v>1998</v>
      </c>
    </row>
    <row r="1742" spans="1:17" x14ac:dyDescent="0.25">
      <c r="A1742" t="s">
        <v>10562</v>
      </c>
      <c r="B1742" t="s">
        <v>44</v>
      </c>
      <c r="C1742">
        <v>2</v>
      </c>
      <c r="D1742" t="s">
        <v>18</v>
      </c>
      <c r="E1742" t="s">
        <v>33</v>
      </c>
      <c r="F1742" s="1">
        <v>0.66666666666666663</v>
      </c>
      <c r="G1742" t="s">
        <v>9302</v>
      </c>
      <c r="H1742" t="s">
        <v>1944</v>
      </c>
      <c r="I1742">
        <v>60</v>
      </c>
      <c r="J1742">
        <v>18</v>
      </c>
      <c r="K1742" s="4">
        <v>1.1111110001111099E+44</v>
      </c>
      <c r="L1742" t="s">
        <v>10563</v>
      </c>
      <c r="M1742" t="s">
        <v>24</v>
      </c>
      <c r="N1742" t="s">
        <v>9256</v>
      </c>
      <c r="O1742" t="s">
        <v>25</v>
      </c>
      <c r="P1742" t="s">
        <v>45</v>
      </c>
      <c r="Q1742" t="s">
        <v>1999</v>
      </c>
    </row>
    <row r="1743" spans="1:17" x14ac:dyDescent="0.25">
      <c r="A1743" t="s">
        <v>10564</v>
      </c>
      <c r="B1743" t="s">
        <v>17</v>
      </c>
      <c r="C1743">
        <v>1</v>
      </c>
      <c r="D1743" t="s">
        <v>18</v>
      </c>
      <c r="E1743" t="s">
        <v>29</v>
      </c>
      <c r="F1743" s="1">
        <v>0.41666666666666669</v>
      </c>
      <c r="G1743" t="s">
        <v>9186</v>
      </c>
      <c r="H1743" t="s">
        <v>2000</v>
      </c>
      <c r="I1743">
        <v>120</v>
      </c>
      <c r="J1743">
        <v>53</v>
      </c>
      <c r="K1743" s="4">
        <v>1.1111010001111099E+44</v>
      </c>
      <c r="L1743" t="s">
        <v>10565</v>
      </c>
      <c r="M1743" t="s">
        <v>24</v>
      </c>
      <c r="N1743" t="s">
        <v>9256</v>
      </c>
      <c r="O1743" t="s">
        <v>25</v>
      </c>
      <c r="P1743" t="s">
        <v>20</v>
      </c>
      <c r="Q1743" t="s">
        <v>2001</v>
      </c>
    </row>
    <row r="1744" spans="1:17" x14ac:dyDescent="0.25">
      <c r="A1744" t="s">
        <v>10564</v>
      </c>
      <c r="B1744" t="s">
        <v>36</v>
      </c>
      <c r="C1744">
        <v>1</v>
      </c>
      <c r="D1744" t="s">
        <v>18</v>
      </c>
      <c r="E1744" t="s">
        <v>33</v>
      </c>
      <c r="F1744" s="1">
        <v>0.75</v>
      </c>
      <c r="G1744" t="s">
        <v>9358</v>
      </c>
      <c r="H1744" t="s">
        <v>38</v>
      </c>
      <c r="I1744">
        <v>120</v>
      </c>
      <c r="J1744">
        <v>44</v>
      </c>
      <c r="K1744" s="4">
        <v>9.9999999999999994E+38</v>
      </c>
      <c r="L1744" t="s">
        <v>38</v>
      </c>
      <c r="M1744" t="s">
        <v>24</v>
      </c>
      <c r="N1744" t="s">
        <v>9256</v>
      </c>
      <c r="O1744" t="s">
        <v>25</v>
      </c>
      <c r="P1744" t="s">
        <v>39</v>
      </c>
      <c r="Q1744" t="s">
        <v>2002</v>
      </c>
    </row>
    <row r="1745" spans="1:17" x14ac:dyDescent="0.25">
      <c r="A1745" t="s">
        <v>10564</v>
      </c>
      <c r="B1745" t="s">
        <v>44</v>
      </c>
      <c r="C1745">
        <v>1</v>
      </c>
      <c r="D1745" t="s">
        <v>18</v>
      </c>
      <c r="E1745" t="s">
        <v>37</v>
      </c>
      <c r="F1745" s="1">
        <v>0.45833333333333331</v>
      </c>
      <c r="G1745" t="s">
        <v>9155</v>
      </c>
      <c r="H1745" t="s">
        <v>2000</v>
      </c>
      <c r="I1745">
        <v>60</v>
      </c>
      <c r="J1745">
        <v>22</v>
      </c>
      <c r="K1745" s="4">
        <v>1.1101100011111E+43</v>
      </c>
      <c r="L1745" t="s">
        <v>10565</v>
      </c>
      <c r="M1745" t="s">
        <v>24</v>
      </c>
      <c r="N1745" t="s">
        <v>9256</v>
      </c>
      <c r="O1745" t="s">
        <v>25</v>
      </c>
      <c r="P1745" t="s">
        <v>45</v>
      </c>
      <c r="Q1745" t="s">
        <v>2003</v>
      </c>
    </row>
    <row r="1746" spans="1:17" x14ac:dyDescent="0.25">
      <c r="A1746" t="s">
        <v>10564</v>
      </c>
      <c r="B1746" t="s">
        <v>44</v>
      </c>
      <c r="C1746">
        <v>2</v>
      </c>
      <c r="D1746" t="s">
        <v>18</v>
      </c>
      <c r="E1746" t="s">
        <v>42</v>
      </c>
      <c r="F1746" s="1">
        <v>0.41666666666666669</v>
      </c>
      <c r="G1746" t="s">
        <v>9195</v>
      </c>
      <c r="H1746" t="s">
        <v>2000</v>
      </c>
      <c r="I1746">
        <v>60</v>
      </c>
      <c r="J1746">
        <v>24</v>
      </c>
      <c r="K1746" s="4">
        <v>1.1111100011111E+43</v>
      </c>
      <c r="L1746" t="s">
        <v>10565</v>
      </c>
      <c r="M1746" t="s">
        <v>24</v>
      </c>
      <c r="N1746" t="s">
        <v>9256</v>
      </c>
      <c r="O1746" t="s">
        <v>25</v>
      </c>
      <c r="P1746" t="s">
        <v>45</v>
      </c>
      <c r="Q1746" t="s">
        <v>2004</v>
      </c>
    </row>
    <row r="1747" spans="1:17" x14ac:dyDescent="0.25">
      <c r="A1747" t="s">
        <v>10566</v>
      </c>
      <c r="B1747" t="s">
        <v>17</v>
      </c>
      <c r="C1747">
        <v>1</v>
      </c>
      <c r="D1747" t="s">
        <v>18</v>
      </c>
      <c r="E1747" t="s">
        <v>33</v>
      </c>
      <c r="F1747" s="1">
        <v>0.5</v>
      </c>
      <c r="G1747" t="s">
        <v>9159</v>
      </c>
      <c r="H1747" t="s">
        <v>2000</v>
      </c>
      <c r="I1747">
        <v>120</v>
      </c>
      <c r="J1747">
        <v>45</v>
      </c>
      <c r="K1747" s="4">
        <v>1.1111100111111E+24</v>
      </c>
      <c r="L1747" t="s">
        <v>10567</v>
      </c>
      <c r="M1747" t="s">
        <v>24</v>
      </c>
      <c r="N1747" t="s">
        <v>9256</v>
      </c>
      <c r="O1747" t="s">
        <v>66</v>
      </c>
      <c r="P1747" t="s">
        <v>20</v>
      </c>
      <c r="Q1747" t="s">
        <v>2005</v>
      </c>
    </row>
    <row r="1748" spans="1:17" x14ac:dyDescent="0.25">
      <c r="A1748" t="s">
        <v>10566</v>
      </c>
      <c r="B1748" t="s">
        <v>36</v>
      </c>
      <c r="C1748">
        <v>1</v>
      </c>
      <c r="D1748" t="s">
        <v>18</v>
      </c>
      <c r="E1748" t="s">
        <v>37</v>
      </c>
      <c r="F1748" s="1">
        <v>0.66666666666666663</v>
      </c>
      <c r="G1748" t="s">
        <v>9239</v>
      </c>
      <c r="H1748" t="s">
        <v>2006</v>
      </c>
      <c r="I1748">
        <v>120</v>
      </c>
      <c r="J1748">
        <v>44</v>
      </c>
      <c r="K1748" s="4">
        <v>1E+19</v>
      </c>
      <c r="L1748" t="s">
        <v>10567</v>
      </c>
      <c r="M1748" t="s">
        <v>24</v>
      </c>
      <c r="N1748" t="s">
        <v>9256</v>
      </c>
      <c r="O1748" t="s">
        <v>66</v>
      </c>
      <c r="P1748" t="s">
        <v>39</v>
      </c>
      <c r="Q1748" t="s">
        <v>2007</v>
      </c>
    </row>
    <row r="1749" spans="1:17" x14ac:dyDescent="0.25">
      <c r="A1749" t="s">
        <v>10566</v>
      </c>
      <c r="B1749" t="s">
        <v>44</v>
      </c>
      <c r="C1749">
        <v>1</v>
      </c>
      <c r="D1749" t="s">
        <v>18</v>
      </c>
      <c r="E1749" t="s">
        <v>37</v>
      </c>
      <c r="F1749" s="1">
        <v>0.41666666666666669</v>
      </c>
      <c r="G1749" t="s">
        <v>9242</v>
      </c>
      <c r="H1749" t="s">
        <v>2000</v>
      </c>
      <c r="I1749">
        <v>60</v>
      </c>
      <c r="J1749">
        <v>25</v>
      </c>
      <c r="K1749" s="4">
        <v>1.111100111111E+23</v>
      </c>
      <c r="L1749" t="s">
        <v>10567</v>
      </c>
      <c r="M1749" t="s">
        <v>24</v>
      </c>
      <c r="N1749" t="s">
        <v>9256</v>
      </c>
      <c r="O1749" t="s">
        <v>66</v>
      </c>
      <c r="P1749" t="s">
        <v>45</v>
      </c>
      <c r="Q1749" t="s">
        <v>2008</v>
      </c>
    </row>
    <row r="1750" spans="1:17" x14ac:dyDescent="0.25">
      <c r="A1750" t="s">
        <v>10566</v>
      </c>
      <c r="B1750" t="s">
        <v>44</v>
      </c>
      <c r="C1750">
        <v>2</v>
      </c>
      <c r="D1750" t="s">
        <v>18</v>
      </c>
      <c r="E1750" t="s">
        <v>42</v>
      </c>
      <c r="F1750" s="1">
        <v>0.5</v>
      </c>
      <c r="G1750" t="s">
        <v>9229</v>
      </c>
      <c r="H1750" t="s">
        <v>2000</v>
      </c>
      <c r="I1750">
        <v>60</v>
      </c>
      <c r="J1750">
        <v>13</v>
      </c>
      <c r="K1750" s="4">
        <v>1.111100111111E+23</v>
      </c>
      <c r="L1750" t="s">
        <v>10567</v>
      </c>
      <c r="M1750" t="s">
        <v>24</v>
      </c>
      <c r="N1750" t="s">
        <v>9256</v>
      </c>
      <c r="O1750" t="s">
        <v>66</v>
      </c>
      <c r="P1750" t="s">
        <v>45</v>
      </c>
      <c r="Q1750" t="s">
        <v>2009</v>
      </c>
    </row>
    <row r="1751" spans="1:17" x14ac:dyDescent="0.25">
      <c r="A1751" t="s">
        <v>10568</v>
      </c>
      <c r="B1751" t="s">
        <v>17</v>
      </c>
      <c r="C1751">
        <v>1</v>
      </c>
      <c r="D1751" t="s">
        <v>18</v>
      </c>
      <c r="E1751" t="s">
        <v>19</v>
      </c>
      <c r="F1751" s="1">
        <v>0.41666666666666669</v>
      </c>
      <c r="G1751" t="s">
        <v>9160</v>
      </c>
      <c r="H1751" t="s">
        <v>38</v>
      </c>
      <c r="I1751">
        <v>120</v>
      </c>
      <c r="J1751">
        <v>19</v>
      </c>
      <c r="K1751" s="4">
        <v>1.1110999999999999E+51</v>
      </c>
      <c r="L1751" t="s">
        <v>38</v>
      </c>
      <c r="M1751" t="s">
        <v>24</v>
      </c>
      <c r="N1751" t="s">
        <v>9286</v>
      </c>
      <c r="O1751" t="s">
        <v>311</v>
      </c>
      <c r="P1751" t="s">
        <v>20</v>
      </c>
      <c r="Q1751" t="s">
        <v>2010</v>
      </c>
    </row>
    <row r="1752" spans="1:17" x14ac:dyDescent="0.25">
      <c r="A1752" t="s">
        <v>10568</v>
      </c>
      <c r="B1752" t="s">
        <v>28</v>
      </c>
      <c r="C1752">
        <v>1</v>
      </c>
      <c r="D1752" t="s">
        <v>18</v>
      </c>
      <c r="E1752" t="s">
        <v>33</v>
      </c>
      <c r="F1752" s="1">
        <v>0.41666666666666669</v>
      </c>
      <c r="G1752" t="s">
        <v>9160</v>
      </c>
      <c r="H1752" t="s">
        <v>38</v>
      </c>
      <c r="I1752">
        <v>120</v>
      </c>
      <c r="J1752">
        <v>19</v>
      </c>
      <c r="K1752" s="4">
        <v>1.1110999999999999E+51</v>
      </c>
      <c r="L1752" t="s">
        <v>38</v>
      </c>
      <c r="M1752" t="s">
        <v>24</v>
      </c>
      <c r="N1752" t="s">
        <v>9286</v>
      </c>
      <c r="O1752" t="s">
        <v>311</v>
      </c>
      <c r="P1752" t="s">
        <v>20</v>
      </c>
      <c r="Q1752" t="s">
        <v>2011</v>
      </c>
    </row>
    <row r="1753" spans="1:17" x14ac:dyDescent="0.25">
      <c r="A1753" t="s">
        <v>10568</v>
      </c>
      <c r="B1753" t="s">
        <v>32</v>
      </c>
      <c r="C1753">
        <v>1</v>
      </c>
      <c r="D1753" t="s">
        <v>18</v>
      </c>
      <c r="E1753" t="s">
        <v>37</v>
      </c>
      <c r="F1753" s="1">
        <v>0.41666666666666669</v>
      </c>
      <c r="G1753" t="s">
        <v>9160</v>
      </c>
      <c r="H1753" t="s">
        <v>38</v>
      </c>
      <c r="I1753">
        <v>120</v>
      </c>
      <c r="J1753">
        <v>19</v>
      </c>
      <c r="K1753" s="4">
        <v>1.1110999999999999E+51</v>
      </c>
      <c r="L1753" t="s">
        <v>38</v>
      </c>
      <c r="M1753" t="s">
        <v>24</v>
      </c>
      <c r="N1753" t="s">
        <v>9286</v>
      </c>
      <c r="O1753" t="s">
        <v>311</v>
      </c>
      <c r="P1753" t="s">
        <v>20</v>
      </c>
      <c r="Q1753" t="s">
        <v>2012</v>
      </c>
    </row>
    <row r="1754" spans="1:17" x14ac:dyDescent="0.25">
      <c r="A1754" t="s">
        <v>10569</v>
      </c>
      <c r="B1754" t="s">
        <v>17</v>
      </c>
      <c r="C1754">
        <v>1</v>
      </c>
      <c r="D1754" t="s">
        <v>18</v>
      </c>
      <c r="E1754" t="s">
        <v>19</v>
      </c>
      <c r="F1754" s="1">
        <v>0.45833333333333331</v>
      </c>
      <c r="G1754" t="s">
        <v>9227</v>
      </c>
      <c r="H1754" t="s">
        <v>2013</v>
      </c>
      <c r="I1754">
        <v>60</v>
      </c>
      <c r="J1754">
        <v>54</v>
      </c>
      <c r="K1754" s="4">
        <v>1.1111100111111E+24</v>
      </c>
      <c r="L1754" t="s">
        <v>10570</v>
      </c>
      <c r="M1754" t="s">
        <v>24</v>
      </c>
      <c r="N1754" t="s">
        <v>9256</v>
      </c>
      <c r="O1754" t="s">
        <v>66</v>
      </c>
      <c r="P1754" t="s">
        <v>20</v>
      </c>
      <c r="Q1754" t="s">
        <v>2014</v>
      </c>
    </row>
    <row r="1755" spans="1:17" x14ac:dyDescent="0.25">
      <c r="A1755" t="s">
        <v>10569</v>
      </c>
      <c r="B1755" t="s">
        <v>28</v>
      </c>
      <c r="C1755">
        <v>1</v>
      </c>
      <c r="D1755" t="s">
        <v>18</v>
      </c>
      <c r="E1755" t="s">
        <v>29</v>
      </c>
      <c r="F1755" s="1">
        <v>0.41666666666666669</v>
      </c>
      <c r="G1755" t="s">
        <v>9295</v>
      </c>
      <c r="H1755" t="s">
        <v>2013</v>
      </c>
      <c r="I1755">
        <v>60</v>
      </c>
      <c r="J1755">
        <v>54</v>
      </c>
      <c r="K1755" s="4">
        <v>1.1111100111111E+24</v>
      </c>
      <c r="L1755" t="s">
        <v>10570</v>
      </c>
      <c r="M1755" t="s">
        <v>24</v>
      </c>
      <c r="N1755" t="s">
        <v>9256</v>
      </c>
      <c r="O1755" t="s">
        <v>66</v>
      </c>
      <c r="P1755" t="s">
        <v>20</v>
      </c>
      <c r="Q1755" t="s">
        <v>2015</v>
      </c>
    </row>
    <row r="1756" spans="1:17" x14ac:dyDescent="0.25">
      <c r="A1756" t="s">
        <v>10569</v>
      </c>
      <c r="B1756" t="s">
        <v>44</v>
      </c>
      <c r="C1756">
        <v>1</v>
      </c>
      <c r="D1756" t="s">
        <v>18</v>
      </c>
      <c r="E1756" t="s">
        <v>29</v>
      </c>
      <c r="F1756" s="1">
        <v>0.45833333333333331</v>
      </c>
      <c r="G1756" t="s">
        <v>9201</v>
      </c>
      <c r="H1756" t="s">
        <v>2013</v>
      </c>
      <c r="I1756">
        <v>60</v>
      </c>
      <c r="J1756">
        <v>53</v>
      </c>
      <c r="K1756" s="4">
        <v>1.1111100111111E+24</v>
      </c>
      <c r="L1756" t="s">
        <v>10570</v>
      </c>
      <c r="M1756" t="s">
        <v>24</v>
      </c>
      <c r="N1756" t="s">
        <v>9256</v>
      </c>
      <c r="O1756" t="s">
        <v>66</v>
      </c>
      <c r="P1756" t="s">
        <v>45</v>
      </c>
      <c r="Q1756" t="s">
        <v>2016</v>
      </c>
    </row>
    <row r="1757" spans="1:17" x14ac:dyDescent="0.25">
      <c r="A1757" t="s">
        <v>10571</v>
      </c>
      <c r="B1757" t="s">
        <v>17</v>
      </c>
      <c r="C1757">
        <v>1</v>
      </c>
      <c r="D1757" t="s">
        <v>18</v>
      </c>
      <c r="E1757" t="s">
        <v>42</v>
      </c>
      <c r="F1757" s="1">
        <v>0.54166666666666663</v>
      </c>
      <c r="G1757" t="s">
        <v>9354</v>
      </c>
      <c r="H1757" t="s">
        <v>38</v>
      </c>
      <c r="I1757">
        <v>120</v>
      </c>
      <c r="J1757">
        <v>27</v>
      </c>
      <c r="K1757" s="4">
        <v>1.1111100111111E+24</v>
      </c>
      <c r="L1757" t="s">
        <v>10572</v>
      </c>
      <c r="M1757" t="s">
        <v>24</v>
      </c>
      <c r="N1757" t="s">
        <v>9256</v>
      </c>
      <c r="O1757" t="s">
        <v>66</v>
      </c>
      <c r="P1757" t="s">
        <v>20</v>
      </c>
      <c r="Q1757" t="s">
        <v>2017</v>
      </c>
    </row>
    <row r="1758" spans="1:17" x14ac:dyDescent="0.25">
      <c r="A1758" t="s">
        <v>10571</v>
      </c>
      <c r="B1758" t="s">
        <v>44</v>
      </c>
      <c r="C1758">
        <v>1</v>
      </c>
      <c r="D1758" t="s">
        <v>18</v>
      </c>
      <c r="E1758" t="s">
        <v>37</v>
      </c>
      <c r="F1758" s="1">
        <v>0.41666666666666669</v>
      </c>
      <c r="G1758" t="s">
        <v>9198</v>
      </c>
      <c r="H1758" t="s">
        <v>38</v>
      </c>
      <c r="I1758">
        <v>60</v>
      </c>
      <c r="J1758">
        <v>6</v>
      </c>
      <c r="K1758" s="4">
        <v>1.111100111111E+23</v>
      </c>
      <c r="L1758" t="s">
        <v>10572</v>
      </c>
      <c r="M1758" t="s">
        <v>24</v>
      </c>
      <c r="N1758" t="s">
        <v>9256</v>
      </c>
      <c r="O1758" t="s">
        <v>66</v>
      </c>
      <c r="P1758" t="s">
        <v>45</v>
      </c>
      <c r="Q1758" t="s">
        <v>2018</v>
      </c>
    </row>
    <row r="1759" spans="1:17" x14ac:dyDescent="0.25">
      <c r="A1759" t="s">
        <v>10571</v>
      </c>
      <c r="B1759" t="s">
        <v>44</v>
      </c>
      <c r="C1759">
        <v>2</v>
      </c>
      <c r="D1759" t="s">
        <v>18</v>
      </c>
      <c r="E1759" t="s">
        <v>37</v>
      </c>
      <c r="F1759" s="1">
        <v>0.54166666666666663</v>
      </c>
      <c r="G1759" t="s">
        <v>9201</v>
      </c>
      <c r="H1759" t="s">
        <v>38</v>
      </c>
      <c r="I1759">
        <v>60</v>
      </c>
      <c r="J1759">
        <v>5</v>
      </c>
      <c r="K1759" s="4">
        <v>1.111100111111E+23</v>
      </c>
      <c r="L1759" t="s">
        <v>10572</v>
      </c>
      <c r="M1759" t="s">
        <v>24</v>
      </c>
      <c r="N1759" t="s">
        <v>9256</v>
      </c>
      <c r="O1759" t="s">
        <v>66</v>
      </c>
      <c r="P1759" t="s">
        <v>45</v>
      </c>
      <c r="Q1759" t="s">
        <v>2019</v>
      </c>
    </row>
    <row r="1760" spans="1:17" x14ac:dyDescent="0.25">
      <c r="A1760" t="s">
        <v>10571</v>
      </c>
      <c r="B1760" t="s">
        <v>44</v>
      </c>
      <c r="C1760">
        <v>3</v>
      </c>
      <c r="D1760" t="s">
        <v>18</v>
      </c>
      <c r="E1760" t="s">
        <v>37</v>
      </c>
      <c r="F1760" s="1">
        <v>0.58333333333333337</v>
      </c>
      <c r="G1760" t="s">
        <v>9201</v>
      </c>
      <c r="H1760" t="s">
        <v>38</v>
      </c>
      <c r="I1760">
        <v>60</v>
      </c>
      <c r="J1760">
        <v>3</v>
      </c>
      <c r="K1760" s="4">
        <v>1.111100111111E+23</v>
      </c>
      <c r="L1760" t="s">
        <v>10572</v>
      </c>
      <c r="M1760" t="s">
        <v>24</v>
      </c>
      <c r="N1760" t="s">
        <v>9256</v>
      </c>
      <c r="O1760" t="s">
        <v>66</v>
      </c>
      <c r="P1760" t="s">
        <v>45</v>
      </c>
      <c r="Q1760" t="s">
        <v>2020</v>
      </c>
    </row>
    <row r="1761" spans="1:17" x14ac:dyDescent="0.25">
      <c r="A1761" t="s">
        <v>10573</v>
      </c>
      <c r="B1761" t="s">
        <v>17</v>
      </c>
      <c r="C1761">
        <v>1</v>
      </c>
      <c r="D1761" t="s">
        <v>18</v>
      </c>
      <c r="E1761" t="s">
        <v>33</v>
      </c>
      <c r="F1761" s="1">
        <v>0.41666666666666669</v>
      </c>
      <c r="G1761" t="s">
        <v>9209</v>
      </c>
      <c r="H1761" t="s">
        <v>2021</v>
      </c>
      <c r="I1761">
        <v>120</v>
      </c>
      <c r="J1761">
        <v>33</v>
      </c>
      <c r="K1761" s="4">
        <v>1.1111100111111E+24</v>
      </c>
      <c r="L1761" t="s">
        <v>38</v>
      </c>
      <c r="M1761" t="s">
        <v>24</v>
      </c>
      <c r="N1761" t="s">
        <v>9256</v>
      </c>
      <c r="O1761" t="s">
        <v>66</v>
      </c>
      <c r="P1761" t="s">
        <v>20</v>
      </c>
      <c r="Q1761" t="s">
        <v>2022</v>
      </c>
    </row>
    <row r="1762" spans="1:17" x14ac:dyDescent="0.25">
      <c r="A1762" t="s">
        <v>10573</v>
      </c>
      <c r="B1762" t="s">
        <v>44</v>
      </c>
      <c r="C1762">
        <v>1</v>
      </c>
      <c r="D1762" t="s">
        <v>18</v>
      </c>
      <c r="E1762" t="s">
        <v>42</v>
      </c>
      <c r="F1762" s="1">
        <v>0.41666666666666669</v>
      </c>
      <c r="G1762" t="s">
        <v>9247</v>
      </c>
      <c r="H1762" t="s">
        <v>2021</v>
      </c>
      <c r="I1762">
        <v>60</v>
      </c>
      <c r="J1762">
        <v>32</v>
      </c>
      <c r="K1762" s="4">
        <v>1.1111100111111E+24</v>
      </c>
      <c r="L1762" t="s">
        <v>38</v>
      </c>
      <c r="M1762" t="s">
        <v>24</v>
      </c>
      <c r="N1762" t="s">
        <v>9256</v>
      </c>
      <c r="O1762" t="s">
        <v>66</v>
      </c>
      <c r="P1762" t="s">
        <v>45</v>
      </c>
      <c r="Q1762" t="s">
        <v>2023</v>
      </c>
    </row>
    <row r="1763" spans="1:17" x14ac:dyDescent="0.25">
      <c r="A1763" t="s">
        <v>10574</v>
      </c>
      <c r="B1763" t="s">
        <v>17</v>
      </c>
      <c r="C1763">
        <v>1</v>
      </c>
      <c r="D1763" t="s">
        <v>18</v>
      </c>
      <c r="E1763" t="s">
        <v>29</v>
      </c>
      <c r="F1763" s="1">
        <v>0.5</v>
      </c>
      <c r="G1763" t="s">
        <v>10575</v>
      </c>
      <c r="H1763" t="s">
        <v>38</v>
      </c>
      <c r="I1763">
        <v>120</v>
      </c>
      <c r="J1763">
        <v>3</v>
      </c>
      <c r="K1763" s="4">
        <v>1.111101E+44</v>
      </c>
      <c r="L1763" t="s">
        <v>10576</v>
      </c>
      <c r="M1763" t="s">
        <v>24</v>
      </c>
      <c r="N1763" t="s">
        <v>9256</v>
      </c>
      <c r="O1763" t="s">
        <v>25</v>
      </c>
      <c r="P1763" t="s">
        <v>20</v>
      </c>
      <c r="Q1763" t="s">
        <v>2024</v>
      </c>
    </row>
    <row r="1764" spans="1:17" x14ac:dyDescent="0.25">
      <c r="A1764" t="s">
        <v>10574</v>
      </c>
      <c r="B1764" t="s">
        <v>28</v>
      </c>
      <c r="C1764">
        <v>1</v>
      </c>
      <c r="D1764" t="s">
        <v>18</v>
      </c>
      <c r="E1764" t="s">
        <v>42</v>
      </c>
      <c r="F1764" s="1">
        <v>0.41666666666666669</v>
      </c>
      <c r="G1764" t="s">
        <v>9201</v>
      </c>
      <c r="H1764" t="s">
        <v>38</v>
      </c>
      <c r="I1764">
        <v>120</v>
      </c>
      <c r="J1764">
        <v>3</v>
      </c>
      <c r="K1764" s="4">
        <v>1.1111109999999999E+44</v>
      </c>
      <c r="L1764" t="s">
        <v>10576</v>
      </c>
      <c r="M1764" t="s">
        <v>24</v>
      </c>
      <c r="N1764" t="s">
        <v>9256</v>
      </c>
      <c r="O1764" t="s">
        <v>25</v>
      </c>
      <c r="P1764" t="s">
        <v>20</v>
      </c>
      <c r="Q1764" t="s">
        <v>2025</v>
      </c>
    </row>
    <row r="1765" spans="1:17" x14ac:dyDescent="0.25">
      <c r="A1765" t="s">
        <v>10577</v>
      </c>
      <c r="B1765" t="s">
        <v>17</v>
      </c>
      <c r="C1765">
        <v>1</v>
      </c>
      <c r="D1765" t="s">
        <v>18</v>
      </c>
      <c r="E1765" t="s">
        <v>19</v>
      </c>
      <c r="F1765" s="1">
        <v>0.54166666666666663</v>
      </c>
      <c r="G1765" t="s">
        <v>9301</v>
      </c>
      <c r="H1765" t="s">
        <v>38</v>
      </c>
      <c r="I1765">
        <v>120</v>
      </c>
      <c r="J1765">
        <v>4</v>
      </c>
      <c r="K1765" s="4">
        <v>1.111101E+44</v>
      </c>
      <c r="L1765" t="s">
        <v>10578</v>
      </c>
      <c r="M1765" t="s">
        <v>24</v>
      </c>
      <c r="N1765" t="s">
        <v>9256</v>
      </c>
      <c r="O1765" t="s">
        <v>25</v>
      </c>
      <c r="P1765" t="s">
        <v>20</v>
      </c>
      <c r="Q1765" t="s">
        <v>2026</v>
      </c>
    </row>
    <row r="1766" spans="1:17" x14ac:dyDescent="0.25">
      <c r="A1766" t="s">
        <v>10577</v>
      </c>
      <c r="B1766" t="s">
        <v>28</v>
      </c>
      <c r="C1766">
        <v>1</v>
      </c>
      <c r="D1766" t="s">
        <v>18</v>
      </c>
      <c r="E1766" t="s">
        <v>42</v>
      </c>
      <c r="F1766" s="1">
        <v>0.5</v>
      </c>
      <c r="G1766" t="s">
        <v>9157</v>
      </c>
      <c r="H1766" t="s">
        <v>38</v>
      </c>
      <c r="I1766">
        <v>120</v>
      </c>
      <c r="J1766">
        <v>4</v>
      </c>
      <c r="K1766" s="4">
        <v>1.1111109999999999E+44</v>
      </c>
      <c r="L1766" t="s">
        <v>10578</v>
      </c>
      <c r="M1766" t="s">
        <v>24</v>
      </c>
      <c r="N1766" t="s">
        <v>9256</v>
      </c>
      <c r="O1766" t="s">
        <v>25</v>
      </c>
      <c r="P1766" t="s">
        <v>20</v>
      </c>
      <c r="Q1766" t="s">
        <v>2027</v>
      </c>
    </row>
    <row r="1767" spans="1:17" x14ac:dyDescent="0.25">
      <c r="A1767" t="s">
        <v>10579</v>
      </c>
      <c r="B1767" t="s">
        <v>391</v>
      </c>
      <c r="C1767">
        <v>1</v>
      </c>
      <c r="D1767" t="s">
        <v>18</v>
      </c>
      <c r="E1767" t="s">
        <v>33</v>
      </c>
      <c r="F1767" s="1">
        <v>0.375</v>
      </c>
      <c r="G1767" t="s">
        <v>10547</v>
      </c>
      <c r="H1767" t="s">
        <v>10548</v>
      </c>
      <c r="I1767">
        <v>60</v>
      </c>
      <c r="J1767">
        <v>0</v>
      </c>
      <c r="K1767" s="4">
        <v>1.1111110001111099E+44</v>
      </c>
      <c r="L1767" t="s">
        <v>38</v>
      </c>
      <c r="M1767" t="s">
        <v>24</v>
      </c>
      <c r="N1767" t="s">
        <v>10549</v>
      </c>
      <c r="O1767" t="s">
        <v>25</v>
      </c>
      <c r="P1767" t="s">
        <v>9372</v>
      </c>
      <c r="Q1767" t="s">
        <v>2028</v>
      </c>
    </row>
    <row r="1768" spans="1:17" x14ac:dyDescent="0.25">
      <c r="A1768" t="s">
        <v>10579</v>
      </c>
      <c r="B1768" t="s">
        <v>17</v>
      </c>
      <c r="C1768">
        <v>1</v>
      </c>
      <c r="D1768" t="s">
        <v>18</v>
      </c>
      <c r="E1768" t="s">
        <v>19</v>
      </c>
      <c r="F1768" s="1">
        <v>0.66666666666666663</v>
      </c>
      <c r="G1768" t="s">
        <v>9354</v>
      </c>
      <c r="H1768" t="s">
        <v>10550</v>
      </c>
      <c r="I1768">
        <v>60</v>
      </c>
      <c r="J1768">
        <v>0</v>
      </c>
      <c r="K1768" s="4">
        <v>1.1111010001111099E+44</v>
      </c>
      <c r="L1768" t="s">
        <v>38</v>
      </c>
      <c r="M1768" t="s">
        <v>24</v>
      </c>
      <c r="N1768" t="s">
        <v>10549</v>
      </c>
      <c r="O1768" t="s">
        <v>25</v>
      </c>
      <c r="P1768" t="s">
        <v>20</v>
      </c>
      <c r="Q1768" t="s">
        <v>2029</v>
      </c>
    </row>
    <row r="1769" spans="1:17" x14ac:dyDescent="0.25">
      <c r="A1769" t="s">
        <v>10579</v>
      </c>
      <c r="B1769" t="s">
        <v>28</v>
      </c>
      <c r="C1769">
        <v>1</v>
      </c>
      <c r="D1769" t="s">
        <v>18</v>
      </c>
      <c r="E1769" t="s">
        <v>42</v>
      </c>
      <c r="F1769" s="1">
        <v>0.66666666666666663</v>
      </c>
      <c r="G1769" t="s">
        <v>9176</v>
      </c>
      <c r="H1769" t="s">
        <v>10551</v>
      </c>
      <c r="I1769">
        <v>60</v>
      </c>
      <c r="J1769">
        <v>0</v>
      </c>
      <c r="K1769" s="4">
        <v>1.1111110001111099E+44</v>
      </c>
      <c r="L1769" t="s">
        <v>38</v>
      </c>
      <c r="M1769" t="s">
        <v>24</v>
      </c>
      <c r="N1769" t="s">
        <v>10549</v>
      </c>
      <c r="O1769" t="s">
        <v>25</v>
      </c>
      <c r="P1769" t="s">
        <v>20</v>
      </c>
      <c r="Q1769" t="s">
        <v>2030</v>
      </c>
    </row>
    <row r="1770" spans="1:17" x14ac:dyDescent="0.25">
      <c r="A1770" t="s">
        <v>10580</v>
      </c>
      <c r="B1770" t="s">
        <v>17</v>
      </c>
      <c r="C1770">
        <v>1</v>
      </c>
      <c r="D1770" t="s">
        <v>18</v>
      </c>
      <c r="E1770" t="s">
        <v>29</v>
      </c>
      <c r="F1770" s="1">
        <v>0.45833333333333331</v>
      </c>
      <c r="G1770" t="s">
        <v>9182</v>
      </c>
      <c r="H1770" t="s">
        <v>1943</v>
      </c>
      <c r="I1770">
        <v>60</v>
      </c>
      <c r="J1770">
        <v>18</v>
      </c>
      <c r="K1770" s="4">
        <v>1.1111010001111099E+44</v>
      </c>
      <c r="L1770" t="s">
        <v>10553</v>
      </c>
      <c r="M1770" t="s">
        <v>24</v>
      </c>
      <c r="N1770" t="s">
        <v>9256</v>
      </c>
      <c r="O1770" t="s">
        <v>25</v>
      </c>
      <c r="P1770" t="s">
        <v>20</v>
      </c>
      <c r="Q1770" t="s">
        <v>2031</v>
      </c>
    </row>
    <row r="1771" spans="1:17" x14ac:dyDescent="0.25">
      <c r="A1771" t="s">
        <v>10580</v>
      </c>
      <c r="B1771" t="s">
        <v>28</v>
      </c>
      <c r="C1771">
        <v>1</v>
      </c>
      <c r="D1771" t="s">
        <v>18</v>
      </c>
      <c r="E1771" t="s">
        <v>37</v>
      </c>
      <c r="F1771" s="1">
        <v>0.375</v>
      </c>
      <c r="G1771" t="s">
        <v>9195</v>
      </c>
      <c r="H1771" t="s">
        <v>1943</v>
      </c>
      <c r="I1771">
        <v>120</v>
      </c>
      <c r="J1771">
        <v>18</v>
      </c>
      <c r="K1771" s="4">
        <v>1.11101100001111E+44</v>
      </c>
      <c r="L1771" t="s">
        <v>10553</v>
      </c>
      <c r="M1771" t="s">
        <v>24</v>
      </c>
      <c r="N1771" t="s">
        <v>9256</v>
      </c>
      <c r="O1771" t="s">
        <v>25</v>
      </c>
      <c r="P1771" t="s">
        <v>20</v>
      </c>
      <c r="Q1771" t="s">
        <v>2032</v>
      </c>
    </row>
    <row r="1772" spans="1:17" x14ac:dyDescent="0.25">
      <c r="A1772" t="s">
        <v>10580</v>
      </c>
      <c r="B1772" t="s">
        <v>36</v>
      </c>
      <c r="C1772">
        <v>1</v>
      </c>
      <c r="D1772" t="s">
        <v>18</v>
      </c>
      <c r="E1772" t="s">
        <v>37</v>
      </c>
      <c r="F1772" s="1">
        <v>0.375</v>
      </c>
      <c r="G1772" t="s">
        <v>9373</v>
      </c>
      <c r="H1772" t="s">
        <v>1943</v>
      </c>
      <c r="I1772">
        <v>120</v>
      </c>
      <c r="J1772">
        <v>18</v>
      </c>
      <c r="K1772" s="4">
        <v>9.9999999999999995E+33</v>
      </c>
      <c r="L1772" t="s">
        <v>38</v>
      </c>
      <c r="M1772" t="s">
        <v>24</v>
      </c>
      <c r="N1772" t="s">
        <v>9256</v>
      </c>
      <c r="O1772" t="s">
        <v>25</v>
      </c>
      <c r="P1772" t="s">
        <v>39</v>
      </c>
      <c r="Q1772" t="s">
        <v>2033</v>
      </c>
    </row>
    <row r="1773" spans="1:17" x14ac:dyDescent="0.25">
      <c r="A1773" t="s">
        <v>10581</v>
      </c>
      <c r="B1773" t="s">
        <v>17</v>
      </c>
      <c r="C1773">
        <v>1</v>
      </c>
      <c r="D1773" t="s">
        <v>18</v>
      </c>
      <c r="E1773" t="s">
        <v>33</v>
      </c>
      <c r="F1773" s="1">
        <v>0.375</v>
      </c>
      <c r="G1773" t="s">
        <v>9295</v>
      </c>
      <c r="H1773" t="s">
        <v>1992</v>
      </c>
      <c r="I1773">
        <v>120</v>
      </c>
      <c r="J1773">
        <v>1</v>
      </c>
      <c r="K1773" s="4">
        <v>1.1111100111111E+24</v>
      </c>
      <c r="L1773" t="s">
        <v>10582</v>
      </c>
      <c r="M1773" t="s">
        <v>24</v>
      </c>
      <c r="N1773" t="s">
        <v>9256</v>
      </c>
      <c r="O1773" t="s">
        <v>66</v>
      </c>
      <c r="P1773" t="s">
        <v>20</v>
      </c>
      <c r="Q1773" t="s">
        <v>2034</v>
      </c>
    </row>
    <row r="1774" spans="1:17" x14ac:dyDescent="0.25">
      <c r="A1774" t="s">
        <v>10583</v>
      </c>
      <c r="B1774" t="s">
        <v>17</v>
      </c>
      <c r="C1774">
        <v>1</v>
      </c>
      <c r="D1774" t="s">
        <v>18</v>
      </c>
      <c r="E1774" t="s">
        <v>42</v>
      </c>
      <c r="F1774" s="1">
        <v>0.375</v>
      </c>
      <c r="G1774" t="s">
        <v>9157</v>
      </c>
      <c r="H1774" t="s">
        <v>1972</v>
      </c>
      <c r="I1774">
        <v>120</v>
      </c>
      <c r="J1774">
        <v>10</v>
      </c>
      <c r="K1774" s="4">
        <v>1.1111100111111E+24</v>
      </c>
      <c r="L1774" t="s">
        <v>10584</v>
      </c>
      <c r="M1774" t="s">
        <v>24</v>
      </c>
      <c r="N1774" t="s">
        <v>9256</v>
      </c>
      <c r="O1774" t="s">
        <v>66</v>
      </c>
      <c r="P1774" t="s">
        <v>20</v>
      </c>
      <c r="Q1774" t="s">
        <v>2035</v>
      </c>
    </row>
    <row r="1775" spans="1:17" x14ac:dyDescent="0.25">
      <c r="A1775" t="s">
        <v>10585</v>
      </c>
      <c r="B1775" t="s">
        <v>17</v>
      </c>
      <c r="C1775">
        <v>1</v>
      </c>
      <c r="D1775" t="s">
        <v>18</v>
      </c>
      <c r="E1775" t="s">
        <v>29</v>
      </c>
      <c r="F1775" s="1">
        <v>0.45833333333333331</v>
      </c>
      <c r="G1775" t="s">
        <v>9295</v>
      </c>
      <c r="H1775" t="s">
        <v>2036</v>
      </c>
      <c r="I1775">
        <v>120</v>
      </c>
      <c r="J1775">
        <v>14</v>
      </c>
      <c r="K1775" s="4">
        <v>1.11111E+16</v>
      </c>
      <c r="L1775" t="s">
        <v>10538</v>
      </c>
      <c r="M1775" t="s">
        <v>24</v>
      </c>
      <c r="N1775" t="s">
        <v>9256</v>
      </c>
      <c r="O1775" t="s">
        <v>66</v>
      </c>
      <c r="P1775" t="s">
        <v>20</v>
      </c>
      <c r="Q1775" t="s">
        <v>2037</v>
      </c>
    </row>
    <row r="1776" spans="1:17" x14ac:dyDescent="0.25">
      <c r="A1776" t="s">
        <v>10585</v>
      </c>
      <c r="B1776" t="s">
        <v>28</v>
      </c>
      <c r="C1776">
        <v>1</v>
      </c>
      <c r="D1776" t="s">
        <v>18</v>
      </c>
      <c r="E1776" t="s">
        <v>42</v>
      </c>
      <c r="F1776" s="1">
        <v>0.45833333333333331</v>
      </c>
      <c r="G1776" t="s">
        <v>10173</v>
      </c>
      <c r="H1776" t="s">
        <v>2036</v>
      </c>
      <c r="I1776">
        <v>120</v>
      </c>
      <c r="J1776">
        <v>14</v>
      </c>
      <c r="K1776" s="4">
        <v>1.11111E+16</v>
      </c>
      <c r="L1776" t="s">
        <v>10538</v>
      </c>
      <c r="M1776" t="s">
        <v>24</v>
      </c>
      <c r="N1776" t="s">
        <v>9256</v>
      </c>
      <c r="O1776" t="s">
        <v>66</v>
      </c>
      <c r="P1776" t="s">
        <v>20</v>
      </c>
      <c r="Q1776" t="s">
        <v>2038</v>
      </c>
    </row>
    <row r="1777" spans="1:17" x14ac:dyDescent="0.25">
      <c r="A1777" t="s">
        <v>10586</v>
      </c>
      <c r="B1777" t="s">
        <v>17</v>
      </c>
      <c r="C1777">
        <v>1</v>
      </c>
      <c r="D1777" t="s">
        <v>18</v>
      </c>
      <c r="E1777" t="s">
        <v>33</v>
      </c>
      <c r="F1777" s="1">
        <v>0.5</v>
      </c>
      <c r="G1777" t="s">
        <v>9217</v>
      </c>
      <c r="H1777" t="s">
        <v>2000</v>
      </c>
      <c r="I1777">
        <v>120</v>
      </c>
      <c r="J1777">
        <v>7</v>
      </c>
      <c r="K1777" s="4">
        <v>1.1111110001111099E+44</v>
      </c>
      <c r="L1777" t="s">
        <v>10587</v>
      </c>
      <c r="M1777" t="s">
        <v>24</v>
      </c>
      <c r="N1777" t="s">
        <v>9256</v>
      </c>
      <c r="O1777" t="s">
        <v>25</v>
      </c>
      <c r="P1777" t="s">
        <v>20</v>
      </c>
      <c r="Q1777" t="s">
        <v>2039</v>
      </c>
    </row>
    <row r="1778" spans="1:17" x14ac:dyDescent="0.25">
      <c r="A1778" t="s">
        <v>10588</v>
      </c>
      <c r="B1778" t="s">
        <v>17</v>
      </c>
      <c r="C1778">
        <v>1</v>
      </c>
      <c r="D1778" t="s">
        <v>18</v>
      </c>
      <c r="E1778" t="s">
        <v>19</v>
      </c>
      <c r="F1778" s="1">
        <v>0.54166666666666663</v>
      </c>
      <c r="G1778" t="s">
        <v>9150</v>
      </c>
      <c r="H1778" t="s">
        <v>2013</v>
      </c>
      <c r="I1778">
        <v>120</v>
      </c>
      <c r="J1778">
        <v>14</v>
      </c>
      <c r="K1778" s="4">
        <v>1.1111100111111E+24</v>
      </c>
      <c r="L1778" t="s">
        <v>10589</v>
      </c>
      <c r="M1778" t="s">
        <v>24</v>
      </c>
      <c r="N1778" t="s">
        <v>9256</v>
      </c>
      <c r="O1778" t="s">
        <v>66</v>
      </c>
      <c r="P1778" t="s">
        <v>20</v>
      </c>
      <c r="Q1778" t="s">
        <v>2040</v>
      </c>
    </row>
    <row r="1779" spans="1:17" x14ac:dyDescent="0.25">
      <c r="A1779" t="s">
        <v>10588</v>
      </c>
      <c r="B1779" t="s">
        <v>44</v>
      </c>
      <c r="C1779">
        <v>1</v>
      </c>
      <c r="D1779" t="s">
        <v>18</v>
      </c>
      <c r="E1779" t="s">
        <v>33</v>
      </c>
      <c r="F1779" s="1">
        <v>0.5</v>
      </c>
      <c r="G1779" t="s">
        <v>10590</v>
      </c>
      <c r="H1779" t="s">
        <v>2013</v>
      </c>
      <c r="I1779">
        <v>60</v>
      </c>
      <c r="J1779">
        <v>14</v>
      </c>
      <c r="K1779" s="4">
        <v>1.1111100111111E+24</v>
      </c>
      <c r="L1779" t="s">
        <v>10589</v>
      </c>
      <c r="M1779" t="s">
        <v>24</v>
      </c>
      <c r="N1779" t="s">
        <v>9256</v>
      </c>
      <c r="O1779" t="s">
        <v>66</v>
      </c>
      <c r="P1779" t="s">
        <v>45</v>
      </c>
      <c r="Q1779" t="s">
        <v>2041</v>
      </c>
    </row>
    <row r="1780" spans="1:17" x14ac:dyDescent="0.25">
      <c r="A1780" t="s">
        <v>10591</v>
      </c>
      <c r="B1780" t="s">
        <v>17</v>
      </c>
      <c r="C1780">
        <v>1</v>
      </c>
      <c r="D1780" t="s">
        <v>18</v>
      </c>
      <c r="E1780" t="s">
        <v>29</v>
      </c>
      <c r="F1780" s="1">
        <v>0.58333333333333337</v>
      </c>
      <c r="G1780" t="s">
        <v>10592</v>
      </c>
      <c r="H1780" t="s">
        <v>2042</v>
      </c>
      <c r="I1780">
        <v>120</v>
      </c>
      <c r="J1780">
        <v>3</v>
      </c>
      <c r="K1780" s="4">
        <v>1.1111010001111099E+44</v>
      </c>
      <c r="L1780" t="s">
        <v>10593</v>
      </c>
      <c r="N1780" t="s">
        <v>10594</v>
      </c>
      <c r="O1780" t="s">
        <v>331</v>
      </c>
      <c r="P1780" t="s">
        <v>20</v>
      </c>
      <c r="Q1780" t="s">
        <v>2043</v>
      </c>
    </row>
    <row r="1781" spans="1:17" x14ac:dyDescent="0.25">
      <c r="A1781" t="s">
        <v>10595</v>
      </c>
      <c r="B1781" t="s">
        <v>17</v>
      </c>
      <c r="C1781">
        <v>1</v>
      </c>
      <c r="D1781" t="s">
        <v>18</v>
      </c>
      <c r="E1781" t="s">
        <v>37</v>
      </c>
      <c r="F1781" s="1">
        <v>0.375</v>
      </c>
      <c r="G1781" t="s">
        <v>10596</v>
      </c>
      <c r="H1781" t="s">
        <v>38</v>
      </c>
      <c r="I1781">
        <v>420</v>
      </c>
      <c r="J1781">
        <v>10</v>
      </c>
      <c r="K1781" s="4">
        <v>1E+48</v>
      </c>
      <c r="L1781" t="s">
        <v>10597</v>
      </c>
      <c r="M1781" t="s">
        <v>915</v>
      </c>
      <c r="N1781" t="s">
        <v>9852</v>
      </c>
      <c r="O1781" t="s">
        <v>2044</v>
      </c>
      <c r="P1781" t="s">
        <v>20</v>
      </c>
      <c r="Q1781" t="s">
        <v>2045</v>
      </c>
    </row>
    <row r="1782" spans="1:17" x14ac:dyDescent="0.25">
      <c r="A1782" t="s">
        <v>10595</v>
      </c>
      <c r="B1782" t="s">
        <v>28</v>
      </c>
      <c r="C1782">
        <v>1</v>
      </c>
      <c r="D1782" t="s">
        <v>18</v>
      </c>
      <c r="E1782" t="s">
        <v>530</v>
      </c>
      <c r="F1782" s="1">
        <v>0.375</v>
      </c>
      <c r="G1782" t="s">
        <v>10596</v>
      </c>
      <c r="H1782" t="s">
        <v>38</v>
      </c>
      <c r="I1782">
        <v>420</v>
      </c>
      <c r="J1782">
        <v>10</v>
      </c>
      <c r="K1782" s="4">
        <v>1E+48</v>
      </c>
      <c r="L1782" t="s">
        <v>10597</v>
      </c>
      <c r="M1782" t="s">
        <v>915</v>
      </c>
      <c r="N1782" t="s">
        <v>9852</v>
      </c>
      <c r="O1782" t="s">
        <v>2044</v>
      </c>
      <c r="P1782" t="s">
        <v>20</v>
      </c>
      <c r="Q1782" t="s">
        <v>2046</v>
      </c>
    </row>
    <row r="1783" spans="1:17" x14ac:dyDescent="0.25">
      <c r="A1783" t="s">
        <v>10595</v>
      </c>
      <c r="B1783" t="s">
        <v>32</v>
      </c>
      <c r="C1783">
        <v>1</v>
      </c>
      <c r="D1783" t="s">
        <v>18</v>
      </c>
      <c r="E1783" t="s">
        <v>530</v>
      </c>
      <c r="F1783" s="1">
        <v>0.375</v>
      </c>
      <c r="G1783" t="s">
        <v>10596</v>
      </c>
      <c r="H1783" t="s">
        <v>38</v>
      </c>
      <c r="I1783">
        <v>420</v>
      </c>
      <c r="J1783">
        <v>10</v>
      </c>
      <c r="K1783" s="4">
        <v>9.9999999999999999E+45</v>
      </c>
      <c r="L1783" t="s">
        <v>10597</v>
      </c>
      <c r="M1783" t="s">
        <v>915</v>
      </c>
      <c r="N1783" t="s">
        <v>9852</v>
      </c>
      <c r="O1783" t="s">
        <v>2044</v>
      </c>
      <c r="P1783" t="s">
        <v>20</v>
      </c>
      <c r="Q1783" t="s">
        <v>2047</v>
      </c>
    </row>
    <row r="1784" spans="1:17" x14ac:dyDescent="0.25">
      <c r="A1784" t="s">
        <v>10598</v>
      </c>
      <c r="B1784" t="s">
        <v>17</v>
      </c>
      <c r="C1784">
        <v>1</v>
      </c>
      <c r="D1784" t="s">
        <v>18</v>
      </c>
      <c r="E1784" t="s">
        <v>42</v>
      </c>
      <c r="F1784" s="1">
        <v>0.70833333333333337</v>
      </c>
      <c r="G1784" t="s">
        <v>9822</v>
      </c>
      <c r="H1784" t="s">
        <v>10599</v>
      </c>
      <c r="I1784">
        <v>120</v>
      </c>
      <c r="J1784">
        <v>6</v>
      </c>
      <c r="K1784" s="4">
        <v>1.1111100111111E+24</v>
      </c>
      <c r="L1784" t="s">
        <v>10600</v>
      </c>
      <c r="M1784" t="s">
        <v>915</v>
      </c>
      <c r="N1784" t="s">
        <v>9852</v>
      </c>
      <c r="O1784" t="s">
        <v>66</v>
      </c>
      <c r="P1784" t="s">
        <v>20</v>
      </c>
      <c r="Q1784" t="s">
        <v>2050</v>
      </c>
    </row>
    <row r="1785" spans="1:17" x14ac:dyDescent="0.25">
      <c r="A1785" t="s">
        <v>10601</v>
      </c>
      <c r="B1785" t="s">
        <v>17</v>
      </c>
      <c r="C1785">
        <v>1</v>
      </c>
      <c r="D1785" t="s">
        <v>1189</v>
      </c>
      <c r="E1785" t="s">
        <v>42</v>
      </c>
      <c r="F1785" s="1">
        <v>0.70833333333333337</v>
      </c>
      <c r="G1785" t="s">
        <v>9822</v>
      </c>
      <c r="H1785" t="s">
        <v>10599</v>
      </c>
      <c r="I1785">
        <v>120</v>
      </c>
      <c r="J1785">
        <v>23</v>
      </c>
      <c r="K1785" s="4">
        <v>1.1111100111111E+24</v>
      </c>
      <c r="L1785" t="s">
        <v>10600</v>
      </c>
      <c r="M1785" t="s">
        <v>915</v>
      </c>
      <c r="N1785" t="s">
        <v>9852</v>
      </c>
      <c r="O1785" t="s">
        <v>66</v>
      </c>
      <c r="P1785" t="s">
        <v>20</v>
      </c>
      <c r="Q1785" t="s">
        <v>2051</v>
      </c>
    </row>
    <row r="1786" spans="1:17" x14ac:dyDescent="0.25">
      <c r="A1786" t="s">
        <v>10602</v>
      </c>
      <c r="B1786" t="s">
        <v>17</v>
      </c>
      <c r="C1786">
        <v>1</v>
      </c>
      <c r="D1786" t="s">
        <v>18</v>
      </c>
      <c r="E1786" t="s">
        <v>19</v>
      </c>
      <c r="F1786" s="1">
        <v>0.66666666666666663</v>
      </c>
      <c r="G1786" t="s">
        <v>38</v>
      </c>
      <c r="H1786" t="s">
        <v>38</v>
      </c>
      <c r="I1786">
        <v>60</v>
      </c>
      <c r="J1786">
        <v>0</v>
      </c>
      <c r="K1786" s="4">
        <v>1111110</v>
      </c>
      <c r="L1786" t="s">
        <v>10603</v>
      </c>
      <c r="N1786" t="s">
        <v>10594</v>
      </c>
      <c r="O1786" t="s">
        <v>2044</v>
      </c>
      <c r="P1786" t="s">
        <v>20</v>
      </c>
      <c r="Q1786" t="s">
        <v>2052</v>
      </c>
    </row>
    <row r="1787" spans="1:17" x14ac:dyDescent="0.25">
      <c r="A1787" t="s">
        <v>10604</v>
      </c>
      <c r="B1787" t="s">
        <v>17</v>
      </c>
      <c r="C1787">
        <v>1</v>
      </c>
      <c r="D1787" t="s">
        <v>18</v>
      </c>
      <c r="E1787" t="s">
        <v>33</v>
      </c>
      <c r="F1787" s="1">
        <v>0.75</v>
      </c>
      <c r="G1787" t="s">
        <v>9831</v>
      </c>
      <c r="H1787" t="s">
        <v>2053</v>
      </c>
      <c r="I1787">
        <v>120</v>
      </c>
      <c r="J1787">
        <v>17</v>
      </c>
      <c r="K1787" s="4">
        <v>1.1111100111111E+24</v>
      </c>
      <c r="L1787" t="s">
        <v>10605</v>
      </c>
      <c r="M1787" t="s">
        <v>915</v>
      </c>
      <c r="N1787" t="s">
        <v>10594</v>
      </c>
      <c r="O1787" t="s">
        <v>66</v>
      </c>
      <c r="P1787" t="s">
        <v>20</v>
      </c>
      <c r="Q1787" t="s">
        <v>2054</v>
      </c>
    </row>
    <row r="1788" spans="1:17" x14ac:dyDescent="0.25">
      <c r="A1788" t="s">
        <v>10606</v>
      </c>
      <c r="B1788" t="s">
        <v>17</v>
      </c>
      <c r="C1788">
        <v>1</v>
      </c>
      <c r="D1788" t="s">
        <v>18</v>
      </c>
      <c r="E1788" t="s">
        <v>29</v>
      </c>
      <c r="F1788" s="1">
        <v>0.66666666666666663</v>
      </c>
      <c r="G1788" t="s">
        <v>10385</v>
      </c>
      <c r="H1788" t="s">
        <v>2055</v>
      </c>
      <c r="I1788">
        <v>120</v>
      </c>
      <c r="J1788">
        <v>0</v>
      </c>
      <c r="K1788" s="4">
        <v>1.1111100111111E+24</v>
      </c>
      <c r="L1788" t="s">
        <v>10607</v>
      </c>
      <c r="M1788" t="s">
        <v>915</v>
      </c>
      <c r="N1788" t="s">
        <v>9852</v>
      </c>
      <c r="O1788" t="s">
        <v>66</v>
      </c>
      <c r="P1788" t="s">
        <v>20</v>
      </c>
      <c r="Q1788" t="s">
        <v>2056</v>
      </c>
    </row>
    <row r="1789" spans="1:17" x14ac:dyDescent="0.25">
      <c r="A1789" t="s">
        <v>10608</v>
      </c>
      <c r="B1789" t="s">
        <v>17</v>
      </c>
      <c r="C1789">
        <v>1</v>
      </c>
      <c r="D1789" t="s">
        <v>18</v>
      </c>
      <c r="E1789" t="s">
        <v>530</v>
      </c>
      <c r="F1789" s="1">
        <v>0.375</v>
      </c>
      <c r="G1789" t="s">
        <v>10609</v>
      </c>
      <c r="H1789" t="s">
        <v>38</v>
      </c>
      <c r="I1789">
        <v>420</v>
      </c>
      <c r="J1789">
        <v>8</v>
      </c>
      <c r="K1789" s="4">
        <v>1.111E+49</v>
      </c>
      <c r="L1789" t="s">
        <v>10610</v>
      </c>
      <c r="M1789" t="s">
        <v>915</v>
      </c>
      <c r="N1789" t="s">
        <v>9852</v>
      </c>
      <c r="O1789" t="s">
        <v>311</v>
      </c>
      <c r="P1789" t="s">
        <v>20</v>
      </c>
      <c r="Q1789" t="s">
        <v>2057</v>
      </c>
    </row>
    <row r="1790" spans="1:17" x14ac:dyDescent="0.25">
      <c r="A1790" t="s">
        <v>10611</v>
      </c>
      <c r="B1790" t="s">
        <v>17</v>
      </c>
      <c r="C1790">
        <v>1</v>
      </c>
      <c r="D1790" t="s">
        <v>18</v>
      </c>
      <c r="E1790" t="s">
        <v>19</v>
      </c>
      <c r="F1790" s="1">
        <v>0.54166666666666663</v>
      </c>
      <c r="G1790" t="s">
        <v>10379</v>
      </c>
      <c r="H1790" t="s">
        <v>10612</v>
      </c>
      <c r="I1790">
        <v>180</v>
      </c>
      <c r="J1790">
        <v>10</v>
      </c>
      <c r="K1790" s="4">
        <v>1.1111010001111099E+44</v>
      </c>
      <c r="L1790" t="s">
        <v>10613</v>
      </c>
      <c r="M1790" t="s">
        <v>915</v>
      </c>
      <c r="N1790" t="s">
        <v>10594</v>
      </c>
      <c r="O1790" t="s">
        <v>25</v>
      </c>
      <c r="P1790" t="s">
        <v>20</v>
      </c>
      <c r="Q1790" t="s">
        <v>2058</v>
      </c>
    </row>
    <row r="1791" spans="1:17" x14ac:dyDescent="0.25">
      <c r="A1791" t="s">
        <v>10614</v>
      </c>
      <c r="B1791" t="s">
        <v>17</v>
      </c>
      <c r="C1791">
        <v>1</v>
      </c>
      <c r="D1791" t="s">
        <v>18</v>
      </c>
      <c r="E1791" t="s">
        <v>42</v>
      </c>
      <c r="F1791" s="1">
        <v>0.66666666666666663</v>
      </c>
      <c r="G1791" t="s">
        <v>10379</v>
      </c>
      <c r="H1791" t="s">
        <v>10615</v>
      </c>
      <c r="I1791">
        <v>180</v>
      </c>
      <c r="J1791">
        <v>0</v>
      </c>
      <c r="K1791" s="4">
        <v>1.1111111110011E+23</v>
      </c>
      <c r="L1791" t="s">
        <v>10616</v>
      </c>
      <c r="M1791" t="s">
        <v>915</v>
      </c>
      <c r="N1791" t="s">
        <v>9852</v>
      </c>
      <c r="O1791" t="s">
        <v>66</v>
      </c>
      <c r="P1791" t="s">
        <v>20</v>
      </c>
      <c r="Q1791" t="s">
        <v>2060</v>
      </c>
    </row>
    <row r="1792" spans="1:17" x14ac:dyDescent="0.25">
      <c r="A1792" t="s">
        <v>10617</v>
      </c>
      <c r="B1792" t="s">
        <v>17</v>
      </c>
      <c r="C1792">
        <v>1</v>
      </c>
      <c r="D1792" t="s">
        <v>18</v>
      </c>
      <c r="E1792" t="s">
        <v>33</v>
      </c>
      <c r="F1792" s="1">
        <v>0.41666666666666669</v>
      </c>
      <c r="G1792" t="s">
        <v>10379</v>
      </c>
      <c r="H1792" t="s">
        <v>2061</v>
      </c>
      <c r="I1792">
        <v>180</v>
      </c>
      <c r="J1792">
        <v>9</v>
      </c>
      <c r="K1792" s="4">
        <v>1.1111110001111099E+44</v>
      </c>
      <c r="L1792" t="s">
        <v>10618</v>
      </c>
      <c r="M1792" t="s">
        <v>915</v>
      </c>
      <c r="N1792" t="s">
        <v>10594</v>
      </c>
      <c r="O1792" t="s">
        <v>25</v>
      </c>
      <c r="P1792" t="s">
        <v>20</v>
      </c>
      <c r="Q1792" t="s">
        <v>2062</v>
      </c>
    </row>
    <row r="1793" spans="1:17" x14ac:dyDescent="0.25">
      <c r="A1793" t="s">
        <v>10619</v>
      </c>
      <c r="B1793" t="s">
        <v>17</v>
      </c>
      <c r="C1793">
        <v>1</v>
      </c>
      <c r="D1793" t="s">
        <v>18</v>
      </c>
      <c r="E1793" t="s">
        <v>19</v>
      </c>
      <c r="F1793" s="1">
        <v>0.45833333333333331</v>
      </c>
      <c r="G1793" t="s">
        <v>10620</v>
      </c>
      <c r="H1793" t="s">
        <v>38</v>
      </c>
      <c r="I1793">
        <v>180</v>
      </c>
      <c r="J1793">
        <v>9</v>
      </c>
      <c r="K1793" s="4">
        <v>1.1111100111111E+24</v>
      </c>
      <c r="L1793" t="s">
        <v>38</v>
      </c>
      <c r="M1793" t="s">
        <v>915</v>
      </c>
      <c r="N1793" t="s">
        <v>10040</v>
      </c>
      <c r="O1793" t="s">
        <v>66</v>
      </c>
      <c r="P1793" t="s">
        <v>20</v>
      </c>
      <c r="Q1793" t="s">
        <v>2063</v>
      </c>
    </row>
    <row r="1794" spans="1:17" x14ac:dyDescent="0.25">
      <c r="A1794" t="s">
        <v>10621</v>
      </c>
      <c r="B1794" t="s">
        <v>17</v>
      </c>
      <c r="C1794">
        <v>1</v>
      </c>
      <c r="D1794" t="s">
        <v>18</v>
      </c>
      <c r="E1794" t="s">
        <v>33</v>
      </c>
      <c r="F1794" s="1">
        <v>0.375</v>
      </c>
      <c r="G1794" t="s">
        <v>10622</v>
      </c>
      <c r="H1794" t="s">
        <v>2061</v>
      </c>
      <c r="I1794">
        <v>180</v>
      </c>
      <c r="J1794">
        <v>9</v>
      </c>
      <c r="K1794" s="4">
        <v>1.1111100111111E+24</v>
      </c>
      <c r="L1794" t="s">
        <v>10623</v>
      </c>
      <c r="M1794" t="s">
        <v>915</v>
      </c>
      <c r="N1794" t="s">
        <v>10594</v>
      </c>
      <c r="O1794" t="s">
        <v>66</v>
      </c>
      <c r="P1794" t="s">
        <v>20</v>
      </c>
      <c r="Q1794" t="s">
        <v>2064</v>
      </c>
    </row>
    <row r="1795" spans="1:17" x14ac:dyDescent="0.25">
      <c r="A1795" t="s">
        <v>10624</v>
      </c>
      <c r="B1795" t="s">
        <v>17</v>
      </c>
      <c r="C1795">
        <v>1</v>
      </c>
      <c r="D1795" t="s">
        <v>18</v>
      </c>
      <c r="E1795" t="s">
        <v>19</v>
      </c>
      <c r="F1795" s="1">
        <v>0.66666666666666663</v>
      </c>
      <c r="G1795" t="s">
        <v>9831</v>
      </c>
      <c r="H1795" t="s">
        <v>935</v>
      </c>
      <c r="I1795">
        <v>120</v>
      </c>
      <c r="J1795">
        <v>3</v>
      </c>
      <c r="K1795" s="4">
        <v>1.1111010001111099E+44</v>
      </c>
      <c r="L1795" t="s">
        <v>9832</v>
      </c>
      <c r="M1795" t="s">
        <v>915</v>
      </c>
      <c r="N1795" t="s">
        <v>9821</v>
      </c>
      <c r="O1795" t="s">
        <v>331</v>
      </c>
      <c r="P1795" t="s">
        <v>20</v>
      </c>
      <c r="Q1795" t="s">
        <v>2065</v>
      </c>
    </row>
    <row r="1796" spans="1:17" x14ac:dyDescent="0.25">
      <c r="A1796" t="s">
        <v>10625</v>
      </c>
      <c r="B1796" t="s">
        <v>17</v>
      </c>
      <c r="C1796">
        <v>1</v>
      </c>
      <c r="D1796" t="s">
        <v>18</v>
      </c>
      <c r="E1796" t="s">
        <v>33</v>
      </c>
      <c r="F1796" s="1">
        <v>0.66666666666666663</v>
      </c>
      <c r="G1796" t="s">
        <v>9834</v>
      </c>
      <c r="H1796" t="s">
        <v>9835</v>
      </c>
      <c r="I1796">
        <v>120</v>
      </c>
      <c r="J1796">
        <v>1</v>
      </c>
      <c r="K1796" s="4">
        <v>1.1111110001111099E+44</v>
      </c>
      <c r="L1796" t="s">
        <v>9836</v>
      </c>
      <c r="M1796" t="s">
        <v>915</v>
      </c>
      <c r="N1796" t="s">
        <v>9821</v>
      </c>
      <c r="O1796" t="s">
        <v>331</v>
      </c>
      <c r="P1796" t="s">
        <v>20</v>
      </c>
      <c r="Q1796" t="s">
        <v>2066</v>
      </c>
    </row>
    <row r="1797" spans="1:17" x14ac:dyDescent="0.25">
      <c r="A1797" t="s">
        <v>10626</v>
      </c>
      <c r="B1797" t="s">
        <v>17</v>
      </c>
      <c r="C1797">
        <v>1</v>
      </c>
      <c r="D1797" t="s">
        <v>18</v>
      </c>
      <c r="E1797" t="s">
        <v>42</v>
      </c>
      <c r="F1797" s="1">
        <v>0.66666666666666663</v>
      </c>
      <c r="G1797" t="s">
        <v>9838</v>
      </c>
      <c r="H1797" t="s">
        <v>940</v>
      </c>
      <c r="I1797">
        <v>120</v>
      </c>
      <c r="J1797">
        <v>3</v>
      </c>
      <c r="K1797" s="4">
        <v>1.1111110001111099E+44</v>
      </c>
      <c r="L1797" t="s">
        <v>9839</v>
      </c>
      <c r="M1797" t="s">
        <v>915</v>
      </c>
      <c r="N1797" t="s">
        <v>9821</v>
      </c>
      <c r="O1797" t="s">
        <v>331</v>
      </c>
      <c r="P1797" t="s">
        <v>20</v>
      </c>
      <c r="Q1797" t="s">
        <v>2067</v>
      </c>
    </row>
    <row r="1798" spans="1:17" x14ac:dyDescent="0.25">
      <c r="A1798" t="s">
        <v>10627</v>
      </c>
      <c r="B1798" t="s">
        <v>179</v>
      </c>
      <c r="C1798">
        <v>1</v>
      </c>
      <c r="D1798" t="s">
        <v>18</v>
      </c>
      <c r="E1798" t="s">
        <v>33</v>
      </c>
      <c r="F1798" s="1">
        <v>0.375</v>
      </c>
      <c r="G1798" t="s">
        <v>9841</v>
      </c>
      <c r="H1798" t="s">
        <v>9842</v>
      </c>
      <c r="I1798">
        <v>360</v>
      </c>
      <c r="J1798">
        <v>1</v>
      </c>
      <c r="K1798" s="4">
        <v>1E+42</v>
      </c>
      <c r="L1798" t="s">
        <v>38</v>
      </c>
      <c r="M1798" t="s">
        <v>915</v>
      </c>
      <c r="N1798" t="s">
        <v>9821</v>
      </c>
      <c r="O1798" t="s">
        <v>331</v>
      </c>
      <c r="P1798" t="s">
        <v>180</v>
      </c>
      <c r="Q1798" t="s">
        <v>2068</v>
      </c>
    </row>
    <row r="1799" spans="1:17" x14ac:dyDescent="0.25">
      <c r="A1799" t="s">
        <v>10627</v>
      </c>
      <c r="B1799" t="s">
        <v>713</v>
      </c>
      <c r="C1799">
        <v>1</v>
      </c>
      <c r="D1799" t="s">
        <v>18</v>
      </c>
      <c r="E1799" t="s">
        <v>42</v>
      </c>
      <c r="F1799" s="1">
        <v>0.375</v>
      </c>
      <c r="G1799" t="s">
        <v>9841</v>
      </c>
      <c r="H1799" t="s">
        <v>9843</v>
      </c>
      <c r="I1799">
        <v>360</v>
      </c>
      <c r="J1799">
        <v>1</v>
      </c>
      <c r="K1799" s="4">
        <v>1E+42</v>
      </c>
      <c r="L1799" t="s">
        <v>38</v>
      </c>
      <c r="M1799" t="s">
        <v>915</v>
      </c>
      <c r="N1799" t="s">
        <v>9821</v>
      </c>
      <c r="O1799" t="s">
        <v>331</v>
      </c>
      <c r="P1799" t="s">
        <v>180</v>
      </c>
      <c r="Q1799" t="s">
        <v>2069</v>
      </c>
    </row>
    <row r="1800" spans="1:17" x14ac:dyDescent="0.25">
      <c r="A1800" t="s">
        <v>10627</v>
      </c>
      <c r="B1800" t="s">
        <v>946</v>
      </c>
      <c r="C1800">
        <v>1</v>
      </c>
      <c r="D1800" t="s">
        <v>18</v>
      </c>
      <c r="E1800" t="s">
        <v>29</v>
      </c>
      <c r="F1800" s="1">
        <v>0.375</v>
      </c>
      <c r="G1800" t="s">
        <v>9841</v>
      </c>
      <c r="H1800" t="s">
        <v>9844</v>
      </c>
      <c r="I1800">
        <v>360</v>
      </c>
      <c r="J1800">
        <v>1</v>
      </c>
      <c r="K1800" s="4">
        <v>9.9999999999999995E+33</v>
      </c>
      <c r="L1800" t="s">
        <v>38</v>
      </c>
      <c r="M1800" t="s">
        <v>915</v>
      </c>
      <c r="N1800" t="s">
        <v>9821</v>
      </c>
      <c r="O1800" t="s">
        <v>331</v>
      </c>
      <c r="P1800" t="s">
        <v>180</v>
      </c>
      <c r="Q1800" t="s">
        <v>2070</v>
      </c>
    </row>
    <row r="1801" spans="1:17" x14ac:dyDescent="0.25">
      <c r="A1801" t="s">
        <v>10627</v>
      </c>
      <c r="B1801" t="s">
        <v>948</v>
      </c>
      <c r="C1801">
        <v>1</v>
      </c>
      <c r="D1801" t="s">
        <v>18</v>
      </c>
      <c r="E1801" t="s">
        <v>33</v>
      </c>
      <c r="F1801" s="1">
        <v>0.375</v>
      </c>
      <c r="G1801" t="s">
        <v>9841</v>
      </c>
      <c r="H1801" t="s">
        <v>9845</v>
      </c>
      <c r="I1801">
        <v>360</v>
      </c>
      <c r="J1801">
        <v>1</v>
      </c>
      <c r="K1801" s="4">
        <v>9.9999999999999995E+33</v>
      </c>
      <c r="L1801" t="s">
        <v>38</v>
      </c>
      <c r="M1801" t="s">
        <v>915</v>
      </c>
      <c r="N1801" t="s">
        <v>9821</v>
      </c>
      <c r="O1801" t="s">
        <v>331</v>
      </c>
      <c r="P1801" t="s">
        <v>180</v>
      </c>
      <c r="Q1801" t="s">
        <v>2071</v>
      </c>
    </row>
    <row r="1802" spans="1:17" x14ac:dyDescent="0.25">
      <c r="A1802" t="s">
        <v>10627</v>
      </c>
      <c r="B1802" t="s">
        <v>950</v>
      </c>
      <c r="C1802">
        <v>1</v>
      </c>
      <c r="D1802" t="s">
        <v>18</v>
      </c>
      <c r="E1802" t="s">
        <v>29</v>
      </c>
      <c r="F1802" s="1">
        <v>0.375</v>
      </c>
      <c r="G1802" t="s">
        <v>9841</v>
      </c>
      <c r="H1802" t="s">
        <v>9846</v>
      </c>
      <c r="I1802">
        <v>360</v>
      </c>
      <c r="J1802">
        <v>1</v>
      </c>
      <c r="K1802" s="4">
        <v>9.9999999999999998E+23</v>
      </c>
      <c r="L1802" t="s">
        <v>38</v>
      </c>
      <c r="M1802" t="s">
        <v>915</v>
      </c>
      <c r="N1802" t="s">
        <v>9821</v>
      </c>
      <c r="O1802" t="s">
        <v>331</v>
      </c>
      <c r="P1802" t="s">
        <v>180</v>
      </c>
      <c r="Q1802" t="s">
        <v>2072</v>
      </c>
    </row>
    <row r="1803" spans="1:17" x14ac:dyDescent="0.25">
      <c r="A1803" t="s">
        <v>10627</v>
      </c>
      <c r="B1803" t="s">
        <v>952</v>
      </c>
      <c r="C1803">
        <v>1</v>
      </c>
      <c r="D1803" t="s">
        <v>18</v>
      </c>
      <c r="E1803" t="s">
        <v>29</v>
      </c>
      <c r="F1803" s="1">
        <v>0.375</v>
      </c>
      <c r="G1803" t="s">
        <v>9841</v>
      </c>
      <c r="H1803" t="s">
        <v>9847</v>
      </c>
      <c r="I1803">
        <v>360</v>
      </c>
      <c r="J1803">
        <v>1</v>
      </c>
      <c r="K1803" s="4">
        <v>1E+19</v>
      </c>
      <c r="L1803" t="s">
        <v>38</v>
      </c>
      <c r="M1803" t="s">
        <v>915</v>
      </c>
      <c r="N1803" t="s">
        <v>9821</v>
      </c>
      <c r="O1803" t="s">
        <v>331</v>
      </c>
      <c r="P1803" t="s">
        <v>180</v>
      </c>
      <c r="Q1803" t="s">
        <v>2073</v>
      </c>
    </row>
    <row r="1804" spans="1:17" x14ac:dyDescent="0.25">
      <c r="A1804" t="s">
        <v>10627</v>
      </c>
      <c r="B1804" t="s">
        <v>954</v>
      </c>
      <c r="C1804">
        <v>1</v>
      </c>
      <c r="D1804" t="s">
        <v>18</v>
      </c>
      <c r="E1804" t="s">
        <v>33</v>
      </c>
      <c r="F1804" s="1">
        <v>0.375</v>
      </c>
      <c r="G1804" t="s">
        <v>9841</v>
      </c>
      <c r="H1804" t="s">
        <v>9848</v>
      </c>
      <c r="I1804">
        <v>360</v>
      </c>
      <c r="J1804">
        <v>1</v>
      </c>
      <c r="K1804" s="4">
        <v>1E+19</v>
      </c>
      <c r="L1804" t="s">
        <v>38</v>
      </c>
      <c r="M1804" t="s">
        <v>915</v>
      </c>
      <c r="N1804" t="s">
        <v>9821</v>
      </c>
      <c r="O1804" t="s">
        <v>331</v>
      </c>
      <c r="P1804" t="s">
        <v>180</v>
      </c>
      <c r="Q1804" t="s">
        <v>2074</v>
      </c>
    </row>
    <row r="1805" spans="1:17" x14ac:dyDescent="0.25">
      <c r="A1805" t="s">
        <v>10628</v>
      </c>
      <c r="B1805" t="s">
        <v>179</v>
      </c>
      <c r="C1805">
        <v>1</v>
      </c>
      <c r="D1805" t="s">
        <v>1189</v>
      </c>
      <c r="E1805" t="s">
        <v>33</v>
      </c>
      <c r="F1805" s="1">
        <v>0.375</v>
      </c>
      <c r="G1805" t="s">
        <v>10385</v>
      </c>
      <c r="H1805" t="s">
        <v>10386</v>
      </c>
      <c r="I1805">
        <v>420</v>
      </c>
      <c r="J1805">
        <v>0</v>
      </c>
      <c r="K1805" s="4">
        <v>1E+43</v>
      </c>
      <c r="L1805" t="s">
        <v>38</v>
      </c>
      <c r="M1805" t="s">
        <v>915</v>
      </c>
      <c r="N1805" t="s">
        <v>9821</v>
      </c>
      <c r="O1805" t="s">
        <v>331</v>
      </c>
      <c r="P1805" t="s">
        <v>180</v>
      </c>
      <c r="Q1805" t="s">
        <v>2075</v>
      </c>
    </row>
    <row r="1806" spans="1:17" x14ac:dyDescent="0.25">
      <c r="A1806" t="s">
        <v>10628</v>
      </c>
      <c r="B1806" t="s">
        <v>713</v>
      </c>
      <c r="C1806">
        <v>1</v>
      </c>
      <c r="D1806" t="s">
        <v>1189</v>
      </c>
      <c r="E1806" t="s">
        <v>19</v>
      </c>
      <c r="F1806" s="1">
        <v>0.375</v>
      </c>
      <c r="G1806" t="s">
        <v>9822</v>
      </c>
      <c r="H1806" t="s">
        <v>10387</v>
      </c>
      <c r="I1806">
        <v>420</v>
      </c>
      <c r="J1806">
        <v>0</v>
      </c>
      <c r="K1806" s="4">
        <v>9.9999999999999996E+30</v>
      </c>
      <c r="L1806" t="s">
        <v>38</v>
      </c>
      <c r="M1806" t="s">
        <v>915</v>
      </c>
      <c r="N1806" t="s">
        <v>9821</v>
      </c>
      <c r="O1806" t="s">
        <v>331</v>
      </c>
      <c r="P1806" t="s">
        <v>180</v>
      </c>
      <c r="Q1806" t="s">
        <v>2076</v>
      </c>
    </row>
    <row r="1807" spans="1:17" x14ac:dyDescent="0.25">
      <c r="A1807" t="s">
        <v>10628</v>
      </c>
      <c r="B1807" t="s">
        <v>946</v>
      </c>
      <c r="C1807">
        <v>1</v>
      </c>
      <c r="D1807" t="s">
        <v>1189</v>
      </c>
      <c r="E1807" t="s">
        <v>29</v>
      </c>
      <c r="F1807" s="1">
        <v>0.375</v>
      </c>
      <c r="G1807" t="s">
        <v>9819</v>
      </c>
      <c r="H1807" t="s">
        <v>10388</v>
      </c>
      <c r="I1807">
        <v>420</v>
      </c>
      <c r="J1807">
        <v>0</v>
      </c>
      <c r="K1807" s="4">
        <v>9.9999999999999992E+22</v>
      </c>
      <c r="L1807" t="s">
        <v>38</v>
      </c>
      <c r="M1807" t="s">
        <v>915</v>
      </c>
      <c r="N1807" t="s">
        <v>9821</v>
      </c>
      <c r="O1807" t="s">
        <v>331</v>
      </c>
      <c r="P1807" t="s">
        <v>180</v>
      </c>
      <c r="Q1807" t="s">
        <v>2077</v>
      </c>
    </row>
    <row r="1808" spans="1:17" x14ac:dyDescent="0.25">
      <c r="A1808" t="s">
        <v>10628</v>
      </c>
      <c r="B1808" t="s">
        <v>948</v>
      </c>
      <c r="C1808">
        <v>1</v>
      </c>
      <c r="D1808" t="s">
        <v>1189</v>
      </c>
      <c r="E1808" t="s">
        <v>33</v>
      </c>
      <c r="F1808" s="1">
        <v>0.375</v>
      </c>
      <c r="G1808" t="s">
        <v>9822</v>
      </c>
      <c r="H1808" t="s">
        <v>38</v>
      </c>
      <c r="I1808">
        <v>420</v>
      </c>
      <c r="J1808">
        <v>0</v>
      </c>
      <c r="K1808" s="4">
        <v>1E+16</v>
      </c>
      <c r="L1808" t="s">
        <v>38</v>
      </c>
      <c r="M1808" t="s">
        <v>915</v>
      </c>
      <c r="N1808" t="s">
        <v>9821</v>
      </c>
      <c r="O1808" t="s">
        <v>331</v>
      </c>
      <c r="P1808" t="s">
        <v>180</v>
      </c>
      <c r="Q1808" t="s">
        <v>2078</v>
      </c>
    </row>
    <row r="1809" spans="1:17" x14ac:dyDescent="0.25">
      <c r="A1809" t="s">
        <v>10629</v>
      </c>
      <c r="B1809" t="s">
        <v>17</v>
      </c>
      <c r="C1809">
        <v>1</v>
      </c>
      <c r="D1809" t="s">
        <v>18</v>
      </c>
      <c r="E1809" t="s">
        <v>29</v>
      </c>
      <c r="F1809" s="1">
        <v>0.66666666666666663</v>
      </c>
      <c r="G1809" t="s">
        <v>10630</v>
      </c>
      <c r="H1809" t="s">
        <v>2079</v>
      </c>
      <c r="I1809">
        <v>120</v>
      </c>
      <c r="J1809">
        <v>5</v>
      </c>
      <c r="K1809" s="4">
        <v>1.01010100000101E+32</v>
      </c>
      <c r="L1809" t="s">
        <v>10631</v>
      </c>
      <c r="M1809" t="s">
        <v>915</v>
      </c>
      <c r="N1809" t="s">
        <v>9852</v>
      </c>
      <c r="O1809" t="s">
        <v>453</v>
      </c>
      <c r="P1809" t="s">
        <v>20</v>
      </c>
      <c r="Q1809" t="s">
        <v>2080</v>
      </c>
    </row>
    <row r="1810" spans="1:17" x14ac:dyDescent="0.25">
      <c r="A1810" t="s">
        <v>10632</v>
      </c>
      <c r="B1810" t="s">
        <v>17</v>
      </c>
      <c r="C1810">
        <v>1</v>
      </c>
      <c r="D1810" t="s">
        <v>18</v>
      </c>
      <c r="E1810" t="s">
        <v>29</v>
      </c>
      <c r="F1810" s="1">
        <v>0.66666666666666663</v>
      </c>
      <c r="G1810" t="s">
        <v>10633</v>
      </c>
      <c r="H1810" t="s">
        <v>10634</v>
      </c>
      <c r="I1810">
        <v>120</v>
      </c>
      <c r="J1810">
        <v>9</v>
      </c>
      <c r="K1810" s="4">
        <v>1.0101000000101001E+44</v>
      </c>
      <c r="L1810" t="s">
        <v>10635</v>
      </c>
      <c r="M1810" t="s">
        <v>915</v>
      </c>
      <c r="N1810" t="s">
        <v>10594</v>
      </c>
      <c r="O1810" t="s">
        <v>331</v>
      </c>
      <c r="P1810" t="s">
        <v>20</v>
      </c>
      <c r="Q1810" t="s">
        <v>2081</v>
      </c>
    </row>
    <row r="1811" spans="1:17" x14ac:dyDescent="0.25">
      <c r="A1811" t="s">
        <v>10636</v>
      </c>
      <c r="B1811" t="s">
        <v>17</v>
      </c>
      <c r="C1811">
        <v>1</v>
      </c>
      <c r="D1811" t="s">
        <v>18</v>
      </c>
      <c r="E1811" t="s">
        <v>530</v>
      </c>
      <c r="F1811" s="1">
        <v>0.375</v>
      </c>
      <c r="G1811" t="s">
        <v>10637</v>
      </c>
      <c r="H1811" t="s">
        <v>2082</v>
      </c>
      <c r="I1811">
        <v>420</v>
      </c>
      <c r="J1811">
        <v>16</v>
      </c>
      <c r="K1811" s="4">
        <v>9.9999999999999993E+44</v>
      </c>
      <c r="L1811" t="s">
        <v>10638</v>
      </c>
      <c r="M1811" t="s">
        <v>915</v>
      </c>
      <c r="N1811" t="s">
        <v>10594</v>
      </c>
      <c r="O1811" t="s">
        <v>25</v>
      </c>
      <c r="P1811" t="s">
        <v>20</v>
      </c>
      <c r="Q1811" t="s">
        <v>2083</v>
      </c>
    </row>
    <row r="1812" spans="1:17" x14ac:dyDescent="0.25">
      <c r="A1812" t="s">
        <v>10636</v>
      </c>
      <c r="B1812" t="s">
        <v>28</v>
      </c>
      <c r="C1812">
        <v>1</v>
      </c>
      <c r="D1812" t="s">
        <v>18</v>
      </c>
      <c r="E1812" t="s">
        <v>530</v>
      </c>
      <c r="F1812" s="1">
        <v>0.375</v>
      </c>
      <c r="G1812" t="s">
        <v>10637</v>
      </c>
      <c r="H1812" t="s">
        <v>2082</v>
      </c>
      <c r="I1812">
        <v>420</v>
      </c>
      <c r="J1812">
        <v>16</v>
      </c>
      <c r="K1812" s="4">
        <v>1E+43</v>
      </c>
      <c r="L1812" t="s">
        <v>10638</v>
      </c>
      <c r="M1812" t="s">
        <v>915</v>
      </c>
      <c r="N1812" t="s">
        <v>10594</v>
      </c>
      <c r="O1812" t="s">
        <v>25</v>
      </c>
      <c r="P1812" t="s">
        <v>20</v>
      </c>
      <c r="Q1812" t="s">
        <v>2084</v>
      </c>
    </row>
    <row r="1813" spans="1:17" x14ac:dyDescent="0.25">
      <c r="A1813" t="s">
        <v>10636</v>
      </c>
      <c r="B1813" t="s">
        <v>32</v>
      </c>
      <c r="C1813">
        <v>1</v>
      </c>
      <c r="D1813" t="s">
        <v>18</v>
      </c>
      <c r="E1813" t="s">
        <v>530</v>
      </c>
      <c r="F1813" s="1">
        <v>0.375</v>
      </c>
      <c r="G1813" t="s">
        <v>10630</v>
      </c>
      <c r="H1813" t="s">
        <v>2082</v>
      </c>
      <c r="I1813">
        <v>420</v>
      </c>
      <c r="J1813">
        <v>16</v>
      </c>
      <c r="K1813" s="4">
        <v>1E+41</v>
      </c>
      <c r="L1813" t="s">
        <v>10638</v>
      </c>
      <c r="M1813" t="s">
        <v>915</v>
      </c>
      <c r="N1813" t="s">
        <v>10594</v>
      </c>
      <c r="O1813" t="s">
        <v>25</v>
      </c>
      <c r="P1813" t="s">
        <v>20</v>
      </c>
      <c r="Q1813" t="s">
        <v>2085</v>
      </c>
    </row>
    <row r="1814" spans="1:17" x14ac:dyDescent="0.25">
      <c r="A1814" t="s">
        <v>10636</v>
      </c>
      <c r="B1814" t="s">
        <v>479</v>
      </c>
      <c r="C1814">
        <v>1</v>
      </c>
      <c r="D1814" t="s">
        <v>18</v>
      </c>
      <c r="E1814" t="s">
        <v>530</v>
      </c>
      <c r="F1814" s="1">
        <v>0.375</v>
      </c>
      <c r="G1814" t="s">
        <v>10630</v>
      </c>
      <c r="H1814" t="s">
        <v>2082</v>
      </c>
      <c r="I1814">
        <v>420</v>
      </c>
      <c r="J1814">
        <v>16</v>
      </c>
      <c r="K1814" s="4">
        <v>9.9999999999999994E+38</v>
      </c>
      <c r="L1814" t="s">
        <v>10638</v>
      </c>
      <c r="M1814" t="s">
        <v>915</v>
      </c>
      <c r="N1814" t="s">
        <v>10594</v>
      </c>
      <c r="O1814" t="s">
        <v>25</v>
      </c>
      <c r="P1814" t="s">
        <v>20</v>
      </c>
      <c r="Q1814" t="s">
        <v>2086</v>
      </c>
    </row>
    <row r="1815" spans="1:17" x14ac:dyDescent="0.25">
      <c r="A1815" t="s">
        <v>10636</v>
      </c>
      <c r="B1815" t="s">
        <v>502</v>
      </c>
      <c r="C1815">
        <v>1</v>
      </c>
      <c r="D1815" t="s">
        <v>18</v>
      </c>
      <c r="E1815" t="s">
        <v>530</v>
      </c>
      <c r="F1815" s="1">
        <v>0.375</v>
      </c>
      <c r="G1815" t="s">
        <v>10630</v>
      </c>
      <c r="H1815" t="s">
        <v>2082</v>
      </c>
      <c r="I1815">
        <v>420</v>
      </c>
      <c r="J1815">
        <v>16</v>
      </c>
      <c r="K1815" s="4">
        <v>9.9999999999999995E+36</v>
      </c>
      <c r="L1815" t="s">
        <v>10638</v>
      </c>
      <c r="M1815" t="s">
        <v>915</v>
      </c>
      <c r="N1815" t="s">
        <v>10594</v>
      </c>
      <c r="O1815" t="s">
        <v>25</v>
      </c>
      <c r="P1815" t="s">
        <v>20</v>
      </c>
      <c r="Q1815" t="s">
        <v>2087</v>
      </c>
    </row>
    <row r="1816" spans="1:17" x14ac:dyDescent="0.25">
      <c r="A1816" t="s">
        <v>10636</v>
      </c>
      <c r="B1816" t="s">
        <v>504</v>
      </c>
      <c r="C1816">
        <v>1</v>
      </c>
      <c r="D1816" t="s">
        <v>18</v>
      </c>
      <c r="E1816" t="s">
        <v>530</v>
      </c>
      <c r="F1816" s="1">
        <v>0.375</v>
      </c>
      <c r="G1816" t="s">
        <v>10639</v>
      </c>
      <c r="H1816" t="s">
        <v>2082</v>
      </c>
      <c r="I1816">
        <v>420</v>
      </c>
      <c r="J1816">
        <v>16</v>
      </c>
      <c r="K1816" s="4">
        <v>9.9999999999999995E+33</v>
      </c>
      <c r="L1816" t="s">
        <v>10638</v>
      </c>
      <c r="M1816" t="s">
        <v>915</v>
      </c>
      <c r="N1816" t="s">
        <v>10594</v>
      </c>
      <c r="O1816" t="s">
        <v>25</v>
      </c>
      <c r="P1816" t="s">
        <v>20</v>
      </c>
      <c r="Q1816" t="s">
        <v>2088</v>
      </c>
    </row>
    <row r="1817" spans="1:17" x14ac:dyDescent="0.25">
      <c r="A1817" t="s">
        <v>10636</v>
      </c>
      <c r="B1817" t="s">
        <v>1107</v>
      </c>
      <c r="C1817">
        <v>1</v>
      </c>
      <c r="D1817" t="s">
        <v>18</v>
      </c>
      <c r="E1817" t="s">
        <v>530</v>
      </c>
      <c r="F1817" s="1">
        <v>0.375</v>
      </c>
      <c r="G1817" t="s">
        <v>10630</v>
      </c>
      <c r="H1817" t="s">
        <v>2082</v>
      </c>
      <c r="I1817">
        <v>420</v>
      </c>
      <c r="J1817">
        <v>16</v>
      </c>
      <c r="K1817" s="4">
        <v>1.0000000000000001E+32</v>
      </c>
      <c r="L1817" t="s">
        <v>10638</v>
      </c>
      <c r="M1817" t="s">
        <v>915</v>
      </c>
      <c r="N1817" t="s">
        <v>10594</v>
      </c>
      <c r="O1817" t="s">
        <v>25</v>
      </c>
      <c r="P1817" t="s">
        <v>20</v>
      </c>
      <c r="Q1817" t="s">
        <v>2089</v>
      </c>
    </row>
    <row r="1818" spans="1:17" x14ac:dyDescent="0.25">
      <c r="A1818" t="s">
        <v>10636</v>
      </c>
      <c r="B1818" t="s">
        <v>1110</v>
      </c>
      <c r="C1818">
        <v>1</v>
      </c>
      <c r="D1818" t="s">
        <v>18</v>
      </c>
      <c r="E1818" t="s">
        <v>530</v>
      </c>
      <c r="F1818" s="1">
        <v>0.375</v>
      </c>
      <c r="G1818" t="s">
        <v>10630</v>
      </c>
      <c r="H1818" t="s">
        <v>2082</v>
      </c>
      <c r="I1818">
        <v>420</v>
      </c>
      <c r="J1818">
        <v>16</v>
      </c>
      <c r="K1818" s="4">
        <v>9.9999999999999996E+30</v>
      </c>
      <c r="L1818" t="s">
        <v>10638</v>
      </c>
      <c r="M1818" t="s">
        <v>915</v>
      </c>
      <c r="N1818" t="s">
        <v>10594</v>
      </c>
      <c r="O1818" t="s">
        <v>25</v>
      </c>
      <c r="P1818" t="s">
        <v>20</v>
      </c>
      <c r="Q1818" t="s">
        <v>2090</v>
      </c>
    </row>
    <row r="1819" spans="1:17" x14ac:dyDescent="0.25">
      <c r="A1819" t="s">
        <v>10640</v>
      </c>
      <c r="B1819" t="s">
        <v>17</v>
      </c>
      <c r="C1819">
        <v>1</v>
      </c>
      <c r="D1819" t="s">
        <v>18</v>
      </c>
      <c r="E1819" t="s">
        <v>33</v>
      </c>
      <c r="F1819" s="1">
        <v>0.66666666666666663</v>
      </c>
      <c r="G1819" t="s">
        <v>9838</v>
      </c>
      <c r="H1819" t="s">
        <v>10641</v>
      </c>
      <c r="I1819">
        <v>120</v>
      </c>
      <c r="J1819">
        <v>7</v>
      </c>
      <c r="K1819" s="4">
        <v>1.1111110001111099E+44</v>
      </c>
      <c r="L1819" t="s">
        <v>10642</v>
      </c>
      <c r="M1819" t="s">
        <v>915</v>
      </c>
      <c r="N1819" t="s">
        <v>9852</v>
      </c>
      <c r="O1819" t="s">
        <v>25</v>
      </c>
      <c r="P1819" t="s">
        <v>20</v>
      </c>
      <c r="Q1819" t="s">
        <v>2093</v>
      </c>
    </row>
    <row r="1820" spans="1:17" x14ac:dyDescent="0.25">
      <c r="A1820" t="s">
        <v>10643</v>
      </c>
      <c r="B1820" t="s">
        <v>17</v>
      </c>
      <c r="C1820">
        <v>1</v>
      </c>
      <c r="D1820" t="s">
        <v>18</v>
      </c>
      <c r="E1820" t="s">
        <v>29</v>
      </c>
      <c r="F1820" s="1">
        <v>0.66666666666666663</v>
      </c>
      <c r="G1820" t="s">
        <v>10596</v>
      </c>
      <c r="H1820" t="s">
        <v>2094</v>
      </c>
      <c r="I1820">
        <v>120</v>
      </c>
      <c r="J1820">
        <v>3</v>
      </c>
      <c r="K1820" s="4">
        <v>1.1111100111111E+24</v>
      </c>
      <c r="L1820" t="s">
        <v>10644</v>
      </c>
      <c r="M1820" t="s">
        <v>915</v>
      </c>
      <c r="N1820" t="s">
        <v>9852</v>
      </c>
      <c r="O1820" t="s">
        <v>66</v>
      </c>
      <c r="P1820" t="s">
        <v>20</v>
      </c>
      <c r="Q1820" t="s">
        <v>2095</v>
      </c>
    </row>
    <row r="1821" spans="1:17" x14ac:dyDescent="0.25">
      <c r="A1821" t="s">
        <v>10645</v>
      </c>
      <c r="B1821" t="s">
        <v>17</v>
      </c>
      <c r="C1821">
        <v>1</v>
      </c>
      <c r="D1821" t="s">
        <v>18</v>
      </c>
      <c r="E1821" t="s">
        <v>29</v>
      </c>
      <c r="F1821" s="1">
        <v>0.66666666666666663</v>
      </c>
      <c r="G1821" t="s">
        <v>10646</v>
      </c>
      <c r="H1821" t="s">
        <v>2048</v>
      </c>
      <c r="I1821">
        <v>120</v>
      </c>
      <c r="J1821">
        <v>13</v>
      </c>
      <c r="K1821" s="4">
        <v>1.1111010001111099E+44</v>
      </c>
      <c r="L1821" t="s">
        <v>10647</v>
      </c>
      <c r="M1821" t="s">
        <v>915</v>
      </c>
      <c r="N1821" t="s">
        <v>9852</v>
      </c>
      <c r="O1821" t="s">
        <v>25</v>
      </c>
      <c r="P1821" t="s">
        <v>20</v>
      </c>
      <c r="Q1821" t="s">
        <v>2096</v>
      </c>
    </row>
    <row r="1822" spans="1:17" x14ac:dyDescent="0.25">
      <c r="A1822" t="s">
        <v>10648</v>
      </c>
      <c r="B1822" t="s">
        <v>17</v>
      </c>
      <c r="C1822">
        <v>1</v>
      </c>
      <c r="D1822" t="s">
        <v>1189</v>
      </c>
      <c r="E1822" t="s">
        <v>29</v>
      </c>
      <c r="F1822" s="1">
        <v>0.66666666666666663</v>
      </c>
      <c r="G1822" t="s">
        <v>10646</v>
      </c>
      <c r="H1822" t="s">
        <v>2048</v>
      </c>
      <c r="I1822">
        <v>120</v>
      </c>
      <c r="J1822">
        <v>8</v>
      </c>
      <c r="K1822" s="4">
        <v>1.1111010001111099E+44</v>
      </c>
      <c r="L1822" t="s">
        <v>10647</v>
      </c>
      <c r="M1822" t="s">
        <v>915</v>
      </c>
      <c r="N1822" t="s">
        <v>9852</v>
      </c>
      <c r="O1822" t="s">
        <v>25</v>
      </c>
      <c r="P1822" t="s">
        <v>20</v>
      </c>
      <c r="Q1822" t="s">
        <v>2097</v>
      </c>
    </row>
    <row r="1823" spans="1:17" x14ac:dyDescent="0.25">
      <c r="A1823" t="s">
        <v>10649</v>
      </c>
      <c r="B1823" t="s">
        <v>44</v>
      </c>
      <c r="C1823">
        <v>1</v>
      </c>
      <c r="D1823" t="s">
        <v>1189</v>
      </c>
      <c r="E1823" t="s">
        <v>19</v>
      </c>
      <c r="F1823" s="1">
        <v>0.58333333333333337</v>
      </c>
      <c r="G1823" t="s">
        <v>38</v>
      </c>
      <c r="H1823" t="s">
        <v>38</v>
      </c>
      <c r="I1823">
        <v>60</v>
      </c>
      <c r="J1823">
        <v>14</v>
      </c>
      <c r="K1823" s="4">
        <v>1.1111010001111099E+44</v>
      </c>
      <c r="L1823" t="s">
        <v>10650</v>
      </c>
      <c r="N1823" t="s">
        <v>10594</v>
      </c>
      <c r="O1823" t="s">
        <v>25</v>
      </c>
      <c r="P1823" t="s">
        <v>45</v>
      </c>
      <c r="Q1823" t="s">
        <v>2098</v>
      </c>
    </row>
    <row r="1824" spans="1:17" x14ac:dyDescent="0.25">
      <c r="A1824" t="s">
        <v>10651</v>
      </c>
      <c r="B1824" t="s">
        <v>17</v>
      </c>
      <c r="C1824">
        <v>1</v>
      </c>
      <c r="D1824" t="s">
        <v>18</v>
      </c>
      <c r="E1824" t="s">
        <v>19</v>
      </c>
      <c r="F1824" s="1">
        <v>0.375</v>
      </c>
      <c r="G1824" t="s">
        <v>10652</v>
      </c>
      <c r="H1824" t="s">
        <v>2099</v>
      </c>
      <c r="I1824">
        <v>180</v>
      </c>
      <c r="J1824">
        <v>23</v>
      </c>
      <c r="K1824" s="4">
        <v>1.111E+49</v>
      </c>
      <c r="L1824" t="s">
        <v>10653</v>
      </c>
      <c r="M1824" t="s">
        <v>915</v>
      </c>
      <c r="N1824" t="s">
        <v>9852</v>
      </c>
      <c r="O1824" t="s">
        <v>1383</v>
      </c>
      <c r="P1824" t="s">
        <v>20</v>
      </c>
      <c r="Q1824" t="s">
        <v>2100</v>
      </c>
    </row>
    <row r="1825" spans="1:17" x14ac:dyDescent="0.25">
      <c r="A1825" t="s">
        <v>10651</v>
      </c>
      <c r="B1825" t="s">
        <v>28</v>
      </c>
      <c r="C1825">
        <v>1</v>
      </c>
      <c r="D1825" t="s">
        <v>18</v>
      </c>
      <c r="E1825" t="s">
        <v>29</v>
      </c>
      <c r="F1825" s="1">
        <v>0.375</v>
      </c>
      <c r="G1825" t="s">
        <v>10652</v>
      </c>
      <c r="H1825" t="s">
        <v>2099</v>
      </c>
      <c r="I1825">
        <v>180</v>
      </c>
      <c r="J1825">
        <v>23</v>
      </c>
      <c r="K1825" s="4">
        <v>1.111E+49</v>
      </c>
      <c r="L1825" t="s">
        <v>10653</v>
      </c>
      <c r="M1825" t="s">
        <v>915</v>
      </c>
      <c r="N1825" t="s">
        <v>9852</v>
      </c>
      <c r="O1825" t="s">
        <v>1383</v>
      </c>
      <c r="P1825" t="s">
        <v>20</v>
      </c>
      <c r="Q1825" t="s">
        <v>2101</v>
      </c>
    </row>
    <row r="1826" spans="1:17" x14ac:dyDescent="0.25">
      <c r="A1826" t="s">
        <v>10651</v>
      </c>
      <c r="B1826" t="s">
        <v>32</v>
      </c>
      <c r="C1826">
        <v>1</v>
      </c>
      <c r="D1826" t="s">
        <v>18</v>
      </c>
      <c r="E1826" t="s">
        <v>33</v>
      </c>
      <c r="F1826" s="1">
        <v>0.375</v>
      </c>
      <c r="G1826" t="s">
        <v>10652</v>
      </c>
      <c r="H1826" t="s">
        <v>2099</v>
      </c>
      <c r="I1826">
        <v>180</v>
      </c>
      <c r="J1826">
        <v>23</v>
      </c>
      <c r="K1826" s="4">
        <v>1.111E+49</v>
      </c>
      <c r="L1826" t="s">
        <v>10653</v>
      </c>
      <c r="M1826" t="s">
        <v>915</v>
      </c>
      <c r="N1826" t="s">
        <v>9852</v>
      </c>
      <c r="O1826" t="s">
        <v>1383</v>
      </c>
      <c r="P1826" t="s">
        <v>20</v>
      </c>
      <c r="Q1826" t="s">
        <v>2102</v>
      </c>
    </row>
    <row r="1827" spans="1:17" x14ac:dyDescent="0.25">
      <c r="A1827" t="s">
        <v>10651</v>
      </c>
      <c r="B1827" t="s">
        <v>479</v>
      </c>
      <c r="C1827">
        <v>1</v>
      </c>
      <c r="D1827" t="s">
        <v>18</v>
      </c>
      <c r="E1827" t="s">
        <v>42</v>
      </c>
      <c r="F1827" s="1">
        <v>0.375</v>
      </c>
      <c r="G1827" t="s">
        <v>10652</v>
      </c>
      <c r="H1827" t="s">
        <v>2099</v>
      </c>
      <c r="I1827">
        <v>180</v>
      </c>
      <c r="J1827">
        <v>23</v>
      </c>
      <c r="K1827" s="4">
        <v>1.111E+49</v>
      </c>
      <c r="L1827" t="s">
        <v>10653</v>
      </c>
      <c r="M1827" t="s">
        <v>915</v>
      </c>
      <c r="N1827" t="s">
        <v>9852</v>
      </c>
      <c r="O1827" t="s">
        <v>1383</v>
      </c>
      <c r="P1827" t="s">
        <v>20</v>
      </c>
      <c r="Q1827" t="s">
        <v>2103</v>
      </c>
    </row>
    <row r="1828" spans="1:17" x14ac:dyDescent="0.25">
      <c r="A1828" t="s">
        <v>10651</v>
      </c>
      <c r="B1828" t="s">
        <v>179</v>
      </c>
      <c r="C1828">
        <v>1</v>
      </c>
      <c r="D1828" t="s">
        <v>18</v>
      </c>
      <c r="E1828" t="s">
        <v>19</v>
      </c>
      <c r="F1828" s="1">
        <v>0.54166666666666663</v>
      </c>
      <c r="G1828" t="s">
        <v>10652</v>
      </c>
      <c r="H1828" t="s">
        <v>2061</v>
      </c>
      <c r="I1828">
        <v>120</v>
      </c>
      <c r="J1828">
        <v>23</v>
      </c>
      <c r="K1828" s="4">
        <v>1.111E+49</v>
      </c>
      <c r="L1828" t="s">
        <v>10653</v>
      </c>
      <c r="M1828" t="s">
        <v>915</v>
      </c>
      <c r="N1828" t="s">
        <v>9852</v>
      </c>
      <c r="O1828" t="s">
        <v>1383</v>
      </c>
      <c r="P1828" t="s">
        <v>180</v>
      </c>
      <c r="Q1828" t="s">
        <v>2104</v>
      </c>
    </row>
    <row r="1829" spans="1:17" x14ac:dyDescent="0.25">
      <c r="A1829" t="s">
        <v>10654</v>
      </c>
      <c r="B1829" t="s">
        <v>179</v>
      </c>
      <c r="C1829">
        <v>1</v>
      </c>
      <c r="D1829" t="s">
        <v>18</v>
      </c>
      <c r="E1829" t="s">
        <v>29</v>
      </c>
      <c r="F1829" s="1">
        <v>0.375</v>
      </c>
      <c r="G1829" t="s">
        <v>10630</v>
      </c>
      <c r="H1829" t="s">
        <v>2061</v>
      </c>
      <c r="I1829">
        <v>180</v>
      </c>
      <c r="J1829">
        <v>23</v>
      </c>
      <c r="K1829" s="4">
        <v>9.9999999999999993E+44</v>
      </c>
      <c r="L1829" t="s">
        <v>10655</v>
      </c>
      <c r="M1829" t="s">
        <v>915</v>
      </c>
      <c r="N1829" t="s">
        <v>10594</v>
      </c>
      <c r="O1829" t="s">
        <v>1383</v>
      </c>
      <c r="P1829" t="s">
        <v>180</v>
      </c>
      <c r="Q1829" t="s">
        <v>2105</v>
      </c>
    </row>
    <row r="1830" spans="1:17" x14ac:dyDescent="0.25">
      <c r="A1830" t="s">
        <v>10654</v>
      </c>
      <c r="B1830" t="s">
        <v>713</v>
      </c>
      <c r="C1830">
        <v>1</v>
      </c>
      <c r="D1830" t="s">
        <v>18</v>
      </c>
      <c r="E1830" t="s">
        <v>33</v>
      </c>
      <c r="F1830" s="1">
        <v>0.54166666666666663</v>
      </c>
      <c r="G1830" t="s">
        <v>10656</v>
      </c>
      <c r="H1830" t="s">
        <v>2061</v>
      </c>
      <c r="I1830">
        <v>180</v>
      </c>
      <c r="J1830">
        <v>23</v>
      </c>
      <c r="K1830" s="4">
        <v>1.0101010099999999E+45</v>
      </c>
      <c r="L1830" t="s">
        <v>10655</v>
      </c>
      <c r="N1830" t="s">
        <v>10594</v>
      </c>
      <c r="O1830" t="s">
        <v>1383</v>
      </c>
      <c r="P1830" t="s">
        <v>180</v>
      </c>
      <c r="Q1830" t="s">
        <v>2106</v>
      </c>
    </row>
    <row r="1831" spans="1:17" x14ac:dyDescent="0.25">
      <c r="A1831" t="s">
        <v>10654</v>
      </c>
      <c r="B1831" t="s">
        <v>946</v>
      </c>
      <c r="C1831">
        <v>1</v>
      </c>
      <c r="D1831" t="s">
        <v>18</v>
      </c>
      <c r="E1831" t="s">
        <v>37</v>
      </c>
      <c r="F1831" s="1">
        <v>0.33333333333333331</v>
      </c>
      <c r="G1831" t="s">
        <v>10652</v>
      </c>
      <c r="H1831" t="s">
        <v>2061</v>
      </c>
      <c r="I1831">
        <v>60</v>
      </c>
      <c r="J1831">
        <v>23</v>
      </c>
      <c r="K1831" s="4">
        <v>1.11110111E+45</v>
      </c>
      <c r="L1831" t="s">
        <v>10655</v>
      </c>
      <c r="M1831" t="s">
        <v>915</v>
      </c>
      <c r="N1831" t="s">
        <v>10594</v>
      </c>
      <c r="O1831" t="s">
        <v>1383</v>
      </c>
      <c r="P1831" t="s">
        <v>180</v>
      </c>
      <c r="Q1831" t="s">
        <v>2107</v>
      </c>
    </row>
    <row r="1832" spans="1:17" x14ac:dyDescent="0.25">
      <c r="A1832" t="s">
        <v>10657</v>
      </c>
      <c r="B1832" t="s">
        <v>179</v>
      </c>
      <c r="C1832">
        <v>1</v>
      </c>
      <c r="D1832" t="s">
        <v>18</v>
      </c>
      <c r="E1832" t="s">
        <v>33</v>
      </c>
      <c r="F1832" s="1">
        <v>0.54166666666666663</v>
      </c>
      <c r="G1832" t="s">
        <v>9838</v>
      </c>
      <c r="H1832" t="s">
        <v>2108</v>
      </c>
      <c r="I1832">
        <v>180</v>
      </c>
      <c r="J1832">
        <v>23</v>
      </c>
      <c r="K1832" s="4">
        <v>1.010101E+44</v>
      </c>
      <c r="L1832" t="s">
        <v>10658</v>
      </c>
      <c r="M1832" t="s">
        <v>915</v>
      </c>
      <c r="N1832" t="s">
        <v>10594</v>
      </c>
      <c r="O1832" t="s">
        <v>1383</v>
      </c>
      <c r="P1832" t="s">
        <v>180</v>
      </c>
      <c r="Q1832" t="s">
        <v>2109</v>
      </c>
    </row>
    <row r="1833" spans="1:17" x14ac:dyDescent="0.25">
      <c r="A1833" t="s">
        <v>10659</v>
      </c>
      <c r="B1833" t="s">
        <v>179</v>
      </c>
      <c r="C1833">
        <v>1</v>
      </c>
      <c r="D1833" t="s">
        <v>18</v>
      </c>
      <c r="E1833" t="s">
        <v>19</v>
      </c>
      <c r="F1833" s="1">
        <v>0.45833333333333331</v>
      </c>
      <c r="G1833" t="s">
        <v>9834</v>
      </c>
      <c r="H1833" t="s">
        <v>10660</v>
      </c>
      <c r="I1833">
        <v>180</v>
      </c>
      <c r="J1833">
        <v>22</v>
      </c>
      <c r="K1833" s="4">
        <v>1.1E+45</v>
      </c>
      <c r="L1833" t="s">
        <v>10661</v>
      </c>
      <c r="M1833" t="s">
        <v>915</v>
      </c>
      <c r="N1833" t="s">
        <v>10594</v>
      </c>
      <c r="O1833" t="s">
        <v>1383</v>
      </c>
      <c r="P1833" t="s">
        <v>180</v>
      </c>
      <c r="Q1833" t="s">
        <v>2111</v>
      </c>
    </row>
    <row r="1834" spans="1:17" x14ac:dyDescent="0.25">
      <c r="A1834" t="s">
        <v>10659</v>
      </c>
      <c r="B1834" t="s">
        <v>713</v>
      </c>
      <c r="C1834">
        <v>1</v>
      </c>
      <c r="D1834" t="s">
        <v>18</v>
      </c>
      <c r="E1834" t="s">
        <v>37</v>
      </c>
      <c r="F1834" s="1">
        <v>0.54166666666666663</v>
      </c>
      <c r="G1834" t="s">
        <v>10662</v>
      </c>
      <c r="H1834" t="s">
        <v>10663</v>
      </c>
      <c r="I1834">
        <v>180</v>
      </c>
      <c r="J1834">
        <v>22</v>
      </c>
      <c r="K1834" s="4">
        <v>1.11110111E+45</v>
      </c>
      <c r="L1834" t="s">
        <v>10661</v>
      </c>
      <c r="N1834" t="s">
        <v>10594</v>
      </c>
      <c r="O1834" t="s">
        <v>1383</v>
      </c>
      <c r="P1834" t="s">
        <v>180</v>
      </c>
      <c r="Q1834" t="s">
        <v>2112</v>
      </c>
    </row>
    <row r="1835" spans="1:17" x14ac:dyDescent="0.25">
      <c r="A1835" t="s">
        <v>10659</v>
      </c>
      <c r="B1835" t="s">
        <v>946</v>
      </c>
      <c r="C1835" t="s">
        <v>411</v>
      </c>
      <c r="D1835" t="s">
        <v>18</v>
      </c>
      <c r="E1835" t="s">
        <v>29</v>
      </c>
      <c r="F1835" s="1">
        <v>0.41666666666666669</v>
      </c>
      <c r="G1835" t="s">
        <v>10652</v>
      </c>
      <c r="H1835" t="s">
        <v>10664</v>
      </c>
      <c r="I1835">
        <v>90</v>
      </c>
      <c r="J1835">
        <v>22</v>
      </c>
      <c r="K1835" s="4">
        <v>9.9999999999999991E+28</v>
      </c>
      <c r="L1835" t="s">
        <v>38</v>
      </c>
      <c r="M1835" t="s">
        <v>915</v>
      </c>
      <c r="N1835" t="s">
        <v>10594</v>
      </c>
      <c r="O1835" t="s">
        <v>1383</v>
      </c>
      <c r="P1835" t="s">
        <v>180</v>
      </c>
      <c r="Q1835" t="s">
        <v>2113</v>
      </c>
    </row>
    <row r="1836" spans="1:17" x14ac:dyDescent="0.25">
      <c r="A1836" t="s">
        <v>10659</v>
      </c>
      <c r="B1836" t="s">
        <v>946</v>
      </c>
      <c r="C1836" t="s">
        <v>413</v>
      </c>
      <c r="D1836" t="s">
        <v>18</v>
      </c>
      <c r="E1836" t="s">
        <v>42</v>
      </c>
      <c r="F1836" s="1">
        <v>0.375</v>
      </c>
      <c r="G1836" t="s">
        <v>10652</v>
      </c>
      <c r="H1836" t="s">
        <v>10665</v>
      </c>
      <c r="I1836">
        <v>180</v>
      </c>
      <c r="J1836">
        <v>22</v>
      </c>
      <c r="K1836" s="4">
        <v>1.0000100000000001E+44</v>
      </c>
      <c r="L1836" t="s">
        <v>38</v>
      </c>
      <c r="M1836" t="s">
        <v>915</v>
      </c>
      <c r="N1836" t="s">
        <v>10594</v>
      </c>
      <c r="O1836" t="s">
        <v>1383</v>
      </c>
      <c r="P1836" t="s">
        <v>180</v>
      </c>
      <c r="Q1836" t="s">
        <v>2113</v>
      </c>
    </row>
    <row r="1837" spans="1:17" x14ac:dyDescent="0.25">
      <c r="A1837" t="s">
        <v>10666</v>
      </c>
      <c r="B1837" t="s">
        <v>179</v>
      </c>
      <c r="C1837">
        <v>1</v>
      </c>
      <c r="D1837" t="s">
        <v>18</v>
      </c>
      <c r="E1837" t="s">
        <v>33</v>
      </c>
      <c r="F1837" s="1">
        <v>0.39583333333333331</v>
      </c>
      <c r="G1837" t="s">
        <v>10652</v>
      </c>
      <c r="H1837" t="s">
        <v>10667</v>
      </c>
      <c r="I1837">
        <v>180</v>
      </c>
      <c r="J1837">
        <v>23</v>
      </c>
      <c r="K1837" s="4">
        <v>1.1000000000001101E+24</v>
      </c>
      <c r="L1837" t="s">
        <v>10668</v>
      </c>
      <c r="M1837" t="s">
        <v>915</v>
      </c>
      <c r="N1837" t="s">
        <v>10594</v>
      </c>
      <c r="O1837" t="s">
        <v>1383</v>
      </c>
      <c r="P1837" t="s">
        <v>180</v>
      </c>
      <c r="Q1837" t="s">
        <v>2114</v>
      </c>
    </row>
    <row r="1838" spans="1:17" x14ac:dyDescent="0.25">
      <c r="A1838" t="s">
        <v>10666</v>
      </c>
      <c r="B1838" t="s">
        <v>713</v>
      </c>
      <c r="C1838">
        <v>1</v>
      </c>
      <c r="D1838" t="s">
        <v>18</v>
      </c>
      <c r="E1838" t="s">
        <v>42</v>
      </c>
      <c r="F1838" s="1">
        <v>0.375</v>
      </c>
      <c r="G1838" t="s">
        <v>10669</v>
      </c>
      <c r="H1838" t="s">
        <v>10670</v>
      </c>
      <c r="I1838">
        <v>180</v>
      </c>
      <c r="J1838">
        <v>23</v>
      </c>
      <c r="K1838" s="4">
        <v>1.11110000000011E+24</v>
      </c>
      <c r="L1838" t="s">
        <v>10668</v>
      </c>
      <c r="M1838" t="s">
        <v>915</v>
      </c>
      <c r="N1838" t="s">
        <v>10594</v>
      </c>
      <c r="O1838" t="s">
        <v>1383</v>
      </c>
      <c r="P1838" t="s">
        <v>180</v>
      </c>
      <c r="Q1838" t="s">
        <v>2115</v>
      </c>
    </row>
    <row r="1839" spans="1:17" x14ac:dyDescent="0.25">
      <c r="A1839" t="s">
        <v>10666</v>
      </c>
      <c r="B1839" t="s">
        <v>946</v>
      </c>
      <c r="C1839">
        <v>1</v>
      </c>
      <c r="D1839" t="s">
        <v>18</v>
      </c>
      <c r="E1839" t="s">
        <v>19</v>
      </c>
      <c r="F1839" s="1">
        <v>0.45833333333333331</v>
      </c>
      <c r="G1839" t="s">
        <v>9838</v>
      </c>
      <c r="H1839" t="s">
        <v>10671</v>
      </c>
      <c r="I1839">
        <v>180</v>
      </c>
      <c r="J1839">
        <v>23</v>
      </c>
      <c r="K1839" s="4">
        <v>1.1E+24</v>
      </c>
      <c r="L1839" t="s">
        <v>10668</v>
      </c>
      <c r="M1839" t="s">
        <v>915</v>
      </c>
      <c r="N1839" t="s">
        <v>10594</v>
      </c>
      <c r="O1839" t="s">
        <v>1383</v>
      </c>
      <c r="P1839" t="s">
        <v>180</v>
      </c>
      <c r="Q1839" t="s">
        <v>2116</v>
      </c>
    </row>
    <row r="1840" spans="1:17" x14ac:dyDescent="0.25">
      <c r="A1840" t="s">
        <v>10672</v>
      </c>
      <c r="B1840" t="s">
        <v>17</v>
      </c>
      <c r="C1840">
        <v>1</v>
      </c>
      <c r="D1840" t="s">
        <v>18</v>
      </c>
      <c r="E1840" t="s">
        <v>19</v>
      </c>
      <c r="F1840" s="1">
        <v>0.375</v>
      </c>
      <c r="G1840" t="s">
        <v>9841</v>
      </c>
      <c r="H1840" t="s">
        <v>2099</v>
      </c>
      <c r="I1840">
        <v>180</v>
      </c>
      <c r="J1840">
        <v>23</v>
      </c>
      <c r="K1840" s="4">
        <v>1111000</v>
      </c>
      <c r="L1840" t="s">
        <v>10673</v>
      </c>
      <c r="M1840" t="s">
        <v>915</v>
      </c>
      <c r="N1840" t="s">
        <v>10594</v>
      </c>
      <c r="O1840" t="s">
        <v>1383</v>
      </c>
      <c r="P1840" t="s">
        <v>20</v>
      </c>
      <c r="Q1840" t="s">
        <v>2117</v>
      </c>
    </row>
    <row r="1841" spans="1:17" x14ac:dyDescent="0.25">
      <c r="A1841" t="s">
        <v>10672</v>
      </c>
      <c r="B1841" t="s">
        <v>28</v>
      </c>
      <c r="C1841">
        <v>1</v>
      </c>
      <c r="D1841" t="s">
        <v>18</v>
      </c>
      <c r="E1841" t="s">
        <v>29</v>
      </c>
      <c r="F1841" s="1">
        <v>0.375</v>
      </c>
      <c r="G1841" t="s">
        <v>9841</v>
      </c>
      <c r="H1841" t="s">
        <v>2099</v>
      </c>
      <c r="I1841">
        <v>180</v>
      </c>
      <c r="J1841">
        <v>23</v>
      </c>
      <c r="K1841" s="4">
        <v>1111000</v>
      </c>
      <c r="L1841" t="s">
        <v>10673</v>
      </c>
      <c r="M1841" t="s">
        <v>915</v>
      </c>
      <c r="N1841" t="s">
        <v>10594</v>
      </c>
      <c r="O1841" t="s">
        <v>1383</v>
      </c>
      <c r="P1841" t="s">
        <v>20</v>
      </c>
      <c r="Q1841" t="s">
        <v>2118</v>
      </c>
    </row>
    <row r="1842" spans="1:17" x14ac:dyDescent="0.25">
      <c r="A1842" t="s">
        <v>10672</v>
      </c>
      <c r="B1842" t="s">
        <v>32</v>
      </c>
      <c r="C1842">
        <v>1</v>
      </c>
      <c r="D1842" t="s">
        <v>18</v>
      </c>
      <c r="E1842" t="s">
        <v>33</v>
      </c>
      <c r="F1842" s="1">
        <v>0.375</v>
      </c>
      <c r="G1842" t="s">
        <v>9841</v>
      </c>
      <c r="H1842" t="s">
        <v>2099</v>
      </c>
      <c r="I1842">
        <v>180</v>
      </c>
      <c r="J1842">
        <v>23</v>
      </c>
      <c r="K1842" s="4">
        <v>1111000</v>
      </c>
      <c r="L1842" t="s">
        <v>10673</v>
      </c>
      <c r="M1842" t="s">
        <v>915</v>
      </c>
      <c r="N1842" t="s">
        <v>10594</v>
      </c>
      <c r="O1842" t="s">
        <v>1383</v>
      </c>
      <c r="P1842" t="s">
        <v>20</v>
      </c>
      <c r="Q1842" t="s">
        <v>2119</v>
      </c>
    </row>
    <row r="1843" spans="1:17" x14ac:dyDescent="0.25">
      <c r="A1843" t="s">
        <v>10672</v>
      </c>
      <c r="B1843" t="s">
        <v>479</v>
      </c>
      <c r="C1843">
        <v>1</v>
      </c>
      <c r="D1843" t="s">
        <v>18</v>
      </c>
      <c r="E1843" t="s">
        <v>42</v>
      </c>
      <c r="F1843" s="1">
        <v>0.375</v>
      </c>
      <c r="G1843" t="s">
        <v>9841</v>
      </c>
      <c r="H1843" t="s">
        <v>2099</v>
      </c>
      <c r="I1843">
        <v>180</v>
      </c>
      <c r="J1843">
        <v>23</v>
      </c>
      <c r="K1843" s="4">
        <v>1111000</v>
      </c>
      <c r="L1843" t="s">
        <v>10673</v>
      </c>
      <c r="M1843" t="s">
        <v>915</v>
      </c>
      <c r="N1843" t="s">
        <v>10594</v>
      </c>
      <c r="O1843" t="s">
        <v>1383</v>
      </c>
      <c r="P1843" t="s">
        <v>20</v>
      </c>
      <c r="Q1843" t="s">
        <v>2120</v>
      </c>
    </row>
    <row r="1844" spans="1:17" x14ac:dyDescent="0.25">
      <c r="A1844" t="s">
        <v>10674</v>
      </c>
      <c r="B1844" t="s">
        <v>17</v>
      </c>
      <c r="C1844">
        <v>1</v>
      </c>
      <c r="D1844" t="s">
        <v>18</v>
      </c>
      <c r="E1844" t="s">
        <v>37</v>
      </c>
      <c r="F1844" s="1">
        <v>0.375</v>
      </c>
      <c r="G1844" t="s">
        <v>10371</v>
      </c>
      <c r="H1844" t="s">
        <v>10675</v>
      </c>
      <c r="I1844">
        <v>180</v>
      </c>
      <c r="J1844">
        <v>9</v>
      </c>
      <c r="K1844" s="4">
        <v>1.11110111E+45</v>
      </c>
      <c r="L1844" t="s">
        <v>10676</v>
      </c>
      <c r="M1844" t="s">
        <v>915</v>
      </c>
      <c r="N1844" t="s">
        <v>10594</v>
      </c>
      <c r="O1844" t="s">
        <v>1383</v>
      </c>
      <c r="P1844" t="s">
        <v>20</v>
      </c>
      <c r="Q1844" t="s">
        <v>2122</v>
      </c>
    </row>
    <row r="1845" spans="1:17" x14ac:dyDescent="0.25">
      <c r="A1845" t="s">
        <v>10674</v>
      </c>
      <c r="B1845" t="s">
        <v>179</v>
      </c>
      <c r="C1845">
        <v>1</v>
      </c>
      <c r="D1845" t="s">
        <v>18</v>
      </c>
      <c r="E1845" t="s">
        <v>42</v>
      </c>
      <c r="F1845" s="1">
        <v>0.375</v>
      </c>
      <c r="G1845" t="s">
        <v>10677</v>
      </c>
      <c r="H1845" t="s">
        <v>2121</v>
      </c>
      <c r="I1845">
        <v>180</v>
      </c>
      <c r="J1845">
        <v>9</v>
      </c>
      <c r="K1845" s="4">
        <v>1.0010100999999999E+45</v>
      </c>
      <c r="L1845" t="s">
        <v>10676</v>
      </c>
      <c r="M1845" t="s">
        <v>915</v>
      </c>
      <c r="N1845" t="s">
        <v>10594</v>
      </c>
      <c r="O1845" t="s">
        <v>1383</v>
      </c>
      <c r="P1845" t="s">
        <v>180</v>
      </c>
      <c r="Q1845" t="s">
        <v>2123</v>
      </c>
    </row>
    <row r="1846" spans="1:17" x14ac:dyDescent="0.25">
      <c r="A1846" t="s">
        <v>10678</v>
      </c>
      <c r="B1846" t="s">
        <v>713</v>
      </c>
      <c r="C1846">
        <v>1</v>
      </c>
      <c r="D1846" t="s">
        <v>18</v>
      </c>
      <c r="E1846" t="s">
        <v>42</v>
      </c>
      <c r="F1846" s="1">
        <v>0.54166666666666663</v>
      </c>
      <c r="G1846" t="s">
        <v>10679</v>
      </c>
      <c r="H1846" t="s">
        <v>10680</v>
      </c>
      <c r="I1846">
        <v>180</v>
      </c>
      <c r="J1846">
        <v>9</v>
      </c>
      <c r="K1846" s="4">
        <v>1.11110000000011E+24</v>
      </c>
      <c r="L1846" t="s">
        <v>10681</v>
      </c>
      <c r="M1846" t="s">
        <v>915</v>
      </c>
      <c r="N1846" t="s">
        <v>10594</v>
      </c>
      <c r="O1846" t="s">
        <v>1383</v>
      </c>
      <c r="P1846" t="s">
        <v>180</v>
      </c>
      <c r="Q1846" t="s">
        <v>2126</v>
      </c>
    </row>
    <row r="1847" spans="1:17" x14ac:dyDescent="0.25">
      <c r="A1847" t="s">
        <v>10682</v>
      </c>
      <c r="B1847" t="s">
        <v>179</v>
      </c>
      <c r="C1847">
        <v>1</v>
      </c>
      <c r="D1847" t="s">
        <v>18</v>
      </c>
      <c r="E1847" t="s">
        <v>37</v>
      </c>
      <c r="F1847" s="1">
        <v>0.375</v>
      </c>
      <c r="G1847" t="s">
        <v>10620</v>
      </c>
      <c r="H1847" t="s">
        <v>2127</v>
      </c>
      <c r="I1847">
        <v>180</v>
      </c>
      <c r="J1847">
        <v>1</v>
      </c>
      <c r="K1847" s="4">
        <v>1.1110111E+44</v>
      </c>
      <c r="L1847" t="s">
        <v>10683</v>
      </c>
      <c r="M1847" t="s">
        <v>915</v>
      </c>
      <c r="N1847" t="s">
        <v>10594</v>
      </c>
      <c r="O1847" t="s">
        <v>1383</v>
      </c>
      <c r="P1847" t="s">
        <v>180</v>
      </c>
      <c r="Q1847" t="s">
        <v>2128</v>
      </c>
    </row>
    <row r="1848" spans="1:17" x14ac:dyDescent="0.25">
      <c r="A1848" t="s">
        <v>10682</v>
      </c>
      <c r="B1848" t="s">
        <v>179</v>
      </c>
      <c r="C1848">
        <v>2</v>
      </c>
      <c r="D1848" t="s">
        <v>18</v>
      </c>
      <c r="E1848" t="s">
        <v>37</v>
      </c>
      <c r="F1848" s="1">
        <v>0.375</v>
      </c>
      <c r="G1848" t="s">
        <v>9838</v>
      </c>
      <c r="H1848" t="s">
        <v>2091</v>
      </c>
      <c r="I1848">
        <v>180</v>
      </c>
      <c r="J1848">
        <v>4</v>
      </c>
      <c r="K1848" s="4">
        <v>1.1110111E+44</v>
      </c>
      <c r="L1848" t="s">
        <v>10683</v>
      </c>
      <c r="M1848" t="s">
        <v>915</v>
      </c>
      <c r="N1848" t="s">
        <v>10594</v>
      </c>
      <c r="O1848" t="s">
        <v>1383</v>
      </c>
      <c r="P1848" t="s">
        <v>180</v>
      </c>
      <c r="Q1848" t="s">
        <v>2129</v>
      </c>
    </row>
    <row r="1849" spans="1:17" x14ac:dyDescent="0.25">
      <c r="A1849" t="s">
        <v>10682</v>
      </c>
      <c r="B1849" t="s">
        <v>179</v>
      </c>
      <c r="C1849">
        <v>3</v>
      </c>
      <c r="D1849" t="s">
        <v>18</v>
      </c>
      <c r="E1849" t="s">
        <v>37</v>
      </c>
      <c r="F1849" s="1">
        <v>0.375</v>
      </c>
      <c r="G1849" t="s">
        <v>10684</v>
      </c>
      <c r="H1849" t="s">
        <v>2130</v>
      </c>
      <c r="I1849">
        <v>180</v>
      </c>
      <c r="J1849">
        <v>1</v>
      </c>
      <c r="K1849" s="4">
        <v>1.1110111E+44</v>
      </c>
      <c r="L1849" t="s">
        <v>10683</v>
      </c>
      <c r="M1849" t="s">
        <v>24</v>
      </c>
      <c r="N1849" t="s">
        <v>10594</v>
      </c>
      <c r="O1849" t="s">
        <v>1383</v>
      </c>
      <c r="P1849" t="s">
        <v>180</v>
      </c>
      <c r="Q1849" t="s">
        <v>2131</v>
      </c>
    </row>
    <row r="1850" spans="1:17" x14ac:dyDescent="0.25">
      <c r="A1850" t="s">
        <v>10682</v>
      </c>
      <c r="B1850" t="s">
        <v>179</v>
      </c>
      <c r="C1850">
        <v>4</v>
      </c>
      <c r="D1850" t="s">
        <v>18</v>
      </c>
      <c r="E1850" t="s">
        <v>37</v>
      </c>
      <c r="F1850" s="1">
        <v>0.375</v>
      </c>
      <c r="G1850" t="s">
        <v>9831</v>
      </c>
      <c r="H1850" t="s">
        <v>2132</v>
      </c>
      <c r="I1850">
        <v>180</v>
      </c>
      <c r="J1850">
        <v>3</v>
      </c>
      <c r="K1850" s="4">
        <v>1.1110111E+44</v>
      </c>
      <c r="L1850" t="s">
        <v>10683</v>
      </c>
      <c r="M1850" t="s">
        <v>915</v>
      </c>
      <c r="N1850" t="s">
        <v>10594</v>
      </c>
      <c r="O1850" t="s">
        <v>1383</v>
      </c>
      <c r="P1850" t="s">
        <v>180</v>
      </c>
      <c r="Q1850" t="s">
        <v>2133</v>
      </c>
    </row>
    <row r="1851" spans="1:17" x14ac:dyDescent="0.25">
      <c r="A1851" t="s">
        <v>10682</v>
      </c>
      <c r="B1851" t="s">
        <v>179</v>
      </c>
      <c r="C1851">
        <v>5</v>
      </c>
      <c r="D1851" t="s">
        <v>18</v>
      </c>
      <c r="E1851" t="s">
        <v>37</v>
      </c>
      <c r="F1851" s="1">
        <v>0.375</v>
      </c>
      <c r="G1851" t="s">
        <v>38</v>
      </c>
      <c r="H1851" t="s">
        <v>2132</v>
      </c>
      <c r="I1851">
        <v>180</v>
      </c>
      <c r="J1851">
        <v>0</v>
      </c>
      <c r="K1851" s="4">
        <v>1.1110111E+44</v>
      </c>
      <c r="L1851" t="s">
        <v>10683</v>
      </c>
      <c r="N1851" t="s">
        <v>10594</v>
      </c>
      <c r="O1851" t="s">
        <v>1383</v>
      </c>
      <c r="P1851" t="s">
        <v>180</v>
      </c>
      <c r="Q1851" t="s">
        <v>2134</v>
      </c>
    </row>
    <row r="1852" spans="1:17" x14ac:dyDescent="0.25">
      <c r="A1852" t="s">
        <v>10682</v>
      </c>
      <c r="B1852" t="s">
        <v>713</v>
      </c>
      <c r="C1852">
        <v>1</v>
      </c>
      <c r="D1852" t="s">
        <v>18</v>
      </c>
      <c r="E1852" t="s">
        <v>42</v>
      </c>
      <c r="F1852" s="1">
        <v>0.375</v>
      </c>
      <c r="G1852" t="s">
        <v>38</v>
      </c>
      <c r="H1852" t="s">
        <v>2127</v>
      </c>
      <c r="I1852">
        <v>180</v>
      </c>
      <c r="J1852">
        <v>0</v>
      </c>
      <c r="K1852" s="4">
        <v>1.0110100100000001E+45</v>
      </c>
      <c r="L1852" t="s">
        <v>10683</v>
      </c>
      <c r="N1852" t="s">
        <v>10594</v>
      </c>
      <c r="O1852" t="s">
        <v>1383</v>
      </c>
      <c r="P1852" t="s">
        <v>180</v>
      </c>
      <c r="Q1852" t="s">
        <v>2135</v>
      </c>
    </row>
    <row r="1853" spans="1:17" x14ac:dyDescent="0.25">
      <c r="A1853" t="s">
        <v>10682</v>
      </c>
      <c r="B1853" t="s">
        <v>713</v>
      </c>
      <c r="C1853">
        <v>2</v>
      </c>
      <c r="D1853" t="s">
        <v>18</v>
      </c>
      <c r="E1853" t="s">
        <v>42</v>
      </c>
      <c r="F1853" s="1">
        <v>0.375</v>
      </c>
      <c r="G1853" t="s">
        <v>10685</v>
      </c>
      <c r="H1853" t="s">
        <v>2127</v>
      </c>
      <c r="I1853">
        <v>180</v>
      </c>
      <c r="J1853">
        <v>1</v>
      </c>
      <c r="K1853" s="4">
        <v>1.0110100100000001E+45</v>
      </c>
      <c r="L1853" t="s">
        <v>10683</v>
      </c>
      <c r="M1853" t="s">
        <v>915</v>
      </c>
      <c r="N1853" t="s">
        <v>10594</v>
      </c>
      <c r="O1853" t="s">
        <v>1383</v>
      </c>
      <c r="P1853" t="s">
        <v>180</v>
      </c>
      <c r="Q1853" t="s">
        <v>2136</v>
      </c>
    </row>
    <row r="1854" spans="1:17" x14ac:dyDescent="0.25">
      <c r="A1854" t="s">
        <v>10682</v>
      </c>
      <c r="B1854" t="s">
        <v>713</v>
      </c>
      <c r="C1854">
        <v>4</v>
      </c>
      <c r="D1854" t="s">
        <v>18</v>
      </c>
      <c r="E1854" t="s">
        <v>42</v>
      </c>
      <c r="F1854" s="1">
        <v>0.375</v>
      </c>
      <c r="G1854" t="s">
        <v>10684</v>
      </c>
      <c r="H1854" t="s">
        <v>2130</v>
      </c>
      <c r="I1854">
        <v>180</v>
      </c>
      <c r="J1854">
        <v>1</v>
      </c>
      <c r="K1854" s="4">
        <v>1.0110100100000001E+45</v>
      </c>
      <c r="L1854" t="s">
        <v>10683</v>
      </c>
      <c r="M1854" t="s">
        <v>24</v>
      </c>
      <c r="N1854" t="s">
        <v>10594</v>
      </c>
      <c r="O1854" t="s">
        <v>1383</v>
      </c>
      <c r="P1854" t="s">
        <v>180</v>
      </c>
      <c r="Q1854" t="s">
        <v>2137</v>
      </c>
    </row>
    <row r="1855" spans="1:17" x14ac:dyDescent="0.25">
      <c r="A1855" t="s">
        <v>10682</v>
      </c>
      <c r="B1855" t="s">
        <v>713</v>
      </c>
      <c r="C1855">
        <v>5</v>
      </c>
      <c r="D1855" t="s">
        <v>18</v>
      </c>
      <c r="E1855" t="s">
        <v>42</v>
      </c>
      <c r="F1855" s="1">
        <v>0.375</v>
      </c>
      <c r="G1855" t="s">
        <v>9838</v>
      </c>
      <c r="H1855" t="s">
        <v>2091</v>
      </c>
      <c r="I1855">
        <v>180</v>
      </c>
      <c r="J1855">
        <v>4</v>
      </c>
      <c r="K1855" s="4">
        <v>1.0110100100000001E+45</v>
      </c>
      <c r="L1855" t="s">
        <v>10683</v>
      </c>
      <c r="M1855" t="s">
        <v>915</v>
      </c>
      <c r="N1855" t="s">
        <v>10594</v>
      </c>
      <c r="O1855" t="s">
        <v>1383</v>
      </c>
      <c r="P1855" t="s">
        <v>180</v>
      </c>
      <c r="Q1855" t="s">
        <v>2138</v>
      </c>
    </row>
    <row r="1856" spans="1:17" x14ac:dyDescent="0.25">
      <c r="A1856" t="s">
        <v>10682</v>
      </c>
      <c r="B1856" t="s">
        <v>713</v>
      </c>
      <c r="C1856">
        <v>6</v>
      </c>
      <c r="D1856" t="s">
        <v>18</v>
      </c>
      <c r="E1856" t="s">
        <v>42</v>
      </c>
      <c r="F1856" s="1">
        <v>0.375</v>
      </c>
      <c r="G1856" t="s">
        <v>10686</v>
      </c>
      <c r="H1856" t="s">
        <v>2132</v>
      </c>
      <c r="I1856">
        <v>180</v>
      </c>
      <c r="J1856">
        <v>3</v>
      </c>
      <c r="K1856" s="4">
        <v>1.0110100100000001E+45</v>
      </c>
      <c r="L1856" t="s">
        <v>10683</v>
      </c>
      <c r="M1856" t="s">
        <v>915</v>
      </c>
      <c r="N1856" t="s">
        <v>10594</v>
      </c>
      <c r="O1856" t="s">
        <v>1383</v>
      </c>
      <c r="P1856" t="s">
        <v>180</v>
      </c>
      <c r="Q1856" t="s">
        <v>2139</v>
      </c>
    </row>
    <row r="1857" spans="1:17" x14ac:dyDescent="0.25">
      <c r="A1857" t="s">
        <v>10687</v>
      </c>
      <c r="B1857" t="s">
        <v>179</v>
      </c>
      <c r="C1857">
        <v>1</v>
      </c>
      <c r="D1857" t="s">
        <v>18</v>
      </c>
      <c r="E1857" t="s">
        <v>37</v>
      </c>
      <c r="F1857" s="1">
        <v>0.375</v>
      </c>
      <c r="G1857" t="s">
        <v>10385</v>
      </c>
      <c r="H1857" t="s">
        <v>2091</v>
      </c>
      <c r="I1857">
        <v>180</v>
      </c>
      <c r="J1857">
        <v>4</v>
      </c>
      <c r="K1857" s="4">
        <v>1.1E+24</v>
      </c>
      <c r="L1857" t="s">
        <v>10688</v>
      </c>
      <c r="M1857" t="s">
        <v>915</v>
      </c>
      <c r="N1857" t="s">
        <v>10594</v>
      </c>
      <c r="O1857" t="s">
        <v>1383</v>
      </c>
      <c r="P1857" t="s">
        <v>180</v>
      </c>
      <c r="Q1857" t="s">
        <v>2140</v>
      </c>
    </row>
    <row r="1858" spans="1:17" x14ac:dyDescent="0.25">
      <c r="A1858" t="s">
        <v>10687</v>
      </c>
      <c r="B1858" t="s">
        <v>179</v>
      </c>
      <c r="C1858">
        <v>2</v>
      </c>
      <c r="D1858" t="s">
        <v>18</v>
      </c>
      <c r="E1858" t="s">
        <v>37</v>
      </c>
      <c r="F1858" s="1">
        <v>0.375</v>
      </c>
      <c r="G1858" t="s">
        <v>38</v>
      </c>
      <c r="H1858" t="s">
        <v>2042</v>
      </c>
      <c r="I1858">
        <v>180</v>
      </c>
      <c r="J1858">
        <v>2</v>
      </c>
      <c r="K1858" s="4">
        <v>1.1E+24</v>
      </c>
      <c r="L1858" t="s">
        <v>10688</v>
      </c>
      <c r="N1858" t="s">
        <v>10594</v>
      </c>
      <c r="O1858" t="s">
        <v>1383</v>
      </c>
      <c r="P1858" t="s">
        <v>180</v>
      </c>
      <c r="Q1858" t="s">
        <v>2141</v>
      </c>
    </row>
    <row r="1859" spans="1:17" x14ac:dyDescent="0.25">
      <c r="A1859" t="s">
        <v>10687</v>
      </c>
      <c r="B1859" t="s">
        <v>179</v>
      </c>
      <c r="C1859">
        <v>3</v>
      </c>
      <c r="D1859" t="s">
        <v>18</v>
      </c>
      <c r="E1859" t="s">
        <v>37</v>
      </c>
      <c r="F1859" s="1">
        <v>0.375</v>
      </c>
      <c r="G1859" t="s">
        <v>38</v>
      </c>
      <c r="H1859" t="s">
        <v>2127</v>
      </c>
      <c r="I1859">
        <v>180</v>
      </c>
      <c r="J1859">
        <v>1</v>
      </c>
      <c r="K1859" s="4">
        <v>1.1E+24</v>
      </c>
      <c r="L1859" t="s">
        <v>10688</v>
      </c>
      <c r="N1859" t="s">
        <v>10594</v>
      </c>
      <c r="O1859" t="s">
        <v>1383</v>
      </c>
      <c r="P1859" t="s">
        <v>180</v>
      </c>
      <c r="Q1859" t="s">
        <v>2142</v>
      </c>
    </row>
    <row r="1860" spans="1:17" x14ac:dyDescent="0.25">
      <c r="A1860" t="s">
        <v>10687</v>
      </c>
      <c r="B1860" t="s">
        <v>179</v>
      </c>
      <c r="C1860">
        <v>4</v>
      </c>
      <c r="D1860" t="s">
        <v>18</v>
      </c>
      <c r="E1860" t="s">
        <v>37</v>
      </c>
      <c r="F1860" s="1">
        <v>0.375</v>
      </c>
      <c r="G1860" t="s">
        <v>38</v>
      </c>
      <c r="H1860" t="s">
        <v>2143</v>
      </c>
      <c r="I1860">
        <v>180</v>
      </c>
      <c r="J1860">
        <v>3</v>
      </c>
      <c r="K1860" s="4">
        <v>1.1E+24</v>
      </c>
      <c r="L1860" t="s">
        <v>10688</v>
      </c>
      <c r="N1860" t="s">
        <v>10594</v>
      </c>
      <c r="O1860" t="s">
        <v>1383</v>
      </c>
      <c r="P1860" t="s">
        <v>180</v>
      </c>
      <c r="Q1860" t="s">
        <v>2144</v>
      </c>
    </row>
    <row r="1861" spans="1:17" x14ac:dyDescent="0.25">
      <c r="A1861" t="s">
        <v>10687</v>
      </c>
      <c r="B1861" t="s">
        <v>179</v>
      </c>
      <c r="C1861">
        <v>5</v>
      </c>
      <c r="D1861" t="s">
        <v>18</v>
      </c>
      <c r="E1861" t="s">
        <v>37</v>
      </c>
      <c r="F1861" s="1">
        <v>0.375</v>
      </c>
      <c r="G1861" t="s">
        <v>10684</v>
      </c>
      <c r="H1861" t="s">
        <v>2130</v>
      </c>
      <c r="I1861">
        <v>180</v>
      </c>
      <c r="J1861">
        <v>1</v>
      </c>
      <c r="K1861" s="4">
        <v>1.1E+24</v>
      </c>
      <c r="L1861" t="s">
        <v>10688</v>
      </c>
      <c r="M1861" t="s">
        <v>24</v>
      </c>
      <c r="N1861" t="s">
        <v>10594</v>
      </c>
      <c r="O1861" t="s">
        <v>1383</v>
      </c>
      <c r="P1861" t="s">
        <v>180</v>
      </c>
      <c r="Q1861" t="s">
        <v>2145</v>
      </c>
    </row>
    <row r="1862" spans="1:17" x14ac:dyDescent="0.25">
      <c r="A1862" t="s">
        <v>10687</v>
      </c>
      <c r="B1862" t="s">
        <v>713</v>
      </c>
      <c r="C1862">
        <v>1</v>
      </c>
      <c r="D1862" t="s">
        <v>18</v>
      </c>
      <c r="E1862" t="s">
        <v>42</v>
      </c>
      <c r="F1862" s="1">
        <v>0.54166666666666663</v>
      </c>
      <c r="G1862" t="s">
        <v>10385</v>
      </c>
      <c r="H1862" t="s">
        <v>2091</v>
      </c>
      <c r="I1862">
        <v>180</v>
      </c>
      <c r="J1862">
        <v>4</v>
      </c>
      <c r="K1862" s="4">
        <v>1.11110000000011E+24</v>
      </c>
      <c r="L1862" t="s">
        <v>10688</v>
      </c>
      <c r="M1862" t="s">
        <v>915</v>
      </c>
      <c r="N1862" t="s">
        <v>10594</v>
      </c>
      <c r="O1862" t="s">
        <v>1383</v>
      </c>
      <c r="P1862" t="s">
        <v>180</v>
      </c>
      <c r="Q1862" t="s">
        <v>2146</v>
      </c>
    </row>
    <row r="1863" spans="1:17" x14ac:dyDescent="0.25">
      <c r="A1863" t="s">
        <v>10687</v>
      </c>
      <c r="B1863" t="s">
        <v>713</v>
      </c>
      <c r="C1863">
        <v>2</v>
      </c>
      <c r="D1863" t="s">
        <v>18</v>
      </c>
      <c r="E1863" t="s">
        <v>42</v>
      </c>
      <c r="F1863" s="1">
        <v>0.54166666666666663</v>
      </c>
      <c r="G1863" t="s">
        <v>38</v>
      </c>
      <c r="H1863" t="s">
        <v>2042</v>
      </c>
      <c r="I1863">
        <v>180</v>
      </c>
      <c r="J1863">
        <v>2</v>
      </c>
      <c r="K1863" s="4">
        <v>1.11110000000011E+24</v>
      </c>
      <c r="L1863" t="s">
        <v>10688</v>
      </c>
      <c r="N1863" t="s">
        <v>10594</v>
      </c>
      <c r="O1863" t="s">
        <v>1383</v>
      </c>
      <c r="P1863" t="s">
        <v>180</v>
      </c>
      <c r="Q1863" t="s">
        <v>2147</v>
      </c>
    </row>
    <row r="1864" spans="1:17" x14ac:dyDescent="0.25">
      <c r="A1864" t="s">
        <v>10687</v>
      </c>
      <c r="B1864" t="s">
        <v>713</v>
      </c>
      <c r="C1864">
        <v>3</v>
      </c>
      <c r="D1864" t="s">
        <v>18</v>
      </c>
      <c r="E1864" t="s">
        <v>42</v>
      </c>
      <c r="F1864" s="1">
        <v>0.54166666666666663</v>
      </c>
      <c r="G1864" t="s">
        <v>38</v>
      </c>
      <c r="H1864" t="s">
        <v>2127</v>
      </c>
      <c r="I1864">
        <v>180</v>
      </c>
      <c r="J1864">
        <v>1</v>
      </c>
      <c r="K1864" s="4">
        <v>1.11110000000011E+24</v>
      </c>
      <c r="L1864" t="s">
        <v>10688</v>
      </c>
      <c r="N1864" t="s">
        <v>10594</v>
      </c>
      <c r="O1864" t="s">
        <v>1383</v>
      </c>
      <c r="P1864" t="s">
        <v>180</v>
      </c>
      <c r="Q1864" t="s">
        <v>2148</v>
      </c>
    </row>
    <row r="1865" spans="1:17" x14ac:dyDescent="0.25">
      <c r="A1865" t="s">
        <v>10687</v>
      </c>
      <c r="B1865" t="s">
        <v>713</v>
      </c>
      <c r="C1865">
        <v>4</v>
      </c>
      <c r="D1865" t="s">
        <v>18</v>
      </c>
      <c r="E1865" t="s">
        <v>42</v>
      </c>
      <c r="F1865" s="1">
        <v>0.54166666666666663</v>
      </c>
      <c r="G1865" t="s">
        <v>38</v>
      </c>
      <c r="H1865" t="s">
        <v>2143</v>
      </c>
      <c r="I1865">
        <v>180</v>
      </c>
      <c r="J1865">
        <v>3</v>
      </c>
      <c r="K1865" s="4">
        <v>1.11110000000011E+24</v>
      </c>
      <c r="L1865" t="s">
        <v>10688</v>
      </c>
      <c r="N1865" t="s">
        <v>10594</v>
      </c>
      <c r="O1865" t="s">
        <v>1383</v>
      </c>
      <c r="P1865" t="s">
        <v>180</v>
      </c>
      <c r="Q1865" t="s">
        <v>2149</v>
      </c>
    </row>
    <row r="1866" spans="1:17" x14ac:dyDescent="0.25">
      <c r="A1866" t="s">
        <v>10687</v>
      </c>
      <c r="B1866" t="s">
        <v>713</v>
      </c>
      <c r="C1866">
        <v>5</v>
      </c>
      <c r="D1866" t="s">
        <v>18</v>
      </c>
      <c r="E1866" t="s">
        <v>42</v>
      </c>
      <c r="F1866" s="1">
        <v>0.54166666666666663</v>
      </c>
      <c r="G1866" t="s">
        <v>10684</v>
      </c>
      <c r="H1866" t="s">
        <v>2130</v>
      </c>
      <c r="I1866">
        <v>180</v>
      </c>
      <c r="J1866">
        <v>1</v>
      </c>
      <c r="K1866" s="4">
        <v>1.11110000000011E+24</v>
      </c>
      <c r="L1866" t="s">
        <v>10688</v>
      </c>
      <c r="M1866" t="s">
        <v>24</v>
      </c>
      <c r="N1866" t="s">
        <v>10594</v>
      </c>
      <c r="O1866" t="s">
        <v>1383</v>
      </c>
      <c r="P1866" t="s">
        <v>180</v>
      </c>
      <c r="Q1866" t="s">
        <v>2150</v>
      </c>
    </row>
    <row r="1867" spans="1:17" x14ac:dyDescent="0.25">
      <c r="A1867" t="s">
        <v>10687</v>
      </c>
      <c r="B1867" t="s">
        <v>946</v>
      </c>
      <c r="C1867">
        <v>1</v>
      </c>
      <c r="D1867" t="s">
        <v>18</v>
      </c>
      <c r="E1867" t="s">
        <v>37</v>
      </c>
      <c r="F1867" s="1">
        <v>0.54166666666666663</v>
      </c>
      <c r="G1867" t="s">
        <v>10385</v>
      </c>
      <c r="H1867" t="s">
        <v>2091</v>
      </c>
      <c r="I1867">
        <v>180</v>
      </c>
      <c r="J1867">
        <v>4</v>
      </c>
      <c r="K1867" s="4">
        <v>1.1E+24</v>
      </c>
      <c r="L1867" t="s">
        <v>10688</v>
      </c>
      <c r="M1867" t="s">
        <v>915</v>
      </c>
      <c r="N1867" t="s">
        <v>10594</v>
      </c>
      <c r="O1867" t="s">
        <v>1383</v>
      </c>
      <c r="P1867" t="s">
        <v>180</v>
      </c>
      <c r="Q1867" t="s">
        <v>2151</v>
      </c>
    </row>
    <row r="1868" spans="1:17" x14ac:dyDescent="0.25">
      <c r="A1868" t="s">
        <v>10687</v>
      </c>
      <c r="B1868" t="s">
        <v>946</v>
      </c>
      <c r="C1868">
        <v>2</v>
      </c>
      <c r="D1868" t="s">
        <v>18</v>
      </c>
      <c r="E1868" t="s">
        <v>37</v>
      </c>
      <c r="F1868" s="1">
        <v>0.54166666666666663</v>
      </c>
      <c r="G1868" t="s">
        <v>38</v>
      </c>
      <c r="H1868" t="s">
        <v>2042</v>
      </c>
      <c r="I1868">
        <v>180</v>
      </c>
      <c r="J1868">
        <v>2</v>
      </c>
      <c r="K1868" s="4">
        <v>1.1E+24</v>
      </c>
      <c r="L1868" t="s">
        <v>10688</v>
      </c>
      <c r="N1868" t="s">
        <v>10594</v>
      </c>
      <c r="O1868" t="s">
        <v>1383</v>
      </c>
      <c r="P1868" t="s">
        <v>180</v>
      </c>
      <c r="Q1868" t="s">
        <v>2152</v>
      </c>
    </row>
    <row r="1869" spans="1:17" x14ac:dyDescent="0.25">
      <c r="A1869" t="s">
        <v>10687</v>
      </c>
      <c r="B1869" t="s">
        <v>946</v>
      </c>
      <c r="C1869">
        <v>3</v>
      </c>
      <c r="D1869" t="s">
        <v>18</v>
      </c>
      <c r="E1869" t="s">
        <v>37</v>
      </c>
      <c r="F1869" s="1">
        <v>0.54166666666666663</v>
      </c>
      <c r="G1869" t="s">
        <v>38</v>
      </c>
      <c r="H1869" t="s">
        <v>2127</v>
      </c>
      <c r="I1869">
        <v>180</v>
      </c>
      <c r="J1869">
        <v>1</v>
      </c>
      <c r="K1869" s="4">
        <v>1.1E+24</v>
      </c>
      <c r="L1869" t="s">
        <v>10688</v>
      </c>
      <c r="N1869" t="s">
        <v>10594</v>
      </c>
      <c r="O1869" t="s">
        <v>1383</v>
      </c>
      <c r="P1869" t="s">
        <v>180</v>
      </c>
      <c r="Q1869" t="s">
        <v>2153</v>
      </c>
    </row>
    <row r="1870" spans="1:17" x14ac:dyDescent="0.25">
      <c r="A1870" t="s">
        <v>10687</v>
      </c>
      <c r="B1870" t="s">
        <v>946</v>
      </c>
      <c r="C1870">
        <v>4</v>
      </c>
      <c r="D1870" t="s">
        <v>18</v>
      </c>
      <c r="E1870" t="s">
        <v>37</v>
      </c>
      <c r="F1870" s="1">
        <v>0.54166666666666663</v>
      </c>
      <c r="G1870" t="s">
        <v>38</v>
      </c>
      <c r="H1870" t="s">
        <v>2143</v>
      </c>
      <c r="I1870">
        <v>180</v>
      </c>
      <c r="J1870">
        <v>3</v>
      </c>
      <c r="K1870" s="4">
        <v>1.1E+24</v>
      </c>
      <c r="L1870" t="s">
        <v>10688</v>
      </c>
      <c r="N1870" t="s">
        <v>10594</v>
      </c>
      <c r="O1870" t="s">
        <v>1383</v>
      </c>
      <c r="P1870" t="s">
        <v>180</v>
      </c>
      <c r="Q1870" t="s">
        <v>2154</v>
      </c>
    </row>
    <row r="1871" spans="1:17" x14ac:dyDescent="0.25">
      <c r="A1871" t="s">
        <v>10687</v>
      </c>
      <c r="B1871" t="s">
        <v>946</v>
      </c>
      <c r="C1871">
        <v>5</v>
      </c>
      <c r="D1871" t="s">
        <v>18</v>
      </c>
      <c r="E1871" t="s">
        <v>37</v>
      </c>
      <c r="F1871" s="1">
        <v>0.54166666666666663</v>
      </c>
      <c r="G1871" t="s">
        <v>10684</v>
      </c>
      <c r="H1871" t="s">
        <v>2130</v>
      </c>
      <c r="I1871">
        <v>180</v>
      </c>
      <c r="J1871">
        <v>1</v>
      </c>
      <c r="K1871" s="4">
        <v>1.1E+24</v>
      </c>
      <c r="L1871" t="s">
        <v>10688</v>
      </c>
      <c r="M1871" t="s">
        <v>24</v>
      </c>
      <c r="N1871" t="s">
        <v>10594</v>
      </c>
      <c r="O1871" t="s">
        <v>1383</v>
      </c>
      <c r="P1871" t="s">
        <v>180</v>
      </c>
      <c r="Q1871" t="s">
        <v>2155</v>
      </c>
    </row>
    <row r="1872" spans="1:17" x14ac:dyDescent="0.25">
      <c r="A1872" t="s">
        <v>10689</v>
      </c>
      <c r="B1872" t="s">
        <v>17</v>
      </c>
      <c r="C1872">
        <v>1</v>
      </c>
      <c r="D1872" t="s">
        <v>18</v>
      </c>
      <c r="E1872" t="s">
        <v>42</v>
      </c>
      <c r="F1872" s="1">
        <v>0.54166666666666663</v>
      </c>
      <c r="G1872" t="s">
        <v>10371</v>
      </c>
      <c r="H1872" t="s">
        <v>10690</v>
      </c>
      <c r="I1872">
        <v>180</v>
      </c>
      <c r="J1872">
        <v>3</v>
      </c>
      <c r="K1872" s="4">
        <v>1.11111111E+45</v>
      </c>
      <c r="L1872" t="s">
        <v>10691</v>
      </c>
      <c r="M1872" t="s">
        <v>915</v>
      </c>
      <c r="N1872" t="s">
        <v>10594</v>
      </c>
      <c r="O1872" t="s">
        <v>1383</v>
      </c>
      <c r="P1872" t="s">
        <v>20</v>
      </c>
      <c r="Q1872" t="s">
        <v>2157</v>
      </c>
    </row>
    <row r="1873" spans="1:17" x14ac:dyDescent="0.25">
      <c r="A1873" t="s">
        <v>10689</v>
      </c>
      <c r="B1873" t="s">
        <v>179</v>
      </c>
      <c r="C1873">
        <v>1</v>
      </c>
      <c r="D1873" t="s">
        <v>18</v>
      </c>
      <c r="E1873" t="s">
        <v>37</v>
      </c>
      <c r="F1873" s="1">
        <v>0.375</v>
      </c>
      <c r="G1873" t="s">
        <v>10630</v>
      </c>
      <c r="H1873" t="s">
        <v>10692</v>
      </c>
      <c r="I1873">
        <v>180</v>
      </c>
      <c r="J1873">
        <v>3</v>
      </c>
      <c r="K1873" s="4">
        <v>1.011001E+44</v>
      </c>
      <c r="L1873" t="s">
        <v>10691</v>
      </c>
      <c r="M1873" t="s">
        <v>915</v>
      </c>
      <c r="N1873" t="s">
        <v>10594</v>
      </c>
      <c r="O1873" t="s">
        <v>1383</v>
      </c>
      <c r="P1873" t="s">
        <v>180</v>
      </c>
      <c r="Q1873" t="s">
        <v>2158</v>
      </c>
    </row>
    <row r="1874" spans="1:17" x14ac:dyDescent="0.25">
      <c r="A1874" t="s">
        <v>10693</v>
      </c>
      <c r="B1874" t="s">
        <v>17</v>
      </c>
      <c r="C1874">
        <v>1</v>
      </c>
      <c r="D1874" t="s">
        <v>18</v>
      </c>
      <c r="E1874" t="s">
        <v>37</v>
      </c>
      <c r="F1874" s="1">
        <v>0.54166666666666663</v>
      </c>
      <c r="G1874" t="s">
        <v>10633</v>
      </c>
      <c r="H1874" t="s">
        <v>2159</v>
      </c>
      <c r="I1874">
        <v>180</v>
      </c>
      <c r="J1874">
        <v>3</v>
      </c>
      <c r="K1874" s="4">
        <v>1.1111000000000999E+24</v>
      </c>
      <c r="L1874" t="s">
        <v>10694</v>
      </c>
      <c r="M1874" t="s">
        <v>915</v>
      </c>
      <c r="N1874" t="s">
        <v>10594</v>
      </c>
      <c r="O1874" t="s">
        <v>1383</v>
      </c>
      <c r="P1874" t="s">
        <v>20</v>
      </c>
      <c r="Q1874" t="s">
        <v>2160</v>
      </c>
    </row>
    <row r="1875" spans="1:17" x14ac:dyDescent="0.25">
      <c r="A1875" t="s">
        <v>10695</v>
      </c>
      <c r="B1875" t="s">
        <v>17</v>
      </c>
      <c r="C1875">
        <v>1</v>
      </c>
      <c r="D1875" t="s">
        <v>18</v>
      </c>
      <c r="E1875" t="s">
        <v>29</v>
      </c>
      <c r="F1875" s="1">
        <v>0.41666666666666669</v>
      </c>
      <c r="G1875" t="s">
        <v>9242</v>
      </c>
      <c r="H1875" t="s">
        <v>10696</v>
      </c>
      <c r="I1875">
        <v>60</v>
      </c>
      <c r="J1875">
        <v>57</v>
      </c>
      <c r="K1875" s="4">
        <v>1.1111100111111E+24</v>
      </c>
      <c r="L1875" t="s">
        <v>10697</v>
      </c>
      <c r="M1875" t="s">
        <v>24</v>
      </c>
      <c r="N1875" t="s">
        <v>9852</v>
      </c>
      <c r="O1875" t="s">
        <v>66</v>
      </c>
      <c r="P1875" t="s">
        <v>20</v>
      </c>
      <c r="Q1875" t="s">
        <v>2161</v>
      </c>
    </row>
    <row r="1876" spans="1:17" x14ac:dyDescent="0.25">
      <c r="A1876" t="s">
        <v>10695</v>
      </c>
      <c r="B1876" t="s">
        <v>28</v>
      </c>
      <c r="C1876">
        <v>1</v>
      </c>
      <c r="D1876" t="s">
        <v>18</v>
      </c>
      <c r="E1876" t="s">
        <v>33</v>
      </c>
      <c r="F1876" s="1">
        <v>0.375</v>
      </c>
      <c r="G1876" t="s">
        <v>9242</v>
      </c>
      <c r="H1876" t="s">
        <v>10698</v>
      </c>
      <c r="I1876">
        <v>60</v>
      </c>
      <c r="J1876">
        <v>57</v>
      </c>
      <c r="K1876" s="4">
        <v>1.1111100111111E+24</v>
      </c>
      <c r="L1876" t="s">
        <v>10697</v>
      </c>
      <c r="M1876" t="s">
        <v>24</v>
      </c>
      <c r="N1876" t="s">
        <v>9852</v>
      </c>
      <c r="O1876" t="s">
        <v>66</v>
      </c>
      <c r="P1876" t="s">
        <v>20</v>
      </c>
      <c r="Q1876" t="s">
        <v>2162</v>
      </c>
    </row>
    <row r="1877" spans="1:17" x14ac:dyDescent="0.25">
      <c r="A1877" t="s">
        <v>10695</v>
      </c>
      <c r="B1877" t="s">
        <v>32</v>
      </c>
      <c r="C1877">
        <v>1</v>
      </c>
      <c r="D1877" t="s">
        <v>18</v>
      </c>
      <c r="E1877" t="s">
        <v>42</v>
      </c>
      <c r="F1877" s="1">
        <v>0.41666666666666669</v>
      </c>
      <c r="G1877" t="s">
        <v>9142</v>
      </c>
      <c r="H1877" t="s">
        <v>10699</v>
      </c>
      <c r="I1877">
        <v>60</v>
      </c>
      <c r="J1877">
        <v>55</v>
      </c>
      <c r="K1877" s="4">
        <v>1.111100111111E+23</v>
      </c>
      <c r="L1877" t="s">
        <v>10697</v>
      </c>
      <c r="M1877" t="s">
        <v>24</v>
      </c>
      <c r="N1877" t="s">
        <v>9852</v>
      </c>
      <c r="O1877" t="s">
        <v>66</v>
      </c>
      <c r="P1877" t="s">
        <v>20</v>
      </c>
      <c r="Q1877" t="s">
        <v>2163</v>
      </c>
    </row>
    <row r="1878" spans="1:17" x14ac:dyDescent="0.25">
      <c r="A1878" t="s">
        <v>10695</v>
      </c>
      <c r="B1878" t="s">
        <v>44</v>
      </c>
      <c r="C1878">
        <v>1</v>
      </c>
      <c r="D1878" t="s">
        <v>18</v>
      </c>
      <c r="E1878" t="s">
        <v>37</v>
      </c>
      <c r="F1878" s="1">
        <v>0.45833333333333331</v>
      </c>
      <c r="G1878" t="s">
        <v>38</v>
      </c>
      <c r="H1878" t="s">
        <v>10700</v>
      </c>
      <c r="I1878">
        <v>60</v>
      </c>
      <c r="J1878">
        <v>57</v>
      </c>
      <c r="K1878" s="4">
        <v>1.00100001001E+23</v>
      </c>
      <c r="L1878" t="s">
        <v>10697</v>
      </c>
      <c r="N1878" t="s">
        <v>9852</v>
      </c>
      <c r="O1878" t="s">
        <v>66</v>
      </c>
      <c r="P1878" t="s">
        <v>45</v>
      </c>
      <c r="Q1878" t="s">
        <v>2164</v>
      </c>
    </row>
    <row r="1879" spans="1:17" x14ac:dyDescent="0.25">
      <c r="A1879" t="s">
        <v>10701</v>
      </c>
      <c r="B1879" t="s">
        <v>44</v>
      </c>
      <c r="C1879">
        <v>1</v>
      </c>
      <c r="D1879" t="s">
        <v>1189</v>
      </c>
      <c r="E1879" t="s">
        <v>37</v>
      </c>
      <c r="F1879" s="1">
        <v>0.45833333333333331</v>
      </c>
      <c r="G1879" t="s">
        <v>38</v>
      </c>
      <c r="H1879" t="s">
        <v>38</v>
      </c>
      <c r="I1879">
        <v>60</v>
      </c>
      <c r="J1879">
        <v>5</v>
      </c>
      <c r="K1879" s="4">
        <v>1.00100001001E+23</v>
      </c>
      <c r="L1879" t="s">
        <v>10697</v>
      </c>
      <c r="N1879" t="s">
        <v>9852</v>
      </c>
      <c r="O1879" t="s">
        <v>66</v>
      </c>
      <c r="P1879" t="s">
        <v>45</v>
      </c>
      <c r="Q1879" t="s">
        <v>2165</v>
      </c>
    </row>
    <row r="1880" spans="1:17" x14ac:dyDescent="0.25">
      <c r="A1880" t="s">
        <v>10702</v>
      </c>
      <c r="B1880" t="s">
        <v>17</v>
      </c>
      <c r="C1880">
        <v>1</v>
      </c>
      <c r="D1880" t="s">
        <v>18</v>
      </c>
      <c r="E1880" t="s">
        <v>19</v>
      </c>
      <c r="F1880" s="1">
        <v>0.625</v>
      </c>
      <c r="G1880" t="s">
        <v>9134</v>
      </c>
      <c r="H1880" t="s">
        <v>937</v>
      </c>
      <c r="I1880">
        <v>60</v>
      </c>
      <c r="J1880">
        <v>43</v>
      </c>
      <c r="K1880" s="4">
        <v>1.1111010001111099E+44</v>
      </c>
      <c r="L1880" t="s">
        <v>38</v>
      </c>
      <c r="M1880" t="s">
        <v>24</v>
      </c>
      <c r="N1880" t="s">
        <v>9852</v>
      </c>
      <c r="O1880" t="s">
        <v>25</v>
      </c>
      <c r="P1880" t="s">
        <v>20</v>
      </c>
      <c r="Q1880" t="s">
        <v>2166</v>
      </c>
    </row>
    <row r="1881" spans="1:17" x14ac:dyDescent="0.25">
      <c r="A1881" t="s">
        <v>10702</v>
      </c>
      <c r="B1881" t="s">
        <v>28</v>
      </c>
      <c r="C1881">
        <v>1</v>
      </c>
      <c r="D1881" t="s">
        <v>18</v>
      </c>
      <c r="E1881" t="s">
        <v>42</v>
      </c>
      <c r="F1881" s="1">
        <v>0.625</v>
      </c>
      <c r="G1881" t="s">
        <v>9134</v>
      </c>
      <c r="H1881" t="s">
        <v>937</v>
      </c>
      <c r="I1881">
        <v>60</v>
      </c>
      <c r="J1881">
        <v>43</v>
      </c>
      <c r="K1881" s="4">
        <v>1.1111110001111099E+44</v>
      </c>
      <c r="L1881" t="s">
        <v>38</v>
      </c>
      <c r="M1881" t="s">
        <v>24</v>
      </c>
      <c r="N1881" t="s">
        <v>9852</v>
      </c>
      <c r="O1881" t="s">
        <v>25</v>
      </c>
      <c r="P1881" t="s">
        <v>20</v>
      </c>
      <c r="Q1881" t="s">
        <v>2167</v>
      </c>
    </row>
    <row r="1882" spans="1:17" x14ac:dyDescent="0.25">
      <c r="A1882" t="s">
        <v>10702</v>
      </c>
      <c r="B1882" t="s">
        <v>32</v>
      </c>
      <c r="C1882">
        <v>1</v>
      </c>
      <c r="D1882" t="s">
        <v>18</v>
      </c>
      <c r="E1882" t="s">
        <v>33</v>
      </c>
      <c r="F1882" s="1">
        <v>0.58333333333333337</v>
      </c>
      <c r="G1882" t="s">
        <v>9134</v>
      </c>
      <c r="H1882" t="s">
        <v>937</v>
      </c>
      <c r="I1882">
        <v>60</v>
      </c>
      <c r="J1882">
        <v>43</v>
      </c>
      <c r="K1882" s="4">
        <v>1.1111110001111099E+44</v>
      </c>
      <c r="L1882" t="s">
        <v>38</v>
      </c>
      <c r="M1882" t="s">
        <v>24</v>
      </c>
      <c r="N1882" t="s">
        <v>9852</v>
      </c>
      <c r="O1882" t="s">
        <v>25</v>
      </c>
      <c r="P1882" t="s">
        <v>20</v>
      </c>
      <c r="Q1882" t="s">
        <v>2168</v>
      </c>
    </row>
    <row r="1883" spans="1:17" x14ac:dyDescent="0.25">
      <c r="A1883" t="s">
        <v>10702</v>
      </c>
      <c r="B1883" t="s">
        <v>36</v>
      </c>
      <c r="C1883">
        <v>1</v>
      </c>
      <c r="D1883" t="s">
        <v>18</v>
      </c>
      <c r="E1883" t="s">
        <v>42</v>
      </c>
      <c r="F1883" s="1">
        <v>0.77083333333333337</v>
      </c>
      <c r="G1883" t="s">
        <v>9138</v>
      </c>
      <c r="H1883" t="s">
        <v>937</v>
      </c>
      <c r="I1883">
        <v>120</v>
      </c>
      <c r="J1883">
        <v>43</v>
      </c>
      <c r="K1883" s="4">
        <v>9.9999999999999998E+37</v>
      </c>
      <c r="L1883" t="s">
        <v>38</v>
      </c>
      <c r="M1883" t="s">
        <v>24</v>
      </c>
      <c r="N1883" t="s">
        <v>9852</v>
      </c>
      <c r="O1883" t="s">
        <v>25</v>
      </c>
      <c r="P1883" t="s">
        <v>39</v>
      </c>
      <c r="Q1883" t="s">
        <v>2169</v>
      </c>
    </row>
    <row r="1884" spans="1:17" x14ac:dyDescent="0.25">
      <c r="A1884" t="s">
        <v>10702</v>
      </c>
      <c r="B1884" t="s">
        <v>44</v>
      </c>
      <c r="C1884">
        <v>1</v>
      </c>
      <c r="D1884" t="s">
        <v>18</v>
      </c>
      <c r="E1884" t="s">
        <v>19</v>
      </c>
      <c r="F1884" s="1">
        <v>0.58333333333333337</v>
      </c>
      <c r="G1884" t="s">
        <v>38</v>
      </c>
      <c r="H1884" t="s">
        <v>937</v>
      </c>
      <c r="I1884">
        <v>60</v>
      </c>
      <c r="J1884">
        <v>8</v>
      </c>
      <c r="K1884" s="4">
        <v>1.01000000101E+42</v>
      </c>
      <c r="L1884" t="s">
        <v>38</v>
      </c>
      <c r="N1884" t="s">
        <v>9852</v>
      </c>
      <c r="O1884" t="s">
        <v>25</v>
      </c>
      <c r="P1884" t="s">
        <v>45</v>
      </c>
      <c r="Q1884" t="s">
        <v>2170</v>
      </c>
    </row>
    <row r="1885" spans="1:17" x14ac:dyDescent="0.25">
      <c r="A1885" t="s">
        <v>10702</v>
      </c>
      <c r="B1885" t="s">
        <v>44</v>
      </c>
      <c r="C1885">
        <v>2</v>
      </c>
      <c r="D1885" t="s">
        <v>18</v>
      </c>
      <c r="E1885" t="s">
        <v>19</v>
      </c>
      <c r="F1885" s="1">
        <v>0.70833333333333337</v>
      </c>
      <c r="G1885" t="s">
        <v>38</v>
      </c>
      <c r="H1885" t="s">
        <v>937</v>
      </c>
      <c r="I1885">
        <v>60</v>
      </c>
      <c r="J1885">
        <v>7</v>
      </c>
      <c r="K1885" s="4">
        <v>1.01000000101E+42</v>
      </c>
      <c r="L1885" t="s">
        <v>38</v>
      </c>
      <c r="N1885" t="s">
        <v>9852</v>
      </c>
      <c r="O1885" t="s">
        <v>25</v>
      </c>
      <c r="P1885" t="s">
        <v>45</v>
      </c>
      <c r="Q1885" t="s">
        <v>2171</v>
      </c>
    </row>
    <row r="1886" spans="1:17" x14ac:dyDescent="0.25">
      <c r="A1886" t="s">
        <v>10702</v>
      </c>
      <c r="B1886" t="s">
        <v>44</v>
      </c>
      <c r="C1886">
        <v>3</v>
      </c>
      <c r="D1886" t="s">
        <v>18</v>
      </c>
      <c r="E1886" t="s">
        <v>29</v>
      </c>
      <c r="F1886" s="1">
        <v>0.625</v>
      </c>
      <c r="G1886" t="s">
        <v>38</v>
      </c>
      <c r="H1886" t="s">
        <v>937</v>
      </c>
      <c r="I1886">
        <v>60</v>
      </c>
      <c r="J1886">
        <v>9</v>
      </c>
      <c r="K1886" s="4">
        <v>1.01000000101E+42</v>
      </c>
      <c r="L1886" t="s">
        <v>38</v>
      </c>
      <c r="N1886" t="s">
        <v>9852</v>
      </c>
      <c r="O1886" t="s">
        <v>25</v>
      </c>
      <c r="P1886" t="s">
        <v>45</v>
      </c>
      <c r="Q1886" t="s">
        <v>2172</v>
      </c>
    </row>
    <row r="1887" spans="1:17" x14ac:dyDescent="0.25">
      <c r="A1887" t="s">
        <v>10702</v>
      </c>
      <c r="B1887" t="s">
        <v>44</v>
      </c>
      <c r="C1887">
        <v>4</v>
      </c>
      <c r="D1887" t="s">
        <v>18</v>
      </c>
      <c r="E1887" t="s">
        <v>29</v>
      </c>
      <c r="F1887" s="1">
        <v>0.66666666666666663</v>
      </c>
      <c r="G1887" t="s">
        <v>38</v>
      </c>
      <c r="H1887" t="s">
        <v>937</v>
      </c>
      <c r="I1887">
        <v>60</v>
      </c>
      <c r="J1887">
        <v>10</v>
      </c>
      <c r="K1887" s="4">
        <v>1.01000000101E+42</v>
      </c>
      <c r="L1887" t="s">
        <v>38</v>
      </c>
      <c r="N1887" t="s">
        <v>9852</v>
      </c>
      <c r="O1887" t="s">
        <v>25</v>
      </c>
      <c r="P1887" t="s">
        <v>45</v>
      </c>
      <c r="Q1887" t="s">
        <v>2173</v>
      </c>
    </row>
    <row r="1888" spans="1:17" x14ac:dyDescent="0.25">
      <c r="A1888" t="s">
        <v>10702</v>
      </c>
      <c r="B1888" t="s">
        <v>44</v>
      </c>
      <c r="C1888">
        <v>5</v>
      </c>
      <c r="D1888" t="s">
        <v>18</v>
      </c>
      <c r="E1888" t="s">
        <v>29</v>
      </c>
      <c r="F1888" s="1">
        <v>0.70833333333333337</v>
      </c>
      <c r="G1888" t="s">
        <v>38</v>
      </c>
      <c r="H1888" t="s">
        <v>937</v>
      </c>
      <c r="I1888">
        <v>60</v>
      </c>
      <c r="J1888">
        <v>9</v>
      </c>
      <c r="K1888" s="4">
        <v>1.01000000101E+42</v>
      </c>
      <c r="L1888" t="s">
        <v>38</v>
      </c>
      <c r="N1888" t="s">
        <v>9852</v>
      </c>
      <c r="O1888" t="s">
        <v>25</v>
      </c>
      <c r="P1888" t="s">
        <v>45</v>
      </c>
      <c r="Q1888" t="s">
        <v>2174</v>
      </c>
    </row>
    <row r="1889" spans="1:17" x14ac:dyDescent="0.25">
      <c r="A1889" t="s">
        <v>10703</v>
      </c>
      <c r="B1889" t="s">
        <v>17</v>
      </c>
      <c r="C1889">
        <v>1</v>
      </c>
      <c r="D1889" t="s">
        <v>1189</v>
      </c>
      <c r="E1889" t="s">
        <v>19</v>
      </c>
      <c r="F1889" s="1">
        <v>0.625</v>
      </c>
      <c r="G1889" t="s">
        <v>9134</v>
      </c>
      <c r="H1889" t="s">
        <v>937</v>
      </c>
      <c r="I1889">
        <v>60</v>
      </c>
      <c r="J1889">
        <v>7</v>
      </c>
      <c r="K1889" s="4">
        <v>1.1111010001111099E+44</v>
      </c>
      <c r="L1889" t="s">
        <v>38</v>
      </c>
      <c r="M1889" t="s">
        <v>24</v>
      </c>
      <c r="N1889" t="s">
        <v>9852</v>
      </c>
      <c r="O1889" t="s">
        <v>25</v>
      </c>
      <c r="P1889" t="s">
        <v>20</v>
      </c>
      <c r="Q1889" t="s">
        <v>2175</v>
      </c>
    </row>
    <row r="1890" spans="1:17" x14ac:dyDescent="0.25">
      <c r="A1890" t="s">
        <v>10703</v>
      </c>
      <c r="B1890" t="s">
        <v>28</v>
      </c>
      <c r="C1890">
        <v>1</v>
      </c>
      <c r="D1890" t="s">
        <v>1189</v>
      </c>
      <c r="E1890" t="s">
        <v>42</v>
      </c>
      <c r="F1890" s="1">
        <v>0.625</v>
      </c>
      <c r="G1890" t="s">
        <v>9134</v>
      </c>
      <c r="H1890" t="s">
        <v>937</v>
      </c>
      <c r="I1890">
        <v>60</v>
      </c>
      <c r="J1890">
        <v>7</v>
      </c>
      <c r="K1890" s="4">
        <v>1.1111110001111099E+44</v>
      </c>
      <c r="L1890" t="s">
        <v>38</v>
      </c>
      <c r="M1890" t="s">
        <v>24</v>
      </c>
      <c r="N1890" t="s">
        <v>9852</v>
      </c>
      <c r="O1890" t="s">
        <v>25</v>
      </c>
      <c r="P1890" t="s">
        <v>20</v>
      </c>
      <c r="Q1890" t="s">
        <v>2176</v>
      </c>
    </row>
    <row r="1891" spans="1:17" x14ac:dyDescent="0.25">
      <c r="A1891" t="s">
        <v>10703</v>
      </c>
      <c r="B1891" t="s">
        <v>32</v>
      </c>
      <c r="C1891">
        <v>1</v>
      </c>
      <c r="D1891" t="s">
        <v>1189</v>
      </c>
      <c r="E1891" t="s">
        <v>33</v>
      </c>
      <c r="F1891" s="1">
        <v>0.58333333333333337</v>
      </c>
      <c r="G1891" t="s">
        <v>9134</v>
      </c>
      <c r="H1891" t="s">
        <v>937</v>
      </c>
      <c r="I1891">
        <v>60</v>
      </c>
      <c r="J1891">
        <v>7</v>
      </c>
      <c r="K1891" s="4">
        <v>1.1111110001111099E+44</v>
      </c>
      <c r="L1891" t="s">
        <v>38</v>
      </c>
      <c r="M1891" t="s">
        <v>24</v>
      </c>
      <c r="N1891" t="s">
        <v>9852</v>
      </c>
      <c r="O1891" t="s">
        <v>25</v>
      </c>
      <c r="P1891" t="s">
        <v>20</v>
      </c>
      <c r="Q1891" t="s">
        <v>2177</v>
      </c>
    </row>
    <row r="1892" spans="1:17" x14ac:dyDescent="0.25">
      <c r="A1892" t="s">
        <v>10703</v>
      </c>
      <c r="B1892" t="s">
        <v>44</v>
      </c>
      <c r="C1892">
        <v>1</v>
      </c>
      <c r="D1892" t="s">
        <v>1189</v>
      </c>
      <c r="E1892" t="s">
        <v>19</v>
      </c>
      <c r="F1892" s="1">
        <v>0.58333333333333337</v>
      </c>
      <c r="G1892" t="s">
        <v>38</v>
      </c>
      <c r="H1892" t="s">
        <v>937</v>
      </c>
      <c r="I1892">
        <v>60</v>
      </c>
      <c r="J1892">
        <v>2</v>
      </c>
      <c r="K1892" s="4">
        <v>1.01000000101E+42</v>
      </c>
      <c r="L1892" t="s">
        <v>38</v>
      </c>
      <c r="N1892" t="s">
        <v>9852</v>
      </c>
      <c r="O1892" t="s">
        <v>25</v>
      </c>
      <c r="P1892" t="s">
        <v>45</v>
      </c>
      <c r="Q1892" t="s">
        <v>2178</v>
      </c>
    </row>
    <row r="1893" spans="1:17" x14ac:dyDescent="0.25">
      <c r="A1893" t="s">
        <v>10703</v>
      </c>
      <c r="B1893" t="s">
        <v>44</v>
      </c>
      <c r="C1893">
        <v>2</v>
      </c>
      <c r="D1893" t="s">
        <v>1189</v>
      </c>
      <c r="E1893" t="s">
        <v>19</v>
      </c>
      <c r="F1893" s="1">
        <v>0.70833333333333337</v>
      </c>
      <c r="G1893" t="s">
        <v>38</v>
      </c>
      <c r="H1893" t="s">
        <v>937</v>
      </c>
      <c r="I1893">
        <v>60</v>
      </c>
      <c r="J1893">
        <v>2</v>
      </c>
      <c r="K1893" s="4">
        <v>1.01000000101E+42</v>
      </c>
      <c r="L1893" t="s">
        <v>38</v>
      </c>
      <c r="N1893" t="s">
        <v>9852</v>
      </c>
      <c r="O1893" t="s">
        <v>25</v>
      </c>
      <c r="P1893" t="s">
        <v>45</v>
      </c>
      <c r="Q1893" t="s">
        <v>2179</v>
      </c>
    </row>
    <row r="1894" spans="1:17" x14ac:dyDescent="0.25">
      <c r="A1894" t="s">
        <v>10703</v>
      </c>
      <c r="B1894" t="s">
        <v>44</v>
      </c>
      <c r="C1894">
        <v>3</v>
      </c>
      <c r="D1894" t="s">
        <v>1189</v>
      </c>
      <c r="E1894" t="s">
        <v>29</v>
      </c>
      <c r="F1894" s="1">
        <v>0.625</v>
      </c>
      <c r="G1894" t="s">
        <v>38</v>
      </c>
      <c r="H1894" t="s">
        <v>937</v>
      </c>
      <c r="I1894">
        <v>60</v>
      </c>
      <c r="J1894">
        <v>2</v>
      </c>
      <c r="K1894" s="4">
        <v>1.01000000101E+42</v>
      </c>
      <c r="L1894" t="s">
        <v>38</v>
      </c>
      <c r="N1894" t="s">
        <v>9852</v>
      </c>
      <c r="O1894" t="s">
        <v>25</v>
      </c>
      <c r="P1894" t="s">
        <v>45</v>
      </c>
      <c r="Q1894" t="s">
        <v>2180</v>
      </c>
    </row>
    <row r="1895" spans="1:17" x14ac:dyDescent="0.25">
      <c r="A1895" t="s">
        <v>10703</v>
      </c>
      <c r="B1895" t="s">
        <v>44</v>
      </c>
      <c r="C1895">
        <v>4</v>
      </c>
      <c r="D1895" t="s">
        <v>1189</v>
      </c>
      <c r="E1895" t="s">
        <v>29</v>
      </c>
      <c r="F1895" s="1">
        <v>0.66666666666666663</v>
      </c>
      <c r="G1895" t="s">
        <v>38</v>
      </c>
      <c r="H1895" t="s">
        <v>937</v>
      </c>
      <c r="I1895">
        <v>60</v>
      </c>
      <c r="J1895">
        <v>1</v>
      </c>
      <c r="K1895" s="4">
        <v>1.01000000101E+42</v>
      </c>
      <c r="L1895" t="s">
        <v>38</v>
      </c>
      <c r="N1895" t="s">
        <v>9852</v>
      </c>
      <c r="O1895" t="s">
        <v>25</v>
      </c>
      <c r="P1895" t="s">
        <v>45</v>
      </c>
      <c r="Q1895" t="s">
        <v>2181</v>
      </c>
    </row>
    <row r="1896" spans="1:17" x14ac:dyDescent="0.25">
      <c r="A1896" t="s">
        <v>10703</v>
      </c>
      <c r="B1896" t="s">
        <v>44</v>
      </c>
      <c r="C1896">
        <v>5</v>
      </c>
      <c r="D1896" t="s">
        <v>1189</v>
      </c>
      <c r="E1896" t="s">
        <v>29</v>
      </c>
      <c r="F1896" s="1">
        <v>0.70833333333333337</v>
      </c>
      <c r="G1896" t="s">
        <v>38</v>
      </c>
      <c r="H1896" t="s">
        <v>937</v>
      </c>
      <c r="I1896">
        <v>60</v>
      </c>
      <c r="J1896">
        <v>0</v>
      </c>
      <c r="K1896" s="4">
        <v>1.01000000101E+42</v>
      </c>
      <c r="L1896" t="s">
        <v>38</v>
      </c>
      <c r="N1896" t="s">
        <v>9852</v>
      </c>
      <c r="O1896" t="s">
        <v>25</v>
      </c>
      <c r="P1896" t="s">
        <v>45</v>
      </c>
      <c r="Q1896" t="s">
        <v>2182</v>
      </c>
    </row>
    <row r="1897" spans="1:17" x14ac:dyDescent="0.25">
      <c r="A1897" t="s">
        <v>10704</v>
      </c>
      <c r="B1897" t="s">
        <v>17</v>
      </c>
      <c r="C1897">
        <v>1</v>
      </c>
      <c r="D1897" t="s">
        <v>18</v>
      </c>
      <c r="E1897" t="s">
        <v>19</v>
      </c>
      <c r="F1897" s="1">
        <v>0.66666666666666663</v>
      </c>
      <c r="G1897" t="s">
        <v>9174</v>
      </c>
      <c r="H1897" t="s">
        <v>38</v>
      </c>
      <c r="I1897">
        <v>60</v>
      </c>
      <c r="J1897">
        <v>44</v>
      </c>
      <c r="K1897" s="4">
        <v>1.1111010001111099E+44</v>
      </c>
      <c r="L1897" t="s">
        <v>38</v>
      </c>
      <c r="M1897" t="s">
        <v>24</v>
      </c>
      <c r="N1897" t="s">
        <v>9852</v>
      </c>
      <c r="O1897" t="s">
        <v>25</v>
      </c>
      <c r="P1897" t="s">
        <v>20</v>
      </c>
      <c r="Q1897" t="s">
        <v>2183</v>
      </c>
    </row>
    <row r="1898" spans="1:17" x14ac:dyDescent="0.25">
      <c r="A1898" t="s">
        <v>10704</v>
      </c>
      <c r="B1898" t="s">
        <v>28</v>
      </c>
      <c r="C1898">
        <v>1</v>
      </c>
      <c r="D1898" t="s">
        <v>18</v>
      </c>
      <c r="E1898" t="s">
        <v>33</v>
      </c>
      <c r="F1898" s="1">
        <v>0.625</v>
      </c>
      <c r="G1898" t="s">
        <v>9142</v>
      </c>
      <c r="H1898" t="s">
        <v>38</v>
      </c>
      <c r="I1898">
        <v>60</v>
      </c>
      <c r="J1898">
        <v>44</v>
      </c>
      <c r="K1898" s="4">
        <v>1.1111110001111099E+44</v>
      </c>
      <c r="L1898" t="s">
        <v>38</v>
      </c>
      <c r="M1898" t="s">
        <v>24</v>
      </c>
      <c r="N1898" t="s">
        <v>9852</v>
      </c>
      <c r="O1898" t="s">
        <v>25</v>
      </c>
      <c r="P1898" t="s">
        <v>20</v>
      </c>
      <c r="Q1898" t="s">
        <v>2184</v>
      </c>
    </row>
    <row r="1899" spans="1:17" x14ac:dyDescent="0.25">
      <c r="A1899" t="s">
        <v>10704</v>
      </c>
      <c r="B1899" t="s">
        <v>32</v>
      </c>
      <c r="C1899">
        <v>1</v>
      </c>
      <c r="D1899" t="s">
        <v>18</v>
      </c>
      <c r="E1899" t="s">
        <v>42</v>
      </c>
      <c r="F1899" s="1">
        <v>0.66666666666666663</v>
      </c>
      <c r="G1899" t="s">
        <v>9139</v>
      </c>
      <c r="H1899" t="s">
        <v>38</v>
      </c>
      <c r="I1899">
        <v>60</v>
      </c>
      <c r="J1899">
        <v>44</v>
      </c>
      <c r="K1899" s="4">
        <v>1.1111110001111099E+44</v>
      </c>
      <c r="L1899" t="s">
        <v>38</v>
      </c>
      <c r="M1899" t="s">
        <v>24</v>
      </c>
      <c r="N1899" t="s">
        <v>9852</v>
      </c>
      <c r="O1899" t="s">
        <v>25</v>
      </c>
      <c r="P1899" t="s">
        <v>20</v>
      </c>
      <c r="Q1899" t="s">
        <v>2185</v>
      </c>
    </row>
    <row r="1900" spans="1:17" x14ac:dyDescent="0.25">
      <c r="A1900" t="s">
        <v>10704</v>
      </c>
      <c r="B1900" t="s">
        <v>44</v>
      </c>
      <c r="C1900">
        <v>1</v>
      </c>
      <c r="D1900" t="s">
        <v>18</v>
      </c>
      <c r="E1900" t="s">
        <v>29</v>
      </c>
      <c r="F1900" s="1">
        <v>0.45833333333333331</v>
      </c>
      <c r="G1900" t="s">
        <v>38</v>
      </c>
      <c r="H1900" t="s">
        <v>38</v>
      </c>
      <c r="I1900">
        <v>60</v>
      </c>
      <c r="J1900">
        <v>10</v>
      </c>
      <c r="K1900" s="4">
        <v>1.0001000101099999E+42</v>
      </c>
      <c r="L1900" t="s">
        <v>38</v>
      </c>
      <c r="N1900" t="s">
        <v>9852</v>
      </c>
      <c r="O1900" t="s">
        <v>25</v>
      </c>
      <c r="P1900" t="s">
        <v>45</v>
      </c>
      <c r="Q1900" t="s">
        <v>2186</v>
      </c>
    </row>
    <row r="1901" spans="1:17" x14ac:dyDescent="0.25">
      <c r="A1901" t="s">
        <v>10704</v>
      </c>
      <c r="B1901" t="s">
        <v>44</v>
      </c>
      <c r="C1901">
        <v>2</v>
      </c>
      <c r="D1901" t="s">
        <v>18</v>
      </c>
      <c r="E1901" t="s">
        <v>29</v>
      </c>
      <c r="F1901" s="1">
        <v>0.66666666666666663</v>
      </c>
      <c r="G1901" t="s">
        <v>38</v>
      </c>
      <c r="H1901" t="s">
        <v>38</v>
      </c>
      <c r="I1901">
        <v>60</v>
      </c>
      <c r="J1901">
        <v>8</v>
      </c>
      <c r="K1901" s="4">
        <v>1.0001000101099999E+42</v>
      </c>
      <c r="L1901" t="s">
        <v>38</v>
      </c>
      <c r="N1901" t="s">
        <v>9852</v>
      </c>
      <c r="O1901" t="s">
        <v>25</v>
      </c>
      <c r="P1901" t="s">
        <v>45</v>
      </c>
      <c r="Q1901" t="s">
        <v>2187</v>
      </c>
    </row>
    <row r="1902" spans="1:17" x14ac:dyDescent="0.25">
      <c r="A1902" t="s">
        <v>10704</v>
      </c>
      <c r="B1902" t="s">
        <v>44</v>
      </c>
      <c r="C1902">
        <v>3</v>
      </c>
      <c r="D1902" t="s">
        <v>18</v>
      </c>
      <c r="E1902" t="s">
        <v>42</v>
      </c>
      <c r="F1902" s="1">
        <v>0.375</v>
      </c>
      <c r="G1902" t="s">
        <v>38</v>
      </c>
      <c r="H1902" t="s">
        <v>38</v>
      </c>
      <c r="I1902">
        <v>60</v>
      </c>
      <c r="J1902">
        <v>9</v>
      </c>
      <c r="K1902" s="4">
        <v>1.0001000101099999E+42</v>
      </c>
      <c r="L1902" t="s">
        <v>38</v>
      </c>
      <c r="N1902" t="s">
        <v>9852</v>
      </c>
      <c r="O1902" t="s">
        <v>25</v>
      </c>
      <c r="P1902" t="s">
        <v>45</v>
      </c>
      <c r="Q1902" t="s">
        <v>2188</v>
      </c>
    </row>
    <row r="1903" spans="1:17" x14ac:dyDescent="0.25">
      <c r="A1903" t="s">
        <v>10704</v>
      </c>
      <c r="B1903" t="s">
        <v>44</v>
      </c>
      <c r="C1903">
        <v>4</v>
      </c>
      <c r="D1903" t="s">
        <v>18</v>
      </c>
      <c r="E1903" t="s">
        <v>42</v>
      </c>
      <c r="F1903" s="1">
        <v>0.41666666666666669</v>
      </c>
      <c r="G1903" t="s">
        <v>38</v>
      </c>
      <c r="H1903" t="s">
        <v>38</v>
      </c>
      <c r="I1903">
        <v>60</v>
      </c>
      <c r="J1903">
        <v>9</v>
      </c>
      <c r="K1903" s="4">
        <v>1.0001000101099999E+42</v>
      </c>
      <c r="L1903" t="s">
        <v>38</v>
      </c>
      <c r="N1903" t="s">
        <v>9852</v>
      </c>
      <c r="O1903" t="s">
        <v>25</v>
      </c>
      <c r="P1903" t="s">
        <v>45</v>
      </c>
      <c r="Q1903" t="s">
        <v>2189</v>
      </c>
    </row>
    <row r="1904" spans="1:17" x14ac:dyDescent="0.25">
      <c r="A1904" t="s">
        <v>10704</v>
      </c>
      <c r="B1904" t="s">
        <v>44</v>
      </c>
      <c r="C1904">
        <v>5</v>
      </c>
      <c r="D1904" t="s">
        <v>18</v>
      </c>
      <c r="E1904" t="s">
        <v>42</v>
      </c>
      <c r="F1904" s="1">
        <v>0.8125</v>
      </c>
      <c r="G1904" t="s">
        <v>38</v>
      </c>
      <c r="H1904" t="s">
        <v>38</v>
      </c>
      <c r="I1904">
        <v>60</v>
      </c>
      <c r="J1904">
        <v>4</v>
      </c>
      <c r="K1904" s="4">
        <v>1.00100001011E+42</v>
      </c>
      <c r="L1904" t="s">
        <v>38</v>
      </c>
      <c r="N1904" t="s">
        <v>9852</v>
      </c>
      <c r="O1904" t="s">
        <v>25</v>
      </c>
      <c r="P1904" t="s">
        <v>45</v>
      </c>
      <c r="Q1904" t="s">
        <v>2190</v>
      </c>
    </row>
    <row r="1905" spans="1:17" x14ac:dyDescent="0.25">
      <c r="A1905" t="s">
        <v>10705</v>
      </c>
      <c r="B1905" t="s">
        <v>44</v>
      </c>
      <c r="C1905">
        <v>1</v>
      </c>
      <c r="D1905" t="s">
        <v>1189</v>
      </c>
      <c r="E1905" t="s">
        <v>29</v>
      </c>
      <c r="F1905" s="1">
        <v>0.45833333333333331</v>
      </c>
      <c r="G1905" t="s">
        <v>38</v>
      </c>
      <c r="H1905" t="s">
        <v>38</v>
      </c>
      <c r="I1905">
        <v>60</v>
      </c>
      <c r="J1905">
        <v>1</v>
      </c>
      <c r="K1905" s="4">
        <v>1.0001000101099999E+42</v>
      </c>
      <c r="L1905" t="s">
        <v>38</v>
      </c>
      <c r="N1905" t="s">
        <v>9852</v>
      </c>
      <c r="O1905" t="s">
        <v>25</v>
      </c>
      <c r="P1905" t="s">
        <v>45</v>
      </c>
      <c r="Q1905" t="s">
        <v>2191</v>
      </c>
    </row>
    <row r="1906" spans="1:17" x14ac:dyDescent="0.25">
      <c r="A1906" t="s">
        <v>10705</v>
      </c>
      <c r="B1906" t="s">
        <v>44</v>
      </c>
      <c r="C1906">
        <v>2</v>
      </c>
      <c r="D1906" t="s">
        <v>1189</v>
      </c>
      <c r="E1906" t="s">
        <v>29</v>
      </c>
      <c r="F1906" s="1">
        <v>0.66666666666666663</v>
      </c>
      <c r="G1906" t="s">
        <v>38</v>
      </c>
      <c r="H1906" t="s">
        <v>38</v>
      </c>
      <c r="I1906">
        <v>60</v>
      </c>
      <c r="J1906">
        <v>0</v>
      </c>
      <c r="K1906" s="4">
        <v>1.0001000101099999E+42</v>
      </c>
      <c r="L1906" t="s">
        <v>38</v>
      </c>
      <c r="N1906" t="s">
        <v>9852</v>
      </c>
      <c r="O1906" t="s">
        <v>25</v>
      </c>
      <c r="P1906" t="s">
        <v>45</v>
      </c>
      <c r="Q1906" t="s">
        <v>2192</v>
      </c>
    </row>
    <row r="1907" spans="1:17" x14ac:dyDescent="0.25">
      <c r="A1907" t="s">
        <v>10705</v>
      </c>
      <c r="B1907" t="s">
        <v>44</v>
      </c>
      <c r="C1907">
        <v>3</v>
      </c>
      <c r="D1907" t="s">
        <v>1189</v>
      </c>
      <c r="E1907" t="s">
        <v>42</v>
      </c>
      <c r="F1907" s="1">
        <v>0.375</v>
      </c>
      <c r="G1907" t="s">
        <v>38</v>
      </c>
      <c r="H1907" t="s">
        <v>38</v>
      </c>
      <c r="I1907">
        <v>60</v>
      </c>
      <c r="J1907">
        <v>1</v>
      </c>
      <c r="K1907" s="4">
        <v>1.0001000101099999E+42</v>
      </c>
      <c r="L1907" t="s">
        <v>38</v>
      </c>
      <c r="N1907" t="s">
        <v>9852</v>
      </c>
      <c r="O1907" t="s">
        <v>25</v>
      </c>
      <c r="P1907" t="s">
        <v>45</v>
      </c>
      <c r="Q1907" t="s">
        <v>2193</v>
      </c>
    </row>
    <row r="1908" spans="1:17" x14ac:dyDescent="0.25">
      <c r="A1908" t="s">
        <v>10705</v>
      </c>
      <c r="B1908" t="s">
        <v>44</v>
      </c>
      <c r="C1908">
        <v>4</v>
      </c>
      <c r="D1908" t="s">
        <v>1189</v>
      </c>
      <c r="E1908" t="s">
        <v>42</v>
      </c>
      <c r="F1908" s="1">
        <v>0.41666666666666669</v>
      </c>
      <c r="G1908" t="s">
        <v>38</v>
      </c>
      <c r="H1908" t="s">
        <v>38</v>
      </c>
      <c r="I1908">
        <v>60</v>
      </c>
      <c r="J1908">
        <v>0</v>
      </c>
      <c r="K1908" s="4">
        <v>1.0001000101099999E+42</v>
      </c>
      <c r="L1908" t="s">
        <v>38</v>
      </c>
      <c r="N1908" t="s">
        <v>9852</v>
      </c>
      <c r="O1908" t="s">
        <v>25</v>
      </c>
      <c r="P1908" t="s">
        <v>45</v>
      </c>
      <c r="Q1908" t="s">
        <v>2194</v>
      </c>
    </row>
    <row r="1909" spans="1:17" x14ac:dyDescent="0.25">
      <c r="A1909" t="s">
        <v>10705</v>
      </c>
      <c r="B1909" t="s">
        <v>44</v>
      </c>
      <c r="C1909">
        <v>5</v>
      </c>
      <c r="D1909" t="s">
        <v>1189</v>
      </c>
      <c r="E1909" t="s">
        <v>42</v>
      </c>
      <c r="F1909" s="1">
        <v>0.8125</v>
      </c>
      <c r="G1909" t="s">
        <v>38</v>
      </c>
      <c r="H1909" t="s">
        <v>38</v>
      </c>
      <c r="I1909">
        <v>60</v>
      </c>
      <c r="J1909">
        <v>0</v>
      </c>
      <c r="K1909" s="4">
        <v>1.00100001011E+42</v>
      </c>
      <c r="L1909" t="s">
        <v>38</v>
      </c>
      <c r="N1909" t="s">
        <v>9852</v>
      </c>
      <c r="O1909" t="s">
        <v>25</v>
      </c>
      <c r="P1909" t="s">
        <v>45</v>
      </c>
      <c r="Q1909" t="s">
        <v>2195</v>
      </c>
    </row>
    <row r="1910" spans="1:17" x14ac:dyDescent="0.25">
      <c r="A1910" t="s">
        <v>10706</v>
      </c>
      <c r="B1910" t="s">
        <v>1327</v>
      </c>
      <c r="C1910">
        <v>1</v>
      </c>
      <c r="D1910" t="s">
        <v>18</v>
      </c>
      <c r="E1910" t="s">
        <v>19</v>
      </c>
      <c r="F1910" s="1">
        <v>0.5</v>
      </c>
      <c r="G1910" t="s">
        <v>10381</v>
      </c>
      <c r="H1910" t="s">
        <v>10707</v>
      </c>
      <c r="I1910">
        <v>120</v>
      </c>
      <c r="J1910">
        <v>28</v>
      </c>
      <c r="K1910" s="4">
        <v>1.1111010001111099E+44</v>
      </c>
      <c r="L1910" t="s">
        <v>10708</v>
      </c>
      <c r="M1910" t="s">
        <v>915</v>
      </c>
      <c r="N1910" t="s">
        <v>9852</v>
      </c>
      <c r="O1910" t="s">
        <v>25</v>
      </c>
      <c r="P1910" t="s">
        <v>20</v>
      </c>
      <c r="Q1910" t="s">
        <v>2196</v>
      </c>
    </row>
    <row r="1911" spans="1:17" x14ac:dyDescent="0.25">
      <c r="A1911" t="s">
        <v>10709</v>
      </c>
      <c r="B1911" t="s">
        <v>17</v>
      </c>
      <c r="C1911">
        <v>1</v>
      </c>
      <c r="D1911" t="s">
        <v>18</v>
      </c>
      <c r="E1911" t="s">
        <v>29</v>
      </c>
      <c r="F1911" s="1">
        <v>0.625</v>
      </c>
      <c r="G1911" t="s">
        <v>9160</v>
      </c>
      <c r="H1911" t="s">
        <v>935</v>
      </c>
      <c r="I1911">
        <v>60</v>
      </c>
      <c r="J1911">
        <v>25</v>
      </c>
      <c r="K1911" s="4">
        <v>1.1111010001111099E+44</v>
      </c>
      <c r="L1911" t="s">
        <v>10710</v>
      </c>
      <c r="M1911" t="s">
        <v>24</v>
      </c>
      <c r="N1911" t="s">
        <v>9852</v>
      </c>
      <c r="O1911" t="s">
        <v>25</v>
      </c>
      <c r="P1911" t="s">
        <v>20</v>
      </c>
      <c r="Q1911" t="s">
        <v>2197</v>
      </c>
    </row>
    <row r="1912" spans="1:17" x14ac:dyDescent="0.25">
      <c r="A1912" t="s">
        <v>10709</v>
      </c>
      <c r="B1912" t="s">
        <v>28</v>
      </c>
      <c r="C1912">
        <v>1</v>
      </c>
      <c r="D1912" t="s">
        <v>18</v>
      </c>
      <c r="E1912" t="s">
        <v>33</v>
      </c>
      <c r="F1912" s="1">
        <v>0.625</v>
      </c>
      <c r="G1912" t="s">
        <v>9160</v>
      </c>
      <c r="H1912" t="s">
        <v>935</v>
      </c>
      <c r="I1912">
        <v>60</v>
      </c>
      <c r="J1912">
        <v>25</v>
      </c>
      <c r="K1912" s="4">
        <v>1.1111110001111099E+44</v>
      </c>
      <c r="L1912" t="s">
        <v>10710</v>
      </c>
      <c r="M1912" t="s">
        <v>24</v>
      </c>
      <c r="N1912" t="s">
        <v>9852</v>
      </c>
      <c r="O1912" t="s">
        <v>25</v>
      </c>
      <c r="P1912" t="s">
        <v>20</v>
      </c>
      <c r="Q1912" t="s">
        <v>2198</v>
      </c>
    </row>
    <row r="1913" spans="1:17" x14ac:dyDescent="0.25">
      <c r="A1913" t="s">
        <v>10709</v>
      </c>
      <c r="B1913" t="s">
        <v>44</v>
      </c>
      <c r="C1913">
        <v>1</v>
      </c>
      <c r="D1913" t="s">
        <v>18</v>
      </c>
      <c r="E1913" t="s">
        <v>42</v>
      </c>
      <c r="F1913" s="1">
        <v>0.5</v>
      </c>
      <c r="G1913" t="s">
        <v>9159</v>
      </c>
      <c r="H1913" t="s">
        <v>935</v>
      </c>
      <c r="I1913">
        <v>60</v>
      </c>
      <c r="J1913">
        <v>25</v>
      </c>
      <c r="K1913" s="4">
        <v>1.1111110001111099E+44</v>
      </c>
      <c r="L1913" t="s">
        <v>10710</v>
      </c>
      <c r="M1913" t="s">
        <v>24</v>
      </c>
      <c r="N1913" t="s">
        <v>9852</v>
      </c>
      <c r="O1913" t="s">
        <v>25</v>
      </c>
      <c r="P1913" t="s">
        <v>45</v>
      </c>
      <c r="Q1913" t="s">
        <v>2199</v>
      </c>
    </row>
    <row r="1914" spans="1:17" x14ac:dyDescent="0.25">
      <c r="A1914" t="s">
        <v>10711</v>
      </c>
      <c r="B1914" t="s">
        <v>17</v>
      </c>
      <c r="C1914">
        <v>1</v>
      </c>
      <c r="D1914" t="s">
        <v>18</v>
      </c>
      <c r="E1914" t="s">
        <v>19</v>
      </c>
      <c r="F1914" s="1">
        <v>0.625</v>
      </c>
      <c r="G1914" t="s">
        <v>9177</v>
      </c>
      <c r="H1914" t="s">
        <v>938</v>
      </c>
      <c r="I1914">
        <v>60</v>
      </c>
      <c r="J1914">
        <v>40</v>
      </c>
      <c r="K1914" s="4">
        <v>1.1111100111111E+24</v>
      </c>
      <c r="L1914" t="s">
        <v>10712</v>
      </c>
      <c r="M1914" t="s">
        <v>24</v>
      </c>
      <c r="N1914" t="s">
        <v>9852</v>
      </c>
      <c r="O1914" t="s">
        <v>66</v>
      </c>
      <c r="P1914" t="s">
        <v>20</v>
      </c>
      <c r="Q1914" t="s">
        <v>2200</v>
      </c>
    </row>
    <row r="1915" spans="1:17" x14ac:dyDescent="0.25">
      <c r="A1915" t="s">
        <v>10711</v>
      </c>
      <c r="B1915" t="s">
        <v>28</v>
      </c>
      <c r="C1915">
        <v>1</v>
      </c>
      <c r="D1915" t="s">
        <v>18</v>
      </c>
      <c r="E1915" t="s">
        <v>33</v>
      </c>
      <c r="F1915" s="1">
        <v>0.45833333333333331</v>
      </c>
      <c r="G1915" t="s">
        <v>9229</v>
      </c>
      <c r="H1915" t="s">
        <v>938</v>
      </c>
      <c r="I1915">
        <v>120</v>
      </c>
      <c r="J1915">
        <v>39</v>
      </c>
      <c r="K1915" s="4">
        <v>1.1111100111111E+24</v>
      </c>
      <c r="L1915" t="s">
        <v>10712</v>
      </c>
      <c r="M1915" t="s">
        <v>24</v>
      </c>
      <c r="N1915" t="s">
        <v>9852</v>
      </c>
      <c r="O1915" t="s">
        <v>66</v>
      </c>
      <c r="P1915" t="s">
        <v>20</v>
      </c>
      <c r="Q1915" t="s">
        <v>2201</v>
      </c>
    </row>
    <row r="1916" spans="1:17" x14ac:dyDescent="0.25">
      <c r="A1916" t="s">
        <v>10713</v>
      </c>
      <c r="B1916" t="s">
        <v>17</v>
      </c>
      <c r="C1916">
        <v>1</v>
      </c>
      <c r="D1916" t="s">
        <v>18</v>
      </c>
      <c r="E1916" t="s">
        <v>19</v>
      </c>
      <c r="F1916" s="1">
        <v>0.54166666666666663</v>
      </c>
      <c r="G1916" t="s">
        <v>10379</v>
      </c>
      <c r="H1916" t="s">
        <v>10714</v>
      </c>
      <c r="I1916">
        <v>60</v>
      </c>
      <c r="J1916">
        <v>34</v>
      </c>
      <c r="K1916" s="4">
        <v>1.1111100111111E+24</v>
      </c>
      <c r="L1916" t="s">
        <v>10715</v>
      </c>
      <c r="M1916" t="s">
        <v>915</v>
      </c>
      <c r="N1916" t="s">
        <v>9852</v>
      </c>
      <c r="O1916" t="s">
        <v>66</v>
      </c>
      <c r="P1916" t="s">
        <v>20</v>
      </c>
      <c r="Q1916" t="s">
        <v>2203</v>
      </c>
    </row>
    <row r="1917" spans="1:17" x14ac:dyDescent="0.25">
      <c r="A1917" t="s">
        <v>10713</v>
      </c>
      <c r="B1917" t="s">
        <v>28</v>
      </c>
      <c r="C1917">
        <v>1</v>
      </c>
      <c r="D1917" t="s">
        <v>18</v>
      </c>
      <c r="E1917" t="s">
        <v>29</v>
      </c>
      <c r="F1917" s="1">
        <v>0.58333333333333337</v>
      </c>
      <c r="G1917" t="s">
        <v>9838</v>
      </c>
      <c r="H1917" t="s">
        <v>10716</v>
      </c>
      <c r="I1917">
        <v>60</v>
      </c>
      <c r="J1917">
        <v>34</v>
      </c>
      <c r="K1917" s="4">
        <v>1.1111100111111E+24</v>
      </c>
      <c r="L1917" t="s">
        <v>10715</v>
      </c>
      <c r="M1917" t="s">
        <v>915</v>
      </c>
      <c r="N1917" t="s">
        <v>9852</v>
      </c>
      <c r="O1917" t="s">
        <v>66</v>
      </c>
      <c r="P1917" t="s">
        <v>20</v>
      </c>
      <c r="Q1917" t="s">
        <v>2204</v>
      </c>
    </row>
    <row r="1918" spans="1:17" x14ac:dyDescent="0.25">
      <c r="A1918" t="s">
        <v>10713</v>
      </c>
      <c r="B1918" t="s">
        <v>32</v>
      </c>
      <c r="C1918">
        <v>1</v>
      </c>
      <c r="D1918" t="s">
        <v>18</v>
      </c>
      <c r="E1918" t="s">
        <v>42</v>
      </c>
      <c r="F1918" s="1">
        <v>0.5</v>
      </c>
      <c r="G1918" t="s">
        <v>10385</v>
      </c>
      <c r="H1918" t="s">
        <v>10717</v>
      </c>
      <c r="I1918">
        <v>60</v>
      </c>
      <c r="J1918">
        <v>34</v>
      </c>
      <c r="K1918" s="4">
        <v>1.1111100111111E+24</v>
      </c>
      <c r="L1918" t="s">
        <v>10715</v>
      </c>
      <c r="M1918" t="s">
        <v>915</v>
      </c>
      <c r="N1918" t="s">
        <v>9852</v>
      </c>
      <c r="O1918" t="s">
        <v>66</v>
      </c>
      <c r="P1918" t="s">
        <v>20</v>
      </c>
      <c r="Q1918" t="s">
        <v>2205</v>
      </c>
    </row>
    <row r="1919" spans="1:17" x14ac:dyDescent="0.25">
      <c r="A1919" t="s">
        <v>10718</v>
      </c>
      <c r="B1919" t="s">
        <v>391</v>
      </c>
      <c r="C1919">
        <v>1</v>
      </c>
      <c r="D1919" t="s">
        <v>18</v>
      </c>
      <c r="E1919" t="s">
        <v>42</v>
      </c>
      <c r="F1919" s="1">
        <v>0.45833333333333331</v>
      </c>
      <c r="G1919" t="s">
        <v>9373</v>
      </c>
      <c r="H1919" t="s">
        <v>937</v>
      </c>
      <c r="I1919">
        <v>120</v>
      </c>
      <c r="J1919">
        <v>16</v>
      </c>
      <c r="K1919" s="4">
        <v>1.1111110001111099E+44</v>
      </c>
      <c r="L1919" t="s">
        <v>10719</v>
      </c>
      <c r="M1919" t="s">
        <v>24</v>
      </c>
      <c r="N1919" t="s">
        <v>9852</v>
      </c>
      <c r="O1919" t="s">
        <v>25</v>
      </c>
      <c r="P1919" t="s">
        <v>9372</v>
      </c>
      <c r="Q1919" t="s">
        <v>2206</v>
      </c>
    </row>
    <row r="1920" spans="1:17" x14ac:dyDescent="0.25">
      <c r="A1920" t="s">
        <v>10718</v>
      </c>
      <c r="B1920" t="s">
        <v>17</v>
      </c>
      <c r="C1920">
        <v>1</v>
      </c>
      <c r="D1920" t="s">
        <v>18</v>
      </c>
      <c r="E1920" t="s">
        <v>33</v>
      </c>
      <c r="F1920" s="1">
        <v>0.45833333333333331</v>
      </c>
      <c r="G1920" t="s">
        <v>9349</v>
      </c>
      <c r="H1920" t="s">
        <v>937</v>
      </c>
      <c r="I1920">
        <v>120</v>
      </c>
      <c r="J1920">
        <v>16</v>
      </c>
      <c r="K1920" s="4">
        <v>1.1111110001111099E+44</v>
      </c>
      <c r="L1920" t="s">
        <v>10719</v>
      </c>
      <c r="M1920" t="s">
        <v>24</v>
      </c>
      <c r="N1920" t="s">
        <v>9852</v>
      </c>
      <c r="O1920" t="s">
        <v>25</v>
      </c>
      <c r="P1920" t="s">
        <v>20</v>
      </c>
      <c r="Q1920" t="s">
        <v>2207</v>
      </c>
    </row>
    <row r="1921" spans="1:17" x14ac:dyDescent="0.25">
      <c r="A1921" t="s">
        <v>10720</v>
      </c>
      <c r="B1921" t="s">
        <v>17</v>
      </c>
      <c r="C1921">
        <v>1</v>
      </c>
      <c r="D1921" t="s">
        <v>18</v>
      </c>
      <c r="E1921" t="s">
        <v>29</v>
      </c>
      <c r="F1921" s="1">
        <v>0.41666666666666669</v>
      </c>
      <c r="G1921" t="s">
        <v>9838</v>
      </c>
      <c r="H1921" t="s">
        <v>10721</v>
      </c>
      <c r="I1921">
        <v>180</v>
      </c>
      <c r="J1921">
        <v>16</v>
      </c>
      <c r="K1921" s="4">
        <v>1.1111100111111E+24</v>
      </c>
      <c r="L1921" t="s">
        <v>10722</v>
      </c>
      <c r="M1921" t="s">
        <v>915</v>
      </c>
      <c r="N1921" t="s">
        <v>9852</v>
      </c>
      <c r="O1921" t="s">
        <v>66</v>
      </c>
      <c r="P1921" t="s">
        <v>20</v>
      </c>
      <c r="Q1921" t="s">
        <v>2208</v>
      </c>
    </row>
    <row r="1922" spans="1:17" x14ac:dyDescent="0.25">
      <c r="A1922" t="s">
        <v>10723</v>
      </c>
      <c r="B1922" t="s">
        <v>17</v>
      </c>
      <c r="C1922">
        <v>1</v>
      </c>
      <c r="D1922" t="s">
        <v>18</v>
      </c>
      <c r="E1922" t="s">
        <v>19</v>
      </c>
      <c r="F1922" s="1">
        <v>0.5</v>
      </c>
      <c r="G1922" t="s">
        <v>10724</v>
      </c>
      <c r="H1922" t="s">
        <v>2202</v>
      </c>
      <c r="I1922">
        <v>60</v>
      </c>
      <c r="J1922">
        <v>9</v>
      </c>
      <c r="K1922" s="4">
        <v>1.1111010001111099E+44</v>
      </c>
      <c r="L1922" t="s">
        <v>10725</v>
      </c>
      <c r="M1922" t="s">
        <v>915</v>
      </c>
      <c r="N1922" t="s">
        <v>9852</v>
      </c>
      <c r="O1922" t="s">
        <v>25</v>
      </c>
      <c r="P1922" t="s">
        <v>20</v>
      </c>
      <c r="Q1922" t="s">
        <v>2209</v>
      </c>
    </row>
    <row r="1923" spans="1:17" x14ac:dyDescent="0.25">
      <c r="A1923" t="s">
        <v>10723</v>
      </c>
      <c r="B1923" t="s">
        <v>28</v>
      </c>
      <c r="C1923">
        <v>1</v>
      </c>
      <c r="D1923" t="s">
        <v>18</v>
      </c>
      <c r="E1923" t="s">
        <v>42</v>
      </c>
      <c r="F1923" s="1">
        <v>0.54166666666666663</v>
      </c>
      <c r="G1923" t="s">
        <v>10385</v>
      </c>
      <c r="H1923" t="s">
        <v>2202</v>
      </c>
      <c r="I1923">
        <v>120</v>
      </c>
      <c r="J1923">
        <v>9</v>
      </c>
      <c r="K1923" s="4">
        <v>1.1111110001111099E+44</v>
      </c>
      <c r="L1923" t="s">
        <v>10725</v>
      </c>
      <c r="M1923" t="s">
        <v>915</v>
      </c>
      <c r="N1923" t="s">
        <v>9852</v>
      </c>
      <c r="O1923" t="s">
        <v>25</v>
      </c>
      <c r="P1923" t="s">
        <v>20</v>
      </c>
      <c r="Q1923" t="s">
        <v>2210</v>
      </c>
    </row>
    <row r="1924" spans="1:17" x14ac:dyDescent="0.25">
      <c r="A1924" t="s">
        <v>10726</v>
      </c>
      <c r="B1924" t="s">
        <v>17</v>
      </c>
      <c r="C1924">
        <v>1</v>
      </c>
      <c r="D1924" t="s">
        <v>18</v>
      </c>
      <c r="E1924" t="s">
        <v>19</v>
      </c>
      <c r="F1924" s="1">
        <v>0.66666666666666663</v>
      </c>
      <c r="G1924" t="s">
        <v>9831</v>
      </c>
      <c r="H1924" t="s">
        <v>935</v>
      </c>
      <c r="I1924">
        <v>120</v>
      </c>
      <c r="J1924">
        <v>0</v>
      </c>
      <c r="K1924" s="4">
        <v>1.1111010001111099E+44</v>
      </c>
      <c r="L1924" t="s">
        <v>9832</v>
      </c>
      <c r="M1924" t="s">
        <v>915</v>
      </c>
      <c r="N1924" t="s">
        <v>9821</v>
      </c>
      <c r="O1924" t="s">
        <v>331</v>
      </c>
      <c r="P1924" t="s">
        <v>20</v>
      </c>
      <c r="Q1924" t="s">
        <v>2211</v>
      </c>
    </row>
    <row r="1925" spans="1:17" x14ac:dyDescent="0.25">
      <c r="A1925" t="s">
        <v>10727</v>
      </c>
      <c r="B1925" t="s">
        <v>17</v>
      </c>
      <c r="C1925">
        <v>1</v>
      </c>
      <c r="D1925" t="s">
        <v>18</v>
      </c>
      <c r="E1925" t="s">
        <v>33</v>
      </c>
      <c r="F1925" s="1">
        <v>0.66666666666666663</v>
      </c>
      <c r="G1925" t="s">
        <v>9834</v>
      </c>
      <c r="H1925" t="s">
        <v>9835</v>
      </c>
      <c r="I1925">
        <v>120</v>
      </c>
      <c r="J1925">
        <v>0</v>
      </c>
      <c r="K1925" s="4">
        <v>1.1111110001111099E+44</v>
      </c>
      <c r="L1925" t="s">
        <v>9836</v>
      </c>
      <c r="M1925" t="s">
        <v>915</v>
      </c>
      <c r="N1925" t="s">
        <v>9821</v>
      </c>
      <c r="O1925" t="s">
        <v>331</v>
      </c>
      <c r="P1925" t="s">
        <v>20</v>
      </c>
      <c r="Q1925" t="s">
        <v>2212</v>
      </c>
    </row>
    <row r="1926" spans="1:17" x14ac:dyDescent="0.25">
      <c r="A1926" t="s">
        <v>10728</v>
      </c>
      <c r="B1926" t="s">
        <v>17</v>
      </c>
      <c r="C1926">
        <v>1</v>
      </c>
      <c r="D1926" t="s">
        <v>18</v>
      </c>
      <c r="E1926" t="s">
        <v>42</v>
      </c>
      <c r="F1926" s="1">
        <v>0.66666666666666663</v>
      </c>
      <c r="G1926" t="s">
        <v>9838</v>
      </c>
      <c r="H1926" t="s">
        <v>940</v>
      </c>
      <c r="I1926">
        <v>120</v>
      </c>
      <c r="J1926">
        <v>0</v>
      </c>
      <c r="K1926" s="4">
        <v>1.1111110001111099E+44</v>
      </c>
      <c r="L1926" t="s">
        <v>9839</v>
      </c>
      <c r="M1926" t="s">
        <v>915</v>
      </c>
      <c r="N1926" t="s">
        <v>9821</v>
      </c>
      <c r="O1926" t="s">
        <v>331</v>
      </c>
      <c r="P1926" t="s">
        <v>20</v>
      </c>
      <c r="Q1926" t="s">
        <v>2213</v>
      </c>
    </row>
    <row r="1927" spans="1:17" x14ac:dyDescent="0.25">
      <c r="A1927" t="s">
        <v>10729</v>
      </c>
      <c r="B1927" t="s">
        <v>179</v>
      </c>
      <c r="C1927">
        <v>1</v>
      </c>
      <c r="D1927" t="s">
        <v>18</v>
      </c>
      <c r="E1927" t="s">
        <v>33</v>
      </c>
      <c r="F1927" s="1">
        <v>0.375</v>
      </c>
      <c r="G1927" t="s">
        <v>9841</v>
      </c>
      <c r="H1927" t="s">
        <v>9842</v>
      </c>
      <c r="I1927">
        <v>360</v>
      </c>
      <c r="J1927">
        <v>0</v>
      </c>
      <c r="K1927" s="4">
        <v>1E+42</v>
      </c>
      <c r="L1927" t="s">
        <v>38</v>
      </c>
      <c r="M1927" t="s">
        <v>915</v>
      </c>
      <c r="N1927" t="s">
        <v>9821</v>
      </c>
      <c r="O1927" t="s">
        <v>331</v>
      </c>
      <c r="P1927" t="s">
        <v>180</v>
      </c>
      <c r="Q1927" t="s">
        <v>2214</v>
      </c>
    </row>
    <row r="1928" spans="1:17" x14ac:dyDescent="0.25">
      <c r="A1928" t="s">
        <v>10729</v>
      </c>
      <c r="B1928" t="s">
        <v>713</v>
      </c>
      <c r="C1928">
        <v>1</v>
      </c>
      <c r="D1928" t="s">
        <v>18</v>
      </c>
      <c r="E1928" t="s">
        <v>42</v>
      </c>
      <c r="F1928" s="1">
        <v>0.375</v>
      </c>
      <c r="G1928" t="s">
        <v>9841</v>
      </c>
      <c r="H1928" t="s">
        <v>9843</v>
      </c>
      <c r="I1928">
        <v>360</v>
      </c>
      <c r="J1928">
        <v>0</v>
      </c>
      <c r="K1928" s="4">
        <v>1E+42</v>
      </c>
      <c r="L1928" t="s">
        <v>38</v>
      </c>
      <c r="M1928" t="s">
        <v>915</v>
      </c>
      <c r="N1928" t="s">
        <v>9821</v>
      </c>
      <c r="O1928" t="s">
        <v>331</v>
      </c>
      <c r="P1928" t="s">
        <v>180</v>
      </c>
      <c r="Q1928" t="s">
        <v>2215</v>
      </c>
    </row>
    <row r="1929" spans="1:17" x14ac:dyDescent="0.25">
      <c r="A1929" t="s">
        <v>10729</v>
      </c>
      <c r="B1929" t="s">
        <v>946</v>
      </c>
      <c r="C1929">
        <v>1</v>
      </c>
      <c r="D1929" t="s">
        <v>18</v>
      </c>
      <c r="E1929" t="s">
        <v>29</v>
      </c>
      <c r="F1929" s="1">
        <v>0.375</v>
      </c>
      <c r="G1929" t="s">
        <v>9841</v>
      </c>
      <c r="H1929" t="s">
        <v>9844</v>
      </c>
      <c r="I1929">
        <v>360</v>
      </c>
      <c r="J1929">
        <v>0</v>
      </c>
      <c r="K1929" s="4">
        <v>9.9999999999999995E+33</v>
      </c>
      <c r="L1929" t="s">
        <v>38</v>
      </c>
      <c r="M1929" t="s">
        <v>915</v>
      </c>
      <c r="N1929" t="s">
        <v>9821</v>
      </c>
      <c r="O1929" t="s">
        <v>331</v>
      </c>
      <c r="P1929" t="s">
        <v>180</v>
      </c>
      <c r="Q1929" t="s">
        <v>2216</v>
      </c>
    </row>
    <row r="1930" spans="1:17" x14ac:dyDescent="0.25">
      <c r="A1930" t="s">
        <v>10729</v>
      </c>
      <c r="B1930" t="s">
        <v>948</v>
      </c>
      <c r="C1930">
        <v>1</v>
      </c>
      <c r="D1930" t="s">
        <v>18</v>
      </c>
      <c r="E1930" t="s">
        <v>33</v>
      </c>
      <c r="F1930" s="1">
        <v>0.375</v>
      </c>
      <c r="G1930" t="s">
        <v>9841</v>
      </c>
      <c r="H1930" t="s">
        <v>9845</v>
      </c>
      <c r="I1930">
        <v>360</v>
      </c>
      <c r="J1930">
        <v>0</v>
      </c>
      <c r="K1930" s="4">
        <v>9.9999999999999995E+33</v>
      </c>
      <c r="L1930" t="s">
        <v>38</v>
      </c>
      <c r="M1930" t="s">
        <v>915</v>
      </c>
      <c r="N1930" t="s">
        <v>9821</v>
      </c>
      <c r="O1930" t="s">
        <v>331</v>
      </c>
      <c r="P1930" t="s">
        <v>180</v>
      </c>
      <c r="Q1930" t="s">
        <v>2217</v>
      </c>
    </row>
    <row r="1931" spans="1:17" x14ac:dyDescent="0.25">
      <c r="A1931" t="s">
        <v>10729</v>
      </c>
      <c r="B1931" t="s">
        <v>950</v>
      </c>
      <c r="C1931">
        <v>1</v>
      </c>
      <c r="D1931" t="s">
        <v>18</v>
      </c>
      <c r="E1931" t="s">
        <v>29</v>
      </c>
      <c r="F1931" s="1">
        <v>0.375</v>
      </c>
      <c r="G1931" t="s">
        <v>9841</v>
      </c>
      <c r="H1931" t="s">
        <v>9846</v>
      </c>
      <c r="I1931">
        <v>360</v>
      </c>
      <c r="J1931">
        <v>0</v>
      </c>
      <c r="K1931" s="4">
        <v>9.9999999999999998E+23</v>
      </c>
      <c r="L1931" t="s">
        <v>38</v>
      </c>
      <c r="M1931" t="s">
        <v>915</v>
      </c>
      <c r="N1931" t="s">
        <v>9821</v>
      </c>
      <c r="O1931" t="s">
        <v>331</v>
      </c>
      <c r="P1931" t="s">
        <v>180</v>
      </c>
      <c r="Q1931" t="s">
        <v>2218</v>
      </c>
    </row>
    <row r="1932" spans="1:17" x14ac:dyDescent="0.25">
      <c r="A1932" t="s">
        <v>10729</v>
      </c>
      <c r="B1932" t="s">
        <v>952</v>
      </c>
      <c r="C1932">
        <v>1</v>
      </c>
      <c r="D1932" t="s">
        <v>18</v>
      </c>
      <c r="E1932" t="s">
        <v>29</v>
      </c>
      <c r="F1932" s="1">
        <v>0.375</v>
      </c>
      <c r="G1932" t="s">
        <v>9841</v>
      </c>
      <c r="H1932" t="s">
        <v>9847</v>
      </c>
      <c r="I1932">
        <v>360</v>
      </c>
      <c r="J1932">
        <v>0</v>
      </c>
      <c r="K1932" s="4">
        <v>1E+19</v>
      </c>
      <c r="L1932" t="s">
        <v>38</v>
      </c>
      <c r="M1932" t="s">
        <v>915</v>
      </c>
      <c r="N1932" t="s">
        <v>9821</v>
      </c>
      <c r="O1932" t="s">
        <v>331</v>
      </c>
      <c r="P1932" t="s">
        <v>180</v>
      </c>
      <c r="Q1932" t="s">
        <v>2219</v>
      </c>
    </row>
    <row r="1933" spans="1:17" x14ac:dyDescent="0.25">
      <c r="A1933" t="s">
        <v>10729</v>
      </c>
      <c r="B1933" t="s">
        <v>954</v>
      </c>
      <c r="C1933">
        <v>1</v>
      </c>
      <c r="D1933" t="s">
        <v>18</v>
      </c>
      <c r="E1933" t="s">
        <v>33</v>
      </c>
      <c r="F1933" s="1">
        <v>0.375</v>
      </c>
      <c r="G1933" t="s">
        <v>9841</v>
      </c>
      <c r="H1933" t="s">
        <v>9848</v>
      </c>
      <c r="I1933">
        <v>360</v>
      </c>
      <c r="J1933">
        <v>0</v>
      </c>
      <c r="K1933" s="4">
        <v>1E+19</v>
      </c>
      <c r="L1933" t="s">
        <v>38</v>
      </c>
      <c r="M1933" t="s">
        <v>915</v>
      </c>
      <c r="N1933" t="s">
        <v>9821</v>
      </c>
      <c r="O1933" t="s">
        <v>331</v>
      </c>
      <c r="P1933" t="s">
        <v>180</v>
      </c>
      <c r="Q1933" t="s">
        <v>2220</v>
      </c>
    </row>
    <row r="1934" spans="1:17" x14ac:dyDescent="0.25">
      <c r="A1934" t="s">
        <v>10730</v>
      </c>
      <c r="B1934" t="s">
        <v>44</v>
      </c>
      <c r="C1934">
        <v>1</v>
      </c>
      <c r="D1934" t="s">
        <v>18</v>
      </c>
      <c r="E1934" t="s">
        <v>19</v>
      </c>
      <c r="F1934" s="1">
        <v>0.5</v>
      </c>
      <c r="G1934" t="s">
        <v>9195</v>
      </c>
      <c r="H1934" t="s">
        <v>38</v>
      </c>
      <c r="I1934">
        <v>60</v>
      </c>
      <c r="J1934">
        <v>15</v>
      </c>
      <c r="K1934" s="4">
        <v>1.1111010001111099E+44</v>
      </c>
      <c r="L1934" t="s">
        <v>10731</v>
      </c>
      <c r="M1934" t="s">
        <v>24</v>
      </c>
      <c r="N1934" t="s">
        <v>10549</v>
      </c>
      <c r="O1934" t="s">
        <v>25</v>
      </c>
      <c r="P1934" t="s">
        <v>45</v>
      </c>
      <c r="Q1934" t="s">
        <v>2221</v>
      </c>
    </row>
    <row r="1935" spans="1:17" x14ac:dyDescent="0.25">
      <c r="A1935" t="s">
        <v>10732</v>
      </c>
      <c r="B1935" t="s">
        <v>17</v>
      </c>
      <c r="C1935">
        <v>1</v>
      </c>
      <c r="D1935" t="s">
        <v>18</v>
      </c>
      <c r="E1935" t="s">
        <v>19</v>
      </c>
      <c r="F1935" s="1">
        <v>0.33333333333333331</v>
      </c>
      <c r="G1935" t="s">
        <v>9138</v>
      </c>
      <c r="H1935" t="s">
        <v>10733</v>
      </c>
      <c r="I1935">
        <v>60</v>
      </c>
      <c r="J1935">
        <v>331</v>
      </c>
      <c r="K1935" s="4">
        <v>1.1111010001111099E+44</v>
      </c>
      <c r="L1935" t="s">
        <v>10734</v>
      </c>
      <c r="M1935" t="s">
        <v>24</v>
      </c>
      <c r="N1935" t="s">
        <v>10549</v>
      </c>
      <c r="O1935" t="s">
        <v>25</v>
      </c>
      <c r="P1935" t="s">
        <v>20</v>
      </c>
      <c r="Q1935" t="s">
        <v>2226</v>
      </c>
    </row>
    <row r="1936" spans="1:17" x14ac:dyDescent="0.25">
      <c r="A1936" t="s">
        <v>10732</v>
      </c>
      <c r="B1936" t="s">
        <v>17</v>
      </c>
      <c r="C1936">
        <v>2</v>
      </c>
      <c r="D1936" t="s">
        <v>18</v>
      </c>
      <c r="E1936" t="s">
        <v>19</v>
      </c>
      <c r="F1936" s="1">
        <v>0.54166666666666663</v>
      </c>
      <c r="G1936" t="s">
        <v>9134</v>
      </c>
      <c r="H1936" t="s">
        <v>10733</v>
      </c>
      <c r="I1936">
        <v>60</v>
      </c>
      <c r="J1936">
        <v>318</v>
      </c>
      <c r="K1936" s="4">
        <v>1.1111010001111099E+44</v>
      </c>
      <c r="L1936" t="s">
        <v>10734</v>
      </c>
      <c r="M1936" t="s">
        <v>24</v>
      </c>
      <c r="N1936" t="s">
        <v>10549</v>
      </c>
      <c r="O1936" t="s">
        <v>25</v>
      </c>
      <c r="P1936" t="s">
        <v>20</v>
      </c>
      <c r="Q1936" t="s">
        <v>2227</v>
      </c>
    </row>
    <row r="1937" spans="1:17" x14ac:dyDescent="0.25">
      <c r="A1937" t="s">
        <v>10732</v>
      </c>
      <c r="B1937" t="s">
        <v>28</v>
      </c>
      <c r="C1937">
        <v>1</v>
      </c>
      <c r="D1937" t="s">
        <v>18</v>
      </c>
      <c r="E1937" t="s">
        <v>29</v>
      </c>
      <c r="F1937" s="1">
        <v>0.33333333333333331</v>
      </c>
      <c r="G1937" t="s">
        <v>9138</v>
      </c>
      <c r="H1937" t="s">
        <v>10735</v>
      </c>
      <c r="I1937">
        <v>60</v>
      </c>
      <c r="J1937">
        <v>386</v>
      </c>
      <c r="K1937" s="4">
        <v>1.1111010001111099E+44</v>
      </c>
      <c r="L1937" t="s">
        <v>10734</v>
      </c>
      <c r="M1937" t="s">
        <v>24</v>
      </c>
      <c r="N1937" t="s">
        <v>10549</v>
      </c>
      <c r="O1937" t="s">
        <v>25</v>
      </c>
      <c r="P1937" t="s">
        <v>20</v>
      </c>
      <c r="Q1937" t="s">
        <v>2228</v>
      </c>
    </row>
    <row r="1938" spans="1:17" x14ac:dyDescent="0.25">
      <c r="A1938" t="s">
        <v>10732</v>
      </c>
      <c r="B1938" t="s">
        <v>28</v>
      </c>
      <c r="C1938">
        <v>2</v>
      </c>
      <c r="D1938" t="s">
        <v>18</v>
      </c>
      <c r="E1938" t="s">
        <v>29</v>
      </c>
      <c r="F1938" s="1">
        <v>0.54166666666666663</v>
      </c>
      <c r="G1938" t="s">
        <v>9134</v>
      </c>
      <c r="H1938" t="s">
        <v>10735</v>
      </c>
      <c r="I1938">
        <v>60</v>
      </c>
      <c r="J1938">
        <v>263</v>
      </c>
      <c r="K1938" s="4">
        <v>1.1111010001111099E+44</v>
      </c>
      <c r="L1938" t="s">
        <v>10734</v>
      </c>
      <c r="M1938" t="s">
        <v>24</v>
      </c>
      <c r="N1938" t="s">
        <v>10549</v>
      </c>
      <c r="O1938" t="s">
        <v>25</v>
      </c>
      <c r="P1938" t="s">
        <v>20</v>
      </c>
      <c r="Q1938" t="s">
        <v>2229</v>
      </c>
    </row>
    <row r="1939" spans="1:17" x14ac:dyDescent="0.25">
      <c r="A1939" t="s">
        <v>10732</v>
      </c>
      <c r="B1939" t="s">
        <v>32</v>
      </c>
      <c r="C1939">
        <v>1</v>
      </c>
      <c r="D1939" t="s">
        <v>18</v>
      </c>
      <c r="E1939" t="s">
        <v>33</v>
      </c>
      <c r="F1939" s="1">
        <v>0.33333333333333331</v>
      </c>
      <c r="G1939" t="s">
        <v>9134</v>
      </c>
      <c r="H1939" t="s">
        <v>10736</v>
      </c>
      <c r="I1939">
        <v>60</v>
      </c>
      <c r="J1939">
        <v>268</v>
      </c>
      <c r="K1939" s="4">
        <v>1.1111110001111099E+44</v>
      </c>
      <c r="L1939" t="s">
        <v>10734</v>
      </c>
      <c r="M1939" t="s">
        <v>24</v>
      </c>
      <c r="N1939" t="s">
        <v>10549</v>
      </c>
      <c r="O1939" t="s">
        <v>25</v>
      </c>
      <c r="P1939" t="s">
        <v>20</v>
      </c>
      <c r="Q1939" t="s">
        <v>2230</v>
      </c>
    </row>
    <row r="1940" spans="1:17" x14ac:dyDescent="0.25">
      <c r="A1940" t="s">
        <v>10732</v>
      </c>
      <c r="B1940" t="s">
        <v>32</v>
      </c>
      <c r="C1940">
        <v>2</v>
      </c>
      <c r="D1940" t="s">
        <v>18</v>
      </c>
      <c r="E1940" t="s">
        <v>33</v>
      </c>
      <c r="F1940" s="1">
        <v>0.5</v>
      </c>
      <c r="G1940" t="s">
        <v>9138</v>
      </c>
      <c r="H1940" t="s">
        <v>10736</v>
      </c>
      <c r="I1940">
        <v>60</v>
      </c>
      <c r="J1940">
        <v>381</v>
      </c>
      <c r="K1940" s="4">
        <v>1.1111110001111099E+44</v>
      </c>
      <c r="L1940" t="s">
        <v>10734</v>
      </c>
      <c r="M1940" t="s">
        <v>24</v>
      </c>
      <c r="N1940" t="s">
        <v>10549</v>
      </c>
      <c r="O1940" t="s">
        <v>25</v>
      </c>
      <c r="P1940" t="s">
        <v>20</v>
      </c>
      <c r="Q1940" t="s">
        <v>2231</v>
      </c>
    </row>
    <row r="1941" spans="1:17" x14ac:dyDescent="0.25">
      <c r="A1941" t="s">
        <v>10732</v>
      </c>
      <c r="B1941" t="s">
        <v>479</v>
      </c>
      <c r="C1941">
        <v>1</v>
      </c>
      <c r="D1941" t="s">
        <v>18</v>
      </c>
      <c r="E1941" t="s">
        <v>42</v>
      </c>
      <c r="F1941" s="1">
        <v>0.33333333333333331</v>
      </c>
      <c r="G1941" t="s">
        <v>9134</v>
      </c>
      <c r="H1941" t="s">
        <v>10737</v>
      </c>
      <c r="I1941">
        <v>60</v>
      </c>
      <c r="J1941">
        <v>320</v>
      </c>
      <c r="K1941" s="4">
        <v>1.1111110001111099E+44</v>
      </c>
      <c r="L1941" t="s">
        <v>10734</v>
      </c>
      <c r="M1941" t="s">
        <v>24</v>
      </c>
      <c r="N1941" t="s">
        <v>10549</v>
      </c>
      <c r="O1941" t="s">
        <v>25</v>
      </c>
      <c r="P1941" t="s">
        <v>20</v>
      </c>
      <c r="Q1941" t="s">
        <v>2232</v>
      </c>
    </row>
    <row r="1942" spans="1:17" x14ac:dyDescent="0.25">
      <c r="A1942" t="s">
        <v>10732</v>
      </c>
      <c r="B1942" t="s">
        <v>479</v>
      </c>
      <c r="C1942">
        <v>2</v>
      </c>
      <c r="D1942" t="s">
        <v>18</v>
      </c>
      <c r="E1942" t="s">
        <v>42</v>
      </c>
      <c r="F1942" s="1">
        <v>0.54166666666666663</v>
      </c>
      <c r="G1942" t="s">
        <v>9138</v>
      </c>
      <c r="H1942" t="s">
        <v>10737</v>
      </c>
      <c r="I1942">
        <v>60</v>
      </c>
      <c r="J1942">
        <v>329</v>
      </c>
      <c r="K1942" s="4">
        <v>1.1111110001111099E+44</v>
      </c>
      <c r="L1942" t="s">
        <v>10734</v>
      </c>
      <c r="M1942" t="s">
        <v>24</v>
      </c>
      <c r="N1942" t="s">
        <v>10549</v>
      </c>
      <c r="O1942" t="s">
        <v>25</v>
      </c>
      <c r="P1942" t="s">
        <v>20</v>
      </c>
      <c r="Q1942" t="s">
        <v>2233</v>
      </c>
    </row>
    <row r="1943" spans="1:17" x14ac:dyDescent="0.25">
      <c r="A1943" t="s">
        <v>10732</v>
      </c>
      <c r="B1943" t="s">
        <v>36</v>
      </c>
      <c r="C1943">
        <v>1</v>
      </c>
      <c r="D1943" t="s">
        <v>18</v>
      </c>
      <c r="E1943" t="s">
        <v>33</v>
      </c>
      <c r="F1943" s="1">
        <v>0.54166666666666663</v>
      </c>
      <c r="G1943" t="s">
        <v>10738</v>
      </c>
      <c r="H1943" t="s">
        <v>38</v>
      </c>
      <c r="I1943">
        <v>30</v>
      </c>
      <c r="J1943">
        <v>0</v>
      </c>
      <c r="K1943" s="4">
        <v>1.0000001001000001E+41</v>
      </c>
      <c r="L1943" t="s">
        <v>10734</v>
      </c>
      <c r="M1943" t="s">
        <v>24</v>
      </c>
      <c r="N1943" t="s">
        <v>10549</v>
      </c>
      <c r="O1943" t="s">
        <v>25</v>
      </c>
      <c r="P1943" t="s">
        <v>39</v>
      </c>
      <c r="Q1943" t="s">
        <v>2234</v>
      </c>
    </row>
    <row r="1944" spans="1:17" x14ac:dyDescent="0.25">
      <c r="A1944" t="s">
        <v>10732</v>
      </c>
      <c r="B1944" t="s">
        <v>36</v>
      </c>
      <c r="C1944">
        <v>2</v>
      </c>
      <c r="D1944" t="s">
        <v>18</v>
      </c>
      <c r="E1944" t="s">
        <v>33</v>
      </c>
      <c r="F1944" s="1">
        <v>0.5625</v>
      </c>
      <c r="G1944" t="s">
        <v>10738</v>
      </c>
      <c r="H1944" t="s">
        <v>38</v>
      </c>
      <c r="I1944">
        <v>30</v>
      </c>
      <c r="J1944">
        <v>35</v>
      </c>
      <c r="K1944" s="4">
        <v>1.0000001001000001E+41</v>
      </c>
      <c r="L1944" t="s">
        <v>10734</v>
      </c>
      <c r="M1944" t="s">
        <v>24</v>
      </c>
      <c r="N1944" t="s">
        <v>10549</v>
      </c>
      <c r="O1944" t="s">
        <v>25</v>
      </c>
      <c r="P1944" t="s">
        <v>39</v>
      </c>
      <c r="Q1944" t="s">
        <v>2235</v>
      </c>
    </row>
    <row r="1945" spans="1:17" x14ac:dyDescent="0.25">
      <c r="A1945" t="s">
        <v>10732</v>
      </c>
      <c r="B1945" t="s">
        <v>36</v>
      </c>
      <c r="C1945">
        <v>3</v>
      </c>
      <c r="D1945" t="s">
        <v>18</v>
      </c>
      <c r="E1945" t="s">
        <v>33</v>
      </c>
      <c r="F1945" s="1">
        <v>0.58333333333333337</v>
      </c>
      <c r="G1945" t="s">
        <v>10738</v>
      </c>
      <c r="H1945" t="s">
        <v>38</v>
      </c>
      <c r="I1945">
        <v>30</v>
      </c>
      <c r="J1945">
        <v>34</v>
      </c>
      <c r="K1945" s="4">
        <v>1.0000001001000001E+41</v>
      </c>
      <c r="L1945" t="s">
        <v>10734</v>
      </c>
      <c r="M1945" t="s">
        <v>24</v>
      </c>
      <c r="N1945" t="s">
        <v>10549</v>
      </c>
      <c r="O1945" t="s">
        <v>25</v>
      </c>
      <c r="P1945" t="s">
        <v>39</v>
      </c>
      <c r="Q1945" t="s">
        <v>2236</v>
      </c>
    </row>
    <row r="1946" spans="1:17" x14ac:dyDescent="0.25">
      <c r="A1946" t="s">
        <v>10732</v>
      </c>
      <c r="B1946" t="s">
        <v>36</v>
      </c>
      <c r="C1946">
        <v>4</v>
      </c>
      <c r="D1946" t="s">
        <v>18</v>
      </c>
      <c r="E1946" t="s">
        <v>33</v>
      </c>
      <c r="F1946" s="1">
        <v>0.60416666666666663</v>
      </c>
      <c r="G1946" t="s">
        <v>10738</v>
      </c>
      <c r="H1946" t="s">
        <v>38</v>
      </c>
      <c r="I1946">
        <v>30</v>
      </c>
      <c r="J1946">
        <v>32</v>
      </c>
      <c r="K1946" s="4">
        <v>1.0000001001000001E+41</v>
      </c>
      <c r="L1946" t="s">
        <v>10734</v>
      </c>
      <c r="M1946" t="s">
        <v>24</v>
      </c>
      <c r="N1946" t="s">
        <v>10549</v>
      </c>
      <c r="O1946" t="s">
        <v>25</v>
      </c>
      <c r="P1946" t="s">
        <v>39</v>
      </c>
      <c r="Q1946" t="s">
        <v>2237</v>
      </c>
    </row>
    <row r="1947" spans="1:17" x14ac:dyDescent="0.25">
      <c r="A1947" t="s">
        <v>10732</v>
      </c>
      <c r="B1947" t="s">
        <v>36</v>
      </c>
      <c r="C1947">
        <v>5</v>
      </c>
      <c r="D1947" t="s">
        <v>18</v>
      </c>
      <c r="E1947" t="s">
        <v>33</v>
      </c>
      <c r="F1947" s="1">
        <v>0.625</v>
      </c>
      <c r="G1947" t="s">
        <v>10738</v>
      </c>
      <c r="H1947" t="s">
        <v>38</v>
      </c>
      <c r="I1947">
        <v>30</v>
      </c>
      <c r="J1947">
        <v>34</v>
      </c>
      <c r="K1947" s="4">
        <v>1.0000001001000001E+41</v>
      </c>
      <c r="L1947" t="s">
        <v>10734</v>
      </c>
      <c r="M1947" t="s">
        <v>24</v>
      </c>
      <c r="N1947" t="s">
        <v>10549</v>
      </c>
      <c r="O1947" t="s">
        <v>25</v>
      </c>
      <c r="P1947" t="s">
        <v>39</v>
      </c>
      <c r="Q1947" t="s">
        <v>2238</v>
      </c>
    </row>
    <row r="1948" spans="1:17" x14ac:dyDescent="0.25">
      <c r="A1948" t="s">
        <v>10732</v>
      </c>
      <c r="B1948" t="s">
        <v>36</v>
      </c>
      <c r="C1948">
        <v>6</v>
      </c>
      <c r="D1948" t="s">
        <v>18</v>
      </c>
      <c r="E1948" t="s">
        <v>33</v>
      </c>
      <c r="F1948" s="1">
        <v>0.64583333333333337</v>
      </c>
      <c r="G1948" t="s">
        <v>10738</v>
      </c>
      <c r="H1948" t="s">
        <v>38</v>
      </c>
      <c r="I1948">
        <v>30</v>
      </c>
      <c r="J1948">
        <v>33</v>
      </c>
      <c r="K1948" s="4">
        <v>1.0000001001000001E+41</v>
      </c>
      <c r="L1948" t="s">
        <v>10734</v>
      </c>
      <c r="M1948" t="s">
        <v>24</v>
      </c>
      <c r="N1948" t="s">
        <v>10549</v>
      </c>
      <c r="O1948" t="s">
        <v>25</v>
      </c>
      <c r="P1948" t="s">
        <v>39</v>
      </c>
      <c r="Q1948" t="s">
        <v>2239</v>
      </c>
    </row>
    <row r="1949" spans="1:17" x14ac:dyDescent="0.25">
      <c r="A1949" t="s">
        <v>10732</v>
      </c>
      <c r="B1949" t="s">
        <v>36</v>
      </c>
      <c r="C1949">
        <v>8</v>
      </c>
      <c r="D1949" t="s">
        <v>18</v>
      </c>
      <c r="E1949" t="s">
        <v>42</v>
      </c>
      <c r="F1949" s="1">
        <v>0.5625</v>
      </c>
      <c r="G1949" t="s">
        <v>10738</v>
      </c>
      <c r="H1949" t="s">
        <v>38</v>
      </c>
      <c r="I1949">
        <v>30</v>
      </c>
      <c r="J1949">
        <v>26</v>
      </c>
      <c r="K1949" s="4">
        <v>1.0000001001000001E+41</v>
      </c>
      <c r="L1949" t="s">
        <v>10734</v>
      </c>
      <c r="M1949" t="s">
        <v>24</v>
      </c>
      <c r="N1949" t="s">
        <v>10549</v>
      </c>
      <c r="O1949" t="s">
        <v>25</v>
      </c>
      <c r="P1949" t="s">
        <v>39</v>
      </c>
      <c r="Q1949" t="s">
        <v>2240</v>
      </c>
    </row>
    <row r="1950" spans="1:17" x14ac:dyDescent="0.25">
      <c r="A1950" t="s">
        <v>10732</v>
      </c>
      <c r="B1950" t="s">
        <v>36</v>
      </c>
      <c r="C1950">
        <v>9</v>
      </c>
      <c r="D1950" t="s">
        <v>18</v>
      </c>
      <c r="E1950" t="s">
        <v>42</v>
      </c>
      <c r="F1950" s="1">
        <v>0.58333333333333337</v>
      </c>
      <c r="G1950" t="s">
        <v>10738</v>
      </c>
      <c r="H1950" t="s">
        <v>38</v>
      </c>
      <c r="I1950">
        <v>30</v>
      </c>
      <c r="J1950">
        <v>35</v>
      </c>
      <c r="K1950" s="4">
        <v>1.0000001001000001E+41</v>
      </c>
      <c r="L1950" t="s">
        <v>10734</v>
      </c>
      <c r="M1950" t="s">
        <v>24</v>
      </c>
      <c r="N1950" t="s">
        <v>10549</v>
      </c>
      <c r="O1950" t="s">
        <v>25</v>
      </c>
      <c r="P1950" t="s">
        <v>39</v>
      </c>
      <c r="Q1950" t="s">
        <v>2241</v>
      </c>
    </row>
    <row r="1951" spans="1:17" x14ac:dyDescent="0.25">
      <c r="A1951" t="s">
        <v>10732</v>
      </c>
      <c r="B1951" t="s">
        <v>36</v>
      </c>
      <c r="C1951">
        <v>10</v>
      </c>
      <c r="D1951" t="s">
        <v>18</v>
      </c>
      <c r="E1951" t="s">
        <v>42</v>
      </c>
      <c r="F1951" s="1">
        <v>0.60416666666666663</v>
      </c>
      <c r="G1951" t="s">
        <v>10738</v>
      </c>
      <c r="H1951" t="s">
        <v>38</v>
      </c>
      <c r="I1951">
        <v>30</v>
      </c>
      <c r="J1951">
        <v>35</v>
      </c>
      <c r="K1951" s="4">
        <v>1.0000001001000001E+41</v>
      </c>
      <c r="L1951" t="s">
        <v>10734</v>
      </c>
      <c r="M1951" t="s">
        <v>24</v>
      </c>
      <c r="N1951" t="s">
        <v>10549</v>
      </c>
      <c r="O1951" t="s">
        <v>25</v>
      </c>
      <c r="P1951" t="s">
        <v>39</v>
      </c>
      <c r="Q1951" t="s">
        <v>2242</v>
      </c>
    </row>
    <row r="1952" spans="1:17" x14ac:dyDescent="0.25">
      <c r="A1952" t="s">
        <v>10732</v>
      </c>
      <c r="B1952" t="s">
        <v>36</v>
      </c>
      <c r="C1952">
        <v>11</v>
      </c>
      <c r="D1952" t="s">
        <v>18</v>
      </c>
      <c r="E1952" t="s">
        <v>42</v>
      </c>
      <c r="F1952" s="1">
        <v>0.625</v>
      </c>
      <c r="G1952" t="s">
        <v>10738</v>
      </c>
      <c r="H1952" t="s">
        <v>38</v>
      </c>
      <c r="I1952">
        <v>30</v>
      </c>
      <c r="J1952">
        <v>36</v>
      </c>
      <c r="K1952" s="4">
        <v>1.0000001001000001E+41</v>
      </c>
      <c r="L1952" t="s">
        <v>10734</v>
      </c>
      <c r="M1952" t="s">
        <v>24</v>
      </c>
      <c r="N1952" t="s">
        <v>10549</v>
      </c>
      <c r="O1952" t="s">
        <v>25</v>
      </c>
      <c r="P1952" t="s">
        <v>39</v>
      </c>
      <c r="Q1952" t="s">
        <v>2243</v>
      </c>
    </row>
    <row r="1953" spans="1:17" x14ac:dyDescent="0.25">
      <c r="A1953" t="s">
        <v>10732</v>
      </c>
      <c r="B1953" t="s">
        <v>36</v>
      </c>
      <c r="C1953">
        <v>12</v>
      </c>
      <c r="D1953" t="s">
        <v>18</v>
      </c>
      <c r="E1953" t="s">
        <v>42</v>
      </c>
      <c r="F1953" s="1">
        <v>0.64583333333333337</v>
      </c>
      <c r="G1953" t="s">
        <v>10738</v>
      </c>
      <c r="H1953" t="s">
        <v>38</v>
      </c>
      <c r="I1953">
        <v>30</v>
      </c>
      <c r="J1953">
        <v>38</v>
      </c>
      <c r="K1953" s="4">
        <v>1.0000001001000001E+41</v>
      </c>
      <c r="L1953" t="s">
        <v>10734</v>
      </c>
      <c r="M1953" t="s">
        <v>24</v>
      </c>
      <c r="N1953" t="s">
        <v>10549</v>
      </c>
      <c r="O1953" t="s">
        <v>25</v>
      </c>
      <c r="P1953" t="s">
        <v>39</v>
      </c>
      <c r="Q1953" t="s">
        <v>2244</v>
      </c>
    </row>
    <row r="1954" spans="1:17" x14ac:dyDescent="0.25">
      <c r="A1954" t="s">
        <v>10732</v>
      </c>
      <c r="B1954" t="s">
        <v>36</v>
      </c>
      <c r="C1954">
        <v>13</v>
      </c>
      <c r="D1954" t="s">
        <v>18</v>
      </c>
      <c r="E1954" t="s">
        <v>37</v>
      </c>
      <c r="F1954" s="1">
        <v>0.54166666666666663</v>
      </c>
      <c r="G1954" t="s">
        <v>10738</v>
      </c>
      <c r="H1954" t="s">
        <v>38</v>
      </c>
      <c r="I1954">
        <v>30</v>
      </c>
      <c r="J1954">
        <v>35</v>
      </c>
      <c r="K1954" s="4">
        <v>1.0000001001000001E+41</v>
      </c>
      <c r="L1954" t="s">
        <v>10734</v>
      </c>
      <c r="M1954" t="s">
        <v>24</v>
      </c>
      <c r="N1954" t="s">
        <v>10549</v>
      </c>
      <c r="O1954" t="s">
        <v>25</v>
      </c>
      <c r="P1954" t="s">
        <v>39</v>
      </c>
      <c r="Q1954" t="s">
        <v>2245</v>
      </c>
    </row>
    <row r="1955" spans="1:17" x14ac:dyDescent="0.25">
      <c r="A1955" t="s">
        <v>10732</v>
      </c>
      <c r="B1955" t="s">
        <v>36</v>
      </c>
      <c r="C1955">
        <v>14</v>
      </c>
      <c r="D1955" t="s">
        <v>18</v>
      </c>
      <c r="E1955" t="s">
        <v>37</v>
      </c>
      <c r="F1955" s="1">
        <v>0.5625</v>
      </c>
      <c r="G1955" t="s">
        <v>10738</v>
      </c>
      <c r="H1955" t="s">
        <v>38</v>
      </c>
      <c r="I1955">
        <v>30</v>
      </c>
      <c r="J1955">
        <v>36</v>
      </c>
      <c r="K1955" s="4">
        <v>1.0000001001000001E+41</v>
      </c>
      <c r="L1955" t="s">
        <v>10734</v>
      </c>
      <c r="M1955" t="s">
        <v>24</v>
      </c>
      <c r="N1955" t="s">
        <v>10549</v>
      </c>
      <c r="O1955" t="s">
        <v>25</v>
      </c>
      <c r="P1955" t="s">
        <v>39</v>
      </c>
      <c r="Q1955" t="s">
        <v>2246</v>
      </c>
    </row>
    <row r="1956" spans="1:17" x14ac:dyDescent="0.25">
      <c r="A1956" t="s">
        <v>10732</v>
      </c>
      <c r="B1956" t="s">
        <v>36</v>
      </c>
      <c r="C1956">
        <v>15</v>
      </c>
      <c r="D1956" t="s">
        <v>18</v>
      </c>
      <c r="E1956" t="s">
        <v>37</v>
      </c>
      <c r="F1956" s="1">
        <v>0.58333333333333337</v>
      </c>
      <c r="G1956" t="s">
        <v>10738</v>
      </c>
      <c r="H1956" t="s">
        <v>38</v>
      </c>
      <c r="I1956">
        <v>30</v>
      </c>
      <c r="J1956">
        <v>33</v>
      </c>
      <c r="K1956" s="4">
        <v>1.0000001001000001E+41</v>
      </c>
      <c r="L1956" t="s">
        <v>10734</v>
      </c>
      <c r="M1956" t="s">
        <v>24</v>
      </c>
      <c r="N1956" t="s">
        <v>10549</v>
      </c>
      <c r="O1956" t="s">
        <v>25</v>
      </c>
      <c r="P1956" t="s">
        <v>39</v>
      </c>
      <c r="Q1956" t="s">
        <v>2247</v>
      </c>
    </row>
    <row r="1957" spans="1:17" x14ac:dyDescent="0.25">
      <c r="A1957" t="s">
        <v>10732</v>
      </c>
      <c r="B1957" t="s">
        <v>36</v>
      </c>
      <c r="C1957">
        <v>16</v>
      </c>
      <c r="D1957" t="s">
        <v>18</v>
      </c>
      <c r="E1957" t="s">
        <v>37</v>
      </c>
      <c r="F1957" s="1">
        <v>0.60416666666666663</v>
      </c>
      <c r="G1957" t="s">
        <v>10738</v>
      </c>
      <c r="H1957" t="s">
        <v>38</v>
      </c>
      <c r="I1957">
        <v>30</v>
      </c>
      <c r="J1957">
        <v>35</v>
      </c>
      <c r="K1957" s="4">
        <v>1.0000001001000001E+41</v>
      </c>
      <c r="L1957" t="s">
        <v>10734</v>
      </c>
      <c r="M1957" t="s">
        <v>24</v>
      </c>
      <c r="N1957" t="s">
        <v>10549</v>
      </c>
      <c r="O1957" t="s">
        <v>25</v>
      </c>
      <c r="P1957" t="s">
        <v>39</v>
      </c>
      <c r="Q1957" t="s">
        <v>2248</v>
      </c>
    </row>
    <row r="1958" spans="1:17" x14ac:dyDescent="0.25">
      <c r="A1958" t="s">
        <v>10732</v>
      </c>
      <c r="B1958" t="s">
        <v>36</v>
      </c>
      <c r="C1958">
        <v>17</v>
      </c>
      <c r="D1958" t="s">
        <v>18</v>
      </c>
      <c r="E1958" t="s">
        <v>37</v>
      </c>
      <c r="F1958" s="1">
        <v>0.625</v>
      </c>
      <c r="G1958" t="s">
        <v>10738</v>
      </c>
      <c r="H1958" t="s">
        <v>38</v>
      </c>
      <c r="I1958">
        <v>30</v>
      </c>
      <c r="J1958">
        <v>34</v>
      </c>
      <c r="K1958" s="4">
        <v>1.0000001001000001E+41</v>
      </c>
      <c r="L1958" t="s">
        <v>10734</v>
      </c>
      <c r="M1958" t="s">
        <v>24</v>
      </c>
      <c r="N1958" t="s">
        <v>10549</v>
      </c>
      <c r="O1958" t="s">
        <v>25</v>
      </c>
      <c r="P1958" t="s">
        <v>39</v>
      </c>
      <c r="Q1958" t="s">
        <v>2249</v>
      </c>
    </row>
    <row r="1959" spans="1:17" x14ac:dyDescent="0.25">
      <c r="A1959" t="s">
        <v>10732</v>
      </c>
      <c r="B1959" t="s">
        <v>36</v>
      </c>
      <c r="C1959">
        <v>18</v>
      </c>
      <c r="D1959" t="s">
        <v>18</v>
      </c>
      <c r="E1959" t="s">
        <v>37</v>
      </c>
      <c r="F1959" s="1">
        <v>0.64583333333333337</v>
      </c>
      <c r="G1959" t="s">
        <v>10738</v>
      </c>
      <c r="H1959" t="s">
        <v>38</v>
      </c>
      <c r="I1959">
        <v>30</v>
      </c>
      <c r="J1959">
        <v>32</v>
      </c>
      <c r="K1959" s="4">
        <v>1.0000001001000001E+41</v>
      </c>
      <c r="L1959" t="s">
        <v>10734</v>
      </c>
      <c r="M1959" t="s">
        <v>24</v>
      </c>
      <c r="N1959" t="s">
        <v>10549</v>
      </c>
      <c r="O1959" t="s">
        <v>25</v>
      </c>
      <c r="P1959" t="s">
        <v>39</v>
      </c>
      <c r="Q1959" t="s">
        <v>2250</v>
      </c>
    </row>
    <row r="1960" spans="1:17" x14ac:dyDescent="0.25">
      <c r="A1960" t="s">
        <v>10732</v>
      </c>
      <c r="B1960" t="s">
        <v>36</v>
      </c>
      <c r="C1960">
        <v>19</v>
      </c>
      <c r="D1960" t="s">
        <v>18</v>
      </c>
      <c r="E1960" t="s">
        <v>33</v>
      </c>
      <c r="F1960" s="1">
        <v>0.66666666666666663</v>
      </c>
      <c r="G1960" t="s">
        <v>10738</v>
      </c>
      <c r="H1960" t="s">
        <v>38</v>
      </c>
      <c r="I1960">
        <v>30</v>
      </c>
      <c r="J1960">
        <v>33</v>
      </c>
      <c r="K1960" s="4">
        <v>1.0000001001000001E+41</v>
      </c>
      <c r="L1960" t="s">
        <v>10734</v>
      </c>
      <c r="M1960" t="s">
        <v>24</v>
      </c>
      <c r="N1960" t="s">
        <v>10549</v>
      </c>
      <c r="O1960" t="s">
        <v>25</v>
      </c>
      <c r="P1960" t="s">
        <v>39</v>
      </c>
      <c r="Q1960" t="s">
        <v>2251</v>
      </c>
    </row>
    <row r="1961" spans="1:17" x14ac:dyDescent="0.25">
      <c r="A1961" t="s">
        <v>10732</v>
      </c>
      <c r="B1961" t="s">
        <v>36</v>
      </c>
      <c r="C1961">
        <v>20</v>
      </c>
      <c r="D1961" t="s">
        <v>18</v>
      </c>
      <c r="E1961" t="s">
        <v>42</v>
      </c>
      <c r="F1961" s="1">
        <v>0.66666666666666663</v>
      </c>
      <c r="G1961" t="s">
        <v>10738</v>
      </c>
      <c r="H1961" t="s">
        <v>38</v>
      </c>
      <c r="I1961">
        <v>30</v>
      </c>
      <c r="J1961">
        <v>36</v>
      </c>
      <c r="K1961" s="4">
        <v>1.0000001001000001E+41</v>
      </c>
      <c r="L1961" t="s">
        <v>10734</v>
      </c>
      <c r="M1961" t="s">
        <v>24</v>
      </c>
      <c r="N1961" t="s">
        <v>10549</v>
      </c>
      <c r="O1961" t="s">
        <v>25</v>
      </c>
      <c r="P1961" t="s">
        <v>39</v>
      </c>
      <c r="Q1961" t="s">
        <v>2252</v>
      </c>
    </row>
    <row r="1962" spans="1:17" x14ac:dyDescent="0.25">
      <c r="A1962" t="s">
        <v>10732</v>
      </c>
      <c r="B1962" t="s">
        <v>36</v>
      </c>
      <c r="C1962">
        <v>21</v>
      </c>
      <c r="D1962" t="s">
        <v>18</v>
      </c>
      <c r="E1962" t="s">
        <v>33</v>
      </c>
      <c r="F1962" s="1">
        <v>0.6875</v>
      </c>
      <c r="G1962" t="s">
        <v>10738</v>
      </c>
      <c r="H1962" t="s">
        <v>38</v>
      </c>
      <c r="I1962">
        <v>30</v>
      </c>
      <c r="J1962">
        <v>12</v>
      </c>
      <c r="K1962" s="4">
        <v>1.0000001001000001E+41</v>
      </c>
      <c r="L1962" t="s">
        <v>10734</v>
      </c>
      <c r="M1962" t="s">
        <v>24</v>
      </c>
      <c r="N1962" t="s">
        <v>10549</v>
      </c>
      <c r="O1962" t="s">
        <v>25</v>
      </c>
      <c r="P1962" t="s">
        <v>39</v>
      </c>
      <c r="Q1962" t="s">
        <v>2253</v>
      </c>
    </row>
    <row r="1963" spans="1:17" x14ac:dyDescent="0.25">
      <c r="A1963" t="s">
        <v>10732</v>
      </c>
      <c r="B1963" t="s">
        <v>36</v>
      </c>
      <c r="C1963">
        <v>22</v>
      </c>
      <c r="D1963" t="s">
        <v>18</v>
      </c>
      <c r="E1963" t="s">
        <v>33</v>
      </c>
      <c r="F1963" s="1">
        <v>0.70833333333333337</v>
      </c>
      <c r="G1963" t="s">
        <v>10738</v>
      </c>
      <c r="H1963" t="s">
        <v>38</v>
      </c>
      <c r="I1963">
        <v>30</v>
      </c>
      <c r="J1963">
        <v>24</v>
      </c>
      <c r="K1963" s="4">
        <v>1.0000001001000001E+41</v>
      </c>
      <c r="L1963" t="s">
        <v>10734</v>
      </c>
      <c r="M1963" t="s">
        <v>24</v>
      </c>
      <c r="N1963" t="s">
        <v>10549</v>
      </c>
      <c r="O1963" t="s">
        <v>25</v>
      </c>
      <c r="P1963" t="s">
        <v>39</v>
      </c>
      <c r="Q1963" t="s">
        <v>2254</v>
      </c>
    </row>
    <row r="1964" spans="1:17" x14ac:dyDescent="0.25">
      <c r="A1964" t="s">
        <v>10732</v>
      </c>
      <c r="B1964" t="s">
        <v>2255</v>
      </c>
      <c r="C1964">
        <v>1</v>
      </c>
      <c r="D1964" t="s">
        <v>18</v>
      </c>
      <c r="E1964" t="s">
        <v>33</v>
      </c>
      <c r="F1964" s="1">
        <v>0.77083333333333337</v>
      </c>
      <c r="G1964" t="s">
        <v>10739</v>
      </c>
      <c r="H1964" t="s">
        <v>38</v>
      </c>
      <c r="I1964">
        <v>60</v>
      </c>
      <c r="J1964">
        <v>649</v>
      </c>
      <c r="K1964" s="4">
        <v>9.9999999999999998E+37</v>
      </c>
      <c r="L1964" t="s">
        <v>38</v>
      </c>
      <c r="M1964" t="s">
        <v>24</v>
      </c>
      <c r="N1964" t="s">
        <v>10549</v>
      </c>
      <c r="O1964" t="s">
        <v>25</v>
      </c>
      <c r="P1964" t="s">
        <v>39</v>
      </c>
      <c r="Q1964" t="s">
        <v>2256</v>
      </c>
    </row>
    <row r="1965" spans="1:17" x14ac:dyDescent="0.25">
      <c r="A1965" t="s">
        <v>10732</v>
      </c>
      <c r="B1965" t="s">
        <v>2257</v>
      </c>
      <c r="C1965">
        <v>1</v>
      </c>
      <c r="D1965" t="s">
        <v>18</v>
      </c>
      <c r="E1965" t="s">
        <v>33</v>
      </c>
      <c r="F1965" s="1">
        <v>0.77083333333333337</v>
      </c>
      <c r="G1965" t="s">
        <v>10740</v>
      </c>
      <c r="H1965" t="s">
        <v>38</v>
      </c>
      <c r="I1965">
        <v>60</v>
      </c>
      <c r="J1965">
        <v>649</v>
      </c>
      <c r="K1965" s="4">
        <v>1.0000000000000001E+32</v>
      </c>
      <c r="L1965" t="s">
        <v>38</v>
      </c>
      <c r="M1965" t="s">
        <v>24</v>
      </c>
      <c r="N1965" t="s">
        <v>10549</v>
      </c>
      <c r="O1965" t="s">
        <v>25</v>
      </c>
      <c r="P1965" t="s">
        <v>39</v>
      </c>
      <c r="Q1965" t="s">
        <v>2258</v>
      </c>
    </row>
    <row r="1966" spans="1:17" x14ac:dyDescent="0.25">
      <c r="A1966" t="s">
        <v>10732</v>
      </c>
      <c r="B1966" t="s">
        <v>44</v>
      </c>
      <c r="C1966">
        <v>1</v>
      </c>
      <c r="D1966" t="s">
        <v>18</v>
      </c>
      <c r="E1966" t="s">
        <v>19</v>
      </c>
      <c r="F1966" s="1">
        <v>0.375</v>
      </c>
      <c r="G1966" t="s">
        <v>10741</v>
      </c>
      <c r="H1966" t="s">
        <v>38</v>
      </c>
      <c r="I1966">
        <v>60</v>
      </c>
      <c r="J1966">
        <v>16</v>
      </c>
      <c r="K1966" s="4">
        <v>1.1111010001111099E+44</v>
      </c>
      <c r="L1966" t="s">
        <v>10734</v>
      </c>
      <c r="M1966" t="s">
        <v>24</v>
      </c>
      <c r="N1966" t="s">
        <v>10549</v>
      </c>
      <c r="O1966" t="s">
        <v>25</v>
      </c>
      <c r="P1966" t="s">
        <v>45</v>
      </c>
      <c r="Q1966" t="s">
        <v>2259</v>
      </c>
    </row>
    <row r="1967" spans="1:17" x14ac:dyDescent="0.25">
      <c r="A1967" t="s">
        <v>10732</v>
      </c>
      <c r="B1967" t="s">
        <v>44</v>
      </c>
      <c r="C1967">
        <v>2</v>
      </c>
      <c r="D1967" t="s">
        <v>18</v>
      </c>
      <c r="E1967" t="s">
        <v>19</v>
      </c>
      <c r="F1967" s="1">
        <v>0.375</v>
      </c>
      <c r="G1967" t="s">
        <v>10742</v>
      </c>
      <c r="H1967" t="s">
        <v>38</v>
      </c>
      <c r="I1967">
        <v>60</v>
      </c>
      <c r="J1967">
        <v>16</v>
      </c>
      <c r="K1967" s="4">
        <v>1.1111010001111099E+44</v>
      </c>
      <c r="L1967" t="s">
        <v>10734</v>
      </c>
      <c r="M1967" t="s">
        <v>24</v>
      </c>
      <c r="N1967" t="s">
        <v>10549</v>
      </c>
      <c r="O1967" t="s">
        <v>25</v>
      </c>
      <c r="P1967" t="s">
        <v>45</v>
      </c>
      <c r="Q1967" t="s">
        <v>2260</v>
      </c>
    </row>
    <row r="1968" spans="1:17" x14ac:dyDescent="0.25">
      <c r="A1968" t="s">
        <v>10732</v>
      </c>
      <c r="B1968" t="s">
        <v>44</v>
      </c>
      <c r="C1968">
        <v>3</v>
      </c>
      <c r="D1968" t="s">
        <v>18</v>
      </c>
      <c r="E1968" t="s">
        <v>19</v>
      </c>
      <c r="F1968" s="1">
        <v>0.41666666666666669</v>
      </c>
      <c r="G1968" t="s">
        <v>10741</v>
      </c>
      <c r="H1968" t="s">
        <v>38</v>
      </c>
      <c r="I1968">
        <v>60</v>
      </c>
      <c r="J1968">
        <v>15</v>
      </c>
      <c r="K1968" s="4">
        <v>1.1111010001111099E+44</v>
      </c>
      <c r="L1968" t="s">
        <v>10734</v>
      </c>
      <c r="M1968" t="s">
        <v>24</v>
      </c>
      <c r="N1968" t="s">
        <v>10549</v>
      </c>
      <c r="O1968" t="s">
        <v>25</v>
      </c>
      <c r="P1968" t="s">
        <v>45</v>
      </c>
      <c r="Q1968" t="s">
        <v>2261</v>
      </c>
    </row>
    <row r="1969" spans="1:17" x14ac:dyDescent="0.25">
      <c r="A1969" t="s">
        <v>10732</v>
      </c>
      <c r="B1969" t="s">
        <v>44</v>
      </c>
      <c r="C1969">
        <v>4</v>
      </c>
      <c r="D1969" t="s">
        <v>18</v>
      </c>
      <c r="E1969" t="s">
        <v>19</v>
      </c>
      <c r="F1969" s="1">
        <v>0.41666666666666669</v>
      </c>
      <c r="G1969" t="s">
        <v>10742</v>
      </c>
      <c r="H1969" t="s">
        <v>38</v>
      </c>
      <c r="I1969">
        <v>60</v>
      </c>
      <c r="J1969">
        <v>17</v>
      </c>
      <c r="K1969" s="4">
        <v>1.1111010001111099E+44</v>
      </c>
      <c r="L1969" t="s">
        <v>10734</v>
      </c>
      <c r="M1969" t="s">
        <v>24</v>
      </c>
      <c r="N1969" t="s">
        <v>10549</v>
      </c>
      <c r="O1969" t="s">
        <v>25</v>
      </c>
      <c r="P1969" t="s">
        <v>45</v>
      </c>
      <c r="Q1969" t="s">
        <v>2262</v>
      </c>
    </row>
    <row r="1970" spans="1:17" x14ac:dyDescent="0.25">
      <c r="A1970" t="s">
        <v>10732</v>
      </c>
      <c r="B1970" t="s">
        <v>44</v>
      </c>
      <c r="C1970">
        <v>5</v>
      </c>
      <c r="D1970" t="s">
        <v>18</v>
      </c>
      <c r="E1970" t="s">
        <v>19</v>
      </c>
      <c r="F1970" s="1">
        <v>0.45833333333333331</v>
      </c>
      <c r="G1970" t="s">
        <v>10741</v>
      </c>
      <c r="H1970" t="s">
        <v>38</v>
      </c>
      <c r="I1970">
        <v>60</v>
      </c>
      <c r="J1970">
        <v>19</v>
      </c>
      <c r="K1970" s="4">
        <v>1.1111010001111099E+44</v>
      </c>
      <c r="L1970" t="s">
        <v>10734</v>
      </c>
      <c r="M1970" t="s">
        <v>24</v>
      </c>
      <c r="N1970" t="s">
        <v>10549</v>
      </c>
      <c r="O1970" t="s">
        <v>25</v>
      </c>
      <c r="P1970" t="s">
        <v>45</v>
      </c>
      <c r="Q1970" t="s">
        <v>2263</v>
      </c>
    </row>
    <row r="1971" spans="1:17" x14ac:dyDescent="0.25">
      <c r="A1971" t="s">
        <v>10732</v>
      </c>
      <c r="B1971" t="s">
        <v>44</v>
      </c>
      <c r="C1971">
        <v>6</v>
      </c>
      <c r="D1971" t="s">
        <v>18</v>
      </c>
      <c r="E1971" t="s">
        <v>19</v>
      </c>
      <c r="F1971" s="1">
        <v>0.45833333333333331</v>
      </c>
      <c r="G1971" t="s">
        <v>10742</v>
      </c>
      <c r="H1971" t="s">
        <v>38</v>
      </c>
      <c r="I1971">
        <v>60</v>
      </c>
      <c r="J1971">
        <v>19</v>
      </c>
      <c r="K1971" s="4">
        <v>1.1111010001111099E+44</v>
      </c>
      <c r="L1971" t="s">
        <v>10734</v>
      </c>
      <c r="M1971" t="s">
        <v>24</v>
      </c>
      <c r="N1971" t="s">
        <v>10549</v>
      </c>
      <c r="O1971" t="s">
        <v>25</v>
      </c>
      <c r="P1971" t="s">
        <v>45</v>
      </c>
      <c r="Q1971" t="s">
        <v>2264</v>
      </c>
    </row>
    <row r="1972" spans="1:17" x14ac:dyDescent="0.25">
      <c r="A1972" t="s">
        <v>10732</v>
      </c>
      <c r="B1972" t="s">
        <v>44</v>
      </c>
      <c r="C1972">
        <v>7</v>
      </c>
      <c r="D1972" t="s">
        <v>18</v>
      </c>
      <c r="E1972" t="s">
        <v>19</v>
      </c>
      <c r="F1972" s="1">
        <v>0.58333333333333337</v>
      </c>
      <c r="G1972" t="s">
        <v>10741</v>
      </c>
      <c r="H1972" t="s">
        <v>38</v>
      </c>
      <c r="I1972">
        <v>60</v>
      </c>
      <c r="J1972">
        <v>19</v>
      </c>
      <c r="K1972" s="4">
        <v>1.1111010001111099E+44</v>
      </c>
      <c r="L1972" t="s">
        <v>10734</v>
      </c>
      <c r="M1972" t="s">
        <v>24</v>
      </c>
      <c r="N1972" t="s">
        <v>10549</v>
      </c>
      <c r="O1972" t="s">
        <v>25</v>
      </c>
      <c r="P1972" t="s">
        <v>45</v>
      </c>
      <c r="Q1972" t="s">
        <v>2265</v>
      </c>
    </row>
    <row r="1973" spans="1:17" x14ac:dyDescent="0.25">
      <c r="A1973" t="s">
        <v>10732</v>
      </c>
      <c r="B1973" t="s">
        <v>44</v>
      </c>
      <c r="C1973">
        <v>8</v>
      </c>
      <c r="D1973" t="s">
        <v>18</v>
      </c>
      <c r="E1973" t="s">
        <v>19</v>
      </c>
      <c r="F1973" s="1">
        <v>0.58333333333333337</v>
      </c>
      <c r="G1973" t="s">
        <v>10743</v>
      </c>
      <c r="H1973" t="s">
        <v>38</v>
      </c>
      <c r="I1973">
        <v>60</v>
      </c>
      <c r="J1973">
        <v>18</v>
      </c>
      <c r="K1973" s="4">
        <v>1.1111010001111099E+44</v>
      </c>
      <c r="L1973" t="s">
        <v>10734</v>
      </c>
      <c r="M1973" t="s">
        <v>24</v>
      </c>
      <c r="N1973" t="s">
        <v>10549</v>
      </c>
      <c r="O1973" t="s">
        <v>25</v>
      </c>
      <c r="P1973" t="s">
        <v>45</v>
      </c>
      <c r="Q1973" t="s">
        <v>2266</v>
      </c>
    </row>
    <row r="1974" spans="1:17" x14ac:dyDescent="0.25">
      <c r="A1974" t="s">
        <v>10732</v>
      </c>
      <c r="B1974" t="s">
        <v>44</v>
      </c>
      <c r="C1974">
        <v>9</v>
      </c>
      <c r="D1974" t="s">
        <v>18</v>
      </c>
      <c r="E1974" t="s">
        <v>19</v>
      </c>
      <c r="F1974" s="1">
        <v>0.625</v>
      </c>
      <c r="G1974" t="s">
        <v>10743</v>
      </c>
      <c r="H1974" t="s">
        <v>38</v>
      </c>
      <c r="I1974">
        <v>60</v>
      </c>
      <c r="J1974">
        <v>18</v>
      </c>
      <c r="K1974" s="4">
        <v>1.1111010001111099E+44</v>
      </c>
      <c r="L1974" t="s">
        <v>10734</v>
      </c>
      <c r="M1974" t="s">
        <v>24</v>
      </c>
      <c r="N1974" t="s">
        <v>10549</v>
      </c>
      <c r="O1974" t="s">
        <v>25</v>
      </c>
      <c r="P1974" t="s">
        <v>45</v>
      </c>
      <c r="Q1974" t="s">
        <v>2267</v>
      </c>
    </row>
    <row r="1975" spans="1:17" x14ac:dyDescent="0.25">
      <c r="A1975" t="s">
        <v>10732</v>
      </c>
      <c r="B1975" t="s">
        <v>44</v>
      </c>
      <c r="C1975">
        <v>10</v>
      </c>
      <c r="D1975" t="s">
        <v>18</v>
      </c>
      <c r="E1975" t="s">
        <v>19</v>
      </c>
      <c r="F1975" s="1">
        <v>0.625</v>
      </c>
      <c r="G1975" t="s">
        <v>9149</v>
      </c>
      <c r="H1975" t="s">
        <v>38</v>
      </c>
      <c r="I1975">
        <v>60</v>
      </c>
      <c r="J1975">
        <v>17</v>
      </c>
      <c r="K1975" s="4">
        <v>1.1111010001111099E+44</v>
      </c>
      <c r="L1975" t="s">
        <v>10734</v>
      </c>
      <c r="M1975" t="s">
        <v>24</v>
      </c>
      <c r="N1975" t="s">
        <v>10549</v>
      </c>
      <c r="O1975" t="s">
        <v>25</v>
      </c>
      <c r="P1975" t="s">
        <v>45</v>
      </c>
      <c r="Q1975" t="s">
        <v>2268</v>
      </c>
    </row>
    <row r="1976" spans="1:17" x14ac:dyDescent="0.25">
      <c r="A1976" t="s">
        <v>10732</v>
      </c>
      <c r="B1976" t="s">
        <v>44</v>
      </c>
      <c r="C1976">
        <v>11</v>
      </c>
      <c r="D1976" t="s">
        <v>18</v>
      </c>
      <c r="E1976" t="s">
        <v>29</v>
      </c>
      <c r="F1976" s="1">
        <v>0.375</v>
      </c>
      <c r="G1976" t="s">
        <v>10741</v>
      </c>
      <c r="H1976" t="s">
        <v>38</v>
      </c>
      <c r="I1976">
        <v>60</v>
      </c>
      <c r="J1976">
        <v>19</v>
      </c>
      <c r="K1976" s="4">
        <v>1.1111010001111099E+44</v>
      </c>
      <c r="L1976" t="s">
        <v>10734</v>
      </c>
      <c r="M1976" t="s">
        <v>24</v>
      </c>
      <c r="N1976" t="s">
        <v>10549</v>
      </c>
      <c r="O1976" t="s">
        <v>25</v>
      </c>
      <c r="P1976" t="s">
        <v>45</v>
      </c>
      <c r="Q1976" t="s">
        <v>2269</v>
      </c>
    </row>
    <row r="1977" spans="1:17" x14ac:dyDescent="0.25">
      <c r="A1977" t="s">
        <v>10732</v>
      </c>
      <c r="B1977" t="s">
        <v>44</v>
      </c>
      <c r="C1977">
        <v>12</v>
      </c>
      <c r="D1977" t="s">
        <v>18</v>
      </c>
      <c r="E1977" t="s">
        <v>29</v>
      </c>
      <c r="F1977" s="1">
        <v>0.375</v>
      </c>
      <c r="G1977" t="s">
        <v>10742</v>
      </c>
      <c r="H1977" t="s">
        <v>38</v>
      </c>
      <c r="I1977">
        <v>60</v>
      </c>
      <c r="J1977">
        <v>16</v>
      </c>
      <c r="K1977" s="4">
        <v>1.1111010001111099E+44</v>
      </c>
      <c r="L1977" t="s">
        <v>10734</v>
      </c>
      <c r="M1977" t="s">
        <v>24</v>
      </c>
      <c r="N1977" t="s">
        <v>10549</v>
      </c>
      <c r="O1977" t="s">
        <v>25</v>
      </c>
      <c r="P1977" t="s">
        <v>45</v>
      </c>
      <c r="Q1977" t="s">
        <v>2270</v>
      </c>
    </row>
    <row r="1978" spans="1:17" x14ac:dyDescent="0.25">
      <c r="A1978" t="s">
        <v>10732</v>
      </c>
      <c r="B1978" t="s">
        <v>44</v>
      </c>
      <c r="C1978">
        <v>13</v>
      </c>
      <c r="D1978" t="s">
        <v>18</v>
      </c>
      <c r="E1978" t="s">
        <v>29</v>
      </c>
      <c r="F1978" s="1">
        <v>0.41666666666666669</v>
      </c>
      <c r="G1978" t="s">
        <v>10741</v>
      </c>
      <c r="H1978" t="s">
        <v>38</v>
      </c>
      <c r="I1978">
        <v>60</v>
      </c>
      <c r="J1978">
        <v>19</v>
      </c>
      <c r="K1978" s="4">
        <v>1.1111010001111099E+44</v>
      </c>
      <c r="L1978" t="s">
        <v>10734</v>
      </c>
      <c r="M1978" t="s">
        <v>24</v>
      </c>
      <c r="N1978" t="s">
        <v>10549</v>
      </c>
      <c r="O1978" t="s">
        <v>25</v>
      </c>
      <c r="P1978" t="s">
        <v>45</v>
      </c>
      <c r="Q1978" t="s">
        <v>2271</v>
      </c>
    </row>
    <row r="1979" spans="1:17" x14ac:dyDescent="0.25">
      <c r="A1979" t="s">
        <v>10732</v>
      </c>
      <c r="B1979" t="s">
        <v>44</v>
      </c>
      <c r="C1979">
        <v>14</v>
      </c>
      <c r="D1979" t="s">
        <v>18</v>
      </c>
      <c r="E1979" t="s">
        <v>29</v>
      </c>
      <c r="F1979" s="1">
        <v>0.41666666666666669</v>
      </c>
      <c r="G1979" t="s">
        <v>10742</v>
      </c>
      <c r="H1979" t="s">
        <v>38</v>
      </c>
      <c r="I1979">
        <v>60</v>
      </c>
      <c r="J1979">
        <v>17</v>
      </c>
      <c r="K1979" s="4">
        <v>1.1111010001111099E+44</v>
      </c>
      <c r="L1979" t="s">
        <v>10734</v>
      </c>
      <c r="M1979" t="s">
        <v>24</v>
      </c>
      <c r="N1979" t="s">
        <v>10549</v>
      </c>
      <c r="O1979" t="s">
        <v>25</v>
      </c>
      <c r="P1979" t="s">
        <v>45</v>
      </c>
      <c r="Q1979" t="s">
        <v>2272</v>
      </c>
    </row>
    <row r="1980" spans="1:17" x14ac:dyDescent="0.25">
      <c r="A1980" t="s">
        <v>10732</v>
      </c>
      <c r="B1980" t="s">
        <v>44</v>
      </c>
      <c r="C1980">
        <v>15</v>
      </c>
      <c r="D1980" t="s">
        <v>18</v>
      </c>
      <c r="E1980" t="s">
        <v>29</v>
      </c>
      <c r="F1980" s="1">
        <v>0.45833333333333331</v>
      </c>
      <c r="G1980" t="s">
        <v>10741</v>
      </c>
      <c r="H1980" t="s">
        <v>38</v>
      </c>
      <c r="I1980">
        <v>60</v>
      </c>
      <c r="J1980">
        <v>19</v>
      </c>
      <c r="K1980" s="4">
        <v>1.1111010001111099E+44</v>
      </c>
      <c r="L1980" t="s">
        <v>10734</v>
      </c>
      <c r="M1980" t="s">
        <v>24</v>
      </c>
      <c r="N1980" t="s">
        <v>10549</v>
      </c>
      <c r="O1980" t="s">
        <v>25</v>
      </c>
      <c r="P1980" t="s">
        <v>45</v>
      </c>
      <c r="Q1980" t="s">
        <v>2273</v>
      </c>
    </row>
    <row r="1981" spans="1:17" x14ac:dyDescent="0.25">
      <c r="A1981" t="s">
        <v>10732</v>
      </c>
      <c r="B1981" t="s">
        <v>44</v>
      </c>
      <c r="C1981">
        <v>16</v>
      </c>
      <c r="D1981" t="s">
        <v>18</v>
      </c>
      <c r="E1981" t="s">
        <v>29</v>
      </c>
      <c r="F1981" s="1">
        <v>0.45833333333333331</v>
      </c>
      <c r="G1981" t="s">
        <v>10742</v>
      </c>
      <c r="H1981" t="s">
        <v>38</v>
      </c>
      <c r="I1981">
        <v>60</v>
      </c>
      <c r="J1981">
        <v>19</v>
      </c>
      <c r="K1981" s="4">
        <v>1.1111010001111099E+44</v>
      </c>
      <c r="L1981" t="s">
        <v>10734</v>
      </c>
      <c r="M1981" t="s">
        <v>24</v>
      </c>
      <c r="N1981" t="s">
        <v>10549</v>
      </c>
      <c r="O1981" t="s">
        <v>25</v>
      </c>
      <c r="P1981" t="s">
        <v>45</v>
      </c>
      <c r="Q1981" t="s">
        <v>2274</v>
      </c>
    </row>
    <row r="1982" spans="1:17" x14ac:dyDescent="0.25">
      <c r="A1982" t="s">
        <v>10732</v>
      </c>
      <c r="B1982" t="s">
        <v>44</v>
      </c>
      <c r="C1982">
        <v>17</v>
      </c>
      <c r="D1982" t="s">
        <v>18</v>
      </c>
      <c r="E1982" t="s">
        <v>29</v>
      </c>
      <c r="F1982" s="1">
        <v>0.5</v>
      </c>
      <c r="G1982" t="s">
        <v>10742</v>
      </c>
      <c r="H1982" t="s">
        <v>38</v>
      </c>
      <c r="I1982">
        <v>60</v>
      </c>
      <c r="J1982">
        <v>18</v>
      </c>
      <c r="K1982" s="4">
        <v>1.1111010001111099E+44</v>
      </c>
      <c r="L1982" t="s">
        <v>10734</v>
      </c>
      <c r="M1982" t="s">
        <v>24</v>
      </c>
      <c r="N1982" t="s">
        <v>10549</v>
      </c>
      <c r="O1982" t="s">
        <v>25</v>
      </c>
      <c r="P1982" t="s">
        <v>45</v>
      </c>
      <c r="Q1982" t="s">
        <v>2275</v>
      </c>
    </row>
    <row r="1983" spans="1:17" x14ac:dyDescent="0.25">
      <c r="A1983" t="s">
        <v>10732</v>
      </c>
      <c r="B1983" t="s">
        <v>44</v>
      </c>
      <c r="C1983">
        <v>18</v>
      </c>
      <c r="D1983" t="s">
        <v>18</v>
      </c>
      <c r="E1983" t="s">
        <v>29</v>
      </c>
      <c r="F1983" s="1">
        <v>0.5</v>
      </c>
      <c r="G1983" t="s">
        <v>10741</v>
      </c>
      <c r="H1983" t="s">
        <v>38</v>
      </c>
      <c r="I1983">
        <v>60</v>
      </c>
      <c r="J1983">
        <v>18</v>
      </c>
      <c r="K1983" s="4">
        <v>1.1111010001111099E+44</v>
      </c>
      <c r="L1983" t="s">
        <v>10734</v>
      </c>
      <c r="M1983" t="s">
        <v>24</v>
      </c>
      <c r="N1983" t="s">
        <v>10549</v>
      </c>
      <c r="O1983" t="s">
        <v>25</v>
      </c>
      <c r="P1983" t="s">
        <v>45</v>
      </c>
      <c r="Q1983" t="s">
        <v>2276</v>
      </c>
    </row>
    <row r="1984" spans="1:17" x14ac:dyDescent="0.25">
      <c r="A1984" t="s">
        <v>10732</v>
      </c>
      <c r="B1984" t="s">
        <v>44</v>
      </c>
      <c r="C1984">
        <v>19</v>
      </c>
      <c r="D1984" t="s">
        <v>18</v>
      </c>
      <c r="E1984" t="s">
        <v>29</v>
      </c>
      <c r="F1984" s="1">
        <v>0.54166666666666663</v>
      </c>
      <c r="G1984" t="s">
        <v>10741</v>
      </c>
      <c r="H1984" t="s">
        <v>38</v>
      </c>
      <c r="I1984">
        <v>60</v>
      </c>
      <c r="J1984">
        <v>14</v>
      </c>
      <c r="K1984" s="4">
        <v>1.1111010001111099E+44</v>
      </c>
      <c r="L1984" t="s">
        <v>10734</v>
      </c>
      <c r="M1984" t="s">
        <v>24</v>
      </c>
      <c r="N1984" t="s">
        <v>10549</v>
      </c>
      <c r="O1984" t="s">
        <v>25</v>
      </c>
      <c r="P1984" t="s">
        <v>45</v>
      </c>
      <c r="Q1984" t="s">
        <v>2277</v>
      </c>
    </row>
    <row r="1985" spans="1:17" x14ac:dyDescent="0.25">
      <c r="A1985" t="s">
        <v>10732</v>
      </c>
      <c r="B1985" t="s">
        <v>44</v>
      </c>
      <c r="C1985">
        <v>20</v>
      </c>
      <c r="D1985" t="s">
        <v>18</v>
      </c>
      <c r="E1985" t="s">
        <v>29</v>
      </c>
      <c r="F1985" s="1">
        <v>0.58333333333333337</v>
      </c>
      <c r="G1985" t="s">
        <v>10741</v>
      </c>
      <c r="H1985" t="s">
        <v>38</v>
      </c>
      <c r="I1985">
        <v>60</v>
      </c>
      <c r="J1985">
        <v>19</v>
      </c>
      <c r="K1985" s="4">
        <v>1.1111010001111099E+44</v>
      </c>
      <c r="L1985" t="s">
        <v>10734</v>
      </c>
      <c r="M1985" t="s">
        <v>24</v>
      </c>
      <c r="N1985" t="s">
        <v>10549</v>
      </c>
      <c r="O1985" t="s">
        <v>25</v>
      </c>
      <c r="P1985" t="s">
        <v>45</v>
      </c>
      <c r="Q1985" t="s">
        <v>2278</v>
      </c>
    </row>
    <row r="1986" spans="1:17" x14ac:dyDescent="0.25">
      <c r="A1986" t="s">
        <v>10732</v>
      </c>
      <c r="B1986" t="s">
        <v>44</v>
      </c>
      <c r="C1986">
        <v>21</v>
      </c>
      <c r="D1986" t="s">
        <v>18</v>
      </c>
      <c r="E1986" t="s">
        <v>29</v>
      </c>
      <c r="F1986" s="1">
        <v>0.625</v>
      </c>
      <c r="G1986" t="s">
        <v>10741</v>
      </c>
      <c r="H1986" t="s">
        <v>38</v>
      </c>
      <c r="I1986">
        <v>60</v>
      </c>
      <c r="J1986">
        <v>16</v>
      </c>
      <c r="K1986" s="4">
        <v>1.1111010001111099E+44</v>
      </c>
      <c r="L1986" t="s">
        <v>10734</v>
      </c>
      <c r="M1986" t="s">
        <v>24</v>
      </c>
      <c r="N1986" t="s">
        <v>10549</v>
      </c>
      <c r="O1986" t="s">
        <v>25</v>
      </c>
      <c r="P1986" t="s">
        <v>45</v>
      </c>
      <c r="Q1986" t="s">
        <v>2279</v>
      </c>
    </row>
    <row r="1987" spans="1:17" x14ac:dyDescent="0.25">
      <c r="A1987" t="s">
        <v>10732</v>
      </c>
      <c r="B1987" t="s">
        <v>44</v>
      </c>
      <c r="C1987">
        <v>22</v>
      </c>
      <c r="D1987" t="s">
        <v>18</v>
      </c>
      <c r="E1987" t="s">
        <v>33</v>
      </c>
      <c r="F1987" s="1">
        <v>0.375</v>
      </c>
      <c r="G1987" t="s">
        <v>10741</v>
      </c>
      <c r="H1987" t="s">
        <v>38</v>
      </c>
      <c r="I1987">
        <v>60</v>
      </c>
      <c r="J1987">
        <v>18</v>
      </c>
      <c r="K1987" s="4">
        <v>1.1111110001111099E+44</v>
      </c>
      <c r="L1987" t="s">
        <v>10734</v>
      </c>
      <c r="M1987" t="s">
        <v>24</v>
      </c>
      <c r="N1987" t="s">
        <v>10549</v>
      </c>
      <c r="O1987" t="s">
        <v>25</v>
      </c>
      <c r="P1987" t="s">
        <v>45</v>
      </c>
      <c r="Q1987" t="s">
        <v>2280</v>
      </c>
    </row>
    <row r="1988" spans="1:17" x14ac:dyDescent="0.25">
      <c r="A1988" t="s">
        <v>10732</v>
      </c>
      <c r="B1988" t="s">
        <v>44</v>
      </c>
      <c r="C1988">
        <v>23</v>
      </c>
      <c r="D1988" t="s">
        <v>18</v>
      </c>
      <c r="E1988" t="s">
        <v>33</v>
      </c>
      <c r="F1988" s="1">
        <v>0.375</v>
      </c>
      <c r="G1988" t="s">
        <v>10742</v>
      </c>
      <c r="H1988" t="s">
        <v>38</v>
      </c>
      <c r="I1988">
        <v>60</v>
      </c>
      <c r="J1988">
        <v>12</v>
      </c>
      <c r="K1988" s="4">
        <v>1.1111110001111099E+44</v>
      </c>
      <c r="L1988" t="s">
        <v>10734</v>
      </c>
      <c r="M1988" t="s">
        <v>24</v>
      </c>
      <c r="N1988" t="s">
        <v>10549</v>
      </c>
      <c r="O1988" t="s">
        <v>25</v>
      </c>
      <c r="P1988" t="s">
        <v>45</v>
      </c>
      <c r="Q1988" t="s">
        <v>2281</v>
      </c>
    </row>
    <row r="1989" spans="1:17" x14ac:dyDescent="0.25">
      <c r="A1989" t="s">
        <v>10732</v>
      </c>
      <c r="B1989" t="s">
        <v>44</v>
      </c>
      <c r="C1989">
        <v>24</v>
      </c>
      <c r="D1989" t="s">
        <v>18</v>
      </c>
      <c r="E1989" t="s">
        <v>33</v>
      </c>
      <c r="F1989" s="1">
        <v>0.41666666666666669</v>
      </c>
      <c r="G1989" t="s">
        <v>10741</v>
      </c>
      <c r="H1989" t="s">
        <v>38</v>
      </c>
      <c r="I1989">
        <v>60</v>
      </c>
      <c r="J1989">
        <v>19</v>
      </c>
      <c r="K1989" s="4">
        <v>1.1111110001111099E+44</v>
      </c>
      <c r="L1989" t="s">
        <v>10734</v>
      </c>
      <c r="M1989" t="s">
        <v>24</v>
      </c>
      <c r="N1989" t="s">
        <v>10549</v>
      </c>
      <c r="O1989" t="s">
        <v>25</v>
      </c>
      <c r="P1989" t="s">
        <v>45</v>
      </c>
      <c r="Q1989" t="s">
        <v>2282</v>
      </c>
    </row>
    <row r="1990" spans="1:17" x14ac:dyDescent="0.25">
      <c r="A1990" t="s">
        <v>10732</v>
      </c>
      <c r="B1990" t="s">
        <v>44</v>
      </c>
      <c r="C1990">
        <v>25</v>
      </c>
      <c r="D1990" t="s">
        <v>18</v>
      </c>
      <c r="E1990" t="s">
        <v>33</v>
      </c>
      <c r="F1990" s="1">
        <v>0.41666666666666669</v>
      </c>
      <c r="G1990" t="s">
        <v>10742</v>
      </c>
      <c r="H1990" t="s">
        <v>38</v>
      </c>
      <c r="I1990">
        <v>60</v>
      </c>
      <c r="J1990">
        <v>17</v>
      </c>
      <c r="K1990" s="4">
        <v>1.1111110001111099E+44</v>
      </c>
      <c r="L1990" t="s">
        <v>10734</v>
      </c>
      <c r="M1990" t="s">
        <v>24</v>
      </c>
      <c r="N1990" t="s">
        <v>10549</v>
      </c>
      <c r="O1990" t="s">
        <v>25</v>
      </c>
      <c r="P1990" t="s">
        <v>45</v>
      </c>
      <c r="Q1990" t="s">
        <v>2283</v>
      </c>
    </row>
    <row r="1991" spans="1:17" x14ac:dyDescent="0.25">
      <c r="A1991" t="s">
        <v>10732</v>
      </c>
      <c r="B1991" t="s">
        <v>44</v>
      </c>
      <c r="C1991">
        <v>26</v>
      </c>
      <c r="D1991" t="s">
        <v>18</v>
      </c>
      <c r="E1991" t="s">
        <v>33</v>
      </c>
      <c r="F1991" s="1">
        <v>0.45833333333333331</v>
      </c>
      <c r="G1991" t="s">
        <v>10741</v>
      </c>
      <c r="H1991" t="s">
        <v>38</v>
      </c>
      <c r="I1991">
        <v>60</v>
      </c>
      <c r="J1991">
        <v>20</v>
      </c>
      <c r="K1991" s="4">
        <v>1.1111110001111099E+44</v>
      </c>
      <c r="L1991" t="s">
        <v>10734</v>
      </c>
      <c r="M1991" t="s">
        <v>24</v>
      </c>
      <c r="N1991" t="s">
        <v>10549</v>
      </c>
      <c r="O1991" t="s">
        <v>25</v>
      </c>
      <c r="P1991" t="s">
        <v>45</v>
      </c>
      <c r="Q1991" t="s">
        <v>2284</v>
      </c>
    </row>
    <row r="1992" spans="1:17" x14ac:dyDescent="0.25">
      <c r="A1992" t="s">
        <v>10732</v>
      </c>
      <c r="B1992" t="s">
        <v>44</v>
      </c>
      <c r="C1992">
        <v>27</v>
      </c>
      <c r="D1992" t="s">
        <v>18</v>
      </c>
      <c r="E1992" t="s">
        <v>33</v>
      </c>
      <c r="F1992" s="1">
        <v>0.45833333333333331</v>
      </c>
      <c r="G1992" t="s">
        <v>10742</v>
      </c>
      <c r="H1992" t="s">
        <v>38</v>
      </c>
      <c r="I1992">
        <v>60</v>
      </c>
      <c r="J1992">
        <v>18</v>
      </c>
      <c r="K1992" s="4">
        <v>1.1111110001111099E+44</v>
      </c>
      <c r="L1992" t="s">
        <v>10734</v>
      </c>
      <c r="M1992" t="s">
        <v>24</v>
      </c>
      <c r="N1992" t="s">
        <v>10549</v>
      </c>
      <c r="O1992" t="s">
        <v>25</v>
      </c>
      <c r="P1992" t="s">
        <v>45</v>
      </c>
      <c r="Q1992" t="s">
        <v>2285</v>
      </c>
    </row>
    <row r="1993" spans="1:17" x14ac:dyDescent="0.25">
      <c r="A1993" t="s">
        <v>10732</v>
      </c>
      <c r="B1993" t="s">
        <v>44</v>
      </c>
      <c r="C1993">
        <v>28</v>
      </c>
      <c r="D1993" t="s">
        <v>18</v>
      </c>
      <c r="E1993" t="s">
        <v>33</v>
      </c>
      <c r="F1993" s="1">
        <v>0.5</v>
      </c>
      <c r="G1993" t="s">
        <v>10741</v>
      </c>
      <c r="H1993" t="s">
        <v>38</v>
      </c>
      <c r="I1993">
        <v>60</v>
      </c>
      <c r="J1993">
        <v>14</v>
      </c>
      <c r="K1993" s="4">
        <v>1.1111110001111099E+44</v>
      </c>
      <c r="L1993" t="s">
        <v>10734</v>
      </c>
      <c r="M1993" t="s">
        <v>24</v>
      </c>
      <c r="N1993" t="s">
        <v>10549</v>
      </c>
      <c r="O1993" t="s">
        <v>25</v>
      </c>
      <c r="P1993" t="s">
        <v>45</v>
      </c>
      <c r="Q1993" t="s">
        <v>2286</v>
      </c>
    </row>
    <row r="1994" spans="1:17" x14ac:dyDescent="0.25">
      <c r="A1994" t="s">
        <v>10732</v>
      </c>
      <c r="B1994" t="s">
        <v>44</v>
      </c>
      <c r="C1994">
        <v>29</v>
      </c>
      <c r="D1994" t="s">
        <v>18</v>
      </c>
      <c r="E1994" t="s">
        <v>33</v>
      </c>
      <c r="F1994" s="1">
        <v>0.54166666666666663</v>
      </c>
      <c r="G1994" t="s">
        <v>10741</v>
      </c>
      <c r="H1994" t="s">
        <v>38</v>
      </c>
      <c r="I1994">
        <v>60</v>
      </c>
      <c r="J1994">
        <v>16</v>
      </c>
      <c r="K1994" s="4">
        <v>1.1111110001111099E+44</v>
      </c>
      <c r="L1994" t="s">
        <v>10734</v>
      </c>
      <c r="M1994" t="s">
        <v>24</v>
      </c>
      <c r="N1994" t="s">
        <v>10549</v>
      </c>
      <c r="O1994" t="s">
        <v>25</v>
      </c>
      <c r="P1994" t="s">
        <v>45</v>
      </c>
      <c r="Q1994" t="s">
        <v>2287</v>
      </c>
    </row>
    <row r="1995" spans="1:17" x14ac:dyDescent="0.25">
      <c r="A1995" t="s">
        <v>10732</v>
      </c>
      <c r="B1995" t="s">
        <v>44</v>
      </c>
      <c r="C1995">
        <v>30</v>
      </c>
      <c r="D1995" t="s">
        <v>18</v>
      </c>
      <c r="E1995" t="s">
        <v>29</v>
      </c>
      <c r="F1995" s="1">
        <v>0.58333333333333337</v>
      </c>
      <c r="G1995" t="s">
        <v>9149</v>
      </c>
      <c r="H1995" t="s">
        <v>38</v>
      </c>
      <c r="I1995">
        <v>60</v>
      </c>
      <c r="J1995">
        <v>11</v>
      </c>
      <c r="K1995" s="4">
        <v>1.1111010001111099E+44</v>
      </c>
      <c r="L1995" t="s">
        <v>10734</v>
      </c>
      <c r="M1995" t="s">
        <v>24</v>
      </c>
      <c r="N1995" t="s">
        <v>10549</v>
      </c>
      <c r="O1995" t="s">
        <v>25</v>
      </c>
      <c r="P1995" t="s">
        <v>45</v>
      </c>
      <c r="Q1995" t="s">
        <v>2288</v>
      </c>
    </row>
    <row r="1996" spans="1:17" x14ac:dyDescent="0.25">
      <c r="A1996" t="s">
        <v>10732</v>
      </c>
      <c r="B1996" t="s">
        <v>44</v>
      </c>
      <c r="C1996">
        <v>31</v>
      </c>
      <c r="D1996" t="s">
        <v>18</v>
      </c>
      <c r="E1996" t="s">
        <v>33</v>
      </c>
      <c r="F1996" s="1">
        <v>0.58333333333333337</v>
      </c>
      <c r="G1996" t="s">
        <v>10743</v>
      </c>
      <c r="H1996" t="s">
        <v>38</v>
      </c>
      <c r="I1996">
        <v>60</v>
      </c>
      <c r="J1996">
        <v>11</v>
      </c>
      <c r="K1996" s="4">
        <v>1.1111110001111099E+44</v>
      </c>
      <c r="L1996" t="s">
        <v>10734</v>
      </c>
      <c r="M1996" t="s">
        <v>24</v>
      </c>
      <c r="N1996" t="s">
        <v>10549</v>
      </c>
      <c r="O1996" t="s">
        <v>25</v>
      </c>
      <c r="P1996" t="s">
        <v>45</v>
      </c>
      <c r="Q1996" t="s">
        <v>2289</v>
      </c>
    </row>
    <row r="1997" spans="1:17" x14ac:dyDescent="0.25">
      <c r="A1997" t="s">
        <v>10732</v>
      </c>
      <c r="B1997" t="s">
        <v>44</v>
      </c>
      <c r="C1997">
        <v>32</v>
      </c>
      <c r="D1997" t="s">
        <v>18</v>
      </c>
      <c r="E1997" t="s">
        <v>33</v>
      </c>
      <c r="F1997" s="1">
        <v>0.625</v>
      </c>
      <c r="G1997" t="s">
        <v>10743</v>
      </c>
      <c r="H1997" t="s">
        <v>38</v>
      </c>
      <c r="I1997">
        <v>60</v>
      </c>
      <c r="J1997">
        <v>18</v>
      </c>
      <c r="K1997" s="4">
        <v>1.1111110001111099E+44</v>
      </c>
      <c r="L1997" t="s">
        <v>10734</v>
      </c>
      <c r="M1997" t="s">
        <v>24</v>
      </c>
      <c r="N1997" t="s">
        <v>10549</v>
      </c>
      <c r="O1997" t="s">
        <v>25</v>
      </c>
      <c r="P1997" t="s">
        <v>45</v>
      </c>
      <c r="Q1997" t="s">
        <v>2290</v>
      </c>
    </row>
    <row r="1998" spans="1:17" x14ac:dyDescent="0.25">
      <c r="A1998" t="s">
        <v>10732</v>
      </c>
      <c r="B1998" t="s">
        <v>44</v>
      </c>
      <c r="C1998">
        <v>33</v>
      </c>
      <c r="D1998" t="s">
        <v>18</v>
      </c>
      <c r="E1998" t="s">
        <v>42</v>
      </c>
      <c r="F1998" s="1">
        <v>0.375</v>
      </c>
      <c r="G1998" t="s">
        <v>10741</v>
      </c>
      <c r="H1998" t="s">
        <v>38</v>
      </c>
      <c r="I1998">
        <v>60</v>
      </c>
      <c r="J1998">
        <v>19</v>
      </c>
      <c r="K1998" s="4">
        <v>1.1111110001111099E+44</v>
      </c>
      <c r="L1998" t="s">
        <v>10734</v>
      </c>
      <c r="M1998" t="s">
        <v>24</v>
      </c>
      <c r="N1998" t="s">
        <v>10549</v>
      </c>
      <c r="O1998" t="s">
        <v>25</v>
      </c>
      <c r="P1998" t="s">
        <v>45</v>
      </c>
      <c r="Q1998" t="s">
        <v>2291</v>
      </c>
    </row>
    <row r="1999" spans="1:17" x14ac:dyDescent="0.25">
      <c r="A1999" t="s">
        <v>10732</v>
      </c>
      <c r="B1999" t="s">
        <v>44</v>
      </c>
      <c r="C1999">
        <v>34</v>
      </c>
      <c r="D1999" t="s">
        <v>18</v>
      </c>
      <c r="E1999" t="s">
        <v>42</v>
      </c>
      <c r="F1999" s="1">
        <v>0.41666666666666669</v>
      </c>
      <c r="G1999" t="s">
        <v>10741</v>
      </c>
      <c r="H1999" t="s">
        <v>38</v>
      </c>
      <c r="I1999">
        <v>60</v>
      </c>
      <c r="J1999">
        <v>17</v>
      </c>
      <c r="K1999" s="4">
        <v>1.1111110001111099E+44</v>
      </c>
      <c r="L1999" t="s">
        <v>10734</v>
      </c>
      <c r="M1999" t="s">
        <v>24</v>
      </c>
      <c r="N1999" t="s">
        <v>10549</v>
      </c>
      <c r="O1999" t="s">
        <v>25</v>
      </c>
      <c r="P1999" t="s">
        <v>45</v>
      </c>
      <c r="Q1999" t="s">
        <v>2292</v>
      </c>
    </row>
    <row r="2000" spans="1:17" x14ac:dyDescent="0.25">
      <c r="A2000" t="s">
        <v>10732</v>
      </c>
      <c r="B2000" t="s">
        <v>44</v>
      </c>
      <c r="C2000">
        <v>35</v>
      </c>
      <c r="D2000" t="s">
        <v>18</v>
      </c>
      <c r="E2000" t="s">
        <v>42</v>
      </c>
      <c r="F2000" s="1">
        <v>0.45833333333333331</v>
      </c>
      <c r="G2000" t="s">
        <v>10741</v>
      </c>
      <c r="H2000" t="s">
        <v>38</v>
      </c>
      <c r="I2000">
        <v>60</v>
      </c>
      <c r="J2000">
        <v>19</v>
      </c>
      <c r="K2000" s="4">
        <v>1.1111110001111099E+44</v>
      </c>
      <c r="L2000" t="s">
        <v>10734</v>
      </c>
      <c r="M2000" t="s">
        <v>24</v>
      </c>
      <c r="N2000" t="s">
        <v>10549</v>
      </c>
      <c r="O2000" t="s">
        <v>25</v>
      </c>
      <c r="P2000" t="s">
        <v>45</v>
      </c>
      <c r="Q2000" t="s">
        <v>2293</v>
      </c>
    </row>
    <row r="2001" spans="1:17" x14ac:dyDescent="0.25">
      <c r="A2001" t="s">
        <v>10732</v>
      </c>
      <c r="B2001" t="s">
        <v>44</v>
      </c>
      <c r="C2001">
        <v>36</v>
      </c>
      <c r="D2001" t="s">
        <v>18</v>
      </c>
      <c r="E2001" t="s">
        <v>42</v>
      </c>
      <c r="F2001" s="1">
        <v>0.375</v>
      </c>
      <c r="G2001" t="s">
        <v>10742</v>
      </c>
      <c r="H2001" t="s">
        <v>38</v>
      </c>
      <c r="I2001">
        <v>60</v>
      </c>
      <c r="J2001">
        <v>15</v>
      </c>
      <c r="K2001" s="4">
        <v>1.1111110001111099E+44</v>
      </c>
      <c r="L2001" t="s">
        <v>10734</v>
      </c>
      <c r="M2001" t="s">
        <v>24</v>
      </c>
      <c r="N2001" t="s">
        <v>10549</v>
      </c>
      <c r="O2001" t="s">
        <v>25</v>
      </c>
      <c r="P2001" t="s">
        <v>45</v>
      </c>
      <c r="Q2001" t="s">
        <v>2294</v>
      </c>
    </row>
    <row r="2002" spans="1:17" x14ac:dyDescent="0.25">
      <c r="A2002" t="s">
        <v>10732</v>
      </c>
      <c r="B2002" t="s">
        <v>44</v>
      </c>
      <c r="C2002">
        <v>37</v>
      </c>
      <c r="D2002" t="s">
        <v>18</v>
      </c>
      <c r="E2002" t="s">
        <v>42</v>
      </c>
      <c r="F2002" s="1">
        <v>0.41666666666666669</v>
      </c>
      <c r="G2002" t="s">
        <v>10742</v>
      </c>
      <c r="H2002" t="s">
        <v>38</v>
      </c>
      <c r="I2002">
        <v>60</v>
      </c>
      <c r="J2002">
        <v>10</v>
      </c>
      <c r="K2002" s="4">
        <v>1.1111110001111099E+44</v>
      </c>
      <c r="L2002" t="s">
        <v>10734</v>
      </c>
      <c r="M2002" t="s">
        <v>24</v>
      </c>
      <c r="N2002" t="s">
        <v>10549</v>
      </c>
      <c r="O2002" t="s">
        <v>25</v>
      </c>
      <c r="P2002" t="s">
        <v>45</v>
      </c>
      <c r="Q2002" t="s">
        <v>2295</v>
      </c>
    </row>
    <row r="2003" spans="1:17" x14ac:dyDescent="0.25">
      <c r="A2003" t="s">
        <v>10732</v>
      </c>
      <c r="B2003" t="s">
        <v>44</v>
      </c>
      <c r="C2003">
        <v>38</v>
      </c>
      <c r="D2003" t="s">
        <v>18</v>
      </c>
      <c r="E2003" t="s">
        <v>42</v>
      </c>
      <c r="F2003" s="1">
        <v>0.45833333333333331</v>
      </c>
      <c r="G2003" t="s">
        <v>10742</v>
      </c>
      <c r="H2003" t="s">
        <v>38</v>
      </c>
      <c r="I2003">
        <v>60</v>
      </c>
      <c r="J2003">
        <v>16</v>
      </c>
      <c r="K2003" s="4">
        <v>1.1111110001111099E+44</v>
      </c>
      <c r="L2003" t="s">
        <v>10734</v>
      </c>
      <c r="M2003" t="s">
        <v>24</v>
      </c>
      <c r="N2003" t="s">
        <v>10549</v>
      </c>
      <c r="O2003" t="s">
        <v>25</v>
      </c>
      <c r="P2003" t="s">
        <v>45</v>
      </c>
      <c r="Q2003" t="s">
        <v>2296</v>
      </c>
    </row>
    <row r="2004" spans="1:17" x14ac:dyDescent="0.25">
      <c r="A2004" t="s">
        <v>10732</v>
      </c>
      <c r="B2004" t="s">
        <v>44</v>
      </c>
      <c r="C2004">
        <v>39</v>
      </c>
      <c r="D2004" t="s">
        <v>18</v>
      </c>
      <c r="E2004" t="s">
        <v>29</v>
      </c>
      <c r="F2004" s="1">
        <v>0.625</v>
      </c>
      <c r="G2004" t="s">
        <v>9157</v>
      </c>
      <c r="H2004" t="s">
        <v>38</v>
      </c>
      <c r="I2004">
        <v>60</v>
      </c>
      <c r="J2004">
        <v>11</v>
      </c>
      <c r="K2004" s="4">
        <v>1.1111010001111099E+44</v>
      </c>
      <c r="L2004" t="s">
        <v>10734</v>
      </c>
      <c r="M2004" t="s">
        <v>24</v>
      </c>
      <c r="N2004" t="s">
        <v>10549</v>
      </c>
      <c r="O2004" t="s">
        <v>25</v>
      </c>
      <c r="P2004" t="s">
        <v>45</v>
      </c>
      <c r="Q2004" t="s">
        <v>2297</v>
      </c>
    </row>
    <row r="2005" spans="1:17" x14ac:dyDescent="0.25">
      <c r="A2005" t="s">
        <v>10744</v>
      </c>
      <c r="B2005" t="s">
        <v>17</v>
      </c>
      <c r="C2005">
        <v>1</v>
      </c>
      <c r="D2005" t="s">
        <v>18</v>
      </c>
      <c r="E2005" t="s">
        <v>19</v>
      </c>
      <c r="F2005" s="1">
        <v>0.33333333333333331</v>
      </c>
      <c r="G2005" t="s">
        <v>9134</v>
      </c>
      <c r="H2005" t="s">
        <v>10745</v>
      </c>
      <c r="I2005">
        <v>60</v>
      </c>
      <c r="J2005">
        <v>201</v>
      </c>
      <c r="K2005" s="4">
        <v>1.1111100111111E+24</v>
      </c>
      <c r="L2005" t="s">
        <v>10734</v>
      </c>
      <c r="M2005" t="s">
        <v>24</v>
      </c>
      <c r="N2005" t="s">
        <v>10549</v>
      </c>
      <c r="O2005" t="s">
        <v>66</v>
      </c>
      <c r="P2005" t="s">
        <v>20</v>
      </c>
      <c r="Q2005" t="s">
        <v>2299</v>
      </c>
    </row>
    <row r="2006" spans="1:17" x14ac:dyDescent="0.25">
      <c r="A2006" t="s">
        <v>10744</v>
      </c>
      <c r="B2006" t="s">
        <v>28</v>
      </c>
      <c r="C2006">
        <v>1</v>
      </c>
      <c r="D2006" t="s">
        <v>18</v>
      </c>
      <c r="E2006" t="s">
        <v>29</v>
      </c>
      <c r="F2006" s="1">
        <v>0.375</v>
      </c>
      <c r="G2006" t="s">
        <v>9134</v>
      </c>
      <c r="H2006" t="s">
        <v>10746</v>
      </c>
      <c r="I2006">
        <v>60</v>
      </c>
      <c r="J2006">
        <v>201</v>
      </c>
      <c r="K2006" s="4">
        <v>1.1111100111111E+24</v>
      </c>
      <c r="L2006" t="s">
        <v>10734</v>
      </c>
      <c r="M2006" t="s">
        <v>24</v>
      </c>
      <c r="N2006" t="s">
        <v>10549</v>
      </c>
      <c r="O2006" t="s">
        <v>66</v>
      </c>
      <c r="P2006" t="s">
        <v>20</v>
      </c>
      <c r="Q2006" t="s">
        <v>2300</v>
      </c>
    </row>
    <row r="2007" spans="1:17" x14ac:dyDescent="0.25">
      <c r="A2007" t="s">
        <v>10744</v>
      </c>
      <c r="B2007" t="s">
        <v>32</v>
      </c>
      <c r="C2007">
        <v>1</v>
      </c>
      <c r="D2007" t="s">
        <v>18</v>
      </c>
      <c r="E2007" t="s">
        <v>33</v>
      </c>
      <c r="F2007" s="1">
        <v>0.66666666666666663</v>
      </c>
      <c r="G2007" t="s">
        <v>9134</v>
      </c>
      <c r="H2007" t="s">
        <v>10747</v>
      </c>
      <c r="I2007">
        <v>60</v>
      </c>
      <c r="J2007">
        <v>202</v>
      </c>
      <c r="K2007" s="4">
        <v>1.1111100111111E+24</v>
      </c>
      <c r="L2007" t="s">
        <v>10734</v>
      </c>
      <c r="M2007" t="s">
        <v>24</v>
      </c>
      <c r="N2007" t="s">
        <v>10549</v>
      </c>
      <c r="O2007" t="s">
        <v>66</v>
      </c>
      <c r="P2007" t="s">
        <v>20</v>
      </c>
      <c r="Q2007" t="s">
        <v>2301</v>
      </c>
    </row>
    <row r="2008" spans="1:17" x14ac:dyDescent="0.25">
      <c r="A2008" t="s">
        <v>10744</v>
      </c>
      <c r="B2008" t="s">
        <v>479</v>
      </c>
      <c r="C2008">
        <v>1</v>
      </c>
      <c r="D2008" t="s">
        <v>18</v>
      </c>
      <c r="E2008" t="s">
        <v>37</v>
      </c>
      <c r="F2008" s="1">
        <v>0.54166666666666663</v>
      </c>
      <c r="G2008" t="s">
        <v>9174</v>
      </c>
      <c r="H2008" t="s">
        <v>10748</v>
      </c>
      <c r="I2008">
        <v>60</v>
      </c>
      <c r="J2008">
        <v>183</v>
      </c>
      <c r="K2008" s="4">
        <v>1.1111100111111E+24</v>
      </c>
      <c r="L2008" t="s">
        <v>10734</v>
      </c>
      <c r="M2008" t="s">
        <v>24</v>
      </c>
      <c r="N2008" t="s">
        <v>10549</v>
      </c>
      <c r="O2008" t="s">
        <v>66</v>
      </c>
      <c r="P2008" t="s">
        <v>20</v>
      </c>
      <c r="Q2008" t="s">
        <v>2302</v>
      </c>
    </row>
    <row r="2009" spans="1:17" x14ac:dyDescent="0.25">
      <c r="A2009" t="s">
        <v>10744</v>
      </c>
      <c r="B2009" t="s">
        <v>36</v>
      </c>
      <c r="C2009">
        <v>1</v>
      </c>
      <c r="D2009" t="s">
        <v>18</v>
      </c>
      <c r="E2009" t="s">
        <v>33</v>
      </c>
      <c r="F2009" s="1">
        <v>0.41666666666666669</v>
      </c>
      <c r="G2009" t="s">
        <v>10738</v>
      </c>
      <c r="H2009" t="s">
        <v>38</v>
      </c>
      <c r="I2009">
        <v>30</v>
      </c>
      <c r="J2009">
        <v>23</v>
      </c>
      <c r="K2009" s="4">
        <v>1E+21</v>
      </c>
      <c r="L2009" t="s">
        <v>10734</v>
      </c>
      <c r="M2009" t="s">
        <v>24</v>
      </c>
      <c r="N2009" t="s">
        <v>10549</v>
      </c>
      <c r="O2009" t="s">
        <v>66</v>
      </c>
      <c r="P2009" t="s">
        <v>39</v>
      </c>
      <c r="Q2009" t="s">
        <v>2303</v>
      </c>
    </row>
    <row r="2010" spans="1:17" x14ac:dyDescent="0.25">
      <c r="A2010" t="s">
        <v>10744</v>
      </c>
      <c r="B2010" t="s">
        <v>36</v>
      </c>
      <c r="C2010">
        <v>2</v>
      </c>
      <c r="D2010" t="s">
        <v>18</v>
      </c>
      <c r="E2010" t="s">
        <v>33</v>
      </c>
      <c r="F2010" s="1">
        <v>0.4375</v>
      </c>
      <c r="G2010" t="s">
        <v>10738</v>
      </c>
      <c r="H2010" t="s">
        <v>38</v>
      </c>
      <c r="I2010">
        <v>30</v>
      </c>
      <c r="J2010">
        <v>12</v>
      </c>
      <c r="K2010" s="4">
        <v>1E+21</v>
      </c>
      <c r="L2010" t="s">
        <v>10734</v>
      </c>
      <c r="M2010" t="s">
        <v>24</v>
      </c>
      <c r="N2010" t="s">
        <v>10549</v>
      </c>
      <c r="O2010" t="s">
        <v>66</v>
      </c>
      <c r="P2010" t="s">
        <v>39</v>
      </c>
      <c r="Q2010" t="s">
        <v>2304</v>
      </c>
    </row>
    <row r="2011" spans="1:17" x14ac:dyDescent="0.25">
      <c r="A2011" t="s">
        <v>10744</v>
      </c>
      <c r="B2011" t="s">
        <v>36</v>
      </c>
      <c r="C2011">
        <v>3</v>
      </c>
      <c r="D2011" t="s">
        <v>18</v>
      </c>
      <c r="E2011" t="s">
        <v>33</v>
      </c>
      <c r="F2011" s="1">
        <v>0.45833333333333331</v>
      </c>
      <c r="G2011" t="s">
        <v>10738</v>
      </c>
      <c r="H2011" t="s">
        <v>38</v>
      </c>
      <c r="I2011">
        <v>30</v>
      </c>
      <c r="J2011">
        <v>25</v>
      </c>
      <c r="K2011" s="4">
        <v>1E+21</v>
      </c>
      <c r="L2011" t="s">
        <v>10734</v>
      </c>
      <c r="M2011" t="s">
        <v>24</v>
      </c>
      <c r="N2011" t="s">
        <v>10549</v>
      </c>
      <c r="O2011" t="s">
        <v>66</v>
      </c>
      <c r="P2011" t="s">
        <v>39</v>
      </c>
      <c r="Q2011" t="s">
        <v>2305</v>
      </c>
    </row>
    <row r="2012" spans="1:17" x14ac:dyDescent="0.25">
      <c r="A2012" t="s">
        <v>10744</v>
      </c>
      <c r="B2012" t="s">
        <v>36</v>
      </c>
      <c r="C2012">
        <v>4</v>
      </c>
      <c r="D2012" t="s">
        <v>18</v>
      </c>
      <c r="E2012" t="s">
        <v>33</v>
      </c>
      <c r="F2012" s="1">
        <v>0.47916666666666669</v>
      </c>
      <c r="G2012" t="s">
        <v>10738</v>
      </c>
      <c r="H2012" t="s">
        <v>38</v>
      </c>
      <c r="I2012">
        <v>30</v>
      </c>
      <c r="J2012">
        <v>29</v>
      </c>
      <c r="K2012" s="4">
        <v>1E+21</v>
      </c>
      <c r="L2012" t="s">
        <v>10734</v>
      </c>
      <c r="M2012" t="s">
        <v>24</v>
      </c>
      <c r="N2012" t="s">
        <v>10549</v>
      </c>
      <c r="O2012" t="s">
        <v>66</v>
      </c>
      <c r="P2012" t="s">
        <v>39</v>
      </c>
      <c r="Q2012" t="s">
        <v>2306</v>
      </c>
    </row>
    <row r="2013" spans="1:17" x14ac:dyDescent="0.25">
      <c r="A2013" t="s">
        <v>10744</v>
      </c>
      <c r="B2013" t="s">
        <v>36</v>
      </c>
      <c r="C2013">
        <v>5</v>
      </c>
      <c r="D2013" t="s">
        <v>18</v>
      </c>
      <c r="E2013" t="s">
        <v>42</v>
      </c>
      <c r="F2013" s="1">
        <v>0.41666666666666669</v>
      </c>
      <c r="G2013" t="s">
        <v>10738</v>
      </c>
      <c r="H2013" t="s">
        <v>38</v>
      </c>
      <c r="I2013">
        <v>30</v>
      </c>
      <c r="J2013">
        <v>21</v>
      </c>
      <c r="K2013" s="4">
        <v>1E+21</v>
      </c>
      <c r="L2013" t="s">
        <v>10734</v>
      </c>
      <c r="M2013" t="s">
        <v>24</v>
      </c>
      <c r="N2013" t="s">
        <v>10549</v>
      </c>
      <c r="O2013" t="s">
        <v>66</v>
      </c>
      <c r="P2013" t="s">
        <v>39</v>
      </c>
      <c r="Q2013" t="s">
        <v>2307</v>
      </c>
    </row>
    <row r="2014" spans="1:17" x14ac:dyDescent="0.25">
      <c r="A2014" t="s">
        <v>10744</v>
      </c>
      <c r="B2014" t="s">
        <v>36</v>
      </c>
      <c r="C2014">
        <v>6</v>
      </c>
      <c r="D2014" t="s">
        <v>18</v>
      </c>
      <c r="E2014" t="s">
        <v>42</v>
      </c>
      <c r="F2014" s="1">
        <v>0.4375</v>
      </c>
      <c r="G2014" t="s">
        <v>10738</v>
      </c>
      <c r="H2014" t="s">
        <v>38</v>
      </c>
      <c r="I2014">
        <v>30</v>
      </c>
      <c r="J2014">
        <v>30</v>
      </c>
      <c r="K2014" s="4">
        <v>1E+21</v>
      </c>
      <c r="L2014" t="s">
        <v>10734</v>
      </c>
      <c r="M2014" t="s">
        <v>24</v>
      </c>
      <c r="N2014" t="s">
        <v>10549</v>
      </c>
      <c r="O2014" t="s">
        <v>66</v>
      </c>
      <c r="P2014" t="s">
        <v>39</v>
      </c>
      <c r="Q2014" t="s">
        <v>2308</v>
      </c>
    </row>
    <row r="2015" spans="1:17" x14ac:dyDescent="0.25">
      <c r="A2015" t="s">
        <v>10744</v>
      </c>
      <c r="B2015" t="s">
        <v>36</v>
      </c>
      <c r="C2015">
        <v>7</v>
      </c>
      <c r="D2015" t="s">
        <v>18</v>
      </c>
      <c r="E2015" t="s">
        <v>42</v>
      </c>
      <c r="F2015" s="1">
        <v>0.45833333333333331</v>
      </c>
      <c r="G2015" t="s">
        <v>10738</v>
      </c>
      <c r="H2015" t="s">
        <v>38</v>
      </c>
      <c r="I2015">
        <v>30</v>
      </c>
      <c r="J2015">
        <v>30</v>
      </c>
      <c r="K2015" s="4">
        <v>1E+21</v>
      </c>
      <c r="L2015" t="s">
        <v>10734</v>
      </c>
      <c r="M2015" t="s">
        <v>24</v>
      </c>
      <c r="N2015" t="s">
        <v>10549</v>
      </c>
      <c r="O2015" t="s">
        <v>66</v>
      </c>
      <c r="P2015" t="s">
        <v>39</v>
      </c>
      <c r="Q2015" t="s">
        <v>2309</v>
      </c>
    </row>
    <row r="2016" spans="1:17" x14ac:dyDescent="0.25">
      <c r="A2016" t="s">
        <v>10744</v>
      </c>
      <c r="B2016" t="s">
        <v>36</v>
      </c>
      <c r="C2016">
        <v>8</v>
      </c>
      <c r="D2016" t="s">
        <v>18</v>
      </c>
      <c r="E2016" t="s">
        <v>42</v>
      </c>
      <c r="F2016" s="1">
        <v>0.47916666666666669</v>
      </c>
      <c r="G2016" t="s">
        <v>10738</v>
      </c>
      <c r="H2016" t="s">
        <v>38</v>
      </c>
      <c r="I2016">
        <v>30</v>
      </c>
      <c r="J2016">
        <v>30</v>
      </c>
      <c r="K2016" s="4">
        <v>1E+21</v>
      </c>
      <c r="L2016" t="s">
        <v>10734</v>
      </c>
      <c r="M2016" t="s">
        <v>24</v>
      </c>
      <c r="N2016" t="s">
        <v>10549</v>
      </c>
      <c r="O2016" t="s">
        <v>66</v>
      </c>
      <c r="P2016" t="s">
        <v>39</v>
      </c>
      <c r="Q2016" t="s">
        <v>2310</v>
      </c>
    </row>
    <row r="2017" spans="1:17" x14ac:dyDescent="0.25">
      <c r="A2017" t="s">
        <v>10744</v>
      </c>
      <c r="B2017" t="s">
        <v>41</v>
      </c>
      <c r="C2017">
        <v>1</v>
      </c>
      <c r="D2017" t="s">
        <v>18</v>
      </c>
      <c r="E2017" t="s">
        <v>33</v>
      </c>
      <c r="F2017" s="1">
        <v>0.41666666666666669</v>
      </c>
      <c r="G2017" t="s">
        <v>10738</v>
      </c>
      <c r="H2017" t="s">
        <v>38</v>
      </c>
      <c r="I2017">
        <v>30</v>
      </c>
      <c r="J2017">
        <v>0</v>
      </c>
      <c r="K2017" s="4">
        <v>1000000000000000</v>
      </c>
      <c r="L2017" t="s">
        <v>10734</v>
      </c>
      <c r="M2017" t="s">
        <v>24</v>
      </c>
      <c r="N2017" t="s">
        <v>10549</v>
      </c>
      <c r="O2017" t="s">
        <v>66</v>
      </c>
      <c r="P2017" t="s">
        <v>39</v>
      </c>
      <c r="Q2017" t="s">
        <v>2311</v>
      </c>
    </row>
    <row r="2018" spans="1:17" x14ac:dyDescent="0.25">
      <c r="A2018" t="s">
        <v>10744</v>
      </c>
      <c r="B2018" t="s">
        <v>41</v>
      </c>
      <c r="C2018">
        <v>2</v>
      </c>
      <c r="D2018" t="s">
        <v>18</v>
      </c>
      <c r="E2018" t="s">
        <v>33</v>
      </c>
      <c r="F2018" s="1">
        <v>0.4375</v>
      </c>
      <c r="G2018" t="s">
        <v>10738</v>
      </c>
      <c r="H2018" t="s">
        <v>38</v>
      </c>
      <c r="I2018">
        <v>30</v>
      </c>
      <c r="J2018">
        <v>0</v>
      </c>
      <c r="K2018" s="4">
        <v>1000000000000000</v>
      </c>
      <c r="L2018" t="s">
        <v>10734</v>
      </c>
      <c r="M2018" t="s">
        <v>24</v>
      </c>
      <c r="N2018" t="s">
        <v>10549</v>
      </c>
      <c r="O2018" t="s">
        <v>66</v>
      </c>
      <c r="P2018" t="s">
        <v>39</v>
      </c>
      <c r="Q2018" t="s">
        <v>2312</v>
      </c>
    </row>
    <row r="2019" spans="1:17" x14ac:dyDescent="0.25">
      <c r="A2019" t="s">
        <v>10744</v>
      </c>
      <c r="B2019" t="s">
        <v>41</v>
      </c>
      <c r="C2019">
        <v>3</v>
      </c>
      <c r="D2019" t="s">
        <v>18</v>
      </c>
      <c r="E2019" t="s">
        <v>33</v>
      </c>
      <c r="F2019" s="1">
        <v>0.45833333333333331</v>
      </c>
      <c r="G2019" t="s">
        <v>10738</v>
      </c>
      <c r="H2019" t="s">
        <v>38</v>
      </c>
      <c r="I2019">
        <v>30</v>
      </c>
      <c r="J2019">
        <v>0</v>
      </c>
      <c r="K2019" s="4">
        <v>1000000000000000</v>
      </c>
      <c r="L2019" t="s">
        <v>10734</v>
      </c>
      <c r="M2019" t="s">
        <v>24</v>
      </c>
      <c r="N2019" t="s">
        <v>10549</v>
      </c>
      <c r="O2019" t="s">
        <v>66</v>
      </c>
      <c r="P2019" t="s">
        <v>39</v>
      </c>
      <c r="Q2019" t="s">
        <v>2313</v>
      </c>
    </row>
    <row r="2020" spans="1:17" x14ac:dyDescent="0.25">
      <c r="A2020" t="s">
        <v>10744</v>
      </c>
      <c r="B2020" t="s">
        <v>41</v>
      </c>
      <c r="C2020">
        <v>4</v>
      </c>
      <c r="D2020" t="s">
        <v>18</v>
      </c>
      <c r="E2020" t="s">
        <v>33</v>
      </c>
      <c r="F2020" s="1">
        <v>0.47916666666666669</v>
      </c>
      <c r="G2020" t="s">
        <v>10738</v>
      </c>
      <c r="H2020" t="s">
        <v>38</v>
      </c>
      <c r="I2020">
        <v>30</v>
      </c>
      <c r="J2020">
        <v>0</v>
      </c>
      <c r="K2020" s="4">
        <v>1000000000000000</v>
      </c>
      <c r="L2020" t="s">
        <v>10734</v>
      </c>
      <c r="M2020" t="s">
        <v>24</v>
      </c>
      <c r="N2020" t="s">
        <v>10549</v>
      </c>
      <c r="O2020" t="s">
        <v>66</v>
      </c>
      <c r="P2020" t="s">
        <v>39</v>
      </c>
      <c r="Q2020" t="s">
        <v>2314</v>
      </c>
    </row>
    <row r="2021" spans="1:17" x14ac:dyDescent="0.25">
      <c r="A2021" t="s">
        <v>10744</v>
      </c>
      <c r="B2021" t="s">
        <v>41</v>
      </c>
      <c r="C2021">
        <v>5</v>
      </c>
      <c r="D2021" t="s">
        <v>18</v>
      </c>
      <c r="E2021" t="s">
        <v>42</v>
      </c>
      <c r="F2021" s="1">
        <v>0.41666666666666669</v>
      </c>
      <c r="G2021" t="s">
        <v>10738</v>
      </c>
      <c r="H2021" t="s">
        <v>38</v>
      </c>
      <c r="I2021">
        <v>30</v>
      </c>
      <c r="J2021">
        <v>0</v>
      </c>
      <c r="K2021" s="4">
        <v>1000000000000000</v>
      </c>
      <c r="L2021" t="s">
        <v>10734</v>
      </c>
      <c r="M2021" t="s">
        <v>24</v>
      </c>
      <c r="N2021" t="s">
        <v>10549</v>
      </c>
      <c r="O2021" t="s">
        <v>66</v>
      </c>
      <c r="P2021" t="s">
        <v>39</v>
      </c>
      <c r="Q2021" t="s">
        <v>2315</v>
      </c>
    </row>
    <row r="2022" spans="1:17" x14ac:dyDescent="0.25">
      <c r="A2022" t="s">
        <v>10744</v>
      </c>
      <c r="B2022" t="s">
        <v>41</v>
      </c>
      <c r="C2022">
        <v>6</v>
      </c>
      <c r="D2022" t="s">
        <v>18</v>
      </c>
      <c r="E2022" t="s">
        <v>42</v>
      </c>
      <c r="F2022" s="1">
        <v>0.4375</v>
      </c>
      <c r="G2022" t="s">
        <v>10738</v>
      </c>
      <c r="H2022" t="s">
        <v>38</v>
      </c>
      <c r="I2022">
        <v>30</v>
      </c>
      <c r="J2022">
        <v>0</v>
      </c>
      <c r="K2022" s="4">
        <v>1000000000000000</v>
      </c>
      <c r="L2022" t="s">
        <v>10734</v>
      </c>
      <c r="M2022" t="s">
        <v>24</v>
      </c>
      <c r="N2022" t="s">
        <v>10549</v>
      </c>
      <c r="O2022" t="s">
        <v>66</v>
      </c>
      <c r="P2022" t="s">
        <v>39</v>
      </c>
      <c r="Q2022" t="s">
        <v>2316</v>
      </c>
    </row>
    <row r="2023" spans="1:17" x14ac:dyDescent="0.25">
      <c r="A2023" t="s">
        <v>10744</v>
      </c>
      <c r="B2023" t="s">
        <v>41</v>
      </c>
      <c r="C2023">
        <v>7</v>
      </c>
      <c r="D2023" t="s">
        <v>18</v>
      </c>
      <c r="E2023" t="s">
        <v>42</v>
      </c>
      <c r="F2023" s="1">
        <v>0.45833333333333331</v>
      </c>
      <c r="G2023" t="s">
        <v>10738</v>
      </c>
      <c r="H2023" t="s">
        <v>38</v>
      </c>
      <c r="I2023">
        <v>30</v>
      </c>
      <c r="J2023">
        <v>0</v>
      </c>
      <c r="K2023" s="4">
        <v>1000000000000000</v>
      </c>
      <c r="L2023" t="s">
        <v>10734</v>
      </c>
      <c r="M2023" t="s">
        <v>24</v>
      </c>
      <c r="N2023" t="s">
        <v>10549</v>
      </c>
      <c r="O2023" t="s">
        <v>66</v>
      </c>
      <c r="P2023" t="s">
        <v>39</v>
      </c>
      <c r="Q2023" t="s">
        <v>2317</v>
      </c>
    </row>
    <row r="2024" spans="1:17" x14ac:dyDescent="0.25">
      <c r="A2024" t="s">
        <v>10744</v>
      </c>
      <c r="B2024" t="s">
        <v>41</v>
      </c>
      <c r="C2024">
        <v>8</v>
      </c>
      <c r="D2024" t="s">
        <v>18</v>
      </c>
      <c r="E2024" t="s">
        <v>42</v>
      </c>
      <c r="F2024" s="1">
        <v>0.47916666666666669</v>
      </c>
      <c r="G2024" t="s">
        <v>10738</v>
      </c>
      <c r="H2024" t="s">
        <v>38</v>
      </c>
      <c r="I2024">
        <v>30</v>
      </c>
      <c r="J2024">
        <v>0</v>
      </c>
      <c r="K2024" s="4">
        <v>1000000000000000</v>
      </c>
      <c r="L2024" t="s">
        <v>10734</v>
      </c>
      <c r="M2024" t="s">
        <v>24</v>
      </c>
      <c r="N2024" t="s">
        <v>10549</v>
      </c>
      <c r="O2024" t="s">
        <v>66</v>
      </c>
      <c r="P2024" t="s">
        <v>39</v>
      </c>
      <c r="Q2024" t="s">
        <v>2318</v>
      </c>
    </row>
    <row r="2025" spans="1:17" x14ac:dyDescent="0.25">
      <c r="A2025" t="s">
        <v>10744</v>
      </c>
      <c r="B2025" t="s">
        <v>2319</v>
      </c>
      <c r="C2025">
        <v>1</v>
      </c>
      <c r="D2025" t="s">
        <v>18</v>
      </c>
      <c r="E2025" t="s">
        <v>33</v>
      </c>
      <c r="F2025" s="1">
        <v>0.41666666666666669</v>
      </c>
      <c r="G2025" t="s">
        <v>10738</v>
      </c>
      <c r="H2025" t="s">
        <v>38</v>
      </c>
      <c r="I2025">
        <v>30</v>
      </c>
      <c r="J2025">
        <v>0</v>
      </c>
      <c r="K2025" s="4">
        <v>1000000000000</v>
      </c>
      <c r="L2025" t="s">
        <v>10734</v>
      </c>
      <c r="M2025" t="s">
        <v>24</v>
      </c>
      <c r="N2025" t="s">
        <v>10549</v>
      </c>
      <c r="O2025" t="s">
        <v>66</v>
      </c>
      <c r="P2025" t="s">
        <v>39</v>
      </c>
      <c r="Q2025" t="s">
        <v>2320</v>
      </c>
    </row>
    <row r="2026" spans="1:17" x14ac:dyDescent="0.25">
      <c r="A2026" t="s">
        <v>10744</v>
      </c>
      <c r="B2026" t="s">
        <v>2319</v>
      </c>
      <c r="C2026">
        <v>2</v>
      </c>
      <c r="D2026" t="s">
        <v>18</v>
      </c>
      <c r="E2026" t="s">
        <v>33</v>
      </c>
      <c r="F2026" s="1">
        <v>0.4375</v>
      </c>
      <c r="G2026" t="s">
        <v>10738</v>
      </c>
      <c r="H2026" t="s">
        <v>38</v>
      </c>
      <c r="I2026">
        <v>30</v>
      </c>
      <c r="J2026">
        <v>0</v>
      </c>
      <c r="K2026" s="4">
        <v>1000000000000</v>
      </c>
      <c r="L2026" t="s">
        <v>10734</v>
      </c>
      <c r="M2026" t="s">
        <v>24</v>
      </c>
      <c r="N2026" t="s">
        <v>10549</v>
      </c>
      <c r="O2026" t="s">
        <v>66</v>
      </c>
      <c r="P2026" t="s">
        <v>39</v>
      </c>
      <c r="Q2026" t="s">
        <v>2321</v>
      </c>
    </row>
    <row r="2027" spans="1:17" x14ac:dyDescent="0.25">
      <c r="A2027" t="s">
        <v>10744</v>
      </c>
      <c r="B2027" t="s">
        <v>2319</v>
      </c>
      <c r="C2027">
        <v>3</v>
      </c>
      <c r="D2027" t="s">
        <v>18</v>
      </c>
      <c r="E2027" t="s">
        <v>33</v>
      </c>
      <c r="F2027" s="1">
        <v>0.45833333333333331</v>
      </c>
      <c r="G2027" t="s">
        <v>10738</v>
      </c>
      <c r="H2027" t="s">
        <v>38</v>
      </c>
      <c r="I2027">
        <v>30</v>
      </c>
      <c r="J2027">
        <v>0</v>
      </c>
      <c r="K2027" s="4">
        <v>1000000000000</v>
      </c>
      <c r="L2027" t="s">
        <v>10734</v>
      </c>
      <c r="M2027" t="s">
        <v>24</v>
      </c>
      <c r="N2027" t="s">
        <v>10549</v>
      </c>
      <c r="O2027" t="s">
        <v>66</v>
      </c>
      <c r="P2027" t="s">
        <v>39</v>
      </c>
      <c r="Q2027" t="s">
        <v>2322</v>
      </c>
    </row>
    <row r="2028" spans="1:17" x14ac:dyDescent="0.25">
      <c r="A2028" t="s">
        <v>10744</v>
      </c>
      <c r="B2028" t="s">
        <v>2319</v>
      </c>
      <c r="C2028">
        <v>4</v>
      </c>
      <c r="D2028" t="s">
        <v>18</v>
      </c>
      <c r="E2028" t="s">
        <v>33</v>
      </c>
      <c r="F2028" s="1">
        <v>0.47916666666666669</v>
      </c>
      <c r="G2028" t="s">
        <v>10738</v>
      </c>
      <c r="H2028" t="s">
        <v>38</v>
      </c>
      <c r="I2028">
        <v>30</v>
      </c>
      <c r="J2028">
        <v>0</v>
      </c>
      <c r="K2028" s="4">
        <v>1000000000000</v>
      </c>
      <c r="L2028" t="s">
        <v>10734</v>
      </c>
      <c r="M2028" t="s">
        <v>24</v>
      </c>
      <c r="N2028" t="s">
        <v>10549</v>
      </c>
      <c r="O2028" t="s">
        <v>66</v>
      </c>
      <c r="P2028" t="s">
        <v>39</v>
      </c>
      <c r="Q2028" t="s">
        <v>2323</v>
      </c>
    </row>
    <row r="2029" spans="1:17" x14ac:dyDescent="0.25">
      <c r="A2029" t="s">
        <v>10744</v>
      </c>
      <c r="B2029" t="s">
        <v>2319</v>
      </c>
      <c r="C2029">
        <v>5</v>
      </c>
      <c r="D2029" t="s">
        <v>18</v>
      </c>
      <c r="E2029" t="s">
        <v>42</v>
      </c>
      <c r="F2029" s="1">
        <v>0.41666666666666669</v>
      </c>
      <c r="G2029" t="s">
        <v>10738</v>
      </c>
      <c r="H2029" t="s">
        <v>38</v>
      </c>
      <c r="I2029">
        <v>30</v>
      </c>
      <c r="J2029">
        <v>0</v>
      </c>
      <c r="K2029" s="4">
        <v>1000000000000</v>
      </c>
      <c r="L2029" t="s">
        <v>10734</v>
      </c>
      <c r="M2029" t="s">
        <v>24</v>
      </c>
      <c r="N2029" t="s">
        <v>10549</v>
      </c>
      <c r="O2029" t="s">
        <v>66</v>
      </c>
      <c r="P2029" t="s">
        <v>39</v>
      </c>
      <c r="Q2029" t="s">
        <v>2324</v>
      </c>
    </row>
    <row r="2030" spans="1:17" x14ac:dyDescent="0.25">
      <c r="A2030" t="s">
        <v>10744</v>
      </c>
      <c r="B2030" t="s">
        <v>2319</v>
      </c>
      <c r="C2030">
        <v>6</v>
      </c>
      <c r="D2030" t="s">
        <v>18</v>
      </c>
      <c r="E2030" t="s">
        <v>42</v>
      </c>
      <c r="F2030" s="1">
        <v>0.4375</v>
      </c>
      <c r="G2030" t="s">
        <v>10738</v>
      </c>
      <c r="H2030" t="s">
        <v>38</v>
      </c>
      <c r="I2030">
        <v>30</v>
      </c>
      <c r="J2030">
        <v>0</v>
      </c>
      <c r="K2030" s="4">
        <v>1000000000000</v>
      </c>
      <c r="L2030" t="s">
        <v>10734</v>
      </c>
      <c r="M2030" t="s">
        <v>24</v>
      </c>
      <c r="N2030" t="s">
        <v>10549</v>
      </c>
      <c r="O2030" t="s">
        <v>66</v>
      </c>
      <c r="P2030" t="s">
        <v>39</v>
      </c>
      <c r="Q2030" t="s">
        <v>2325</v>
      </c>
    </row>
    <row r="2031" spans="1:17" x14ac:dyDescent="0.25">
      <c r="A2031" t="s">
        <v>10744</v>
      </c>
      <c r="B2031" t="s">
        <v>2319</v>
      </c>
      <c r="C2031">
        <v>7</v>
      </c>
      <c r="D2031" t="s">
        <v>18</v>
      </c>
      <c r="E2031" t="s">
        <v>42</v>
      </c>
      <c r="F2031" s="1">
        <v>0.45833333333333331</v>
      </c>
      <c r="G2031" t="s">
        <v>10738</v>
      </c>
      <c r="H2031" t="s">
        <v>38</v>
      </c>
      <c r="I2031">
        <v>30</v>
      </c>
      <c r="J2031">
        <v>0</v>
      </c>
      <c r="K2031" s="4">
        <v>1000000000000</v>
      </c>
      <c r="L2031" t="s">
        <v>10734</v>
      </c>
      <c r="M2031" t="s">
        <v>24</v>
      </c>
      <c r="N2031" t="s">
        <v>10549</v>
      </c>
      <c r="O2031" t="s">
        <v>66</v>
      </c>
      <c r="P2031" t="s">
        <v>39</v>
      </c>
      <c r="Q2031" t="s">
        <v>2326</v>
      </c>
    </row>
    <row r="2032" spans="1:17" x14ac:dyDescent="0.25">
      <c r="A2032" t="s">
        <v>10744</v>
      </c>
      <c r="B2032" t="s">
        <v>2319</v>
      </c>
      <c r="C2032">
        <v>8</v>
      </c>
      <c r="D2032" t="s">
        <v>18</v>
      </c>
      <c r="E2032" t="s">
        <v>42</v>
      </c>
      <c r="F2032" s="1">
        <v>0.47916666666666669</v>
      </c>
      <c r="G2032" t="s">
        <v>10738</v>
      </c>
      <c r="H2032" t="s">
        <v>38</v>
      </c>
      <c r="I2032">
        <v>30</v>
      </c>
      <c r="J2032">
        <v>0</v>
      </c>
      <c r="K2032" s="4">
        <v>1000000000000</v>
      </c>
      <c r="L2032" t="s">
        <v>10734</v>
      </c>
      <c r="M2032" t="s">
        <v>24</v>
      </c>
      <c r="N2032" t="s">
        <v>10549</v>
      </c>
      <c r="O2032" t="s">
        <v>66</v>
      </c>
      <c r="P2032" t="s">
        <v>39</v>
      </c>
      <c r="Q2032" t="s">
        <v>2327</v>
      </c>
    </row>
    <row r="2033" spans="1:17" x14ac:dyDescent="0.25">
      <c r="A2033" t="s">
        <v>10744</v>
      </c>
      <c r="B2033" t="s">
        <v>2255</v>
      </c>
      <c r="C2033">
        <v>1</v>
      </c>
      <c r="D2033" t="s">
        <v>18</v>
      </c>
      <c r="E2033" t="s">
        <v>42</v>
      </c>
      <c r="F2033" s="1">
        <v>0.77083333333333337</v>
      </c>
      <c r="G2033" t="s">
        <v>10749</v>
      </c>
      <c r="H2033" t="s">
        <v>38</v>
      </c>
      <c r="I2033">
        <v>90</v>
      </c>
      <c r="J2033">
        <v>202</v>
      </c>
      <c r="K2033" s="4">
        <v>1E+20</v>
      </c>
      <c r="L2033" t="s">
        <v>38</v>
      </c>
      <c r="M2033" t="s">
        <v>24</v>
      </c>
      <c r="N2033" t="s">
        <v>10549</v>
      </c>
      <c r="O2033" t="s">
        <v>66</v>
      </c>
      <c r="P2033" t="s">
        <v>39</v>
      </c>
      <c r="Q2033" t="s">
        <v>2328</v>
      </c>
    </row>
    <row r="2034" spans="1:17" x14ac:dyDescent="0.25">
      <c r="A2034" t="s">
        <v>10744</v>
      </c>
      <c r="B2034" t="s">
        <v>44</v>
      </c>
      <c r="C2034">
        <v>1</v>
      </c>
      <c r="D2034" t="s">
        <v>18</v>
      </c>
      <c r="E2034" t="s">
        <v>19</v>
      </c>
      <c r="F2034" s="1">
        <v>0.45833333333333331</v>
      </c>
      <c r="G2034" t="s">
        <v>10741</v>
      </c>
      <c r="H2034" t="s">
        <v>38</v>
      </c>
      <c r="I2034">
        <v>60</v>
      </c>
      <c r="J2034">
        <v>19</v>
      </c>
      <c r="K2034" s="4">
        <v>1.111100111111E+23</v>
      </c>
      <c r="L2034" t="s">
        <v>10734</v>
      </c>
      <c r="M2034" t="s">
        <v>24</v>
      </c>
      <c r="N2034" t="s">
        <v>10549</v>
      </c>
      <c r="O2034" t="s">
        <v>66</v>
      </c>
      <c r="P2034" t="s">
        <v>45</v>
      </c>
      <c r="Q2034" t="s">
        <v>2329</v>
      </c>
    </row>
    <row r="2035" spans="1:17" x14ac:dyDescent="0.25">
      <c r="A2035" t="s">
        <v>10744</v>
      </c>
      <c r="B2035" t="s">
        <v>44</v>
      </c>
      <c r="C2035">
        <v>2</v>
      </c>
      <c r="D2035" t="s">
        <v>18</v>
      </c>
      <c r="E2035" t="s">
        <v>19</v>
      </c>
      <c r="F2035" s="1">
        <v>0.45833333333333331</v>
      </c>
      <c r="G2035" t="s">
        <v>10742</v>
      </c>
      <c r="H2035" t="s">
        <v>38</v>
      </c>
      <c r="I2035">
        <v>60</v>
      </c>
      <c r="J2035">
        <v>19</v>
      </c>
      <c r="K2035" s="4">
        <v>1.111100111111E+23</v>
      </c>
      <c r="L2035" t="s">
        <v>10734</v>
      </c>
      <c r="M2035" t="s">
        <v>24</v>
      </c>
      <c r="N2035" t="s">
        <v>10549</v>
      </c>
      <c r="O2035" t="s">
        <v>66</v>
      </c>
      <c r="P2035" t="s">
        <v>45</v>
      </c>
      <c r="Q2035" t="s">
        <v>2330</v>
      </c>
    </row>
    <row r="2036" spans="1:17" x14ac:dyDescent="0.25">
      <c r="A2036" t="s">
        <v>10744</v>
      </c>
      <c r="B2036" t="s">
        <v>44</v>
      </c>
      <c r="C2036">
        <v>3</v>
      </c>
      <c r="D2036" t="s">
        <v>18</v>
      </c>
      <c r="E2036" t="s">
        <v>19</v>
      </c>
      <c r="F2036" s="1">
        <v>0.54166666666666663</v>
      </c>
      <c r="G2036" t="s">
        <v>10743</v>
      </c>
      <c r="H2036" t="s">
        <v>38</v>
      </c>
      <c r="I2036">
        <v>60</v>
      </c>
      <c r="J2036">
        <v>15</v>
      </c>
      <c r="K2036" s="4">
        <v>1.111100111111E+23</v>
      </c>
      <c r="L2036" t="s">
        <v>10734</v>
      </c>
      <c r="M2036" t="s">
        <v>24</v>
      </c>
      <c r="N2036" t="s">
        <v>10549</v>
      </c>
      <c r="O2036" t="s">
        <v>66</v>
      </c>
      <c r="P2036" t="s">
        <v>45</v>
      </c>
      <c r="Q2036" t="s">
        <v>2331</v>
      </c>
    </row>
    <row r="2037" spans="1:17" x14ac:dyDescent="0.25">
      <c r="A2037" t="s">
        <v>10744</v>
      </c>
      <c r="B2037" t="s">
        <v>44</v>
      </c>
      <c r="C2037">
        <v>5</v>
      </c>
      <c r="D2037" t="s">
        <v>18</v>
      </c>
      <c r="E2037" t="s">
        <v>19</v>
      </c>
      <c r="F2037" s="1">
        <v>0.58333333333333337</v>
      </c>
      <c r="G2037" t="s">
        <v>10741</v>
      </c>
      <c r="H2037" t="s">
        <v>38</v>
      </c>
      <c r="I2037">
        <v>60</v>
      </c>
      <c r="J2037">
        <v>19</v>
      </c>
      <c r="K2037" s="4">
        <v>1.111100111111E+23</v>
      </c>
      <c r="L2037" t="s">
        <v>10734</v>
      </c>
      <c r="M2037" t="s">
        <v>24</v>
      </c>
      <c r="N2037" t="s">
        <v>10549</v>
      </c>
      <c r="O2037" t="s">
        <v>66</v>
      </c>
      <c r="P2037" t="s">
        <v>45</v>
      </c>
      <c r="Q2037" t="s">
        <v>2332</v>
      </c>
    </row>
    <row r="2038" spans="1:17" x14ac:dyDescent="0.25">
      <c r="A2038" t="s">
        <v>10744</v>
      </c>
      <c r="B2038" t="s">
        <v>44</v>
      </c>
      <c r="C2038">
        <v>6</v>
      </c>
      <c r="D2038" t="s">
        <v>18</v>
      </c>
      <c r="E2038" t="s">
        <v>19</v>
      </c>
      <c r="F2038" s="1">
        <v>0.625</v>
      </c>
      <c r="G2038" t="s">
        <v>10741</v>
      </c>
      <c r="H2038" t="s">
        <v>38</v>
      </c>
      <c r="I2038">
        <v>60</v>
      </c>
      <c r="J2038">
        <v>17</v>
      </c>
      <c r="K2038" s="4">
        <v>1.111100111111E+23</v>
      </c>
      <c r="L2038" t="s">
        <v>10734</v>
      </c>
      <c r="M2038" t="s">
        <v>24</v>
      </c>
      <c r="N2038" t="s">
        <v>10549</v>
      </c>
      <c r="O2038" t="s">
        <v>66</v>
      </c>
      <c r="P2038" t="s">
        <v>45</v>
      </c>
      <c r="Q2038" t="s">
        <v>2333</v>
      </c>
    </row>
    <row r="2039" spans="1:17" x14ac:dyDescent="0.25">
      <c r="A2039" t="s">
        <v>10744</v>
      </c>
      <c r="B2039" t="s">
        <v>44</v>
      </c>
      <c r="C2039">
        <v>8</v>
      </c>
      <c r="D2039" t="s">
        <v>18</v>
      </c>
      <c r="E2039" t="s">
        <v>29</v>
      </c>
      <c r="F2039" s="1">
        <v>0.54166666666666663</v>
      </c>
      <c r="G2039" t="s">
        <v>10741</v>
      </c>
      <c r="H2039" t="s">
        <v>38</v>
      </c>
      <c r="I2039">
        <v>60</v>
      </c>
      <c r="J2039">
        <v>19</v>
      </c>
      <c r="K2039" s="4">
        <v>1.111100111111E+23</v>
      </c>
      <c r="L2039" t="s">
        <v>10734</v>
      </c>
      <c r="M2039" t="s">
        <v>24</v>
      </c>
      <c r="N2039" t="s">
        <v>10549</v>
      </c>
      <c r="O2039" t="s">
        <v>66</v>
      </c>
      <c r="P2039" t="s">
        <v>45</v>
      </c>
      <c r="Q2039" t="s">
        <v>2334</v>
      </c>
    </row>
    <row r="2040" spans="1:17" x14ac:dyDescent="0.25">
      <c r="A2040" t="s">
        <v>10744</v>
      </c>
      <c r="B2040" t="s">
        <v>44</v>
      </c>
      <c r="C2040">
        <v>10</v>
      </c>
      <c r="D2040" t="s">
        <v>18</v>
      </c>
      <c r="E2040" t="s">
        <v>29</v>
      </c>
      <c r="F2040" s="1">
        <v>0.41666666666666669</v>
      </c>
      <c r="G2040" t="s">
        <v>10742</v>
      </c>
      <c r="H2040" t="s">
        <v>38</v>
      </c>
      <c r="I2040">
        <v>60</v>
      </c>
      <c r="J2040">
        <v>20</v>
      </c>
      <c r="K2040" s="4">
        <v>1.111100111111E+23</v>
      </c>
      <c r="L2040" t="s">
        <v>10734</v>
      </c>
      <c r="M2040" t="s">
        <v>24</v>
      </c>
      <c r="N2040" t="s">
        <v>10549</v>
      </c>
      <c r="O2040" t="s">
        <v>66</v>
      </c>
      <c r="P2040" t="s">
        <v>45</v>
      </c>
      <c r="Q2040" t="s">
        <v>2335</v>
      </c>
    </row>
    <row r="2041" spans="1:17" x14ac:dyDescent="0.25">
      <c r="A2041" t="s">
        <v>10744</v>
      </c>
      <c r="B2041" t="s">
        <v>44</v>
      </c>
      <c r="C2041">
        <v>11</v>
      </c>
      <c r="D2041" t="s">
        <v>18</v>
      </c>
      <c r="E2041" t="s">
        <v>29</v>
      </c>
      <c r="F2041" s="1">
        <v>0.5</v>
      </c>
      <c r="G2041" t="s">
        <v>10742</v>
      </c>
      <c r="H2041" t="s">
        <v>38</v>
      </c>
      <c r="I2041">
        <v>60</v>
      </c>
      <c r="J2041">
        <v>19</v>
      </c>
      <c r="K2041" s="4">
        <v>1.111100111111E+23</v>
      </c>
      <c r="L2041" t="s">
        <v>10734</v>
      </c>
      <c r="M2041" t="s">
        <v>24</v>
      </c>
      <c r="N2041" t="s">
        <v>10549</v>
      </c>
      <c r="O2041" t="s">
        <v>66</v>
      </c>
      <c r="P2041" t="s">
        <v>45</v>
      </c>
      <c r="Q2041" t="s">
        <v>2336</v>
      </c>
    </row>
    <row r="2042" spans="1:17" x14ac:dyDescent="0.25">
      <c r="A2042" t="s">
        <v>10744</v>
      </c>
      <c r="B2042" t="s">
        <v>44</v>
      </c>
      <c r="C2042">
        <v>17</v>
      </c>
      <c r="D2042" t="s">
        <v>18</v>
      </c>
      <c r="E2042" t="s">
        <v>19</v>
      </c>
      <c r="F2042" s="1">
        <v>0.5</v>
      </c>
      <c r="G2042" t="s">
        <v>10741</v>
      </c>
      <c r="H2042" t="s">
        <v>38</v>
      </c>
      <c r="I2042">
        <v>60</v>
      </c>
      <c r="J2042">
        <v>0</v>
      </c>
      <c r="K2042" s="4">
        <v>1.111100111111E+23</v>
      </c>
      <c r="L2042" t="s">
        <v>10734</v>
      </c>
      <c r="M2042" t="s">
        <v>24</v>
      </c>
      <c r="N2042" t="s">
        <v>10549</v>
      </c>
      <c r="O2042" t="s">
        <v>66</v>
      </c>
      <c r="P2042" t="s">
        <v>45</v>
      </c>
      <c r="Q2042" t="s">
        <v>2337</v>
      </c>
    </row>
    <row r="2043" spans="1:17" x14ac:dyDescent="0.25">
      <c r="A2043" t="s">
        <v>10744</v>
      </c>
      <c r="B2043" t="s">
        <v>44</v>
      </c>
      <c r="C2043">
        <v>18</v>
      </c>
      <c r="D2043" t="s">
        <v>18</v>
      </c>
      <c r="E2043" t="s">
        <v>29</v>
      </c>
      <c r="F2043" s="1">
        <v>0.45833333333333331</v>
      </c>
      <c r="G2043" t="s">
        <v>10742</v>
      </c>
      <c r="H2043" t="s">
        <v>38</v>
      </c>
      <c r="I2043">
        <v>60</v>
      </c>
      <c r="J2043">
        <v>19</v>
      </c>
      <c r="K2043" s="4">
        <v>1.111100111111E+23</v>
      </c>
      <c r="L2043" t="s">
        <v>10734</v>
      </c>
      <c r="M2043" t="s">
        <v>24</v>
      </c>
      <c r="N2043" t="s">
        <v>10549</v>
      </c>
      <c r="O2043" t="s">
        <v>66</v>
      </c>
      <c r="P2043" t="s">
        <v>45</v>
      </c>
      <c r="Q2043" t="s">
        <v>2338</v>
      </c>
    </row>
    <row r="2044" spans="1:17" x14ac:dyDescent="0.25">
      <c r="A2044" t="s">
        <v>10744</v>
      </c>
      <c r="B2044" t="s">
        <v>44</v>
      </c>
      <c r="C2044">
        <v>19</v>
      </c>
      <c r="D2044" t="s">
        <v>18</v>
      </c>
      <c r="E2044" t="s">
        <v>33</v>
      </c>
      <c r="F2044" s="1">
        <v>0.375</v>
      </c>
      <c r="G2044" t="s">
        <v>10741</v>
      </c>
      <c r="H2044" t="s">
        <v>38</v>
      </c>
      <c r="I2044">
        <v>60</v>
      </c>
      <c r="J2044">
        <v>14</v>
      </c>
      <c r="K2044" s="4">
        <v>1.111100111111E+23</v>
      </c>
      <c r="L2044" t="s">
        <v>10734</v>
      </c>
      <c r="M2044" t="s">
        <v>24</v>
      </c>
      <c r="N2044" t="s">
        <v>10549</v>
      </c>
      <c r="O2044" t="s">
        <v>66</v>
      </c>
      <c r="P2044" t="s">
        <v>45</v>
      </c>
      <c r="Q2044" t="s">
        <v>2339</v>
      </c>
    </row>
    <row r="2045" spans="1:17" x14ac:dyDescent="0.25">
      <c r="A2045" t="s">
        <v>10744</v>
      </c>
      <c r="B2045" t="s">
        <v>44</v>
      </c>
      <c r="C2045">
        <v>20</v>
      </c>
      <c r="D2045" t="s">
        <v>18</v>
      </c>
      <c r="E2045" t="s">
        <v>33</v>
      </c>
      <c r="F2045" s="1">
        <v>0.41666666666666669</v>
      </c>
      <c r="G2045" t="s">
        <v>10742</v>
      </c>
      <c r="H2045" t="s">
        <v>38</v>
      </c>
      <c r="I2045">
        <v>60</v>
      </c>
      <c r="J2045">
        <v>20</v>
      </c>
      <c r="K2045" s="4">
        <v>1.111100111111E+23</v>
      </c>
      <c r="L2045" t="s">
        <v>10734</v>
      </c>
      <c r="M2045" t="s">
        <v>24</v>
      </c>
      <c r="N2045" t="s">
        <v>10549</v>
      </c>
      <c r="O2045" t="s">
        <v>66</v>
      </c>
      <c r="P2045" t="s">
        <v>45</v>
      </c>
      <c r="Q2045" t="s">
        <v>2340</v>
      </c>
    </row>
    <row r="2046" spans="1:17" x14ac:dyDescent="0.25">
      <c r="A2046" t="s">
        <v>10750</v>
      </c>
      <c r="B2046" t="s">
        <v>17</v>
      </c>
      <c r="C2046">
        <v>1</v>
      </c>
      <c r="D2046" t="s">
        <v>18</v>
      </c>
      <c r="E2046" t="s">
        <v>29</v>
      </c>
      <c r="F2046" s="1">
        <v>0.375</v>
      </c>
      <c r="G2046" t="s">
        <v>9239</v>
      </c>
      <c r="H2046" t="s">
        <v>38</v>
      </c>
      <c r="I2046">
        <v>90</v>
      </c>
      <c r="J2046">
        <v>131</v>
      </c>
      <c r="K2046" s="4">
        <v>1.1110999999999999E+51</v>
      </c>
      <c r="L2046" t="s">
        <v>38</v>
      </c>
      <c r="M2046" t="s">
        <v>24</v>
      </c>
      <c r="N2046" t="s">
        <v>10549</v>
      </c>
      <c r="O2046" t="s">
        <v>2044</v>
      </c>
      <c r="P2046" t="s">
        <v>20</v>
      </c>
      <c r="Q2046" t="s">
        <v>2341</v>
      </c>
    </row>
    <row r="2047" spans="1:17" x14ac:dyDescent="0.25">
      <c r="A2047" t="s">
        <v>10750</v>
      </c>
      <c r="B2047" t="s">
        <v>28</v>
      </c>
      <c r="C2047">
        <v>1</v>
      </c>
      <c r="D2047" t="s">
        <v>18</v>
      </c>
      <c r="E2047" t="s">
        <v>33</v>
      </c>
      <c r="F2047" s="1">
        <v>0.45833333333333331</v>
      </c>
      <c r="G2047" t="s">
        <v>9239</v>
      </c>
      <c r="H2047" t="s">
        <v>38</v>
      </c>
      <c r="I2047">
        <v>90</v>
      </c>
      <c r="J2047">
        <v>131</v>
      </c>
      <c r="K2047" s="4">
        <v>1.1110999999999999E+51</v>
      </c>
      <c r="L2047" t="s">
        <v>38</v>
      </c>
      <c r="M2047" t="s">
        <v>24</v>
      </c>
      <c r="N2047" t="s">
        <v>10549</v>
      </c>
      <c r="O2047" t="s">
        <v>2044</v>
      </c>
      <c r="P2047" t="s">
        <v>20</v>
      </c>
      <c r="Q2047" t="s">
        <v>2342</v>
      </c>
    </row>
    <row r="2048" spans="1:17" x14ac:dyDescent="0.25">
      <c r="A2048" t="s">
        <v>10750</v>
      </c>
      <c r="B2048" t="s">
        <v>32</v>
      </c>
      <c r="C2048">
        <v>1</v>
      </c>
      <c r="D2048" t="s">
        <v>18</v>
      </c>
      <c r="E2048" t="s">
        <v>42</v>
      </c>
      <c r="F2048" s="1">
        <v>0.5</v>
      </c>
      <c r="G2048" t="s">
        <v>9239</v>
      </c>
      <c r="H2048" t="s">
        <v>38</v>
      </c>
      <c r="I2048">
        <v>90</v>
      </c>
      <c r="J2048">
        <v>131</v>
      </c>
      <c r="K2048" s="4">
        <v>1.1109999999999999E+51</v>
      </c>
      <c r="L2048" t="s">
        <v>38</v>
      </c>
      <c r="M2048" t="s">
        <v>24</v>
      </c>
      <c r="N2048" t="s">
        <v>10549</v>
      </c>
      <c r="O2048" t="s">
        <v>2044</v>
      </c>
      <c r="P2048" t="s">
        <v>20</v>
      </c>
      <c r="Q2048" t="s">
        <v>2343</v>
      </c>
    </row>
    <row r="2049" spans="1:17" x14ac:dyDescent="0.25">
      <c r="A2049" t="s">
        <v>10750</v>
      </c>
      <c r="B2049" t="s">
        <v>479</v>
      </c>
      <c r="C2049">
        <v>1</v>
      </c>
      <c r="D2049" t="s">
        <v>18</v>
      </c>
      <c r="E2049" t="s">
        <v>37</v>
      </c>
      <c r="F2049" s="1">
        <v>0.375</v>
      </c>
      <c r="G2049" t="s">
        <v>9239</v>
      </c>
      <c r="H2049" t="s">
        <v>38</v>
      </c>
      <c r="I2049">
        <v>90</v>
      </c>
      <c r="J2049">
        <v>131</v>
      </c>
      <c r="K2049" s="4">
        <v>1.1109999999999999E+51</v>
      </c>
      <c r="L2049" t="s">
        <v>38</v>
      </c>
      <c r="M2049" t="s">
        <v>24</v>
      </c>
      <c r="N2049" t="s">
        <v>10549</v>
      </c>
      <c r="O2049" t="s">
        <v>2044</v>
      </c>
      <c r="P2049" t="s">
        <v>20</v>
      </c>
      <c r="Q2049" t="s">
        <v>2344</v>
      </c>
    </row>
    <row r="2050" spans="1:17" x14ac:dyDescent="0.25">
      <c r="A2050" t="s">
        <v>10750</v>
      </c>
      <c r="B2050" t="s">
        <v>36</v>
      </c>
      <c r="C2050">
        <v>1</v>
      </c>
      <c r="D2050" t="s">
        <v>18</v>
      </c>
      <c r="E2050" t="s">
        <v>19</v>
      </c>
      <c r="F2050" s="1">
        <v>0.75</v>
      </c>
      <c r="G2050" t="s">
        <v>10751</v>
      </c>
      <c r="H2050" t="s">
        <v>38</v>
      </c>
      <c r="I2050">
        <v>90</v>
      </c>
      <c r="J2050">
        <v>131</v>
      </c>
      <c r="K2050" s="4">
        <v>1.0000000000000001E+50</v>
      </c>
      <c r="L2050" t="s">
        <v>38</v>
      </c>
      <c r="M2050" t="s">
        <v>915</v>
      </c>
      <c r="N2050" t="s">
        <v>10549</v>
      </c>
      <c r="O2050" t="s">
        <v>2044</v>
      </c>
      <c r="P2050" t="s">
        <v>39</v>
      </c>
      <c r="Q2050" t="s">
        <v>2345</v>
      </c>
    </row>
    <row r="2051" spans="1:17" x14ac:dyDescent="0.25">
      <c r="A2051" t="s">
        <v>10750</v>
      </c>
      <c r="B2051" t="s">
        <v>41</v>
      </c>
      <c r="C2051">
        <v>1</v>
      </c>
      <c r="D2051" t="s">
        <v>18</v>
      </c>
      <c r="E2051" t="s">
        <v>33</v>
      </c>
      <c r="F2051" s="1">
        <v>0.39583333333333331</v>
      </c>
      <c r="G2051" t="s">
        <v>10752</v>
      </c>
      <c r="H2051" t="s">
        <v>38</v>
      </c>
      <c r="I2051">
        <v>150</v>
      </c>
      <c r="J2051">
        <v>131</v>
      </c>
      <c r="K2051" s="4">
        <v>9.9999999999999999E+45</v>
      </c>
      <c r="L2051" t="s">
        <v>38</v>
      </c>
      <c r="M2051" t="s">
        <v>915</v>
      </c>
      <c r="N2051" t="s">
        <v>10549</v>
      </c>
      <c r="O2051" t="s">
        <v>2044</v>
      </c>
      <c r="P2051" t="s">
        <v>39</v>
      </c>
      <c r="Q2051" t="s">
        <v>2346</v>
      </c>
    </row>
    <row r="2052" spans="1:17" x14ac:dyDescent="0.25">
      <c r="A2052" t="s">
        <v>10750</v>
      </c>
      <c r="B2052" t="s">
        <v>44</v>
      </c>
      <c r="C2052">
        <v>1</v>
      </c>
      <c r="D2052" t="s">
        <v>18</v>
      </c>
      <c r="E2052" t="s">
        <v>29</v>
      </c>
      <c r="F2052" s="1">
        <v>0.45833333333333331</v>
      </c>
      <c r="G2052" t="s">
        <v>10741</v>
      </c>
      <c r="H2052" t="s">
        <v>10753</v>
      </c>
      <c r="I2052">
        <v>60</v>
      </c>
      <c r="J2052">
        <v>23</v>
      </c>
      <c r="K2052" s="4">
        <v>1.1110999999999999E+51</v>
      </c>
      <c r="L2052" t="s">
        <v>38</v>
      </c>
      <c r="M2052" t="s">
        <v>24</v>
      </c>
      <c r="N2052" t="s">
        <v>10549</v>
      </c>
      <c r="O2052" t="s">
        <v>2044</v>
      </c>
      <c r="P2052" t="s">
        <v>45</v>
      </c>
      <c r="Q2052" t="s">
        <v>2348</v>
      </c>
    </row>
    <row r="2053" spans="1:17" x14ac:dyDescent="0.25">
      <c r="A2053" t="s">
        <v>10750</v>
      </c>
      <c r="B2053" t="s">
        <v>44</v>
      </c>
      <c r="C2053">
        <v>2</v>
      </c>
      <c r="D2053" t="s">
        <v>18</v>
      </c>
      <c r="E2053" t="s">
        <v>29</v>
      </c>
      <c r="F2053" s="1">
        <v>0.45833333333333331</v>
      </c>
      <c r="G2053" t="s">
        <v>9149</v>
      </c>
      <c r="H2053" t="s">
        <v>38</v>
      </c>
      <c r="I2053">
        <v>60</v>
      </c>
      <c r="J2053">
        <v>25</v>
      </c>
      <c r="K2053" s="4">
        <v>1.1110999999999999E+51</v>
      </c>
      <c r="L2053" t="s">
        <v>38</v>
      </c>
      <c r="M2053" t="s">
        <v>24</v>
      </c>
      <c r="N2053" t="s">
        <v>10549</v>
      </c>
      <c r="O2053" t="s">
        <v>2044</v>
      </c>
      <c r="P2053" t="s">
        <v>45</v>
      </c>
      <c r="Q2053" t="s">
        <v>2349</v>
      </c>
    </row>
    <row r="2054" spans="1:17" x14ac:dyDescent="0.25">
      <c r="A2054" t="s">
        <v>10750</v>
      </c>
      <c r="B2054" t="s">
        <v>44</v>
      </c>
      <c r="C2054">
        <v>3</v>
      </c>
      <c r="D2054" t="s">
        <v>18</v>
      </c>
      <c r="E2054" t="s">
        <v>29</v>
      </c>
      <c r="F2054" s="1">
        <v>0.45833333333333331</v>
      </c>
      <c r="G2054" t="s">
        <v>9217</v>
      </c>
      <c r="H2054" t="s">
        <v>38</v>
      </c>
      <c r="I2054">
        <v>60</v>
      </c>
      <c r="J2054">
        <v>41</v>
      </c>
      <c r="K2054" s="4">
        <v>1.1110999999999999E+51</v>
      </c>
      <c r="L2054" t="s">
        <v>38</v>
      </c>
      <c r="M2054" t="s">
        <v>24</v>
      </c>
      <c r="N2054" t="s">
        <v>10549</v>
      </c>
      <c r="O2054" t="s">
        <v>2044</v>
      </c>
      <c r="P2054" t="s">
        <v>45</v>
      </c>
      <c r="Q2054" t="s">
        <v>2350</v>
      </c>
    </row>
    <row r="2055" spans="1:17" x14ac:dyDescent="0.25">
      <c r="A2055" t="s">
        <v>10750</v>
      </c>
      <c r="B2055" t="s">
        <v>44</v>
      </c>
      <c r="C2055">
        <v>4</v>
      </c>
      <c r="D2055" t="s">
        <v>18</v>
      </c>
      <c r="E2055" t="s">
        <v>29</v>
      </c>
      <c r="F2055" s="1">
        <v>0.45833333333333331</v>
      </c>
      <c r="G2055" t="s">
        <v>9176</v>
      </c>
      <c r="H2055" t="s">
        <v>38</v>
      </c>
      <c r="I2055">
        <v>60</v>
      </c>
      <c r="J2055">
        <v>41</v>
      </c>
      <c r="K2055" s="4">
        <v>1.1110999999999999E+51</v>
      </c>
      <c r="L2055" t="s">
        <v>38</v>
      </c>
      <c r="M2055" t="s">
        <v>24</v>
      </c>
      <c r="N2055" t="s">
        <v>10549</v>
      </c>
      <c r="O2055" t="s">
        <v>2044</v>
      </c>
      <c r="P2055" t="s">
        <v>45</v>
      </c>
      <c r="Q2055" t="s">
        <v>2351</v>
      </c>
    </row>
    <row r="2056" spans="1:17" x14ac:dyDescent="0.25">
      <c r="A2056" t="s">
        <v>10750</v>
      </c>
      <c r="B2056" t="s">
        <v>44</v>
      </c>
      <c r="C2056">
        <v>5</v>
      </c>
      <c r="D2056" t="s">
        <v>18</v>
      </c>
      <c r="E2056" t="s">
        <v>29</v>
      </c>
      <c r="F2056" s="1">
        <v>0.45833333333333331</v>
      </c>
      <c r="G2056" t="s">
        <v>10742</v>
      </c>
      <c r="H2056" t="s">
        <v>38</v>
      </c>
      <c r="I2056">
        <v>60</v>
      </c>
      <c r="J2056">
        <v>0</v>
      </c>
      <c r="K2056" s="4">
        <v>1.1110999999999999E+51</v>
      </c>
      <c r="L2056" t="s">
        <v>38</v>
      </c>
      <c r="M2056" t="s">
        <v>24</v>
      </c>
      <c r="N2056" t="s">
        <v>10549</v>
      </c>
      <c r="O2056" t="s">
        <v>2044</v>
      </c>
      <c r="P2056" t="s">
        <v>45</v>
      </c>
      <c r="Q2056" t="s">
        <v>2352</v>
      </c>
    </row>
    <row r="2057" spans="1:17" x14ac:dyDescent="0.25">
      <c r="A2057" t="s">
        <v>10750</v>
      </c>
      <c r="B2057" t="s">
        <v>243</v>
      </c>
      <c r="C2057">
        <v>1</v>
      </c>
      <c r="D2057" t="s">
        <v>18</v>
      </c>
      <c r="E2057" t="s">
        <v>33</v>
      </c>
      <c r="F2057" s="1">
        <v>0.54166666666666663</v>
      </c>
      <c r="G2057" t="s">
        <v>10741</v>
      </c>
      <c r="H2057" t="s">
        <v>2224</v>
      </c>
      <c r="I2057">
        <v>60</v>
      </c>
      <c r="J2057">
        <v>23</v>
      </c>
      <c r="K2057" s="4">
        <v>1.1110999999999999E+51</v>
      </c>
      <c r="L2057" t="s">
        <v>38</v>
      </c>
      <c r="M2057" t="s">
        <v>24</v>
      </c>
      <c r="N2057" t="s">
        <v>10549</v>
      </c>
      <c r="O2057" t="s">
        <v>2044</v>
      </c>
      <c r="P2057" t="s">
        <v>45</v>
      </c>
      <c r="Q2057" t="s">
        <v>2353</v>
      </c>
    </row>
    <row r="2058" spans="1:17" x14ac:dyDescent="0.25">
      <c r="A2058" t="s">
        <v>10750</v>
      </c>
      <c r="B2058" t="s">
        <v>243</v>
      </c>
      <c r="C2058">
        <v>2</v>
      </c>
      <c r="D2058" t="s">
        <v>18</v>
      </c>
      <c r="E2058" t="s">
        <v>33</v>
      </c>
      <c r="F2058" s="1">
        <v>0.54166666666666663</v>
      </c>
      <c r="G2058" t="s">
        <v>9149</v>
      </c>
      <c r="H2058" t="s">
        <v>38</v>
      </c>
      <c r="I2058">
        <v>60</v>
      </c>
      <c r="J2058">
        <v>25</v>
      </c>
      <c r="K2058" s="4">
        <v>1.1110999999999999E+51</v>
      </c>
      <c r="L2058" t="s">
        <v>38</v>
      </c>
      <c r="M2058" t="s">
        <v>24</v>
      </c>
      <c r="N2058" t="s">
        <v>10549</v>
      </c>
      <c r="O2058" t="s">
        <v>2044</v>
      </c>
      <c r="P2058" t="s">
        <v>45</v>
      </c>
      <c r="Q2058" t="s">
        <v>2354</v>
      </c>
    </row>
    <row r="2059" spans="1:17" x14ac:dyDescent="0.25">
      <c r="A2059" t="s">
        <v>10750</v>
      </c>
      <c r="B2059" t="s">
        <v>243</v>
      </c>
      <c r="C2059">
        <v>3</v>
      </c>
      <c r="D2059" t="s">
        <v>18</v>
      </c>
      <c r="E2059" t="s">
        <v>33</v>
      </c>
      <c r="F2059" s="1">
        <v>0.54166666666666663</v>
      </c>
      <c r="G2059" t="s">
        <v>9217</v>
      </c>
      <c r="H2059" t="s">
        <v>38</v>
      </c>
      <c r="I2059">
        <v>60</v>
      </c>
      <c r="J2059">
        <v>41</v>
      </c>
      <c r="K2059" s="4">
        <v>1.1110999999999999E+51</v>
      </c>
      <c r="L2059" t="s">
        <v>38</v>
      </c>
      <c r="M2059" t="s">
        <v>24</v>
      </c>
      <c r="N2059" t="s">
        <v>10549</v>
      </c>
      <c r="O2059" t="s">
        <v>2044</v>
      </c>
      <c r="P2059" t="s">
        <v>45</v>
      </c>
      <c r="Q2059" t="s">
        <v>2355</v>
      </c>
    </row>
    <row r="2060" spans="1:17" x14ac:dyDescent="0.25">
      <c r="A2060" t="s">
        <v>10750</v>
      </c>
      <c r="B2060" t="s">
        <v>243</v>
      </c>
      <c r="C2060">
        <v>4</v>
      </c>
      <c r="D2060" t="s">
        <v>18</v>
      </c>
      <c r="E2060" t="s">
        <v>33</v>
      </c>
      <c r="F2060" s="1">
        <v>0.54166666666666663</v>
      </c>
      <c r="G2060" t="s">
        <v>9176</v>
      </c>
      <c r="H2060" t="s">
        <v>38</v>
      </c>
      <c r="I2060">
        <v>60</v>
      </c>
      <c r="J2060">
        <v>41</v>
      </c>
      <c r="K2060" s="4">
        <v>1.1110999999999999E+51</v>
      </c>
      <c r="L2060" t="s">
        <v>38</v>
      </c>
      <c r="M2060" t="s">
        <v>24</v>
      </c>
      <c r="N2060" t="s">
        <v>10549</v>
      </c>
      <c r="O2060" t="s">
        <v>2044</v>
      </c>
      <c r="P2060" t="s">
        <v>45</v>
      </c>
      <c r="Q2060" t="s">
        <v>2356</v>
      </c>
    </row>
    <row r="2061" spans="1:17" x14ac:dyDescent="0.25">
      <c r="A2061" t="s">
        <v>10750</v>
      </c>
      <c r="B2061" t="s">
        <v>243</v>
      </c>
      <c r="C2061">
        <v>5</v>
      </c>
      <c r="D2061" t="s">
        <v>18</v>
      </c>
      <c r="E2061" t="s">
        <v>33</v>
      </c>
      <c r="F2061" s="1">
        <v>0.54166666666666663</v>
      </c>
      <c r="G2061" t="s">
        <v>10742</v>
      </c>
      <c r="H2061" t="s">
        <v>38</v>
      </c>
      <c r="I2061">
        <v>60</v>
      </c>
      <c r="J2061">
        <v>0</v>
      </c>
      <c r="K2061" s="4">
        <v>1.1110999999999999E+51</v>
      </c>
      <c r="L2061" t="s">
        <v>38</v>
      </c>
      <c r="M2061" t="s">
        <v>24</v>
      </c>
      <c r="N2061" t="s">
        <v>10549</v>
      </c>
      <c r="O2061" t="s">
        <v>2044</v>
      </c>
      <c r="P2061" t="s">
        <v>45</v>
      </c>
      <c r="Q2061" t="s">
        <v>2357</v>
      </c>
    </row>
    <row r="2062" spans="1:17" x14ac:dyDescent="0.25">
      <c r="A2062" t="s">
        <v>10750</v>
      </c>
      <c r="B2062" t="s">
        <v>437</v>
      </c>
      <c r="C2062">
        <v>1</v>
      </c>
      <c r="D2062" t="s">
        <v>18</v>
      </c>
      <c r="E2062" t="s">
        <v>42</v>
      </c>
      <c r="F2062" s="1">
        <v>0.58333333333333337</v>
      </c>
      <c r="G2062" t="s">
        <v>10741</v>
      </c>
      <c r="H2062" t="s">
        <v>10754</v>
      </c>
      <c r="I2062">
        <v>60</v>
      </c>
      <c r="J2062">
        <v>23</v>
      </c>
      <c r="K2062" s="4">
        <v>1.1109999999999999E+51</v>
      </c>
      <c r="L2062" t="s">
        <v>38</v>
      </c>
      <c r="M2062" t="s">
        <v>24</v>
      </c>
      <c r="N2062" t="s">
        <v>10549</v>
      </c>
      <c r="O2062" t="s">
        <v>2044</v>
      </c>
      <c r="P2062" t="s">
        <v>45</v>
      </c>
      <c r="Q2062" t="s">
        <v>2358</v>
      </c>
    </row>
    <row r="2063" spans="1:17" x14ac:dyDescent="0.25">
      <c r="A2063" t="s">
        <v>10750</v>
      </c>
      <c r="B2063" t="s">
        <v>437</v>
      </c>
      <c r="C2063">
        <v>2</v>
      </c>
      <c r="D2063" t="s">
        <v>18</v>
      </c>
      <c r="E2063" t="s">
        <v>42</v>
      </c>
      <c r="F2063" s="1">
        <v>0.58333333333333337</v>
      </c>
      <c r="G2063" t="s">
        <v>9149</v>
      </c>
      <c r="H2063" t="s">
        <v>38</v>
      </c>
      <c r="I2063">
        <v>60</v>
      </c>
      <c r="J2063">
        <v>25</v>
      </c>
      <c r="K2063" s="4">
        <v>1.1109999999999999E+51</v>
      </c>
      <c r="L2063" t="s">
        <v>38</v>
      </c>
      <c r="M2063" t="s">
        <v>24</v>
      </c>
      <c r="N2063" t="s">
        <v>10549</v>
      </c>
      <c r="O2063" t="s">
        <v>2044</v>
      </c>
      <c r="P2063" t="s">
        <v>45</v>
      </c>
      <c r="Q2063" t="s">
        <v>2359</v>
      </c>
    </row>
    <row r="2064" spans="1:17" x14ac:dyDescent="0.25">
      <c r="A2064" t="s">
        <v>10750</v>
      </c>
      <c r="B2064" t="s">
        <v>437</v>
      </c>
      <c r="C2064">
        <v>3</v>
      </c>
      <c r="D2064" t="s">
        <v>18</v>
      </c>
      <c r="E2064" t="s">
        <v>42</v>
      </c>
      <c r="F2064" s="1">
        <v>0.58333333333333337</v>
      </c>
      <c r="G2064" t="s">
        <v>9217</v>
      </c>
      <c r="H2064" t="s">
        <v>38</v>
      </c>
      <c r="I2064">
        <v>60</v>
      </c>
      <c r="J2064">
        <v>41</v>
      </c>
      <c r="K2064" s="4">
        <v>1.1109999999999999E+51</v>
      </c>
      <c r="L2064" t="s">
        <v>38</v>
      </c>
      <c r="M2064" t="s">
        <v>24</v>
      </c>
      <c r="N2064" t="s">
        <v>10549</v>
      </c>
      <c r="O2064" t="s">
        <v>2044</v>
      </c>
      <c r="P2064" t="s">
        <v>45</v>
      </c>
      <c r="Q2064" t="s">
        <v>2360</v>
      </c>
    </row>
    <row r="2065" spans="1:17" x14ac:dyDescent="0.25">
      <c r="A2065" t="s">
        <v>10750</v>
      </c>
      <c r="B2065" t="s">
        <v>437</v>
      </c>
      <c r="C2065">
        <v>4</v>
      </c>
      <c r="D2065" t="s">
        <v>18</v>
      </c>
      <c r="E2065" t="s">
        <v>42</v>
      </c>
      <c r="F2065" s="1">
        <v>0.58333333333333337</v>
      </c>
      <c r="G2065" t="s">
        <v>9176</v>
      </c>
      <c r="H2065" t="s">
        <v>38</v>
      </c>
      <c r="I2065">
        <v>60</v>
      </c>
      <c r="J2065">
        <v>41</v>
      </c>
      <c r="K2065" s="4">
        <v>1.1109999999999999E+51</v>
      </c>
      <c r="L2065" t="s">
        <v>38</v>
      </c>
      <c r="M2065" t="s">
        <v>24</v>
      </c>
      <c r="N2065" t="s">
        <v>10549</v>
      </c>
      <c r="O2065" t="s">
        <v>2044</v>
      </c>
      <c r="P2065" t="s">
        <v>45</v>
      </c>
      <c r="Q2065" t="s">
        <v>2361</v>
      </c>
    </row>
    <row r="2066" spans="1:17" x14ac:dyDescent="0.25">
      <c r="A2066" t="s">
        <v>10750</v>
      </c>
      <c r="B2066" t="s">
        <v>437</v>
      </c>
      <c r="C2066">
        <v>5</v>
      </c>
      <c r="D2066" t="s">
        <v>18</v>
      </c>
      <c r="E2066" t="s">
        <v>42</v>
      </c>
      <c r="F2066" s="1">
        <v>0.58333333333333337</v>
      </c>
      <c r="G2066" t="s">
        <v>10742</v>
      </c>
      <c r="H2066" t="s">
        <v>38</v>
      </c>
      <c r="I2066">
        <v>60</v>
      </c>
      <c r="J2066">
        <v>0</v>
      </c>
      <c r="K2066" s="4">
        <v>1.1109999999999999E+51</v>
      </c>
      <c r="L2066" t="s">
        <v>38</v>
      </c>
      <c r="M2066" t="s">
        <v>24</v>
      </c>
      <c r="N2066" t="s">
        <v>10549</v>
      </c>
      <c r="O2066" t="s">
        <v>2044</v>
      </c>
      <c r="P2066" t="s">
        <v>45</v>
      </c>
      <c r="Q2066" t="s">
        <v>2362</v>
      </c>
    </row>
    <row r="2067" spans="1:17" x14ac:dyDescent="0.25">
      <c r="A2067" t="s">
        <v>10750</v>
      </c>
      <c r="B2067" t="s">
        <v>765</v>
      </c>
      <c r="C2067">
        <v>1</v>
      </c>
      <c r="D2067" t="s">
        <v>18</v>
      </c>
      <c r="E2067" t="s">
        <v>37</v>
      </c>
      <c r="F2067" s="1">
        <v>0.45833333333333331</v>
      </c>
      <c r="G2067" t="s">
        <v>10741</v>
      </c>
      <c r="H2067" t="s">
        <v>2224</v>
      </c>
      <c r="I2067">
        <v>60</v>
      </c>
      <c r="J2067">
        <v>23</v>
      </c>
      <c r="K2067" s="4">
        <v>1.1109999999999999E+51</v>
      </c>
      <c r="L2067" t="s">
        <v>38</v>
      </c>
      <c r="M2067" t="s">
        <v>24</v>
      </c>
      <c r="N2067" t="s">
        <v>10549</v>
      </c>
      <c r="O2067" t="s">
        <v>2044</v>
      </c>
      <c r="P2067" t="s">
        <v>45</v>
      </c>
      <c r="Q2067" t="s">
        <v>2363</v>
      </c>
    </row>
    <row r="2068" spans="1:17" x14ac:dyDescent="0.25">
      <c r="A2068" t="s">
        <v>10750</v>
      </c>
      <c r="B2068" t="s">
        <v>765</v>
      </c>
      <c r="C2068">
        <v>2</v>
      </c>
      <c r="D2068" t="s">
        <v>18</v>
      </c>
      <c r="E2068" t="s">
        <v>37</v>
      </c>
      <c r="F2068" s="1">
        <v>0.45833333333333331</v>
      </c>
      <c r="G2068" t="s">
        <v>9149</v>
      </c>
      <c r="H2068" t="s">
        <v>38</v>
      </c>
      <c r="I2068">
        <v>60</v>
      </c>
      <c r="J2068">
        <v>25</v>
      </c>
      <c r="K2068" s="4">
        <v>1.1109999999999999E+51</v>
      </c>
      <c r="L2068" t="s">
        <v>38</v>
      </c>
      <c r="M2068" t="s">
        <v>24</v>
      </c>
      <c r="N2068" t="s">
        <v>10549</v>
      </c>
      <c r="O2068" t="s">
        <v>2044</v>
      </c>
      <c r="P2068" t="s">
        <v>45</v>
      </c>
      <c r="Q2068" t="s">
        <v>2364</v>
      </c>
    </row>
    <row r="2069" spans="1:17" x14ac:dyDescent="0.25">
      <c r="A2069" t="s">
        <v>10750</v>
      </c>
      <c r="B2069" t="s">
        <v>765</v>
      </c>
      <c r="C2069">
        <v>3</v>
      </c>
      <c r="D2069" t="s">
        <v>18</v>
      </c>
      <c r="E2069" t="s">
        <v>37</v>
      </c>
      <c r="F2069" s="1">
        <v>0.45833333333333331</v>
      </c>
      <c r="G2069" t="s">
        <v>9217</v>
      </c>
      <c r="H2069" t="s">
        <v>38</v>
      </c>
      <c r="I2069">
        <v>60</v>
      </c>
      <c r="J2069">
        <v>41</v>
      </c>
      <c r="K2069" s="4">
        <v>1.1109999999999999E+51</v>
      </c>
      <c r="L2069" t="s">
        <v>38</v>
      </c>
      <c r="M2069" t="s">
        <v>24</v>
      </c>
      <c r="N2069" t="s">
        <v>10549</v>
      </c>
      <c r="O2069" t="s">
        <v>2044</v>
      </c>
      <c r="P2069" t="s">
        <v>45</v>
      </c>
      <c r="Q2069" t="s">
        <v>2365</v>
      </c>
    </row>
    <row r="2070" spans="1:17" x14ac:dyDescent="0.25">
      <c r="A2070" t="s">
        <v>10750</v>
      </c>
      <c r="B2070" t="s">
        <v>765</v>
      </c>
      <c r="C2070">
        <v>4</v>
      </c>
      <c r="D2070" t="s">
        <v>18</v>
      </c>
      <c r="E2070" t="s">
        <v>37</v>
      </c>
      <c r="F2070" s="1">
        <v>0.45833333333333331</v>
      </c>
      <c r="G2070" t="s">
        <v>9176</v>
      </c>
      <c r="H2070" t="s">
        <v>38</v>
      </c>
      <c r="I2070">
        <v>60</v>
      </c>
      <c r="J2070">
        <v>41</v>
      </c>
      <c r="K2070" s="4">
        <v>1.1109999999999999E+51</v>
      </c>
      <c r="L2070" t="s">
        <v>38</v>
      </c>
      <c r="M2070" t="s">
        <v>24</v>
      </c>
      <c r="N2070" t="s">
        <v>10549</v>
      </c>
      <c r="O2070" t="s">
        <v>2044</v>
      </c>
      <c r="P2070" t="s">
        <v>45</v>
      </c>
      <c r="Q2070" t="s">
        <v>2366</v>
      </c>
    </row>
    <row r="2071" spans="1:17" x14ac:dyDescent="0.25">
      <c r="A2071" t="s">
        <v>10750</v>
      </c>
      <c r="B2071" t="s">
        <v>765</v>
      </c>
      <c r="C2071">
        <v>5</v>
      </c>
      <c r="D2071" t="s">
        <v>18</v>
      </c>
      <c r="E2071" t="s">
        <v>37</v>
      </c>
      <c r="F2071" s="1">
        <v>0.45833333333333331</v>
      </c>
      <c r="G2071" t="s">
        <v>10742</v>
      </c>
      <c r="H2071" t="s">
        <v>38</v>
      </c>
      <c r="I2071">
        <v>60</v>
      </c>
      <c r="J2071">
        <v>0</v>
      </c>
      <c r="K2071" s="4">
        <v>1.1109999999999999E+51</v>
      </c>
      <c r="L2071" t="s">
        <v>38</v>
      </c>
      <c r="M2071" t="s">
        <v>24</v>
      </c>
      <c r="N2071" t="s">
        <v>10549</v>
      </c>
      <c r="O2071" t="s">
        <v>2044</v>
      </c>
      <c r="P2071" t="s">
        <v>45</v>
      </c>
      <c r="Q2071" t="s">
        <v>2367</v>
      </c>
    </row>
    <row r="2072" spans="1:17" x14ac:dyDescent="0.25">
      <c r="A2072" t="s">
        <v>10755</v>
      </c>
      <c r="B2072" t="s">
        <v>17</v>
      </c>
      <c r="C2072">
        <v>1</v>
      </c>
      <c r="D2072" t="s">
        <v>18</v>
      </c>
      <c r="E2072" t="s">
        <v>19</v>
      </c>
      <c r="F2072" s="1">
        <v>0.33333333333333331</v>
      </c>
      <c r="G2072" t="s">
        <v>9138</v>
      </c>
      <c r="H2072" t="s">
        <v>10756</v>
      </c>
      <c r="I2072">
        <v>60</v>
      </c>
      <c r="J2072">
        <v>230</v>
      </c>
      <c r="K2072" s="4">
        <v>1.1111100111111E+24</v>
      </c>
      <c r="L2072" t="s">
        <v>10757</v>
      </c>
      <c r="M2072" t="s">
        <v>24</v>
      </c>
      <c r="N2072" t="s">
        <v>10549</v>
      </c>
      <c r="O2072" t="s">
        <v>66</v>
      </c>
      <c r="P2072" t="s">
        <v>20</v>
      </c>
      <c r="Q2072" t="s">
        <v>2371</v>
      </c>
    </row>
    <row r="2073" spans="1:17" x14ac:dyDescent="0.25">
      <c r="A2073" t="s">
        <v>10755</v>
      </c>
      <c r="B2073" t="s">
        <v>17</v>
      </c>
      <c r="C2073">
        <v>2</v>
      </c>
      <c r="D2073" t="s">
        <v>18</v>
      </c>
      <c r="E2073" t="s">
        <v>19</v>
      </c>
      <c r="F2073" s="1">
        <v>0.5</v>
      </c>
      <c r="G2073" t="s">
        <v>9134</v>
      </c>
      <c r="H2073" t="s">
        <v>10756</v>
      </c>
      <c r="I2073">
        <v>60</v>
      </c>
      <c r="J2073">
        <v>286</v>
      </c>
      <c r="K2073" s="4">
        <v>1.1111100111111E+24</v>
      </c>
      <c r="L2073" t="s">
        <v>10757</v>
      </c>
      <c r="M2073" t="s">
        <v>24</v>
      </c>
      <c r="N2073" t="s">
        <v>10549</v>
      </c>
      <c r="O2073" t="s">
        <v>66</v>
      </c>
      <c r="P2073" t="s">
        <v>20</v>
      </c>
      <c r="Q2073" t="s">
        <v>2372</v>
      </c>
    </row>
    <row r="2074" spans="1:17" x14ac:dyDescent="0.25">
      <c r="A2074" t="s">
        <v>10755</v>
      </c>
      <c r="B2074" t="s">
        <v>28</v>
      </c>
      <c r="C2074">
        <v>1</v>
      </c>
      <c r="D2074" t="s">
        <v>18</v>
      </c>
      <c r="E2074" t="s">
        <v>29</v>
      </c>
      <c r="F2074" s="1">
        <v>0.33333333333333331</v>
      </c>
      <c r="G2074" t="s">
        <v>9138</v>
      </c>
      <c r="H2074" t="s">
        <v>10758</v>
      </c>
      <c r="I2074">
        <v>60</v>
      </c>
      <c r="J2074">
        <v>275</v>
      </c>
      <c r="K2074" s="4">
        <v>1.1111100111111E+24</v>
      </c>
      <c r="L2074" t="s">
        <v>10757</v>
      </c>
      <c r="M2074" t="s">
        <v>24</v>
      </c>
      <c r="N2074" t="s">
        <v>10549</v>
      </c>
      <c r="O2074" t="s">
        <v>66</v>
      </c>
      <c r="P2074" t="s">
        <v>20</v>
      </c>
      <c r="Q2074" t="s">
        <v>2373</v>
      </c>
    </row>
    <row r="2075" spans="1:17" x14ac:dyDescent="0.25">
      <c r="A2075" t="s">
        <v>10755</v>
      </c>
      <c r="B2075" t="s">
        <v>28</v>
      </c>
      <c r="C2075">
        <v>2</v>
      </c>
      <c r="D2075" t="s">
        <v>18</v>
      </c>
      <c r="E2075" t="s">
        <v>29</v>
      </c>
      <c r="F2075" s="1">
        <v>0.5</v>
      </c>
      <c r="G2075" t="s">
        <v>9162</v>
      </c>
      <c r="H2075" t="s">
        <v>10758</v>
      </c>
      <c r="I2075">
        <v>60</v>
      </c>
      <c r="J2075">
        <v>240</v>
      </c>
      <c r="K2075" s="4">
        <v>1.1111100111111E+24</v>
      </c>
      <c r="L2075" t="s">
        <v>10757</v>
      </c>
      <c r="M2075" t="s">
        <v>24</v>
      </c>
      <c r="N2075" t="s">
        <v>10549</v>
      </c>
      <c r="O2075" t="s">
        <v>66</v>
      </c>
      <c r="P2075" t="s">
        <v>20</v>
      </c>
      <c r="Q2075" t="s">
        <v>2374</v>
      </c>
    </row>
    <row r="2076" spans="1:17" x14ac:dyDescent="0.25">
      <c r="A2076" t="s">
        <v>10755</v>
      </c>
      <c r="B2076" t="s">
        <v>32</v>
      </c>
      <c r="C2076">
        <v>1</v>
      </c>
      <c r="D2076" t="s">
        <v>18</v>
      </c>
      <c r="E2076" t="s">
        <v>33</v>
      </c>
      <c r="F2076" s="1">
        <v>0.33333333333333331</v>
      </c>
      <c r="G2076" t="s">
        <v>9138</v>
      </c>
      <c r="H2076" t="s">
        <v>10759</v>
      </c>
      <c r="I2076">
        <v>60</v>
      </c>
      <c r="J2076">
        <v>227</v>
      </c>
      <c r="K2076" s="4">
        <v>1.1111100111111E+24</v>
      </c>
      <c r="L2076" t="s">
        <v>10757</v>
      </c>
      <c r="M2076" t="s">
        <v>24</v>
      </c>
      <c r="N2076" t="s">
        <v>10549</v>
      </c>
      <c r="O2076" t="s">
        <v>66</v>
      </c>
      <c r="P2076" t="s">
        <v>20</v>
      </c>
      <c r="Q2076" t="s">
        <v>2375</v>
      </c>
    </row>
    <row r="2077" spans="1:17" x14ac:dyDescent="0.25">
      <c r="A2077" t="s">
        <v>10755</v>
      </c>
      <c r="B2077" t="s">
        <v>32</v>
      </c>
      <c r="C2077">
        <v>2</v>
      </c>
      <c r="D2077" t="s">
        <v>18</v>
      </c>
      <c r="E2077" t="s">
        <v>33</v>
      </c>
      <c r="F2077" s="1">
        <v>0.625</v>
      </c>
      <c r="G2077" t="s">
        <v>9134</v>
      </c>
      <c r="H2077" t="s">
        <v>10759</v>
      </c>
      <c r="I2077">
        <v>60</v>
      </c>
      <c r="J2077">
        <v>289</v>
      </c>
      <c r="K2077" s="4">
        <v>1.1111100111111E+24</v>
      </c>
      <c r="L2077" t="s">
        <v>10757</v>
      </c>
      <c r="M2077" t="s">
        <v>24</v>
      </c>
      <c r="N2077" t="s">
        <v>10549</v>
      </c>
      <c r="O2077" t="s">
        <v>66</v>
      </c>
      <c r="P2077" t="s">
        <v>20</v>
      </c>
      <c r="Q2077" t="s">
        <v>2376</v>
      </c>
    </row>
    <row r="2078" spans="1:17" x14ac:dyDescent="0.25">
      <c r="A2078" t="s">
        <v>10755</v>
      </c>
      <c r="B2078" t="s">
        <v>479</v>
      </c>
      <c r="C2078">
        <v>1</v>
      </c>
      <c r="D2078" t="s">
        <v>18</v>
      </c>
      <c r="E2078" t="s">
        <v>42</v>
      </c>
      <c r="F2078" s="1">
        <v>0.33333333333333331</v>
      </c>
      <c r="G2078" t="s">
        <v>9162</v>
      </c>
      <c r="H2078" t="s">
        <v>10760</v>
      </c>
      <c r="I2078">
        <v>60</v>
      </c>
      <c r="J2078">
        <v>203</v>
      </c>
      <c r="K2078" s="4">
        <v>1.1111100111111E+24</v>
      </c>
      <c r="L2078" t="s">
        <v>10757</v>
      </c>
      <c r="M2078" t="s">
        <v>24</v>
      </c>
      <c r="N2078" t="s">
        <v>10549</v>
      </c>
      <c r="O2078" t="s">
        <v>66</v>
      </c>
      <c r="P2078" t="s">
        <v>20</v>
      </c>
      <c r="Q2078" t="s">
        <v>2377</v>
      </c>
    </row>
    <row r="2079" spans="1:17" x14ac:dyDescent="0.25">
      <c r="A2079" t="s">
        <v>10755</v>
      </c>
      <c r="B2079" t="s">
        <v>479</v>
      </c>
      <c r="C2079">
        <v>2</v>
      </c>
      <c r="D2079" t="s">
        <v>18</v>
      </c>
      <c r="E2079" t="s">
        <v>42</v>
      </c>
      <c r="F2079" s="1">
        <v>0.5</v>
      </c>
      <c r="G2079" t="s">
        <v>9162</v>
      </c>
      <c r="H2079" t="s">
        <v>10760</v>
      </c>
      <c r="I2079">
        <v>60</v>
      </c>
      <c r="J2079">
        <v>313</v>
      </c>
      <c r="K2079" s="4">
        <v>1.1111100111111E+24</v>
      </c>
      <c r="L2079" t="s">
        <v>10757</v>
      </c>
      <c r="M2079" t="s">
        <v>24</v>
      </c>
      <c r="N2079" t="s">
        <v>10549</v>
      </c>
      <c r="O2079" t="s">
        <v>66</v>
      </c>
      <c r="P2079" t="s">
        <v>20</v>
      </c>
      <c r="Q2079" t="s">
        <v>2378</v>
      </c>
    </row>
    <row r="2080" spans="1:17" x14ac:dyDescent="0.25">
      <c r="A2080" t="s">
        <v>10755</v>
      </c>
      <c r="B2080" t="s">
        <v>36</v>
      </c>
      <c r="C2080">
        <v>1</v>
      </c>
      <c r="D2080" t="s">
        <v>18</v>
      </c>
      <c r="E2080" t="s">
        <v>33</v>
      </c>
      <c r="F2080" s="1">
        <v>0.54166666666666663</v>
      </c>
      <c r="G2080" t="s">
        <v>10738</v>
      </c>
      <c r="H2080" t="s">
        <v>38</v>
      </c>
      <c r="I2080">
        <v>30</v>
      </c>
      <c r="J2080">
        <v>37</v>
      </c>
      <c r="K2080" s="4">
        <v>1.000001001E+21</v>
      </c>
      <c r="L2080" t="s">
        <v>10757</v>
      </c>
      <c r="M2080" t="s">
        <v>24</v>
      </c>
      <c r="N2080" t="s">
        <v>10549</v>
      </c>
      <c r="O2080" t="s">
        <v>66</v>
      </c>
      <c r="P2080" t="s">
        <v>39</v>
      </c>
      <c r="Q2080" t="s">
        <v>2379</v>
      </c>
    </row>
    <row r="2081" spans="1:17" x14ac:dyDescent="0.25">
      <c r="A2081" t="s">
        <v>10755</v>
      </c>
      <c r="B2081" t="s">
        <v>36</v>
      </c>
      <c r="C2081">
        <v>2</v>
      </c>
      <c r="D2081" t="s">
        <v>18</v>
      </c>
      <c r="E2081" t="s">
        <v>33</v>
      </c>
      <c r="F2081" s="1">
        <v>0.5625</v>
      </c>
      <c r="G2081" t="s">
        <v>10738</v>
      </c>
      <c r="H2081" t="s">
        <v>38</v>
      </c>
      <c r="I2081">
        <v>30</v>
      </c>
      <c r="J2081">
        <v>37</v>
      </c>
      <c r="K2081" s="4">
        <v>1.000001001E+21</v>
      </c>
      <c r="L2081" t="s">
        <v>10757</v>
      </c>
      <c r="M2081" t="s">
        <v>24</v>
      </c>
      <c r="N2081" t="s">
        <v>10549</v>
      </c>
      <c r="O2081" t="s">
        <v>66</v>
      </c>
      <c r="P2081" t="s">
        <v>39</v>
      </c>
      <c r="Q2081" t="s">
        <v>2380</v>
      </c>
    </row>
    <row r="2082" spans="1:17" x14ac:dyDescent="0.25">
      <c r="A2082" t="s">
        <v>10755</v>
      </c>
      <c r="B2082" t="s">
        <v>36</v>
      </c>
      <c r="C2082">
        <v>3</v>
      </c>
      <c r="D2082" t="s">
        <v>18</v>
      </c>
      <c r="E2082" t="s">
        <v>33</v>
      </c>
      <c r="F2082" s="1">
        <v>0.58333333333333337</v>
      </c>
      <c r="G2082" t="s">
        <v>10738</v>
      </c>
      <c r="H2082" t="s">
        <v>38</v>
      </c>
      <c r="I2082">
        <v>30</v>
      </c>
      <c r="J2082">
        <v>36</v>
      </c>
      <c r="K2082" s="4">
        <v>1.000001001E+21</v>
      </c>
      <c r="L2082" t="s">
        <v>10757</v>
      </c>
      <c r="M2082" t="s">
        <v>24</v>
      </c>
      <c r="N2082" t="s">
        <v>10549</v>
      </c>
      <c r="O2082" t="s">
        <v>66</v>
      </c>
      <c r="P2082" t="s">
        <v>39</v>
      </c>
      <c r="Q2082" t="s">
        <v>2381</v>
      </c>
    </row>
    <row r="2083" spans="1:17" x14ac:dyDescent="0.25">
      <c r="A2083" t="s">
        <v>10755</v>
      </c>
      <c r="B2083" t="s">
        <v>36</v>
      </c>
      <c r="C2083">
        <v>4</v>
      </c>
      <c r="D2083" t="s">
        <v>18</v>
      </c>
      <c r="E2083" t="s">
        <v>33</v>
      </c>
      <c r="F2083" s="1">
        <v>0.60416666666666663</v>
      </c>
      <c r="G2083" t="s">
        <v>10738</v>
      </c>
      <c r="H2083" t="s">
        <v>38</v>
      </c>
      <c r="I2083">
        <v>30</v>
      </c>
      <c r="J2083">
        <v>35</v>
      </c>
      <c r="K2083" s="4">
        <v>1.000001001E+21</v>
      </c>
      <c r="L2083" t="s">
        <v>10757</v>
      </c>
      <c r="M2083" t="s">
        <v>24</v>
      </c>
      <c r="N2083" t="s">
        <v>10549</v>
      </c>
      <c r="O2083" t="s">
        <v>66</v>
      </c>
      <c r="P2083" t="s">
        <v>39</v>
      </c>
      <c r="Q2083" t="s">
        <v>2382</v>
      </c>
    </row>
    <row r="2084" spans="1:17" x14ac:dyDescent="0.25">
      <c r="A2084" t="s">
        <v>10755</v>
      </c>
      <c r="B2084" t="s">
        <v>36</v>
      </c>
      <c r="C2084">
        <v>5</v>
      </c>
      <c r="D2084" t="s">
        <v>18</v>
      </c>
      <c r="E2084" t="s">
        <v>33</v>
      </c>
      <c r="F2084" s="1">
        <v>0.625</v>
      </c>
      <c r="G2084" t="s">
        <v>10738</v>
      </c>
      <c r="H2084" t="s">
        <v>38</v>
      </c>
      <c r="I2084">
        <v>30</v>
      </c>
      <c r="J2084">
        <v>30</v>
      </c>
      <c r="K2084" s="4">
        <v>1.000001001E+21</v>
      </c>
      <c r="L2084" t="s">
        <v>10757</v>
      </c>
      <c r="M2084" t="s">
        <v>24</v>
      </c>
      <c r="N2084" t="s">
        <v>10549</v>
      </c>
      <c r="O2084" t="s">
        <v>66</v>
      </c>
      <c r="P2084" t="s">
        <v>39</v>
      </c>
      <c r="Q2084" t="s">
        <v>2383</v>
      </c>
    </row>
    <row r="2085" spans="1:17" x14ac:dyDescent="0.25">
      <c r="A2085" t="s">
        <v>10755</v>
      </c>
      <c r="B2085" t="s">
        <v>36</v>
      </c>
      <c r="C2085">
        <v>6</v>
      </c>
      <c r="D2085" t="s">
        <v>18</v>
      </c>
      <c r="E2085" t="s">
        <v>33</v>
      </c>
      <c r="F2085" s="1">
        <v>0.64583333333333337</v>
      </c>
      <c r="G2085" t="s">
        <v>10738</v>
      </c>
      <c r="H2085" t="s">
        <v>38</v>
      </c>
      <c r="I2085">
        <v>30</v>
      </c>
      <c r="J2085">
        <v>37</v>
      </c>
      <c r="K2085" s="4">
        <v>1.000001001E+21</v>
      </c>
      <c r="L2085" t="s">
        <v>10757</v>
      </c>
      <c r="M2085" t="s">
        <v>24</v>
      </c>
      <c r="N2085" t="s">
        <v>10549</v>
      </c>
      <c r="O2085" t="s">
        <v>66</v>
      </c>
      <c r="P2085" t="s">
        <v>39</v>
      </c>
      <c r="Q2085" t="s">
        <v>2384</v>
      </c>
    </row>
    <row r="2086" spans="1:17" x14ac:dyDescent="0.25">
      <c r="A2086" t="s">
        <v>10755</v>
      </c>
      <c r="B2086" t="s">
        <v>36</v>
      </c>
      <c r="C2086">
        <v>7</v>
      </c>
      <c r="D2086" t="s">
        <v>18</v>
      </c>
      <c r="E2086" t="s">
        <v>42</v>
      </c>
      <c r="F2086" s="1">
        <v>0.54166666666666663</v>
      </c>
      <c r="G2086" t="s">
        <v>10738</v>
      </c>
      <c r="H2086" t="s">
        <v>38</v>
      </c>
      <c r="I2086">
        <v>30</v>
      </c>
      <c r="J2086">
        <v>39</v>
      </c>
      <c r="K2086" s="4">
        <v>1.000001001E+21</v>
      </c>
      <c r="L2086" t="s">
        <v>10757</v>
      </c>
      <c r="M2086" t="s">
        <v>24</v>
      </c>
      <c r="N2086" t="s">
        <v>10549</v>
      </c>
      <c r="O2086" t="s">
        <v>66</v>
      </c>
      <c r="P2086" t="s">
        <v>39</v>
      </c>
      <c r="Q2086" t="s">
        <v>2385</v>
      </c>
    </row>
    <row r="2087" spans="1:17" x14ac:dyDescent="0.25">
      <c r="A2087" t="s">
        <v>10755</v>
      </c>
      <c r="B2087" t="s">
        <v>36</v>
      </c>
      <c r="C2087">
        <v>8</v>
      </c>
      <c r="D2087" t="s">
        <v>18</v>
      </c>
      <c r="E2087" t="s">
        <v>42</v>
      </c>
      <c r="F2087" s="1">
        <v>0.5625</v>
      </c>
      <c r="G2087" t="s">
        <v>10738</v>
      </c>
      <c r="H2087" t="s">
        <v>38</v>
      </c>
      <c r="I2087">
        <v>30</v>
      </c>
      <c r="J2087">
        <v>37</v>
      </c>
      <c r="K2087" s="4">
        <v>1.000001001E+21</v>
      </c>
      <c r="L2087" t="s">
        <v>10757</v>
      </c>
      <c r="M2087" t="s">
        <v>24</v>
      </c>
      <c r="N2087" t="s">
        <v>10549</v>
      </c>
      <c r="O2087" t="s">
        <v>66</v>
      </c>
      <c r="P2087" t="s">
        <v>39</v>
      </c>
      <c r="Q2087" t="s">
        <v>2386</v>
      </c>
    </row>
    <row r="2088" spans="1:17" x14ac:dyDescent="0.25">
      <c r="A2088" t="s">
        <v>10755</v>
      </c>
      <c r="B2088" t="s">
        <v>36</v>
      </c>
      <c r="C2088">
        <v>9</v>
      </c>
      <c r="D2088" t="s">
        <v>18</v>
      </c>
      <c r="E2088" t="s">
        <v>42</v>
      </c>
      <c r="F2088" s="1">
        <v>0.58333333333333337</v>
      </c>
      <c r="G2088" t="s">
        <v>10738</v>
      </c>
      <c r="H2088" t="s">
        <v>38</v>
      </c>
      <c r="I2088">
        <v>30</v>
      </c>
      <c r="J2088">
        <v>37</v>
      </c>
      <c r="K2088" s="4">
        <v>1.000001001E+21</v>
      </c>
      <c r="L2088" t="s">
        <v>10757</v>
      </c>
      <c r="M2088" t="s">
        <v>24</v>
      </c>
      <c r="N2088" t="s">
        <v>10549</v>
      </c>
      <c r="O2088" t="s">
        <v>66</v>
      </c>
      <c r="P2088" t="s">
        <v>39</v>
      </c>
      <c r="Q2088" t="s">
        <v>2387</v>
      </c>
    </row>
    <row r="2089" spans="1:17" x14ac:dyDescent="0.25">
      <c r="A2089" t="s">
        <v>10755</v>
      </c>
      <c r="B2089" t="s">
        <v>36</v>
      </c>
      <c r="C2089">
        <v>10</v>
      </c>
      <c r="D2089" t="s">
        <v>18</v>
      </c>
      <c r="E2089" t="s">
        <v>42</v>
      </c>
      <c r="F2089" s="1">
        <v>0.60416666666666663</v>
      </c>
      <c r="G2089" t="s">
        <v>10738</v>
      </c>
      <c r="H2089" t="s">
        <v>38</v>
      </c>
      <c r="I2089">
        <v>30</v>
      </c>
      <c r="J2089">
        <v>37</v>
      </c>
      <c r="K2089" s="4">
        <v>1.000001001E+21</v>
      </c>
      <c r="L2089" t="s">
        <v>10757</v>
      </c>
      <c r="M2089" t="s">
        <v>24</v>
      </c>
      <c r="N2089" t="s">
        <v>10549</v>
      </c>
      <c r="O2089" t="s">
        <v>66</v>
      </c>
      <c r="P2089" t="s">
        <v>39</v>
      </c>
      <c r="Q2089" t="s">
        <v>2388</v>
      </c>
    </row>
    <row r="2090" spans="1:17" x14ac:dyDescent="0.25">
      <c r="A2090" t="s">
        <v>10755</v>
      </c>
      <c r="B2090" t="s">
        <v>36</v>
      </c>
      <c r="C2090">
        <v>11</v>
      </c>
      <c r="D2090" t="s">
        <v>18</v>
      </c>
      <c r="E2090" t="s">
        <v>42</v>
      </c>
      <c r="F2090" s="1">
        <v>0.625</v>
      </c>
      <c r="G2090" t="s">
        <v>10738</v>
      </c>
      <c r="H2090" t="s">
        <v>38</v>
      </c>
      <c r="I2090">
        <v>30</v>
      </c>
      <c r="J2090">
        <v>37</v>
      </c>
      <c r="K2090" s="4">
        <v>1.000001001E+21</v>
      </c>
      <c r="L2090" t="s">
        <v>10757</v>
      </c>
      <c r="M2090" t="s">
        <v>24</v>
      </c>
      <c r="N2090" t="s">
        <v>10549</v>
      </c>
      <c r="O2090" t="s">
        <v>66</v>
      </c>
      <c r="P2090" t="s">
        <v>39</v>
      </c>
      <c r="Q2090" t="s">
        <v>2389</v>
      </c>
    </row>
    <row r="2091" spans="1:17" x14ac:dyDescent="0.25">
      <c r="A2091" t="s">
        <v>10755</v>
      </c>
      <c r="B2091" t="s">
        <v>36</v>
      </c>
      <c r="C2091">
        <v>12</v>
      </c>
      <c r="D2091" t="s">
        <v>18</v>
      </c>
      <c r="E2091" t="s">
        <v>42</v>
      </c>
      <c r="F2091" s="1">
        <v>0.64583333333333337</v>
      </c>
      <c r="G2091" t="s">
        <v>10738</v>
      </c>
      <c r="H2091" t="s">
        <v>38</v>
      </c>
      <c r="I2091">
        <v>30</v>
      </c>
      <c r="J2091">
        <v>37</v>
      </c>
      <c r="K2091" s="4">
        <v>1.000001001E+21</v>
      </c>
      <c r="L2091" t="s">
        <v>10757</v>
      </c>
      <c r="M2091" t="s">
        <v>24</v>
      </c>
      <c r="N2091" t="s">
        <v>10549</v>
      </c>
      <c r="O2091" t="s">
        <v>66</v>
      </c>
      <c r="P2091" t="s">
        <v>39</v>
      </c>
      <c r="Q2091" t="s">
        <v>2390</v>
      </c>
    </row>
    <row r="2092" spans="1:17" x14ac:dyDescent="0.25">
      <c r="A2092" t="s">
        <v>10755</v>
      </c>
      <c r="B2092" t="s">
        <v>36</v>
      </c>
      <c r="C2092">
        <v>13</v>
      </c>
      <c r="D2092" t="s">
        <v>18</v>
      </c>
      <c r="E2092" t="s">
        <v>33</v>
      </c>
      <c r="F2092" s="1">
        <v>0.66666666666666663</v>
      </c>
      <c r="G2092" t="s">
        <v>10738</v>
      </c>
      <c r="H2092" t="s">
        <v>38</v>
      </c>
      <c r="I2092">
        <v>30</v>
      </c>
      <c r="J2092">
        <v>38</v>
      </c>
      <c r="K2092" s="4">
        <v>1.000001001E+21</v>
      </c>
      <c r="L2092" t="s">
        <v>10757</v>
      </c>
      <c r="M2092" t="s">
        <v>24</v>
      </c>
      <c r="N2092" t="s">
        <v>10549</v>
      </c>
      <c r="O2092" t="s">
        <v>66</v>
      </c>
      <c r="P2092" t="s">
        <v>39</v>
      </c>
      <c r="Q2092" t="s">
        <v>2391</v>
      </c>
    </row>
    <row r="2093" spans="1:17" x14ac:dyDescent="0.25">
      <c r="A2093" t="s">
        <v>10755</v>
      </c>
      <c r="B2093" t="s">
        <v>36</v>
      </c>
      <c r="C2093">
        <v>14</v>
      </c>
      <c r="D2093" t="s">
        <v>18</v>
      </c>
      <c r="E2093" t="s">
        <v>42</v>
      </c>
      <c r="F2093" s="1">
        <v>0.66666666666666663</v>
      </c>
      <c r="G2093" t="s">
        <v>10738</v>
      </c>
      <c r="H2093" t="s">
        <v>38</v>
      </c>
      <c r="I2093">
        <v>30</v>
      </c>
      <c r="J2093">
        <v>38</v>
      </c>
      <c r="K2093" s="4">
        <v>1.000001001E+21</v>
      </c>
      <c r="L2093" t="s">
        <v>10757</v>
      </c>
      <c r="M2093" t="s">
        <v>24</v>
      </c>
      <c r="N2093" t="s">
        <v>10549</v>
      </c>
      <c r="O2093" t="s">
        <v>66</v>
      </c>
      <c r="P2093" t="s">
        <v>39</v>
      </c>
      <c r="Q2093" t="s">
        <v>2392</v>
      </c>
    </row>
    <row r="2094" spans="1:17" x14ac:dyDescent="0.25">
      <c r="A2094" t="s">
        <v>10755</v>
      </c>
      <c r="B2094" t="s">
        <v>41</v>
      </c>
      <c r="C2094">
        <v>1</v>
      </c>
      <c r="D2094" t="s">
        <v>18</v>
      </c>
      <c r="E2094" t="s">
        <v>29</v>
      </c>
      <c r="F2094" s="1">
        <v>0.77083333333333337</v>
      </c>
      <c r="G2094" t="s">
        <v>10761</v>
      </c>
      <c r="H2094" t="s">
        <v>38</v>
      </c>
      <c r="I2094">
        <v>90</v>
      </c>
      <c r="J2094">
        <v>516</v>
      </c>
      <c r="K2094" s="4">
        <v>1E+19</v>
      </c>
      <c r="L2094" t="s">
        <v>10757</v>
      </c>
      <c r="M2094" t="s">
        <v>24</v>
      </c>
      <c r="N2094" t="s">
        <v>10549</v>
      </c>
      <c r="O2094" t="s">
        <v>66</v>
      </c>
      <c r="P2094" t="s">
        <v>39</v>
      </c>
      <c r="Q2094" t="s">
        <v>2393</v>
      </c>
    </row>
    <row r="2095" spans="1:17" x14ac:dyDescent="0.25">
      <c r="A2095" t="s">
        <v>10755</v>
      </c>
      <c r="B2095" t="s">
        <v>44</v>
      </c>
      <c r="C2095">
        <v>1</v>
      </c>
      <c r="D2095" t="s">
        <v>18</v>
      </c>
      <c r="E2095" t="s">
        <v>19</v>
      </c>
      <c r="F2095" s="1">
        <v>0.375</v>
      </c>
      <c r="G2095" t="s">
        <v>9228</v>
      </c>
      <c r="H2095" t="s">
        <v>38</v>
      </c>
      <c r="I2095">
        <v>60</v>
      </c>
      <c r="J2095">
        <v>18</v>
      </c>
      <c r="K2095" s="4">
        <v>1.111100111111E+23</v>
      </c>
      <c r="L2095" t="s">
        <v>10757</v>
      </c>
      <c r="M2095" t="s">
        <v>24</v>
      </c>
      <c r="N2095" t="s">
        <v>10549</v>
      </c>
      <c r="O2095" t="s">
        <v>66</v>
      </c>
      <c r="P2095" t="s">
        <v>45</v>
      </c>
      <c r="Q2095" t="s">
        <v>2394</v>
      </c>
    </row>
    <row r="2096" spans="1:17" x14ac:dyDescent="0.25">
      <c r="A2096" t="s">
        <v>10755</v>
      </c>
      <c r="B2096" t="s">
        <v>44</v>
      </c>
      <c r="C2096">
        <v>2</v>
      </c>
      <c r="D2096" t="s">
        <v>18</v>
      </c>
      <c r="E2096" t="s">
        <v>19</v>
      </c>
      <c r="F2096" s="1">
        <v>0.41666666666666669</v>
      </c>
      <c r="G2096" t="s">
        <v>9228</v>
      </c>
      <c r="H2096" t="s">
        <v>38</v>
      </c>
      <c r="I2096">
        <v>60</v>
      </c>
      <c r="J2096">
        <v>18</v>
      </c>
      <c r="K2096" s="4">
        <v>1.111100111111E+23</v>
      </c>
      <c r="L2096" t="s">
        <v>10757</v>
      </c>
      <c r="M2096" t="s">
        <v>24</v>
      </c>
      <c r="N2096" t="s">
        <v>10549</v>
      </c>
      <c r="O2096" t="s">
        <v>66</v>
      </c>
      <c r="P2096" t="s">
        <v>45</v>
      </c>
      <c r="Q2096" t="s">
        <v>2395</v>
      </c>
    </row>
    <row r="2097" spans="1:17" x14ac:dyDescent="0.25">
      <c r="A2097" t="s">
        <v>10755</v>
      </c>
      <c r="B2097" t="s">
        <v>44</v>
      </c>
      <c r="C2097">
        <v>3</v>
      </c>
      <c r="D2097" t="s">
        <v>18</v>
      </c>
      <c r="E2097" t="s">
        <v>19</v>
      </c>
      <c r="F2097" s="1">
        <v>0.41666666666666669</v>
      </c>
      <c r="G2097" t="s">
        <v>9349</v>
      </c>
      <c r="H2097" t="s">
        <v>38</v>
      </c>
      <c r="I2097">
        <v>60</v>
      </c>
      <c r="J2097">
        <v>18</v>
      </c>
      <c r="K2097" s="4">
        <v>1.111100111111E+23</v>
      </c>
      <c r="L2097" t="s">
        <v>10757</v>
      </c>
      <c r="M2097" t="s">
        <v>24</v>
      </c>
      <c r="N2097" t="s">
        <v>10549</v>
      </c>
      <c r="O2097" t="s">
        <v>66</v>
      </c>
      <c r="P2097" t="s">
        <v>45</v>
      </c>
      <c r="Q2097" t="s">
        <v>2396</v>
      </c>
    </row>
    <row r="2098" spans="1:17" x14ac:dyDescent="0.25">
      <c r="A2098" t="s">
        <v>10755</v>
      </c>
      <c r="B2098" t="s">
        <v>44</v>
      </c>
      <c r="C2098">
        <v>4</v>
      </c>
      <c r="D2098" t="s">
        <v>18</v>
      </c>
      <c r="E2098" t="s">
        <v>19</v>
      </c>
      <c r="F2098" s="1">
        <v>0.54166666666666663</v>
      </c>
      <c r="G2098" t="s">
        <v>9349</v>
      </c>
      <c r="H2098" t="s">
        <v>38</v>
      </c>
      <c r="I2098">
        <v>60</v>
      </c>
      <c r="J2098">
        <v>16</v>
      </c>
      <c r="K2098" s="4">
        <v>1.111100111111E+23</v>
      </c>
      <c r="L2098" t="s">
        <v>10757</v>
      </c>
      <c r="M2098" t="s">
        <v>24</v>
      </c>
      <c r="N2098" t="s">
        <v>10549</v>
      </c>
      <c r="O2098" t="s">
        <v>66</v>
      </c>
      <c r="P2098" t="s">
        <v>45</v>
      </c>
      <c r="Q2098" t="s">
        <v>2397</v>
      </c>
    </row>
    <row r="2099" spans="1:17" x14ac:dyDescent="0.25">
      <c r="A2099" t="s">
        <v>10755</v>
      </c>
      <c r="B2099" t="s">
        <v>44</v>
      </c>
      <c r="C2099">
        <v>5</v>
      </c>
      <c r="D2099" t="s">
        <v>18</v>
      </c>
      <c r="E2099" t="s">
        <v>19</v>
      </c>
      <c r="F2099" s="1">
        <v>0.54166666666666663</v>
      </c>
      <c r="G2099" t="s">
        <v>9157</v>
      </c>
      <c r="H2099" t="s">
        <v>38</v>
      </c>
      <c r="I2099">
        <v>60</v>
      </c>
      <c r="J2099">
        <v>18</v>
      </c>
      <c r="K2099" s="4">
        <v>1.111100111111E+23</v>
      </c>
      <c r="L2099" t="s">
        <v>10757</v>
      </c>
      <c r="M2099" t="s">
        <v>24</v>
      </c>
      <c r="N2099" t="s">
        <v>10549</v>
      </c>
      <c r="O2099" t="s">
        <v>66</v>
      </c>
      <c r="P2099" t="s">
        <v>45</v>
      </c>
      <c r="Q2099" t="s">
        <v>2398</v>
      </c>
    </row>
    <row r="2100" spans="1:17" x14ac:dyDescent="0.25">
      <c r="A2100" t="s">
        <v>10755</v>
      </c>
      <c r="B2100" t="s">
        <v>44</v>
      </c>
      <c r="C2100">
        <v>6</v>
      </c>
      <c r="D2100" t="s">
        <v>18</v>
      </c>
      <c r="E2100" t="s">
        <v>19</v>
      </c>
      <c r="F2100" s="1">
        <v>0.58333333333333337</v>
      </c>
      <c r="G2100" t="s">
        <v>9349</v>
      </c>
      <c r="H2100" t="s">
        <v>38</v>
      </c>
      <c r="I2100">
        <v>60</v>
      </c>
      <c r="J2100">
        <v>17</v>
      </c>
      <c r="K2100" s="4">
        <v>1.111100111111E+23</v>
      </c>
      <c r="L2100" t="s">
        <v>10757</v>
      </c>
      <c r="M2100" t="s">
        <v>24</v>
      </c>
      <c r="N2100" t="s">
        <v>10549</v>
      </c>
      <c r="O2100" t="s">
        <v>66</v>
      </c>
      <c r="P2100" t="s">
        <v>45</v>
      </c>
      <c r="Q2100" t="s">
        <v>2399</v>
      </c>
    </row>
    <row r="2101" spans="1:17" x14ac:dyDescent="0.25">
      <c r="A2101" t="s">
        <v>10755</v>
      </c>
      <c r="B2101" t="s">
        <v>44</v>
      </c>
      <c r="C2101">
        <v>7</v>
      </c>
      <c r="D2101" t="s">
        <v>18</v>
      </c>
      <c r="E2101" t="s">
        <v>19</v>
      </c>
      <c r="F2101" s="1">
        <v>0.58333333333333337</v>
      </c>
      <c r="G2101" t="s">
        <v>9228</v>
      </c>
      <c r="H2101" t="s">
        <v>38</v>
      </c>
      <c r="I2101">
        <v>60</v>
      </c>
      <c r="J2101">
        <v>18</v>
      </c>
      <c r="K2101" s="4">
        <v>1.111100111111E+23</v>
      </c>
      <c r="L2101" t="s">
        <v>10757</v>
      </c>
      <c r="M2101" t="s">
        <v>24</v>
      </c>
      <c r="N2101" t="s">
        <v>10549</v>
      </c>
      <c r="O2101" t="s">
        <v>66</v>
      </c>
      <c r="P2101" t="s">
        <v>45</v>
      </c>
      <c r="Q2101" t="s">
        <v>2400</v>
      </c>
    </row>
    <row r="2102" spans="1:17" x14ac:dyDescent="0.25">
      <c r="A2102" t="s">
        <v>10755</v>
      </c>
      <c r="B2102" t="s">
        <v>44</v>
      </c>
      <c r="C2102">
        <v>8</v>
      </c>
      <c r="D2102" t="s">
        <v>18</v>
      </c>
      <c r="E2102" t="s">
        <v>19</v>
      </c>
      <c r="F2102" s="1">
        <v>0.625</v>
      </c>
      <c r="G2102" t="s">
        <v>9157</v>
      </c>
      <c r="H2102" t="s">
        <v>38</v>
      </c>
      <c r="I2102">
        <v>60</v>
      </c>
      <c r="J2102">
        <v>16</v>
      </c>
      <c r="K2102" s="4">
        <v>1.111100111111E+23</v>
      </c>
      <c r="L2102" t="s">
        <v>10757</v>
      </c>
      <c r="M2102" t="s">
        <v>24</v>
      </c>
      <c r="N2102" t="s">
        <v>10549</v>
      </c>
      <c r="O2102" t="s">
        <v>66</v>
      </c>
      <c r="P2102" t="s">
        <v>45</v>
      </c>
      <c r="Q2102" t="s">
        <v>2401</v>
      </c>
    </row>
    <row r="2103" spans="1:17" x14ac:dyDescent="0.25">
      <c r="A2103" t="s">
        <v>10755</v>
      </c>
      <c r="B2103" t="s">
        <v>44</v>
      </c>
      <c r="C2103">
        <v>9</v>
      </c>
      <c r="D2103" t="s">
        <v>18</v>
      </c>
      <c r="E2103" t="s">
        <v>29</v>
      </c>
      <c r="F2103" s="1">
        <v>0.375</v>
      </c>
      <c r="G2103" t="s">
        <v>10743</v>
      </c>
      <c r="H2103" t="s">
        <v>38</v>
      </c>
      <c r="I2103">
        <v>60</v>
      </c>
      <c r="J2103">
        <v>18</v>
      </c>
      <c r="K2103" s="4">
        <v>1.111100111111E+23</v>
      </c>
      <c r="L2103" t="s">
        <v>10757</v>
      </c>
      <c r="M2103" t="s">
        <v>24</v>
      </c>
      <c r="N2103" t="s">
        <v>10549</v>
      </c>
      <c r="O2103" t="s">
        <v>66</v>
      </c>
      <c r="P2103" t="s">
        <v>45</v>
      </c>
      <c r="Q2103" t="s">
        <v>2402</v>
      </c>
    </row>
    <row r="2104" spans="1:17" x14ac:dyDescent="0.25">
      <c r="A2104" t="s">
        <v>10755</v>
      </c>
      <c r="B2104" t="s">
        <v>44</v>
      </c>
      <c r="C2104">
        <v>10</v>
      </c>
      <c r="D2104" t="s">
        <v>18</v>
      </c>
      <c r="E2104" t="s">
        <v>29</v>
      </c>
      <c r="F2104" s="1">
        <v>0.375</v>
      </c>
      <c r="G2104" t="s">
        <v>9228</v>
      </c>
      <c r="H2104" t="s">
        <v>38</v>
      </c>
      <c r="I2104">
        <v>60</v>
      </c>
      <c r="J2104">
        <v>17</v>
      </c>
      <c r="K2104" s="4">
        <v>1.111100111111E+23</v>
      </c>
      <c r="L2104" t="s">
        <v>10757</v>
      </c>
      <c r="M2104" t="s">
        <v>24</v>
      </c>
      <c r="N2104" t="s">
        <v>10549</v>
      </c>
      <c r="O2104" t="s">
        <v>66</v>
      </c>
      <c r="P2104" t="s">
        <v>45</v>
      </c>
      <c r="Q2104" t="s">
        <v>2403</v>
      </c>
    </row>
    <row r="2105" spans="1:17" x14ac:dyDescent="0.25">
      <c r="A2105" t="s">
        <v>10755</v>
      </c>
      <c r="B2105" t="s">
        <v>44</v>
      </c>
      <c r="C2105">
        <v>11</v>
      </c>
      <c r="D2105" t="s">
        <v>18</v>
      </c>
      <c r="E2105" t="s">
        <v>33</v>
      </c>
      <c r="F2105" s="1">
        <v>0.375</v>
      </c>
      <c r="G2105" t="s">
        <v>10743</v>
      </c>
      <c r="H2105" t="s">
        <v>38</v>
      </c>
      <c r="I2105">
        <v>60</v>
      </c>
      <c r="J2105">
        <v>18</v>
      </c>
      <c r="K2105" s="4">
        <v>1.111100111111E+23</v>
      </c>
      <c r="L2105" t="s">
        <v>10757</v>
      </c>
      <c r="M2105" t="s">
        <v>24</v>
      </c>
      <c r="N2105" t="s">
        <v>10549</v>
      </c>
      <c r="O2105" t="s">
        <v>66</v>
      </c>
      <c r="P2105" t="s">
        <v>45</v>
      </c>
      <c r="Q2105" t="s">
        <v>2404</v>
      </c>
    </row>
    <row r="2106" spans="1:17" x14ac:dyDescent="0.25">
      <c r="A2106" t="s">
        <v>10755</v>
      </c>
      <c r="B2106" t="s">
        <v>44</v>
      </c>
      <c r="C2106">
        <v>12</v>
      </c>
      <c r="D2106" t="s">
        <v>18</v>
      </c>
      <c r="E2106" t="s">
        <v>29</v>
      </c>
      <c r="F2106" s="1">
        <v>0.54166666666666663</v>
      </c>
      <c r="G2106" t="s">
        <v>9217</v>
      </c>
      <c r="H2106" t="s">
        <v>38</v>
      </c>
      <c r="I2106">
        <v>60</v>
      </c>
      <c r="J2106">
        <v>17</v>
      </c>
      <c r="K2106" s="4">
        <v>1.111100111111E+23</v>
      </c>
      <c r="L2106" t="s">
        <v>10757</v>
      </c>
      <c r="M2106" t="s">
        <v>24</v>
      </c>
      <c r="N2106" t="s">
        <v>10549</v>
      </c>
      <c r="O2106" t="s">
        <v>66</v>
      </c>
      <c r="P2106" t="s">
        <v>45</v>
      </c>
      <c r="Q2106" t="s">
        <v>2405</v>
      </c>
    </row>
    <row r="2107" spans="1:17" x14ac:dyDescent="0.25">
      <c r="A2107" t="s">
        <v>10755</v>
      </c>
      <c r="B2107" t="s">
        <v>44</v>
      </c>
      <c r="C2107">
        <v>13</v>
      </c>
      <c r="D2107" t="s">
        <v>18</v>
      </c>
      <c r="E2107" t="s">
        <v>29</v>
      </c>
      <c r="F2107" s="1">
        <v>0.54166666666666663</v>
      </c>
      <c r="G2107" t="s">
        <v>9176</v>
      </c>
      <c r="H2107" t="s">
        <v>38</v>
      </c>
      <c r="I2107">
        <v>60</v>
      </c>
      <c r="J2107">
        <v>16</v>
      </c>
      <c r="K2107" s="4">
        <v>1.111100111111E+23</v>
      </c>
      <c r="L2107" t="s">
        <v>10757</v>
      </c>
      <c r="M2107" t="s">
        <v>24</v>
      </c>
      <c r="N2107" t="s">
        <v>10549</v>
      </c>
      <c r="O2107" t="s">
        <v>66</v>
      </c>
      <c r="P2107" t="s">
        <v>45</v>
      </c>
      <c r="Q2107" t="s">
        <v>2406</v>
      </c>
    </row>
    <row r="2108" spans="1:17" x14ac:dyDescent="0.25">
      <c r="A2108" t="s">
        <v>10755</v>
      </c>
      <c r="B2108" t="s">
        <v>44</v>
      </c>
      <c r="C2108">
        <v>14</v>
      </c>
      <c r="D2108" t="s">
        <v>18</v>
      </c>
      <c r="E2108" t="s">
        <v>29</v>
      </c>
      <c r="F2108" s="1">
        <v>0.58333333333333337</v>
      </c>
      <c r="G2108" t="s">
        <v>10743</v>
      </c>
      <c r="H2108" t="s">
        <v>38</v>
      </c>
      <c r="I2108">
        <v>60</v>
      </c>
      <c r="J2108">
        <v>18</v>
      </c>
      <c r="K2108" s="4">
        <v>1.111100111111E+23</v>
      </c>
      <c r="L2108" t="s">
        <v>10757</v>
      </c>
      <c r="M2108" t="s">
        <v>24</v>
      </c>
      <c r="N2108" t="s">
        <v>10549</v>
      </c>
      <c r="O2108" t="s">
        <v>66</v>
      </c>
      <c r="P2108" t="s">
        <v>45</v>
      </c>
      <c r="Q2108" t="s">
        <v>2407</v>
      </c>
    </row>
    <row r="2109" spans="1:17" x14ac:dyDescent="0.25">
      <c r="A2109" t="s">
        <v>10755</v>
      </c>
      <c r="B2109" t="s">
        <v>44</v>
      </c>
      <c r="C2109">
        <v>15</v>
      </c>
      <c r="D2109" t="s">
        <v>18</v>
      </c>
      <c r="E2109" t="s">
        <v>29</v>
      </c>
      <c r="F2109" s="1">
        <v>0.58333333333333337</v>
      </c>
      <c r="G2109" t="s">
        <v>9228</v>
      </c>
      <c r="H2109" t="s">
        <v>38</v>
      </c>
      <c r="I2109">
        <v>60</v>
      </c>
      <c r="J2109">
        <v>18</v>
      </c>
      <c r="K2109" s="4">
        <v>1.111100111111E+23</v>
      </c>
      <c r="L2109" t="s">
        <v>10757</v>
      </c>
      <c r="M2109" t="s">
        <v>24</v>
      </c>
      <c r="N2109" t="s">
        <v>10549</v>
      </c>
      <c r="O2109" t="s">
        <v>66</v>
      </c>
      <c r="P2109" t="s">
        <v>45</v>
      </c>
      <c r="Q2109" t="s">
        <v>2408</v>
      </c>
    </row>
    <row r="2110" spans="1:17" x14ac:dyDescent="0.25">
      <c r="A2110" t="s">
        <v>10755</v>
      </c>
      <c r="B2110" t="s">
        <v>44</v>
      </c>
      <c r="C2110">
        <v>16</v>
      </c>
      <c r="D2110" t="s">
        <v>18</v>
      </c>
      <c r="E2110" t="s">
        <v>29</v>
      </c>
      <c r="F2110" s="1">
        <v>0.625</v>
      </c>
      <c r="G2110" t="s">
        <v>9149</v>
      </c>
      <c r="H2110" t="s">
        <v>38</v>
      </c>
      <c r="I2110">
        <v>60</v>
      </c>
      <c r="J2110">
        <v>18</v>
      </c>
      <c r="K2110" s="4">
        <v>1.111100111111E+23</v>
      </c>
      <c r="L2110" t="s">
        <v>10757</v>
      </c>
      <c r="M2110" t="s">
        <v>24</v>
      </c>
      <c r="N2110" t="s">
        <v>10549</v>
      </c>
      <c r="O2110" t="s">
        <v>66</v>
      </c>
      <c r="P2110" t="s">
        <v>45</v>
      </c>
      <c r="Q2110" t="s">
        <v>2409</v>
      </c>
    </row>
    <row r="2111" spans="1:17" x14ac:dyDescent="0.25">
      <c r="A2111" t="s">
        <v>10755</v>
      </c>
      <c r="B2111" t="s">
        <v>44</v>
      </c>
      <c r="C2111">
        <v>17</v>
      </c>
      <c r="D2111" t="s">
        <v>18</v>
      </c>
      <c r="E2111" t="s">
        <v>33</v>
      </c>
      <c r="F2111" s="1">
        <v>0.375</v>
      </c>
      <c r="G2111" t="s">
        <v>9149</v>
      </c>
      <c r="H2111" t="s">
        <v>38</v>
      </c>
      <c r="I2111">
        <v>60</v>
      </c>
      <c r="J2111">
        <v>18</v>
      </c>
      <c r="K2111" s="4">
        <v>1.111100111111E+23</v>
      </c>
      <c r="L2111" t="s">
        <v>10757</v>
      </c>
      <c r="M2111" t="s">
        <v>24</v>
      </c>
      <c r="N2111" t="s">
        <v>10549</v>
      </c>
      <c r="O2111" t="s">
        <v>66</v>
      </c>
      <c r="P2111" t="s">
        <v>45</v>
      </c>
      <c r="Q2111" t="s">
        <v>2410</v>
      </c>
    </row>
    <row r="2112" spans="1:17" x14ac:dyDescent="0.25">
      <c r="A2112" t="s">
        <v>10755</v>
      </c>
      <c r="B2112" t="s">
        <v>44</v>
      </c>
      <c r="C2112">
        <v>18</v>
      </c>
      <c r="D2112" t="s">
        <v>18</v>
      </c>
      <c r="E2112" t="s">
        <v>33</v>
      </c>
      <c r="F2112" s="1">
        <v>0.54166666666666663</v>
      </c>
      <c r="G2112" t="s">
        <v>9149</v>
      </c>
      <c r="H2112" t="s">
        <v>38</v>
      </c>
      <c r="I2112">
        <v>60</v>
      </c>
      <c r="J2112">
        <v>18</v>
      </c>
      <c r="K2112" s="4">
        <v>1.111100111111E+23</v>
      </c>
      <c r="L2112" t="s">
        <v>10757</v>
      </c>
      <c r="M2112" t="s">
        <v>24</v>
      </c>
      <c r="N2112" t="s">
        <v>10549</v>
      </c>
      <c r="O2112" t="s">
        <v>66</v>
      </c>
      <c r="P2112" t="s">
        <v>45</v>
      </c>
      <c r="Q2112" t="s">
        <v>2411</v>
      </c>
    </row>
    <row r="2113" spans="1:17" x14ac:dyDescent="0.25">
      <c r="A2113" t="s">
        <v>10755</v>
      </c>
      <c r="B2113" t="s">
        <v>44</v>
      </c>
      <c r="C2113">
        <v>19</v>
      </c>
      <c r="D2113" t="s">
        <v>18</v>
      </c>
      <c r="E2113" t="s">
        <v>33</v>
      </c>
      <c r="F2113" s="1">
        <v>0.41666666666666669</v>
      </c>
      <c r="G2113" t="s">
        <v>9157</v>
      </c>
      <c r="H2113" t="s">
        <v>38</v>
      </c>
      <c r="I2113">
        <v>60</v>
      </c>
      <c r="J2113">
        <v>19</v>
      </c>
      <c r="K2113" s="4">
        <v>1.111100111111E+23</v>
      </c>
      <c r="L2113" t="s">
        <v>10757</v>
      </c>
      <c r="M2113" t="s">
        <v>24</v>
      </c>
      <c r="N2113" t="s">
        <v>10549</v>
      </c>
      <c r="O2113" t="s">
        <v>66</v>
      </c>
      <c r="P2113" t="s">
        <v>45</v>
      </c>
      <c r="Q2113" t="s">
        <v>2412</v>
      </c>
    </row>
    <row r="2114" spans="1:17" x14ac:dyDescent="0.25">
      <c r="A2114" t="s">
        <v>10755</v>
      </c>
      <c r="B2114" t="s">
        <v>44</v>
      </c>
      <c r="C2114">
        <v>20</v>
      </c>
      <c r="D2114" t="s">
        <v>18</v>
      </c>
      <c r="E2114" t="s">
        <v>33</v>
      </c>
      <c r="F2114" s="1">
        <v>0.41666666666666669</v>
      </c>
      <c r="G2114" t="s">
        <v>9149</v>
      </c>
      <c r="H2114" t="s">
        <v>38</v>
      </c>
      <c r="I2114">
        <v>60</v>
      </c>
      <c r="J2114">
        <v>19</v>
      </c>
      <c r="K2114" s="4">
        <v>1.111100111111E+23</v>
      </c>
      <c r="L2114" t="s">
        <v>10757</v>
      </c>
      <c r="M2114" t="s">
        <v>24</v>
      </c>
      <c r="N2114" t="s">
        <v>10549</v>
      </c>
      <c r="O2114" t="s">
        <v>66</v>
      </c>
      <c r="P2114" t="s">
        <v>45</v>
      </c>
      <c r="Q2114" t="s">
        <v>2413</v>
      </c>
    </row>
    <row r="2115" spans="1:17" x14ac:dyDescent="0.25">
      <c r="A2115" t="s">
        <v>10755</v>
      </c>
      <c r="B2115" t="s">
        <v>44</v>
      </c>
      <c r="C2115">
        <v>21</v>
      </c>
      <c r="D2115" t="s">
        <v>18</v>
      </c>
      <c r="E2115" t="s">
        <v>33</v>
      </c>
      <c r="F2115" s="1">
        <v>0.45833333333333331</v>
      </c>
      <c r="G2115" t="s">
        <v>9149</v>
      </c>
      <c r="H2115" t="s">
        <v>38</v>
      </c>
      <c r="I2115">
        <v>60</v>
      </c>
      <c r="J2115">
        <v>18</v>
      </c>
      <c r="K2115" s="4">
        <v>1.111100111111E+23</v>
      </c>
      <c r="L2115" t="s">
        <v>10757</v>
      </c>
      <c r="M2115" t="s">
        <v>24</v>
      </c>
      <c r="N2115" t="s">
        <v>10549</v>
      </c>
      <c r="O2115" t="s">
        <v>66</v>
      </c>
      <c r="P2115" t="s">
        <v>45</v>
      </c>
      <c r="Q2115" t="s">
        <v>2414</v>
      </c>
    </row>
    <row r="2116" spans="1:17" x14ac:dyDescent="0.25">
      <c r="A2116" t="s">
        <v>10755</v>
      </c>
      <c r="B2116" t="s">
        <v>44</v>
      </c>
      <c r="C2116">
        <v>22</v>
      </c>
      <c r="D2116" t="s">
        <v>18</v>
      </c>
      <c r="E2116" t="s">
        <v>33</v>
      </c>
      <c r="F2116" s="1">
        <v>0.5</v>
      </c>
      <c r="G2116" t="s">
        <v>9149</v>
      </c>
      <c r="H2116" t="s">
        <v>38</v>
      </c>
      <c r="I2116">
        <v>60</v>
      </c>
      <c r="J2116">
        <v>17</v>
      </c>
      <c r="K2116" s="4">
        <v>1.111100111111E+23</v>
      </c>
      <c r="L2116" t="s">
        <v>10757</v>
      </c>
      <c r="M2116" t="s">
        <v>24</v>
      </c>
      <c r="N2116" t="s">
        <v>10549</v>
      </c>
      <c r="O2116" t="s">
        <v>66</v>
      </c>
      <c r="P2116" t="s">
        <v>45</v>
      </c>
      <c r="Q2116" t="s">
        <v>2415</v>
      </c>
    </row>
    <row r="2117" spans="1:17" x14ac:dyDescent="0.25">
      <c r="A2117" t="s">
        <v>10755</v>
      </c>
      <c r="B2117" t="s">
        <v>44</v>
      </c>
      <c r="C2117">
        <v>23</v>
      </c>
      <c r="D2117" t="s">
        <v>18</v>
      </c>
      <c r="E2117" t="s">
        <v>33</v>
      </c>
      <c r="F2117" s="1">
        <v>0.54166666666666663</v>
      </c>
      <c r="G2117" t="s">
        <v>9157</v>
      </c>
      <c r="H2117" t="s">
        <v>38</v>
      </c>
      <c r="I2117">
        <v>60</v>
      </c>
      <c r="J2117">
        <v>18</v>
      </c>
      <c r="K2117" s="4">
        <v>1.111100111111E+23</v>
      </c>
      <c r="L2117" t="s">
        <v>10757</v>
      </c>
      <c r="M2117" t="s">
        <v>24</v>
      </c>
      <c r="N2117" t="s">
        <v>10549</v>
      </c>
      <c r="O2117" t="s">
        <v>66</v>
      </c>
      <c r="P2117" t="s">
        <v>45</v>
      </c>
      <c r="Q2117" t="s">
        <v>2416</v>
      </c>
    </row>
    <row r="2118" spans="1:17" x14ac:dyDescent="0.25">
      <c r="A2118" t="s">
        <v>10755</v>
      </c>
      <c r="B2118" t="s">
        <v>44</v>
      </c>
      <c r="C2118">
        <v>24</v>
      </c>
      <c r="D2118" t="s">
        <v>18</v>
      </c>
      <c r="E2118" t="s">
        <v>33</v>
      </c>
      <c r="F2118" s="1">
        <v>0.58333333333333337</v>
      </c>
      <c r="G2118" t="s">
        <v>9176</v>
      </c>
      <c r="H2118" t="s">
        <v>38</v>
      </c>
      <c r="I2118">
        <v>60</v>
      </c>
      <c r="J2118">
        <v>18</v>
      </c>
      <c r="K2118" s="4">
        <v>1.111100111111E+23</v>
      </c>
      <c r="L2118" t="s">
        <v>10757</v>
      </c>
      <c r="M2118" t="s">
        <v>24</v>
      </c>
      <c r="N2118" t="s">
        <v>10549</v>
      </c>
      <c r="O2118" t="s">
        <v>66</v>
      </c>
      <c r="P2118" t="s">
        <v>45</v>
      </c>
      <c r="Q2118" t="s">
        <v>2417</v>
      </c>
    </row>
    <row r="2119" spans="1:17" x14ac:dyDescent="0.25">
      <c r="A2119" t="s">
        <v>10755</v>
      </c>
      <c r="B2119" t="s">
        <v>44</v>
      </c>
      <c r="C2119">
        <v>25</v>
      </c>
      <c r="D2119" t="s">
        <v>18</v>
      </c>
      <c r="E2119" t="s">
        <v>19</v>
      </c>
      <c r="F2119" s="1">
        <v>0.375</v>
      </c>
      <c r="G2119" t="s">
        <v>9349</v>
      </c>
      <c r="H2119" t="s">
        <v>38</v>
      </c>
      <c r="I2119">
        <v>60</v>
      </c>
      <c r="J2119">
        <v>17</v>
      </c>
      <c r="K2119" s="4">
        <v>1.111100111111E+23</v>
      </c>
      <c r="L2119" t="s">
        <v>10757</v>
      </c>
      <c r="M2119" t="s">
        <v>24</v>
      </c>
      <c r="N2119" t="s">
        <v>10549</v>
      </c>
      <c r="O2119" t="s">
        <v>66</v>
      </c>
      <c r="P2119" t="s">
        <v>45</v>
      </c>
      <c r="Q2119" t="s">
        <v>2418</v>
      </c>
    </row>
    <row r="2120" spans="1:17" x14ac:dyDescent="0.25">
      <c r="A2120" t="s">
        <v>10755</v>
      </c>
      <c r="B2120" t="s">
        <v>44</v>
      </c>
      <c r="C2120">
        <v>26</v>
      </c>
      <c r="D2120" t="s">
        <v>18</v>
      </c>
      <c r="E2120" t="s">
        <v>19</v>
      </c>
      <c r="F2120" s="1">
        <v>0.625</v>
      </c>
      <c r="G2120" t="s">
        <v>9349</v>
      </c>
      <c r="H2120" t="s">
        <v>38</v>
      </c>
      <c r="I2120">
        <v>60</v>
      </c>
      <c r="J2120">
        <v>19</v>
      </c>
      <c r="K2120" s="4">
        <v>1.111100111111E+23</v>
      </c>
      <c r="L2120" t="s">
        <v>10757</v>
      </c>
      <c r="M2120" t="s">
        <v>24</v>
      </c>
      <c r="N2120" t="s">
        <v>10549</v>
      </c>
      <c r="O2120" t="s">
        <v>66</v>
      </c>
      <c r="P2120" t="s">
        <v>45</v>
      </c>
      <c r="Q2120" t="s">
        <v>2419</v>
      </c>
    </row>
    <row r="2121" spans="1:17" x14ac:dyDescent="0.25">
      <c r="A2121" t="s">
        <v>10755</v>
      </c>
      <c r="B2121" t="s">
        <v>44</v>
      </c>
      <c r="C2121">
        <v>27</v>
      </c>
      <c r="D2121" t="s">
        <v>18</v>
      </c>
      <c r="E2121" t="s">
        <v>29</v>
      </c>
      <c r="F2121" s="1">
        <v>0.625</v>
      </c>
      <c r="G2121" t="s">
        <v>9349</v>
      </c>
      <c r="H2121" t="s">
        <v>38</v>
      </c>
      <c r="I2121">
        <v>60</v>
      </c>
      <c r="J2121">
        <v>17</v>
      </c>
      <c r="K2121" s="4">
        <v>1.111100111111E+23</v>
      </c>
      <c r="L2121" t="s">
        <v>10757</v>
      </c>
      <c r="M2121" t="s">
        <v>24</v>
      </c>
      <c r="N2121" t="s">
        <v>10549</v>
      </c>
      <c r="O2121" t="s">
        <v>66</v>
      </c>
      <c r="P2121" t="s">
        <v>45</v>
      </c>
      <c r="Q2121" t="s">
        <v>2420</v>
      </c>
    </row>
    <row r="2122" spans="1:17" x14ac:dyDescent="0.25">
      <c r="A2122" t="s">
        <v>10755</v>
      </c>
      <c r="B2122" t="s">
        <v>44</v>
      </c>
      <c r="C2122">
        <v>28</v>
      </c>
      <c r="D2122" t="s">
        <v>18</v>
      </c>
      <c r="E2122" t="s">
        <v>33</v>
      </c>
      <c r="F2122" s="1">
        <v>0.5</v>
      </c>
      <c r="G2122" t="s">
        <v>9176</v>
      </c>
      <c r="H2122" t="s">
        <v>38</v>
      </c>
      <c r="I2122">
        <v>60</v>
      </c>
      <c r="J2122">
        <v>18</v>
      </c>
      <c r="K2122" s="4">
        <v>1.111100111111E+23</v>
      </c>
      <c r="L2122" t="s">
        <v>10757</v>
      </c>
      <c r="M2122" t="s">
        <v>24</v>
      </c>
      <c r="N2122" t="s">
        <v>10549</v>
      </c>
      <c r="O2122" t="s">
        <v>66</v>
      </c>
      <c r="P2122" t="s">
        <v>45</v>
      </c>
      <c r="Q2122" t="s">
        <v>2421</v>
      </c>
    </row>
    <row r="2123" spans="1:17" x14ac:dyDescent="0.25">
      <c r="A2123" t="s">
        <v>10755</v>
      </c>
      <c r="B2123" t="s">
        <v>44</v>
      </c>
      <c r="C2123">
        <v>29</v>
      </c>
      <c r="D2123" t="s">
        <v>18</v>
      </c>
      <c r="E2123" t="s">
        <v>33</v>
      </c>
      <c r="F2123" s="1">
        <v>0.58333333333333337</v>
      </c>
      <c r="G2123" t="s">
        <v>9228</v>
      </c>
      <c r="H2123" t="s">
        <v>38</v>
      </c>
      <c r="I2123">
        <v>60</v>
      </c>
      <c r="J2123">
        <v>17</v>
      </c>
      <c r="K2123" s="4">
        <v>1.111100111111E+23</v>
      </c>
      <c r="L2123" t="s">
        <v>10757</v>
      </c>
      <c r="M2123" t="s">
        <v>24</v>
      </c>
      <c r="N2123" t="s">
        <v>10549</v>
      </c>
      <c r="O2123" t="s">
        <v>66</v>
      </c>
      <c r="P2123" t="s">
        <v>45</v>
      </c>
      <c r="Q2123" t="s">
        <v>2422</v>
      </c>
    </row>
    <row r="2124" spans="1:17" x14ac:dyDescent="0.25">
      <c r="A2124" t="s">
        <v>10762</v>
      </c>
      <c r="B2124" t="s">
        <v>2423</v>
      </c>
      <c r="C2124">
        <v>1</v>
      </c>
      <c r="D2124" t="s">
        <v>18</v>
      </c>
      <c r="E2124" t="s">
        <v>29</v>
      </c>
      <c r="F2124" s="1">
        <v>0.58333333333333337</v>
      </c>
      <c r="G2124" t="s">
        <v>9354</v>
      </c>
      <c r="H2124" t="s">
        <v>10763</v>
      </c>
      <c r="I2124">
        <v>120</v>
      </c>
      <c r="J2124">
        <v>14</v>
      </c>
      <c r="K2124" s="4">
        <v>9.9999999999999999E+45</v>
      </c>
      <c r="L2124" t="s">
        <v>38</v>
      </c>
      <c r="M2124" t="s">
        <v>24</v>
      </c>
      <c r="N2124" t="s">
        <v>10549</v>
      </c>
      <c r="O2124" t="s">
        <v>2044</v>
      </c>
      <c r="P2124" t="s">
        <v>2424</v>
      </c>
      <c r="Q2124" t="s">
        <v>2425</v>
      </c>
    </row>
    <row r="2125" spans="1:17" x14ac:dyDescent="0.25">
      <c r="A2125" t="s">
        <v>10762</v>
      </c>
      <c r="B2125" t="s">
        <v>17</v>
      </c>
      <c r="C2125">
        <v>1</v>
      </c>
      <c r="D2125" t="s">
        <v>18</v>
      </c>
      <c r="E2125" t="s">
        <v>19</v>
      </c>
      <c r="F2125" s="1">
        <v>0.375</v>
      </c>
      <c r="G2125" t="s">
        <v>10764</v>
      </c>
      <c r="H2125" t="s">
        <v>10765</v>
      </c>
      <c r="I2125">
        <v>180</v>
      </c>
      <c r="J2125">
        <v>14</v>
      </c>
      <c r="K2125" s="4">
        <v>1.1110999999999999E+51</v>
      </c>
      <c r="L2125" t="s">
        <v>38</v>
      </c>
      <c r="M2125" t="s">
        <v>24</v>
      </c>
      <c r="N2125" t="s">
        <v>10549</v>
      </c>
      <c r="O2125" t="s">
        <v>2044</v>
      </c>
      <c r="P2125" t="s">
        <v>20</v>
      </c>
      <c r="Q2125" t="s">
        <v>2426</v>
      </c>
    </row>
    <row r="2126" spans="1:17" x14ac:dyDescent="0.25">
      <c r="A2126" t="s">
        <v>10762</v>
      </c>
      <c r="B2126" t="s">
        <v>28</v>
      </c>
      <c r="C2126">
        <v>1</v>
      </c>
      <c r="D2126" t="s">
        <v>18</v>
      </c>
      <c r="E2126" t="s">
        <v>29</v>
      </c>
      <c r="F2126" s="1">
        <v>0.58333333333333337</v>
      </c>
      <c r="G2126" t="s">
        <v>10766</v>
      </c>
      <c r="H2126" t="s">
        <v>10767</v>
      </c>
      <c r="I2126">
        <v>180</v>
      </c>
      <c r="J2126">
        <v>14</v>
      </c>
      <c r="K2126" s="4">
        <v>1.1110999999999999E+51</v>
      </c>
      <c r="L2126" t="s">
        <v>38</v>
      </c>
      <c r="M2126" t="s">
        <v>24</v>
      </c>
      <c r="N2126" t="s">
        <v>10549</v>
      </c>
      <c r="O2126" t="s">
        <v>2044</v>
      </c>
      <c r="P2126" t="s">
        <v>20</v>
      </c>
      <c r="Q2126" t="s">
        <v>2427</v>
      </c>
    </row>
    <row r="2127" spans="1:17" x14ac:dyDescent="0.25">
      <c r="A2127" t="s">
        <v>10768</v>
      </c>
      <c r="B2127" t="s">
        <v>391</v>
      </c>
      <c r="C2127">
        <v>1</v>
      </c>
      <c r="D2127" t="s">
        <v>18</v>
      </c>
      <c r="E2127" t="s">
        <v>19</v>
      </c>
      <c r="F2127" s="1">
        <v>0.45833333333333331</v>
      </c>
      <c r="G2127" t="s">
        <v>10769</v>
      </c>
      <c r="H2127" t="s">
        <v>38</v>
      </c>
      <c r="I2127">
        <v>180</v>
      </c>
      <c r="J2127">
        <v>16</v>
      </c>
      <c r="K2127" s="4">
        <v>1.111110011111E+24</v>
      </c>
      <c r="L2127" t="s">
        <v>10770</v>
      </c>
      <c r="M2127" t="s">
        <v>24</v>
      </c>
      <c r="N2127" t="s">
        <v>10549</v>
      </c>
      <c r="O2127" t="s">
        <v>66</v>
      </c>
      <c r="P2127" t="s">
        <v>9372</v>
      </c>
      <c r="Q2127" t="s">
        <v>2428</v>
      </c>
    </row>
    <row r="2128" spans="1:17" x14ac:dyDescent="0.25">
      <c r="A2128" t="s">
        <v>10768</v>
      </c>
      <c r="B2128" t="s">
        <v>391</v>
      </c>
      <c r="C2128">
        <v>2</v>
      </c>
      <c r="D2128" t="s">
        <v>18</v>
      </c>
      <c r="E2128" t="s">
        <v>19</v>
      </c>
      <c r="F2128" s="1">
        <v>0.45833333333333331</v>
      </c>
      <c r="G2128" t="s">
        <v>10771</v>
      </c>
      <c r="H2128" t="s">
        <v>38</v>
      </c>
      <c r="I2128">
        <v>180</v>
      </c>
      <c r="J2128">
        <v>16</v>
      </c>
      <c r="K2128" s="4">
        <v>1.111110011111E+24</v>
      </c>
      <c r="L2128" t="s">
        <v>10770</v>
      </c>
      <c r="M2128" t="s">
        <v>24</v>
      </c>
      <c r="N2128" t="s">
        <v>10549</v>
      </c>
      <c r="O2128" t="s">
        <v>66</v>
      </c>
      <c r="P2128" t="s">
        <v>9372</v>
      </c>
      <c r="Q2128" t="s">
        <v>2429</v>
      </c>
    </row>
    <row r="2129" spans="1:17" x14ac:dyDescent="0.25">
      <c r="A2129" t="s">
        <v>10768</v>
      </c>
      <c r="B2129" t="s">
        <v>391</v>
      </c>
      <c r="C2129">
        <v>3</v>
      </c>
      <c r="D2129" t="s">
        <v>18</v>
      </c>
      <c r="E2129" t="s">
        <v>19</v>
      </c>
      <c r="F2129" s="1">
        <v>0.58333333333333337</v>
      </c>
      <c r="G2129" t="s">
        <v>10769</v>
      </c>
      <c r="H2129" t="s">
        <v>38</v>
      </c>
      <c r="I2129">
        <v>180</v>
      </c>
      <c r="J2129">
        <v>16</v>
      </c>
      <c r="K2129" s="4">
        <v>1.111110011111E+24</v>
      </c>
      <c r="L2129" t="s">
        <v>10770</v>
      </c>
      <c r="M2129" t="s">
        <v>24</v>
      </c>
      <c r="N2129" t="s">
        <v>10549</v>
      </c>
      <c r="O2129" t="s">
        <v>66</v>
      </c>
      <c r="P2129" t="s">
        <v>9372</v>
      </c>
      <c r="Q2129" t="s">
        <v>2430</v>
      </c>
    </row>
    <row r="2130" spans="1:17" x14ac:dyDescent="0.25">
      <c r="A2130" t="s">
        <v>10768</v>
      </c>
      <c r="B2130" t="s">
        <v>391</v>
      </c>
      <c r="C2130">
        <v>4</v>
      </c>
      <c r="D2130" t="s">
        <v>18</v>
      </c>
      <c r="E2130" t="s">
        <v>19</v>
      </c>
      <c r="F2130" s="1">
        <v>0.58333333333333337</v>
      </c>
      <c r="G2130" t="s">
        <v>10771</v>
      </c>
      <c r="H2130" t="s">
        <v>38</v>
      </c>
      <c r="I2130">
        <v>180</v>
      </c>
      <c r="J2130">
        <v>17</v>
      </c>
      <c r="K2130" s="4">
        <v>1.111110011111E+24</v>
      </c>
      <c r="L2130" t="s">
        <v>10770</v>
      </c>
      <c r="M2130" t="s">
        <v>24</v>
      </c>
      <c r="N2130" t="s">
        <v>10549</v>
      </c>
      <c r="O2130" t="s">
        <v>66</v>
      </c>
      <c r="P2130" t="s">
        <v>9372</v>
      </c>
      <c r="Q2130" t="s">
        <v>2431</v>
      </c>
    </row>
    <row r="2131" spans="1:17" x14ac:dyDescent="0.25">
      <c r="A2131" t="s">
        <v>10768</v>
      </c>
      <c r="B2131" t="s">
        <v>391</v>
      </c>
      <c r="C2131">
        <v>5</v>
      </c>
      <c r="D2131" t="s">
        <v>18</v>
      </c>
      <c r="E2131" t="s">
        <v>19</v>
      </c>
      <c r="F2131" s="1">
        <v>0.70833333333333337</v>
      </c>
      <c r="G2131" t="s">
        <v>10769</v>
      </c>
      <c r="H2131" t="s">
        <v>38</v>
      </c>
      <c r="I2131">
        <v>180</v>
      </c>
      <c r="J2131">
        <v>12</v>
      </c>
      <c r="K2131" s="4">
        <v>1.111110011111E+24</v>
      </c>
      <c r="L2131" t="s">
        <v>10770</v>
      </c>
      <c r="M2131" t="s">
        <v>24</v>
      </c>
      <c r="N2131" t="s">
        <v>10549</v>
      </c>
      <c r="O2131" t="s">
        <v>66</v>
      </c>
      <c r="P2131" t="s">
        <v>9372</v>
      </c>
      <c r="Q2131" t="s">
        <v>2432</v>
      </c>
    </row>
    <row r="2132" spans="1:17" x14ac:dyDescent="0.25">
      <c r="A2132" t="s">
        <v>10768</v>
      </c>
      <c r="B2132" t="s">
        <v>391</v>
      </c>
      <c r="C2132">
        <v>6</v>
      </c>
      <c r="D2132" t="s">
        <v>18</v>
      </c>
      <c r="E2132" t="s">
        <v>19</v>
      </c>
      <c r="F2132" s="1">
        <v>0.70833333333333337</v>
      </c>
      <c r="G2132" t="s">
        <v>10771</v>
      </c>
      <c r="H2132" t="s">
        <v>38</v>
      </c>
      <c r="I2132">
        <v>180</v>
      </c>
      <c r="J2132">
        <v>12</v>
      </c>
      <c r="K2132" s="4">
        <v>1.111110011111E+24</v>
      </c>
      <c r="L2132" t="s">
        <v>10770</v>
      </c>
      <c r="M2132" t="s">
        <v>24</v>
      </c>
      <c r="N2132" t="s">
        <v>10549</v>
      </c>
      <c r="O2132" t="s">
        <v>66</v>
      </c>
      <c r="P2132" t="s">
        <v>9372</v>
      </c>
      <c r="Q2132" t="s">
        <v>2433</v>
      </c>
    </row>
    <row r="2133" spans="1:17" x14ac:dyDescent="0.25">
      <c r="A2133" t="s">
        <v>10768</v>
      </c>
      <c r="B2133" t="s">
        <v>391</v>
      </c>
      <c r="C2133">
        <v>7</v>
      </c>
      <c r="D2133" t="s">
        <v>18</v>
      </c>
      <c r="E2133" t="s">
        <v>19</v>
      </c>
      <c r="F2133" s="1">
        <v>0.70833333333333337</v>
      </c>
      <c r="G2133" t="s">
        <v>10738</v>
      </c>
      <c r="H2133" t="s">
        <v>38</v>
      </c>
      <c r="I2133">
        <v>180</v>
      </c>
      <c r="J2133">
        <v>0</v>
      </c>
      <c r="K2133" s="4">
        <v>1.111110011111E+24</v>
      </c>
      <c r="L2133" t="s">
        <v>10770</v>
      </c>
      <c r="M2133" t="s">
        <v>24</v>
      </c>
      <c r="N2133" t="s">
        <v>10549</v>
      </c>
      <c r="O2133" t="s">
        <v>66</v>
      </c>
      <c r="P2133" t="s">
        <v>9372</v>
      </c>
      <c r="Q2133" t="s">
        <v>2434</v>
      </c>
    </row>
    <row r="2134" spans="1:17" x14ac:dyDescent="0.25">
      <c r="A2134" t="s">
        <v>10768</v>
      </c>
      <c r="B2134" t="s">
        <v>391</v>
      </c>
      <c r="C2134">
        <v>8</v>
      </c>
      <c r="D2134" t="s">
        <v>18</v>
      </c>
      <c r="E2134" t="s">
        <v>29</v>
      </c>
      <c r="F2134" s="1">
        <v>0.33333333333333331</v>
      </c>
      <c r="G2134" t="s">
        <v>10769</v>
      </c>
      <c r="H2134" t="s">
        <v>38</v>
      </c>
      <c r="I2134">
        <v>180</v>
      </c>
      <c r="J2134">
        <v>2</v>
      </c>
      <c r="K2134" s="4">
        <v>1.111110011111E+24</v>
      </c>
      <c r="L2134" t="s">
        <v>10770</v>
      </c>
      <c r="M2134" t="s">
        <v>24</v>
      </c>
      <c r="N2134" t="s">
        <v>10549</v>
      </c>
      <c r="O2134" t="s">
        <v>66</v>
      </c>
      <c r="P2134" t="s">
        <v>9372</v>
      </c>
      <c r="Q2134" t="s">
        <v>2435</v>
      </c>
    </row>
    <row r="2135" spans="1:17" x14ac:dyDescent="0.25">
      <c r="A2135" t="s">
        <v>10768</v>
      </c>
      <c r="B2135" t="s">
        <v>391</v>
      </c>
      <c r="C2135">
        <v>9</v>
      </c>
      <c r="D2135" t="s">
        <v>18</v>
      </c>
      <c r="E2135" t="s">
        <v>29</v>
      </c>
      <c r="F2135" s="1">
        <v>0.33333333333333331</v>
      </c>
      <c r="G2135" t="s">
        <v>10771</v>
      </c>
      <c r="H2135" t="s">
        <v>38</v>
      </c>
      <c r="I2135">
        <v>180</v>
      </c>
      <c r="J2135">
        <v>13</v>
      </c>
      <c r="K2135" s="4">
        <v>1.111110011111E+24</v>
      </c>
      <c r="L2135" t="s">
        <v>10770</v>
      </c>
      <c r="M2135" t="s">
        <v>24</v>
      </c>
      <c r="N2135" t="s">
        <v>10549</v>
      </c>
      <c r="O2135" t="s">
        <v>66</v>
      </c>
      <c r="P2135" t="s">
        <v>9372</v>
      </c>
      <c r="Q2135" t="s">
        <v>2436</v>
      </c>
    </row>
    <row r="2136" spans="1:17" x14ac:dyDescent="0.25">
      <c r="A2136" t="s">
        <v>10768</v>
      </c>
      <c r="B2136" t="s">
        <v>391</v>
      </c>
      <c r="C2136">
        <v>10</v>
      </c>
      <c r="D2136" t="s">
        <v>18</v>
      </c>
      <c r="E2136" t="s">
        <v>29</v>
      </c>
      <c r="F2136" s="1">
        <v>0.45833333333333331</v>
      </c>
      <c r="G2136" t="s">
        <v>10769</v>
      </c>
      <c r="H2136" t="s">
        <v>38</v>
      </c>
      <c r="I2136">
        <v>180</v>
      </c>
      <c r="J2136">
        <v>16</v>
      </c>
      <c r="K2136" s="4">
        <v>1.111110011111E+24</v>
      </c>
      <c r="L2136" t="s">
        <v>10770</v>
      </c>
      <c r="M2136" t="s">
        <v>24</v>
      </c>
      <c r="N2136" t="s">
        <v>10549</v>
      </c>
      <c r="O2136" t="s">
        <v>66</v>
      </c>
      <c r="P2136" t="s">
        <v>9372</v>
      </c>
      <c r="Q2136" t="s">
        <v>2437</v>
      </c>
    </row>
    <row r="2137" spans="1:17" x14ac:dyDescent="0.25">
      <c r="A2137" t="s">
        <v>10768</v>
      </c>
      <c r="B2137" t="s">
        <v>391</v>
      </c>
      <c r="C2137">
        <v>11</v>
      </c>
      <c r="D2137" t="s">
        <v>18</v>
      </c>
      <c r="E2137" t="s">
        <v>29</v>
      </c>
      <c r="F2137" s="1">
        <v>0.45833333333333331</v>
      </c>
      <c r="G2137" t="s">
        <v>10771</v>
      </c>
      <c r="H2137" t="s">
        <v>38</v>
      </c>
      <c r="I2137">
        <v>180</v>
      </c>
      <c r="J2137">
        <v>14</v>
      </c>
      <c r="K2137" s="4">
        <v>1.111110011111E+24</v>
      </c>
      <c r="L2137" t="s">
        <v>10770</v>
      </c>
      <c r="M2137" t="s">
        <v>24</v>
      </c>
      <c r="N2137" t="s">
        <v>10549</v>
      </c>
      <c r="O2137" t="s">
        <v>66</v>
      </c>
      <c r="P2137" t="s">
        <v>9372</v>
      </c>
      <c r="Q2137" t="s">
        <v>2438</v>
      </c>
    </row>
    <row r="2138" spans="1:17" x14ac:dyDescent="0.25">
      <c r="A2138" t="s">
        <v>10768</v>
      </c>
      <c r="B2138" t="s">
        <v>391</v>
      </c>
      <c r="C2138">
        <v>12</v>
      </c>
      <c r="D2138" t="s">
        <v>18</v>
      </c>
      <c r="E2138" t="s">
        <v>29</v>
      </c>
      <c r="F2138" s="1">
        <v>0.58333333333333337</v>
      </c>
      <c r="G2138" t="s">
        <v>10769</v>
      </c>
      <c r="H2138" t="s">
        <v>38</v>
      </c>
      <c r="I2138">
        <v>180</v>
      </c>
      <c r="J2138">
        <v>17</v>
      </c>
      <c r="K2138" s="4">
        <v>1.111110011111E+24</v>
      </c>
      <c r="L2138" t="s">
        <v>10770</v>
      </c>
      <c r="M2138" t="s">
        <v>24</v>
      </c>
      <c r="N2138" t="s">
        <v>10549</v>
      </c>
      <c r="O2138" t="s">
        <v>66</v>
      </c>
      <c r="P2138" t="s">
        <v>9372</v>
      </c>
      <c r="Q2138" t="s">
        <v>2439</v>
      </c>
    </row>
    <row r="2139" spans="1:17" x14ac:dyDescent="0.25">
      <c r="A2139" t="s">
        <v>10768</v>
      </c>
      <c r="B2139" t="s">
        <v>391</v>
      </c>
      <c r="C2139">
        <v>13</v>
      </c>
      <c r="D2139" t="s">
        <v>18</v>
      </c>
      <c r="E2139" t="s">
        <v>29</v>
      </c>
      <c r="F2139" s="1">
        <v>0.58333333333333337</v>
      </c>
      <c r="G2139" t="s">
        <v>10771</v>
      </c>
      <c r="H2139" t="s">
        <v>38</v>
      </c>
      <c r="I2139">
        <v>180</v>
      </c>
      <c r="J2139">
        <v>16</v>
      </c>
      <c r="K2139" s="4">
        <v>1.111110011111E+24</v>
      </c>
      <c r="L2139" t="s">
        <v>10770</v>
      </c>
      <c r="M2139" t="s">
        <v>24</v>
      </c>
      <c r="N2139" t="s">
        <v>10549</v>
      </c>
      <c r="O2139" t="s">
        <v>66</v>
      </c>
      <c r="P2139" t="s">
        <v>9372</v>
      </c>
      <c r="Q2139" t="s">
        <v>2440</v>
      </c>
    </row>
    <row r="2140" spans="1:17" x14ac:dyDescent="0.25">
      <c r="A2140" t="s">
        <v>10768</v>
      </c>
      <c r="B2140" t="s">
        <v>391</v>
      </c>
      <c r="C2140">
        <v>14</v>
      </c>
      <c r="D2140" t="s">
        <v>18</v>
      </c>
      <c r="E2140" t="s">
        <v>29</v>
      </c>
      <c r="F2140" s="1">
        <v>0.70833333333333337</v>
      </c>
      <c r="G2140" t="s">
        <v>10769</v>
      </c>
      <c r="H2140" t="s">
        <v>38</v>
      </c>
      <c r="I2140">
        <v>180</v>
      </c>
      <c r="J2140">
        <v>15</v>
      </c>
      <c r="K2140" s="4">
        <v>1.111110011111E+24</v>
      </c>
      <c r="L2140" t="s">
        <v>10770</v>
      </c>
      <c r="M2140" t="s">
        <v>24</v>
      </c>
      <c r="N2140" t="s">
        <v>10549</v>
      </c>
      <c r="O2140" t="s">
        <v>66</v>
      </c>
      <c r="P2140" t="s">
        <v>9372</v>
      </c>
      <c r="Q2140" t="s">
        <v>2441</v>
      </c>
    </row>
    <row r="2141" spans="1:17" x14ac:dyDescent="0.25">
      <c r="A2141" t="s">
        <v>10768</v>
      </c>
      <c r="B2141" t="s">
        <v>391</v>
      </c>
      <c r="C2141">
        <v>15</v>
      </c>
      <c r="D2141" t="s">
        <v>18</v>
      </c>
      <c r="E2141" t="s">
        <v>29</v>
      </c>
      <c r="F2141" s="1">
        <v>0.70833333333333337</v>
      </c>
      <c r="G2141" t="s">
        <v>10771</v>
      </c>
      <c r="H2141" t="s">
        <v>38</v>
      </c>
      <c r="I2141">
        <v>180</v>
      </c>
      <c r="J2141">
        <v>12</v>
      </c>
      <c r="K2141" s="4">
        <v>1.111110011111E+24</v>
      </c>
      <c r="L2141" t="s">
        <v>10770</v>
      </c>
      <c r="M2141" t="s">
        <v>24</v>
      </c>
      <c r="N2141" t="s">
        <v>10549</v>
      </c>
      <c r="O2141" t="s">
        <v>66</v>
      </c>
      <c r="P2141" t="s">
        <v>9372</v>
      </c>
      <c r="Q2141" t="s">
        <v>2442</v>
      </c>
    </row>
    <row r="2142" spans="1:17" x14ac:dyDescent="0.25">
      <c r="A2142" t="s">
        <v>10768</v>
      </c>
      <c r="B2142" t="s">
        <v>391</v>
      </c>
      <c r="C2142">
        <v>16</v>
      </c>
      <c r="D2142" t="s">
        <v>18</v>
      </c>
      <c r="E2142" t="s">
        <v>29</v>
      </c>
      <c r="F2142" s="1">
        <v>0.70833333333333337</v>
      </c>
      <c r="G2142" t="s">
        <v>10738</v>
      </c>
      <c r="H2142" t="s">
        <v>38</v>
      </c>
      <c r="I2142">
        <v>180</v>
      </c>
      <c r="J2142">
        <v>15</v>
      </c>
      <c r="K2142" s="4">
        <v>1.111110011111E+24</v>
      </c>
      <c r="L2142" t="s">
        <v>10770</v>
      </c>
      <c r="M2142" t="s">
        <v>24</v>
      </c>
      <c r="N2142" t="s">
        <v>10549</v>
      </c>
      <c r="O2142" t="s">
        <v>66</v>
      </c>
      <c r="P2142" t="s">
        <v>9372</v>
      </c>
      <c r="Q2142" t="s">
        <v>2443</v>
      </c>
    </row>
    <row r="2143" spans="1:17" x14ac:dyDescent="0.25">
      <c r="A2143" t="s">
        <v>10768</v>
      </c>
      <c r="B2143" t="s">
        <v>391</v>
      </c>
      <c r="C2143">
        <v>17</v>
      </c>
      <c r="D2143" t="s">
        <v>18</v>
      </c>
      <c r="E2143" t="s">
        <v>33</v>
      </c>
      <c r="F2143" s="1">
        <v>0.33333333333333331</v>
      </c>
      <c r="G2143" t="s">
        <v>10769</v>
      </c>
      <c r="H2143" t="s">
        <v>38</v>
      </c>
      <c r="I2143">
        <v>180</v>
      </c>
      <c r="J2143">
        <v>16</v>
      </c>
      <c r="K2143" s="4">
        <v>1.111110011111E+24</v>
      </c>
      <c r="L2143" t="s">
        <v>10770</v>
      </c>
      <c r="M2143" t="s">
        <v>24</v>
      </c>
      <c r="N2143" t="s">
        <v>10549</v>
      </c>
      <c r="O2143" t="s">
        <v>66</v>
      </c>
      <c r="P2143" t="s">
        <v>9372</v>
      </c>
      <c r="Q2143" t="s">
        <v>2444</v>
      </c>
    </row>
    <row r="2144" spans="1:17" x14ac:dyDescent="0.25">
      <c r="A2144" t="s">
        <v>10768</v>
      </c>
      <c r="B2144" t="s">
        <v>391</v>
      </c>
      <c r="C2144">
        <v>18</v>
      </c>
      <c r="D2144" t="s">
        <v>18</v>
      </c>
      <c r="E2144" t="s">
        <v>33</v>
      </c>
      <c r="F2144" s="1">
        <v>0.33333333333333331</v>
      </c>
      <c r="G2144" t="s">
        <v>10771</v>
      </c>
      <c r="H2144" t="s">
        <v>38</v>
      </c>
      <c r="I2144">
        <v>180</v>
      </c>
      <c r="J2144">
        <v>12</v>
      </c>
      <c r="K2144" s="4">
        <v>1.111110011111E+24</v>
      </c>
      <c r="L2144" t="s">
        <v>10770</v>
      </c>
      <c r="M2144" t="s">
        <v>24</v>
      </c>
      <c r="N2144" t="s">
        <v>10549</v>
      </c>
      <c r="O2144" t="s">
        <v>66</v>
      </c>
      <c r="P2144" t="s">
        <v>9372</v>
      </c>
      <c r="Q2144" t="s">
        <v>2445</v>
      </c>
    </row>
    <row r="2145" spans="1:17" x14ac:dyDescent="0.25">
      <c r="A2145" t="s">
        <v>10768</v>
      </c>
      <c r="B2145" t="s">
        <v>391</v>
      </c>
      <c r="C2145">
        <v>19</v>
      </c>
      <c r="D2145" t="s">
        <v>18</v>
      </c>
      <c r="E2145" t="s">
        <v>33</v>
      </c>
      <c r="F2145" s="1">
        <v>0.45833333333333331</v>
      </c>
      <c r="G2145" t="s">
        <v>10769</v>
      </c>
      <c r="H2145" t="s">
        <v>38</v>
      </c>
      <c r="I2145">
        <v>180</v>
      </c>
      <c r="J2145">
        <v>14</v>
      </c>
      <c r="K2145" s="4">
        <v>1.111110011111E+24</v>
      </c>
      <c r="L2145" t="s">
        <v>10770</v>
      </c>
      <c r="M2145" t="s">
        <v>24</v>
      </c>
      <c r="N2145" t="s">
        <v>10549</v>
      </c>
      <c r="O2145" t="s">
        <v>66</v>
      </c>
      <c r="P2145" t="s">
        <v>9372</v>
      </c>
      <c r="Q2145" t="s">
        <v>2446</v>
      </c>
    </row>
    <row r="2146" spans="1:17" x14ac:dyDescent="0.25">
      <c r="A2146" t="s">
        <v>10768</v>
      </c>
      <c r="B2146" t="s">
        <v>391</v>
      </c>
      <c r="C2146">
        <v>20</v>
      </c>
      <c r="D2146" t="s">
        <v>18</v>
      </c>
      <c r="E2146" t="s">
        <v>33</v>
      </c>
      <c r="F2146" s="1">
        <v>0.45833333333333331</v>
      </c>
      <c r="G2146" t="s">
        <v>10771</v>
      </c>
      <c r="H2146" t="s">
        <v>38</v>
      </c>
      <c r="I2146">
        <v>180</v>
      </c>
      <c r="J2146">
        <v>16</v>
      </c>
      <c r="K2146" s="4">
        <v>1.111110011111E+24</v>
      </c>
      <c r="L2146" t="s">
        <v>10770</v>
      </c>
      <c r="M2146" t="s">
        <v>24</v>
      </c>
      <c r="N2146" t="s">
        <v>10549</v>
      </c>
      <c r="O2146" t="s">
        <v>66</v>
      </c>
      <c r="P2146" t="s">
        <v>9372</v>
      </c>
      <c r="Q2146" t="s">
        <v>2447</v>
      </c>
    </row>
    <row r="2147" spans="1:17" x14ac:dyDescent="0.25">
      <c r="A2147" t="s">
        <v>10768</v>
      </c>
      <c r="B2147" t="s">
        <v>391</v>
      </c>
      <c r="C2147">
        <v>21</v>
      </c>
      <c r="D2147" t="s">
        <v>18</v>
      </c>
      <c r="E2147" t="s">
        <v>33</v>
      </c>
      <c r="F2147" s="1">
        <v>0.58333333333333337</v>
      </c>
      <c r="G2147" t="s">
        <v>10769</v>
      </c>
      <c r="H2147" t="s">
        <v>38</v>
      </c>
      <c r="I2147">
        <v>180</v>
      </c>
      <c r="J2147">
        <v>16</v>
      </c>
      <c r="K2147" s="4">
        <v>1.111110011111E+24</v>
      </c>
      <c r="L2147" t="s">
        <v>10770</v>
      </c>
      <c r="M2147" t="s">
        <v>24</v>
      </c>
      <c r="N2147" t="s">
        <v>10549</v>
      </c>
      <c r="O2147" t="s">
        <v>66</v>
      </c>
      <c r="P2147" t="s">
        <v>9372</v>
      </c>
      <c r="Q2147" t="s">
        <v>2448</v>
      </c>
    </row>
    <row r="2148" spans="1:17" x14ac:dyDescent="0.25">
      <c r="A2148" t="s">
        <v>10768</v>
      </c>
      <c r="B2148" t="s">
        <v>391</v>
      </c>
      <c r="C2148">
        <v>22</v>
      </c>
      <c r="D2148" t="s">
        <v>18</v>
      </c>
      <c r="E2148" t="s">
        <v>33</v>
      </c>
      <c r="F2148" s="1">
        <v>0.58333333333333337</v>
      </c>
      <c r="G2148" t="s">
        <v>10771</v>
      </c>
      <c r="H2148" t="s">
        <v>38</v>
      </c>
      <c r="I2148">
        <v>180</v>
      </c>
      <c r="J2148">
        <v>17</v>
      </c>
      <c r="K2148" s="4">
        <v>1.111110011111E+24</v>
      </c>
      <c r="L2148" t="s">
        <v>10770</v>
      </c>
      <c r="M2148" t="s">
        <v>24</v>
      </c>
      <c r="N2148" t="s">
        <v>10549</v>
      </c>
      <c r="O2148" t="s">
        <v>66</v>
      </c>
      <c r="P2148" t="s">
        <v>9372</v>
      </c>
      <c r="Q2148" t="s">
        <v>2449</v>
      </c>
    </row>
    <row r="2149" spans="1:17" x14ac:dyDescent="0.25">
      <c r="A2149" t="s">
        <v>10768</v>
      </c>
      <c r="B2149" t="s">
        <v>391</v>
      </c>
      <c r="C2149">
        <v>23</v>
      </c>
      <c r="D2149" t="s">
        <v>18</v>
      </c>
      <c r="E2149" t="s">
        <v>33</v>
      </c>
      <c r="F2149" s="1">
        <v>0.70833333333333337</v>
      </c>
      <c r="G2149" t="s">
        <v>10769</v>
      </c>
      <c r="H2149" t="s">
        <v>38</v>
      </c>
      <c r="I2149">
        <v>180</v>
      </c>
      <c r="J2149">
        <v>15</v>
      </c>
      <c r="K2149" s="4">
        <v>1.111110011111E+24</v>
      </c>
      <c r="L2149" t="s">
        <v>10770</v>
      </c>
      <c r="M2149" t="s">
        <v>24</v>
      </c>
      <c r="N2149" t="s">
        <v>10549</v>
      </c>
      <c r="O2149" t="s">
        <v>66</v>
      </c>
      <c r="P2149" t="s">
        <v>9372</v>
      </c>
      <c r="Q2149" t="s">
        <v>2450</v>
      </c>
    </row>
    <row r="2150" spans="1:17" x14ac:dyDescent="0.25">
      <c r="A2150" t="s">
        <v>10768</v>
      </c>
      <c r="B2150" t="s">
        <v>391</v>
      </c>
      <c r="C2150">
        <v>24</v>
      </c>
      <c r="D2150" t="s">
        <v>18</v>
      </c>
      <c r="E2150" t="s">
        <v>33</v>
      </c>
      <c r="F2150" s="1">
        <v>0.70833333333333337</v>
      </c>
      <c r="G2150" t="s">
        <v>10771</v>
      </c>
      <c r="H2150" t="s">
        <v>38</v>
      </c>
      <c r="I2150">
        <v>180</v>
      </c>
      <c r="J2150">
        <v>16</v>
      </c>
      <c r="K2150" s="4">
        <v>1.111110011111E+24</v>
      </c>
      <c r="L2150" t="s">
        <v>10770</v>
      </c>
      <c r="M2150" t="s">
        <v>24</v>
      </c>
      <c r="N2150" t="s">
        <v>10549</v>
      </c>
      <c r="O2150" t="s">
        <v>66</v>
      </c>
      <c r="P2150" t="s">
        <v>9372</v>
      </c>
      <c r="Q2150" t="s">
        <v>2451</v>
      </c>
    </row>
    <row r="2151" spans="1:17" x14ac:dyDescent="0.25">
      <c r="A2151" t="s">
        <v>10768</v>
      </c>
      <c r="B2151" t="s">
        <v>391</v>
      </c>
      <c r="C2151">
        <v>25</v>
      </c>
      <c r="D2151" t="s">
        <v>18</v>
      </c>
      <c r="E2151" t="s">
        <v>33</v>
      </c>
      <c r="F2151" s="1">
        <v>0.70833333333333337</v>
      </c>
      <c r="G2151" t="s">
        <v>10738</v>
      </c>
      <c r="H2151" t="s">
        <v>38</v>
      </c>
      <c r="I2151">
        <v>180</v>
      </c>
      <c r="J2151">
        <v>17</v>
      </c>
      <c r="K2151" s="4">
        <v>1.111110011111E+24</v>
      </c>
      <c r="L2151" t="s">
        <v>10770</v>
      </c>
      <c r="M2151" t="s">
        <v>24</v>
      </c>
      <c r="N2151" t="s">
        <v>10549</v>
      </c>
      <c r="O2151" t="s">
        <v>66</v>
      </c>
      <c r="P2151" t="s">
        <v>9372</v>
      </c>
      <c r="Q2151" t="s">
        <v>2452</v>
      </c>
    </row>
    <row r="2152" spans="1:17" x14ac:dyDescent="0.25">
      <c r="A2152" t="s">
        <v>10768</v>
      </c>
      <c r="B2152" t="s">
        <v>391</v>
      </c>
      <c r="C2152">
        <v>26</v>
      </c>
      <c r="D2152" t="s">
        <v>18</v>
      </c>
      <c r="E2152" t="s">
        <v>42</v>
      </c>
      <c r="F2152" s="1">
        <v>0.33333333333333331</v>
      </c>
      <c r="G2152" t="s">
        <v>10769</v>
      </c>
      <c r="H2152" t="s">
        <v>38</v>
      </c>
      <c r="I2152">
        <v>180</v>
      </c>
      <c r="J2152">
        <v>11</v>
      </c>
      <c r="K2152" s="4">
        <v>1.111110011111E+24</v>
      </c>
      <c r="L2152" t="s">
        <v>10770</v>
      </c>
      <c r="M2152" t="s">
        <v>24</v>
      </c>
      <c r="N2152" t="s">
        <v>10549</v>
      </c>
      <c r="O2152" t="s">
        <v>66</v>
      </c>
      <c r="P2152" t="s">
        <v>9372</v>
      </c>
      <c r="Q2152" t="s">
        <v>2453</v>
      </c>
    </row>
    <row r="2153" spans="1:17" x14ac:dyDescent="0.25">
      <c r="A2153" t="s">
        <v>10768</v>
      </c>
      <c r="B2153" t="s">
        <v>391</v>
      </c>
      <c r="C2153">
        <v>27</v>
      </c>
      <c r="D2153" t="s">
        <v>18</v>
      </c>
      <c r="E2153" t="s">
        <v>42</v>
      </c>
      <c r="F2153" s="1">
        <v>0.33333333333333331</v>
      </c>
      <c r="G2153" t="s">
        <v>10771</v>
      </c>
      <c r="H2153" t="s">
        <v>38</v>
      </c>
      <c r="I2153">
        <v>180</v>
      </c>
      <c r="J2153">
        <v>16</v>
      </c>
      <c r="K2153" s="4">
        <v>1.111110011111E+24</v>
      </c>
      <c r="L2153" t="s">
        <v>10770</v>
      </c>
      <c r="M2153" t="s">
        <v>24</v>
      </c>
      <c r="N2153" t="s">
        <v>10549</v>
      </c>
      <c r="O2153" t="s">
        <v>66</v>
      </c>
      <c r="P2153" t="s">
        <v>9372</v>
      </c>
      <c r="Q2153" t="s">
        <v>2454</v>
      </c>
    </row>
    <row r="2154" spans="1:17" x14ac:dyDescent="0.25">
      <c r="A2154" t="s">
        <v>10768</v>
      </c>
      <c r="B2154" t="s">
        <v>391</v>
      </c>
      <c r="C2154">
        <v>28</v>
      </c>
      <c r="D2154" t="s">
        <v>18</v>
      </c>
      <c r="E2154" t="s">
        <v>42</v>
      </c>
      <c r="F2154" s="1">
        <v>0.45833333333333331</v>
      </c>
      <c r="G2154" t="s">
        <v>10769</v>
      </c>
      <c r="H2154" t="s">
        <v>38</v>
      </c>
      <c r="I2154">
        <v>180</v>
      </c>
      <c r="J2154">
        <v>15</v>
      </c>
      <c r="K2154" s="4">
        <v>1.111110011111E+24</v>
      </c>
      <c r="L2154" t="s">
        <v>10770</v>
      </c>
      <c r="M2154" t="s">
        <v>24</v>
      </c>
      <c r="N2154" t="s">
        <v>10549</v>
      </c>
      <c r="O2154" t="s">
        <v>66</v>
      </c>
      <c r="P2154" t="s">
        <v>9372</v>
      </c>
      <c r="Q2154" t="s">
        <v>2455</v>
      </c>
    </row>
    <row r="2155" spans="1:17" x14ac:dyDescent="0.25">
      <c r="A2155" t="s">
        <v>10768</v>
      </c>
      <c r="B2155" t="s">
        <v>391</v>
      </c>
      <c r="C2155">
        <v>29</v>
      </c>
      <c r="D2155" t="s">
        <v>18</v>
      </c>
      <c r="E2155" t="s">
        <v>42</v>
      </c>
      <c r="F2155" s="1">
        <v>0.45833333333333331</v>
      </c>
      <c r="G2155" t="s">
        <v>10771</v>
      </c>
      <c r="H2155" t="s">
        <v>38</v>
      </c>
      <c r="I2155">
        <v>180</v>
      </c>
      <c r="J2155">
        <v>16</v>
      </c>
      <c r="K2155" s="4">
        <v>1.111110011111E+24</v>
      </c>
      <c r="L2155" t="s">
        <v>10770</v>
      </c>
      <c r="M2155" t="s">
        <v>24</v>
      </c>
      <c r="N2155" t="s">
        <v>10549</v>
      </c>
      <c r="O2155" t="s">
        <v>66</v>
      </c>
      <c r="P2155" t="s">
        <v>9372</v>
      </c>
      <c r="Q2155" t="s">
        <v>2456</v>
      </c>
    </row>
    <row r="2156" spans="1:17" x14ac:dyDescent="0.25">
      <c r="A2156" t="s">
        <v>10768</v>
      </c>
      <c r="B2156" t="s">
        <v>391</v>
      </c>
      <c r="C2156">
        <v>30</v>
      </c>
      <c r="D2156" t="s">
        <v>18</v>
      </c>
      <c r="E2156" t="s">
        <v>42</v>
      </c>
      <c r="F2156" s="1">
        <v>0.58333333333333337</v>
      </c>
      <c r="G2156" t="s">
        <v>10769</v>
      </c>
      <c r="H2156" t="s">
        <v>38</v>
      </c>
      <c r="I2156">
        <v>180</v>
      </c>
      <c r="J2156">
        <v>17</v>
      </c>
      <c r="K2156" s="4">
        <v>1.111110011111E+24</v>
      </c>
      <c r="L2156" t="s">
        <v>10770</v>
      </c>
      <c r="M2156" t="s">
        <v>24</v>
      </c>
      <c r="N2156" t="s">
        <v>10549</v>
      </c>
      <c r="O2156" t="s">
        <v>66</v>
      </c>
      <c r="P2156" t="s">
        <v>9372</v>
      </c>
      <c r="Q2156" t="s">
        <v>2457</v>
      </c>
    </row>
    <row r="2157" spans="1:17" x14ac:dyDescent="0.25">
      <c r="A2157" t="s">
        <v>10768</v>
      </c>
      <c r="B2157" t="s">
        <v>391</v>
      </c>
      <c r="C2157">
        <v>31</v>
      </c>
      <c r="D2157" t="s">
        <v>18</v>
      </c>
      <c r="E2157" t="s">
        <v>42</v>
      </c>
      <c r="F2157" s="1">
        <v>0.58333333333333337</v>
      </c>
      <c r="G2157" t="s">
        <v>10771</v>
      </c>
      <c r="H2157" t="s">
        <v>38</v>
      </c>
      <c r="I2157">
        <v>180</v>
      </c>
      <c r="J2157">
        <v>16</v>
      </c>
      <c r="K2157" s="4">
        <v>1.111110011111E+24</v>
      </c>
      <c r="L2157" t="s">
        <v>10770</v>
      </c>
      <c r="M2157" t="s">
        <v>24</v>
      </c>
      <c r="N2157" t="s">
        <v>10549</v>
      </c>
      <c r="O2157" t="s">
        <v>66</v>
      </c>
      <c r="P2157" t="s">
        <v>9372</v>
      </c>
      <c r="Q2157" t="s">
        <v>2458</v>
      </c>
    </row>
    <row r="2158" spans="1:17" x14ac:dyDescent="0.25">
      <c r="A2158" t="s">
        <v>10768</v>
      </c>
      <c r="B2158" t="s">
        <v>391</v>
      </c>
      <c r="C2158">
        <v>32</v>
      </c>
      <c r="D2158" t="s">
        <v>18</v>
      </c>
      <c r="E2158" t="s">
        <v>42</v>
      </c>
      <c r="F2158" s="1">
        <v>0.70833333333333337</v>
      </c>
      <c r="G2158" t="s">
        <v>10769</v>
      </c>
      <c r="H2158" t="s">
        <v>38</v>
      </c>
      <c r="I2158">
        <v>180</v>
      </c>
      <c r="J2158">
        <v>15</v>
      </c>
      <c r="K2158" s="4">
        <v>1.111110011111E+24</v>
      </c>
      <c r="L2158" t="s">
        <v>10770</v>
      </c>
      <c r="M2158" t="s">
        <v>24</v>
      </c>
      <c r="N2158" t="s">
        <v>10549</v>
      </c>
      <c r="O2158" t="s">
        <v>66</v>
      </c>
      <c r="P2158" t="s">
        <v>9372</v>
      </c>
      <c r="Q2158" t="s">
        <v>2459</v>
      </c>
    </row>
    <row r="2159" spans="1:17" x14ac:dyDescent="0.25">
      <c r="A2159" t="s">
        <v>10768</v>
      </c>
      <c r="B2159" t="s">
        <v>391</v>
      </c>
      <c r="C2159">
        <v>33</v>
      </c>
      <c r="D2159" t="s">
        <v>18</v>
      </c>
      <c r="E2159" t="s">
        <v>42</v>
      </c>
      <c r="F2159" s="1">
        <v>0.70833333333333337</v>
      </c>
      <c r="G2159" t="s">
        <v>10771</v>
      </c>
      <c r="H2159" t="s">
        <v>38</v>
      </c>
      <c r="I2159">
        <v>180</v>
      </c>
      <c r="J2159">
        <v>15</v>
      </c>
      <c r="K2159" s="4">
        <v>1.111110011111E+24</v>
      </c>
      <c r="L2159" t="s">
        <v>10770</v>
      </c>
      <c r="M2159" t="s">
        <v>24</v>
      </c>
      <c r="N2159" t="s">
        <v>10549</v>
      </c>
      <c r="O2159" t="s">
        <v>66</v>
      </c>
      <c r="P2159" t="s">
        <v>9372</v>
      </c>
      <c r="Q2159" t="s">
        <v>2460</v>
      </c>
    </row>
    <row r="2160" spans="1:17" x14ac:dyDescent="0.25">
      <c r="A2160" t="s">
        <v>10768</v>
      </c>
      <c r="B2160" t="s">
        <v>391</v>
      </c>
      <c r="C2160">
        <v>34</v>
      </c>
      <c r="D2160" t="s">
        <v>18</v>
      </c>
      <c r="E2160" t="s">
        <v>42</v>
      </c>
      <c r="F2160" s="1">
        <v>0.70833333333333337</v>
      </c>
      <c r="G2160" t="s">
        <v>10738</v>
      </c>
      <c r="H2160" t="s">
        <v>38</v>
      </c>
      <c r="I2160">
        <v>180</v>
      </c>
      <c r="J2160">
        <v>15</v>
      </c>
      <c r="K2160" s="4">
        <v>1.111110011111E+24</v>
      </c>
      <c r="L2160" t="s">
        <v>10770</v>
      </c>
      <c r="M2160" t="s">
        <v>24</v>
      </c>
      <c r="N2160" t="s">
        <v>10549</v>
      </c>
      <c r="O2160" t="s">
        <v>66</v>
      </c>
      <c r="P2160" t="s">
        <v>9372</v>
      </c>
      <c r="Q2160" t="s">
        <v>2461</v>
      </c>
    </row>
    <row r="2161" spans="1:17" x14ac:dyDescent="0.25">
      <c r="A2161" t="s">
        <v>10768</v>
      </c>
      <c r="B2161" t="s">
        <v>391</v>
      </c>
      <c r="C2161">
        <v>35</v>
      </c>
      <c r="D2161" t="s">
        <v>18</v>
      </c>
      <c r="E2161" t="s">
        <v>37</v>
      </c>
      <c r="F2161" s="1">
        <v>0.33333333333333331</v>
      </c>
      <c r="G2161" t="s">
        <v>10769</v>
      </c>
      <c r="H2161" t="s">
        <v>38</v>
      </c>
      <c r="I2161">
        <v>180</v>
      </c>
      <c r="J2161">
        <v>14</v>
      </c>
      <c r="K2161" s="4">
        <v>1.111110011111E+24</v>
      </c>
      <c r="L2161" t="s">
        <v>10770</v>
      </c>
      <c r="M2161" t="s">
        <v>24</v>
      </c>
      <c r="N2161" t="s">
        <v>10549</v>
      </c>
      <c r="O2161" t="s">
        <v>66</v>
      </c>
      <c r="P2161" t="s">
        <v>9372</v>
      </c>
      <c r="Q2161" t="s">
        <v>2462</v>
      </c>
    </row>
    <row r="2162" spans="1:17" x14ac:dyDescent="0.25">
      <c r="A2162" t="s">
        <v>10768</v>
      </c>
      <c r="B2162" t="s">
        <v>391</v>
      </c>
      <c r="C2162">
        <v>36</v>
      </c>
      <c r="D2162" t="s">
        <v>18</v>
      </c>
      <c r="E2162" t="s">
        <v>37</v>
      </c>
      <c r="F2162" s="1">
        <v>0.33333333333333331</v>
      </c>
      <c r="G2162" t="s">
        <v>10771</v>
      </c>
      <c r="H2162" t="s">
        <v>38</v>
      </c>
      <c r="I2162">
        <v>180</v>
      </c>
      <c r="J2162">
        <v>14</v>
      </c>
      <c r="K2162" s="4">
        <v>1.111110011111E+24</v>
      </c>
      <c r="L2162" t="s">
        <v>38</v>
      </c>
      <c r="M2162" t="s">
        <v>24</v>
      </c>
      <c r="N2162" t="s">
        <v>10549</v>
      </c>
      <c r="O2162" t="s">
        <v>66</v>
      </c>
      <c r="P2162" t="s">
        <v>9372</v>
      </c>
      <c r="Q2162" t="s">
        <v>2463</v>
      </c>
    </row>
    <row r="2163" spans="1:17" x14ac:dyDescent="0.25">
      <c r="A2163" t="s">
        <v>10768</v>
      </c>
      <c r="B2163" t="s">
        <v>391</v>
      </c>
      <c r="C2163">
        <v>37</v>
      </c>
      <c r="D2163" t="s">
        <v>18</v>
      </c>
      <c r="E2163" t="s">
        <v>37</v>
      </c>
      <c r="F2163" s="1">
        <v>0.33333333333333331</v>
      </c>
      <c r="G2163" t="s">
        <v>10738</v>
      </c>
      <c r="H2163" t="s">
        <v>38</v>
      </c>
      <c r="I2163">
        <v>180</v>
      </c>
      <c r="J2163">
        <v>15</v>
      </c>
      <c r="K2163" s="4">
        <v>1.111110011111E+24</v>
      </c>
      <c r="L2163" t="s">
        <v>38</v>
      </c>
      <c r="M2163" t="s">
        <v>24</v>
      </c>
      <c r="N2163" t="s">
        <v>10549</v>
      </c>
      <c r="O2163" t="s">
        <v>66</v>
      </c>
      <c r="P2163" t="s">
        <v>9372</v>
      </c>
      <c r="Q2163" t="s">
        <v>2464</v>
      </c>
    </row>
    <row r="2164" spans="1:17" x14ac:dyDescent="0.25">
      <c r="A2164" t="s">
        <v>10768</v>
      </c>
      <c r="B2164" t="s">
        <v>391</v>
      </c>
      <c r="C2164">
        <v>38</v>
      </c>
      <c r="D2164" t="s">
        <v>18</v>
      </c>
      <c r="E2164" t="s">
        <v>37</v>
      </c>
      <c r="F2164" s="1">
        <v>0.45833333333333331</v>
      </c>
      <c r="G2164" t="s">
        <v>10769</v>
      </c>
      <c r="H2164" t="s">
        <v>38</v>
      </c>
      <c r="I2164">
        <v>180</v>
      </c>
      <c r="J2164">
        <v>17</v>
      </c>
      <c r="K2164" s="4">
        <v>1.111110011111E+24</v>
      </c>
      <c r="L2164" t="s">
        <v>38</v>
      </c>
      <c r="M2164" t="s">
        <v>24</v>
      </c>
      <c r="N2164" t="s">
        <v>10549</v>
      </c>
      <c r="O2164" t="s">
        <v>66</v>
      </c>
      <c r="P2164" t="s">
        <v>9372</v>
      </c>
      <c r="Q2164" t="s">
        <v>2465</v>
      </c>
    </row>
    <row r="2165" spans="1:17" x14ac:dyDescent="0.25">
      <c r="A2165" t="s">
        <v>10768</v>
      </c>
      <c r="B2165" t="s">
        <v>391</v>
      </c>
      <c r="C2165">
        <v>39</v>
      </c>
      <c r="D2165" t="s">
        <v>18</v>
      </c>
      <c r="E2165" t="s">
        <v>37</v>
      </c>
      <c r="F2165" s="1">
        <v>0.45833333333333331</v>
      </c>
      <c r="G2165" t="s">
        <v>10771</v>
      </c>
      <c r="H2165" t="s">
        <v>38</v>
      </c>
      <c r="I2165">
        <v>180</v>
      </c>
      <c r="J2165">
        <v>17</v>
      </c>
      <c r="K2165" s="4">
        <v>1.111110011111E+24</v>
      </c>
      <c r="L2165" t="s">
        <v>38</v>
      </c>
      <c r="M2165" t="s">
        <v>24</v>
      </c>
      <c r="N2165" t="s">
        <v>10549</v>
      </c>
      <c r="O2165" t="s">
        <v>66</v>
      </c>
      <c r="P2165" t="s">
        <v>9372</v>
      </c>
      <c r="Q2165" t="s">
        <v>2466</v>
      </c>
    </row>
    <row r="2166" spans="1:17" x14ac:dyDescent="0.25">
      <c r="A2166" t="s">
        <v>10768</v>
      </c>
      <c r="B2166" t="s">
        <v>391</v>
      </c>
      <c r="C2166">
        <v>40</v>
      </c>
      <c r="D2166" t="s">
        <v>18</v>
      </c>
      <c r="E2166" t="s">
        <v>37</v>
      </c>
      <c r="F2166" s="1">
        <v>0.58333333333333337</v>
      </c>
      <c r="G2166" t="s">
        <v>10769</v>
      </c>
      <c r="H2166" t="s">
        <v>38</v>
      </c>
      <c r="I2166">
        <v>180</v>
      </c>
      <c r="J2166">
        <v>16</v>
      </c>
      <c r="K2166" s="4">
        <v>1.111110011111E+24</v>
      </c>
      <c r="L2166" t="s">
        <v>38</v>
      </c>
      <c r="M2166" t="s">
        <v>24</v>
      </c>
      <c r="N2166" t="s">
        <v>10549</v>
      </c>
      <c r="O2166" t="s">
        <v>66</v>
      </c>
      <c r="P2166" t="s">
        <v>9372</v>
      </c>
      <c r="Q2166" t="s">
        <v>2467</v>
      </c>
    </row>
    <row r="2167" spans="1:17" x14ac:dyDescent="0.25">
      <c r="A2167" t="s">
        <v>10768</v>
      </c>
      <c r="B2167" t="s">
        <v>391</v>
      </c>
      <c r="C2167">
        <v>41</v>
      </c>
      <c r="D2167" t="s">
        <v>18</v>
      </c>
      <c r="E2167" t="s">
        <v>37</v>
      </c>
      <c r="F2167" s="1">
        <v>0.58333333333333337</v>
      </c>
      <c r="G2167" t="s">
        <v>10771</v>
      </c>
      <c r="H2167" t="s">
        <v>38</v>
      </c>
      <c r="I2167">
        <v>180</v>
      </c>
      <c r="J2167">
        <v>15</v>
      </c>
      <c r="K2167" s="4">
        <v>1.111110011111E+24</v>
      </c>
      <c r="L2167" t="s">
        <v>38</v>
      </c>
      <c r="M2167" t="s">
        <v>24</v>
      </c>
      <c r="N2167" t="s">
        <v>10549</v>
      </c>
      <c r="O2167" t="s">
        <v>66</v>
      </c>
      <c r="P2167" t="s">
        <v>9372</v>
      </c>
      <c r="Q2167" t="s">
        <v>2468</v>
      </c>
    </row>
    <row r="2168" spans="1:17" x14ac:dyDescent="0.25">
      <c r="A2168" t="s">
        <v>10768</v>
      </c>
      <c r="B2168" t="s">
        <v>391</v>
      </c>
      <c r="C2168">
        <v>42</v>
      </c>
      <c r="D2168" t="s">
        <v>18</v>
      </c>
      <c r="E2168" t="s">
        <v>37</v>
      </c>
      <c r="F2168" s="1">
        <v>0.58333333333333337</v>
      </c>
      <c r="G2168" t="s">
        <v>10738</v>
      </c>
      <c r="H2168" t="s">
        <v>38</v>
      </c>
      <c r="I2168">
        <v>180</v>
      </c>
      <c r="J2168">
        <v>15</v>
      </c>
      <c r="K2168" s="4">
        <v>1.111110011111E+24</v>
      </c>
      <c r="L2168" t="s">
        <v>38</v>
      </c>
      <c r="M2168" t="s">
        <v>24</v>
      </c>
      <c r="N2168" t="s">
        <v>10549</v>
      </c>
      <c r="O2168" t="s">
        <v>66</v>
      </c>
      <c r="P2168" t="s">
        <v>9372</v>
      </c>
      <c r="Q2168" t="s">
        <v>2469</v>
      </c>
    </row>
    <row r="2169" spans="1:17" x14ac:dyDescent="0.25">
      <c r="A2169" t="s">
        <v>10768</v>
      </c>
      <c r="B2169" t="s">
        <v>391</v>
      </c>
      <c r="C2169">
        <v>43</v>
      </c>
      <c r="D2169" t="s">
        <v>18</v>
      </c>
      <c r="E2169" t="s">
        <v>33</v>
      </c>
      <c r="F2169" s="1">
        <v>0.70833333333333337</v>
      </c>
      <c r="G2169" t="s">
        <v>10738</v>
      </c>
      <c r="H2169" t="s">
        <v>38</v>
      </c>
      <c r="I2169">
        <v>180</v>
      </c>
      <c r="J2169">
        <v>16</v>
      </c>
      <c r="K2169" s="4">
        <v>1.111110011111E+24</v>
      </c>
      <c r="L2169" t="s">
        <v>38</v>
      </c>
      <c r="M2169" t="s">
        <v>24</v>
      </c>
      <c r="N2169" t="s">
        <v>10549</v>
      </c>
      <c r="O2169" t="s">
        <v>66</v>
      </c>
      <c r="P2169" t="s">
        <v>9372</v>
      </c>
      <c r="Q2169" t="s">
        <v>2470</v>
      </c>
    </row>
    <row r="2170" spans="1:17" x14ac:dyDescent="0.25">
      <c r="A2170" t="s">
        <v>10768</v>
      </c>
      <c r="B2170" t="s">
        <v>391</v>
      </c>
      <c r="C2170">
        <v>44</v>
      </c>
      <c r="D2170" t="s">
        <v>18</v>
      </c>
      <c r="E2170" t="s">
        <v>42</v>
      </c>
      <c r="F2170" s="1">
        <v>0.70833333333333337</v>
      </c>
      <c r="G2170" t="s">
        <v>10738</v>
      </c>
      <c r="H2170" t="s">
        <v>38</v>
      </c>
      <c r="I2170">
        <v>180</v>
      </c>
      <c r="J2170">
        <v>15</v>
      </c>
      <c r="K2170" s="4">
        <v>1.111110011111E+24</v>
      </c>
      <c r="L2170" t="s">
        <v>38</v>
      </c>
      <c r="M2170" t="s">
        <v>24</v>
      </c>
      <c r="N2170" t="s">
        <v>10549</v>
      </c>
      <c r="O2170" t="s">
        <v>66</v>
      </c>
      <c r="P2170" t="s">
        <v>9372</v>
      </c>
      <c r="Q2170" t="s">
        <v>2471</v>
      </c>
    </row>
    <row r="2171" spans="1:17" x14ac:dyDescent="0.25">
      <c r="A2171" t="s">
        <v>10768</v>
      </c>
      <c r="B2171" t="s">
        <v>391</v>
      </c>
      <c r="C2171">
        <v>45</v>
      </c>
      <c r="D2171" t="s">
        <v>18</v>
      </c>
      <c r="E2171" t="s">
        <v>37</v>
      </c>
      <c r="F2171" s="1">
        <v>0.58333333333333337</v>
      </c>
      <c r="G2171" t="s">
        <v>10738</v>
      </c>
      <c r="H2171" t="s">
        <v>38</v>
      </c>
      <c r="I2171">
        <v>180</v>
      </c>
      <c r="J2171">
        <v>15</v>
      </c>
      <c r="K2171" s="4">
        <v>1.111110011111E+24</v>
      </c>
      <c r="L2171" t="s">
        <v>38</v>
      </c>
      <c r="M2171" t="s">
        <v>24</v>
      </c>
      <c r="N2171" t="s">
        <v>10549</v>
      </c>
      <c r="O2171" t="s">
        <v>66</v>
      </c>
      <c r="P2171" t="s">
        <v>9372</v>
      </c>
      <c r="Q2171" t="s">
        <v>2472</v>
      </c>
    </row>
    <row r="2172" spans="1:17" x14ac:dyDescent="0.25">
      <c r="A2172" t="s">
        <v>10768</v>
      </c>
      <c r="B2172" t="s">
        <v>17</v>
      </c>
      <c r="C2172">
        <v>1</v>
      </c>
      <c r="D2172" t="s">
        <v>18</v>
      </c>
      <c r="E2172" t="s">
        <v>19</v>
      </c>
      <c r="F2172" s="1">
        <v>0.66666666666666663</v>
      </c>
      <c r="G2172" t="s">
        <v>9138</v>
      </c>
      <c r="H2172" t="s">
        <v>10772</v>
      </c>
      <c r="I2172">
        <v>60</v>
      </c>
      <c r="J2172">
        <v>266</v>
      </c>
      <c r="K2172" s="4">
        <v>1.1111100111111E+24</v>
      </c>
      <c r="L2172" t="s">
        <v>10770</v>
      </c>
      <c r="M2172" t="s">
        <v>24</v>
      </c>
      <c r="N2172" t="s">
        <v>10549</v>
      </c>
      <c r="O2172" t="s">
        <v>66</v>
      </c>
      <c r="P2172" t="s">
        <v>20</v>
      </c>
      <c r="Q2172" t="s">
        <v>2473</v>
      </c>
    </row>
    <row r="2173" spans="1:17" x14ac:dyDescent="0.25">
      <c r="A2173" t="s">
        <v>10768</v>
      </c>
      <c r="B2173" t="s">
        <v>17</v>
      </c>
      <c r="C2173">
        <v>2</v>
      </c>
      <c r="D2173" t="s">
        <v>18</v>
      </c>
      <c r="E2173" t="s">
        <v>19</v>
      </c>
      <c r="F2173" s="1">
        <v>0.41666666666666669</v>
      </c>
      <c r="G2173" t="s">
        <v>9138</v>
      </c>
      <c r="H2173" t="s">
        <v>10772</v>
      </c>
      <c r="I2173">
        <v>60</v>
      </c>
      <c r="J2173">
        <v>388</v>
      </c>
      <c r="K2173" s="4">
        <v>1.1111100111111E+24</v>
      </c>
      <c r="L2173" t="s">
        <v>10770</v>
      </c>
      <c r="M2173" t="s">
        <v>24</v>
      </c>
      <c r="N2173" t="s">
        <v>10549</v>
      </c>
      <c r="O2173" t="s">
        <v>66</v>
      </c>
      <c r="P2173" t="s">
        <v>20</v>
      </c>
      <c r="Q2173" t="s">
        <v>2474</v>
      </c>
    </row>
    <row r="2174" spans="1:17" x14ac:dyDescent="0.25">
      <c r="A2174" t="s">
        <v>10768</v>
      </c>
      <c r="B2174" t="s">
        <v>28</v>
      </c>
      <c r="C2174">
        <v>1</v>
      </c>
      <c r="D2174" t="s">
        <v>18</v>
      </c>
      <c r="E2174" t="s">
        <v>29</v>
      </c>
      <c r="F2174" s="1">
        <v>0.41666666666666669</v>
      </c>
      <c r="G2174" t="s">
        <v>9138</v>
      </c>
      <c r="H2174" t="s">
        <v>10773</v>
      </c>
      <c r="I2174">
        <v>60</v>
      </c>
      <c r="J2174">
        <v>357</v>
      </c>
      <c r="K2174" s="4">
        <v>1.1111100111111E+24</v>
      </c>
      <c r="L2174" t="s">
        <v>10770</v>
      </c>
      <c r="M2174" t="s">
        <v>24</v>
      </c>
      <c r="N2174" t="s">
        <v>10549</v>
      </c>
      <c r="O2174" t="s">
        <v>66</v>
      </c>
      <c r="P2174" t="s">
        <v>20</v>
      </c>
      <c r="Q2174" t="s">
        <v>2475</v>
      </c>
    </row>
    <row r="2175" spans="1:17" x14ac:dyDescent="0.25">
      <c r="A2175" t="s">
        <v>10768</v>
      </c>
      <c r="B2175" t="s">
        <v>28</v>
      </c>
      <c r="C2175">
        <v>2</v>
      </c>
      <c r="D2175" t="s">
        <v>18</v>
      </c>
      <c r="E2175" t="s">
        <v>29</v>
      </c>
      <c r="F2175" s="1">
        <v>0.54166666666666663</v>
      </c>
      <c r="G2175" t="s">
        <v>9138</v>
      </c>
      <c r="H2175" t="s">
        <v>10773</v>
      </c>
      <c r="I2175">
        <v>60</v>
      </c>
      <c r="J2175">
        <v>297</v>
      </c>
      <c r="K2175" s="4">
        <v>1.1111100111111E+24</v>
      </c>
      <c r="L2175" t="s">
        <v>10770</v>
      </c>
      <c r="M2175" t="s">
        <v>24</v>
      </c>
      <c r="N2175" t="s">
        <v>10549</v>
      </c>
      <c r="O2175" t="s">
        <v>66</v>
      </c>
      <c r="P2175" t="s">
        <v>20</v>
      </c>
      <c r="Q2175" t="s">
        <v>2476</v>
      </c>
    </row>
    <row r="2176" spans="1:17" x14ac:dyDescent="0.25">
      <c r="A2176" t="s">
        <v>10774</v>
      </c>
      <c r="B2176" t="s">
        <v>17</v>
      </c>
      <c r="C2176">
        <v>1</v>
      </c>
      <c r="D2176" t="s">
        <v>18</v>
      </c>
      <c r="E2176" t="s">
        <v>29</v>
      </c>
      <c r="F2176" s="1">
        <v>0.33333333333333331</v>
      </c>
      <c r="G2176" t="s">
        <v>10775</v>
      </c>
      <c r="H2176" t="s">
        <v>10776</v>
      </c>
      <c r="I2176">
        <v>60</v>
      </c>
      <c r="J2176">
        <v>269</v>
      </c>
      <c r="K2176" s="4">
        <v>1.1111010001111099E+44</v>
      </c>
      <c r="L2176" t="s">
        <v>10777</v>
      </c>
      <c r="M2176" t="s">
        <v>915</v>
      </c>
      <c r="N2176" t="s">
        <v>10549</v>
      </c>
      <c r="O2176" t="s">
        <v>25</v>
      </c>
      <c r="P2176" t="s">
        <v>20</v>
      </c>
      <c r="Q2176" t="s">
        <v>2479</v>
      </c>
    </row>
    <row r="2177" spans="1:17" x14ac:dyDescent="0.25">
      <c r="A2177" t="s">
        <v>10774</v>
      </c>
      <c r="B2177" t="s">
        <v>17</v>
      </c>
      <c r="C2177">
        <v>2</v>
      </c>
      <c r="D2177" t="s">
        <v>18</v>
      </c>
      <c r="E2177" t="s">
        <v>29</v>
      </c>
      <c r="F2177" s="1">
        <v>0.45833333333333331</v>
      </c>
      <c r="G2177" t="s">
        <v>10775</v>
      </c>
      <c r="H2177" t="s">
        <v>10776</v>
      </c>
      <c r="I2177">
        <v>60</v>
      </c>
      <c r="J2177">
        <v>207</v>
      </c>
      <c r="K2177" s="4">
        <v>1.1111010001111099E+44</v>
      </c>
      <c r="L2177" t="s">
        <v>10777</v>
      </c>
      <c r="M2177" t="s">
        <v>915</v>
      </c>
      <c r="N2177" t="s">
        <v>10549</v>
      </c>
      <c r="O2177" t="s">
        <v>25</v>
      </c>
      <c r="P2177" t="s">
        <v>20</v>
      </c>
      <c r="Q2177" t="s">
        <v>2480</v>
      </c>
    </row>
    <row r="2178" spans="1:17" x14ac:dyDescent="0.25">
      <c r="A2178" t="s">
        <v>10774</v>
      </c>
      <c r="B2178" t="s">
        <v>28</v>
      </c>
      <c r="C2178">
        <v>1</v>
      </c>
      <c r="D2178" t="s">
        <v>18</v>
      </c>
      <c r="E2178" t="s">
        <v>33</v>
      </c>
      <c r="F2178" s="1">
        <v>0.33333333333333331</v>
      </c>
      <c r="G2178" t="s">
        <v>10775</v>
      </c>
      <c r="H2178" t="s">
        <v>10778</v>
      </c>
      <c r="I2178">
        <v>60</v>
      </c>
      <c r="J2178">
        <v>265</v>
      </c>
      <c r="K2178" s="4">
        <v>1.1111110001111099E+44</v>
      </c>
      <c r="L2178" t="s">
        <v>10777</v>
      </c>
      <c r="M2178" t="s">
        <v>915</v>
      </c>
      <c r="N2178" t="s">
        <v>10549</v>
      </c>
      <c r="O2178" t="s">
        <v>25</v>
      </c>
      <c r="P2178" t="s">
        <v>20</v>
      </c>
      <c r="Q2178" t="s">
        <v>2481</v>
      </c>
    </row>
    <row r="2179" spans="1:17" x14ac:dyDescent="0.25">
      <c r="A2179" t="s">
        <v>10774</v>
      </c>
      <c r="B2179" t="s">
        <v>28</v>
      </c>
      <c r="C2179">
        <v>2</v>
      </c>
      <c r="D2179" t="s">
        <v>18</v>
      </c>
      <c r="E2179" t="s">
        <v>33</v>
      </c>
      <c r="F2179" s="1">
        <v>0.45833333333333331</v>
      </c>
      <c r="G2179" t="s">
        <v>10775</v>
      </c>
      <c r="H2179" t="s">
        <v>10778</v>
      </c>
      <c r="I2179">
        <v>60</v>
      </c>
      <c r="J2179">
        <v>211</v>
      </c>
      <c r="K2179" s="4">
        <v>1.1111110001111099E+44</v>
      </c>
      <c r="L2179" t="s">
        <v>10777</v>
      </c>
      <c r="M2179" t="s">
        <v>915</v>
      </c>
      <c r="N2179" t="s">
        <v>10549</v>
      </c>
      <c r="O2179" t="s">
        <v>25</v>
      </c>
      <c r="P2179" t="s">
        <v>20</v>
      </c>
      <c r="Q2179" t="s">
        <v>2482</v>
      </c>
    </row>
    <row r="2180" spans="1:17" x14ac:dyDescent="0.25">
      <c r="A2180" t="s">
        <v>10774</v>
      </c>
      <c r="B2180" t="s">
        <v>32</v>
      </c>
      <c r="C2180">
        <v>1</v>
      </c>
      <c r="D2180" t="s">
        <v>18</v>
      </c>
      <c r="E2180" t="s">
        <v>42</v>
      </c>
      <c r="F2180" s="1">
        <v>0.33333333333333331</v>
      </c>
      <c r="G2180" t="s">
        <v>10775</v>
      </c>
      <c r="H2180" t="s">
        <v>10779</v>
      </c>
      <c r="I2180">
        <v>60</v>
      </c>
      <c r="J2180">
        <v>213</v>
      </c>
      <c r="K2180" s="4">
        <v>1.1111110001111099E+44</v>
      </c>
      <c r="L2180" t="s">
        <v>10777</v>
      </c>
      <c r="M2180" t="s">
        <v>915</v>
      </c>
      <c r="N2180" t="s">
        <v>10549</v>
      </c>
      <c r="O2180" t="s">
        <v>25</v>
      </c>
      <c r="P2180" t="s">
        <v>20</v>
      </c>
      <c r="Q2180" t="s">
        <v>2483</v>
      </c>
    </row>
    <row r="2181" spans="1:17" x14ac:dyDescent="0.25">
      <c r="A2181" t="s">
        <v>10774</v>
      </c>
      <c r="B2181" t="s">
        <v>32</v>
      </c>
      <c r="C2181">
        <v>2</v>
      </c>
      <c r="D2181" t="s">
        <v>18</v>
      </c>
      <c r="E2181" t="s">
        <v>42</v>
      </c>
      <c r="F2181" s="1">
        <v>0.45833333333333331</v>
      </c>
      <c r="G2181" t="s">
        <v>10775</v>
      </c>
      <c r="H2181" t="s">
        <v>10780</v>
      </c>
      <c r="I2181">
        <v>60</v>
      </c>
      <c r="J2181">
        <v>263</v>
      </c>
      <c r="K2181" s="4">
        <v>1.1111110001111099E+44</v>
      </c>
      <c r="L2181" t="s">
        <v>10777</v>
      </c>
      <c r="M2181" t="s">
        <v>915</v>
      </c>
      <c r="N2181" t="s">
        <v>10549</v>
      </c>
      <c r="O2181" t="s">
        <v>25</v>
      </c>
      <c r="P2181" t="s">
        <v>20</v>
      </c>
      <c r="Q2181" t="s">
        <v>2484</v>
      </c>
    </row>
    <row r="2182" spans="1:17" x14ac:dyDescent="0.25">
      <c r="A2182" t="s">
        <v>10774</v>
      </c>
      <c r="B2182" t="s">
        <v>479</v>
      </c>
      <c r="C2182">
        <v>1</v>
      </c>
      <c r="D2182" t="s">
        <v>18</v>
      </c>
      <c r="E2182" t="s">
        <v>37</v>
      </c>
      <c r="F2182" s="1">
        <v>0.33333333333333331</v>
      </c>
      <c r="G2182" t="s">
        <v>10775</v>
      </c>
      <c r="H2182" t="s">
        <v>10781</v>
      </c>
      <c r="I2182">
        <v>60</v>
      </c>
      <c r="J2182">
        <v>201</v>
      </c>
      <c r="K2182" s="4">
        <v>1.11101100011111E+44</v>
      </c>
      <c r="L2182" t="s">
        <v>10777</v>
      </c>
      <c r="M2182" t="s">
        <v>915</v>
      </c>
      <c r="N2182" t="s">
        <v>10549</v>
      </c>
      <c r="O2182" t="s">
        <v>25</v>
      </c>
      <c r="P2182" t="s">
        <v>20</v>
      </c>
      <c r="Q2182" t="s">
        <v>2485</v>
      </c>
    </row>
    <row r="2183" spans="1:17" x14ac:dyDescent="0.25">
      <c r="A2183" t="s">
        <v>10774</v>
      </c>
      <c r="B2183" t="s">
        <v>479</v>
      </c>
      <c r="C2183">
        <v>2</v>
      </c>
      <c r="D2183" t="s">
        <v>18</v>
      </c>
      <c r="E2183" t="s">
        <v>37</v>
      </c>
      <c r="F2183" s="1">
        <v>0.45833333333333331</v>
      </c>
      <c r="G2183" t="s">
        <v>10775</v>
      </c>
      <c r="H2183" t="s">
        <v>10781</v>
      </c>
      <c r="I2183">
        <v>60</v>
      </c>
      <c r="J2183">
        <v>275</v>
      </c>
      <c r="K2183" s="4">
        <v>1.11101100011111E+44</v>
      </c>
      <c r="L2183" t="s">
        <v>10777</v>
      </c>
      <c r="M2183" t="s">
        <v>915</v>
      </c>
      <c r="N2183" t="s">
        <v>10549</v>
      </c>
      <c r="O2183" t="s">
        <v>25</v>
      </c>
      <c r="P2183" t="s">
        <v>20</v>
      </c>
      <c r="Q2183" t="s">
        <v>2486</v>
      </c>
    </row>
    <row r="2184" spans="1:17" x14ac:dyDescent="0.25">
      <c r="A2184" t="s">
        <v>10774</v>
      </c>
      <c r="B2184" t="s">
        <v>36</v>
      </c>
      <c r="C2184">
        <v>1</v>
      </c>
      <c r="D2184" t="s">
        <v>18</v>
      </c>
      <c r="E2184" t="s">
        <v>19</v>
      </c>
      <c r="F2184" s="1">
        <v>0.66666666666666663</v>
      </c>
      <c r="G2184" t="s">
        <v>10738</v>
      </c>
      <c r="H2184" t="s">
        <v>38</v>
      </c>
      <c r="I2184">
        <v>60</v>
      </c>
      <c r="J2184">
        <v>21</v>
      </c>
      <c r="K2184" s="4">
        <v>1E+40</v>
      </c>
      <c r="L2184" t="s">
        <v>10777</v>
      </c>
      <c r="M2184" t="s">
        <v>24</v>
      </c>
      <c r="N2184" t="s">
        <v>10549</v>
      </c>
      <c r="O2184" t="s">
        <v>25</v>
      </c>
      <c r="P2184" t="s">
        <v>39</v>
      </c>
      <c r="Q2184" t="s">
        <v>2487</v>
      </c>
    </row>
    <row r="2185" spans="1:17" x14ac:dyDescent="0.25">
      <c r="A2185" t="s">
        <v>10774</v>
      </c>
      <c r="B2185" t="s">
        <v>36</v>
      </c>
      <c r="C2185">
        <v>2</v>
      </c>
      <c r="D2185" t="s">
        <v>18</v>
      </c>
      <c r="E2185" t="s">
        <v>19</v>
      </c>
      <c r="F2185" s="1">
        <v>0.6875</v>
      </c>
      <c r="G2185" t="s">
        <v>10738</v>
      </c>
      <c r="H2185" t="s">
        <v>38</v>
      </c>
      <c r="I2185">
        <v>60</v>
      </c>
      <c r="J2185">
        <v>17</v>
      </c>
      <c r="K2185" s="4">
        <v>1E+40</v>
      </c>
      <c r="L2185" t="s">
        <v>10777</v>
      </c>
      <c r="M2185" t="s">
        <v>24</v>
      </c>
      <c r="N2185" t="s">
        <v>10549</v>
      </c>
      <c r="O2185" t="s">
        <v>25</v>
      </c>
      <c r="P2185" t="s">
        <v>39</v>
      </c>
      <c r="Q2185" t="s">
        <v>2488</v>
      </c>
    </row>
    <row r="2186" spans="1:17" x14ac:dyDescent="0.25">
      <c r="A2186" t="s">
        <v>10774</v>
      </c>
      <c r="B2186" t="s">
        <v>36</v>
      </c>
      <c r="C2186">
        <v>3</v>
      </c>
      <c r="D2186" t="s">
        <v>18</v>
      </c>
      <c r="E2186" t="s">
        <v>19</v>
      </c>
      <c r="F2186" s="1">
        <v>0.72916666666666663</v>
      </c>
      <c r="G2186" t="s">
        <v>10738</v>
      </c>
      <c r="H2186" t="s">
        <v>38</v>
      </c>
      <c r="I2186">
        <v>60</v>
      </c>
      <c r="J2186">
        <v>27</v>
      </c>
      <c r="K2186" s="4">
        <v>1E+40</v>
      </c>
      <c r="L2186" t="s">
        <v>10777</v>
      </c>
      <c r="M2186" t="s">
        <v>24</v>
      </c>
      <c r="N2186" t="s">
        <v>10549</v>
      </c>
      <c r="O2186" t="s">
        <v>25</v>
      </c>
      <c r="P2186" t="s">
        <v>39</v>
      </c>
      <c r="Q2186" t="s">
        <v>2489</v>
      </c>
    </row>
    <row r="2187" spans="1:17" x14ac:dyDescent="0.25">
      <c r="A2187" t="s">
        <v>10774</v>
      </c>
      <c r="B2187" t="s">
        <v>36</v>
      </c>
      <c r="C2187">
        <v>4</v>
      </c>
      <c r="D2187" t="s">
        <v>18</v>
      </c>
      <c r="E2187" t="s">
        <v>19</v>
      </c>
      <c r="F2187" s="1">
        <v>0.75</v>
      </c>
      <c r="G2187" t="s">
        <v>10738</v>
      </c>
      <c r="H2187" t="s">
        <v>38</v>
      </c>
      <c r="I2187">
        <v>60</v>
      </c>
      <c r="J2187">
        <v>27</v>
      </c>
      <c r="K2187" s="4">
        <v>1E+40</v>
      </c>
      <c r="L2187" t="s">
        <v>10777</v>
      </c>
      <c r="M2187" t="s">
        <v>24</v>
      </c>
      <c r="N2187" t="s">
        <v>10549</v>
      </c>
      <c r="O2187" t="s">
        <v>25</v>
      </c>
      <c r="P2187" t="s">
        <v>39</v>
      </c>
      <c r="Q2187" t="s">
        <v>2490</v>
      </c>
    </row>
    <row r="2188" spans="1:17" x14ac:dyDescent="0.25">
      <c r="A2188" t="s">
        <v>10774</v>
      </c>
      <c r="B2188" t="s">
        <v>36</v>
      </c>
      <c r="C2188">
        <v>5</v>
      </c>
      <c r="D2188" t="s">
        <v>18</v>
      </c>
      <c r="E2188" t="s">
        <v>19</v>
      </c>
      <c r="F2188" s="1">
        <v>0.79166666666666663</v>
      </c>
      <c r="G2188" t="s">
        <v>10738</v>
      </c>
      <c r="H2188" t="s">
        <v>38</v>
      </c>
      <c r="I2188">
        <v>60</v>
      </c>
      <c r="J2188">
        <v>29</v>
      </c>
      <c r="K2188" s="4">
        <v>1E+40</v>
      </c>
      <c r="L2188" t="s">
        <v>10777</v>
      </c>
      <c r="M2188" t="s">
        <v>24</v>
      </c>
      <c r="N2188" t="s">
        <v>10549</v>
      </c>
      <c r="O2188" t="s">
        <v>25</v>
      </c>
      <c r="P2188" t="s">
        <v>39</v>
      </c>
      <c r="Q2188" t="s">
        <v>2491</v>
      </c>
    </row>
    <row r="2189" spans="1:17" x14ac:dyDescent="0.25">
      <c r="A2189" t="s">
        <v>10774</v>
      </c>
      <c r="B2189" t="s">
        <v>36</v>
      </c>
      <c r="C2189">
        <v>6</v>
      </c>
      <c r="D2189" t="s">
        <v>18</v>
      </c>
      <c r="E2189" t="s">
        <v>29</v>
      </c>
      <c r="F2189" s="1">
        <v>0.66666666666666663</v>
      </c>
      <c r="G2189" t="s">
        <v>10738</v>
      </c>
      <c r="H2189" t="s">
        <v>38</v>
      </c>
      <c r="I2189">
        <v>60</v>
      </c>
      <c r="J2189">
        <v>35</v>
      </c>
      <c r="K2189" s="4">
        <v>1E+40</v>
      </c>
      <c r="L2189" t="s">
        <v>10777</v>
      </c>
      <c r="M2189" t="s">
        <v>24</v>
      </c>
      <c r="N2189" t="s">
        <v>10549</v>
      </c>
      <c r="O2189" t="s">
        <v>25</v>
      </c>
      <c r="P2189" t="s">
        <v>39</v>
      </c>
      <c r="Q2189" t="s">
        <v>2492</v>
      </c>
    </row>
    <row r="2190" spans="1:17" x14ac:dyDescent="0.25">
      <c r="A2190" t="s">
        <v>10774</v>
      </c>
      <c r="B2190" t="s">
        <v>36</v>
      </c>
      <c r="C2190">
        <v>7</v>
      </c>
      <c r="D2190" t="s">
        <v>18</v>
      </c>
      <c r="E2190" t="s">
        <v>29</v>
      </c>
      <c r="F2190" s="1">
        <v>0.6875</v>
      </c>
      <c r="G2190" t="s">
        <v>10738</v>
      </c>
      <c r="H2190" t="s">
        <v>38</v>
      </c>
      <c r="I2190">
        <v>60</v>
      </c>
      <c r="J2190">
        <v>36</v>
      </c>
      <c r="K2190" s="4">
        <v>1E+40</v>
      </c>
      <c r="L2190" t="s">
        <v>10777</v>
      </c>
      <c r="M2190" t="s">
        <v>24</v>
      </c>
      <c r="N2190" t="s">
        <v>10549</v>
      </c>
      <c r="O2190" t="s">
        <v>25</v>
      </c>
      <c r="P2190" t="s">
        <v>39</v>
      </c>
      <c r="Q2190" t="s">
        <v>2493</v>
      </c>
    </row>
    <row r="2191" spans="1:17" x14ac:dyDescent="0.25">
      <c r="A2191" t="s">
        <v>10774</v>
      </c>
      <c r="B2191" t="s">
        <v>36</v>
      </c>
      <c r="C2191">
        <v>8</v>
      </c>
      <c r="D2191" t="s">
        <v>18</v>
      </c>
      <c r="E2191" t="s">
        <v>29</v>
      </c>
      <c r="F2191" s="1">
        <v>0.72916666666666663</v>
      </c>
      <c r="G2191" t="s">
        <v>10738</v>
      </c>
      <c r="H2191" t="s">
        <v>38</v>
      </c>
      <c r="I2191">
        <v>60</v>
      </c>
      <c r="J2191">
        <v>36</v>
      </c>
      <c r="K2191" s="4">
        <v>1E+40</v>
      </c>
      <c r="L2191" t="s">
        <v>10777</v>
      </c>
      <c r="M2191" t="s">
        <v>24</v>
      </c>
      <c r="N2191" t="s">
        <v>10549</v>
      </c>
      <c r="O2191" t="s">
        <v>25</v>
      </c>
      <c r="P2191" t="s">
        <v>39</v>
      </c>
      <c r="Q2191" t="s">
        <v>2494</v>
      </c>
    </row>
    <row r="2192" spans="1:17" x14ac:dyDescent="0.25">
      <c r="A2192" t="s">
        <v>10774</v>
      </c>
      <c r="B2192" t="s">
        <v>36</v>
      </c>
      <c r="C2192">
        <v>9</v>
      </c>
      <c r="D2192" t="s">
        <v>18</v>
      </c>
      <c r="E2192" t="s">
        <v>29</v>
      </c>
      <c r="F2192" s="1">
        <v>0.75</v>
      </c>
      <c r="G2192" t="s">
        <v>10738</v>
      </c>
      <c r="H2192" t="s">
        <v>38</v>
      </c>
      <c r="I2192">
        <v>60</v>
      </c>
      <c r="J2192">
        <v>35</v>
      </c>
      <c r="K2192" s="4">
        <v>1E+40</v>
      </c>
      <c r="L2192" t="s">
        <v>10777</v>
      </c>
      <c r="M2192" t="s">
        <v>24</v>
      </c>
      <c r="N2192" t="s">
        <v>10549</v>
      </c>
      <c r="O2192" t="s">
        <v>25</v>
      </c>
      <c r="P2192" t="s">
        <v>39</v>
      </c>
      <c r="Q2192" t="s">
        <v>2495</v>
      </c>
    </row>
    <row r="2193" spans="1:17" x14ac:dyDescent="0.25">
      <c r="A2193" t="s">
        <v>10774</v>
      </c>
      <c r="B2193" t="s">
        <v>36</v>
      </c>
      <c r="C2193">
        <v>10</v>
      </c>
      <c r="D2193" t="s">
        <v>18</v>
      </c>
      <c r="E2193" t="s">
        <v>29</v>
      </c>
      <c r="F2193" s="1">
        <v>0.79166666666666663</v>
      </c>
      <c r="G2193" t="s">
        <v>10738</v>
      </c>
      <c r="H2193" t="s">
        <v>38</v>
      </c>
      <c r="I2193">
        <v>60</v>
      </c>
      <c r="J2193">
        <v>35</v>
      </c>
      <c r="K2193" s="4">
        <v>1E+40</v>
      </c>
      <c r="L2193" t="s">
        <v>10777</v>
      </c>
      <c r="M2193" t="s">
        <v>24</v>
      </c>
      <c r="N2193" t="s">
        <v>10549</v>
      </c>
      <c r="O2193" t="s">
        <v>25</v>
      </c>
      <c r="P2193" t="s">
        <v>39</v>
      </c>
      <c r="Q2193" t="s">
        <v>2496</v>
      </c>
    </row>
    <row r="2194" spans="1:17" x14ac:dyDescent="0.25">
      <c r="A2194" t="s">
        <v>10774</v>
      </c>
      <c r="B2194" t="s">
        <v>36</v>
      </c>
      <c r="C2194">
        <v>11</v>
      </c>
      <c r="D2194" t="s">
        <v>18</v>
      </c>
      <c r="E2194" t="s">
        <v>33</v>
      </c>
      <c r="F2194" s="1">
        <v>0.66666666666666663</v>
      </c>
      <c r="G2194" t="s">
        <v>10738</v>
      </c>
      <c r="H2194" t="s">
        <v>38</v>
      </c>
      <c r="I2194">
        <v>60</v>
      </c>
      <c r="J2194">
        <v>34</v>
      </c>
      <c r="K2194" s="4">
        <v>1E+40</v>
      </c>
      <c r="L2194" t="s">
        <v>10777</v>
      </c>
      <c r="M2194" t="s">
        <v>24</v>
      </c>
      <c r="N2194" t="s">
        <v>10549</v>
      </c>
      <c r="O2194" t="s">
        <v>25</v>
      </c>
      <c r="P2194" t="s">
        <v>39</v>
      </c>
      <c r="Q2194" t="s">
        <v>2497</v>
      </c>
    </row>
    <row r="2195" spans="1:17" x14ac:dyDescent="0.25">
      <c r="A2195" t="s">
        <v>10774</v>
      </c>
      <c r="B2195" t="s">
        <v>36</v>
      </c>
      <c r="C2195">
        <v>12</v>
      </c>
      <c r="D2195" t="s">
        <v>18</v>
      </c>
      <c r="E2195" t="s">
        <v>33</v>
      </c>
      <c r="F2195" s="1">
        <v>0.6875</v>
      </c>
      <c r="G2195" t="s">
        <v>10738</v>
      </c>
      <c r="H2195" t="s">
        <v>38</v>
      </c>
      <c r="I2195">
        <v>60</v>
      </c>
      <c r="J2195">
        <v>35</v>
      </c>
      <c r="K2195" s="4">
        <v>1E+40</v>
      </c>
      <c r="L2195" t="s">
        <v>10777</v>
      </c>
      <c r="M2195" t="s">
        <v>24</v>
      </c>
      <c r="N2195" t="s">
        <v>10549</v>
      </c>
      <c r="O2195" t="s">
        <v>25</v>
      </c>
      <c r="P2195" t="s">
        <v>39</v>
      </c>
      <c r="Q2195" t="s">
        <v>2498</v>
      </c>
    </row>
    <row r="2196" spans="1:17" x14ac:dyDescent="0.25">
      <c r="A2196" t="s">
        <v>10774</v>
      </c>
      <c r="B2196" t="s">
        <v>36</v>
      </c>
      <c r="C2196">
        <v>13</v>
      </c>
      <c r="D2196" t="s">
        <v>18</v>
      </c>
      <c r="E2196" t="s">
        <v>33</v>
      </c>
      <c r="F2196" s="1">
        <v>0.72916666666666663</v>
      </c>
      <c r="G2196" t="s">
        <v>10738</v>
      </c>
      <c r="H2196" t="s">
        <v>38</v>
      </c>
      <c r="I2196">
        <v>60</v>
      </c>
      <c r="J2196">
        <v>37</v>
      </c>
      <c r="K2196" s="4">
        <v>1E+40</v>
      </c>
      <c r="L2196" t="s">
        <v>10777</v>
      </c>
      <c r="M2196" t="s">
        <v>24</v>
      </c>
      <c r="N2196" t="s">
        <v>10549</v>
      </c>
      <c r="O2196" t="s">
        <v>25</v>
      </c>
      <c r="P2196" t="s">
        <v>39</v>
      </c>
      <c r="Q2196" t="s">
        <v>2499</v>
      </c>
    </row>
    <row r="2197" spans="1:17" x14ac:dyDescent="0.25">
      <c r="A2197" t="s">
        <v>10774</v>
      </c>
      <c r="B2197" t="s">
        <v>36</v>
      </c>
      <c r="C2197">
        <v>14</v>
      </c>
      <c r="D2197" t="s">
        <v>18</v>
      </c>
      <c r="E2197" t="s">
        <v>33</v>
      </c>
      <c r="F2197" s="1">
        <v>0.75</v>
      </c>
      <c r="G2197" t="s">
        <v>10738</v>
      </c>
      <c r="H2197" t="s">
        <v>38</v>
      </c>
      <c r="I2197">
        <v>60</v>
      </c>
      <c r="J2197">
        <v>36</v>
      </c>
      <c r="K2197" s="4">
        <v>1E+40</v>
      </c>
      <c r="L2197" t="s">
        <v>10777</v>
      </c>
      <c r="M2197" t="s">
        <v>24</v>
      </c>
      <c r="N2197" t="s">
        <v>10549</v>
      </c>
      <c r="O2197" t="s">
        <v>25</v>
      </c>
      <c r="P2197" t="s">
        <v>39</v>
      </c>
      <c r="Q2197" t="s">
        <v>2500</v>
      </c>
    </row>
    <row r="2198" spans="1:17" x14ac:dyDescent="0.25">
      <c r="A2198" t="s">
        <v>10774</v>
      </c>
      <c r="B2198" t="s">
        <v>36</v>
      </c>
      <c r="C2198">
        <v>15</v>
      </c>
      <c r="D2198" t="s">
        <v>18</v>
      </c>
      <c r="E2198" t="s">
        <v>33</v>
      </c>
      <c r="F2198" s="1">
        <v>0.79166666666666663</v>
      </c>
      <c r="G2198" t="s">
        <v>10738</v>
      </c>
      <c r="H2198" t="s">
        <v>38</v>
      </c>
      <c r="I2198">
        <v>60</v>
      </c>
      <c r="J2198">
        <v>36</v>
      </c>
      <c r="K2198" s="4">
        <v>1E+40</v>
      </c>
      <c r="L2198" t="s">
        <v>10777</v>
      </c>
      <c r="M2198" t="s">
        <v>24</v>
      </c>
      <c r="N2198" t="s">
        <v>10549</v>
      </c>
      <c r="O2198" t="s">
        <v>25</v>
      </c>
      <c r="P2198" t="s">
        <v>39</v>
      </c>
      <c r="Q2198" t="s">
        <v>2501</v>
      </c>
    </row>
    <row r="2199" spans="1:17" x14ac:dyDescent="0.25">
      <c r="A2199" t="s">
        <v>10774</v>
      </c>
      <c r="B2199" t="s">
        <v>41</v>
      </c>
      <c r="C2199">
        <v>1</v>
      </c>
      <c r="D2199" t="s">
        <v>18</v>
      </c>
      <c r="E2199" t="s">
        <v>33</v>
      </c>
      <c r="F2199" s="1">
        <v>0.77083333333333337</v>
      </c>
      <c r="G2199" t="s">
        <v>10782</v>
      </c>
      <c r="H2199" t="s">
        <v>38</v>
      </c>
      <c r="I2199">
        <v>90</v>
      </c>
      <c r="J2199">
        <v>476</v>
      </c>
      <c r="K2199" s="4">
        <v>9.9999999999999995E+33</v>
      </c>
      <c r="L2199" t="s">
        <v>38</v>
      </c>
      <c r="M2199" t="s">
        <v>24</v>
      </c>
      <c r="N2199" t="s">
        <v>10549</v>
      </c>
      <c r="O2199" t="s">
        <v>25</v>
      </c>
      <c r="P2199" t="s">
        <v>39</v>
      </c>
      <c r="Q2199" t="s">
        <v>2502</v>
      </c>
    </row>
    <row r="2200" spans="1:17" x14ac:dyDescent="0.25">
      <c r="A2200" t="s">
        <v>10774</v>
      </c>
      <c r="B2200" t="s">
        <v>44</v>
      </c>
      <c r="C2200">
        <v>1</v>
      </c>
      <c r="D2200" t="s">
        <v>18</v>
      </c>
      <c r="E2200" t="s">
        <v>19</v>
      </c>
      <c r="F2200" s="1">
        <v>0.5</v>
      </c>
      <c r="G2200" t="s">
        <v>10741</v>
      </c>
      <c r="H2200" t="s">
        <v>38</v>
      </c>
      <c r="I2200">
        <v>60</v>
      </c>
      <c r="J2200">
        <v>20</v>
      </c>
      <c r="K2200" s="4">
        <v>1.1111010001111099E+44</v>
      </c>
      <c r="L2200" t="s">
        <v>10777</v>
      </c>
      <c r="M2200" t="s">
        <v>24</v>
      </c>
      <c r="N2200" t="s">
        <v>10549</v>
      </c>
      <c r="O2200" t="s">
        <v>25</v>
      </c>
      <c r="P2200" t="s">
        <v>45</v>
      </c>
      <c r="Q2200" t="s">
        <v>2503</v>
      </c>
    </row>
    <row r="2201" spans="1:17" x14ac:dyDescent="0.25">
      <c r="A2201" t="s">
        <v>10774</v>
      </c>
      <c r="B2201" t="s">
        <v>44</v>
      </c>
      <c r="C2201">
        <v>2</v>
      </c>
      <c r="D2201" t="s">
        <v>18</v>
      </c>
      <c r="E2201" t="s">
        <v>19</v>
      </c>
      <c r="F2201" s="1">
        <v>0.5</v>
      </c>
      <c r="G2201" t="s">
        <v>10743</v>
      </c>
      <c r="H2201" t="s">
        <v>38</v>
      </c>
      <c r="I2201">
        <v>60</v>
      </c>
      <c r="J2201">
        <v>18</v>
      </c>
      <c r="K2201" s="4">
        <v>1.1111010001111099E+44</v>
      </c>
      <c r="L2201" t="s">
        <v>10777</v>
      </c>
      <c r="M2201" t="s">
        <v>24</v>
      </c>
      <c r="N2201" t="s">
        <v>10549</v>
      </c>
      <c r="O2201" t="s">
        <v>25</v>
      </c>
      <c r="P2201" t="s">
        <v>45</v>
      </c>
      <c r="Q2201" t="s">
        <v>2504</v>
      </c>
    </row>
    <row r="2202" spans="1:17" x14ac:dyDescent="0.25">
      <c r="A2202" t="s">
        <v>10774</v>
      </c>
      <c r="B2202" t="s">
        <v>44</v>
      </c>
      <c r="C2202">
        <v>3</v>
      </c>
      <c r="D2202" t="s">
        <v>18</v>
      </c>
      <c r="E2202" t="s">
        <v>19</v>
      </c>
      <c r="F2202" s="1">
        <v>0.54166666666666663</v>
      </c>
      <c r="G2202" t="s">
        <v>10741</v>
      </c>
      <c r="H2202" t="s">
        <v>38</v>
      </c>
      <c r="I2202">
        <v>60</v>
      </c>
      <c r="J2202">
        <v>20</v>
      </c>
      <c r="K2202" s="4">
        <v>1.1111010001111099E+44</v>
      </c>
      <c r="L2202" t="s">
        <v>10777</v>
      </c>
      <c r="M2202" t="s">
        <v>24</v>
      </c>
      <c r="N2202" t="s">
        <v>10549</v>
      </c>
      <c r="O2202" t="s">
        <v>25</v>
      </c>
      <c r="P2202" t="s">
        <v>45</v>
      </c>
      <c r="Q2202" t="s">
        <v>2505</v>
      </c>
    </row>
    <row r="2203" spans="1:17" x14ac:dyDescent="0.25">
      <c r="A2203" t="s">
        <v>10774</v>
      </c>
      <c r="B2203" t="s">
        <v>44</v>
      </c>
      <c r="C2203">
        <v>4</v>
      </c>
      <c r="D2203" t="s">
        <v>18</v>
      </c>
      <c r="E2203" t="s">
        <v>19</v>
      </c>
      <c r="F2203" s="1">
        <v>0.54166666666666663</v>
      </c>
      <c r="G2203" t="s">
        <v>9149</v>
      </c>
      <c r="H2203" t="s">
        <v>38</v>
      </c>
      <c r="I2203">
        <v>60</v>
      </c>
      <c r="J2203">
        <v>19</v>
      </c>
      <c r="K2203" s="4">
        <v>1.1111010001111099E+44</v>
      </c>
      <c r="L2203" t="s">
        <v>10777</v>
      </c>
      <c r="M2203" t="s">
        <v>24</v>
      </c>
      <c r="N2203" t="s">
        <v>10549</v>
      </c>
      <c r="O2203" t="s">
        <v>25</v>
      </c>
      <c r="P2203" t="s">
        <v>45</v>
      </c>
      <c r="Q2203" t="s">
        <v>2506</v>
      </c>
    </row>
    <row r="2204" spans="1:17" x14ac:dyDescent="0.25">
      <c r="A2204" t="s">
        <v>10774</v>
      </c>
      <c r="B2204" t="s">
        <v>44</v>
      </c>
      <c r="C2204">
        <v>5</v>
      </c>
      <c r="D2204" t="s">
        <v>18</v>
      </c>
      <c r="E2204" t="s">
        <v>19</v>
      </c>
      <c r="F2204" s="1">
        <v>0.58333333333333337</v>
      </c>
      <c r="G2204" t="s">
        <v>10742</v>
      </c>
      <c r="H2204" t="s">
        <v>38</v>
      </c>
      <c r="I2204">
        <v>60</v>
      </c>
      <c r="J2204">
        <v>17</v>
      </c>
      <c r="K2204" s="4">
        <v>1.1111010001111099E+44</v>
      </c>
      <c r="L2204" t="s">
        <v>10777</v>
      </c>
      <c r="M2204" t="s">
        <v>24</v>
      </c>
      <c r="N2204" t="s">
        <v>10549</v>
      </c>
      <c r="O2204" t="s">
        <v>25</v>
      </c>
      <c r="P2204" t="s">
        <v>45</v>
      </c>
      <c r="Q2204" t="s">
        <v>2507</v>
      </c>
    </row>
    <row r="2205" spans="1:17" x14ac:dyDescent="0.25">
      <c r="A2205" t="s">
        <v>10774</v>
      </c>
      <c r="B2205" t="s">
        <v>44</v>
      </c>
      <c r="C2205">
        <v>6</v>
      </c>
      <c r="D2205" t="s">
        <v>18</v>
      </c>
      <c r="E2205" t="s">
        <v>19</v>
      </c>
      <c r="F2205" s="1">
        <v>0.58333333333333337</v>
      </c>
      <c r="G2205" t="s">
        <v>9157</v>
      </c>
      <c r="H2205" t="s">
        <v>38</v>
      </c>
      <c r="I2205">
        <v>60</v>
      </c>
      <c r="J2205">
        <v>18</v>
      </c>
      <c r="K2205" s="4">
        <v>1.1111010001111099E+44</v>
      </c>
      <c r="L2205" t="s">
        <v>10777</v>
      </c>
      <c r="M2205" t="s">
        <v>24</v>
      </c>
      <c r="N2205" t="s">
        <v>10549</v>
      </c>
      <c r="O2205" t="s">
        <v>25</v>
      </c>
      <c r="P2205" t="s">
        <v>45</v>
      </c>
      <c r="Q2205" t="s">
        <v>2508</v>
      </c>
    </row>
    <row r="2206" spans="1:17" x14ac:dyDescent="0.25">
      <c r="A2206" t="s">
        <v>10774</v>
      </c>
      <c r="B2206" t="s">
        <v>44</v>
      </c>
      <c r="C2206">
        <v>7</v>
      </c>
      <c r="D2206" t="s">
        <v>18</v>
      </c>
      <c r="E2206" t="s">
        <v>19</v>
      </c>
      <c r="F2206" s="1">
        <v>0.625</v>
      </c>
      <c r="G2206" t="s">
        <v>10741</v>
      </c>
      <c r="H2206" t="s">
        <v>38</v>
      </c>
      <c r="I2206">
        <v>60</v>
      </c>
      <c r="J2206">
        <v>19</v>
      </c>
      <c r="K2206" s="4">
        <v>1.1111010001111099E+44</v>
      </c>
      <c r="L2206" t="s">
        <v>10777</v>
      </c>
      <c r="M2206" t="s">
        <v>24</v>
      </c>
      <c r="N2206" t="s">
        <v>10549</v>
      </c>
      <c r="O2206" t="s">
        <v>25</v>
      </c>
      <c r="P2206" t="s">
        <v>45</v>
      </c>
      <c r="Q2206" t="s">
        <v>2509</v>
      </c>
    </row>
    <row r="2207" spans="1:17" x14ac:dyDescent="0.25">
      <c r="A2207" t="s">
        <v>10774</v>
      </c>
      <c r="B2207" t="s">
        <v>44</v>
      </c>
      <c r="C2207">
        <v>8</v>
      </c>
      <c r="D2207" t="s">
        <v>18</v>
      </c>
      <c r="E2207" t="s">
        <v>29</v>
      </c>
      <c r="F2207" s="1">
        <v>0.5</v>
      </c>
      <c r="G2207" t="s">
        <v>9157</v>
      </c>
      <c r="H2207" t="s">
        <v>38</v>
      </c>
      <c r="I2207">
        <v>60</v>
      </c>
      <c r="J2207">
        <v>19</v>
      </c>
      <c r="K2207" s="4">
        <v>1.1111010001111099E+44</v>
      </c>
      <c r="L2207" t="s">
        <v>10777</v>
      </c>
      <c r="M2207" t="s">
        <v>24</v>
      </c>
      <c r="N2207" t="s">
        <v>10549</v>
      </c>
      <c r="O2207" t="s">
        <v>25</v>
      </c>
      <c r="P2207" t="s">
        <v>45</v>
      </c>
      <c r="Q2207" t="s">
        <v>2510</v>
      </c>
    </row>
    <row r="2208" spans="1:17" x14ac:dyDescent="0.25">
      <c r="A2208" t="s">
        <v>10774</v>
      </c>
      <c r="B2208" t="s">
        <v>44</v>
      </c>
      <c r="C2208">
        <v>9</v>
      </c>
      <c r="D2208" t="s">
        <v>18</v>
      </c>
      <c r="E2208" t="s">
        <v>29</v>
      </c>
      <c r="F2208" s="1">
        <v>0.54166666666666663</v>
      </c>
      <c r="G2208" t="s">
        <v>9149</v>
      </c>
      <c r="H2208" t="s">
        <v>38</v>
      </c>
      <c r="I2208">
        <v>60</v>
      </c>
      <c r="J2208">
        <v>19</v>
      </c>
      <c r="K2208" s="4">
        <v>1.1111010001111099E+44</v>
      </c>
      <c r="L2208" t="s">
        <v>10777</v>
      </c>
      <c r="M2208" t="s">
        <v>24</v>
      </c>
      <c r="N2208" t="s">
        <v>10549</v>
      </c>
      <c r="O2208" t="s">
        <v>25</v>
      </c>
      <c r="P2208" t="s">
        <v>45</v>
      </c>
      <c r="Q2208" t="s">
        <v>2511</v>
      </c>
    </row>
    <row r="2209" spans="1:17" x14ac:dyDescent="0.25">
      <c r="A2209" t="s">
        <v>10774</v>
      </c>
      <c r="B2209" t="s">
        <v>44</v>
      </c>
      <c r="C2209">
        <v>10</v>
      </c>
      <c r="D2209" t="s">
        <v>18</v>
      </c>
      <c r="E2209" t="s">
        <v>29</v>
      </c>
      <c r="F2209" s="1">
        <v>0.54166666666666663</v>
      </c>
      <c r="G2209" t="s">
        <v>10743</v>
      </c>
      <c r="H2209" t="s">
        <v>38</v>
      </c>
      <c r="I2209">
        <v>60</v>
      </c>
      <c r="J2209">
        <v>20</v>
      </c>
      <c r="K2209" s="4">
        <v>1.1111010001111099E+44</v>
      </c>
      <c r="L2209" t="s">
        <v>10777</v>
      </c>
      <c r="M2209" t="s">
        <v>24</v>
      </c>
      <c r="N2209" t="s">
        <v>10549</v>
      </c>
      <c r="O2209" t="s">
        <v>25</v>
      </c>
      <c r="P2209" t="s">
        <v>45</v>
      </c>
      <c r="Q2209" t="s">
        <v>2512</v>
      </c>
    </row>
    <row r="2210" spans="1:17" x14ac:dyDescent="0.25">
      <c r="A2210" t="s">
        <v>10774</v>
      </c>
      <c r="B2210" t="s">
        <v>44</v>
      </c>
      <c r="C2210">
        <v>11</v>
      </c>
      <c r="D2210" t="s">
        <v>18</v>
      </c>
      <c r="E2210" t="s">
        <v>29</v>
      </c>
      <c r="F2210" s="1">
        <v>0.58333333333333337</v>
      </c>
      <c r="G2210" t="s">
        <v>9157</v>
      </c>
      <c r="H2210" t="s">
        <v>38</v>
      </c>
      <c r="I2210">
        <v>60</v>
      </c>
      <c r="J2210">
        <v>21</v>
      </c>
      <c r="K2210" s="4">
        <v>1.1111010001111099E+44</v>
      </c>
      <c r="L2210" t="s">
        <v>10777</v>
      </c>
      <c r="M2210" t="s">
        <v>24</v>
      </c>
      <c r="N2210" t="s">
        <v>10549</v>
      </c>
      <c r="O2210" t="s">
        <v>25</v>
      </c>
      <c r="P2210" t="s">
        <v>45</v>
      </c>
      <c r="Q2210" t="s">
        <v>2513</v>
      </c>
    </row>
    <row r="2211" spans="1:17" x14ac:dyDescent="0.25">
      <c r="A2211" t="s">
        <v>10774</v>
      </c>
      <c r="B2211" t="s">
        <v>44</v>
      </c>
      <c r="C2211">
        <v>12</v>
      </c>
      <c r="D2211" t="s">
        <v>18</v>
      </c>
      <c r="E2211" t="s">
        <v>29</v>
      </c>
      <c r="F2211" s="1">
        <v>0.58333333333333337</v>
      </c>
      <c r="G2211" t="s">
        <v>10742</v>
      </c>
      <c r="H2211" t="s">
        <v>38</v>
      </c>
      <c r="I2211">
        <v>60</v>
      </c>
      <c r="J2211">
        <v>20</v>
      </c>
      <c r="K2211" s="4">
        <v>1.1111010001111099E+44</v>
      </c>
      <c r="L2211" t="s">
        <v>10777</v>
      </c>
      <c r="M2211" t="s">
        <v>24</v>
      </c>
      <c r="N2211" t="s">
        <v>10549</v>
      </c>
      <c r="O2211" t="s">
        <v>25</v>
      </c>
      <c r="P2211" t="s">
        <v>45</v>
      </c>
      <c r="Q2211" t="s">
        <v>2514</v>
      </c>
    </row>
    <row r="2212" spans="1:17" x14ac:dyDescent="0.25">
      <c r="A2212" t="s">
        <v>10774</v>
      </c>
      <c r="B2212" t="s">
        <v>44</v>
      </c>
      <c r="C2212">
        <v>13</v>
      </c>
      <c r="D2212" t="s">
        <v>18</v>
      </c>
      <c r="E2212" t="s">
        <v>29</v>
      </c>
      <c r="F2212" s="1">
        <v>0.625</v>
      </c>
      <c r="G2212" t="s">
        <v>10742</v>
      </c>
      <c r="H2212" t="s">
        <v>38</v>
      </c>
      <c r="I2212">
        <v>60</v>
      </c>
      <c r="J2212">
        <v>16</v>
      </c>
      <c r="K2212" s="4">
        <v>1.1111010001111099E+44</v>
      </c>
      <c r="L2212" t="s">
        <v>10777</v>
      </c>
      <c r="M2212" t="s">
        <v>24</v>
      </c>
      <c r="N2212" t="s">
        <v>10549</v>
      </c>
      <c r="O2212" t="s">
        <v>25</v>
      </c>
      <c r="P2212" t="s">
        <v>45</v>
      </c>
      <c r="Q2212" t="s">
        <v>2515</v>
      </c>
    </row>
    <row r="2213" spans="1:17" x14ac:dyDescent="0.25">
      <c r="A2213" t="s">
        <v>10774</v>
      </c>
      <c r="B2213" t="s">
        <v>44</v>
      </c>
      <c r="C2213">
        <v>14</v>
      </c>
      <c r="D2213" t="s">
        <v>18</v>
      </c>
      <c r="E2213" t="s">
        <v>33</v>
      </c>
      <c r="F2213" s="1">
        <v>0.54166666666666663</v>
      </c>
      <c r="G2213" t="s">
        <v>9149</v>
      </c>
      <c r="H2213" t="s">
        <v>38</v>
      </c>
      <c r="I2213">
        <v>60</v>
      </c>
      <c r="J2213">
        <v>17</v>
      </c>
      <c r="K2213" s="4">
        <v>1.1111110001111099E+44</v>
      </c>
      <c r="L2213" t="s">
        <v>10777</v>
      </c>
      <c r="M2213" t="s">
        <v>24</v>
      </c>
      <c r="N2213" t="s">
        <v>10549</v>
      </c>
      <c r="O2213" t="s">
        <v>25</v>
      </c>
      <c r="P2213" t="s">
        <v>45</v>
      </c>
      <c r="Q2213" t="s">
        <v>2516</v>
      </c>
    </row>
    <row r="2214" spans="1:17" x14ac:dyDescent="0.25">
      <c r="A2214" t="s">
        <v>10774</v>
      </c>
      <c r="B2214" t="s">
        <v>44</v>
      </c>
      <c r="C2214">
        <v>15</v>
      </c>
      <c r="D2214" t="s">
        <v>18</v>
      </c>
      <c r="E2214" t="s">
        <v>33</v>
      </c>
      <c r="F2214" s="1">
        <v>0.54166666666666663</v>
      </c>
      <c r="G2214" t="s">
        <v>10742</v>
      </c>
      <c r="H2214" t="s">
        <v>38</v>
      </c>
      <c r="I2214">
        <v>60</v>
      </c>
      <c r="J2214">
        <v>11</v>
      </c>
      <c r="K2214" s="4">
        <v>1.1111110001111099E+44</v>
      </c>
      <c r="L2214" t="s">
        <v>10777</v>
      </c>
      <c r="M2214" t="s">
        <v>24</v>
      </c>
      <c r="N2214" t="s">
        <v>10549</v>
      </c>
      <c r="O2214" t="s">
        <v>25</v>
      </c>
      <c r="P2214" t="s">
        <v>45</v>
      </c>
      <c r="Q2214" t="s">
        <v>2517</v>
      </c>
    </row>
    <row r="2215" spans="1:17" x14ac:dyDescent="0.25">
      <c r="A2215" t="s">
        <v>10774</v>
      </c>
      <c r="B2215" t="s">
        <v>44</v>
      </c>
      <c r="C2215">
        <v>16</v>
      </c>
      <c r="D2215" t="s">
        <v>18</v>
      </c>
      <c r="E2215" t="s">
        <v>33</v>
      </c>
      <c r="F2215" s="1">
        <v>0.58333333333333337</v>
      </c>
      <c r="G2215" t="s">
        <v>9149</v>
      </c>
      <c r="H2215" t="s">
        <v>38</v>
      </c>
      <c r="I2215">
        <v>60</v>
      </c>
      <c r="J2215">
        <v>18</v>
      </c>
      <c r="K2215" s="4">
        <v>1.1111110001111099E+44</v>
      </c>
      <c r="L2215" t="s">
        <v>10777</v>
      </c>
      <c r="M2215" t="s">
        <v>24</v>
      </c>
      <c r="N2215" t="s">
        <v>10549</v>
      </c>
      <c r="O2215" t="s">
        <v>25</v>
      </c>
      <c r="P2215" t="s">
        <v>45</v>
      </c>
      <c r="Q2215" t="s">
        <v>2518</v>
      </c>
    </row>
    <row r="2216" spans="1:17" x14ac:dyDescent="0.25">
      <c r="A2216" t="s">
        <v>10774</v>
      </c>
      <c r="B2216" t="s">
        <v>44</v>
      </c>
      <c r="C2216">
        <v>17</v>
      </c>
      <c r="D2216" t="s">
        <v>18</v>
      </c>
      <c r="E2216" t="s">
        <v>33</v>
      </c>
      <c r="F2216" s="1">
        <v>0.58333333333333337</v>
      </c>
      <c r="G2216" t="s">
        <v>10742</v>
      </c>
      <c r="H2216" t="s">
        <v>38</v>
      </c>
      <c r="I2216">
        <v>60</v>
      </c>
      <c r="J2216">
        <v>15</v>
      </c>
      <c r="K2216" s="4">
        <v>1.1111110001111099E+44</v>
      </c>
      <c r="L2216" t="s">
        <v>10777</v>
      </c>
      <c r="M2216" t="s">
        <v>24</v>
      </c>
      <c r="N2216" t="s">
        <v>10549</v>
      </c>
      <c r="O2216" t="s">
        <v>25</v>
      </c>
      <c r="P2216" t="s">
        <v>45</v>
      </c>
      <c r="Q2216" t="s">
        <v>2519</v>
      </c>
    </row>
    <row r="2217" spans="1:17" x14ac:dyDescent="0.25">
      <c r="A2217" t="s">
        <v>10774</v>
      </c>
      <c r="B2217" t="s">
        <v>44</v>
      </c>
      <c r="C2217">
        <v>18</v>
      </c>
      <c r="D2217" t="s">
        <v>18</v>
      </c>
      <c r="E2217" t="s">
        <v>33</v>
      </c>
      <c r="F2217" s="1">
        <v>0.625</v>
      </c>
      <c r="G2217" t="s">
        <v>10742</v>
      </c>
      <c r="H2217" t="s">
        <v>38</v>
      </c>
      <c r="I2217">
        <v>60</v>
      </c>
      <c r="J2217">
        <v>19</v>
      </c>
      <c r="K2217" s="4">
        <v>1.1111110001111099E+44</v>
      </c>
      <c r="L2217" t="s">
        <v>10777</v>
      </c>
      <c r="M2217" t="s">
        <v>24</v>
      </c>
      <c r="N2217" t="s">
        <v>10549</v>
      </c>
      <c r="O2217" t="s">
        <v>25</v>
      </c>
      <c r="P2217" t="s">
        <v>45</v>
      </c>
      <c r="Q2217" t="s">
        <v>2520</v>
      </c>
    </row>
    <row r="2218" spans="1:17" x14ac:dyDescent="0.25">
      <c r="A2218" t="s">
        <v>10774</v>
      </c>
      <c r="B2218" t="s">
        <v>44</v>
      </c>
      <c r="C2218">
        <v>19</v>
      </c>
      <c r="D2218" t="s">
        <v>18</v>
      </c>
      <c r="E2218" t="s">
        <v>42</v>
      </c>
      <c r="F2218" s="1">
        <v>0.54166666666666663</v>
      </c>
      <c r="G2218" t="s">
        <v>10743</v>
      </c>
      <c r="H2218" t="s">
        <v>38</v>
      </c>
      <c r="I2218">
        <v>60</v>
      </c>
      <c r="J2218">
        <v>21</v>
      </c>
      <c r="K2218" s="4">
        <v>1.1111110001111099E+44</v>
      </c>
      <c r="L2218" t="s">
        <v>10777</v>
      </c>
      <c r="M2218" t="s">
        <v>24</v>
      </c>
      <c r="N2218" t="s">
        <v>10549</v>
      </c>
      <c r="O2218" t="s">
        <v>25</v>
      </c>
      <c r="P2218" t="s">
        <v>45</v>
      </c>
      <c r="Q2218" t="s">
        <v>2521</v>
      </c>
    </row>
    <row r="2219" spans="1:17" x14ac:dyDescent="0.25">
      <c r="A2219" t="s">
        <v>10774</v>
      </c>
      <c r="B2219" t="s">
        <v>44</v>
      </c>
      <c r="C2219">
        <v>20</v>
      </c>
      <c r="D2219" t="s">
        <v>18</v>
      </c>
      <c r="E2219" t="s">
        <v>42</v>
      </c>
      <c r="F2219" s="1">
        <v>0.54166666666666663</v>
      </c>
      <c r="G2219" t="s">
        <v>10742</v>
      </c>
      <c r="H2219" t="s">
        <v>38</v>
      </c>
      <c r="I2219">
        <v>60</v>
      </c>
      <c r="J2219">
        <v>20</v>
      </c>
      <c r="K2219" s="4">
        <v>1.1111110001111099E+44</v>
      </c>
      <c r="L2219" t="s">
        <v>10777</v>
      </c>
      <c r="M2219" t="s">
        <v>24</v>
      </c>
      <c r="N2219" t="s">
        <v>10549</v>
      </c>
      <c r="O2219" t="s">
        <v>25</v>
      </c>
      <c r="P2219" t="s">
        <v>45</v>
      </c>
      <c r="Q2219" t="s">
        <v>2522</v>
      </c>
    </row>
    <row r="2220" spans="1:17" x14ac:dyDescent="0.25">
      <c r="A2220" t="s">
        <v>10774</v>
      </c>
      <c r="B2220" t="s">
        <v>44</v>
      </c>
      <c r="C2220">
        <v>21</v>
      </c>
      <c r="D2220" t="s">
        <v>18</v>
      </c>
      <c r="E2220" t="s">
        <v>42</v>
      </c>
      <c r="F2220" s="1">
        <v>0.58333333333333337</v>
      </c>
      <c r="G2220" t="s">
        <v>10743</v>
      </c>
      <c r="H2220" t="s">
        <v>38</v>
      </c>
      <c r="I2220">
        <v>60</v>
      </c>
      <c r="J2220">
        <v>21</v>
      </c>
      <c r="K2220" s="4">
        <v>1.1111110001111099E+44</v>
      </c>
      <c r="L2220" t="s">
        <v>10777</v>
      </c>
      <c r="M2220" t="s">
        <v>24</v>
      </c>
      <c r="N2220" t="s">
        <v>10549</v>
      </c>
      <c r="O2220" t="s">
        <v>25</v>
      </c>
      <c r="P2220" t="s">
        <v>45</v>
      </c>
      <c r="Q2220" t="s">
        <v>2523</v>
      </c>
    </row>
    <row r="2221" spans="1:17" x14ac:dyDescent="0.25">
      <c r="A2221" t="s">
        <v>10774</v>
      </c>
      <c r="B2221" t="s">
        <v>44</v>
      </c>
      <c r="C2221">
        <v>22</v>
      </c>
      <c r="D2221" t="s">
        <v>18</v>
      </c>
      <c r="E2221" t="s">
        <v>42</v>
      </c>
      <c r="F2221" s="1">
        <v>0.58333333333333337</v>
      </c>
      <c r="G2221" t="s">
        <v>10741</v>
      </c>
      <c r="H2221" t="s">
        <v>38</v>
      </c>
      <c r="I2221">
        <v>60</v>
      </c>
      <c r="J2221">
        <v>21</v>
      </c>
      <c r="K2221" s="4">
        <v>1.1111110001111099E+44</v>
      </c>
      <c r="L2221" t="s">
        <v>10777</v>
      </c>
      <c r="M2221" t="s">
        <v>24</v>
      </c>
      <c r="N2221" t="s">
        <v>10549</v>
      </c>
      <c r="O2221" t="s">
        <v>25</v>
      </c>
      <c r="P2221" t="s">
        <v>45</v>
      </c>
      <c r="Q2221" t="s">
        <v>2524</v>
      </c>
    </row>
    <row r="2222" spans="1:17" x14ac:dyDescent="0.25">
      <c r="A2222" t="s">
        <v>10774</v>
      </c>
      <c r="B2222" t="s">
        <v>44</v>
      </c>
      <c r="C2222">
        <v>23</v>
      </c>
      <c r="D2222" t="s">
        <v>18</v>
      </c>
      <c r="E2222" t="s">
        <v>42</v>
      </c>
      <c r="F2222" s="1">
        <v>0.625</v>
      </c>
      <c r="G2222" t="s">
        <v>10742</v>
      </c>
      <c r="H2222" t="s">
        <v>38</v>
      </c>
      <c r="I2222">
        <v>60</v>
      </c>
      <c r="J2222">
        <v>19</v>
      </c>
      <c r="K2222" s="4">
        <v>1.1111110001111099E+44</v>
      </c>
      <c r="L2222" t="s">
        <v>10777</v>
      </c>
      <c r="M2222" t="s">
        <v>24</v>
      </c>
      <c r="N2222" t="s">
        <v>10549</v>
      </c>
      <c r="O2222" t="s">
        <v>25</v>
      </c>
      <c r="P2222" t="s">
        <v>45</v>
      </c>
      <c r="Q2222" t="s">
        <v>2525</v>
      </c>
    </row>
    <row r="2223" spans="1:17" x14ac:dyDescent="0.25">
      <c r="A2223" t="s">
        <v>10774</v>
      </c>
      <c r="B2223" t="s">
        <v>44</v>
      </c>
      <c r="C2223">
        <v>24</v>
      </c>
      <c r="D2223" t="s">
        <v>18</v>
      </c>
      <c r="E2223" t="s">
        <v>37</v>
      </c>
      <c r="F2223" s="1">
        <v>0.5</v>
      </c>
      <c r="G2223" t="s">
        <v>10741</v>
      </c>
      <c r="H2223" t="s">
        <v>38</v>
      </c>
      <c r="I2223">
        <v>60</v>
      </c>
      <c r="J2223">
        <v>16</v>
      </c>
      <c r="K2223" s="4">
        <v>1.11101100011111E+44</v>
      </c>
      <c r="L2223" t="s">
        <v>10777</v>
      </c>
      <c r="M2223" t="s">
        <v>24</v>
      </c>
      <c r="N2223" t="s">
        <v>10549</v>
      </c>
      <c r="O2223" t="s">
        <v>25</v>
      </c>
      <c r="P2223" t="s">
        <v>45</v>
      </c>
      <c r="Q2223" t="s">
        <v>2526</v>
      </c>
    </row>
    <row r="2224" spans="1:17" x14ac:dyDescent="0.25">
      <c r="A2224" t="s">
        <v>10774</v>
      </c>
      <c r="B2224" t="s">
        <v>44</v>
      </c>
      <c r="C2224">
        <v>25</v>
      </c>
      <c r="D2224" t="s">
        <v>18</v>
      </c>
      <c r="E2224" t="s">
        <v>37</v>
      </c>
      <c r="F2224" s="1">
        <v>0.5</v>
      </c>
      <c r="G2224" t="s">
        <v>10743</v>
      </c>
      <c r="H2224" t="s">
        <v>38</v>
      </c>
      <c r="I2224">
        <v>60</v>
      </c>
      <c r="J2224">
        <v>16</v>
      </c>
      <c r="K2224" s="4">
        <v>1.11101100011111E+44</v>
      </c>
      <c r="L2224" t="s">
        <v>10777</v>
      </c>
      <c r="M2224" t="s">
        <v>24</v>
      </c>
      <c r="N2224" t="s">
        <v>10549</v>
      </c>
      <c r="O2224" t="s">
        <v>25</v>
      </c>
      <c r="P2224" t="s">
        <v>45</v>
      </c>
      <c r="Q2224" t="s">
        <v>2527</v>
      </c>
    </row>
    <row r="2225" spans="1:17" x14ac:dyDescent="0.25">
      <c r="A2225" t="s">
        <v>10774</v>
      </c>
      <c r="B2225" t="s">
        <v>44</v>
      </c>
      <c r="C2225">
        <v>26</v>
      </c>
      <c r="D2225" t="s">
        <v>18</v>
      </c>
      <c r="E2225" t="s">
        <v>37</v>
      </c>
      <c r="F2225" s="1">
        <v>0.54166666666666663</v>
      </c>
      <c r="G2225" t="s">
        <v>10743</v>
      </c>
      <c r="H2225" t="s">
        <v>38</v>
      </c>
      <c r="I2225">
        <v>60</v>
      </c>
      <c r="J2225">
        <v>16</v>
      </c>
      <c r="K2225" s="4">
        <v>1.11101100011111E+44</v>
      </c>
      <c r="L2225" t="s">
        <v>10777</v>
      </c>
      <c r="M2225" t="s">
        <v>24</v>
      </c>
      <c r="N2225" t="s">
        <v>10549</v>
      </c>
      <c r="O2225" t="s">
        <v>25</v>
      </c>
      <c r="P2225" t="s">
        <v>45</v>
      </c>
      <c r="Q2225" t="s">
        <v>2528</v>
      </c>
    </row>
    <row r="2226" spans="1:17" x14ac:dyDescent="0.25">
      <c r="A2226" t="s">
        <v>10783</v>
      </c>
      <c r="B2226" t="s">
        <v>391</v>
      </c>
      <c r="C2226">
        <v>1</v>
      </c>
      <c r="D2226" t="s">
        <v>18</v>
      </c>
      <c r="E2226" t="s">
        <v>19</v>
      </c>
      <c r="F2226" s="1">
        <v>0.66666666666666663</v>
      </c>
      <c r="G2226" t="s">
        <v>10738</v>
      </c>
      <c r="H2226" t="s">
        <v>38</v>
      </c>
      <c r="I2226">
        <v>60</v>
      </c>
      <c r="J2226">
        <v>39</v>
      </c>
      <c r="K2226" s="4">
        <v>1.111100111111E+23</v>
      </c>
      <c r="L2226" t="s">
        <v>10784</v>
      </c>
      <c r="M2226" t="s">
        <v>24</v>
      </c>
      <c r="N2226" t="s">
        <v>10549</v>
      </c>
      <c r="O2226" t="s">
        <v>66</v>
      </c>
      <c r="P2226" t="s">
        <v>9372</v>
      </c>
      <c r="Q2226" t="s">
        <v>2529</v>
      </c>
    </row>
    <row r="2227" spans="1:17" x14ac:dyDescent="0.25">
      <c r="A2227" t="s">
        <v>10783</v>
      </c>
      <c r="B2227" t="s">
        <v>391</v>
      </c>
      <c r="C2227">
        <v>3</v>
      </c>
      <c r="D2227" t="s">
        <v>18</v>
      </c>
      <c r="E2227" t="s">
        <v>29</v>
      </c>
      <c r="F2227" s="1">
        <v>0.66666666666666663</v>
      </c>
      <c r="G2227" t="s">
        <v>10738</v>
      </c>
      <c r="H2227" t="s">
        <v>38</v>
      </c>
      <c r="I2227">
        <v>60</v>
      </c>
      <c r="J2227">
        <v>23</v>
      </c>
      <c r="K2227" s="4">
        <v>1.111100111111E+23</v>
      </c>
      <c r="L2227" t="s">
        <v>10784</v>
      </c>
      <c r="M2227" t="s">
        <v>24</v>
      </c>
      <c r="N2227" t="s">
        <v>10549</v>
      </c>
      <c r="O2227" t="s">
        <v>66</v>
      </c>
      <c r="P2227" t="s">
        <v>9372</v>
      </c>
      <c r="Q2227" t="s">
        <v>2530</v>
      </c>
    </row>
    <row r="2228" spans="1:17" x14ac:dyDescent="0.25">
      <c r="A2228" t="s">
        <v>10783</v>
      </c>
      <c r="B2228" t="s">
        <v>391</v>
      </c>
      <c r="C2228">
        <v>4</v>
      </c>
      <c r="D2228" t="s">
        <v>18</v>
      </c>
      <c r="E2228" t="s">
        <v>19</v>
      </c>
      <c r="F2228" s="1">
        <v>0.58333333333333337</v>
      </c>
      <c r="G2228" t="s">
        <v>10547</v>
      </c>
      <c r="H2228" t="s">
        <v>38</v>
      </c>
      <c r="I2228">
        <v>60</v>
      </c>
      <c r="J2228">
        <v>26</v>
      </c>
      <c r="K2228" s="4">
        <v>1.111100111111E+23</v>
      </c>
      <c r="L2228" t="s">
        <v>10784</v>
      </c>
      <c r="M2228" t="s">
        <v>24</v>
      </c>
      <c r="N2228" t="s">
        <v>10549</v>
      </c>
      <c r="O2228" t="s">
        <v>66</v>
      </c>
      <c r="P2228" t="s">
        <v>9372</v>
      </c>
      <c r="Q2228" t="s">
        <v>2531</v>
      </c>
    </row>
    <row r="2229" spans="1:17" x14ac:dyDescent="0.25">
      <c r="A2229" t="s">
        <v>10783</v>
      </c>
      <c r="B2229" t="s">
        <v>391</v>
      </c>
      <c r="C2229">
        <v>5</v>
      </c>
      <c r="D2229" t="s">
        <v>18</v>
      </c>
      <c r="E2229" t="s">
        <v>37</v>
      </c>
      <c r="F2229" s="1">
        <v>0.66666666666666663</v>
      </c>
      <c r="G2229" t="s">
        <v>10547</v>
      </c>
      <c r="H2229" t="s">
        <v>38</v>
      </c>
      <c r="I2229">
        <v>60</v>
      </c>
      <c r="J2229">
        <v>25</v>
      </c>
      <c r="K2229" s="4">
        <v>1.111100111111E+23</v>
      </c>
      <c r="L2229" t="s">
        <v>10784</v>
      </c>
      <c r="M2229" t="s">
        <v>24</v>
      </c>
      <c r="N2229" t="s">
        <v>10549</v>
      </c>
      <c r="O2229" t="s">
        <v>66</v>
      </c>
      <c r="P2229" t="s">
        <v>9372</v>
      </c>
      <c r="Q2229" t="s">
        <v>2532</v>
      </c>
    </row>
    <row r="2230" spans="1:17" x14ac:dyDescent="0.25">
      <c r="A2230" t="s">
        <v>10783</v>
      </c>
      <c r="B2230" t="s">
        <v>17</v>
      </c>
      <c r="C2230">
        <v>1</v>
      </c>
      <c r="D2230" t="s">
        <v>18</v>
      </c>
      <c r="E2230" t="s">
        <v>29</v>
      </c>
      <c r="F2230" s="1">
        <v>0.45833333333333331</v>
      </c>
      <c r="G2230" t="s">
        <v>10646</v>
      </c>
      <c r="H2230" t="s">
        <v>10785</v>
      </c>
      <c r="I2230">
        <v>60</v>
      </c>
      <c r="J2230">
        <v>113</v>
      </c>
      <c r="K2230" s="4">
        <v>1.1111100111111E+24</v>
      </c>
      <c r="L2230" t="s">
        <v>10784</v>
      </c>
      <c r="M2230" t="s">
        <v>915</v>
      </c>
      <c r="N2230" t="s">
        <v>10549</v>
      </c>
      <c r="O2230" t="s">
        <v>66</v>
      </c>
      <c r="P2230" t="s">
        <v>20</v>
      </c>
      <c r="Q2230" t="s">
        <v>2534</v>
      </c>
    </row>
    <row r="2231" spans="1:17" x14ac:dyDescent="0.25">
      <c r="A2231" t="s">
        <v>10783</v>
      </c>
      <c r="B2231" t="s">
        <v>28</v>
      </c>
      <c r="C2231">
        <v>1</v>
      </c>
      <c r="D2231" t="s">
        <v>18</v>
      </c>
      <c r="E2231" t="s">
        <v>33</v>
      </c>
      <c r="F2231" s="1">
        <v>0.41666666666666669</v>
      </c>
      <c r="G2231" t="s">
        <v>10646</v>
      </c>
      <c r="H2231" t="s">
        <v>10786</v>
      </c>
      <c r="I2231">
        <v>60</v>
      </c>
      <c r="J2231">
        <v>111</v>
      </c>
      <c r="K2231" s="4">
        <v>1.1111100111111E+24</v>
      </c>
      <c r="L2231" t="s">
        <v>10784</v>
      </c>
      <c r="M2231" t="s">
        <v>915</v>
      </c>
      <c r="N2231" t="s">
        <v>10549</v>
      </c>
      <c r="O2231" t="s">
        <v>66</v>
      </c>
      <c r="P2231" t="s">
        <v>20</v>
      </c>
      <c r="Q2231" t="s">
        <v>2535</v>
      </c>
    </row>
    <row r="2232" spans="1:17" x14ac:dyDescent="0.25">
      <c r="A2232" t="s">
        <v>10783</v>
      </c>
      <c r="B2232" t="s">
        <v>32</v>
      </c>
      <c r="C2232">
        <v>1</v>
      </c>
      <c r="D2232" t="s">
        <v>18</v>
      </c>
      <c r="E2232" t="s">
        <v>19</v>
      </c>
      <c r="F2232" s="1">
        <v>0.33333333333333331</v>
      </c>
      <c r="G2232" t="s">
        <v>10646</v>
      </c>
      <c r="H2232" t="s">
        <v>10787</v>
      </c>
      <c r="I2232">
        <v>60</v>
      </c>
      <c r="J2232">
        <v>112</v>
      </c>
      <c r="K2232" s="4">
        <v>1.1111100111111E+24</v>
      </c>
      <c r="L2232" t="s">
        <v>10784</v>
      </c>
      <c r="M2232" t="s">
        <v>915</v>
      </c>
      <c r="N2232" t="s">
        <v>10549</v>
      </c>
      <c r="O2232" t="s">
        <v>66</v>
      </c>
      <c r="P2232" t="s">
        <v>20</v>
      </c>
      <c r="Q2232" t="s">
        <v>2536</v>
      </c>
    </row>
    <row r="2233" spans="1:17" x14ac:dyDescent="0.25">
      <c r="A2233" t="s">
        <v>10783</v>
      </c>
      <c r="B2233" t="s">
        <v>479</v>
      </c>
      <c r="C2233">
        <v>1</v>
      </c>
      <c r="D2233" t="s">
        <v>18</v>
      </c>
      <c r="E2233" t="s">
        <v>42</v>
      </c>
      <c r="F2233" s="1">
        <v>0.41666666666666669</v>
      </c>
      <c r="G2233" t="s">
        <v>10596</v>
      </c>
      <c r="H2233" t="s">
        <v>10788</v>
      </c>
      <c r="I2233">
        <v>60</v>
      </c>
      <c r="J2233">
        <v>112</v>
      </c>
      <c r="K2233" s="4">
        <v>1.1111100111111E+24</v>
      </c>
      <c r="L2233" t="s">
        <v>10784</v>
      </c>
      <c r="M2233" t="s">
        <v>915</v>
      </c>
      <c r="N2233" t="s">
        <v>10549</v>
      </c>
      <c r="O2233" t="s">
        <v>66</v>
      </c>
      <c r="P2233" t="s">
        <v>20</v>
      </c>
      <c r="Q2233" t="s">
        <v>2537</v>
      </c>
    </row>
    <row r="2234" spans="1:17" x14ac:dyDescent="0.25">
      <c r="A2234" t="s">
        <v>10789</v>
      </c>
      <c r="B2234" t="s">
        <v>391</v>
      </c>
      <c r="C2234">
        <v>2</v>
      </c>
      <c r="D2234" t="s">
        <v>18</v>
      </c>
      <c r="E2234" t="s">
        <v>42</v>
      </c>
      <c r="F2234" s="1">
        <v>0.625</v>
      </c>
      <c r="G2234" t="s">
        <v>9373</v>
      </c>
      <c r="H2234" t="s">
        <v>38</v>
      </c>
      <c r="I2234">
        <v>120</v>
      </c>
      <c r="J2234">
        <v>45</v>
      </c>
      <c r="K2234" s="4">
        <v>1.1111100111111E+24</v>
      </c>
      <c r="L2234" t="s">
        <v>10790</v>
      </c>
      <c r="M2234" t="s">
        <v>24</v>
      </c>
      <c r="N2234" t="s">
        <v>10549</v>
      </c>
      <c r="O2234" t="s">
        <v>66</v>
      </c>
      <c r="P2234" t="s">
        <v>9372</v>
      </c>
      <c r="Q2234" t="s">
        <v>2538</v>
      </c>
    </row>
    <row r="2235" spans="1:17" x14ac:dyDescent="0.25">
      <c r="A2235" t="s">
        <v>10789</v>
      </c>
      <c r="B2235" t="s">
        <v>391</v>
      </c>
      <c r="C2235">
        <v>3</v>
      </c>
      <c r="D2235" t="s">
        <v>18</v>
      </c>
      <c r="E2235" t="s">
        <v>37</v>
      </c>
      <c r="F2235" s="1">
        <v>0.54166666666666663</v>
      </c>
      <c r="G2235" t="s">
        <v>9373</v>
      </c>
      <c r="H2235" t="s">
        <v>38</v>
      </c>
      <c r="I2235">
        <v>120</v>
      </c>
      <c r="J2235">
        <v>45</v>
      </c>
      <c r="K2235" s="4">
        <v>1.1111100111111E+24</v>
      </c>
      <c r="L2235" t="s">
        <v>10790</v>
      </c>
      <c r="M2235" t="s">
        <v>24</v>
      </c>
      <c r="N2235" t="s">
        <v>10549</v>
      </c>
      <c r="O2235" t="s">
        <v>66</v>
      </c>
      <c r="P2235" t="s">
        <v>9372</v>
      </c>
      <c r="Q2235" t="s">
        <v>2539</v>
      </c>
    </row>
    <row r="2236" spans="1:17" x14ac:dyDescent="0.25">
      <c r="A2236" t="s">
        <v>10789</v>
      </c>
      <c r="B2236" t="s">
        <v>391</v>
      </c>
      <c r="C2236">
        <v>4</v>
      </c>
      <c r="D2236" t="s">
        <v>18</v>
      </c>
      <c r="E2236" t="s">
        <v>37</v>
      </c>
      <c r="F2236" s="1">
        <v>0.625</v>
      </c>
      <c r="G2236" t="s">
        <v>9373</v>
      </c>
      <c r="H2236" t="s">
        <v>38</v>
      </c>
      <c r="I2236">
        <v>120</v>
      </c>
      <c r="J2236">
        <v>44</v>
      </c>
      <c r="K2236" s="4">
        <v>1.1111100111111E+24</v>
      </c>
      <c r="L2236" t="s">
        <v>10790</v>
      </c>
      <c r="M2236" t="s">
        <v>24</v>
      </c>
      <c r="N2236" t="s">
        <v>10549</v>
      </c>
      <c r="O2236" t="s">
        <v>66</v>
      </c>
      <c r="P2236" t="s">
        <v>9372</v>
      </c>
      <c r="Q2236" t="s">
        <v>2540</v>
      </c>
    </row>
    <row r="2237" spans="1:17" x14ac:dyDescent="0.25">
      <c r="A2237" t="s">
        <v>10789</v>
      </c>
      <c r="B2237" t="s">
        <v>391</v>
      </c>
      <c r="C2237">
        <v>5</v>
      </c>
      <c r="D2237" t="s">
        <v>18</v>
      </c>
      <c r="E2237" t="s">
        <v>42</v>
      </c>
      <c r="F2237" s="1">
        <v>0.54166666666666663</v>
      </c>
      <c r="G2237" t="s">
        <v>10547</v>
      </c>
      <c r="H2237" t="s">
        <v>38</v>
      </c>
      <c r="I2237">
        <v>120</v>
      </c>
      <c r="J2237">
        <v>15</v>
      </c>
      <c r="K2237" s="4">
        <v>1.1111100111111E+24</v>
      </c>
      <c r="L2237" t="s">
        <v>10790</v>
      </c>
      <c r="M2237" t="s">
        <v>24</v>
      </c>
      <c r="N2237" t="s">
        <v>10549</v>
      </c>
      <c r="O2237" t="s">
        <v>66</v>
      </c>
      <c r="P2237" t="s">
        <v>9372</v>
      </c>
      <c r="Q2237" t="s">
        <v>2541</v>
      </c>
    </row>
    <row r="2238" spans="1:17" x14ac:dyDescent="0.25">
      <c r="A2238" t="s">
        <v>10789</v>
      </c>
      <c r="B2238" t="s">
        <v>391</v>
      </c>
      <c r="C2238">
        <v>6</v>
      </c>
      <c r="D2238" t="s">
        <v>18</v>
      </c>
      <c r="E2238" t="s">
        <v>37</v>
      </c>
      <c r="F2238" s="1">
        <v>0.58333333333333337</v>
      </c>
      <c r="G2238" t="s">
        <v>10547</v>
      </c>
      <c r="H2238" t="s">
        <v>38</v>
      </c>
      <c r="I2238">
        <v>120</v>
      </c>
      <c r="J2238">
        <v>16</v>
      </c>
      <c r="K2238" s="4">
        <v>1.1111100111111E+24</v>
      </c>
      <c r="L2238" t="s">
        <v>38</v>
      </c>
      <c r="M2238" t="s">
        <v>24</v>
      </c>
      <c r="N2238" t="s">
        <v>10549</v>
      </c>
      <c r="O2238" t="s">
        <v>66</v>
      </c>
      <c r="P2238" t="s">
        <v>9372</v>
      </c>
      <c r="Q2238" t="s">
        <v>2542</v>
      </c>
    </row>
    <row r="2239" spans="1:17" x14ac:dyDescent="0.25">
      <c r="A2239" t="s">
        <v>10789</v>
      </c>
      <c r="B2239" t="s">
        <v>17</v>
      </c>
      <c r="C2239">
        <v>1</v>
      </c>
      <c r="D2239" t="s">
        <v>18</v>
      </c>
      <c r="E2239" t="s">
        <v>19</v>
      </c>
      <c r="F2239" s="1">
        <v>0.41666666666666669</v>
      </c>
      <c r="G2239" t="s">
        <v>10244</v>
      </c>
      <c r="H2239" t="s">
        <v>10791</v>
      </c>
      <c r="I2239">
        <v>60</v>
      </c>
      <c r="J2239">
        <v>165</v>
      </c>
      <c r="K2239" s="4">
        <v>1.1111100111111E+24</v>
      </c>
      <c r="L2239" t="s">
        <v>10790</v>
      </c>
      <c r="M2239" t="s">
        <v>915</v>
      </c>
      <c r="N2239" t="s">
        <v>10549</v>
      </c>
      <c r="O2239" t="s">
        <v>66</v>
      </c>
      <c r="P2239" t="s">
        <v>20</v>
      </c>
      <c r="Q2239" t="s">
        <v>2543</v>
      </c>
    </row>
    <row r="2240" spans="1:17" x14ac:dyDescent="0.25">
      <c r="A2240" t="s">
        <v>10789</v>
      </c>
      <c r="B2240" t="s">
        <v>28</v>
      </c>
      <c r="C2240">
        <v>1</v>
      </c>
      <c r="D2240" t="s">
        <v>18</v>
      </c>
      <c r="E2240" t="s">
        <v>29</v>
      </c>
      <c r="F2240" s="1">
        <v>0.33333333333333331</v>
      </c>
      <c r="G2240" t="s">
        <v>10244</v>
      </c>
      <c r="H2240" t="s">
        <v>10792</v>
      </c>
      <c r="I2240">
        <v>60</v>
      </c>
      <c r="J2240">
        <v>165</v>
      </c>
      <c r="K2240" s="4">
        <v>1.1111100111111E+24</v>
      </c>
      <c r="L2240" t="s">
        <v>38</v>
      </c>
      <c r="M2240" t="s">
        <v>915</v>
      </c>
      <c r="N2240" t="s">
        <v>10549</v>
      </c>
      <c r="O2240" t="s">
        <v>66</v>
      </c>
      <c r="P2240" t="s">
        <v>20</v>
      </c>
      <c r="Q2240" t="s">
        <v>2544</v>
      </c>
    </row>
    <row r="2241" spans="1:17" x14ac:dyDescent="0.25">
      <c r="A2241" t="s">
        <v>10789</v>
      </c>
      <c r="B2241" t="s">
        <v>32</v>
      </c>
      <c r="C2241">
        <v>1</v>
      </c>
      <c r="D2241" t="s">
        <v>18</v>
      </c>
      <c r="E2241" t="s">
        <v>33</v>
      </c>
      <c r="F2241" s="1">
        <v>0.33333333333333331</v>
      </c>
      <c r="G2241" t="s">
        <v>10244</v>
      </c>
      <c r="H2241" t="s">
        <v>10793</v>
      </c>
      <c r="I2241">
        <v>60</v>
      </c>
      <c r="J2241">
        <v>165</v>
      </c>
      <c r="K2241" s="4">
        <v>1.1111100111111E+24</v>
      </c>
      <c r="L2241" t="s">
        <v>38</v>
      </c>
      <c r="M2241" t="s">
        <v>915</v>
      </c>
      <c r="N2241" t="s">
        <v>10549</v>
      </c>
      <c r="O2241" t="s">
        <v>66</v>
      </c>
      <c r="P2241" t="s">
        <v>20</v>
      </c>
      <c r="Q2241" t="s">
        <v>2545</v>
      </c>
    </row>
    <row r="2242" spans="1:17" x14ac:dyDescent="0.25">
      <c r="A2242" t="s">
        <v>10794</v>
      </c>
      <c r="B2242" t="s">
        <v>17</v>
      </c>
      <c r="C2242">
        <v>1</v>
      </c>
      <c r="D2242" t="s">
        <v>18</v>
      </c>
      <c r="E2242" t="s">
        <v>19</v>
      </c>
      <c r="F2242" s="1">
        <v>0.45833333333333331</v>
      </c>
      <c r="G2242" t="s">
        <v>9209</v>
      </c>
      <c r="H2242" t="s">
        <v>10795</v>
      </c>
      <c r="I2242">
        <v>60</v>
      </c>
      <c r="J2242">
        <v>0</v>
      </c>
      <c r="K2242" s="4">
        <v>1.1111010001111099E+44</v>
      </c>
      <c r="L2242" t="s">
        <v>10796</v>
      </c>
      <c r="M2242" t="s">
        <v>24</v>
      </c>
      <c r="N2242" t="s">
        <v>10549</v>
      </c>
      <c r="O2242" t="s">
        <v>25</v>
      </c>
      <c r="P2242" t="s">
        <v>20</v>
      </c>
      <c r="Q2242" t="s">
        <v>2546</v>
      </c>
    </row>
    <row r="2243" spans="1:17" x14ac:dyDescent="0.25">
      <c r="A2243" t="s">
        <v>10794</v>
      </c>
      <c r="B2243" t="s">
        <v>28</v>
      </c>
      <c r="C2243">
        <v>1</v>
      </c>
      <c r="D2243" t="s">
        <v>18</v>
      </c>
      <c r="E2243" t="s">
        <v>33</v>
      </c>
      <c r="F2243" s="1">
        <v>0.5</v>
      </c>
      <c r="G2243" t="s">
        <v>9176</v>
      </c>
      <c r="H2243" t="s">
        <v>10797</v>
      </c>
      <c r="I2243">
        <v>60</v>
      </c>
      <c r="J2243">
        <v>0</v>
      </c>
      <c r="K2243" s="4">
        <v>1.1111110001111099E+44</v>
      </c>
      <c r="L2243" t="s">
        <v>10796</v>
      </c>
      <c r="M2243" t="s">
        <v>24</v>
      </c>
      <c r="N2243" t="s">
        <v>10549</v>
      </c>
      <c r="O2243" t="s">
        <v>25</v>
      </c>
      <c r="P2243" t="s">
        <v>20</v>
      </c>
      <c r="Q2243" t="s">
        <v>2547</v>
      </c>
    </row>
    <row r="2244" spans="1:17" x14ac:dyDescent="0.25">
      <c r="A2244" t="s">
        <v>10794</v>
      </c>
      <c r="B2244" t="s">
        <v>32</v>
      </c>
      <c r="C2244">
        <v>1</v>
      </c>
      <c r="D2244" t="s">
        <v>18</v>
      </c>
      <c r="E2244" t="s">
        <v>37</v>
      </c>
      <c r="F2244" s="1">
        <v>0.58333333333333337</v>
      </c>
      <c r="G2244" t="s">
        <v>9302</v>
      </c>
      <c r="H2244" t="s">
        <v>10798</v>
      </c>
      <c r="I2244">
        <v>60</v>
      </c>
      <c r="J2244">
        <v>0</v>
      </c>
      <c r="K2244" s="4">
        <v>1.11101100011111E+44</v>
      </c>
      <c r="L2244" t="s">
        <v>10796</v>
      </c>
      <c r="M2244" t="s">
        <v>24</v>
      </c>
      <c r="N2244" t="s">
        <v>10549</v>
      </c>
      <c r="O2244" t="s">
        <v>25</v>
      </c>
      <c r="P2244" t="s">
        <v>20</v>
      </c>
      <c r="Q2244" t="s">
        <v>2548</v>
      </c>
    </row>
    <row r="2245" spans="1:17" x14ac:dyDescent="0.25">
      <c r="A2245" t="s">
        <v>10794</v>
      </c>
      <c r="B2245" t="s">
        <v>44</v>
      </c>
      <c r="C2245">
        <v>1</v>
      </c>
      <c r="D2245" t="s">
        <v>18</v>
      </c>
      <c r="E2245" t="s">
        <v>37</v>
      </c>
      <c r="F2245" s="1">
        <v>0.41666666666666669</v>
      </c>
      <c r="G2245" t="s">
        <v>9176</v>
      </c>
      <c r="H2245" t="s">
        <v>10798</v>
      </c>
      <c r="I2245">
        <v>60</v>
      </c>
      <c r="J2245">
        <v>0</v>
      </c>
      <c r="K2245" s="4">
        <v>1.11101100011111E+44</v>
      </c>
      <c r="L2245" t="s">
        <v>10796</v>
      </c>
      <c r="M2245" t="s">
        <v>24</v>
      </c>
      <c r="N2245" t="s">
        <v>10549</v>
      </c>
      <c r="O2245" t="s">
        <v>25</v>
      </c>
      <c r="P2245" t="s">
        <v>45</v>
      </c>
      <c r="Q2245" t="s">
        <v>2549</v>
      </c>
    </row>
    <row r="2246" spans="1:17" x14ac:dyDescent="0.25">
      <c r="A2246" t="s">
        <v>10799</v>
      </c>
      <c r="B2246" t="s">
        <v>391</v>
      </c>
      <c r="C2246">
        <v>1</v>
      </c>
      <c r="D2246" t="s">
        <v>18</v>
      </c>
      <c r="E2246" t="s">
        <v>33</v>
      </c>
      <c r="F2246" s="1">
        <v>0.625</v>
      </c>
      <c r="G2246" t="s">
        <v>10547</v>
      </c>
      <c r="H2246" t="s">
        <v>10800</v>
      </c>
      <c r="I2246">
        <v>60</v>
      </c>
      <c r="J2246">
        <v>0</v>
      </c>
      <c r="K2246" s="4">
        <v>1.1111110001111099E+44</v>
      </c>
      <c r="L2246" t="s">
        <v>10801</v>
      </c>
      <c r="M2246" t="s">
        <v>24</v>
      </c>
      <c r="N2246" t="s">
        <v>10549</v>
      </c>
      <c r="O2246" t="s">
        <v>25</v>
      </c>
      <c r="P2246" t="s">
        <v>9372</v>
      </c>
      <c r="Q2246" t="s">
        <v>2550</v>
      </c>
    </row>
    <row r="2247" spans="1:17" x14ac:dyDescent="0.25">
      <c r="A2247" t="s">
        <v>10799</v>
      </c>
      <c r="B2247" t="s">
        <v>17</v>
      </c>
      <c r="C2247">
        <v>1</v>
      </c>
      <c r="D2247" t="s">
        <v>18</v>
      </c>
      <c r="E2247" t="s">
        <v>29</v>
      </c>
      <c r="F2247" s="1">
        <v>0.54166666666666663</v>
      </c>
      <c r="G2247" t="s">
        <v>9228</v>
      </c>
      <c r="H2247" t="s">
        <v>10802</v>
      </c>
      <c r="I2247">
        <v>60</v>
      </c>
      <c r="J2247">
        <v>0</v>
      </c>
      <c r="K2247" s="4">
        <v>1.1111010001111099E+44</v>
      </c>
      <c r="L2247" t="s">
        <v>10801</v>
      </c>
      <c r="M2247" t="s">
        <v>24</v>
      </c>
      <c r="N2247" t="s">
        <v>10549</v>
      </c>
      <c r="O2247" t="s">
        <v>25</v>
      </c>
      <c r="P2247" t="s">
        <v>20</v>
      </c>
      <c r="Q2247" t="s">
        <v>2551</v>
      </c>
    </row>
    <row r="2248" spans="1:17" x14ac:dyDescent="0.25">
      <c r="A2248" t="s">
        <v>10799</v>
      </c>
      <c r="B2248" t="s">
        <v>28</v>
      </c>
      <c r="C2248">
        <v>1</v>
      </c>
      <c r="D2248" t="s">
        <v>18</v>
      </c>
      <c r="E2248" t="s">
        <v>42</v>
      </c>
      <c r="F2248" s="1">
        <v>0.58333333333333337</v>
      </c>
      <c r="G2248" t="s">
        <v>9176</v>
      </c>
      <c r="H2248" t="s">
        <v>10803</v>
      </c>
      <c r="I2248">
        <v>60</v>
      </c>
      <c r="J2248">
        <v>0</v>
      </c>
      <c r="K2248" s="4">
        <v>1.1111110001111099E+44</v>
      </c>
      <c r="L2248" t="s">
        <v>10801</v>
      </c>
      <c r="M2248" t="s">
        <v>24</v>
      </c>
      <c r="N2248" t="s">
        <v>10549</v>
      </c>
      <c r="O2248" t="s">
        <v>25</v>
      </c>
      <c r="P2248" t="s">
        <v>20</v>
      </c>
      <c r="Q2248" t="s">
        <v>2552</v>
      </c>
    </row>
    <row r="2249" spans="1:17" x14ac:dyDescent="0.25">
      <c r="A2249" t="s">
        <v>10799</v>
      </c>
      <c r="B2249" t="s">
        <v>44</v>
      </c>
      <c r="C2249">
        <v>1</v>
      </c>
      <c r="D2249" t="s">
        <v>18</v>
      </c>
      <c r="E2249" t="s">
        <v>37</v>
      </c>
      <c r="F2249" s="1">
        <v>0.625</v>
      </c>
      <c r="G2249" t="s">
        <v>9228</v>
      </c>
      <c r="H2249" t="s">
        <v>10804</v>
      </c>
      <c r="I2249">
        <v>60</v>
      </c>
      <c r="J2249">
        <v>0</v>
      </c>
      <c r="K2249" s="4">
        <v>1.11101100011111E+44</v>
      </c>
      <c r="L2249" t="s">
        <v>10801</v>
      </c>
      <c r="M2249" t="s">
        <v>24</v>
      </c>
      <c r="N2249" t="s">
        <v>10549</v>
      </c>
      <c r="O2249" t="s">
        <v>25</v>
      </c>
      <c r="P2249" t="s">
        <v>45</v>
      </c>
      <c r="Q2249" t="s">
        <v>2553</v>
      </c>
    </row>
    <row r="2250" spans="1:17" x14ac:dyDescent="0.25">
      <c r="A2250" t="s">
        <v>10805</v>
      </c>
      <c r="B2250" t="s">
        <v>391</v>
      </c>
      <c r="C2250">
        <v>1</v>
      </c>
      <c r="D2250" t="s">
        <v>18</v>
      </c>
      <c r="E2250" t="s">
        <v>37</v>
      </c>
      <c r="F2250" s="1">
        <v>0.54166666666666663</v>
      </c>
      <c r="G2250" t="s">
        <v>10547</v>
      </c>
      <c r="H2250" t="s">
        <v>10806</v>
      </c>
      <c r="I2250">
        <v>60</v>
      </c>
      <c r="J2250">
        <v>2</v>
      </c>
      <c r="K2250" s="4">
        <v>1.0101000101009999E+24</v>
      </c>
      <c r="L2250" t="s">
        <v>10807</v>
      </c>
      <c r="M2250" t="s">
        <v>24</v>
      </c>
      <c r="N2250" t="s">
        <v>10549</v>
      </c>
      <c r="O2250" t="s">
        <v>66</v>
      </c>
      <c r="P2250" t="s">
        <v>9372</v>
      </c>
      <c r="Q2250" t="s">
        <v>2554</v>
      </c>
    </row>
    <row r="2251" spans="1:17" x14ac:dyDescent="0.25">
      <c r="A2251" t="s">
        <v>10805</v>
      </c>
      <c r="B2251" t="s">
        <v>17</v>
      </c>
      <c r="C2251">
        <v>1</v>
      </c>
      <c r="D2251" t="s">
        <v>18</v>
      </c>
      <c r="E2251" t="s">
        <v>29</v>
      </c>
      <c r="F2251" s="1">
        <v>0.375</v>
      </c>
      <c r="G2251" t="s">
        <v>9282</v>
      </c>
      <c r="H2251" t="s">
        <v>10808</v>
      </c>
      <c r="I2251">
        <v>60</v>
      </c>
      <c r="J2251">
        <v>2</v>
      </c>
      <c r="K2251" s="4">
        <v>1.1111100111111E+24</v>
      </c>
      <c r="L2251" t="s">
        <v>10807</v>
      </c>
      <c r="M2251" t="s">
        <v>24</v>
      </c>
      <c r="N2251" t="s">
        <v>10549</v>
      </c>
      <c r="O2251" t="s">
        <v>66</v>
      </c>
      <c r="P2251" t="s">
        <v>20</v>
      </c>
      <c r="Q2251" t="s">
        <v>2555</v>
      </c>
    </row>
    <row r="2252" spans="1:17" x14ac:dyDescent="0.25">
      <c r="A2252" t="s">
        <v>10805</v>
      </c>
      <c r="B2252" t="s">
        <v>28</v>
      </c>
      <c r="C2252">
        <v>1</v>
      </c>
      <c r="D2252" t="s">
        <v>18</v>
      </c>
      <c r="E2252" t="s">
        <v>33</v>
      </c>
      <c r="F2252" s="1">
        <v>0.5</v>
      </c>
      <c r="G2252" t="s">
        <v>9354</v>
      </c>
      <c r="H2252" t="s">
        <v>10809</v>
      </c>
      <c r="I2252">
        <v>60</v>
      </c>
      <c r="J2252">
        <v>2</v>
      </c>
      <c r="K2252" s="4">
        <v>1.1111100111111E+24</v>
      </c>
      <c r="L2252" t="s">
        <v>10807</v>
      </c>
      <c r="M2252" t="s">
        <v>24</v>
      </c>
      <c r="N2252" t="s">
        <v>10549</v>
      </c>
      <c r="O2252" t="s">
        <v>66</v>
      </c>
      <c r="P2252" t="s">
        <v>20</v>
      </c>
      <c r="Q2252" t="s">
        <v>2556</v>
      </c>
    </row>
    <row r="2253" spans="1:17" x14ac:dyDescent="0.25">
      <c r="A2253" t="s">
        <v>10805</v>
      </c>
      <c r="B2253" t="s">
        <v>44</v>
      </c>
      <c r="C2253">
        <v>1</v>
      </c>
      <c r="D2253" t="s">
        <v>18</v>
      </c>
      <c r="E2253" t="s">
        <v>37</v>
      </c>
      <c r="F2253" s="1">
        <v>0.54166666666666663</v>
      </c>
      <c r="G2253" t="s">
        <v>10547</v>
      </c>
      <c r="H2253" t="s">
        <v>10810</v>
      </c>
      <c r="I2253">
        <v>60</v>
      </c>
      <c r="J2253">
        <v>2</v>
      </c>
      <c r="K2253" s="4">
        <v>1.010100010101E+23</v>
      </c>
      <c r="L2253" t="s">
        <v>10807</v>
      </c>
      <c r="M2253" t="s">
        <v>24</v>
      </c>
      <c r="N2253" t="s">
        <v>10549</v>
      </c>
      <c r="O2253" t="s">
        <v>66</v>
      </c>
      <c r="P2253" t="s">
        <v>45</v>
      </c>
      <c r="Q2253" t="s">
        <v>2557</v>
      </c>
    </row>
    <row r="2254" spans="1:17" x14ac:dyDescent="0.25">
      <c r="A2254" t="s">
        <v>10811</v>
      </c>
      <c r="B2254" t="s">
        <v>391</v>
      </c>
      <c r="C2254">
        <v>1</v>
      </c>
      <c r="D2254" t="s">
        <v>18</v>
      </c>
      <c r="E2254" t="s">
        <v>29</v>
      </c>
      <c r="F2254" s="1">
        <v>0.375</v>
      </c>
      <c r="G2254" t="s">
        <v>10246</v>
      </c>
      <c r="H2254" t="s">
        <v>2558</v>
      </c>
      <c r="I2254">
        <v>120</v>
      </c>
      <c r="J2254">
        <v>49</v>
      </c>
      <c r="K2254" s="4">
        <v>1.1111100111111E+24</v>
      </c>
      <c r="L2254" t="s">
        <v>10812</v>
      </c>
      <c r="M2254" t="s">
        <v>24</v>
      </c>
      <c r="N2254" t="s">
        <v>10813</v>
      </c>
      <c r="O2254" t="s">
        <v>66</v>
      </c>
      <c r="P2254" t="s">
        <v>9372</v>
      </c>
      <c r="Q2254" t="s">
        <v>2559</v>
      </c>
    </row>
    <row r="2255" spans="1:17" x14ac:dyDescent="0.25">
      <c r="A2255" t="s">
        <v>10811</v>
      </c>
      <c r="B2255" t="s">
        <v>391</v>
      </c>
      <c r="C2255">
        <v>2</v>
      </c>
      <c r="D2255" t="s">
        <v>18</v>
      </c>
      <c r="E2255" t="s">
        <v>33</v>
      </c>
      <c r="F2255" s="1">
        <v>0.66666666666666663</v>
      </c>
      <c r="G2255" t="s">
        <v>10246</v>
      </c>
      <c r="H2255" t="s">
        <v>2558</v>
      </c>
      <c r="I2255">
        <v>120</v>
      </c>
      <c r="J2255">
        <v>76</v>
      </c>
      <c r="K2255" s="4">
        <v>1.1111100111111E+24</v>
      </c>
      <c r="L2255" t="s">
        <v>10812</v>
      </c>
      <c r="M2255" t="s">
        <v>24</v>
      </c>
      <c r="N2255" t="s">
        <v>10813</v>
      </c>
      <c r="O2255" t="s">
        <v>66</v>
      </c>
      <c r="P2255" t="s">
        <v>9372</v>
      </c>
      <c r="Q2255" t="s">
        <v>2560</v>
      </c>
    </row>
    <row r="2256" spans="1:17" x14ac:dyDescent="0.25">
      <c r="A2256" t="s">
        <v>10811</v>
      </c>
      <c r="B2256" t="s">
        <v>391</v>
      </c>
      <c r="C2256">
        <v>3</v>
      </c>
      <c r="D2256" t="s">
        <v>18</v>
      </c>
      <c r="E2256" t="s">
        <v>33</v>
      </c>
      <c r="F2256" s="1">
        <v>0.58333333333333337</v>
      </c>
      <c r="G2256" t="s">
        <v>10246</v>
      </c>
      <c r="H2256" t="s">
        <v>2558</v>
      </c>
      <c r="I2256">
        <v>120</v>
      </c>
      <c r="J2256">
        <v>73</v>
      </c>
      <c r="K2256" s="4">
        <v>1.1111100111111E+24</v>
      </c>
      <c r="L2256" t="s">
        <v>10812</v>
      </c>
      <c r="M2256" t="s">
        <v>24</v>
      </c>
      <c r="N2256" t="s">
        <v>10813</v>
      </c>
      <c r="O2256" t="s">
        <v>66</v>
      </c>
      <c r="P2256" t="s">
        <v>9372</v>
      </c>
      <c r="Q2256" t="s">
        <v>2561</v>
      </c>
    </row>
    <row r="2257" spans="1:17" x14ac:dyDescent="0.25">
      <c r="A2257" t="s">
        <v>10811</v>
      </c>
      <c r="B2257" t="s">
        <v>391</v>
      </c>
      <c r="C2257">
        <v>4</v>
      </c>
      <c r="D2257" t="s">
        <v>18</v>
      </c>
      <c r="E2257" t="s">
        <v>42</v>
      </c>
      <c r="F2257" s="1">
        <v>0.5</v>
      </c>
      <c r="G2257" t="s">
        <v>10246</v>
      </c>
      <c r="H2257" t="s">
        <v>2558</v>
      </c>
      <c r="I2257">
        <v>120</v>
      </c>
      <c r="J2257">
        <v>75</v>
      </c>
      <c r="K2257" s="4">
        <v>1.1111100111111E+24</v>
      </c>
      <c r="L2257" t="s">
        <v>10812</v>
      </c>
      <c r="M2257" t="s">
        <v>24</v>
      </c>
      <c r="N2257" t="s">
        <v>10813</v>
      </c>
      <c r="O2257" t="s">
        <v>66</v>
      </c>
      <c r="P2257" t="s">
        <v>9372</v>
      </c>
      <c r="Q2257" t="s">
        <v>2562</v>
      </c>
    </row>
    <row r="2258" spans="1:17" x14ac:dyDescent="0.25">
      <c r="A2258" t="s">
        <v>10811</v>
      </c>
      <c r="B2258" t="s">
        <v>17</v>
      </c>
      <c r="C2258">
        <v>1</v>
      </c>
      <c r="D2258" t="s">
        <v>18</v>
      </c>
      <c r="E2258" t="s">
        <v>37</v>
      </c>
      <c r="F2258" s="1">
        <v>0.54166666666666663</v>
      </c>
      <c r="G2258" t="s">
        <v>9138</v>
      </c>
      <c r="H2258" t="s">
        <v>10814</v>
      </c>
      <c r="I2258">
        <v>60</v>
      </c>
      <c r="J2258">
        <v>282</v>
      </c>
      <c r="K2258" s="4">
        <v>1.1111100111111E+24</v>
      </c>
      <c r="L2258" t="s">
        <v>10812</v>
      </c>
      <c r="M2258" t="s">
        <v>24</v>
      </c>
      <c r="N2258" t="s">
        <v>10813</v>
      </c>
      <c r="O2258" t="s">
        <v>66</v>
      </c>
      <c r="P2258" t="s">
        <v>20</v>
      </c>
      <c r="Q2258" t="s">
        <v>2563</v>
      </c>
    </row>
    <row r="2259" spans="1:17" x14ac:dyDescent="0.25">
      <c r="A2259" t="s">
        <v>10811</v>
      </c>
      <c r="B2259" t="s">
        <v>28</v>
      </c>
      <c r="C2259">
        <v>1</v>
      </c>
      <c r="D2259" t="s">
        <v>18</v>
      </c>
      <c r="E2259" t="s">
        <v>19</v>
      </c>
      <c r="F2259" s="1">
        <v>0.625</v>
      </c>
      <c r="G2259" t="s">
        <v>9134</v>
      </c>
      <c r="H2259" t="s">
        <v>10815</v>
      </c>
      <c r="I2259">
        <v>60</v>
      </c>
      <c r="J2259">
        <v>282</v>
      </c>
      <c r="K2259" s="4">
        <v>1.1111100111111E+24</v>
      </c>
      <c r="L2259" t="s">
        <v>10812</v>
      </c>
      <c r="M2259" t="s">
        <v>24</v>
      </c>
      <c r="N2259" t="s">
        <v>10813</v>
      </c>
      <c r="O2259" t="s">
        <v>66</v>
      </c>
      <c r="P2259" t="s">
        <v>20</v>
      </c>
      <c r="Q2259" t="s">
        <v>2564</v>
      </c>
    </row>
    <row r="2260" spans="1:17" x14ac:dyDescent="0.25">
      <c r="A2260" t="s">
        <v>10811</v>
      </c>
      <c r="B2260" t="s">
        <v>32</v>
      </c>
      <c r="C2260">
        <v>1</v>
      </c>
      <c r="D2260" t="s">
        <v>18</v>
      </c>
      <c r="E2260" t="s">
        <v>29</v>
      </c>
      <c r="F2260" s="1">
        <v>0.70833333333333337</v>
      </c>
      <c r="G2260" t="s">
        <v>9134</v>
      </c>
      <c r="H2260" t="s">
        <v>10816</v>
      </c>
      <c r="I2260">
        <v>60</v>
      </c>
      <c r="J2260">
        <v>282</v>
      </c>
      <c r="K2260" s="4">
        <v>1.1111100111111E+24</v>
      </c>
      <c r="L2260" t="s">
        <v>10812</v>
      </c>
      <c r="M2260" t="s">
        <v>24</v>
      </c>
      <c r="N2260" t="s">
        <v>10813</v>
      </c>
      <c r="O2260" t="s">
        <v>66</v>
      </c>
      <c r="P2260" t="s">
        <v>20</v>
      </c>
      <c r="Q2260" t="s">
        <v>2565</v>
      </c>
    </row>
    <row r="2261" spans="1:17" x14ac:dyDescent="0.25">
      <c r="A2261" t="s">
        <v>10811</v>
      </c>
      <c r="B2261" t="s">
        <v>36</v>
      </c>
      <c r="C2261">
        <v>1</v>
      </c>
      <c r="D2261" t="s">
        <v>18</v>
      </c>
      <c r="E2261" t="s">
        <v>19</v>
      </c>
      <c r="F2261" s="1">
        <v>0.77083333333333337</v>
      </c>
      <c r="G2261" t="s">
        <v>10817</v>
      </c>
      <c r="H2261" t="s">
        <v>38</v>
      </c>
      <c r="I2261">
        <v>120</v>
      </c>
      <c r="J2261">
        <v>282</v>
      </c>
      <c r="K2261" s="4">
        <v>1E+16</v>
      </c>
      <c r="L2261" t="s">
        <v>38</v>
      </c>
      <c r="M2261" t="s">
        <v>24</v>
      </c>
      <c r="N2261" t="s">
        <v>10813</v>
      </c>
      <c r="O2261" t="s">
        <v>66</v>
      </c>
      <c r="P2261" t="s">
        <v>39</v>
      </c>
      <c r="Q2261" t="s">
        <v>2566</v>
      </c>
    </row>
    <row r="2262" spans="1:17" x14ac:dyDescent="0.25">
      <c r="A2262" t="s">
        <v>10811</v>
      </c>
      <c r="B2262" t="s">
        <v>44</v>
      </c>
      <c r="C2262">
        <v>1</v>
      </c>
      <c r="D2262" t="s">
        <v>18</v>
      </c>
      <c r="E2262" t="s">
        <v>42</v>
      </c>
      <c r="F2262" s="1">
        <v>0.58333333333333337</v>
      </c>
      <c r="G2262" t="s">
        <v>9134</v>
      </c>
      <c r="H2262" t="s">
        <v>10818</v>
      </c>
      <c r="I2262">
        <v>60</v>
      </c>
      <c r="J2262">
        <v>282</v>
      </c>
      <c r="K2262" s="4">
        <v>1.111100111111E+23</v>
      </c>
      <c r="L2262" t="s">
        <v>10812</v>
      </c>
      <c r="M2262" t="s">
        <v>24</v>
      </c>
      <c r="N2262" t="s">
        <v>10813</v>
      </c>
      <c r="O2262" t="s">
        <v>66</v>
      </c>
      <c r="P2262" t="s">
        <v>45</v>
      </c>
      <c r="Q2262" t="s">
        <v>2567</v>
      </c>
    </row>
    <row r="2263" spans="1:17" x14ac:dyDescent="0.25">
      <c r="A2263" t="s">
        <v>10819</v>
      </c>
      <c r="B2263" t="s">
        <v>391</v>
      </c>
      <c r="C2263">
        <v>1</v>
      </c>
      <c r="D2263" t="s">
        <v>18</v>
      </c>
      <c r="E2263" t="s">
        <v>33</v>
      </c>
      <c r="F2263" s="1">
        <v>0.625</v>
      </c>
      <c r="G2263" t="s">
        <v>10240</v>
      </c>
      <c r="H2263" t="s">
        <v>38</v>
      </c>
      <c r="I2263">
        <v>120</v>
      </c>
      <c r="J2263">
        <v>27</v>
      </c>
      <c r="K2263" s="4">
        <v>1.1111100111111E+24</v>
      </c>
      <c r="L2263" t="s">
        <v>10820</v>
      </c>
      <c r="M2263" t="s">
        <v>24</v>
      </c>
      <c r="N2263" t="s">
        <v>10813</v>
      </c>
      <c r="O2263" t="s">
        <v>66</v>
      </c>
      <c r="P2263" t="s">
        <v>9372</v>
      </c>
      <c r="Q2263" t="s">
        <v>2568</v>
      </c>
    </row>
    <row r="2264" spans="1:17" x14ac:dyDescent="0.25">
      <c r="A2264" t="s">
        <v>10819</v>
      </c>
      <c r="B2264" t="s">
        <v>391</v>
      </c>
      <c r="C2264">
        <v>2</v>
      </c>
      <c r="D2264" t="s">
        <v>18</v>
      </c>
      <c r="E2264" t="s">
        <v>29</v>
      </c>
      <c r="F2264" s="1">
        <v>0.54166666666666663</v>
      </c>
      <c r="G2264" t="s">
        <v>10240</v>
      </c>
      <c r="H2264" t="s">
        <v>38</v>
      </c>
      <c r="I2264">
        <v>120</v>
      </c>
      <c r="J2264">
        <v>28</v>
      </c>
      <c r="K2264" s="4">
        <v>1.1111100111111E+24</v>
      </c>
      <c r="L2264" t="s">
        <v>10820</v>
      </c>
      <c r="M2264" t="s">
        <v>24</v>
      </c>
      <c r="N2264" t="s">
        <v>10813</v>
      </c>
      <c r="O2264" t="s">
        <v>66</v>
      </c>
      <c r="P2264" t="s">
        <v>9372</v>
      </c>
      <c r="Q2264" t="s">
        <v>2569</v>
      </c>
    </row>
    <row r="2265" spans="1:17" x14ac:dyDescent="0.25">
      <c r="A2265" t="s">
        <v>10819</v>
      </c>
      <c r="B2265" t="s">
        <v>17</v>
      </c>
      <c r="C2265">
        <v>1</v>
      </c>
      <c r="D2265" t="s">
        <v>18</v>
      </c>
      <c r="E2265" t="s">
        <v>29</v>
      </c>
      <c r="F2265" s="1">
        <v>0.5</v>
      </c>
      <c r="G2265" t="s">
        <v>9354</v>
      </c>
      <c r="H2265" t="s">
        <v>1568</v>
      </c>
      <c r="I2265">
        <v>60</v>
      </c>
      <c r="J2265">
        <v>57</v>
      </c>
      <c r="K2265" s="4">
        <v>1.1111100111111E+24</v>
      </c>
      <c r="L2265" t="s">
        <v>10820</v>
      </c>
      <c r="M2265" t="s">
        <v>24</v>
      </c>
      <c r="N2265" t="s">
        <v>10813</v>
      </c>
      <c r="O2265" t="s">
        <v>66</v>
      </c>
      <c r="P2265" t="s">
        <v>20</v>
      </c>
      <c r="Q2265" t="s">
        <v>2570</v>
      </c>
    </row>
    <row r="2266" spans="1:17" x14ac:dyDescent="0.25">
      <c r="A2266" t="s">
        <v>10819</v>
      </c>
      <c r="B2266" t="s">
        <v>28</v>
      </c>
      <c r="C2266">
        <v>1</v>
      </c>
      <c r="D2266" t="s">
        <v>18</v>
      </c>
      <c r="E2266" t="s">
        <v>42</v>
      </c>
      <c r="F2266" s="1">
        <v>0.45833333333333331</v>
      </c>
      <c r="G2266" t="s">
        <v>9354</v>
      </c>
      <c r="H2266" t="s">
        <v>1568</v>
      </c>
      <c r="I2266">
        <v>60</v>
      </c>
      <c r="J2266">
        <v>57</v>
      </c>
      <c r="K2266" s="4">
        <v>1.1111100111111E+24</v>
      </c>
      <c r="L2266" t="s">
        <v>10820</v>
      </c>
      <c r="M2266" t="s">
        <v>24</v>
      </c>
      <c r="N2266" t="s">
        <v>10813</v>
      </c>
      <c r="O2266" t="s">
        <v>66</v>
      </c>
      <c r="P2266" t="s">
        <v>20</v>
      </c>
      <c r="Q2266" t="s">
        <v>2571</v>
      </c>
    </row>
    <row r="2267" spans="1:17" x14ac:dyDescent="0.25">
      <c r="A2267" t="s">
        <v>10821</v>
      </c>
      <c r="B2267" t="s">
        <v>405</v>
      </c>
      <c r="C2267">
        <v>1</v>
      </c>
      <c r="D2267" t="s">
        <v>18</v>
      </c>
      <c r="E2267" t="s">
        <v>33</v>
      </c>
      <c r="F2267" s="1">
        <v>0.66666666666666663</v>
      </c>
      <c r="G2267" t="s">
        <v>10822</v>
      </c>
      <c r="H2267" t="s">
        <v>10823</v>
      </c>
      <c r="I2267">
        <v>120</v>
      </c>
      <c r="J2267">
        <v>36</v>
      </c>
      <c r="K2267" s="4">
        <v>1.111100011111E+42</v>
      </c>
      <c r="L2267" t="s">
        <v>10824</v>
      </c>
      <c r="M2267" t="s">
        <v>24</v>
      </c>
      <c r="N2267" t="s">
        <v>10813</v>
      </c>
      <c r="O2267" t="s">
        <v>25</v>
      </c>
      <c r="P2267" t="s">
        <v>395</v>
      </c>
      <c r="Q2267" t="s">
        <v>2574</v>
      </c>
    </row>
    <row r="2268" spans="1:17" x14ac:dyDescent="0.25">
      <c r="A2268" t="s">
        <v>10821</v>
      </c>
      <c r="B2268" t="s">
        <v>405</v>
      </c>
      <c r="C2268">
        <v>2</v>
      </c>
      <c r="D2268" t="s">
        <v>18</v>
      </c>
      <c r="E2268" t="s">
        <v>42</v>
      </c>
      <c r="F2268" s="1">
        <v>0.375</v>
      </c>
      <c r="G2268" t="s">
        <v>10822</v>
      </c>
      <c r="H2268" t="s">
        <v>10825</v>
      </c>
      <c r="I2268">
        <v>120</v>
      </c>
      <c r="J2268">
        <v>34</v>
      </c>
      <c r="K2268" s="4">
        <v>1.111100011111E+42</v>
      </c>
      <c r="L2268" t="s">
        <v>10824</v>
      </c>
      <c r="M2268" t="s">
        <v>24</v>
      </c>
      <c r="N2268" t="s">
        <v>10813</v>
      </c>
      <c r="O2268" t="s">
        <v>25</v>
      </c>
      <c r="P2268" t="s">
        <v>395</v>
      </c>
      <c r="Q2268" t="s">
        <v>2575</v>
      </c>
    </row>
    <row r="2269" spans="1:17" x14ac:dyDescent="0.25">
      <c r="A2269" t="s">
        <v>10821</v>
      </c>
      <c r="B2269" t="s">
        <v>405</v>
      </c>
      <c r="C2269" t="s">
        <v>969</v>
      </c>
      <c r="D2269" t="s">
        <v>18</v>
      </c>
      <c r="E2269" t="s">
        <v>29</v>
      </c>
      <c r="F2269" s="1">
        <v>0.375</v>
      </c>
      <c r="G2269" t="s">
        <v>10822</v>
      </c>
      <c r="H2269" t="s">
        <v>10826</v>
      </c>
      <c r="I2269">
        <v>120</v>
      </c>
      <c r="J2269">
        <v>35</v>
      </c>
      <c r="K2269" s="4">
        <v>1.1101000111109999E+42</v>
      </c>
      <c r="L2269" t="s">
        <v>10824</v>
      </c>
      <c r="M2269" t="s">
        <v>24</v>
      </c>
      <c r="N2269" t="s">
        <v>10813</v>
      </c>
      <c r="O2269" t="s">
        <v>25</v>
      </c>
      <c r="P2269" t="s">
        <v>395</v>
      </c>
      <c r="Q2269" t="s">
        <v>2576</v>
      </c>
    </row>
    <row r="2270" spans="1:17" x14ac:dyDescent="0.25">
      <c r="A2270" t="s">
        <v>10821</v>
      </c>
      <c r="B2270" t="s">
        <v>405</v>
      </c>
      <c r="C2270" t="s">
        <v>971</v>
      </c>
      <c r="D2270" t="s">
        <v>18</v>
      </c>
      <c r="E2270" t="s">
        <v>37</v>
      </c>
      <c r="F2270" s="1">
        <v>0.66666666666666663</v>
      </c>
      <c r="G2270" t="s">
        <v>10822</v>
      </c>
      <c r="H2270" t="s">
        <v>10827</v>
      </c>
      <c r="I2270">
        <v>120</v>
      </c>
      <c r="J2270">
        <v>35</v>
      </c>
      <c r="K2270" s="4">
        <v>9.9999999999999994E+38</v>
      </c>
      <c r="L2270" t="s">
        <v>10824</v>
      </c>
      <c r="M2270" t="s">
        <v>24</v>
      </c>
      <c r="N2270" t="s">
        <v>10813</v>
      </c>
      <c r="O2270" t="s">
        <v>25</v>
      </c>
      <c r="P2270" t="s">
        <v>395</v>
      </c>
      <c r="Q2270" t="s">
        <v>2576</v>
      </c>
    </row>
    <row r="2271" spans="1:17" x14ac:dyDescent="0.25">
      <c r="A2271" t="s">
        <v>10821</v>
      </c>
      <c r="B2271" t="s">
        <v>17</v>
      </c>
      <c r="C2271">
        <v>1</v>
      </c>
      <c r="D2271" t="s">
        <v>18</v>
      </c>
      <c r="E2271" t="s">
        <v>29</v>
      </c>
      <c r="F2271" s="1">
        <v>0.33333333333333331</v>
      </c>
      <c r="G2271" t="s">
        <v>9167</v>
      </c>
      <c r="H2271" t="s">
        <v>2572</v>
      </c>
      <c r="I2271">
        <v>60</v>
      </c>
      <c r="J2271">
        <v>107</v>
      </c>
      <c r="K2271" s="4">
        <v>1.1111010001111099E+44</v>
      </c>
      <c r="L2271" t="s">
        <v>10824</v>
      </c>
      <c r="M2271" t="s">
        <v>24</v>
      </c>
      <c r="N2271" t="s">
        <v>10813</v>
      </c>
      <c r="O2271" t="s">
        <v>25</v>
      </c>
      <c r="P2271" t="s">
        <v>20</v>
      </c>
      <c r="Q2271" t="s">
        <v>2577</v>
      </c>
    </row>
    <row r="2272" spans="1:17" x14ac:dyDescent="0.25">
      <c r="A2272" t="s">
        <v>10821</v>
      </c>
      <c r="B2272" t="s">
        <v>28</v>
      </c>
      <c r="C2272">
        <v>1</v>
      </c>
      <c r="D2272" t="s">
        <v>18</v>
      </c>
      <c r="E2272" t="s">
        <v>33</v>
      </c>
      <c r="F2272" s="1">
        <v>0.625</v>
      </c>
      <c r="G2272" t="s">
        <v>9239</v>
      </c>
      <c r="H2272" t="s">
        <v>2572</v>
      </c>
      <c r="I2272">
        <v>60</v>
      </c>
      <c r="J2272">
        <v>107</v>
      </c>
      <c r="K2272" s="4">
        <v>1.1111110001111099E+44</v>
      </c>
      <c r="L2272" t="s">
        <v>10824</v>
      </c>
      <c r="M2272" t="s">
        <v>24</v>
      </c>
      <c r="N2272" t="s">
        <v>10813</v>
      </c>
      <c r="O2272" t="s">
        <v>25</v>
      </c>
      <c r="P2272" t="s">
        <v>20</v>
      </c>
      <c r="Q2272" t="s">
        <v>2578</v>
      </c>
    </row>
    <row r="2273" spans="1:17" x14ac:dyDescent="0.25">
      <c r="A2273" t="s">
        <v>10821</v>
      </c>
      <c r="B2273" t="s">
        <v>32</v>
      </c>
      <c r="C2273">
        <v>1</v>
      </c>
      <c r="D2273" t="s">
        <v>18</v>
      </c>
      <c r="E2273" t="s">
        <v>42</v>
      </c>
      <c r="F2273" s="1">
        <v>0.33333333333333331</v>
      </c>
      <c r="G2273" t="s">
        <v>9239</v>
      </c>
      <c r="H2273" t="s">
        <v>2572</v>
      </c>
      <c r="I2273">
        <v>60</v>
      </c>
      <c r="J2273">
        <v>107</v>
      </c>
      <c r="K2273" s="4">
        <v>1.1111110001111099E+44</v>
      </c>
      <c r="L2273" t="s">
        <v>10824</v>
      </c>
      <c r="M2273" t="s">
        <v>24</v>
      </c>
      <c r="N2273" t="s">
        <v>10813</v>
      </c>
      <c r="O2273" t="s">
        <v>25</v>
      </c>
      <c r="P2273" t="s">
        <v>20</v>
      </c>
      <c r="Q2273" t="s">
        <v>2579</v>
      </c>
    </row>
    <row r="2274" spans="1:17" x14ac:dyDescent="0.25">
      <c r="A2274" t="s">
        <v>10821</v>
      </c>
      <c r="B2274" t="s">
        <v>36</v>
      </c>
      <c r="C2274">
        <v>1</v>
      </c>
      <c r="D2274" t="s">
        <v>18</v>
      </c>
      <c r="E2274" t="s">
        <v>33</v>
      </c>
      <c r="F2274" s="1">
        <v>0.75</v>
      </c>
      <c r="G2274" t="s">
        <v>9138</v>
      </c>
      <c r="H2274" t="s">
        <v>38</v>
      </c>
      <c r="I2274">
        <v>60</v>
      </c>
      <c r="J2274">
        <v>107</v>
      </c>
      <c r="K2274" s="4">
        <v>9.9999999999999995E+33</v>
      </c>
      <c r="L2274" t="s">
        <v>38</v>
      </c>
      <c r="M2274" t="s">
        <v>24</v>
      </c>
      <c r="N2274" t="s">
        <v>10813</v>
      </c>
      <c r="O2274" t="s">
        <v>25</v>
      </c>
      <c r="P2274" t="s">
        <v>39</v>
      </c>
      <c r="Q2274" t="s">
        <v>2580</v>
      </c>
    </row>
    <row r="2275" spans="1:17" x14ac:dyDescent="0.25">
      <c r="A2275" t="s">
        <v>10821</v>
      </c>
      <c r="B2275" t="s">
        <v>44</v>
      </c>
      <c r="C2275">
        <v>1</v>
      </c>
      <c r="D2275" t="s">
        <v>18</v>
      </c>
      <c r="E2275" t="s">
        <v>33</v>
      </c>
      <c r="F2275" s="1">
        <v>0.33333333333333331</v>
      </c>
      <c r="G2275" t="s">
        <v>9167</v>
      </c>
      <c r="H2275" t="s">
        <v>2572</v>
      </c>
      <c r="I2275">
        <v>60</v>
      </c>
      <c r="J2275">
        <v>107</v>
      </c>
      <c r="K2275" s="4">
        <v>1.1111110001111099E+44</v>
      </c>
      <c r="L2275" t="s">
        <v>10824</v>
      </c>
      <c r="M2275" t="s">
        <v>24</v>
      </c>
      <c r="N2275" t="s">
        <v>10813</v>
      </c>
      <c r="O2275" t="s">
        <v>25</v>
      </c>
      <c r="P2275" t="s">
        <v>45</v>
      </c>
      <c r="Q2275" t="s">
        <v>2581</v>
      </c>
    </row>
    <row r="2276" spans="1:17" x14ac:dyDescent="0.25">
      <c r="A2276" t="s">
        <v>10828</v>
      </c>
      <c r="B2276" t="s">
        <v>405</v>
      </c>
      <c r="C2276">
        <v>1</v>
      </c>
      <c r="D2276" t="s">
        <v>18</v>
      </c>
      <c r="E2276" t="s">
        <v>42</v>
      </c>
      <c r="F2276" s="1">
        <v>0.54166666666666663</v>
      </c>
      <c r="G2276" t="s">
        <v>10829</v>
      </c>
      <c r="H2276" t="s">
        <v>2582</v>
      </c>
      <c r="I2276">
        <v>120</v>
      </c>
      <c r="J2276">
        <v>66</v>
      </c>
      <c r="K2276" s="4">
        <v>1.111100011111E+42</v>
      </c>
      <c r="L2276" t="s">
        <v>10830</v>
      </c>
      <c r="M2276" t="s">
        <v>24</v>
      </c>
      <c r="N2276" t="s">
        <v>10813</v>
      </c>
      <c r="O2276" t="s">
        <v>25</v>
      </c>
      <c r="P2276" t="s">
        <v>395</v>
      </c>
      <c r="Q2276" t="s">
        <v>2583</v>
      </c>
    </row>
    <row r="2277" spans="1:17" x14ac:dyDescent="0.25">
      <c r="A2277" t="s">
        <v>10828</v>
      </c>
      <c r="B2277" t="s">
        <v>17</v>
      </c>
      <c r="C2277">
        <v>1</v>
      </c>
      <c r="D2277" t="s">
        <v>18</v>
      </c>
      <c r="E2277" t="s">
        <v>29</v>
      </c>
      <c r="F2277" s="1">
        <v>0.54166666666666663</v>
      </c>
      <c r="G2277" t="s">
        <v>10596</v>
      </c>
      <c r="H2277" t="s">
        <v>2584</v>
      </c>
      <c r="I2277">
        <v>60</v>
      </c>
      <c r="J2277">
        <v>66</v>
      </c>
      <c r="K2277" s="4">
        <v>1.1111010001111099E+44</v>
      </c>
      <c r="L2277" t="s">
        <v>10830</v>
      </c>
      <c r="M2277" t="s">
        <v>915</v>
      </c>
      <c r="N2277" t="s">
        <v>10813</v>
      </c>
      <c r="O2277" t="s">
        <v>25</v>
      </c>
      <c r="P2277" t="s">
        <v>20</v>
      </c>
      <c r="Q2277" t="s">
        <v>2585</v>
      </c>
    </row>
    <row r="2278" spans="1:17" x14ac:dyDescent="0.25">
      <c r="A2278" t="s">
        <v>10828</v>
      </c>
      <c r="B2278" t="s">
        <v>28</v>
      </c>
      <c r="C2278">
        <v>1</v>
      </c>
      <c r="D2278" t="s">
        <v>18</v>
      </c>
      <c r="E2278" t="s">
        <v>33</v>
      </c>
      <c r="F2278" s="1">
        <v>0.5</v>
      </c>
      <c r="G2278" t="s">
        <v>10596</v>
      </c>
      <c r="H2278" t="s">
        <v>2584</v>
      </c>
      <c r="I2278">
        <v>60</v>
      </c>
      <c r="J2278">
        <v>66</v>
      </c>
      <c r="K2278" s="4">
        <v>1.1111110001111099E+44</v>
      </c>
      <c r="L2278" t="s">
        <v>10830</v>
      </c>
      <c r="M2278" t="s">
        <v>915</v>
      </c>
      <c r="N2278" t="s">
        <v>10813</v>
      </c>
      <c r="O2278" t="s">
        <v>25</v>
      </c>
      <c r="P2278" t="s">
        <v>20</v>
      </c>
      <c r="Q2278" t="s">
        <v>2586</v>
      </c>
    </row>
    <row r="2279" spans="1:17" x14ac:dyDescent="0.25">
      <c r="A2279" t="s">
        <v>10828</v>
      </c>
      <c r="B2279" t="s">
        <v>32</v>
      </c>
      <c r="C2279">
        <v>1</v>
      </c>
      <c r="D2279" t="s">
        <v>18</v>
      </c>
      <c r="E2279" t="s">
        <v>19</v>
      </c>
      <c r="F2279" s="1">
        <v>0.5</v>
      </c>
      <c r="G2279" t="s">
        <v>10775</v>
      </c>
      <c r="H2279" t="s">
        <v>2584</v>
      </c>
      <c r="I2279">
        <v>60</v>
      </c>
      <c r="J2279">
        <v>66</v>
      </c>
      <c r="K2279" s="4">
        <v>1.1111010001111099E+44</v>
      </c>
      <c r="L2279" t="s">
        <v>10830</v>
      </c>
      <c r="M2279" t="s">
        <v>915</v>
      </c>
      <c r="N2279" t="s">
        <v>10813</v>
      </c>
      <c r="O2279" t="s">
        <v>25</v>
      </c>
      <c r="P2279" t="s">
        <v>20</v>
      </c>
      <c r="Q2279" t="s">
        <v>2587</v>
      </c>
    </row>
    <row r="2280" spans="1:17" x14ac:dyDescent="0.25">
      <c r="A2280" t="s">
        <v>10828</v>
      </c>
      <c r="B2280" t="s">
        <v>44</v>
      </c>
      <c r="C2280">
        <v>1</v>
      </c>
      <c r="D2280" t="s">
        <v>18</v>
      </c>
      <c r="E2280" t="s">
        <v>29</v>
      </c>
      <c r="F2280" s="1">
        <v>0.58333333333333337</v>
      </c>
      <c r="G2280" t="s">
        <v>10639</v>
      </c>
      <c r="H2280" t="s">
        <v>2582</v>
      </c>
      <c r="I2280">
        <v>120</v>
      </c>
      <c r="J2280">
        <v>66</v>
      </c>
      <c r="K2280" s="4">
        <v>1.1E+43</v>
      </c>
      <c r="L2280" t="s">
        <v>10830</v>
      </c>
      <c r="M2280" t="s">
        <v>915</v>
      </c>
      <c r="N2280" t="s">
        <v>10813</v>
      </c>
      <c r="O2280" t="s">
        <v>25</v>
      </c>
      <c r="P2280" t="s">
        <v>45</v>
      </c>
      <c r="Q2280" t="s">
        <v>2588</v>
      </c>
    </row>
    <row r="2281" spans="1:17" x14ac:dyDescent="0.25">
      <c r="A2281" t="s">
        <v>10831</v>
      </c>
      <c r="B2281" t="s">
        <v>17</v>
      </c>
      <c r="C2281">
        <v>1</v>
      </c>
      <c r="D2281" t="s">
        <v>18</v>
      </c>
      <c r="E2281" t="s">
        <v>19</v>
      </c>
      <c r="F2281" s="1">
        <v>0.5</v>
      </c>
      <c r="G2281" t="s">
        <v>10379</v>
      </c>
      <c r="H2281" t="s">
        <v>2584</v>
      </c>
      <c r="I2281">
        <v>60</v>
      </c>
      <c r="J2281">
        <v>24</v>
      </c>
      <c r="K2281" s="4">
        <v>1.1111100111111E+24</v>
      </c>
      <c r="L2281" t="s">
        <v>10832</v>
      </c>
      <c r="M2281" t="s">
        <v>915</v>
      </c>
      <c r="N2281" t="s">
        <v>10813</v>
      </c>
      <c r="O2281" t="s">
        <v>66</v>
      </c>
      <c r="P2281" t="s">
        <v>20</v>
      </c>
      <c r="Q2281" t="s">
        <v>2589</v>
      </c>
    </row>
    <row r="2282" spans="1:17" x14ac:dyDescent="0.25">
      <c r="A2282" t="s">
        <v>10831</v>
      </c>
      <c r="B2282" t="s">
        <v>28</v>
      </c>
      <c r="C2282">
        <v>1</v>
      </c>
      <c r="D2282" t="s">
        <v>18</v>
      </c>
      <c r="E2282" t="s">
        <v>29</v>
      </c>
      <c r="F2282" s="1">
        <v>0.5</v>
      </c>
      <c r="G2282" t="s">
        <v>10379</v>
      </c>
      <c r="H2282" t="s">
        <v>2584</v>
      </c>
      <c r="I2282">
        <v>60</v>
      </c>
      <c r="J2282">
        <v>24</v>
      </c>
      <c r="K2282" s="4">
        <v>1.1111100111111E+24</v>
      </c>
      <c r="L2282" t="s">
        <v>10832</v>
      </c>
      <c r="M2282" t="s">
        <v>915</v>
      </c>
      <c r="N2282" t="s">
        <v>10813</v>
      </c>
      <c r="O2282" t="s">
        <v>66</v>
      </c>
      <c r="P2282" t="s">
        <v>20</v>
      </c>
      <c r="Q2282" t="s">
        <v>2590</v>
      </c>
    </row>
    <row r="2283" spans="1:17" x14ac:dyDescent="0.25">
      <c r="A2283" t="s">
        <v>10831</v>
      </c>
      <c r="B2283" t="s">
        <v>32</v>
      </c>
      <c r="C2283">
        <v>1</v>
      </c>
      <c r="D2283" t="s">
        <v>18</v>
      </c>
      <c r="E2283" t="s">
        <v>42</v>
      </c>
      <c r="F2283" s="1">
        <v>0.5</v>
      </c>
      <c r="G2283" t="s">
        <v>9182</v>
      </c>
      <c r="H2283" t="s">
        <v>2584</v>
      </c>
      <c r="I2283">
        <v>60</v>
      </c>
      <c r="J2283">
        <v>24</v>
      </c>
      <c r="K2283" s="4">
        <v>1.1111100111111E+24</v>
      </c>
      <c r="L2283" t="s">
        <v>10832</v>
      </c>
      <c r="M2283" t="s">
        <v>24</v>
      </c>
      <c r="N2283" t="s">
        <v>10813</v>
      </c>
      <c r="O2283" t="s">
        <v>66</v>
      </c>
      <c r="P2283" t="s">
        <v>20</v>
      </c>
      <c r="Q2283" t="s">
        <v>2591</v>
      </c>
    </row>
    <row r="2284" spans="1:17" x14ac:dyDescent="0.25">
      <c r="A2284" t="s">
        <v>10833</v>
      </c>
      <c r="B2284" t="s">
        <v>17</v>
      </c>
      <c r="C2284">
        <v>1</v>
      </c>
      <c r="D2284" t="s">
        <v>18</v>
      </c>
      <c r="E2284" t="s">
        <v>19</v>
      </c>
      <c r="F2284" s="1">
        <v>0.375</v>
      </c>
      <c r="G2284" t="s">
        <v>10630</v>
      </c>
      <c r="H2284" t="s">
        <v>10834</v>
      </c>
      <c r="I2284">
        <v>60</v>
      </c>
      <c r="J2284">
        <v>44</v>
      </c>
      <c r="K2284" s="4">
        <v>1.1111100111111E+24</v>
      </c>
      <c r="L2284" t="s">
        <v>10835</v>
      </c>
      <c r="M2284" t="s">
        <v>915</v>
      </c>
      <c r="N2284" t="s">
        <v>10813</v>
      </c>
      <c r="O2284" t="s">
        <v>66</v>
      </c>
      <c r="P2284" t="s">
        <v>20</v>
      </c>
      <c r="Q2284" t="s">
        <v>2592</v>
      </c>
    </row>
    <row r="2285" spans="1:17" x14ac:dyDescent="0.25">
      <c r="A2285" t="s">
        <v>10833</v>
      </c>
      <c r="B2285" t="s">
        <v>28</v>
      </c>
      <c r="C2285">
        <v>1</v>
      </c>
      <c r="D2285" t="s">
        <v>18</v>
      </c>
      <c r="E2285" t="s">
        <v>29</v>
      </c>
      <c r="F2285" s="1">
        <v>0.33333333333333331</v>
      </c>
      <c r="G2285" t="s">
        <v>10669</v>
      </c>
      <c r="H2285" t="s">
        <v>2558</v>
      </c>
      <c r="I2285">
        <v>60</v>
      </c>
      <c r="J2285">
        <v>44</v>
      </c>
      <c r="K2285" s="4">
        <v>1.1111100111111E+24</v>
      </c>
      <c r="L2285" t="s">
        <v>10835</v>
      </c>
      <c r="M2285" t="s">
        <v>915</v>
      </c>
      <c r="N2285" t="s">
        <v>10813</v>
      </c>
      <c r="O2285" t="s">
        <v>66</v>
      </c>
      <c r="P2285" t="s">
        <v>20</v>
      </c>
      <c r="Q2285" t="s">
        <v>2593</v>
      </c>
    </row>
    <row r="2286" spans="1:17" x14ac:dyDescent="0.25">
      <c r="A2286" t="s">
        <v>10833</v>
      </c>
      <c r="B2286" t="s">
        <v>32</v>
      </c>
      <c r="C2286">
        <v>1</v>
      </c>
      <c r="D2286" t="s">
        <v>18</v>
      </c>
      <c r="E2286" t="s">
        <v>42</v>
      </c>
      <c r="F2286" s="1">
        <v>0.33333333333333331</v>
      </c>
      <c r="G2286" t="s">
        <v>9841</v>
      </c>
      <c r="H2286" t="s">
        <v>2558</v>
      </c>
      <c r="I2286">
        <v>60</v>
      </c>
      <c r="J2286">
        <v>44</v>
      </c>
      <c r="K2286" s="4">
        <v>1.1111100111111E+24</v>
      </c>
      <c r="L2286" t="s">
        <v>10835</v>
      </c>
      <c r="M2286" t="s">
        <v>915</v>
      </c>
      <c r="N2286" t="s">
        <v>10813</v>
      </c>
      <c r="O2286" t="s">
        <v>66</v>
      </c>
      <c r="P2286" t="s">
        <v>20</v>
      </c>
      <c r="Q2286" t="s">
        <v>2594</v>
      </c>
    </row>
    <row r="2287" spans="1:17" x14ac:dyDescent="0.25">
      <c r="A2287" t="s">
        <v>10833</v>
      </c>
      <c r="B2287" t="s">
        <v>44</v>
      </c>
      <c r="C2287">
        <v>1</v>
      </c>
      <c r="D2287" t="s">
        <v>18</v>
      </c>
      <c r="E2287" t="s">
        <v>42</v>
      </c>
      <c r="F2287" s="1">
        <v>0.66666666666666663</v>
      </c>
      <c r="G2287" t="s">
        <v>9169</v>
      </c>
      <c r="H2287" t="s">
        <v>38</v>
      </c>
      <c r="I2287">
        <v>60</v>
      </c>
      <c r="J2287">
        <v>44</v>
      </c>
      <c r="K2287" s="4">
        <v>9.9999999999999992E+22</v>
      </c>
      <c r="L2287" t="s">
        <v>38</v>
      </c>
      <c r="M2287" t="s">
        <v>24</v>
      </c>
      <c r="N2287" t="s">
        <v>10813</v>
      </c>
      <c r="O2287" t="s">
        <v>66</v>
      </c>
      <c r="P2287" t="s">
        <v>45</v>
      </c>
      <c r="Q2287" t="s">
        <v>2595</v>
      </c>
    </row>
    <row r="2288" spans="1:17" x14ac:dyDescent="0.25">
      <c r="A2288" t="s">
        <v>10836</v>
      </c>
      <c r="B2288" t="s">
        <v>179</v>
      </c>
      <c r="C2288">
        <v>1</v>
      </c>
      <c r="D2288" t="s">
        <v>18</v>
      </c>
      <c r="E2288" t="s">
        <v>530</v>
      </c>
      <c r="F2288" s="1">
        <v>0.375</v>
      </c>
      <c r="G2288" t="s">
        <v>10837</v>
      </c>
      <c r="H2288" t="s">
        <v>38</v>
      </c>
      <c r="I2288">
        <v>480</v>
      </c>
      <c r="J2288">
        <v>10</v>
      </c>
      <c r="K2288" s="4">
        <v>1.0101E+44</v>
      </c>
      <c r="L2288" t="s">
        <v>10838</v>
      </c>
      <c r="M2288" t="s">
        <v>24</v>
      </c>
      <c r="N2288" t="s">
        <v>10839</v>
      </c>
      <c r="O2288" t="s">
        <v>331</v>
      </c>
      <c r="P2288" t="s">
        <v>180</v>
      </c>
      <c r="Q2288" t="s">
        <v>2597</v>
      </c>
    </row>
    <row r="2289" spans="1:17" x14ac:dyDescent="0.25">
      <c r="A2289" t="s">
        <v>10836</v>
      </c>
      <c r="B2289" t="s">
        <v>179</v>
      </c>
      <c r="C2289">
        <v>2</v>
      </c>
      <c r="D2289" t="s">
        <v>18</v>
      </c>
      <c r="E2289" t="s">
        <v>530</v>
      </c>
      <c r="F2289" s="1">
        <v>0.375</v>
      </c>
      <c r="G2289" t="s">
        <v>10837</v>
      </c>
      <c r="H2289" t="s">
        <v>38</v>
      </c>
      <c r="I2289">
        <v>480</v>
      </c>
      <c r="J2289">
        <v>10</v>
      </c>
      <c r="K2289" s="4">
        <v>1.0101E+43</v>
      </c>
      <c r="L2289" t="s">
        <v>10838</v>
      </c>
      <c r="M2289" t="s">
        <v>24</v>
      </c>
      <c r="N2289" t="s">
        <v>10839</v>
      </c>
      <c r="O2289" t="s">
        <v>331</v>
      </c>
      <c r="P2289" t="s">
        <v>180</v>
      </c>
      <c r="Q2289" t="s">
        <v>2598</v>
      </c>
    </row>
    <row r="2290" spans="1:17" x14ac:dyDescent="0.25">
      <c r="A2290" t="s">
        <v>10836</v>
      </c>
      <c r="B2290" t="s">
        <v>179</v>
      </c>
      <c r="C2290">
        <v>3</v>
      </c>
      <c r="D2290" t="s">
        <v>18</v>
      </c>
      <c r="E2290" t="s">
        <v>530</v>
      </c>
      <c r="F2290" s="1">
        <v>0.375</v>
      </c>
      <c r="G2290" t="s">
        <v>10837</v>
      </c>
      <c r="H2290" t="s">
        <v>38</v>
      </c>
      <c r="I2290">
        <v>480</v>
      </c>
      <c r="J2290">
        <v>7</v>
      </c>
      <c r="K2290" s="4">
        <v>1.0000101000000001E+38</v>
      </c>
      <c r="L2290" t="s">
        <v>10838</v>
      </c>
      <c r="M2290" t="s">
        <v>24</v>
      </c>
      <c r="N2290" t="s">
        <v>10839</v>
      </c>
      <c r="O2290" t="s">
        <v>331</v>
      </c>
      <c r="P2290" t="s">
        <v>180</v>
      </c>
      <c r="Q2290" t="s">
        <v>2599</v>
      </c>
    </row>
    <row r="2291" spans="1:17" x14ac:dyDescent="0.25">
      <c r="A2291" t="s">
        <v>10836</v>
      </c>
      <c r="B2291" t="s">
        <v>179</v>
      </c>
      <c r="C2291">
        <v>4</v>
      </c>
      <c r="D2291" t="s">
        <v>18</v>
      </c>
      <c r="E2291" t="s">
        <v>530</v>
      </c>
      <c r="F2291" s="1">
        <v>0.375</v>
      </c>
      <c r="G2291" t="s">
        <v>10837</v>
      </c>
      <c r="H2291" t="s">
        <v>38</v>
      </c>
      <c r="I2291">
        <v>480</v>
      </c>
      <c r="J2291">
        <v>10</v>
      </c>
      <c r="K2291" s="4">
        <v>1.0101E+34</v>
      </c>
      <c r="L2291" t="s">
        <v>10838</v>
      </c>
      <c r="M2291" t="s">
        <v>24</v>
      </c>
      <c r="N2291" t="s">
        <v>10839</v>
      </c>
      <c r="O2291" t="s">
        <v>331</v>
      </c>
      <c r="P2291" t="s">
        <v>180</v>
      </c>
      <c r="Q2291" t="s">
        <v>2600</v>
      </c>
    </row>
    <row r="2292" spans="1:17" x14ac:dyDescent="0.25">
      <c r="A2292" t="s">
        <v>10836</v>
      </c>
      <c r="B2292" t="s">
        <v>179</v>
      </c>
      <c r="C2292">
        <v>5</v>
      </c>
      <c r="D2292" t="s">
        <v>18</v>
      </c>
      <c r="E2292" t="s">
        <v>530</v>
      </c>
      <c r="F2292" s="1">
        <v>0.375</v>
      </c>
      <c r="G2292" t="s">
        <v>10837</v>
      </c>
      <c r="H2292" t="s">
        <v>38</v>
      </c>
      <c r="I2292">
        <v>480</v>
      </c>
      <c r="J2292">
        <v>9</v>
      </c>
      <c r="K2292" s="4">
        <v>1.0101E+24</v>
      </c>
      <c r="L2292" t="s">
        <v>10838</v>
      </c>
      <c r="M2292" t="s">
        <v>24</v>
      </c>
      <c r="N2292" t="s">
        <v>10839</v>
      </c>
      <c r="O2292" t="s">
        <v>331</v>
      </c>
      <c r="P2292" t="s">
        <v>180</v>
      </c>
      <c r="Q2292" t="s">
        <v>2601</v>
      </c>
    </row>
    <row r="2293" spans="1:17" x14ac:dyDescent="0.25">
      <c r="A2293" t="s">
        <v>10836</v>
      </c>
      <c r="B2293" t="s">
        <v>179</v>
      </c>
      <c r="C2293">
        <v>6</v>
      </c>
      <c r="D2293" t="s">
        <v>18</v>
      </c>
      <c r="E2293" t="s">
        <v>530</v>
      </c>
      <c r="F2293" s="1">
        <v>0.375</v>
      </c>
      <c r="G2293" t="s">
        <v>10837</v>
      </c>
      <c r="H2293" t="s">
        <v>38</v>
      </c>
      <c r="I2293">
        <v>480</v>
      </c>
      <c r="J2293">
        <v>9</v>
      </c>
      <c r="K2293" s="4">
        <v>1.0101E+23</v>
      </c>
      <c r="L2293" t="s">
        <v>10838</v>
      </c>
      <c r="M2293" t="s">
        <v>24</v>
      </c>
      <c r="N2293" t="s">
        <v>10839</v>
      </c>
      <c r="O2293" t="s">
        <v>331</v>
      </c>
      <c r="P2293" t="s">
        <v>180</v>
      </c>
      <c r="Q2293" t="s">
        <v>2602</v>
      </c>
    </row>
    <row r="2294" spans="1:17" x14ac:dyDescent="0.25">
      <c r="A2294" t="s">
        <v>10836</v>
      </c>
      <c r="B2294" t="s">
        <v>179</v>
      </c>
      <c r="C2294">
        <v>7</v>
      </c>
      <c r="D2294" t="s">
        <v>18</v>
      </c>
      <c r="E2294" t="s">
        <v>530</v>
      </c>
      <c r="F2294" s="1">
        <v>0.375</v>
      </c>
      <c r="G2294" t="s">
        <v>10837</v>
      </c>
      <c r="H2294" t="s">
        <v>38</v>
      </c>
      <c r="I2294">
        <v>480</v>
      </c>
      <c r="J2294">
        <v>10</v>
      </c>
      <c r="K2294" s="4">
        <v>1.0101E+16</v>
      </c>
      <c r="L2294" t="s">
        <v>10838</v>
      </c>
      <c r="M2294" t="s">
        <v>24</v>
      </c>
      <c r="N2294" t="s">
        <v>10839</v>
      </c>
      <c r="O2294" t="s">
        <v>331</v>
      </c>
      <c r="P2294" t="s">
        <v>180</v>
      </c>
      <c r="Q2294" t="s">
        <v>2603</v>
      </c>
    </row>
    <row r="2295" spans="1:17" x14ac:dyDescent="0.25">
      <c r="A2295" t="s">
        <v>10836</v>
      </c>
      <c r="B2295" t="s">
        <v>179</v>
      </c>
      <c r="C2295">
        <v>8</v>
      </c>
      <c r="D2295" t="s">
        <v>18</v>
      </c>
      <c r="E2295" t="s">
        <v>530</v>
      </c>
      <c r="F2295" s="1">
        <v>0.375</v>
      </c>
      <c r="G2295" t="s">
        <v>10837</v>
      </c>
      <c r="H2295" t="s">
        <v>38</v>
      </c>
      <c r="I2295">
        <v>480</v>
      </c>
      <c r="J2295">
        <v>8</v>
      </c>
      <c r="K2295" s="4">
        <v>1010100000000000</v>
      </c>
      <c r="L2295" t="s">
        <v>10838</v>
      </c>
      <c r="M2295" t="s">
        <v>24</v>
      </c>
      <c r="N2295" t="s">
        <v>10839</v>
      </c>
      <c r="O2295" t="s">
        <v>331</v>
      </c>
      <c r="P2295" t="s">
        <v>180</v>
      </c>
      <c r="Q2295" t="s">
        <v>2604</v>
      </c>
    </row>
    <row r="2296" spans="1:17" x14ac:dyDescent="0.25">
      <c r="A2296" t="s">
        <v>10840</v>
      </c>
      <c r="B2296" t="s">
        <v>405</v>
      </c>
      <c r="C2296">
        <v>1</v>
      </c>
      <c r="D2296" t="s">
        <v>18</v>
      </c>
      <c r="E2296" t="s">
        <v>33</v>
      </c>
      <c r="F2296" s="1">
        <v>0.58333333333333337</v>
      </c>
      <c r="G2296" t="s">
        <v>10841</v>
      </c>
      <c r="H2296" t="s">
        <v>10842</v>
      </c>
      <c r="I2296">
        <v>240</v>
      </c>
      <c r="J2296">
        <v>38</v>
      </c>
      <c r="K2296" s="4">
        <v>1.0101000101009999E+24</v>
      </c>
      <c r="L2296" t="s">
        <v>10843</v>
      </c>
      <c r="M2296" t="s">
        <v>24</v>
      </c>
      <c r="N2296" t="s">
        <v>10839</v>
      </c>
      <c r="O2296" t="s">
        <v>66</v>
      </c>
      <c r="P2296" t="s">
        <v>395</v>
      </c>
      <c r="Q2296" t="s">
        <v>2605</v>
      </c>
    </row>
    <row r="2297" spans="1:17" x14ac:dyDescent="0.25">
      <c r="A2297" t="s">
        <v>10840</v>
      </c>
      <c r="B2297" t="s">
        <v>405</v>
      </c>
      <c r="C2297">
        <v>2</v>
      </c>
      <c r="D2297" t="s">
        <v>18</v>
      </c>
      <c r="E2297" t="s">
        <v>33</v>
      </c>
      <c r="F2297" s="1">
        <v>0.58333333333333337</v>
      </c>
      <c r="G2297" t="s">
        <v>10844</v>
      </c>
      <c r="H2297" t="s">
        <v>10845</v>
      </c>
      <c r="I2297">
        <v>240</v>
      </c>
      <c r="J2297">
        <v>38</v>
      </c>
      <c r="K2297" s="4">
        <v>1.010100010101E+23</v>
      </c>
      <c r="L2297" t="s">
        <v>10843</v>
      </c>
      <c r="M2297" t="s">
        <v>24</v>
      </c>
      <c r="N2297" t="s">
        <v>10839</v>
      </c>
      <c r="O2297" t="s">
        <v>66</v>
      </c>
      <c r="P2297" t="s">
        <v>395</v>
      </c>
      <c r="Q2297" t="s">
        <v>2606</v>
      </c>
    </row>
    <row r="2298" spans="1:17" x14ac:dyDescent="0.25">
      <c r="A2298" t="s">
        <v>10840</v>
      </c>
      <c r="B2298" t="s">
        <v>17</v>
      </c>
      <c r="C2298">
        <v>1</v>
      </c>
      <c r="D2298" t="s">
        <v>18</v>
      </c>
      <c r="E2298" t="s">
        <v>33</v>
      </c>
      <c r="F2298" s="1">
        <v>0.5</v>
      </c>
      <c r="G2298" t="s">
        <v>10646</v>
      </c>
      <c r="H2298" t="s">
        <v>10846</v>
      </c>
      <c r="I2298">
        <v>60</v>
      </c>
      <c r="J2298">
        <v>76</v>
      </c>
      <c r="K2298" s="4">
        <v>1.1111100111111E+24</v>
      </c>
      <c r="L2298" t="s">
        <v>10843</v>
      </c>
      <c r="M2298" t="s">
        <v>915</v>
      </c>
      <c r="N2298" t="s">
        <v>10839</v>
      </c>
      <c r="O2298" t="s">
        <v>66</v>
      </c>
      <c r="P2298" t="s">
        <v>20</v>
      </c>
      <c r="Q2298" t="s">
        <v>2607</v>
      </c>
    </row>
    <row r="2299" spans="1:17" x14ac:dyDescent="0.25">
      <c r="A2299" t="s">
        <v>10840</v>
      </c>
      <c r="B2299" t="s">
        <v>28</v>
      </c>
      <c r="C2299">
        <v>1</v>
      </c>
      <c r="D2299" t="s">
        <v>18</v>
      </c>
      <c r="E2299" t="s">
        <v>19</v>
      </c>
      <c r="F2299" s="1">
        <v>0.54166666666666663</v>
      </c>
      <c r="G2299" t="s">
        <v>10596</v>
      </c>
      <c r="H2299" t="s">
        <v>10847</v>
      </c>
      <c r="I2299">
        <v>60</v>
      </c>
      <c r="J2299">
        <v>76</v>
      </c>
      <c r="K2299" s="4">
        <v>1.1111100111111E+24</v>
      </c>
      <c r="L2299" t="s">
        <v>10843</v>
      </c>
      <c r="M2299" t="s">
        <v>915</v>
      </c>
      <c r="N2299" t="s">
        <v>10839</v>
      </c>
      <c r="O2299" t="s">
        <v>66</v>
      </c>
      <c r="P2299" t="s">
        <v>20</v>
      </c>
      <c r="Q2299" t="s">
        <v>2608</v>
      </c>
    </row>
    <row r="2300" spans="1:17" x14ac:dyDescent="0.25">
      <c r="A2300" t="s">
        <v>10840</v>
      </c>
      <c r="B2300" t="s">
        <v>32</v>
      </c>
      <c r="C2300">
        <v>1</v>
      </c>
      <c r="D2300" t="s">
        <v>18</v>
      </c>
      <c r="E2300" t="s">
        <v>42</v>
      </c>
      <c r="F2300" s="1">
        <v>0.375</v>
      </c>
      <c r="G2300" t="s">
        <v>10639</v>
      </c>
      <c r="H2300" t="s">
        <v>10848</v>
      </c>
      <c r="I2300">
        <v>60</v>
      </c>
      <c r="J2300">
        <v>76</v>
      </c>
      <c r="K2300" s="4">
        <v>1.1111100111111E+24</v>
      </c>
      <c r="L2300" t="s">
        <v>10843</v>
      </c>
      <c r="M2300" t="s">
        <v>915</v>
      </c>
      <c r="N2300" t="s">
        <v>10839</v>
      </c>
      <c r="O2300" t="s">
        <v>66</v>
      </c>
      <c r="P2300" t="s">
        <v>20</v>
      </c>
      <c r="Q2300" t="s">
        <v>2609</v>
      </c>
    </row>
    <row r="2301" spans="1:17" x14ac:dyDescent="0.25">
      <c r="A2301" t="s">
        <v>10840</v>
      </c>
      <c r="B2301" t="s">
        <v>36</v>
      </c>
      <c r="C2301">
        <v>1</v>
      </c>
      <c r="D2301" t="s">
        <v>18</v>
      </c>
      <c r="E2301" t="s">
        <v>42</v>
      </c>
      <c r="F2301" s="1">
        <v>0.75</v>
      </c>
      <c r="G2301" t="s">
        <v>9174</v>
      </c>
      <c r="H2301" t="s">
        <v>38</v>
      </c>
      <c r="I2301">
        <v>120</v>
      </c>
      <c r="J2301">
        <v>76</v>
      </c>
      <c r="K2301" s="4">
        <v>1000000000000000</v>
      </c>
      <c r="L2301" t="s">
        <v>38</v>
      </c>
      <c r="M2301" t="s">
        <v>24</v>
      </c>
      <c r="N2301" t="s">
        <v>10839</v>
      </c>
      <c r="O2301" t="s">
        <v>66</v>
      </c>
      <c r="P2301" t="s">
        <v>39</v>
      </c>
      <c r="Q2301" t="s">
        <v>2610</v>
      </c>
    </row>
    <row r="2302" spans="1:17" x14ac:dyDescent="0.25">
      <c r="A2302" t="s">
        <v>10840</v>
      </c>
      <c r="B2302" t="s">
        <v>44</v>
      </c>
      <c r="C2302">
        <v>1</v>
      </c>
      <c r="D2302" t="s">
        <v>18</v>
      </c>
      <c r="E2302" t="s">
        <v>37</v>
      </c>
      <c r="F2302" s="1">
        <v>0.5</v>
      </c>
      <c r="G2302" t="s">
        <v>10596</v>
      </c>
      <c r="H2302" t="s">
        <v>10849</v>
      </c>
      <c r="I2302">
        <v>60</v>
      </c>
      <c r="J2302">
        <v>76</v>
      </c>
      <c r="K2302" s="4">
        <v>1.1111100111111E+24</v>
      </c>
      <c r="L2302" t="s">
        <v>10843</v>
      </c>
      <c r="M2302" t="s">
        <v>915</v>
      </c>
      <c r="N2302" t="s">
        <v>10839</v>
      </c>
      <c r="O2302" t="s">
        <v>66</v>
      </c>
      <c r="P2302" t="s">
        <v>45</v>
      </c>
      <c r="Q2302" t="s">
        <v>2611</v>
      </c>
    </row>
    <row r="2303" spans="1:17" x14ac:dyDescent="0.25">
      <c r="A2303" t="s">
        <v>10850</v>
      </c>
      <c r="B2303" t="s">
        <v>391</v>
      </c>
      <c r="C2303">
        <v>1</v>
      </c>
      <c r="D2303" t="s">
        <v>18</v>
      </c>
      <c r="E2303" t="s">
        <v>19</v>
      </c>
      <c r="F2303" s="1">
        <v>0.58333333333333337</v>
      </c>
      <c r="G2303" t="s">
        <v>10851</v>
      </c>
      <c r="H2303" t="s">
        <v>2612</v>
      </c>
      <c r="I2303">
        <v>180</v>
      </c>
      <c r="J2303">
        <v>74</v>
      </c>
      <c r="K2303" s="4">
        <v>1000000000000</v>
      </c>
      <c r="L2303" t="s">
        <v>10852</v>
      </c>
      <c r="M2303" t="s">
        <v>915</v>
      </c>
      <c r="N2303" t="s">
        <v>10839</v>
      </c>
      <c r="O2303" t="s">
        <v>66</v>
      </c>
      <c r="P2303" t="s">
        <v>9372</v>
      </c>
      <c r="Q2303" t="s">
        <v>2613</v>
      </c>
    </row>
    <row r="2304" spans="1:17" x14ac:dyDescent="0.25">
      <c r="A2304" t="s">
        <v>10850</v>
      </c>
      <c r="B2304" t="s">
        <v>405</v>
      </c>
      <c r="C2304">
        <v>1</v>
      </c>
      <c r="D2304" t="s">
        <v>18</v>
      </c>
      <c r="E2304" t="s">
        <v>37</v>
      </c>
      <c r="F2304" s="1">
        <v>0.58333333333333337</v>
      </c>
      <c r="G2304" t="s">
        <v>9458</v>
      </c>
      <c r="H2304" t="s">
        <v>38</v>
      </c>
      <c r="I2304">
        <v>180</v>
      </c>
      <c r="J2304">
        <v>34</v>
      </c>
      <c r="K2304" s="4">
        <v>1.11111E+16</v>
      </c>
      <c r="L2304" t="s">
        <v>10852</v>
      </c>
      <c r="M2304" t="s">
        <v>24</v>
      </c>
      <c r="N2304" t="s">
        <v>10839</v>
      </c>
      <c r="O2304" t="s">
        <v>66</v>
      </c>
      <c r="P2304" t="s">
        <v>395</v>
      </c>
      <c r="Q2304" t="s">
        <v>2614</v>
      </c>
    </row>
    <row r="2305" spans="1:17" x14ac:dyDescent="0.25">
      <c r="A2305" t="s">
        <v>10850</v>
      </c>
      <c r="B2305" t="s">
        <v>405</v>
      </c>
      <c r="C2305">
        <v>2</v>
      </c>
      <c r="D2305" t="s">
        <v>18</v>
      </c>
      <c r="E2305" t="s">
        <v>42</v>
      </c>
      <c r="F2305" s="1">
        <v>0.58333333333333337</v>
      </c>
      <c r="G2305" t="s">
        <v>9458</v>
      </c>
      <c r="H2305" t="s">
        <v>38</v>
      </c>
      <c r="I2305">
        <v>180</v>
      </c>
      <c r="J2305">
        <v>35</v>
      </c>
      <c r="K2305" s="4">
        <v>1.11111E+16</v>
      </c>
      <c r="L2305" t="s">
        <v>10852</v>
      </c>
      <c r="M2305" t="s">
        <v>24</v>
      </c>
      <c r="N2305" t="s">
        <v>10839</v>
      </c>
      <c r="O2305" t="s">
        <v>66</v>
      </c>
      <c r="P2305" t="s">
        <v>395</v>
      </c>
      <c r="Q2305" t="s">
        <v>2615</v>
      </c>
    </row>
    <row r="2306" spans="1:17" x14ac:dyDescent="0.25">
      <c r="A2306" t="s">
        <v>10850</v>
      </c>
      <c r="B2306" t="s">
        <v>17</v>
      </c>
      <c r="C2306">
        <v>1</v>
      </c>
      <c r="D2306" t="s">
        <v>18</v>
      </c>
      <c r="E2306" t="s">
        <v>29</v>
      </c>
      <c r="F2306" s="1">
        <v>0.41666666666666669</v>
      </c>
      <c r="G2306" t="s">
        <v>10639</v>
      </c>
      <c r="H2306" t="s">
        <v>10853</v>
      </c>
      <c r="I2306">
        <v>60</v>
      </c>
      <c r="J2306">
        <v>74</v>
      </c>
      <c r="K2306" s="4">
        <v>1.1111100111111E+24</v>
      </c>
      <c r="L2306" t="s">
        <v>10852</v>
      </c>
      <c r="M2306" t="s">
        <v>915</v>
      </c>
      <c r="N2306" t="s">
        <v>10839</v>
      </c>
      <c r="O2306" t="s">
        <v>66</v>
      </c>
      <c r="P2306" t="s">
        <v>20</v>
      </c>
      <c r="Q2306" t="s">
        <v>2616</v>
      </c>
    </row>
    <row r="2307" spans="1:17" x14ac:dyDescent="0.25">
      <c r="A2307" t="s">
        <v>10850</v>
      </c>
      <c r="B2307" t="s">
        <v>28</v>
      </c>
      <c r="C2307">
        <v>1</v>
      </c>
      <c r="D2307" t="s">
        <v>18</v>
      </c>
      <c r="E2307" t="s">
        <v>37</v>
      </c>
      <c r="F2307" s="1">
        <v>0.375</v>
      </c>
      <c r="G2307" t="s">
        <v>10639</v>
      </c>
      <c r="H2307" t="s">
        <v>10854</v>
      </c>
      <c r="I2307">
        <v>60</v>
      </c>
      <c r="J2307">
        <v>74</v>
      </c>
      <c r="K2307" s="4">
        <v>1.1111100111111E+24</v>
      </c>
      <c r="L2307" t="s">
        <v>10852</v>
      </c>
      <c r="M2307" t="s">
        <v>915</v>
      </c>
      <c r="N2307" t="s">
        <v>10839</v>
      </c>
      <c r="O2307" t="s">
        <v>66</v>
      </c>
      <c r="P2307" t="s">
        <v>20</v>
      </c>
      <c r="Q2307" t="s">
        <v>2617</v>
      </c>
    </row>
    <row r="2308" spans="1:17" x14ac:dyDescent="0.25">
      <c r="A2308" t="s">
        <v>10850</v>
      </c>
      <c r="B2308" t="s">
        <v>32</v>
      </c>
      <c r="C2308">
        <v>1</v>
      </c>
      <c r="D2308" t="s">
        <v>18</v>
      </c>
      <c r="E2308" t="s">
        <v>33</v>
      </c>
      <c r="F2308" s="1">
        <v>0.45833333333333331</v>
      </c>
      <c r="G2308" t="s">
        <v>10596</v>
      </c>
      <c r="H2308" t="s">
        <v>10855</v>
      </c>
      <c r="I2308">
        <v>60</v>
      </c>
      <c r="J2308">
        <v>74</v>
      </c>
      <c r="K2308" s="4">
        <v>1.1111100111111E+24</v>
      </c>
      <c r="L2308" t="s">
        <v>10852</v>
      </c>
      <c r="M2308" t="s">
        <v>915</v>
      </c>
      <c r="N2308" t="s">
        <v>10839</v>
      </c>
      <c r="O2308" t="s">
        <v>66</v>
      </c>
      <c r="P2308" t="s">
        <v>20</v>
      </c>
      <c r="Q2308" t="s">
        <v>2618</v>
      </c>
    </row>
    <row r="2309" spans="1:17" x14ac:dyDescent="0.25">
      <c r="A2309" t="s">
        <v>10856</v>
      </c>
      <c r="B2309" t="s">
        <v>17</v>
      </c>
      <c r="C2309">
        <v>1</v>
      </c>
      <c r="D2309" t="s">
        <v>18</v>
      </c>
      <c r="E2309" t="s">
        <v>42</v>
      </c>
      <c r="F2309" s="1">
        <v>0.375</v>
      </c>
      <c r="G2309" t="s">
        <v>10596</v>
      </c>
      <c r="H2309" t="s">
        <v>10857</v>
      </c>
      <c r="I2309">
        <v>60</v>
      </c>
      <c r="J2309">
        <v>81</v>
      </c>
      <c r="K2309" s="4">
        <v>1.1111110001111099E+44</v>
      </c>
      <c r="L2309" t="s">
        <v>10858</v>
      </c>
      <c r="M2309" t="s">
        <v>915</v>
      </c>
      <c r="N2309" t="s">
        <v>10839</v>
      </c>
      <c r="O2309" t="s">
        <v>25</v>
      </c>
      <c r="P2309" t="s">
        <v>20</v>
      </c>
      <c r="Q2309" t="s">
        <v>2620</v>
      </c>
    </row>
    <row r="2310" spans="1:17" x14ac:dyDescent="0.25">
      <c r="A2310" t="s">
        <v>10856</v>
      </c>
      <c r="B2310" t="s">
        <v>28</v>
      </c>
      <c r="C2310">
        <v>1</v>
      </c>
      <c r="D2310" t="s">
        <v>18</v>
      </c>
      <c r="E2310" t="s">
        <v>19</v>
      </c>
      <c r="F2310" s="1">
        <v>0.45833333333333331</v>
      </c>
      <c r="G2310" t="s">
        <v>10596</v>
      </c>
      <c r="H2310" t="s">
        <v>10859</v>
      </c>
      <c r="I2310">
        <v>60</v>
      </c>
      <c r="J2310">
        <v>81</v>
      </c>
      <c r="K2310" s="4">
        <v>1.1111010001111099E+44</v>
      </c>
      <c r="L2310" t="s">
        <v>10858</v>
      </c>
      <c r="M2310" t="s">
        <v>915</v>
      </c>
      <c r="N2310" t="s">
        <v>10839</v>
      </c>
      <c r="O2310" t="s">
        <v>25</v>
      </c>
      <c r="P2310" t="s">
        <v>20</v>
      </c>
      <c r="Q2310" t="s">
        <v>2621</v>
      </c>
    </row>
    <row r="2311" spans="1:17" x14ac:dyDescent="0.25">
      <c r="A2311" t="s">
        <v>10856</v>
      </c>
      <c r="B2311" t="s">
        <v>32</v>
      </c>
      <c r="C2311">
        <v>1</v>
      </c>
      <c r="D2311" t="s">
        <v>18</v>
      </c>
      <c r="E2311" t="s">
        <v>33</v>
      </c>
      <c r="F2311" s="1">
        <v>0.375</v>
      </c>
      <c r="G2311" t="s">
        <v>10639</v>
      </c>
      <c r="H2311" t="s">
        <v>10860</v>
      </c>
      <c r="I2311">
        <v>60</v>
      </c>
      <c r="J2311">
        <v>81</v>
      </c>
      <c r="K2311" s="4">
        <v>1.1111110001111099E+44</v>
      </c>
      <c r="L2311" t="s">
        <v>10858</v>
      </c>
      <c r="M2311" t="s">
        <v>915</v>
      </c>
      <c r="N2311" t="s">
        <v>10839</v>
      </c>
      <c r="O2311" t="s">
        <v>25</v>
      </c>
      <c r="P2311" t="s">
        <v>20</v>
      </c>
      <c r="Q2311" t="s">
        <v>2622</v>
      </c>
    </row>
    <row r="2312" spans="1:17" x14ac:dyDescent="0.25">
      <c r="A2312" t="s">
        <v>10856</v>
      </c>
      <c r="B2312" t="s">
        <v>479</v>
      </c>
      <c r="C2312">
        <v>1</v>
      </c>
      <c r="D2312" t="s">
        <v>18</v>
      </c>
      <c r="E2312" t="s">
        <v>42</v>
      </c>
      <c r="F2312" s="1">
        <v>0.66666666666666663</v>
      </c>
      <c r="G2312" t="s">
        <v>9282</v>
      </c>
      <c r="H2312" t="s">
        <v>2612</v>
      </c>
      <c r="I2312">
        <v>60</v>
      </c>
      <c r="J2312">
        <v>81</v>
      </c>
      <c r="K2312" s="4">
        <v>1E+41</v>
      </c>
      <c r="L2312" t="s">
        <v>38</v>
      </c>
      <c r="M2312" t="s">
        <v>24</v>
      </c>
      <c r="N2312" t="s">
        <v>10839</v>
      </c>
      <c r="O2312" t="s">
        <v>25</v>
      </c>
      <c r="P2312" t="s">
        <v>20</v>
      </c>
      <c r="Q2312" t="s">
        <v>2623</v>
      </c>
    </row>
    <row r="2313" spans="1:17" x14ac:dyDescent="0.25">
      <c r="A2313" t="s">
        <v>10856</v>
      </c>
      <c r="B2313" t="s">
        <v>36</v>
      </c>
      <c r="C2313">
        <v>1</v>
      </c>
      <c r="D2313" t="s">
        <v>18</v>
      </c>
      <c r="E2313" t="s">
        <v>19</v>
      </c>
      <c r="F2313" s="1">
        <v>0.6875</v>
      </c>
      <c r="G2313" t="s">
        <v>10861</v>
      </c>
      <c r="H2313" t="s">
        <v>38</v>
      </c>
      <c r="I2313">
        <v>150</v>
      </c>
      <c r="J2313">
        <v>81</v>
      </c>
      <c r="K2313" s="4">
        <v>9.9999999999999995E+32</v>
      </c>
      <c r="L2313" t="s">
        <v>10862</v>
      </c>
      <c r="M2313" t="s">
        <v>24</v>
      </c>
      <c r="N2313" t="s">
        <v>10839</v>
      </c>
      <c r="O2313" t="s">
        <v>25</v>
      </c>
      <c r="P2313" t="s">
        <v>39</v>
      </c>
      <c r="Q2313" t="s">
        <v>2624</v>
      </c>
    </row>
    <row r="2314" spans="1:17" x14ac:dyDescent="0.25">
      <c r="A2314" t="s">
        <v>10863</v>
      </c>
      <c r="B2314" t="s">
        <v>17</v>
      </c>
      <c r="C2314">
        <v>1</v>
      </c>
      <c r="D2314" t="s">
        <v>18</v>
      </c>
      <c r="E2314" t="s">
        <v>19</v>
      </c>
      <c r="F2314" s="1">
        <v>0.375</v>
      </c>
      <c r="G2314" t="s">
        <v>10244</v>
      </c>
      <c r="H2314" t="s">
        <v>2625</v>
      </c>
      <c r="I2314">
        <v>60</v>
      </c>
      <c r="J2314">
        <v>82</v>
      </c>
      <c r="K2314" s="4">
        <v>1.1111100111111E+24</v>
      </c>
      <c r="L2314" t="s">
        <v>10864</v>
      </c>
      <c r="M2314" t="s">
        <v>915</v>
      </c>
      <c r="N2314" t="s">
        <v>10839</v>
      </c>
      <c r="O2314" t="s">
        <v>66</v>
      </c>
      <c r="P2314" t="s">
        <v>20</v>
      </c>
      <c r="Q2314" t="s">
        <v>2626</v>
      </c>
    </row>
    <row r="2315" spans="1:17" x14ac:dyDescent="0.25">
      <c r="A2315" t="s">
        <v>10863</v>
      </c>
      <c r="B2315" t="s">
        <v>28</v>
      </c>
      <c r="C2315">
        <v>1</v>
      </c>
      <c r="D2315" t="s">
        <v>18</v>
      </c>
      <c r="E2315" t="s">
        <v>29</v>
      </c>
      <c r="F2315" s="1">
        <v>0.45833333333333331</v>
      </c>
      <c r="G2315" t="s">
        <v>10596</v>
      </c>
      <c r="H2315" t="s">
        <v>2625</v>
      </c>
      <c r="I2315">
        <v>60</v>
      </c>
      <c r="J2315">
        <v>82</v>
      </c>
      <c r="K2315" s="4">
        <v>1.1111100111111E+24</v>
      </c>
      <c r="L2315" t="s">
        <v>10864</v>
      </c>
      <c r="M2315" t="s">
        <v>915</v>
      </c>
      <c r="N2315" t="s">
        <v>10839</v>
      </c>
      <c r="O2315" t="s">
        <v>66</v>
      </c>
      <c r="P2315" t="s">
        <v>20</v>
      </c>
      <c r="Q2315" t="s">
        <v>2627</v>
      </c>
    </row>
    <row r="2316" spans="1:17" x14ac:dyDescent="0.25">
      <c r="A2316" t="s">
        <v>10863</v>
      </c>
      <c r="B2316" t="s">
        <v>32</v>
      </c>
      <c r="C2316">
        <v>1</v>
      </c>
      <c r="D2316" t="s">
        <v>18</v>
      </c>
      <c r="E2316" t="s">
        <v>42</v>
      </c>
      <c r="F2316" s="1">
        <v>0.5</v>
      </c>
      <c r="G2316" t="s">
        <v>10646</v>
      </c>
      <c r="H2316" t="s">
        <v>2625</v>
      </c>
      <c r="I2316">
        <v>60</v>
      </c>
      <c r="J2316">
        <v>82</v>
      </c>
      <c r="K2316" s="4">
        <v>1.1111100111111E+24</v>
      </c>
      <c r="L2316" t="s">
        <v>10864</v>
      </c>
      <c r="M2316" t="s">
        <v>915</v>
      </c>
      <c r="N2316" t="s">
        <v>10839</v>
      </c>
      <c r="O2316" t="s">
        <v>66</v>
      </c>
      <c r="P2316" t="s">
        <v>20</v>
      </c>
      <c r="Q2316" t="s">
        <v>2628</v>
      </c>
    </row>
    <row r="2317" spans="1:17" x14ac:dyDescent="0.25">
      <c r="A2317" t="s">
        <v>10863</v>
      </c>
      <c r="B2317" t="s">
        <v>44</v>
      </c>
      <c r="C2317">
        <v>1</v>
      </c>
      <c r="D2317" t="s">
        <v>18</v>
      </c>
      <c r="E2317" t="s">
        <v>19</v>
      </c>
      <c r="F2317" s="1">
        <v>0.625</v>
      </c>
      <c r="G2317" t="s">
        <v>10596</v>
      </c>
      <c r="H2317" t="s">
        <v>2625</v>
      </c>
      <c r="I2317">
        <v>60</v>
      </c>
      <c r="J2317">
        <v>82</v>
      </c>
      <c r="K2317" s="4">
        <v>1.010100010101E+23</v>
      </c>
      <c r="L2317" t="s">
        <v>10864</v>
      </c>
      <c r="M2317" t="s">
        <v>915</v>
      </c>
      <c r="N2317" t="s">
        <v>10839</v>
      </c>
      <c r="O2317" t="s">
        <v>66</v>
      </c>
      <c r="P2317" t="s">
        <v>45</v>
      </c>
      <c r="Q2317" t="s">
        <v>2629</v>
      </c>
    </row>
    <row r="2318" spans="1:17" x14ac:dyDescent="0.25">
      <c r="A2318" t="s">
        <v>10865</v>
      </c>
      <c r="B2318" t="s">
        <v>2630</v>
      </c>
      <c r="C2318">
        <v>1</v>
      </c>
      <c r="D2318" t="s">
        <v>18</v>
      </c>
      <c r="E2318" t="s">
        <v>19</v>
      </c>
      <c r="F2318" s="1">
        <v>0.54166666666666663</v>
      </c>
      <c r="G2318" t="s">
        <v>10866</v>
      </c>
      <c r="H2318" t="s">
        <v>38</v>
      </c>
      <c r="I2318">
        <v>90</v>
      </c>
      <c r="J2318">
        <v>10</v>
      </c>
      <c r="K2318" s="4">
        <v>9.9999999999999995E+33</v>
      </c>
      <c r="L2318" t="s">
        <v>10867</v>
      </c>
      <c r="M2318" t="s">
        <v>24</v>
      </c>
      <c r="N2318" t="s">
        <v>10839</v>
      </c>
      <c r="O2318" t="s">
        <v>25</v>
      </c>
      <c r="P2318" t="s">
        <v>395</v>
      </c>
      <c r="Q2318" t="s">
        <v>2631</v>
      </c>
    </row>
    <row r="2319" spans="1:17" x14ac:dyDescent="0.25">
      <c r="A2319" t="s">
        <v>10865</v>
      </c>
      <c r="B2319" t="s">
        <v>2630</v>
      </c>
      <c r="C2319">
        <v>2</v>
      </c>
      <c r="D2319" t="s">
        <v>18</v>
      </c>
      <c r="E2319" t="s">
        <v>19</v>
      </c>
      <c r="F2319" s="1">
        <v>0.60416666666666663</v>
      </c>
      <c r="G2319" t="s">
        <v>10866</v>
      </c>
      <c r="H2319" t="s">
        <v>38</v>
      </c>
      <c r="I2319">
        <v>90</v>
      </c>
      <c r="J2319">
        <v>10</v>
      </c>
      <c r="K2319" s="4">
        <v>9.9999999999999995E+33</v>
      </c>
      <c r="L2319" t="s">
        <v>10867</v>
      </c>
      <c r="M2319" t="s">
        <v>24</v>
      </c>
      <c r="N2319" t="s">
        <v>10839</v>
      </c>
      <c r="O2319" t="s">
        <v>25</v>
      </c>
      <c r="P2319" t="s">
        <v>395</v>
      </c>
      <c r="Q2319" t="s">
        <v>2632</v>
      </c>
    </row>
    <row r="2320" spans="1:17" x14ac:dyDescent="0.25">
      <c r="A2320" t="s">
        <v>10865</v>
      </c>
      <c r="B2320" t="s">
        <v>2630</v>
      </c>
      <c r="C2320">
        <v>3</v>
      </c>
      <c r="D2320" t="s">
        <v>18</v>
      </c>
      <c r="E2320" t="s">
        <v>29</v>
      </c>
      <c r="F2320" s="1">
        <v>0.54166666666666663</v>
      </c>
      <c r="G2320" t="s">
        <v>10866</v>
      </c>
      <c r="H2320" t="s">
        <v>38</v>
      </c>
      <c r="I2320">
        <v>90</v>
      </c>
      <c r="J2320">
        <v>10</v>
      </c>
      <c r="K2320" s="4">
        <v>9.9999999999999995E+33</v>
      </c>
      <c r="L2320" t="s">
        <v>10867</v>
      </c>
      <c r="M2320" t="s">
        <v>24</v>
      </c>
      <c r="N2320" t="s">
        <v>10839</v>
      </c>
      <c r="O2320" t="s">
        <v>25</v>
      </c>
      <c r="P2320" t="s">
        <v>395</v>
      </c>
      <c r="Q2320" t="s">
        <v>2633</v>
      </c>
    </row>
    <row r="2321" spans="1:17" x14ac:dyDescent="0.25">
      <c r="A2321" t="s">
        <v>10865</v>
      </c>
      <c r="B2321" t="s">
        <v>2630</v>
      </c>
      <c r="C2321">
        <v>4</v>
      </c>
      <c r="D2321" t="s">
        <v>18</v>
      </c>
      <c r="E2321" t="s">
        <v>29</v>
      </c>
      <c r="F2321" s="1">
        <v>0.60416666666666663</v>
      </c>
      <c r="G2321" t="s">
        <v>10866</v>
      </c>
      <c r="H2321" t="s">
        <v>38</v>
      </c>
      <c r="I2321">
        <v>90</v>
      </c>
      <c r="J2321">
        <v>9</v>
      </c>
      <c r="K2321" s="4">
        <v>9.9999999999999995E+33</v>
      </c>
      <c r="L2321" t="s">
        <v>10867</v>
      </c>
      <c r="M2321" t="s">
        <v>24</v>
      </c>
      <c r="N2321" t="s">
        <v>10839</v>
      </c>
      <c r="O2321" t="s">
        <v>25</v>
      </c>
      <c r="P2321" t="s">
        <v>395</v>
      </c>
      <c r="Q2321" t="s">
        <v>2634</v>
      </c>
    </row>
    <row r="2322" spans="1:17" x14ac:dyDescent="0.25">
      <c r="A2322" t="s">
        <v>10865</v>
      </c>
      <c r="B2322" t="s">
        <v>2630</v>
      </c>
      <c r="C2322">
        <v>5</v>
      </c>
      <c r="D2322" t="s">
        <v>18</v>
      </c>
      <c r="E2322" t="s">
        <v>33</v>
      </c>
      <c r="F2322" s="1">
        <v>0.54166666666666663</v>
      </c>
      <c r="G2322" t="s">
        <v>10866</v>
      </c>
      <c r="H2322" t="s">
        <v>38</v>
      </c>
      <c r="I2322">
        <v>90</v>
      </c>
      <c r="J2322">
        <v>9</v>
      </c>
      <c r="K2322" s="4">
        <v>9.9999999999999995E+33</v>
      </c>
      <c r="L2322" t="s">
        <v>10867</v>
      </c>
      <c r="M2322" t="s">
        <v>24</v>
      </c>
      <c r="N2322" t="s">
        <v>10839</v>
      </c>
      <c r="O2322" t="s">
        <v>25</v>
      </c>
      <c r="P2322" t="s">
        <v>395</v>
      </c>
      <c r="Q2322" t="s">
        <v>2635</v>
      </c>
    </row>
    <row r="2323" spans="1:17" x14ac:dyDescent="0.25">
      <c r="A2323" t="s">
        <v>10865</v>
      </c>
      <c r="B2323" t="s">
        <v>2630</v>
      </c>
      <c r="C2323">
        <v>6</v>
      </c>
      <c r="D2323" t="s">
        <v>18</v>
      </c>
      <c r="E2323" t="s">
        <v>33</v>
      </c>
      <c r="F2323" s="1">
        <v>0.60416666666666663</v>
      </c>
      <c r="G2323" t="s">
        <v>10866</v>
      </c>
      <c r="H2323" t="s">
        <v>38</v>
      </c>
      <c r="I2323">
        <v>90</v>
      </c>
      <c r="J2323">
        <v>9</v>
      </c>
      <c r="K2323" s="4">
        <v>9.9999999999999995E+33</v>
      </c>
      <c r="L2323" t="s">
        <v>10867</v>
      </c>
      <c r="M2323" t="s">
        <v>24</v>
      </c>
      <c r="N2323" t="s">
        <v>10839</v>
      </c>
      <c r="O2323" t="s">
        <v>25</v>
      </c>
      <c r="P2323" t="s">
        <v>395</v>
      </c>
      <c r="Q2323" t="s">
        <v>2636</v>
      </c>
    </row>
    <row r="2324" spans="1:17" x14ac:dyDescent="0.25">
      <c r="A2324" t="s">
        <v>10865</v>
      </c>
      <c r="B2324" t="s">
        <v>2630</v>
      </c>
      <c r="C2324">
        <v>7</v>
      </c>
      <c r="D2324" t="s">
        <v>18</v>
      </c>
      <c r="E2324" t="s">
        <v>19</v>
      </c>
      <c r="F2324" s="1">
        <v>0.54166666666666663</v>
      </c>
      <c r="G2324" t="s">
        <v>10866</v>
      </c>
      <c r="H2324" t="s">
        <v>38</v>
      </c>
      <c r="I2324">
        <v>90</v>
      </c>
      <c r="J2324">
        <v>9</v>
      </c>
      <c r="K2324" s="4">
        <v>9.9999999999999995E+32</v>
      </c>
      <c r="L2324" t="s">
        <v>10867</v>
      </c>
      <c r="M2324" t="s">
        <v>24</v>
      </c>
      <c r="N2324" t="s">
        <v>10839</v>
      </c>
      <c r="O2324" t="s">
        <v>25</v>
      </c>
      <c r="P2324" t="s">
        <v>395</v>
      </c>
      <c r="Q2324" t="s">
        <v>2637</v>
      </c>
    </row>
    <row r="2325" spans="1:17" x14ac:dyDescent="0.25">
      <c r="A2325" t="s">
        <v>10865</v>
      </c>
      <c r="B2325" t="s">
        <v>2630</v>
      </c>
      <c r="C2325">
        <v>8</v>
      </c>
      <c r="D2325" t="s">
        <v>18</v>
      </c>
      <c r="E2325" t="s">
        <v>19</v>
      </c>
      <c r="F2325" s="1">
        <v>0.60416666666666663</v>
      </c>
      <c r="G2325" t="s">
        <v>10866</v>
      </c>
      <c r="H2325" t="s">
        <v>38</v>
      </c>
      <c r="I2325">
        <v>90</v>
      </c>
      <c r="J2325">
        <v>9</v>
      </c>
      <c r="K2325" s="4">
        <v>9.9999999999999995E+32</v>
      </c>
      <c r="L2325" t="s">
        <v>10867</v>
      </c>
      <c r="M2325" t="s">
        <v>24</v>
      </c>
      <c r="N2325" t="s">
        <v>10839</v>
      </c>
      <c r="O2325" t="s">
        <v>25</v>
      </c>
      <c r="P2325" t="s">
        <v>395</v>
      </c>
      <c r="Q2325" t="s">
        <v>2638</v>
      </c>
    </row>
    <row r="2326" spans="1:17" x14ac:dyDescent="0.25">
      <c r="A2326" t="s">
        <v>10865</v>
      </c>
      <c r="B2326" t="s">
        <v>2630</v>
      </c>
      <c r="C2326">
        <v>9</v>
      </c>
      <c r="D2326" t="s">
        <v>18</v>
      </c>
      <c r="E2326" t="s">
        <v>29</v>
      </c>
      <c r="F2326" s="1">
        <v>0.54166666666666663</v>
      </c>
      <c r="G2326" t="s">
        <v>10866</v>
      </c>
      <c r="H2326" t="s">
        <v>38</v>
      </c>
      <c r="I2326">
        <v>90</v>
      </c>
      <c r="J2326">
        <v>0</v>
      </c>
      <c r="K2326" s="4">
        <v>9.9999999999999995E+32</v>
      </c>
      <c r="L2326" t="s">
        <v>10867</v>
      </c>
      <c r="M2326" t="s">
        <v>24</v>
      </c>
      <c r="N2326" t="s">
        <v>10839</v>
      </c>
      <c r="O2326" t="s">
        <v>25</v>
      </c>
      <c r="P2326" t="s">
        <v>395</v>
      </c>
      <c r="Q2326" t="s">
        <v>2639</v>
      </c>
    </row>
    <row r="2327" spans="1:17" x14ac:dyDescent="0.25">
      <c r="A2327" t="s">
        <v>10865</v>
      </c>
      <c r="B2327" t="s">
        <v>2630</v>
      </c>
      <c r="C2327">
        <v>10</v>
      </c>
      <c r="D2327" t="s">
        <v>18</v>
      </c>
      <c r="E2327" t="s">
        <v>29</v>
      </c>
      <c r="F2327" s="1">
        <v>0.60416666666666663</v>
      </c>
      <c r="G2327" t="s">
        <v>10866</v>
      </c>
      <c r="H2327" t="s">
        <v>38</v>
      </c>
      <c r="I2327">
        <v>90</v>
      </c>
      <c r="J2327">
        <v>0</v>
      </c>
      <c r="K2327" s="4">
        <v>9.9999999999999995E+32</v>
      </c>
      <c r="L2327" t="s">
        <v>10867</v>
      </c>
      <c r="M2327" t="s">
        <v>24</v>
      </c>
      <c r="N2327" t="s">
        <v>10839</v>
      </c>
      <c r="O2327" t="s">
        <v>25</v>
      </c>
      <c r="P2327" t="s">
        <v>395</v>
      </c>
      <c r="Q2327" t="s">
        <v>2640</v>
      </c>
    </row>
    <row r="2328" spans="1:17" x14ac:dyDescent="0.25">
      <c r="A2328" t="s">
        <v>10865</v>
      </c>
      <c r="B2328" t="s">
        <v>2641</v>
      </c>
      <c r="C2328">
        <v>1</v>
      </c>
      <c r="D2328" t="s">
        <v>18</v>
      </c>
      <c r="E2328" t="s">
        <v>29</v>
      </c>
      <c r="F2328" s="1">
        <v>0.54166666666666663</v>
      </c>
      <c r="G2328" t="s">
        <v>38</v>
      </c>
      <c r="H2328" t="s">
        <v>2625</v>
      </c>
      <c r="I2328">
        <v>180</v>
      </c>
      <c r="J2328">
        <v>77</v>
      </c>
      <c r="K2328" s="4">
        <v>1E+30</v>
      </c>
      <c r="L2328" t="s">
        <v>10867</v>
      </c>
      <c r="N2328" t="s">
        <v>10839</v>
      </c>
      <c r="O2328" t="s">
        <v>25</v>
      </c>
      <c r="P2328" t="s">
        <v>395</v>
      </c>
      <c r="Q2328" t="s">
        <v>2642</v>
      </c>
    </row>
    <row r="2329" spans="1:17" x14ac:dyDescent="0.25">
      <c r="A2329" t="s">
        <v>10865</v>
      </c>
      <c r="B2329" t="s">
        <v>17</v>
      </c>
      <c r="C2329">
        <v>1</v>
      </c>
      <c r="D2329" t="s">
        <v>18</v>
      </c>
      <c r="E2329" t="s">
        <v>29</v>
      </c>
      <c r="F2329" s="1">
        <v>0.41666666666666669</v>
      </c>
      <c r="G2329" t="s">
        <v>10646</v>
      </c>
      <c r="H2329" t="s">
        <v>2643</v>
      </c>
      <c r="I2329">
        <v>60</v>
      </c>
      <c r="J2329">
        <v>77</v>
      </c>
      <c r="K2329" s="4">
        <v>1.1111010001111099E+44</v>
      </c>
      <c r="L2329" t="s">
        <v>10867</v>
      </c>
      <c r="M2329" t="s">
        <v>915</v>
      </c>
      <c r="N2329" t="s">
        <v>10839</v>
      </c>
      <c r="O2329" t="s">
        <v>25</v>
      </c>
      <c r="P2329" t="s">
        <v>20</v>
      </c>
      <c r="Q2329" t="s">
        <v>2644</v>
      </c>
    </row>
    <row r="2330" spans="1:17" x14ac:dyDescent="0.25">
      <c r="A2330" t="s">
        <v>10865</v>
      </c>
      <c r="B2330" t="s">
        <v>28</v>
      </c>
      <c r="C2330">
        <v>1</v>
      </c>
      <c r="D2330" t="s">
        <v>18</v>
      </c>
      <c r="E2330" t="s">
        <v>33</v>
      </c>
      <c r="F2330" s="1">
        <v>0.45833333333333331</v>
      </c>
      <c r="G2330" t="s">
        <v>10639</v>
      </c>
      <c r="H2330" t="s">
        <v>2643</v>
      </c>
      <c r="I2330">
        <v>60</v>
      </c>
      <c r="J2330">
        <v>77</v>
      </c>
      <c r="K2330" s="4">
        <v>1.1111110001111099E+44</v>
      </c>
      <c r="L2330" t="s">
        <v>10867</v>
      </c>
      <c r="M2330" t="s">
        <v>915</v>
      </c>
      <c r="N2330" t="s">
        <v>10839</v>
      </c>
      <c r="O2330" t="s">
        <v>25</v>
      </c>
      <c r="P2330" t="s">
        <v>20</v>
      </c>
      <c r="Q2330" t="s">
        <v>2645</v>
      </c>
    </row>
    <row r="2331" spans="1:17" x14ac:dyDescent="0.25">
      <c r="A2331" t="s">
        <v>10865</v>
      </c>
      <c r="B2331" t="s">
        <v>32</v>
      </c>
      <c r="C2331">
        <v>1</v>
      </c>
      <c r="D2331" t="s">
        <v>18</v>
      </c>
      <c r="E2331" t="s">
        <v>37</v>
      </c>
      <c r="F2331" s="1">
        <v>0.45833333333333331</v>
      </c>
      <c r="G2331" t="s">
        <v>10646</v>
      </c>
      <c r="H2331" t="s">
        <v>2643</v>
      </c>
      <c r="I2331">
        <v>60</v>
      </c>
      <c r="J2331">
        <v>77</v>
      </c>
      <c r="K2331" s="4">
        <v>1.11101100011111E+44</v>
      </c>
      <c r="L2331" t="s">
        <v>10867</v>
      </c>
      <c r="M2331" t="s">
        <v>915</v>
      </c>
      <c r="N2331" t="s">
        <v>10839</v>
      </c>
      <c r="O2331" t="s">
        <v>25</v>
      </c>
      <c r="P2331" t="s">
        <v>20</v>
      </c>
      <c r="Q2331" t="s">
        <v>2646</v>
      </c>
    </row>
    <row r="2332" spans="1:17" x14ac:dyDescent="0.25">
      <c r="A2332" t="s">
        <v>10868</v>
      </c>
      <c r="B2332" t="s">
        <v>391</v>
      </c>
      <c r="C2332">
        <v>1</v>
      </c>
      <c r="D2332" t="s">
        <v>18</v>
      </c>
      <c r="E2332" t="s">
        <v>42</v>
      </c>
      <c r="F2332" s="1">
        <v>0.58333333333333337</v>
      </c>
      <c r="G2332" t="s">
        <v>10869</v>
      </c>
      <c r="H2332" t="s">
        <v>10870</v>
      </c>
      <c r="I2332">
        <v>210</v>
      </c>
      <c r="J2332">
        <v>73</v>
      </c>
      <c r="K2332" s="4">
        <v>1.1100000000000001E+34</v>
      </c>
      <c r="L2332" t="s">
        <v>10871</v>
      </c>
      <c r="M2332" t="s">
        <v>915</v>
      </c>
      <c r="N2332" t="s">
        <v>10839</v>
      </c>
      <c r="O2332" t="s">
        <v>331</v>
      </c>
      <c r="P2332" t="s">
        <v>9372</v>
      </c>
      <c r="Q2332" t="s">
        <v>2648</v>
      </c>
    </row>
    <row r="2333" spans="1:17" x14ac:dyDescent="0.25">
      <c r="A2333" t="s">
        <v>10868</v>
      </c>
      <c r="B2333" t="s">
        <v>2649</v>
      </c>
      <c r="C2333">
        <v>1</v>
      </c>
      <c r="D2333" t="s">
        <v>18</v>
      </c>
      <c r="E2333" t="s">
        <v>37</v>
      </c>
      <c r="F2333" s="1">
        <v>0.54166666666666663</v>
      </c>
      <c r="G2333" t="s">
        <v>10872</v>
      </c>
      <c r="H2333" t="s">
        <v>10873</v>
      </c>
      <c r="I2333">
        <v>210</v>
      </c>
      <c r="J2333">
        <v>73</v>
      </c>
      <c r="K2333" s="4">
        <v>1.1110000000000001E+34</v>
      </c>
      <c r="L2333" t="s">
        <v>10871</v>
      </c>
      <c r="M2333" t="s">
        <v>915</v>
      </c>
      <c r="N2333" t="s">
        <v>10839</v>
      </c>
      <c r="O2333" t="s">
        <v>331</v>
      </c>
      <c r="P2333" t="s">
        <v>9372</v>
      </c>
      <c r="Q2333" t="s">
        <v>2650</v>
      </c>
    </row>
    <row r="2334" spans="1:17" x14ac:dyDescent="0.25">
      <c r="A2334" t="s">
        <v>10868</v>
      </c>
      <c r="B2334" t="s">
        <v>2651</v>
      </c>
      <c r="C2334">
        <v>1</v>
      </c>
      <c r="D2334" t="s">
        <v>18</v>
      </c>
      <c r="E2334" t="s">
        <v>29</v>
      </c>
      <c r="F2334" s="1">
        <v>0.66666666666666663</v>
      </c>
      <c r="G2334" t="s">
        <v>10874</v>
      </c>
      <c r="H2334" t="s">
        <v>2625</v>
      </c>
      <c r="I2334">
        <v>120</v>
      </c>
      <c r="J2334">
        <v>73</v>
      </c>
      <c r="K2334" s="4">
        <v>1.0000000000000001E+44</v>
      </c>
      <c r="L2334" t="s">
        <v>10871</v>
      </c>
      <c r="M2334" t="s">
        <v>915</v>
      </c>
      <c r="N2334" t="s">
        <v>10839</v>
      </c>
      <c r="O2334" t="s">
        <v>331</v>
      </c>
      <c r="P2334" t="s">
        <v>9372</v>
      </c>
      <c r="Q2334" t="s">
        <v>2652</v>
      </c>
    </row>
    <row r="2335" spans="1:17" x14ac:dyDescent="0.25">
      <c r="A2335" t="s">
        <v>10868</v>
      </c>
      <c r="B2335" t="s">
        <v>2653</v>
      </c>
      <c r="C2335">
        <v>1</v>
      </c>
      <c r="D2335" t="s">
        <v>18</v>
      </c>
      <c r="E2335" t="s">
        <v>33</v>
      </c>
      <c r="F2335" s="1">
        <v>0.5625</v>
      </c>
      <c r="G2335" t="s">
        <v>10874</v>
      </c>
      <c r="H2335" t="s">
        <v>38</v>
      </c>
      <c r="I2335">
        <v>90</v>
      </c>
      <c r="J2335">
        <v>73</v>
      </c>
      <c r="K2335" s="4">
        <v>9.9999999999999998E+37</v>
      </c>
      <c r="L2335" t="s">
        <v>10871</v>
      </c>
      <c r="M2335" t="s">
        <v>915</v>
      </c>
      <c r="N2335" t="s">
        <v>10839</v>
      </c>
      <c r="O2335" t="s">
        <v>331</v>
      </c>
      <c r="P2335" t="s">
        <v>9372</v>
      </c>
      <c r="Q2335" t="s">
        <v>2654</v>
      </c>
    </row>
    <row r="2336" spans="1:17" x14ac:dyDescent="0.25">
      <c r="A2336" t="s">
        <v>10868</v>
      </c>
      <c r="B2336" t="s">
        <v>405</v>
      </c>
      <c r="C2336">
        <v>1</v>
      </c>
      <c r="D2336" t="s">
        <v>18</v>
      </c>
      <c r="E2336" t="s">
        <v>29</v>
      </c>
      <c r="F2336" s="1">
        <v>0.54166666666666663</v>
      </c>
      <c r="G2336" t="s">
        <v>10875</v>
      </c>
      <c r="H2336" t="s">
        <v>2655</v>
      </c>
      <c r="I2336">
        <v>300</v>
      </c>
      <c r="J2336">
        <v>73</v>
      </c>
      <c r="K2336" s="4">
        <v>1100000000000000</v>
      </c>
      <c r="L2336" t="s">
        <v>10871</v>
      </c>
      <c r="M2336" t="s">
        <v>24</v>
      </c>
      <c r="N2336" t="s">
        <v>10839</v>
      </c>
      <c r="O2336" t="s">
        <v>331</v>
      </c>
      <c r="P2336" t="s">
        <v>395</v>
      </c>
      <c r="Q2336" t="s">
        <v>2656</v>
      </c>
    </row>
    <row r="2337" spans="1:17" x14ac:dyDescent="0.25">
      <c r="A2337" t="s">
        <v>10868</v>
      </c>
      <c r="B2337" t="s">
        <v>418</v>
      </c>
      <c r="C2337">
        <v>1</v>
      </c>
      <c r="D2337" t="s">
        <v>18</v>
      </c>
      <c r="E2337" t="s">
        <v>19</v>
      </c>
      <c r="F2337" s="1">
        <v>0.625</v>
      </c>
      <c r="G2337" t="s">
        <v>10876</v>
      </c>
      <c r="H2337" t="s">
        <v>10877</v>
      </c>
      <c r="I2337">
        <v>180</v>
      </c>
      <c r="J2337">
        <v>73</v>
      </c>
      <c r="K2337" s="4">
        <v>1.11101E+43</v>
      </c>
      <c r="L2337" t="s">
        <v>10871</v>
      </c>
      <c r="M2337" t="s">
        <v>915</v>
      </c>
      <c r="N2337" t="s">
        <v>10839</v>
      </c>
      <c r="O2337" t="s">
        <v>331</v>
      </c>
      <c r="P2337" t="s">
        <v>395</v>
      </c>
      <c r="Q2337" t="s">
        <v>2658</v>
      </c>
    </row>
    <row r="2338" spans="1:17" x14ac:dyDescent="0.25">
      <c r="A2338" t="s">
        <v>10868</v>
      </c>
      <c r="B2338" t="s">
        <v>579</v>
      </c>
      <c r="C2338">
        <v>1</v>
      </c>
      <c r="D2338" t="s">
        <v>18</v>
      </c>
      <c r="E2338" t="s">
        <v>29</v>
      </c>
      <c r="F2338" s="1">
        <v>0.58333333333333337</v>
      </c>
      <c r="G2338" t="s">
        <v>10878</v>
      </c>
      <c r="H2338" t="s">
        <v>10879</v>
      </c>
      <c r="I2338">
        <v>180</v>
      </c>
      <c r="J2338">
        <v>73</v>
      </c>
      <c r="K2338" s="4">
        <v>1.11101E+43</v>
      </c>
      <c r="L2338" t="s">
        <v>10871</v>
      </c>
      <c r="M2338" t="s">
        <v>915</v>
      </c>
      <c r="N2338" t="s">
        <v>10839</v>
      </c>
      <c r="O2338" t="s">
        <v>331</v>
      </c>
      <c r="P2338" t="s">
        <v>395</v>
      </c>
      <c r="Q2338" t="s">
        <v>2659</v>
      </c>
    </row>
    <row r="2339" spans="1:17" x14ac:dyDescent="0.25">
      <c r="A2339" t="s">
        <v>10868</v>
      </c>
      <c r="B2339" t="s">
        <v>2660</v>
      </c>
      <c r="C2339">
        <v>1</v>
      </c>
      <c r="D2339" t="s">
        <v>18</v>
      </c>
      <c r="E2339" t="s">
        <v>33</v>
      </c>
      <c r="F2339" s="1">
        <v>0.54166666666666663</v>
      </c>
      <c r="G2339" t="s">
        <v>10880</v>
      </c>
      <c r="H2339" t="s">
        <v>2661</v>
      </c>
      <c r="I2339">
        <v>180</v>
      </c>
      <c r="J2339">
        <v>12</v>
      </c>
      <c r="K2339" s="4">
        <v>1E+43</v>
      </c>
      <c r="L2339" t="s">
        <v>10871</v>
      </c>
      <c r="M2339" t="s">
        <v>24</v>
      </c>
      <c r="N2339" t="s">
        <v>10839</v>
      </c>
      <c r="O2339" t="s">
        <v>331</v>
      </c>
      <c r="P2339" t="s">
        <v>395</v>
      </c>
      <c r="Q2339" t="s">
        <v>2662</v>
      </c>
    </row>
    <row r="2340" spans="1:17" x14ac:dyDescent="0.25">
      <c r="A2340" t="s">
        <v>10868</v>
      </c>
      <c r="B2340" t="s">
        <v>2660</v>
      </c>
      <c r="C2340">
        <v>2</v>
      </c>
      <c r="D2340" t="s">
        <v>18</v>
      </c>
      <c r="E2340" t="s">
        <v>42</v>
      </c>
      <c r="F2340" s="1">
        <v>0.54166666666666663</v>
      </c>
      <c r="G2340" t="s">
        <v>10880</v>
      </c>
      <c r="H2340" t="s">
        <v>2661</v>
      </c>
      <c r="I2340">
        <v>180</v>
      </c>
      <c r="J2340">
        <v>12</v>
      </c>
      <c r="K2340" s="4">
        <v>1E+43</v>
      </c>
      <c r="L2340" t="s">
        <v>10871</v>
      </c>
      <c r="M2340" t="s">
        <v>24</v>
      </c>
      <c r="N2340" t="s">
        <v>10839</v>
      </c>
      <c r="O2340" t="s">
        <v>331</v>
      </c>
      <c r="P2340" t="s">
        <v>395</v>
      </c>
      <c r="Q2340" t="s">
        <v>2663</v>
      </c>
    </row>
    <row r="2341" spans="1:17" x14ac:dyDescent="0.25">
      <c r="A2341" t="s">
        <v>10868</v>
      </c>
      <c r="B2341" t="s">
        <v>2660</v>
      </c>
      <c r="C2341">
        <v>3</v>
      </c>
      <c r="D2341" t="s">
        <v>18</v>
      </c>
      <c r="E2341" t="s">
        <v>33</v>
      </c>
      <c r="F2341" s="1">
        <v>0.625</v>
      </c>
      <c r="G2341" t="s">
        <v>10880</v>
      </c>
      <c r="H2341" t="s">
        <v>2661</v>
      </c>
      <c r="I2341">
        <v>180</v>
      </c>
      <c r="J2341">
        <v>11</v>
      </c>
      <c r="K2341" s="4">
        <v>1E+42</v>
      </c>
      <c r="L2341" t="s">
        <v>10871</v>
      </c>
      <c r="M2341" t="s">
        <v>24</v>
      </c>
      <c r="N2341" t="s">
        <v>10839</v>
      </c>
      <c r="O2341" t="s">
        <v>331</v>
      </c>
      <c r="P2341" t="s">
        <v>395</v>
      </c>
      <c r="Q2341" t="s">
        <v>2664</v>
      </c>
    </row>
    <row r="2342" spans="1:17" x14ac:dyDescent="0.25">
      <c r="A2342" t="s">
        <v>10868</v>
      </c>
      <c r="B2342" t="s">
        <v>2660</v>
      </c>
      <c r="C2342">
        <v>4</v>
      </c>
      <c r="D2342" t="s">
        <v>18</v>
      </c>
      <c r="E2342" t="s">
        <v>33</v>
      </c>
      <c r="F2342" s="1">
        <v>0.54166666666666663</v>
      </c>
      <c r="G2342" t="s">
        <v>10880</v>
      </c>
      <c r="H2342" t="s">
        <v>2661</v>
      </c>
      <c r="I2342">
        <v>180</v>
      </c>
      <c r="J2342">
        <v>13</v>
      </c>
      <c r="K2342" s="4">
        <v>1E+40</v>
      </c>
      <c r="L2342" t="s">
        <v>10871</v>
      </c>
      <c r="M2342" t="s">
        <v>24</v>
      </c>
      <c r="N2342" t="s">
        <v>10839</v>
      </c>
      <c r="O2342" t="s">
        <v>331</v>
      </c>
      <c r="P2342" t="s">
        <v>395</v>
      </c>
      <c r="Q2342" t="s">
        <v>2665</v>
      </c>
    </row>
    <row r="2343" spans="1:17" x14ac:dyDescent="0.25">
      <c r="A2343" t="s">
        <v>10868</v>
      </c>
      <c r="B2343" t="s">
        <v>2660</v>
      </c>
      <c r="C2343">
        <v>5</v>
      </c>
      <c r="D2343" t="s">
        <v>18</v>
      </c>
      <c r="E2343" t="s">
        <v>33</v>
      </c>
      <c r="F2343" s="1">
        <v>0.58333333333333337</v>
      </c>
      <c r="G2343" t="s">
        <v>10880</v>
      </c>
      <c r="H2343" t="s">
        <v>2661</v>
      </c>
      <c r="I2343">
        <v>180</v>
      </c>
      <c r="J2343">
        <v>12</v>
      </c>
      <c r="K2343" s="4">
        <v>1E+41</v>
      </c>
      <c r="L2343" t="s">
        <v>10871</v>
      </c>
      <c r="M2343" t="s">
        <v>24</v>
      </c>
      <c r="N2343" t="s">
        <v>10839</v>
      </c>
      <c r="O2343" t="s">
        <v>331</v>
      </c>
      <c r="P2343" t="s">
        <v>395</v>
      </c>
      <c r="Q2343" t="s">
        <v>2666</v>
      </c>
    </row>
    <row r="2344" spans="1:17" x14ac:dyDescent="0.25">
      <c r="A2344" t="s">
        <v>10868</v>
      </c>
      <c r="B2344" t="s">
        <v>2660</v>
      </c>
      <c r="C2344">
        <v>6</v>
      </c>
      <c r="D2344" t="s">
        <v>18</v>
      </c>
      <c r="E2344" t="s">
        <v>33</v>
      </c>
      <c r="F2344" s="1">
        <v>0.54166666666666663</v>
      </c>
      <c r="G2344" t="s">
        <v>10880</v>
      </c>
      <c r="H2344" t="s">
        <v>2661</v>
      </c>
      <c r="I2344">
        <v>180</v>
      </c>
      <c r="J2344">
        <v>12</v>
      </c>
      <c r="K2344" s="4">
        <v>9.9999999999999994E+38</v>
      </c>
      <c r="L2344" t="s">
        <v>10871</v>
      </c>
      <c r="M2344" t="s">
        <v>24</v>
      </c>
      <c r="N2344" t="s">
        <v>10839</v>
      </c>
      <c r="O2344" t="s">
        <v>331</v>
      </c>
      <c r="P2344" t="s">
        <v>395</v>
      </c>
      <c r="Q2344" t="s">
        <v>2667</v>
      </c>
    </row>
    <row r="2345" spans="1:17" x14ac:dyDescent="0.25">
      <c r="A2345" t="s">
        <v>10868</v>
      </c>
      <c r="B2345" t="s">
        <v>2668</v>
      </c>
      <c r="C2345">
        <v>1</v>
      </c>
      <c r="D2345" t="s">
        <v>18</v>
      </c>
      <c r="E2345" t="s">
        <v>37</v>
      </c>
      <c r="F2345" s="1">
        <v>0.54166666666666663</v>
      </c>
      <c r="G2345" t="s">
        <v>10881</v>
      </c>
      <c r="H2345" t="s">
        <v>2669</v>
      </c>
      <c r="I2345">
        <v>180</v>
      </c>
      <c r="J2345">
        <v>11</v>
      </c>
      <c r="K2345" s="4">
        <v>1E+42</v>
      </c>
      <c r="L2345" t="s">
        <v>10871</v>
      </c>
      <c r="M2345" t="s">
        <v>24</v>
      </c>
      <c r="N2345" t="s">
        <v>10839</v>
      </c>
      <c r="O2345" t="s">
        <v>331</v>
      </c>
      <c r="P2345" t="s">
        <v>395</v>
      </c>
      <c r="Q2345" t="s">
        <v>2670</v>
      </c>
    </row>
    <row r="2346" spans="1:17" x14ac:dyDescent="0.25">
      <c r="A2346" t="s">
        <v>10868</v>
      </c>
      <c r="B2346" t="s">
        <v>2668</v>
      </c>
      <c r="C2346">
        <v>2</v>
      </c>
      <c r="D2346" t="s">
        <v>18</v>
      </c>
      <c r="E2346" t="s">
        <v>42</v>
      </c>
      <c r="F2346" s="1">
        <v>0.54166666666666663</v>
      </c>
      <c r="G2346" t="s">
        <v>10881</v>
      </c>
      <c r="H2346" t="s">
        <v>2669</v>
      </c>
      <c r="I2346">
        <v>180</v>
      </c>
      <c r="J2346">
        <v>12</v>
      </c>
      <c r="K2346" s="4">
        <v>1E+43</v>
      </c>
      <c r="L2346" t="s">
        <v>10871</v>
      </c>
      <c r="M2346" t="s">
        <v>24</v>
      </c>
      <c r="N2346" t="s">
        <v>10839</v>
      </c>
      <c r="O2346" t="s">
        <v>331</v>
      </c>
      <c r="P2346" t="s">
        <v>395</v>
      </c>
      <c r="Q2346" t="s">
        <v>2671</v>
      </c>
    </row>
    <row r="2347" spans="1:17" x14ac:dyDescent="0.25">
      <c r="A2347" t="s">
        <v>10868</v>
      </c>
      <c r="B2347" t="s">
        <v>2668</v>
      </c>
      <c r="C2347">
        <v>3</v>
      </c>
      <c r="D2347" t="s">
        <v>18</v>
      </c>
      <c r="E2347" t="s">
        <v>33</v>
      </c>
      <c r="F2347" s="1">
        <v>0.54166666666666663</v>
      </c>
      <c r="G2347" t="s">
        <v>10881</v>
      </c>
      <c r="H2347" t="s">
        <v>2669</v>
      </c>
      <c r="I2347">
        <v>180</v>
      </c>
      <c r="J2347">
        <v>12</v>
      </c>
      <c r="K2347" s="4">
        <v>1E+42</v>
      </c>
      <c r="L2347" t="s">
        <v>10871</v>
      </c>
      <c r="M2347" t="s">
        <v>24</v>
      </c>
      <c r="N2347" t="s">
        <v>10839</v>
      </c>
      <c r="O2347" t="s">
        <v>331</v>
      </c>
      <c r="P2347" t="s">
        <v>395</v>
      </c>
      <c r="Q2347" t="s">
        <v>2672</v>
      </c>
    </row>
    <row r="2348" spans="1:17" x14ac:dyDescent="0.25">
      <c r="A2348" t="s">
        <v>10868</v>
      </c>
      <c r="B2348" t="s">
        <v>2668</v>
      </c>
      <c r="C2348">
        <v>4</v>
      </c>
      <c r="D2348" t="s">
        <v>18</v>
      </c>
      <c r="E2348" t="s">
        <v>42</v>
      </c>
      <c r="F2348" s="1">
        <v>0.54166666666666663</v>
      </c>
      <c r="G2348" t="s">
        <v>10881</v>
      </c>
      <c r="H2348" t="s">
        <v>2669</v>
      </c>
      <c r="I2348">
        <v>180</v>
      </c>
      <c r="J2348">
        <v>11</v>
      </c>
      <c r="K2348" s="4">
        <v>1E+42</v>
      </c>
      <c r="L2348" t="s">
        <v>10871</v>
      </c>
      <c r="M2348" t="s">
        <v>24</v>
      </c>
      <c r="N2348" t="s">
        <v>10839</v>
      </c>
      <c r="O2348" t="s">
        <v>331</v>
      </c>
      <c r="P2348" t="s">
        <v>395</v>
      </c>
      <c r="Q2348" t="s">
        <v>2673</v>
      </c>
    </row>
    <row r="2349" spans="1:17" x14ac:dyDescent="0.25">
      <c r="A2349" t="s">
        <v>10868</v>
      </c>
      <c r="B2349" t="s">
        <v>2668</v>
      </c>
      <c r="C2349">
        <v>5</v>
      </c>
      <c r="D2349" t="s">
        <v>18</v>
      </c>
      <c r="E2349" t="s">
        <v>33</v>
      </c>
      <c r="F2349" s="1">
        <v>0.54166666666666663</v>
      </c>
      <c r="G2349" t="s">
        <v>10881</v>
      </c>
      <c r="H2349" t="s">
        <v>2669</v>
      </c>
      <c r="I2349">
        <v>180</v>
      </c>
      <c r="J2349">
        <v>11</v>
      </c>
      <c r="K2349" s="4">
        <v>1E+41</v>
      </c>
      <c r="L2349" t="s">
        <v>10871</v>
      </c>
      <c r="M2349" t="s">
        <v>24</v>
      </c>
      <c r="N2349" t="s">
        <v>10839</v>
      </c>
      <c r="O2349" t="s">
        <v>331</v>
      </c>
      <c r="P2349" t="s">
        <v>395</v>
      </c>
      <c r="Q2349" t="s">
        <v>2674</v>
      </c>
    </row>
    <row r="2350" spans="1:17" x14ac:dyDescent="0.25">
      <c r="A2350" t="s">
        <v>10868</v>
      </c>
      <c r="B2350" t="s">
        <v>2668</v>
      </c>
      <c r="C2350">
        <v>6</v>
      </c>
      <c r="D2350" t="s">
        <v>18</v>
      </c>
      <c r="E2350" t="s">
        <v>42</v>
      </c>
      <c r="F2350" s="1">
        <v>0.54166666666666663</v>
      </c>
      <c r="G2350" t="s">
        <v>10881</v>
      </c>
      <c r="H2350" t="s">
        <v>2669</v>
      </c>
      <c r="I2350">
        <v>180</v>
      </c>
      <c r="J2350">
        <v>12</v>
      </c>
      <c r="K2350" s="4">
        <v>1E+41</v>
      </c>
      <c r="L2350" t="s">
        <v>10871</v>
      </c>
      <c r="M2350" t="s">
        <v>24</v>
      </c>
      <c r="N2350" t="s">
        <v>10839</v>
      </c>
      <c r="O2350" t="s">
        <v>331</v>
      </c>
      <c r="P2350" t="s">
        <v>395</v>
      </c>
      <c r="Q2350" t="s">
        <v>2675</v>
      </c>
    </row>
    <row r="2351" spans="1:17" x14ac:dyDescent="0.25">
      <c r="A2351" t="s">
        <v>10868</v>
      </c>
      <c r="B2351" t="s">
        <v>2676</v>
      </c>
      <c r="C2351">
        <v>1</v>
      </c>
      <c r="D2351" t="s">
        <v>18</v>
      </c>
      <c r="E2351" t="s">
        <v>33</v>
      </c>
      <c r="F2351" s="1">
        <v>0.54166666666666663</v>
      </c>
      <c r="G2351" t="s">
        <v>10882</v>
      </c>
      <c r="H2351" t="s">
        <v>2677</v>
      </c>
      <c r="I2351">
        <v>180</v>
      </c>
      <c r="J2351">
        <v>5</v>
      </c>
      <c r="K2351" s="4">
        <v>1E+43</v>
      </c>
      <c r="L2351" t="s">
        <v>10871</v>
      </c>
      <c r="M2351" t="s">
        <v>24</v>
      </c>
      <c r="N2351" t="s">
        <v>10839</v>
      </c>
      <c r="O2351" t="s">
        <v>331</v>
      </c>
      <c r="P2351" t="s">
        <v>395</v>
      </c>
      <c r="Q2351" t="s">
        <v>2678</v>
      </c>
    </row>
    <row r="2352" spans="1:17" x14ac:dyDescent="0.25">
      <c r="A2352" t="s">
        <v>10868</v>
      </c>
      <c r="B2352" t="s">
        <v>2676</v>
      </c>
      <c r="C2352">
        <v>2</v>
      </c>
      <c r="D2352" t="s">
        <v>18</v>
      </c>
      <c r="E2352" t="s">
        <v>33</v>
      </c>
      <c r="F2352" s="1">
        <v>0.54166666666666663</v>
      </c>
      <c r="G2352" t="s">
        <v>10882</v>
      </c>
      <c r="H2352" t="s">
        <v>2677</v>
      </c>
      <c r="I2352">
        <v>180</v>
      </c>
      <c r="J2352">
        <v>7</v>
      </c>
      <c r="K2352" s="4">
        <v>1E+42</v>
      </c>
      <c r="L2352" t="s">
        <v>10871</v>
      </c>
      <c r="M2352" t="s">
        <v>24</v>
      </c>
      <c r="N2352" t="s">
        <v>10839</v>
      </c>
      <c r="O2352" t="s">
        <v>331</v>
      </c>
      <c r="P2352" t="s">
        <v>395</v>
      </c>
      <c r="Q2352" t="s">
        <v>2679</v>
      </c>
    </row>
    <row r="2353" spans="1:17" x14ac:dyDescent="0.25">
      <c r="A2353" t="s">
        <v>10868</v>
      </c>
      <c r="B2353" t="s">
        <v>2676</v>
      </c>
      <c r="C2353">
        <v>3</v>
      </c>
      <c r="D2353" t="s">
        <v>18</v>
      </c>
      <c r="E2353" t="s">
        <v>42</v>
      </c>
      <c r="F2353" s="1">
        <v>0.54166666666666663</v>
      </c>
      <c r="G2353" t="s">
        <v>10882</v>
      </c>
      <c r="H2353" t="s">
        <v>2677</v>
      </c>
      <c r="I2353">
        <v>180</v>
      </c>
      <c r="J2353">
        <v>7</v>
      </c>
      <c r="K2353" s="4">
        <v>1E+42</v>
      </c>
      <c r="L2353" t="s">
        <v>10871</v>
      </c>
      <c r="M2353" t="s">
        <v>24</v>
      </c>
      <c r="N2353" t="s">
        <v>10839</v>
      </c>
      <c r="O2353" t="s">
        <v>331</v>
      </c>
      <c r="P2353" t="s">
        <v>395</v>
      </c>
      <c r="Q2353" t="s">
        <v>2680</v>
      </c>
    </row>
    <row r="2354" spans="1:17" x14ac:dyDescent="0.25">
      <c r="A2354" t="s">
        <v>10868</v>
      </c>
      <c r="B2354" t="s">
        <v>2676</v>
      </c>
      <c r="C2354">
        <v>4</v>
      </c>
      <c r="D2354" t="s">
        <v>18</v>
      </c>
      <c r="E2354" t="s">
        <v>33</v>
      </c>
      <c r="F2354" s="1">
        <v>0.54166666666666663</v>
      </c>
      <c r="G2354" t="s">
        <v>10882</v>
      </c>
      <c r="H2354" t="s">
        <v>2677</v>
      </c>
      <c r="I2354">
        <v>180</v>
      </c>
      <c r="J2354">
        <v>7</v>
      </c>
      <c r="K2354" s="4">
        <v>1E+41</v>
      </c>
      <c r="L2354" t="s">
        <v>10871</v>
      </c>
      <c r="M2354" t="s">
        <v>24</v>
      </c>
      <c r="N2354" t="s">
        <v>10839</v>
      </c>
      <c r="O2354" t="s">
        <v>331</v>
      </c>
      <c r="P2354" t="s">
        <v>395</v>
      </c>
      <c r="Q2354" t="s">
        <v>2681</v>
      </c>
    </row>
    <row r="2355" spans="1:17" x14ac:dyDescent="0.25">
      <c r="A2355" t="s">
        <v>10868</v>
      </c>
      <c r="B2355" t="s">
        <v>2676</v>
      </c>
      <c r="C2355">
        <v>5</v>
      </c>
      <c r="D2355" t="s">
        <v>18</v>
      </c>
      <c r="E2355" t="s">
        <v>42</v>
      </c>
      <c r="F2355" s="1">
        <v>0.54166666666666663</v>
      </c>
      <c r="G2355" t="s">
        <v>10882</v>
      </c>
      <c r="H2355" t="s">
        <v>2677</v>
      </c>
      <c r="I2355">
        <v>180</v>
      </c>
      <c r="J2355">
        <v>8</v>
      </c>
      <c r="K2355" s="4">
        <v>1E+41</v>
      </c>
      <c r="L2355" t="s">
        <v>10871</v>
      </c>
      <c r="M2355" t="s">
        <v>24</v>
      </c>
      <c r="N2355" t="s">
        <v>10839</v>
      </c>
      <c r="O2355" t="s">
        <v>331</v>
      </c>
      <c r="P2355" t="s">
        <v>395</v>
      </c>
      <c r="Q2355" t="s">
        <v>2682</v>
      </c>
    </row>
    <row r="2356" spans="1:17" x14ac:dyDescent="0.25">
      <c r="A2356" t="s">
        <v>10868</v>
      </c>
      <c r="B2356" t="s">
        <v>2676</v>
      </c>
      <c r="C2356">
        <v>6</v>
      </c>
      <c r="D2356" t="s">
        <v>18</v>
      </c>
      <c r="E2356" t="s">
        <v>33</v>
      </c>
      <c r="F2356" s="1">
        <v>0.54166666666666663</v>
      </c>
      <c r="G2356" t="s">
        <v>10882</v>
      </c>
      <c r="H2356" t="s">
        <v>2677</v>
      </c>
      <c r="I2356">
        <v>180</v>
      </c>
      <c r="J2356">
        <v>8</v>
      </c>
      <c r="K2356" s="4">
        <v>1E+40</v>
      </c>
      <c r="L2356" t="s">
        <v>10871</v>
      </c>
      <c r="M2356" t="s">
        <v>24</v>
      </c>
      <c r="N2356" t="s">
        <v>10839</v>
      </c>
      <c r="O2356" t="s">
        <v>331</v>
      </c>
      <c r="P2356" t="s">
        <v>395</v>
      </c>
      <c r="Q2356" t="s">
        <v>2683</v>
      </c>
    </row>
    <row r="2357" spans="1:17" x14ac:dyDescent="0.25">
      <c r="A2357" t="s">
        <v>10868</v>
      </c>
      <c r="B2357" t="s">
        <v>2676</v>
      </c>
      <c r="C2357">
        <v>7</v>
      </c>
      <c r="D2357" t="s">
        <v>18</v>
      </c>
      <c r="E2357" t="s">
        <v>42</v>
      </c>
      <c r="F2357" s="1">
        <v>0.54166666666666663</v>
      </c>
      <c r="G2357" t="s">
        <v>10882</v>
      </c>
      <c r="H2357" t="s">
        <v>2677</v>
      </c>
      <c r="I2357">
        <v>180</v>
      </c>
      <c r="J2357">
        <v>8</v>
      </c>
      <c r="K2357" s="4">
        <v>1E+40</v>
      </c>
      <c r="L2357" t="s">
        <v>10871</v>
      </c>
      <c r="M2357" t="s">
        <v>24</v>
      </c>
      <c r="N2357" t="s">
        <v>10839</v>
      </c>
      <c r="O2357" t="s">
        <v>331</v>
      </c>
      <c r="P2357" t="s">
        <v>395</v>
      </c>
      <c r="Q2357" t="s">
        <v>2684</v>
      </c>
    </row>
    <row r="2358" spans="1:17" x14ac:dyDescent="0.25">
      <c r="A2358" t="s">
        <v>10868</v>
      </c>
      <c r="B2358" t="s">
        <v>2676</v>
      </c>
      <c r="C2358">
        <v>8</v>
      </c>
      <c r="D2358" t="s">
        <v>18</v>
      </c>
      <c r="E2358" t="s">
        <v>33</v>
      </c>
      <c r="F2358" s="1">
        <v>0.54166666666666663</v>
      </c>
      <c r="G2358" t="s">
        <v>10882</v>
      </c>
      <c r="H2358" t="s">
        <v>2677</v>
      </c>
      <c r="I2358">
        <v>180</v>
      </c>
      <c r="J2358">
        <v>9</v>
      </c>
      <c r="K2358" s="4">
        <v>9.9999999999999994E+38</v>
      </c>
      <c r="L2358" t="s">
        <v>10871</v>
      </c>
      <c r="M2358" t="s">
        <v>24</v>
      </c>
      <c r="N2358" t="s">
        <v>10839</v>
      </c>
      <c r="O2358" t="s">
        <v>331</v>
      </c>
      <c r="P2358" t="s">
        <v>395</v>
      </c>
      <c r="Q2358" t="s">
        <v>2685</v>
      </c>
    </row>
    <row r="2359" spans="1:17" x14ac:dyDescent="0.25">
      <c r="A2359" t="s">
        <v>10868</v>
      </c>
      <c r="B2359" t="s">
        <v>2676</v>
      </c>
      <c r="C2359">
        <v>9</v>
      </c>
      <c r="D2359" t="s">
        <v>18</v>
      </c>
      <c r="E2359" t="s">
        <v>42</v>
      </c>
      <c r="F2359" s="1">
        <v>0.54166666666666663</v>
      </c>
      <c r="G2359" t="s">
        <v>10882</v>
      </c>
      <c r="H2359" t="s">
        <v>2677</v>
      </c>
      <c r="I2359">
        <v>180</v>
      </c>
      <c r="J2359">
        <v>9</v>
      </c>
      <c r="K2359" s="4">
        <v>9.9999999999999994E+38</v>
      </c>
      <c r="L2359" t="s">
        <v>10871</v>
      </c>
      <c r="M2359" t="s">
        <v>24</v>
      </c>
      <c r="N2359" t="s">
        <v>10839</v>
      </c>
      <c r="O2359" t="s">
        <v>331</v>
      </c>
      <c r="P2359" t="s">
        <v>395</v>
      </c>
      <c r="Q2359" t="s">
        <v>2686</v>
      </c>
    </row>
    <row r="2360" spans="1:17" x14ac:dyDescent="0.25">
      <c r="A2360" t="s">
        <v>10868</v>
      </c>
      <c r="B2360" t="s">
        <v>2676</v>
      </c>
      <c r="C2360">
        <v>10</v>
      </c>
      <c r="D2360" t="s">
        <v>18</v>
      </c>
      <c r="E2360" t="s">
        <v>42</v>
      </c>
      <c r="F2360" s="1">
        <v>0.54166666666666663</v>
      </c>
      <c r="G2360" t="s">
        <v>10882</v>
      </c>
      <c r="H2360" t="s">
        <v>2677</v>
      </c>
      <c r="I2360">
        <v>180</v>
      </c>
      <c r="J2360">
        <v>5</v>
      </c>
      <c r="K2360" s="4">
        <v>1E+43</v>
      </c>
      <c r="L2360" t="s">
        <v>10871</v>
      </c>
      <c r="M2360" t="s">
        <v>24</v>
      </c>
      <c r="N2360" t="s">
        <v>10839</v>
      </c>
      <c r="O2360" t="s">
        <v>331</v>
      </c>
      <c r="P2360" t="s">
        <v>395</v>
      </c>
      <c r="Q2360" t="s">
        <v>2687</v>
      </c>
    </row>
    <row r="2361" spans="1:17" x14ac:dyDescent="0.25">
      <c r="A2361" t="s">
        <v>10868</v>
      </c>
      <c r="B2361" t="s">
        <v>2688</v>
      </c>
      <c r="C2361">
        <v>1</v>
      </c>
      <c r="D2361" t="s">
        <v>18</v>
      </c>
      <c r="E2361" t="s">
        <v>19</v>
      </c>
      <c r="F2361" s="1">
        <v>0.54166666666666663</v>
      </c>
      <c r="G2361" t="s">
        <v>10882</v>
      </c>
      <c r="H2361" t="s">
        <v>2689</v>
      </c>
      <c r="I2361">
        <v>150</v>
      </c>
      <c r="J2361">
        <v>4</v>
      </c>
      <c r="K2361" s="4">
        <v>9.9999999999999995E+33</v>
      </c>
      <c r="L2361" t="s">
        <v>10871</v>
      </c>
      <c r="M2361" t="s">
        <v>24</v>
      </c>
      <c r="N2361" t="s">
        <v>10839</v>
      </c>
      <c r="O2361" t="s">
        <v>331</v>
      </c>
      <c r="P2361" t="s">
        <v>395</v>
      </c>
      <c r="Q2361" t="s">
        <v>2690</v>
      </c>
    </row>
    <row r="2362" spans="1:17" x14ac:dyDescent="0.25">
      <c r="A2362" t="s">
        <v>10868</v>
      </c>
      <c r="B2362" t="s">
        <v>2688</v>
      </c>
      <c r="C2362">
        <v>2</v>
      </c>
      <c r="D2362" t="s">
        <v>18</v>
      </c>
      <c r="E2362" t="s">
        <v>19</v>
      </c>
      <c r="F2362" s="1">
        <v>0.64583333333333337</v>
      </c>
      <c r="G2362" t="s">
        <v>10882</v>
      </c>
      <c r="H2362" t="s">
        <v>2689</v>
      </c>
      <c r="I2362">
        <v>150</v>
      </c>
      <c r="J2362">
        <v>4</v>
      </c>
      <c r="K2362" s="4">
        <v>9.9999999999999995E+33</v>
      </c>
      <c r="L2362" t="s">
        <v>10871</v>
      </c>
      <c r="M2362" t="s">
        <v>24</v>
      </c>
      <c r="N2362" t="s">
        <v>10839</v>
      </c>
      <c r="O2362" t="s">
        <v>331</v>
      </c>
      <c r="P2362" t="s">
        <v>395</v>
      </c>
      <c r="Q2362" t="s">
        <v>2691</v>
      </c>
    </row>
    <row r="2363" spans="1:17" x14ac:dyDescent="0.25">
      <c r="A2363" t="s">
        <v>10868</v>
      </c>
      <c r="B2363" t="s">
        <v>2688</v>
      </c>
      <c r="C2363">
        <v>3</v>
      </c>
      <c r="D2363" t="s">
        <v>18</v>
      </c>
      <c r="E2363" t="s">
        <v>29</v>
      </c>
      <c r="F2363" s="1">
        <v>0.54166666666666663</v>
      </c>
      <c r="G2363" t="s">
        <v>10882</v>
      </c>
      <c r="H2363" t="s">
        <v>2689</v>
      </c>
      <c r="I2363">
        <v>150</v>
      </c>
      <c r="J2363">
        <v>4</v>
      </c>
      <c r="K2363" s="4">
        <v>9.9999999999999995E+33</v>
      </c>
      <c r="L2363" t="s">
        <v>10871</v>
      </c>
      <c r="M2363" t="s">
        <v>24</v>
      </c>
      <c r="N2363" t="s">
        <v>10839</v>
      </c>
      <c r="O2363" t="s">
        <v>331</v>
      </c>
      <c r="P2363" t="s">
        <v>395</v>
      </c>
      <c r="Q2363" t="s">
        <v>2692</v>
      </c>
    </row>
    <row r="2364" spans="1:17" x14ac:dyDescent="0.25">
      <c r="A2364" t="s">
        <v>10868</v>
      </c>
      <c r="B2364" t="s">
        <v>2688</v>
      </c>
      <c r="C2364">
        <v>4</v>
      </c>
      <c r="D2364" t="s">
        <v>18</v>
      </c>
      <c r="E2364" t="s">
        <v>29</v>
      </c>
      <c r="F2364" s="1">
        <v>0.64583333333333337</v>
      </c>
      <c r="G2364" t="s">
        <v>10882</v>
      </c>
      <c r="H2364" t="s">
        <v>2689</v>
      </c>
      <c r="I2364">
        <v>150</v>
      </c>
      <c r="J2364">
        <v>4</v>
      </c>
      <c r="K2364" s="4">
        <v>9.9999999999999995E+33</v>
      </c>
      <c r="L2364" t="s">
        <v>10871</v>
      </c>
      <c r="M2364" t="s">
        <v>24</v>
      </c>
      <c r="N2364" t="s">
        <v>10839</v>
      </c>
      <c r="O2364" t="s">
        <v>331</v>
      </c>
      <c r="P2364" t="s">
        <v>395</v>
      </c>
      <c r="Q2364" t="s">
        <v>2693</v>
      </c>
    </row>
    <row r="2365" spans="1:17" x14ac:dyDescent="0.25">
      <c r="A2365" t="s">
        <v>10868</v>
      </c>
      <c r="B2365" t="s">
        <v>2688</v>
      </c>
      <c r="C2365">
        <v>5</v>
      </c>
      <c r="D2365" t="s">
        <v>18</v>
      </c>
      <c r="E2365" t="s">
        <v>19</v>
      </c>
      <c r="F2365" s="1">
        <v>0.54166666666666663</v>
      </c>
      <c r="G2365" t="s">
        <v>10882</v>
      </c>
      <c r="H2365" t="s">
        <v>2689</v>
      </c>
      <c r="I2365">
        <v>150</v>
      </c>
      <c r="J2365">
        <v>4</v>
      </c>
      <c r="K2365" s="4">
        <v>9.9999999999999995E+32</v>
      </c>
      <c r="L2365" t="s">
        <v>10871</v>
      </c>
      <c r="M2365" t="s">
        <v>24</v>
      </c>
      <c r="N2365" t="s">
        <v>10839</v>
      </c>
      <c r="O2365" t="s">
        <v>331</v>
      </c>
      <c r="P2365" t="s">
        <v>395</v>
      </c>
      <c r="Q2365" t="s">
        <v>2694</v>
      </c>
    </row>
    <row r="2366" spans="1:17" x14ac:dyDescent="0.25">
      <c r="A2366" t="s">
        <v>10868</v>
      </c>
      <c r="B2366" t="s">
        <v>2688</v>
      </c>
      <c r="C2366">
        <v>6</v>
      </c>
      <c r="D2366" t="s">
        <v>18</v>
      </c>
      <c r="E2366" t="s">
        <v>29</v>
      </c>
      <c r="F2366" s="1">
        <v>0.54166666666666663</v>
      </c>
      <c r="G2366" t="s">
        <v>10882</v>
      </c>
      <c r="H2366" t="s">
        <v>2689</v>
      </c>
      <c r="I2366">
        <v>150</v>
      </c>
      <c r="J2366">
        <v>4</v>
      </c>
      <c r="K2366" s="4">
        <v>9.9999999999999995E+32</v>
      </c>
      <c r="L2366" t="s">
        <v>10871</v>
      </c>
      <c r="M2366" t="s">
        <v>24</v>
      </c>
      <c r="N2366" t="s">
        <v>10839</v>
      </c>
      <c r="O2366" t="s">
        <v>331</v>
      </c>
      <c r="P2366" t="s">
        <v>395</v>
      </c>
      <c r="Q2366" t="s">
        <v>2695</v>
      </c>
    </row>
    <row r="2367" spans="1:17" x14ac:dyDescent="0.25">
      <c r="A2367" t="s">
        <v>10868</v>
      </c>
      <c r="B2367" t="s">
        <v>2688</v>
      </c>
      <c r="C2367">
        <v>7</v>
      </c>
      <c r="D2367" t="s">
        <v>18</v>
      </c>
      <c r="E2367" t="s">
        <v>29</v>
      </c>
      <c r="F2367" s="1">
        <v>0.64583333333333337</v>
      </c>
      <c r="G2367" t="s">
        <v>10882</v>
      </c>
      <c r="H2367" t="s">
        <v>2689</v>
      </c>
      <c r="I2367">
        <v>150</v>
      </c>
      <c r="J2367">
        <v>4</v>
      </c>
      <c r="K2367" s="4">
        <v>9.9999999999999995E+32</v>
      </c>
      <c r="L2367" t="s">
        <v>10871</v>
      </c>
      <c r="M2367" t="s">
        <v>24</v>
      </c>
      <c r="N2367" t="s">
        <v>10839</v>
      </c>
      <c r="O2367" t="s">
        <v>331</v>
      </c>
      <c r="P2367" t="s">
        <v>395</v>
      </c>
      <c r="Q2367" t="s">
        <v>2696</v>
      </c>
    </row>
    <row r="2368" spans="1:17" x14ac:dyDescent="0.25">
      <c r="A2368" t="s">
        <v>10868</v>
      </c>
      <c r="B2368" t="s">
        <v>2688</v>
      </c>
      <c r="C2368">
        <v>8</v>
      </c>
      <c r="D2368" t="s">
        <v>18</v>
      </c>
      <c r="E2368" t="s">
        <v>33</v>
      </c>
      <c r="F2368" s="1">
        <v>0.54166666666666663</v>
      </c>
      <c r="G2368" t="s">
        <v>10882</v>
      </c>
      <c r="H2368" t="s">
        <v>2689</v>
      </c>
      <c r="I2368">
        <v>150</v>
      </c>
      <c r="J2368">
        <v>4</v>
      </c>
      <c r="K2368" s="4">
        <v>9.9999999999999995E+32</v>
      </c>
      <c r="L2368" t="s">
        <v>10871</v>
      </c>
      <c r="M2368" t="s">
        <v>24</v>
      </c>
      <c r="N2368" t="s">
        <v>10839</v>
      </c>
      <c r="O2368" t="s">
        <v>331</v>
      </c>
      <c r="P2368" t="s">
        <v>395</v>
      </c>
      <c r="Q2368" t="s">
        <v>2697</v>
      </c>
    </row>
    <row r="2369" spans="1:17" x14ac:dyDescent="0.25">
      <c r="A2369" t="s">
        <v>10868</v>
      </c>
      <c r="B2369" t="s">
        <v>2688</v>
      </c>
      <c r="C2369">
        <v>9</v>
      </c>
      <c r="D2369" t="s">
        <v>18</v>
      </c>
      <c r="E2369" t="s">
        <v>19</v>
      </c>
      <c r="F2369" s="1">
        <v>0.54166666666666663</v>
      </c>
      <c r="G2369" t="s">
        <v>10882</v>
      </c>
      <c r="H2369" t="s">
        <v>2689</v>
      </c>
      <c r="I2369">
        <v>150</v>
      </c>
      <c r="J2369">
        <v>4</v>
      </c>
      <c r="K2369" s="4">
        <v>1.0000000000000001E+32</v>
      </c>
      <c r="L2369" t="s">
        <v>10871</v>
      </c>
      <c r="M2369" t="s">
        <v>24</v>
      </c>
      <c r="N2369" t="s">
        <v>10839</v>
      </c>
      <c r="O2369" t="s">
        <v>331</v>
      </c>
      <c r="P2369" t="s">
        <v>395</v>
      </c>
      <c r="Q2369" t="s">
        <v>2698</v>
      </c>
    </row>
    <row r="2370" spans="1:17" x14ac:dyDescent="0.25">
      <c r="A2370" t="s">
        <v>10868</v>
      </c>
      <c r="B2370" t="s">
        <v>2688</v>
      </c>
      <c r="C2370">
        <v>10</v>
      </c>
      <c r="D2370" t="s">
        <v>18</v>
      </c>
      <c r="E2370" t="s">
        <v>29</v>
      </c>
      <c r="F2370" s="1">
        <v>0.54166666666666663</v>
      </c>
      <c r="G2370" t="s">
        <v>10882</v>
      </c>
      <c r="H2370" t="s">
        <v>2689</v>
      </c>
      <c r="I2370">
        <v>150</v>
      </c>
      <c r="J2370">
        <v>4</v>
      </c>
      <c r="K2370" s="4">
        <v>1.0000000000000001E+32</v>
      </c>
      <c r="L2370" t="s">
        <v>10871</v>
      </c>
      <c r="M2370" t="s">
        <v>24</v>
      </c>
      <c r="N2370" t="s">
        <v>10839</v>
      </c>
      <c r="O2370" t="s">
        <v>331</v>
      </c>
      <c r="P2370" t="s">
        <v>395</v>
      </c>
      <c r="Q2370" t="s">
        <v>2699</v>
      </c>
    </row>
    <row r="2371" spans="1:17" x14ac:dyDescent="0.25">
      <c r="A2371" t="s">
        <v>10868</v>
      </c>
      <c r="B2371" t="s">
        <v>2688</v>
      </c>
      <c r="C2371">
        <v>11</v>
      </c>
      <c r="D2371" t="s">
        <v>18</v>
      </c>
      <c r="E2371" t="s">
        <v>29</v>
      </c>
      <c r="F2371" s="1">
        <v>0.64583333333333337</v>
      </c>
      <c r="G2371" t="s">
        <v>10882</v>
      </c>
      <c r="H2371" t="s">
        <v>2689</v>
      </c>
      <c r="I2371">
        <v>150</v>
      </c>
      <c r="J2371">
        <v>4</v>
      </c>
      <c r="K2371" s="4">
        <v>1.0000000000000001E+32</v>
      </c>
      <c r="L2371" t="s">
        <v>10871</v>
      </c>
      <c r="M2371" t="s">
        <v>24</v>
      </c>
      <c r="N2371" t="s">
        <v>10839</v>
      </c>
      <c r="O2371" t="s">
        <v>331</v>
      </c>
      <c r="P2371" t="s">
        <v>395</v>
      </c>
      <c r="Q2371" t="s">
        <v>2700</v>
      </c>
    </row>
    <row r="2372" spans="1:17" x14ac:dyDescent="0.25">
      <c r="A2372" t="s">
        <v>10868</v>
      </c>
      <c r="B2372" t="s">
        <v>2688</v>
      </c>
      <c r="C2372">
        <v>12</v>
      </c>
      <c r="D2372" t="s">
        <v>18</v>
      </c>
      <c r="E2372" t="s">
        <v>33</v>
      </c>
      <c r="F2372" s="1">
        <v>0.54166666666666663</v>
      </c>
      <c r="G2372" t="s">
        <v>10882</v>
      </c>
      <c r="H2372" t="s">
        <v>2689</v>
      </c>
      <c r="I2372">
        <v>150</v>
      </c>
      <c r="J2372">
        <v>4</v>
      </c>
      <c r="K2372" s="4">
        <v>1.0000000000000001E+32</v>
      </c>
      <c r="L2372" t="s">
        <v>10871</v>
      </c>
      <c r="M2372" t="s">
        <v>24</v>
      </c>
      <c r="N2372" t="s">
        <v>10839</v>
      </c>
      <c r="O2372" t="s">
        <v>331</v>
      </c>
      <c r="P2372" t="s">
        <v>395</v>
      </c>
      <c r="Q2372" t="s">
        <v>2701</v>
      </c>
    </row>
    <row r="2373" spans="1:17" x14ac:dyDescent="0.25">
      <c r="A2373" t="s">
        <v>10868</v>
      </c>
      <c r="B2373" t="s">
        <v>2688</v>
      </c>
      <c r="C2373">
        <v>13</v>
      </c>
      <c r="D2373" t="s">
        <v>18</v>
      </c>
      <c r="E2373" t="s">
        <v>19</v>
      </c>
      <c r="F2373" s="1">
        <v>0.54166666666666663</v>
      </c>
      <c r="G2373" t="s">
        <v>10882</v>
      </c>
      <c r="H2373" t="s">
        <v>2689</v>
      </c>
      <c r="I2373">
        <v>150</v>
      </c>
      <c r="J2373">
        <v>3</v>
      </c>
      <c r="K2373" s="4">
        <v>9.9999999999999996E+30</v>
      </c>
      <c r="L2373" t="s">
        <v>10871</v>
      </c>
      <c r="M2373" t="s">
        <v>24</v>
      </c>
      <c r="N2373" t="s">
        <v>10839</v>
      </c>
      <c r="O2373" t="s">
        <v>331</v>
      </c>
      <c r="P2373" t="s">
        <v>395</v>
      </c>
      <c r="Q2373" t="s">
        <v>2702</v>
      </c>
    </row>
    <row r="2374" spans="1:17" x14ac:dyDescent="0.25">
      <c r="A2374" t="s">
        <v>10868</v>
      </c>
      <c r="B2374" t="s">
        <v>2688</v>
      </c>
      <c r="C2374">
        <v>14</v>
      </c>
      <c r="D2374" t="s">
        <v>18</v>
      </c>
      <c r="E2374" t="s">
        <v>19</v>
      </c>
      <c r="F2374" s="1">
        <v>0.64583333333333337</v>
      </c>
      <c r="G2374" t="s">
        <v>10882</v>
      </c>
      <c r="H2374" t="s">
        <v>2689</v>
      </c>
      <c r="I2374">
        <v>150</v>
      </c>
      <c r="J2374">
        <v>4</v>
      </c>
      <c r="K2374" s="4">
        <v>9.9999999999999996E+30</v>
      </c>
      <c r="L2374" t="s">
        <v>10871</v>
      </c>
      <c r="M2374" t="s">
        <v>24</v>
      </c>
      <c r="N2374" t="s">
        <v>10839</v>
      </c>
      <c r="O2374" t="s">
        <v>331</v>
      </c>
      <c r="P2374" t="s">
        <v>395</v>
      </c>
      <c r="Q2374" t="s">
        <v>2703</v>
      </c>
    </row>
    <row r="2375" spans="1:17" x14ac:dyDescent="0.25">
      <c r="A2375" t="s">
        <v>10868</v>
      </c>
      <c r="B2375" t="s">
        <v>2688</v>
      </c>
      <c r="C2375">
        <v>15</v>
      </c>
      <c r="D2375" t="s">
        <v>18</v>
      </c>
      <c r="E2375" t="s">
        <v>29</v>
      </c>
      <c r="F2375" s="1">
        <v>0.54166666666666663</v>
      </c>
      <c r="G2375" t="s">
        <v>10882</v>
      </c>
      <c r="H2375" t="s">
        <v>2689</v>
      </c>
      <c r="I2375">
        <v>150</v>
      </c>
      <c r="J2375">
        <v>3</v>
      </c>
      <c r="K2375" s="4">
        <v>9.9999999999999996E+30</v>
      </c>
      <c r="L2375" t="s">
        <v>10871</v>
      </c>
      <c r="M2375" t="s">
        <v>24</v>
      </c>
      <c r="N2375" t="s">
        <v>10839</v>
      </c>
      <c r="O2375" t="s">
        <v>331</v>
      </c>
      <c r="P2375" t="s">
        <v>395</v>
      </c>
      <c r="Q2375" t="s">
        <v>2704</v>
      </c>
    </row>
    <row r="2376" spans="1:17" x14ac:dyDescent="0.25">
      <c r="A2376" t="s">
        <v>10868</v>
      </c>
      <c r="B2376" t="s">
        <v>2688</v>
      </c>
      <c r="C2376">
        <v>16</v>
      </c>
      <c r="D2376" t="s">
        <v>18</v>
      </c>
      <c r="E2376" t="s">
        <v>29</v>
      </c>
      <c r="F2376" s="1">
        <v>0.64583333333333337</v>
      </c>
      <c r="G2376" t="s">
        <v>10882</v>
      </c>
      <c r="H2376" t="s">
        <v>2689</v>
      </c>
      <c r="I2376">
        <v>150</v>
      </c>
      <c r="J2376">
        <v>4</v>
      </c>
      <c r="K2376" s="4">
        <v>9.9999999999999996E+30</v>
      </c>
      <c r="L2376" t="s">
        <v>10871</v>
      </c>
      <c r="M2376" t="s">
        <v>24</v>
      </c>
      <c r="N2376" t="s">
        <v>10839</v>
      </c>
      <c r="O2376" t="s">
        <v>331</v>
      </c>
      <c r="P2376" t="s">
        <v>395</v>
      </c>
      <c r="Q2376" t="s">
        <v>2705</v>
      </c>
    </row>
    <row r="2377" spans="1:17" x14ac:dyDescent="0.25">
      <c r="A2377" t="s">
        <v>10868</v>
      </c>
      <c r="B2377" t="s">
        <v>2688</v>
      </c>
      <c r="C2377">
        <v>17</v>
      </c>
      <c r="D2377" t="s">
        <v>18</v>
      </c>
      <c r="E2377" t="s">
        <v>33</v>
      </c>
      <c r="F2377" s="1">
        <v>0.54166666666666663</v>
      </c>
      <c r="G2377" t="s">
        <v>10882</v>
      </c>
      <c r="H2377" t="s">
        <v>2689</v>
      </c>
      <c r="I2377">
        <v>150</v>
      </c>
      <c r="J2377">
        <v>4</v>
      </c>
      <c r="K2377" s="4">
        <v>9.9999999999999996E+30</v>
      </c>
      <c r="L2377" t="s">
        <v>10871</v>
      </c>
      <c r="M2377" t="s">
        <v>24</v>
      </c>
      <c r="N2377" t="s">
        <v>10839</v>
      </c>
      <c r="O2377" t="s">
        <v>331</v>
      </c>
      <c r="P2377" t="s">
        <v>395</v>
      </c>
      <c r="Q2377" t="s">
        <v>2706</v>
      </c>
    </row>
    <row r="2378" spans="1:17" x14ac:dyDescent="0.25">
      <c r="A2378" t="s">
        <v>10868</v>
      </c>
      <c r="B2378" t="s">
        <v>2688</v>
      </c>
      <c r="C2378">
        <v>18</v>
      </c>
      <c r="D2378" t="s">
        <v>18</v>
      </c>
      <c r="E2378" t="s">
        <v>19</v>
      </c>
      <c r="F2378" s="1">
        <v>0.64583333333333337</v>
      </c>
      <c r="G2378" t="s">
        <v>10882</v>
      </c>
      <c r="H2378" t="s">
        <v>2689</v>
      </c>
      <c r="I2378">
        <v>150</v>
      </c>
      <c r="J2378">
        <v>3</v>
      </c>
      <c r="K2378" s="4">
        <v>1.0000000000000001E+32</v>
      </c>
      <c r="L2378" t="s">
        <v>10871</v>
      </c>
      <c r="M2378" t="s">
        <v>24</v>
      </c>
      <c r="N2378" t="s">
        <v>10839</v>
      </c>
      <c r="O2378" t="s">
        <v>331</v>
      </c>
      <c r="P2378" t="s">
        <v>395</v>
      </c>
      <c r="Q2378" t="s">
        <v>2707</v>
      </c>
    </row>
    <row r="2379" spans="1:17" x14ac:dyDescent="0.25">
      <c r="A2379" t="s">
        <v>10868</v>
      </c>
      <c r="B2379" t="s">
        <v>2688</v>
      </c>
      <c r="C2379">
        <v>19</v>
      </c>
      <c r="D2379" t="s">
        <v>18</v>
      </c>
      <c r="E2379" t="s">
        <v>33</v>
      </c>
      <c r="F2379" s="1">
        <v>0.64583333333333337</v>
      </c>
      <c r="G2379" t="s">
        <v>10882</v>
      </c>
      <c r="H2379" t="s">
        <v>2689</v>
      </c>
      <c r="I2379">
        <v>150</v>
      </c>
      <c r="J2379">
        <v>0</v>
      </c>
      <c r="K2379" s="4">
        <v>9.9999999999999995E+32</v>
      </c>
      <c r="L2379" t="s">
        <v>10871</v>
      </c>
      <c r="M2379" t="s">
        <v>24</v>
      </c>
      <c r="N2379" t="s">
        <v>10839</v>
      </c>
      <c r="O2379" t="s">
        <v>331</v>
      </c>
      <c r="P2379" t="s">
        <v>395</v>
      </c>
      <c r="Q2379" t="s">
        <v>2708</v>
      </c>
    </row>
    <row r="2380" spans="1:17" x14ac:dyDescent="0.25">
      <c r="A2380" t="s">
        <v>10868</v>
      </c>
      <c r="B2380" t="s">
        <v>2688</v>
      </c>
      <c r="C2380">
        <v>20</v>
      </c>
      <c r="D2380" t="s">
        <v>18</v>
      </c>
      <c r="E2380" t="s">
        <v>19</v>
      </c>
      <c r="F2380" s="1">
        <v>0.54166666666666663</v>
      </c>
      <c r="G2380" t="s">
        <v>10882</v>
      </c>
      <c r="H2380" t="s">
        <v>2689</v>
      </c>
      <c r="I2380">
        <v>150</v>
      </c>
      <c r="J2380">
        <v>4</v>
      </c>
      <c r="K2380" s="4">
        <v>1E+30</v>
      </c>
      <c r="L2380" t="s">
        <v>10871</v>
      </c>
      <c r="M2380" t="s">
        <v>24</v>
      </c>
      <c r="N2380" t="s">
        <v>10839</v>
      </c>
      <c r="O2380" t="s">
        <v>331</v>
      </c>
      <c r="P2380" t="s">
        <v>395</v>
      </c>
      <c r="Q2380" t="s">
        <v>2709</v>
      </c>
    </row>
    <row r="2381" spans="1:17" x14ac:dyDescent="0.25">
      <c r="A2381" t="s">
        <v>10868</v>
      </c>
      <c r="B2381" t="s">
        <v>2710</v>
      </c>
      <c r="C2381">
        <v>1</v>
      </c>
      <c r="D2381" t="s">
        <v>18</v>
      </c>
      <c r="E2381" t="s">
        <v>29</v>
      </c>
      <c r="F2381" s="1">
        <v>0.54166666666666663</v>
      </c>
      <c r="G2381" t="s">
        <v>10882</v>
      </c>
      <c r="H2381" t="s">
        <v>2677</v>
      </c>
      <c r="I2381">
        <v>60</v>
      </c>
      <c r="J2381">
        <v>5</v>
      </c>
      <c r="K2381" s="4">
        <v>9.9999999999999992E+22</v>
      </c>
      <c r="L2381" t="s">
        <v>10871</v>
      </c>
      <c r="M2381" t="s">
        <v>24</v>
      </c>
      <c r="N2381" t="s">
        <v>10839</v>
      </c>
      <c r="O2381" t="s">
        <v>331</v>
      </c>
      <c r="P2381" t="s">
        <v>395</v>
      </c>
      <c r="Q2381" t="s">
        <v>2711</v>
      </c>
    </row>
    <row r="2382" spans="1:17" x14ac:dyDescent="0.25">
      <c r="A2382" t="s">
        <v>10868</v>
      </c>
      <c r="B2382" t="s">
        <v>2710</v>
      </c>
      <c r="C2382">
        <v>2</v>
      </c>
      <c r="D2382" t="s">
        <v>18</v>
      </c>
      <c r="E2382" t="s">
        <v>29</v>
      </c>
      <c r="F2382" s="1">
        <v>0.58333333333333337</v>
      </c>
      <c r="G2382" t="s">
        <v>10882</v>
      </c>
      <c r="H2382" t="s">
        <v>2677</v>
      </c>
      <c r="I2382">
        <v>60</v>
      </c>
      <c r="J2382">
        <v>4</v>
      </c>
      <c r="K2382" s="4">
        <v>9.9999999999999992E+22</v>
      </c>
      <c r="L2382" t="s">
        <v>10871</v>
      </c>
      <c r="M2382" t="s">
        <v>24</v>
      </c>
      <c r="N2382" t="s">
        <v>10839</v>
      </c>
      <c r="O2382" t="s">
        <v>331</v>
      </c>
      <c r="P2382" t="s">
        <v>395</v>
      </c>
      <c r="Q2382" t="s">
        <v>2712</v>
      </c>
    </row>
    <row r="2383" spans="1:17" x14ac:dyDescent="0.25">
      <c r="A2383" t="s">
        <v>10868</v>
      </c>
      <c r="B2383" t="s">
        <v>2710</v>
      </c>
      <c r="C2383">
        <v>3</v>
      </c>
      <c r="D2383" t="s">
        <v>18</v>
      </c>
      <c r="E2383" t="s">
        <v>29</v>
      </c>
      <c r="F2383" s="1">
        <v>0.625</v>
      </c>
      <c r="G2383" t="s">
        <v>10882</v>
      </c>
      <c r="H2383" t="s">
        <v>2677</v>
      </c>
      <c r="I2383">
        <v>60</v>
      </c>
      <c r="J2383">
        <v>5</v>
      </c>
      <c r="K2383" s="4">
        <v>9.9999999999999992E+22</v>
      </c>
      <c r="L2383" t="s">
        <v>10871</v>
      </c>
      <c r="M2383" t="s">
        <v>24</v>
      </c>
      <c r="N2383" t="s">
        <v>10839</v>
      </c>
      <c r="O2383" t="s">
        <v>331</v>
      </c>
      <c r="P2383" t="s">
        <v>395</v>
      </c>
      <c r="Q2383" t="s">
        <v>2713</v>
      </c>
    </row>
    <row r="2384" spans="1:17" x14ac:dyDescent="0.25">
      <c r="A2384" t="s">
        <v>10868</v>
      </c>
      <c r="B2384" t="s">
        <v>2710</v>
      </c>
      <c r="C2384">
        <v>4</v>
      </c>
      <c r="D2384" t="s">
        <v>18</v>
      </c>
      <c r="E2384" t="s">
        <v>42</v>
      </c>
      <c r="F2384" s="1">
        <v>0.54166666666666663</v>
      </c>
      <c r="G2384" t="s">
        <v>10882</v>
      </c>
      <c r="H2384" t="s">
        <v>2677</v>
      </c>
      <c r="I2384">
        <v>60</v>
      </c>
      <c r="J2384">
        <v>4</v>
      </c>
      <c r="K2384" s="4">
        <v>9.9999999999999992E+22</v>
      </c>
      <c r="L2384" t="s">
        <v>10871</v>
      </c>
      <c r="M2384" t="s">
        <v>24</v>
      </c>
      <c r="N2384" t="s">
        <v>10839</v>
      </c>
      <c r="O2384" t="s">
        <v>331</v>
      </c>
      <c r="P2384" t="s">
        <v>395</v>
      </c>
      <c r="Q2384" t="s">
        <v>2714</v>
      </c>
    </row>
    <row r="2385" spans="1:17" x14ac:dyDescent="0.25">
      <c r="A2385" t="s">
        <v>10868</v>
      </c>
      <c r="B2385" t="s">
        <v>2710</v>
      </c>
      <c r="C2385">
        <v>5</v>
      </c>
      <c r="D2385" t="s">
        <v>18</v>
      </c>
      <c r="E2385" t="s">
        <v>42</v>
      </c>
      <c r="F2385" s="1">
        <v>0.58333333333333337</v>
      </c>
      <c r="G2385" t="s">
        <v>10882</v>
      </c>
      <c r="H2385" t="s">
        <v>2677</v>
      </c>
      <c r="I2385">
        <v>60</v>
      </c>
      <c r="J2385">
        <v>4</v>
      </c>
      <c r="K2385" s="4">
        <v>9.9999999999999992E+22</v>
      </c>
      <c r="L2385" t="s">
        <v>10871</v>
      </c>
      <c r="M2385" t="s">
        <v>24</v>
      </c>
      <c r="N2385" t="s">
        <v>10839</v>
      </c>
      <c r="O2385" t="s">
        <v>331</v>
      </c>
      <c r="P2385" t="s">
        <v>395</v>
      </c>
      <c r="Q2385" t="s">
        <v>2715</v>
      </c>
    </row>
    <row r="2386" spans="1:17" x14ac:dyDescent="0.25">
      <c r="A2386" t="s">
        <v>10868</v>
      </c>
      <c r="B2386" t="s">
        <v>2710</v>
      </c>
      <c r="C2386">
        <v>6</v>
      </c>
      <c r="D2386" t="s">
        <v>18</v>
      </c>
      <c r="E2386" t="s">
        <v>42</v>
      </c>
      <c r="F2386" s="1">
        <v>0.625</v>
      </c>
      <c r="G2386" t="s">
        <v>10882</v>
      </c>
      <c r="H2386" t="s">
        <v>2677</v>
      </c>
      <c r="I2386">
        <v>60</v>
      </c>
      <c r="J2386">
        <v>4</v>
      </c>
      <c r="K2386" s="4">
        <v>9.9999999999999992E+22</v>
      </c>
      <c r="L2386" t="s">
        <v>10871</v>
      </c>
      <c r="M2386" t="s">
        <v>24</v>
      </c>
      <c r="N2386" t="s">
        <v>10839</v>
      </c>
      <c r="O2386" t="s">
        <v>331</v>
      </c>
      <c r="P2386" t="s">
        <v>395</v>
      </c>
      <c r="Q2386" t="s">
        <v>2716</v>
      </c>
    </row>
    <row r="2387" spans="1:17" x14ac:dyDescent="0.25">
      <c r="A2387" t="s">
        <v>10868</v>
      </c>
      <c r="B2387" t="s">
        <v>2710</v>
      </c>
      <c r="C2387">
        <v>7</v>
      </c>
      <c r="D2387" t="s">
        <v>18</v>
      </c>
      <c r="E2387" t="s">
        <v>29</v>
      </c>
      <c r="F2387" s="1">
        <v>0.54166666666666663</v>
      </c>
      <c r="G2387" t="s">
        <v>10882</v>
      </c>
      <c r="H2387" t="s">
        <v>2677</v>
      </c>
      <c r="I2387">
        <v>60</v>
      </c>
      <c r="J2387">
        <v>5</v>
      </c>
      <c r="K2387" s="4">
        <v>1E+22</v>
      </c>
      <c r="L2387" t="s">
        <v>10871</v>
      </c>
      <c r="M2387" t="s">
        <v>24</v>
      </c>
      <c r="N2387" t="s">
        <v>10839</v>
      </c>
      <c r="O2387" t="s">
        <v>331</v>
      </c>
      <c r="P2387" t="s">
        <v>395</v>
      </c>
      <c r="Q2387" t="s">
        <v>2717</v>
      </c>
    </row>
    <row r="2388" spans="1:17" x14ac:dyDescent="0.25">
      <c r="A2388" t="s">
        <v>10868</v>
      </c>
      <c r="B2388" t="s">
        <v>2710</v>
      </c>
      <c r="C2388">
        <v>8</v>
      </c>
      <c r="D2388" t="s">
        <v>18</v>
      </c>
      <c r="E2388" t="s">
        <v>29</v>
      </c>
      <c r="F2388" s="1">
        <v>0.58333333333333337</v>
      </c>
      <c r="G2388" t="s">
        <v>10882</v>
      </c>
      <c r="H2388" t="s">
        <v>2677</v>
      </c>
      <c r="I2388">
        <v>60</v>
      </c>
      <c r="J2388">
        <v>4</v>
      </c>
      <c r="K2388" s="4">
        <v>1E+22</v>
      </c>
      <c r="L2388" t="s">
        <v>10871</v>
      </c>
      <c r="M2388" t="s">
        <v>24</v>
      </c>
      <c r="N2388" t="s">
        <v>10839</v>
      </c>
      <c r="O2388" t="s">
        <v>331</v>
      </c>
      <c r="P2388" t="s">
        <v>395</v>
      </c>
      <c r="Q2388" t="s">
        <v>2718</v>
      </c>
    </row>
    <row r="2389" spans="1:17" x14ac:dyDescent="0.25">
      <c r="A2389" t="s">
        <v>10868</v>
      </c>
      <c r="B2389" t="s">
        <v>2710</v>
      </c>
      <c r="C2389">
        <v>9</v>
      </c>
      <c r="D2389" t="s">
        <v>18</v>
      </c>
      <c r="E2389" t="s">
        <v>29</v>
      </c>
      <c r="F2389" s="1">
        <v>0.625</v>
      </c>
      <c r="G2389" t="s">
        <v>10882</v>
      </c>
      <c r="H2389" t="s">
        <v>2677</v>
      </c>
      <c r="I2389">
        <v>60</v>
      </c>
      <c r="J2389">
        <v>5</v>
      </c>
      <c r="K2389" s="4">
        <v>1E+22</v>
      </c>
      <c r="L2389" t="s">
        <v>10871</v>
      </c>
      <c r="M2389" t="s">
        <v>24</v>
      </c>
      <c r="N2389" t="s">
        <v>10839</v>
      </c>
      <c r="O2389" t="s">
        <v>331</v>
      </c>
      <c r="P2389" t="s">
        <v>395</v>
      </c>
      <c r="Q2389" t="s">
        <v>2719</v>
      </c>
    </row>
    <row r="2390" spans="1:17" x14ac:dyDescent="0.25">
      <c r="A2390" t="s">
        <v>10868</v>
      </c>
      <c r="B2390" t="s">
        <v>2710</v>
      </c>
      <c r="C2390">
        <v>10</v>
      </c>
      <c r="D2390" t="s">
        <v>18</v>
      </c>
      <c r="E2390" t="s">
        <v>42</v>
      </c>
      <c r="F2390" s="1">
        <v>0.54166666666666663</v>
      </c>
      <c r="G2390" t="s">
        <v>10882</v>
      </c>
      <c r="H2390" t="s">
        <v>2677</v>
      </c>
      <c r="I2390">
        <v>60</v>
      </c>
      <c r="J2390">
        <v>4</v>
      </c>
      <c r="K2390" s="4">
        <v>1E+22</v>
      </c>
      <c r="L2390" t="s">
        <v>10871</v>
      </c>
      <c r="M2390" t="s">
        <v>24</v>
      </c>
      <c r="N2390" t="s">
        <v>10839</v>
      </c>
      <c r="O2390" t="s">
        <v>331</v>
      </c>
      <c r="P2390" t="s">
        <v>395</v>
      </c>
      <c r="Q2390" t="s">
        <v>2720</v>
      </c>
    </row>
    <row r="2391" spans="1:17" x14ac:dyDescent="0.25">
      <c r="A2391" t="s">
        <v>10868</v>
      </c>
      <c r="B2391" t="s">
        <v>2710</v>
      </c>
      <c r="C2391">
        <v>11</v>
      </c>
      <c r="D2391" t="s">
        <v>18</v>
      </c>
      <c r="E2391" t="s">
        <v>42</v>
      </c>
      <c r="F2391" s="1">
        <v>0.58333333333333337</v>
      </c>
      <c r="G2391" t="s">
        <v>10882</v>
      </c>
      <c r="H2391" t="s">
        <v>2677</v>
      </c>
      <c r="I2391">
        <v>60</v>
      </c>
      <c r="J2391">
        <v>4</v>
      </c>
      <c r="K2391" s="4">
        <v>1E+22</v>
      </c>
      <c r="L2391" t="s">
        <v>10871</v>
      </c>
      <c r="M2391" t="s">
        <v>24</v>
      </c>
      <c r="N2391" t="s">
        <v>10839</v>
      </c>
      <c r="O2391" t="s">
        <v>331</v>
      </c>
      <c r="P2391" t="s">
        <v>395</v>
      </c>
      <c r="Q2391" t="s">
        <v>2721</v>
      </c>
    </row>
    <row r="2392" spans="1:17" x14ac:dyDescent="0.25">
      <c r="A2392" t="s">
        <v>10868</v>
      </c>
      <c r="B2392" t="s">
        <v>2710</v>
      </c>
      <c r="C2392">
        <v>12</v>
      </c>
      <c r="D2392" t="s">
        <v>18</v>
      </c>
      <c r="E2392" t="s">
        <v>42</v>
      </c>
      <c r="F2392" s="1">
        <v>0.625</v>
      </c>
      <c r="G2392" t="s">
        <v>10882</v>
      </c>
      <c r="H2392" t="s">
        <v>2677</v>
      </c>
      <c r="I2392">
        <v>60</v>
      </c>
      <c r="J2392">
        <v>4</v>
      </c>
      <c r="K2392" s="4">
        <v>1E+22</v>
      </c>
      <c r="L2392" t="s">
        <v>10871</v>
      </c>
      <c r="M2392" t="s">
        <v>24</v>
      </c>
      <c r="N2392" t="s">
        <v>10839</v>
      </c>
      <c r="O2392" t="s">
        <v>331</v>
      </c>
      <c r="P2392" t="s">
        <v>395</v>
      </c>
      <c r="Q2392" t="s">
        <v>2722</v>
      </c>
    </row>
    <row r="2393" spans="1:17" x14ac:dyDescent="0.25">
      <c r="A2393" t="s">
        <v>10868</v>
      </c>
      <c r="B2393" t="s">
        <v>2710</v>
      </c>
      <c r="C2393">
        <v>13</v>
      </c>
      <c r="D2393" t="s">
        <v>18</v>
      </c>
      <c r="E2393" t="s">
        <v>29</v>
      </c>
      <c r="F2393" s="1">
        <v>0.54166666666666663</v>
      </c>
      <c r="G2393" t="s">
        <v>10882</v>
      </c>
      <c r="H2393" t="s">
        <v>2677</v>
      </c>
      <c r="I2393">
        <v>60</v>
      </c>
      <c r="J2393">
        <v>4</v>
      </c>
      <c r="K2393" s="4">
        <v>1E+21</v>
      </c>
      <c r="L2393" t="s">
        <v>10871</v>
      </c>
      <c r="M2393" t="s">
        <v>24</v>
      </c>
      <c r="N2393" t="s">
        <v>10839</v>
      </c>
      <c r="O2393" t="s">
        <v>331</v>
      </c>
      <c r="P2393" t="s">
        <v>395</v>
      </c>
      <c r="Q2393" t="s">
        <v>2723</v>
      </c>
    </row>
    <row r="2394" spans="1:17" x14ac:dyDescent="0.25">
      <c r="A2394" t="s">
        <v>10868</v>
      </c>
      <c r="B2394" t="s">
        <v>2710</v>
      </c>
      <c r="C2394">
        <v>14</v>
      </c>
      <c r="D2394" t="s">
        <v>18</v>
      </c>
      <c r="E2394" t="s">
        <v>29</v>
      </c>
      <c r="F2394" s="1">
        <v>0.58333333333333337</v>
      </c>
      <c r="G2394" t="s">
        <v>10882</v>
      </c>
      <c r="H2394" t="s">
        <v>2677</v>
      </c>
      <c r="I2394">
        <v>60</v>
      </c>
      <c r="J2394">
        <v>4</v>
      </c>
      <c r="K2394" s="4">
        <v>1E+21</v>
      </c>
      <c r="L2394" t="s">
        <v>10871</v>
      </c>
      <c r="M2394" t="s">
        <v>24</v>
      </c>
      <c r="N2394" t="s">
        <v>10839</v>
      </c>
      <c r="O2394" t="s">
        <v>331</v>
      </c>
      <c r="P2394" t="s">
        <v>395</v>
      </c>
      <c r="Q2394" t="s">
        <v>2724</v>
      </c>
    </row>
    <row r="2395" spans="1:17" x14ac:dyDescent="0.25">
      <c r="A2395" t="s">
        <v>10868</v>
      </c>
      <c r="B2395" t="s">
        <v>2710</v>
      </c>
      <c r="C2395">
        <v>15</v>
      </c>
      <c r="D2395" t="s">
        <v>18</v>
      </c>
      <c r="E2395" t="s">
        <v>29</v>
      </c>
      <c r="F2395" s="1">
        <v>0.625</v>
      </c>
      <c r="G2395" t="s">
        <v>10882</v>
      </c>
      <c r="H2395" t="s">
        <v>2677</v>
      </c>
      <c r="I2395">
        <v>60</v>
      </c>
      <c r="J2395">
        <v>5</v>
      </c>
      <c r="K2395" s="4">
        <v>1E+21</v>
      </c>
      <c r="L2395" t="s">
        <v>10871</v>
      </c>
      <c r="M2395" t="s">
        <v>24</v>
      </c>
      <c r="N2395" t="s">
        <v>10839</v>
      </c>
      <c r="O2395" t="s">
        <v>331</v>
      </c>
      <c r="P2395" t="s">
        <v>395</v>
      </c>
      <c r="Q2395" t="s">
        <v>2725</v>
      </c>
    </row>
    <row r="2396" spans="1:17" x14ac:dyDescent="0.25">
      <c r="A2396" t="s">
        <v>10868</v>
      </c>
      <c r="B2396" t="s">
        <v>2710</v>
      </c>
      <c r="C2396">
        <v>16</v>
      </c>
      <c r="D2396" t="s">
        <v>18</v>
      </c>
      <c r="E2396" t="s">
        <v>42</v>
      </c>
      <c r="F2396" s="1">
        <v>0.54166666666666663</v>
      </c>
      <c r="G2396" t="s">
        <v>10882</v>
      </c>
      <c r="H2396" t="s">
        <v>2677</v>
      </c>
      <c r="I2396">
        <v>60</v>
      </c>
      <c r="J2396">
        <v>4</v>
      </c>
      <c r="K2396" s="4">
        <v>1E+21</v>
      </c>
      <c r="L2396" t="s">
        <v>10871</v>
      </c>
      <c r="M2396" t="s">
        <v>24</v>
      </c>
      <c r="N2396" t="s">
        <v>10839</v>
      </c>
      <c r="O2396" t="s">
        <v>331</v>
      </c>
      <c r="P2396" t="s">
        <v>395</v>
      </c>
      <c r="Q2396" t="s">
        <v>2726</v>
      </c>
    </row>
    <row r="2397" spans="1:17" x14ac:dyDescent="0.25">
      <c r="A2397" t="s">
        <v>10868</v>
      </c>
      <c r="B2397" t="s">
        <v>2710</v>
      </c>
      <c r="C2397">
        <v>17</v>
      </c>
      <c r="D2397" t="s">
        <v>18</v>
      </c>
      <c r="E2397" t="s">
        <v>42</v>
      </c>
      <c r="F2397" s="1">
        <v>0.58333333333333337</v>
      </c>
      <c r="G2397" t="s">
        <v>10882</v>
      </c>
      <c r="H2397" t="s">
        <v>2677</v>
      </c>
      <c r="I2397">
        <v>60</v>
      </c>
      <c r="J2397">
        <v>4</v>
      </c>
      <c r="K2397" s="4">
        <v>1E+21</v>
      </c>
      <c r="L2397" t="s">
        <v>10871</v>
      </c>
      <c r="M2397" t="s">
        <v>24</v>
      </c>
      <c r="N2397" t="s">
        <v>10839</v>
      </c>
      <c r="O2397" t="s">
        <v>331</v>
      </c>
      <c r="P2397" t="s">
        <v>395</v>
      </c>
      <c r="Q2397" t="s">
        <v>2727</v>
      </c>
    </row>
    <row r="2398" spans="1:17" x14ac:dyDescent="0.25">
      <c r="A2398" t="s">
        <v>10868</v>
      </c>
      <c r="B2398" t="s">
        <v>2728</v>
      </c>
      <c r="C2398">
        <v>1</v>
      </c>
      <c r="D2398" t="s">
        <v>18</v>
      </c>
      <c r="E2398" t="s">
        <v>29</v>
      </c>
      <c r="F2398" s="1">
        <v>0.54166666666666663</v>
      </c>
      <c r="G2398" t="s">
        <v>10882</v>
      </c>
      <c r="H2398" t="s">
        <v>2677</v>
      </c>
      <c r="I2398">
        <v>90</v>
      </c>
      <c r="J2398">
        <v>5</v>
      </c>
      <c r="K2398" s="4">
        <v>9.9999999999999992E+22</v>
      </c>
      <c r="L2398" t="s">
        <v>10871</v>
      </c>
      <c r="M2398" t="s">
        <v>24</v>
      </c>
      <c r="N2398" t="s">
        <v>10839</v>
      </c>
      <c r="O2398" t="s">
        <v>331</v>
      </c>
      <c r="P2398" t="s">
        <v>395</v>
      </c>
      <c r="Q2398" t="s">
        <v>2729</v>
      </c>
    </row>
    <row r="2399" spans="1:17" x14ac:dyDescent="0.25">
      <c r="A2399" t="s">
        <v>10868</v>
      </c>
      <c r="B2399" t="s">
        <v>2728</v>
      </c>
      <c r="C2399">
        <v>2</v>
      </c>
      <c r="D2399" t="s">
        <v>18</v>
      </c>
      <c r="E2399" t="s">
        <v>29</v>
      </c>
      <c r="F2399" s="1">
        <v>0.60416666666666663</v>
      </c>
      <c r="G2399" t="s">
        <v>10882</v>
      </c>
      <c r="H2399" t="s">
        <v>2677</v>
      </c>
      <c r="I2399">
        <v>90</v>
      </c>
      <c r="J2399">
        <v>4</v>
      </c>
      <c r="K2399" s="4">
        <v>9.9999999999999992E+22</v>
      </c>
      <c r="L2399" t="s">
        <v>10871</v>
      </c>
      <c r="M2399" t="s">
        <v>24</v>
      </c>
      <c r="N2399" t="s">
        <v>10839</v>
      </c>
      <c r="O2399" t="s">
        <v>331</v>
      </c>
      <c r="P2399" t="s">
        <v>395</v>
      </c>
      <c r="Q2399" t="s">
        <v>2730</v>
      </c>
    </row>
    <row r="2400" spans="1:17" x14ac:dyDescent="0.25">
      <c r="A2400" t="s">
        <v>10868</v>
      </c>
      <c r="B2400" t="s">
        <v>2728</v>
      </c>
      <c r="C2400">
        <v>3</v>
      </c>
      <c r="D2400" t="s">
        <v>18</v>
      </c>
      <c r="E2400" t="s">
        <v>42</v>
      </c>
      <c r="F2400" s="1">
        <v>0.54166666666666663</v>
      </c>
      <c r="G2400" t="s">
        <v>10882</v>
      </c>
      <c r="H2400" t="s">
        <v>2677</v>
      </c>
      <c r="I2400">
        <v>90</v>
      </c>
      <c r="J2400">
        <v>4</v>
      </c>
      <c r="K2400" s="4">
        <v>9.9999999999999992E+22</v>
      </c>
      <c r="L2400" t="s">
        <v>10871</v>
      </c>
      <c r="M2400" t="s">
        <v>24</v>
      </c>
      <c r="N2400" t="s">
        <v>10839</v>
      </c>
      <c r="O2400" t="s">
        <v>331</v>
      </c>
      <c r="P2400" t="s">
        <v>395</v>
      </c>
      <c r="Q2400" t="s">
        <v>2731</v>
      </c>
    </row>
    <row r="2401" spans="1:17" x14ac:dyDescent="0.25">
      <c r="A2401" t="s">
        <v>10868</v>
      </c>
      <c r="B2401" t="s">
        <v>2728</v>
      </c>
      <c r="C2401">
        <v>4</v>
      </c>
      <c r="D2401" t="s">
        <v>18</v>
      </c>
      <c r="E2401" t="s">
        <v>42</v>
      </c>
      <c r="F2401" s="1">
        <v>0.60416666666666663</v>
      </c>
      <c r="G2401" t="s">
        <v>10882</v>
      </c>
      <c r="H2401" t="s">
        <v>2677</v>
      </c>
      <c r="I2401">
        <v>90</v>
      </c>
      <c r="J2401">
        <v>4</v>
      </c>
      <c r="K2401" s="4">
        <v>9.9999999999999992E+22</v>
      </c>
      <c r="L2401" t="s">
        <v>10871</v>
      </c>
      <c r="M2401" t="s">
        <v>24</v>
      </c>
      <c r="N2401" t="s">
        <v>10839</v>
      </c>
      <c r="O2401" t="s">
        <v>331</v>
      </c>
      <c r="P2401" t="s">
        <v>395</v>
      </c>
      <c r="Q2401" t="s">
        <v>2732</v>
      </c>
    </row>
    <row r="2402" spans="1:17" x14ac:dyDescent="0.25">
      <c r="A2402" t="s">
        <v>10868</v>
      </c>
      <c r="B2402" t="s">
        <v>2728</v>
      </c>
      <c r="C2402">
        <v>5</v>
      </c>
      <c r="D2402" t="s">
        <v>18</v>
      </c>
      <c r="E2402" t="s">
        <v>37</v>
      </c>
      <c r="F2402" s="1">
        <v>0.54166666666666663</v>
      </c>
      <c r="G2402" t="s">
        <v>10882</v>
      </c>
      <c r="H2402" t="s">
        <v>2677</v>
      </c>
      <c r="I2402">
        <v>90</v>
      </c>
      <c r="J2402">
        <v>5</v>
      </c>
      <c r="K2402" s="4">
        <v>9.9999999999999992E+22</v>
      </c>
      <c r="L2402" t="s">
        <v>10871</v>
      </c>
      <c r="M2402" t="s">
        <v>24</v>
      </c>
      <c r="N2402" t="s">
        <v>10839</v>
      </c>
      <c r="O2402" t="s">
        <v>331</v>
      </c>
      <c r="P2402" t="s">
        <v>395</v>
      </c>
      <c r="Q2402" t="s">
        <v>2733</v>
      </c>
    </row>
    <row r="2403" spans="1:17" x14ac:dyDescent="0.25">
      <c r="A2403" t="s">
        <v>10868</v>
      </c>
      <c r="B2403" t="s">
        <v>2728</v>
      </c>
      <c r="C2403">
        <v>6</v>
      </c>
      <c r="D2403" t="s">
        <v>18</v>
      </c>
      <c r="E2403" t="s">
        <v>37</v>
      </c>
      <c r="F2403" s="1">
        <v>0.60416666666666663</v>
      </c>
      <c r="G2403" t="s">
        <v>10882</v>
      </c>
      <c r="H2403" t="s">
        <v>2677</v>
      </c>
      <c r="I2403">
        <v>90</v>
      </c>
      <c r="J2403">
        <v>5</v>
      </c>
      <c r="K2403" s="4">
        <v>9.9999999999999992E+22</v>
      </c>
      <c r="L2403" t="s">
        <v>10871</v>
      </c>
      <c r="M2403" t="s">
        <v>24</v>
      </c>
      <c r="N2403" t="s">
        <v>10839</v>
      </c>
      <c r="O2403" t="s">
        <v>331</v>
      </c>
      <c r="P2403" t="s">
        <v>395</v>
      </c>
      <c r="Q2403" t="s">
        <v>2734</v>
      </c>
    </row>
    <row r="2404" spans="1:17" x14ac:dyDescent="0.25">
      <c r="A2404" t="s">
        <v>10868</v>
      </c>
      <c r="B2404" t="s">
        <v>2728</v>
      </c>
      <c r="C2404">
        <v>7</v>
      </c>
      <c r="D2404" t="s">
        <v>18</v>
      </c>
      <c r="E2404" t="s">
        <v>29</v>
      </c>
      <c r="F2404" s="1">
        <v>0.54166666666666663</v>
      </c>
      <c r="G2404" t="s">
        <v>10882</v>
      </c>
      <c r="H2404" t="s">
        <v>2677</v>
      </c>
      <c r="I2404">
        <v>90</v>
      </c>
      <c r="J2404">
        <v>3</v>
      </c>
      <c r="K2404" s="4">
        <v>1E+22</v>
      </c>
      <c r="L2404" t="s">
        <v>10871</v>
      </c>
      <c r="M2404" t="s">
        <v>24</v>
      </c>
      <c r="N2404" t="s">
        <v>10839</v>
      </c>
      <c r="O2404" t="s">
        <v>331</v>
      </c>
      <c r="P2404" t="s">
        <v>395</v>
      </c>
      <c r="Q2404" t="s">
        <v>2735</v>
      </c>
    </row>
    <row r="2405" spans="1:17" x14ac:dyDescent="0.25">
      <c r="A2405" t="s">
        <v>10868</v>
      </c>
      <c r="B2405" t="s">
        <v>2728</v>
      </c>
      <c r="C2405">
        <v>8</v>
      </c>
      <c r="D2405" t="s">
        <v>18</v>
      </c>
      <c r="E2405" t="s">
        <v>29</v>
      </c>
      <c r="F2405" s="1">
        <v>0.60416666666666663</v>
      </c>
      <c r="G2405" t="s">
        <v>10882</v>
      </c>
      <c r="H2405" t="s">
        <v>2677</v>
      </c>
      <c r="I2405">
        <v>90</v>
      </c>
      <c r="J2405">
        <v>3</v>
      </c>
      <c r="K2405" s="4">
        <v>1E+22</v>
      </c>
      <c r="L2405" t="s">
        <v>10871</v>
      </c>
      <c r="M2405" t="s">
        <v>24</v>
      </c>
      <c r="N2405" t="s">
        <v>10839</v>
      </c>
      <c r="O2405" t="s">
        <v>331</v>
      </c>
      <c r="P2405" t="s">
        <v>395</v>
      </c>
      <c r="Q2405" t="s">
        <v>2736</v>
      </c>
    </row>
    <row r="2406" spans="1:17" x14ac:dyDescent="0.25">
      <c r="A2406" t="s">
        <v>10868</v>
      </c>
      <c r="B2406" t="s">
        <v>2728</v>
      </c>
      <c r="C2406">
        <v>9</v>
      </c>
      <c r="D2406" t="s">
        <v>18</v>
      </c>
      <c r="E2406" t="s">
        <v>42</v>
      </c>
      <c r="F2406" s="1">
        <v>0.54166666666666663</v>
      </c>
      <c r="G2406" t="s">
        <v>10882</v>
      </c>
      <c r="H2406" t="s">
        <v>2677</v>
      </c>
      <c r="I2406">
        <v>90</v>
      </c>
      <c r="J2406">
        <v>5</v>
      </c>
      <c r="K2406" s="4">
        <v>1E+22</v>
      </c>
      <c r="L2406" t="s">
        <v>10871</v>
      </c>
      <c r="M2406" t="s">
        <v>24</v>
      </c>
      <c r="N2406" t="s">
        <v>10839</v>
      </c>
      <c r="O2406" t="s">
        <v>331</v>
      </c>
      <c r="P2406" t="s">
        <v>395</v>
      </c>
      <c r="Q2406" t="s">
        <v>2737</v>
      </c>
    </row>
    <row r="2407" spans="1:17" x14ac:dyDescent="0.25">
      <c r="A2407" t="s">
        <v>10868</v>
      </c>
      <c r="B2407" t="s">
        <v>2728</v>
      </c>
      <c r="C2407">
        <v>10</v>
      </c>
      <c r="D2407" t="s">
        <v>18</v>
      </c>
      <c r="E2407" t="s">
        <v>42</v>
      </c>
      <c r="F2407" s="1">
        <v>0.60416666666666663</v>
      </c>
      <c r="G2407" t="s">
        <v>10882</v>
      </c>
      <c r="H2407" t="s">
        <v>2677</v>
      </c>
      <c r="I2407">
        <v>90</v>
      </c>
      <c r="J2407">
        <v>4</v>
      </c>
      <c r="K2407" s="4">
        <v>1E+22</v>
      </c>
      <c r="L2407" t="s">
        <v>10871</v>
      </c>
      <c r="M2407" t="s">
        <v>24</v>
      </c>
      <c r="N2407" t="s">
        <v>10839</v>
      </c>
      <c r="O2407" t="s">
        <v>331</v>
      </c>
      <c r="P2407" t="s">
        <v>395</v>
      </c>
      <c r="Q2407" t="s">
        <v>2738</v>
      </c>
    </row>
    <row r="2408" spans="1:17" x14ac:dyDescent="0.25">
      <c r="A2408" t="s">
        <v>10868</v>
      </c>
      <c r="B2408" t="s">
        <v>2728</v>
      </c>
      <c r="C2408">
        <v>11</v>
      </c>
      <c r="D2408" t="s">
        <v>18</v>
      </c>
      <c r="E2408" t="s">
        <v>37</v>
      </c>
      <c r="F2408" s="1">
        <v>0.54166666666666663</v>
      </c>
      <c r="G2408" t="s">
        <v>10882</v>
      </c>
      <c r="H2408" t="s">
        <v>2677</v>
      </c>
      <c r="I2408">
        <v>90</v>
      </c>
      <c r="J2408">
        <v>5</v>
      </c>
      <c r="K2408" s="4">
        <v>1E+22</v>
      </c>
      <c r="L2408" t="s">
        <v>10871</v>
      </c>
      <c r="M2408" t="s">
        <v>24</v>
      </c>
      <c r="N2408" t="s">
        <v>10839</v>
      </c>
      <c r="O2408" t="s">
        <v>331</v>
      </c>
      <c r="P2408" t="s">
        <v>395</v>
      </c>
      <c r="Q2408" t="s">
        <v>2739</v>
      </c>
    </row>
    <row r="2409" spans="1:17" x14ac:dyDescent="0.25">
      <c r="A2409" t="s">
        <v>10868</v>
      </c>
      <c r="B2409" t="s">
        <v>2728</v>
      </c>
      <c r="C2409">
        <v>12</v>
      </c>
      <c r="D2409" t="s">
        <v>18</v>
      </c>
      <c r="E2409" t="s">
        <v>37</v>
      </c>
      <c r="F2409" s="1">
        <v>0.60416666666666663</v>
      </c>
      <c r="G2409" t="s">
        <v>10882</v>
      </c>
      <c r="H2409" t="s">
        <v>2677</v>
      </c>
      <c r="I2409">
        <v>90</v>
      </c>
      <c r="J2409">
        <v>4</v>
      </c>
      <c r="K2409" s="4">
        <v>1E+22</v>
      </c>
      <c r="L2409" t="s">
        <v>10871</v>
      </c>
      <c r="M2409" t="s">
        <v>24</v>
      </c>
      <c r="N2409" t="s">
        <v>10839</v>
      </c>
      <c r="O2409" t="s">
        <v>331</v>
      </c>
      <c r="P2409" t="s">
        <v>395</v>
      </c>
      <c r="Q2409" t="s">
        <v>2740</v>
      </c>
    </row>
    <row r="2410" spans="1:17" x14ac:dyDescent="0.25">
      <c r="A2410" t="s">
        <v>10868</v>
      </c>
      <c r="B2410" t="s">
        <v>2728</v>
      </c>
      <c r="C2410">
        <v>13</v>
      </c>
      <c r="D2410" t="s">
        <v>18</v>
      </c>
      <c r="E2410" t="s">
        <v>29</v>
      </c>
      <c r="F2410" s="1">
        <v>0.54166666666666663</v>
      </c>
      <c r="G2410" t="s">
        <v>10882</v>
      </c>
      <c r="H2410" t="s">
        <v>2677</v>
      </c>
      <c r="I2410">
        <v>90</v>
      </c>
      <c r="J2410">
        <v>4</v>
      </c>
      <c r="K2410" s="4">
        <v>1E+21</v>
      </c>
      <c r="L2410" t="s">
        <v>10871</v>
      </c>
      <c r="M2410" t="s">
        <v>24</v>
      </c>
      <c r="N2410" t="s">
        <v>10839</v>
      </c>
      <c r="O2410" t="s">
        <v>331</v>
      </c>
      <c r="P2410" t="s">
        <v>395</v>
      </c>
      <c r="Q2410" t="s">
        <v>2741</v>
      </c>
    </row>
    <row r="2411" spans="1:17" x14ac:dyDescent="0.25">
      <c r="A2411" t="s">
        <v>10868</v>
      </c>
      <c r="B2411" t="s">
        <v>2728</v>
      </c>
      <c r="C2411">
        <v>14</v>
      </c>
      <c r="D2411" t="s">
        <v>18</v>
      </c>
      <c r="E2411" t="s">
        <v>29</v>
      </c>
      <c r="F2411" s="1">
        <v>0.60416666666666663</v>
      </c>
      <c r="G2411" t="s">
        <v>10882</v>
      </c>
      <c r="H2411" t="s">
        <v>2677</v>
      </c>
      <c r="I2411">
        <v>90</v>
      </c>
      <c r="J2411">
        <v>4</v>
      </c>
      <c r="K2411" s="4">
        <v>1E+21</v>
      </c>
      <c r="L2411" t="s">
        <v>10871</v>
      </c>
      <c r="M2411" t="s">
        <v>24</v>
      </c>
      <c r="N2411" t="s">
        <v>10839</v>
      </c>
      <c r="O2411" t="s">
        <v>331</v>
      </c>
      <c r="P2411" t="s">
        <v>395</v>
      </c>
      <c r="Q2411" t="s">
        <v>2742</v>
      </c>
    </row>
    <row r="2412" spans="1:17" x14ac:dyDescent="0.25">
      <c r="A2412" t="s">
        <v>10868</v>
      </c>
      <c r="B2412" t="s">
        <v>2728</v>
      </c>
      <c r="C2412">
        <v>15</v>
      </c>
      <c r="D2412" t="s">
        <v>18</v>
      </c>
      <c r="E2412" t="s">
        <v>42</v>
      </c>
      <c r="F2412" s="1">
        <v>0.54166666666666663</v>
      </c>
      <c r="G2412" t="s">
        <v>10882</v>
      </c>
      <c r="H2412" t="s">
        <v>2677</v>
      </c>
      <c r="I2412">
        <v>90</v>
      </c>
      <c r="J2412">
        <v>4</v>
      </c>
      <c r="K2412" s="4">
        <v>1E+21</v>
      </c>
      <c r="L2412" t="s">
        <v>10871</v>
      </c>
      <c r="M2412" t="s">
        <v>24</v>
      </c>
      <c r="N2412" t="s">
        <v>10839</v>
      </c>
      <c r="O2412" t="s">
        <v>331</v>
      </c>
      <c r="P2412" t="s">
        <v>395</v>
      </c>
      <c r="Q2412" t="s">
        <v>2743</v>
      </c>
    </row>
    <row r="2413" spans="1:17" x14ac:dyDescent="0.25">
      <c r="A2413" t="s">
        <v>10868</v>
      </c>
      <c r="B2413" t="s">
        <v>2728</v>
      </c>
      <c r="C2413">
        <v>16</v>
      </c>
      <c r="D2413" t="s">
        <v>18</v>
      </c>
      <c r="E2413" t="s">
        <v>42</v>
      </c>
      <c r="F2413" s="1">
        <v>0.60416666666666663</v>
      </c>
      <c r="G2413" t="s">
        <v>10882</v>
      </c>
      <c r="H2413" t="s">
        <v>2677</v>
      </c>
      <c r="I2413">
        <v>90</v>
      </c>
      <c r="J2413">
        <v>5</v>
      </c>
      <c r="K2413" s="4">
        <v>1E+21</v>
      </c>
      <c r="L2413" t="s">
        <v>10871</v>
      </c>
      <c r="M2413" t="s">
        <v>24</v>
      </c>
      <c r="N2413" t="s">
        <v>10839</v>
      </c>
      <c r="O2413" t="s">
        <v>331</v>
      </c>
      <c r="P2413" t="s">
        <v>395</v>
      </c>
      <c r="Q2413" t="s">
        <v>2744</v>
      </c>
    </row>
    <row r="2414" spans="1:17" x14ac:dyDescent="0.25">
      <c r="A2414" t="s">
        <v>10868</v>
      </c>
      <c r="B2414" t="s">
        <v>2728</v>
      </c>
      <c r="C2414">
        <v>17</v>
      </c>
      <c r="D2414" t="s">
        <v>18</v>
      </c>
      <c r="E2414" t="s">
        <v>37</v>
      </c>
      <c r="F2414" s="1">
        <v>0.54166666666666663</v>
      </c>
      <c r="G2414" t="s">
        <v>10882</v>
      </c>
      <c r="H2414" t="s">
        <v>2677</v>
      </c>
      <c r="I2414">
        <v>90</v>
      </c>
      <c r="J2414">
        <v>5</v>
      </c>
      <c r="K2414" s="4">
        <v>1E+21</v>
      </c>
      <c r="L2414" t="s">
        <v>10871</v>
      </c>
      <c r="M2414" t="s">
        <v>24</v>
      </c>
      <c r="N2414" t="s">
        <v>10839</v>
      </c>
      <c r="O2414" t="s">
        <v>331</v>
      </c>
      <c r="P2414" t="s">
        <v>395</v>
      </c>
      <c r="Q2414" t="s">
        <v>2745</v>
      </c>
    </row>
    <row r="2415" spans="1:17" x14ac:dyDescent="0.25">
      <c r="A2415" t="s">
        <v>10868</v>
      </c>
      <c r="B2415" t="s">
        <v>17</v>
      </c>
      <c r="C2415">
        <v>1</v>
      </c>
      <c r="D2415" t="s">
        <v>18</v>
      </c>
      <c r="E2415" t="s">
        <v>19</v>
      </c>
      <c r="F2415" s="1">
        <v>0.41666666666666669</v>
      </c>
      <c r="G2415" t="s">
        <v>10639</v>
      </c>
      <c r="H2415" t="s">
        <v>10883</v>
      </c>
      <c r="I2415">
        <v>60</v>
      </c>
      <c r="J2415">
        <v>73</v>
      </c>
      <c r="K2415" s="4">
        <v>1.1000010000000001E+44</v>
      </c>
      <c r="L2415" t="s">
        <v>38</v>
      </c>
      <c r="M2415" t="s">
        <v>915</v>
      </c>
      <c r="N2415" t="s">
        <v>10839</v>
      </c>
      <c r="O2415" t="s">
        <v>331</v>
      </c>
      <c r="P2415" t="s">
        <v>20</v>
      </c>
      <c r="Q2415" t="s">
        <v>2748</v>
      </c>
    </row>
    <row r="2416" spans="1:17" x14ac:dyDescent="0.25">
      <c r="A2416" t="s">
        <v>10868</v>
      </c>
      <c r="B2416" t="s">
        <v>28</v>
      </c>
      <c r="C2416">
        <v>1</v>
      </c>
      <c r="D2416" t="s">
        <v>18</v>
      </c>
      <c r="E2416" t="s">
        <v>42</v>
      </c>
      <c r="F2416" s="1">
        <v>0.33333333333333331</v>
      </c>
      <c r="G2416" t="s">
        <v>10884</v>
      </c>
      <c r="H2416" t="s">
        <v>10885</v>
      </c>
      <c r="I2416">
        <v>60</v>
      </c>
      <c r="J2416">
        <v>73</v>
      </c>
      <c r="K2416" s="4">
        <v>1.1E+44</v>
      </c>
      <c r="L2416" t="s">
        <v>38</v>
      </c>
      <c r="M2416" t="s">
        <v>915</v>
      </c>
      <c r="N2416" t="s">
        <v>10839</v>
      </c>
      <c r="O2416" t="s">
        <v>331</v>
      </c>
      <c r="P2416" t="s">
        <v>20</v>
      </c>
      <c r="Q2416" t="s">
        <v>2749</v>
      </c>
    </row>
    <row r="2417" spans="1:17" x14ac:dyDescent="0.25">
      <c r="A2417" t="s">
        <v>10868</v>
      </c>
      <c r="B2417" t="s">
        <v>32</v>
      </c>
      <c r="C2417" t="s">
        <v>411</v>
      </c>
      <c r="D2417" t="s">
        <v>18</v>
      </c>
      <c r="E2417" t="s">
        <v>37</v>
      </c>
      <c r="F2417" s="1">
        <v>0.375</v>
      </c>
      <c r="G2417" t="s">
        <v>10639</v>
      </c>
      <c r="H2417" t="s">
        <v>38</v>
      </c>
      <c r="I2417">
        <v>60</v>
      </c>
      <c r="J2417">
        <v>73</v>
      </c>
      <c r="K2417" s="4">
        <v>1.1E+44</v>
      </c>
      <c r="L2417" t="s">
        <v>38</v>
      </c>
      <c r="M2417" t="s">
        <v>915</v>
      </c>
      <c r="N2417" t="s">
        <v>10839</v>
      </c>
      <c r="O2417" t="s">
        <v>331</v>
      </c>
      <c r="P2417" t="s">
        <v>20</v>
      </c>
      <c r="Q2417" t="s">
        <v>2750</v>
      </c>
    </row>
    <row r="2418" spans="1:17" x14ac:dyDescent="0.25">
      <c r="A2418" t="s">
        <v>10868</v>
      </c>
      <c r="B2418" t="s">
        <v>32</v>
      </c>
      <c r="C2418" t="s">
        <v>413</v>
      </c>
      <c r="D2418" t="s">
        <v>18</v>
      </c>
      <c r="E2418" t="s">
        <v>37</v>
      </c>
      <c r="F2418" s="1">
        <v>0.41666666666666669</v>
      </c>
      <c r="G2418" t="s">
        <v>10639</v>
      </c>
      <c r="H2418" t="s">
        <v>2746</v>
      </c>
      <c r="I2418">
        <v>60</v>
      </c>
      <c r="J2418">
        <v>73</v>
      </c>
      <c r="K2418" s="4">
        <v>11000000000000</v>
      </c>
      <c r="L2418" t="s">
        <v>38</v>
      </c>
      <c r="M2418" t="s">
        <v>915</v>
      </c>
      <c r="N2418" t="s">
        <v>10839</v>
      </c>
      <c r="O2418" t="s">
        <v>331</v>
      </c>
      <c r="P2418" t="s">
        <v>20</v>
      </c>
      <c r="Q2418" t="s">
        <v>2750</v>
      </c>
    </row>
    <row r="2419" spans="1:17" x14ac:dyDescent="0.25">
      <c r="A2419" t="s">
        <v>10868</v>
      </c>
      <c r="B2419" t="s">
        <v>479</v>
      </c>
      <c r="C2419">
        <v>1</v>
      </c>
      <c r="D2419" t="s">
        <v>18</v>
      </c>
      <c r="E2419" t="s">
        <v>19</v>
      </c>
      <c r="F2419" s="1">
        <v>0.375</v>
      </c>
      <c r="G2419" t="s">
        <v>9358</v>
      </c>
      <c r="H2419" t="s">
        <v>38</v>
      </c>
      <c r="I2419">
        <v>60</v>
      </c>
      <c r="J2419">
        <v>73</v>
      </c>
      <c r="K2419" s="4">
        <v>1.0000000000000001E+44</v>
      </c>
      <c r="L2419" t="s">
        <v>10871</v>
      </c>
      <c r="M2419" t="s">
        <v>24</v>
      </c>
      <c r="N2419" t="s">
        <v>10839</v>
      </c>
      <c r="O2419" t="s">
        <v>331</v>
      </c>
      <c r="P2419" t="s">
        <v>20</v>
      </c>
      <c r="Q2419" t="s">
        <v>2751</v>
      </c>
    </row>
    <row r="2420" spans="1:17" x14ac:dyDescent="0.25">
      <c r="A2420" t="s">
        <v>10868</v>
      </c>
      <c r="B2420" t="s">
        <v>44</v>
      </c>
      <c r="C2420">
        <v>1</v>
      </c>
      <c r="D2420" t="s">
        <v>18</v>
      </c>
      <c r="E2420" t="s">
        <v>19</v>
      </c>
      <c r="F2420" s="1">
        <v>0.58333333333333337</v>
      </c>
      <c r="G2420" t="s">
        <v>10646</v>
      </c>
      <c r="H2420" t="s">
        <v>10877</v>
      </c>
      <c r="I2420">
        <v>60</v>
      </c>
      <c r="J2420">
        <v>73</v>
      </c>
      <c r="K2420" s="4">
        <v>1.11101E+43</v>
      </c>
      <c r="L2420" t="s">
        <v>10871</v>
      </c>
      <c r="M2420" t="s">
        <v>915</v>
      </c>
      <c r="N2420" t="s">
        <v>10839</v>
      </c>
      <c r="O2420" t="s">
        <v>331</v>
      </c>
      <c r="P2420" t="s">
        <v>45</v>
      </c>
      <c r="Q2420" t="s">
        <v>2752</v>
      </c>
    </row>
    <row r="2421" spans="1:17" x14ac:dyDescent="0.25">
      <c r="A2421" t="s">
        <v>10868</v>
      </c>
      <c r="B2421" t="s">
        <v>243</v>
      </c>
      <c r="C2421">
        <v>1</v>
      </c>
      <c r="D2421" t="s">
        <v>18</v>
      </c>
      <c r="E2421" t="s">
        <v>29</v>
      </c>
      <c r="F2421" s="1">
        <v>0.54166666666666663</v>
      </c>
      <c r="G2421" t="s">
        <v>10646</v>
      </c>
      <c r="H2421" t="s">
        <v>10879</v>
      </c>
      <c r="I2421">
        <v>60</v>
      </c>
      <c r="J2421">
        <v>73</v>
      </c>
      <c r="K2421" s="4">
        <v>1.11101E+43</v>
      </c>
      <c r="L2421" t="s">
        <v>10871</v>
      </c>
      <c r="M2421" t="s">
        <v>915</v>
      </c>
      <c r="N2421" t="s">
        <v>10839</v>
      </c>
      <c r="O2421" t="s">
        <v>331</v>
      </c>
      <c r="P2421" t="s">
        <v>45</v>
      </c>
      <c r="Q2421" t="s">
        <v>2753</v>
      </c>
    </row>
    <row r="2422" spans="1:17" x14ac:dyDescent="0.25">
      <c r="A2422" t="s">
        <v>10868</v>
      </c>
      <c r="B2422" t="s">
        <v>437</v>
      </c>
      <c r="C2422">
        <v>1</v>
      </c>
      <c r="D2422" t="s">
        <v>18</v>
      </c>
      <c r="E2422" t="s">
        <v>42</v>
      </c>
      <c r="F2422" s="1">
        <v>0.5625</v>
      </c>
      <c r="G2422" t="s">
        <v>10646</v>
      </c>
      <c r="H2422" t="s">
        <v>10870</v>
      </c>
      <c r="I2422">
        <v>30</v>
      </c>
      <c r="J2422">
        <v>73</v>
      </c>
      <c r="K2422" s="4">
        <v>1.1100000000000001E+34</v>
      </c>
      <c r="L2422" t="s">
        <v>10871</v>
      </c>
      <c r="M2422" t="s">
        <v>915</v>
      </c>
      <c r="N2422" t="s">
        <v>10839</v>
      </c>
      <c r="O2422" t="s">
        <v>331</v>
      </c>
      <c r="P2422" t="s">
        <v>45</v>
      </c>
      <c r="Q2422" t="s">
        <v>2754</v>
      </c>
    </row>
    <row r="2423" spans="1:17" x14ac:dyDescent="0.25">
      <c r="A2423" t="s">
        <v>10868</v>
      </c>
      <c r="B2423" t="s">
        <v>765</v>
      </c>
      <c r="C2423">
        <v>1</v>
      </c>
      <c r="D2423" t="s">
        <v>18</v>
      </c>
      <c r="E2423" t="s">
        <v>37</v>
      </c>
      <c r="F2423" s="1">
        <v>0.52083333333333337</v>
      </c>
      <c r="G2423" t="s">
        <v>10596</v>
      </c>
      <c r="H2423" t="s">
        <v>10873</v>
      </c>
      <c r="I2423">
        <v>30</v>
      </c>
      <c r="J2423">
        <v>73</v>
      </c>
      <c r="K2423" s="4">
        <v>1.1110000000000001E+34</v>
      </c>
      <c r="L2423" t="s">
        <v>10871</v>
      </c>
      <c r="M2423" t="s">
        <v>915</v>
      </c>
      <c r="N2423" t="s">
        <v>10839</v>
      </c>
      <c r="O2423" t="s">
        <v>331</v>
      </c>
      <c r="P2423" t="s">
        <v>45</v>
      </c>
      <c r="Q2423" t="s">
        <v>2755</v>
      </c>
    </row>
    <row r="2424" spans="1:17" x14ac:dyDescent="0.25">
      <c r="A2424" t="s">
        <v>10868</v>
      </c>
      <c r="B2424" t="s">
        <v>2756</v>
      </c>
      <c r="C2424">
        <v>1</v>
      </c>
      <c r="D2424" t="s">
        <v>18</v>
      </c>
      <c r="E2424" t="s">
        <v>29</v>
      </c>
      <c r="F2424" s="1">
        <v>0.5</v>
      </c>
      <c r="G2424" t="s">
        <v>10646</v>
      </c>
      <c r="H2424" t="s">
        <v>2655</v>
      </c>
      <c r="I2424">
        <v>60</v>
      </c>
      <c r="J2424">
        <v>73</v>
      </c>
      <c r="K2424" s="4">
        <v>1.001E+16</v>
      </c>
      <c r="L2424" t="s">
        <v>10871</v>
      </c>
      <c r="M2424" t="s">
        <v>915</v>
      </c>
      <c r="N2424" t="s">
        <v>10839</v>
      </c>
      <c r="O2424" t="s">
        <v>331</v>
      </c>
      <c r="P2424" t="s">
        <v>45</v>
      </c>
      <c r="Q2424" t="s">
        <v>2757</v>
      </c>
    </row>
    <row r="2425" spans="1:17" x14ac:dyDescent="0.25">
      <c r="A2425" t="s">
        <v>10868</v>
      </c>
      <c r="B2425" t="s">
        <v>2758</v>
      </c>
      <c r="C2425">
        <v>1</v>
      </c>
      <c r="D2425" t="s">
        <v>18</v>
      </c>
      <c r="E2425" t="s">
        <v>29</v>
      </c>
      <c r="F2425" s="1">
        <v>0.58333333333333337</v>
      </c>
      <c r="G2425" t="s">
        <v>10881</v>
      </c>
      <c r="H2425" t="s">
        <v>38</v>
      </c>
      <c r="I2425">
        <v>60</v>
      </c>
      <c r="J2425">
        <v>15</v>
      </c>
      <c r="K2425" s="4">
        <v>1.0000000000000001E+44</v>
      </c>
      <c r="L2425" t="s">
        <v>10871</v>
      </c>
      <c r="M2425" t="s">
        <v>24</v>
      </c>
      <c r="N2425" t="s">
        <v>10839</v>
      </c>
      <c r="O2425" t="s">
        <v>331</v>
      </c>
      <c r="P2425" t="s">
        <v>45</v>
      </c>
      <c r="Q2425" t="s">
        <v>2759</v>
      </c>
    </row>
    <row r="2426" spans="1:17" x14ac:dyDescent="0.25">
      <c r="A2426" t="s">
        <v>10868</v>
      </c>
      <c r="B2426" t="s">
        <v>2758</v>
      </c>
      <c r="C2426">
        <v>2</v>
      </c>
      <c r="D2426" t="s">
        <v>18</v>
      </c>
      <c r="E2426" t="s">
        <v>33</v>
      </c>
      <c r="F2426" s="1">
        <v>0.66666666666666663</v>
      </c>
      <c r="G2426" t="s">
        <v>10881</v>
      </c>
      <c r="H2426" t="s">
        <v>38</v>
      </c>
      <c r="I2426">
        <v>60</v>
      </c>
      <c r="J2426">
        <v>15</v>
      </c>
      <c r="K2426" s="4">
        <v>1.0000000000000001E+44</v>
      </c>
      <c r="L2426" t="s">
        <v>10871</v>
      </c>
      <c r="M2426" t="s">
        <v>24</v>
      </c>
      <c r="N2426" t="s">
        <v>10839</v>
      </c>
      <c r="O2426" t="s">
        <v>331</v>
      </c>
      <c r="P2426" t="s">
        <v>45</v>
      </c>
      <c r="Q2426" t="s">
        <v>2760</v>
      </c>
    </row>
    <row r="2427" spans="1:17" x14ac:dyDescent="0.25">
      <c r="A2427" t="s">
        <v>10868</v>
      </c>
      <c r="B2427" t="s">
        <v>2758</v>
      </c>
      <c r="C2427">
        <v>3</v>
      </c>
      <c r="D2427" t="s">
        <v>18</v>
      </c>
      <c r="E2427" t="s">
        <v>19</v>
      </c>
      <c r="F2427" s="1">
        <v>0.58333333333333337</v>
      </c>
      <c r="G2427" t="s">
        <v>10881</v>
      </c>
      <c r="H2427" t="s">
        <v>38</v>
      </c>
      <c r="I2427">
        <v>60</v>
      </c>
      <c r="J2427">
        <v>14</v>
      </c>
      <c r="K2427" s="4">
        <v>1.0000000000000001E+44</v>
      </c>
      <c r="L2427" t="s">
        <v>10871</v>
      </c>
      <c r="M2427" t="s">
        <v>24</v>
      </c>
      <c r="N2427" t="s">
        <v>10839</v>
      </c>
      <c r="O2427" t="s">
        <v>331</v>
      </c>
      <c r="P2427" t="s">
        <v>45</v>
      </c>
      <c r="Q2427" t="s">
        <v>2761</v>
      </c>
    </row>
    <row r="2428" spans="1:17" x14ac:dyDescent="0.25">
      <c r="A2428" t="s">
        <v>10868</v>
      </c>
      <c r="B2428" t="s">
        <v>2758</v>
      </c>
      <c r="C2428">
        <v>4</v>
      </c>
      <c r="D2428" t="s">
        <v>18</v>
      </c>
      <c r="E2428" t="s">
        <v>19</v>
      </c>
      <c r="F2428" s="1">
        <v>0.625</v>
      </c>
      <c r="G2428" t="s">
        <v>10881</v>
      </c>
      <c r="H2428" t="s">
        <v>38</v>
      </c>
      <c r="I2428">
        <v>60</v>
      </c>
      <c r="J2428">
        <v>13</v>
      </c>
      <c r="K2428" s="4">
        <v>1.0000000000000001E+44</v>
      </c>
      <c r="L2428" t="s">
        <v>10871</v>
      </c>
      <c r="M2428" t="s">
        <v>24</v>
      </c>
      <c r="N2428" t="s">
        <v>10839</v>
      </c>
      <c r="O2428" t="s">
        <v>331</v>
      </c>
      <c r="P2428" t="s">
        <v>45</v>
      </c>
      <c r="Q2428" t="s">
        <v>2762</v>
      </c>
    </row>
    <row r="2429" spans="1:17" x14ac:dyDescent="0.25">
      <c r="A2429" t="s">
        <v>10868</v>
      </c>
      <c r="B2429" t="s">
        <v>2758</v>
      </c>
      <c r="C2429">
        <v>5</v>
      </c>
      <c r="D2429" t="s">
        <v>18</v>
      </c>
      <c r="E2429" t="s">
        <v>29</v>
      </c>
      <c r="F2429" s="1">
        <v>0.625</v>
      </c>
      <c r="G2429" t="s">
        <v>10881</v>
      </c>
      <c r="H2429" t="s">
        <v>38</v>
      </c>
      <c r="I2429">
        <v>60</v>
      </c>
      <c r="J2429">
        <v>15</v>
      </c>
      <c r="K2429" s="4">
        <v>1.0000000000000001E+44</v>
      </c>
      <c r="L2429" t="s">
        <v>10871</v>
      </c>
      <c r="M2429" t="s">
        <v>24</v>
      </c>
      <c r="N2429" t="s">
        <v>10839</v>
      </c>
      <c r="O2429" t="s">
        <v>331</v>
      </c>
      <c r="P2429" t="s">
        <v>45</v>
      </c>
      <c r="Q2429" t="s">
        <v>2763</v>
      </c>
    </row>
    <row r="2430" spans="1:17" x14ac:dyDescent="0.25">
      <c r="A2430" t="s">
        <v>10886</v>
      </c>
      <c r="B2430" t="s">
        <v>391</v>
      </c>
      <c r="C2430">
        <v>1</v>
      </c>
      <c r="D2430" t="s">
        <v>18</v>
      </c>
      <c r="E2430" t="s">
        <v>19</v>
      </c>
      <c r="F2430" s="1">
        <v>0.66666666666666663</v>
      </c>
      <c r="G2430" t="s">
        <v>10887</v>
      </c>
      <c r="H2430" t="s">
        <v>2619</v>
      </c>
      <c r="I2430">
        <v>60</v>
      </c>
      <c r="J2430">
        <v>79</v>
      </c>
      <c r="K2430" s="4">
        <v>1.110011E+21</v>
      </c>
      <c r="L2430" t="s">
        <v>10888</v>
      </c>
      <c r="M2430" t="s">
        <v>915</v>
      </c>
      <c r="N2430" t="s">
        <v>10839</v>
      </c>
      <c r="O2430" t="s">
        <v>66</v>
      </c>
      <c r="P2430" t="s">
        <v>9372</v>
      </c>
      <c r="Q2430" t="s">
        <v>2764</v>
      </c>
    </row>
    <row r="2431" spans="1:17" x14ac:dyDescent="0.25">
      <c r="A2431" t="s">
        <v>10886</v>
      </c>
      <c r="B2431" t="s">
        <v>17</v>
      </c>
      <c r="C2431">
        <v>1</v>
      </c>
      <c r="D2431" t="s">
        <v>18</v>
      </c>
      <c r="E2431" t="s">
        <v>19</v>
      </c>
      <c r="F2431" s="1">
        <v>0.45833333333333331</v>
      </c>
      <c r="G2431" t="s">
        <v>10639</v>
      </c>
      <c r="H2431" t="s">
        <v>2619</v>
      </c>
      <c r="I2431">
        <v>60</v>
      </c>
      <c r="J2431">
        <v>79</v>
      </c>
      <c r="K2431" s="4">
        <v>1.1111100111111E+24</v>
      </c>
      <c r="L2431" t="s">
        <v>10888</v>
      </c>
      <c r="M2431" t="s">
        <v>915</v>
      </c>
      <c r="N2431" t="s">
        <v>10839</v>
      </c>
      <c r="O2431" t="s">
        <v>66</v>
      </c>
      <c r="P2431" t="s">
        <v>20</v>
      </c>
      <c r="Q2431" t="s">
        <v>2765</v>
      </c>
    </row>
    <row r="2432" spans="1:17" x14ac:dyDescent="0.25">
      <c r="A2432" t="s">
        <v>10886</v>
      </c>
      <c r="B2432" t="s">
        <v>28</v>
      </c>
      <c r="C2432">
        <v>1</v>
      </c>
      <c r="D2432" t="s">
        <v>18</v>
      </c>
      <c r="E2432" t="s">
        <v>33</v>
      </c>
      <c r="F2432" s="1">
        <v>0.375</v>
      </c>
      <c r="G2432" t="s">
        <v>10639</v>
      </c>
      <c r="H2432" t="s">
        <v>2619</v>
      </c>
      <c r="I2432">
        <v>60</v>
      </c>
      <c r="J2432">
        <v>79</v>
      </c>
      <c r="K2432" s="4">
        <v>1.1111100111111E+24</v>
      </c>
      <c r="L2432" t="s">
        <v>10888</v>
      </c>
      <c r="M2432" t="s">
        <v>915</v>
      </c>
      <c r="N2432" t="s">
        <v>10839</v>
      </c>
      <c r="O2432" t="s">
        <v>66</v>
      </c>
      <c r="P2432" t="s">
        <v>20</v>
      </c>
      <c r="Q2432" t="s">
        <v>2766</v>
      </c>
    </row>
    <row r="2433" spans="1:17" x14ac:dyDescent="0.25">
      <c r="A2433" t="s">
        <v>10886</v>
      </c>
      <c r="B2433" t="s">
        <v>32</v>
      </c>
      <c r="C2433">
        <v>1</v>
      </c>
      <c r="D2433" t="s">
        <v>18</v>
      </c>
      <c r="E2433" t="s">
        <v>37</v>
      </c>
      <c r="F2433" s="1">
        <v>0.45833333333333331</v>
      </c>
      <c r="G2433" t="s">
        <v>10596</v>
      </c>
      <c r="H2433" t="s">
        <v>2619</v>
      </c>
      <c r="I2433">
        <v>60</v>
      </c>
      <c r="J2433">
        <v>79</v>
      </c>
      <c r="K2433" s="4">
        <v>1.1111100111111E+24</v>
      </c>
      <c r="L2433" t="s">
        <v>10888</v>
      </c>
      <c r="M2433" t="s">
        <v>915</v>
      </c>
      <c r="N2433" t="s">
        <v>10839</v>
      </c>
      <c r="O2433" t="s">
        <v>66</v>
      </c>
      <c r="P2433" t="s">
        <v>20</v>
      </c>
      <c r="Q2433" t="s">
        <v>2767</v>
      </c>
    </row>
    <row r="2434" spans="1:17" x14ac:dyDescent="0.25">
      <c r="A2434" t="s">
        <v>10886</v>
      </c>
      <c r="B2434" t="s">
        <v>479</v>
      </c>
      <c r="C2434">
        <v>1</v>
      </c>
      <c r="D2434" t="s">
        <v>18</v>
      </c>
      <c r="E2434" t="s">
        <v>19</v>
      </c>
      <c r="F2434" s="1">
        <v>0.5</v>
      </c>
      <c r="G2434" t="s">
        <v>10775</v>
      </c>
      <c r="H2434" t="s">
        <v>2612</v>
      </c>
      <c r="I2434">
        <v>60</v>
      </c>
      <c r="J2434">
        <v>79</v>
      </c>
      <c r="K2434" s="4">
        <v>1E+21</v>
      </c>
      <c r="L2434" t="s">
        <v>38</v>
      </c>
      <c r="M2434" t="s">
        <v>915</v>
      </c>
      <c r="N2434" t="s">
        <v>10839</v>
      </c>
      <c r="O2434" t="s">
        <v>66</v>
      </c>
      <c r="P2434" t="s">
        <v>20</v>
      </c>
      <c r="Q2434" t="s">
        <v>2768</v>
      </c>
    </row>
    <row r="2435" spans="1:17" x14ac:dyDescent="0.25">
      <c r="A2435" t="s">
        <v>10886</v>
      </c>
      <c r="B2435" t="s">
        <v>36</v>
      </c>
      <c r="C2435">
        <v>1</v>
      </c>
      <c r="D2435" t="s">
        <v>18</v>
      </c>
      <c r="E2435" t="s">
        <v>42</v>
      </c>
      <c r="F2435" s="1">
        <v>0.72916666666666663</v>
      </c>
      <c r="G2435" t="s">
        <v>9139</v>
      </c>
      <c r="H2435" t="s">
        <v>38</v>
      </c>
      <c r="I2435">
        <v>120</v>
      </c>
      <c r="J2435">
        <v>79</v>
      </c>
      <c r="K2435" s="4">
        <v>1E+16</v>
      </c>
      <c r="L2435" t="s">
        <v>10888</v>
      </c>
      <c r="M2435" t="s">
        <v>24</v>
      </c>
      <c r="N2435" t="s">
        <v>10839</v>
      </c>
      <c r="O2435" t="s">
        <v>66</v>
      </c>
      <c r="P2435" t="s">
        <v>39</v>
      </c>
      <c r="Q2435" t="s">
        <v>2769</v>
      </c>
    </row>
    <row r="2436" spans="1:17" x14ac:dyDescent="0.25">
      <c r="A2436" t="s">
        <v>10889</v>
      </c>
      <c r="B2436" t="s">
        <v>391</v>
      </c>
      <c r="C2436">
        <v>1</v>
      </c>
      <c r="D2436" t="s">
        <v>18</v>
      </c>
      <c r="E2436" t="s">
        <v>42</v>
      </c>
      <c r="F2436" s="1">
        <v>0.41666666666666669</v>
      </c>
      <c r="G2436" t="s">
        <v>10890</v>
      </c>
      <c r="H2436" t="s">
        <v>38</v>
      </c>
      <c r="I2436">
        <v>120</v>
      </c>
      <c r="J2436">
        <v>87</v>
      </c>
      <c r="K2436" s="4">
        <v>1.1111110001111099E+44</v>
      </c>
      <c r="L2436" t="s">
        <v>10891</v>
      </c>
      <c r="M2436" t="s">
        <v>915</v>
      </c>
      <c r="N2436" t="s">
        <v>10839</v>
      </c>
      <c r="O2436" t="s">
        <v>25</v>
      </c>
      <c r="P2436" t="s">
        <v>9372</v>
      </c>
      <c r="Q2436" t="s">
        <v>2770</v>
      </c>
    </row>
    <row r="2437" spans="1:17" x14ac:dyDescent="0.25">
      <c r="A2437" t="s">
        <v>10889</v>
      </c>
      <c r="B2437" t="s">
        <v>17</v>
      </c>
      <c r="C2437">
        <v>1</v>
      </c>
      <c r="D2437" t="s">
        <v>18</v>
      </c>
      <c r="E2437" t="s">
        <v>29</v>
      </c>
      <c r="F2437" s="1">
        <v>0.375</v>
      </c>
      <c r="G2437" t="s">
        <v>10639</v>
      </c>
      <c r="H2437" t="s">
        <v>10892</v>
      </c>
      <c r="I2437">
        <v>60</v>
      </c>
      <c r="J2437">
        <v>87</v>
      </c>
      <c r="K2437" s="4">
        <v>1.1111010001111099E+44</v>
      </c>
      <c r="L2437" t="s">
        <v>38</v>
      </c>
      <c r="M2437" t="s">
        <v>915</v>
      </c>
      <c r="N2437" t="s">
        <v>10839</v>
      </c>
      <c r="O2437" t="s">
        <v>25</v>
      </c>
      <c r="P2437" t="s">
        <v>20</v>
      </c>
      <c r="Q2437" t="s">
        <v>2771</v>
      </c>
    </row>
    <row r="2438" spans="1:17" x14ac:dyDescent="0.25">
      <c r="A2438" t="s">
        <v>10889</v>
      </c>
      <c r="B2438" t="s">
        <v>28</v>
      </c>
      <c r="C2438">
        <v>1</v>
      </c>
      <c r="D2438" t="s">
        <v>18</v>
      </c>
      <c r="E2438" t="s">
        <v>33</v>
      </c>
      <c r="F2438" s="1">
        <v>0.41666666666666669</v>
      </c>
      <c r="G2438" t="s">
        <v>10639</v>
      </c>
      <c r="H2438" t="s">
        <v>10893</v>
      </c>
      <c r="I2438">
        <v>60</v>
      </c>
      <c r="J2438">
        <v>87</v>
      </c>
      <c r="K2438" s="4">
        <v>1.1111110001111099E+44</v>
      </c>
      <c r="L2438" t="s">
        <v>38</v>
      </c>
      <c r="M2438" t="s">
        <v>915</v>
      </c>
      <c r="N2438" t="s">
        <v>10839</v>
      </c>
      <c r="O2438" t="s">
        <v>25</v>
      </c>
      <c r="P2438" t="s">
        <v>20</v>
      </c>
      <c r="Q2438" t="s">
        <v>2772</v>
      </c>
    </row>
    <row r="2439" spans="1:17" x14ac:dyDescent="0.25">
      <c r="A2439" t="s">
        <v>10889</v>
      </c>
      <c r="B2439" t="s">
        <v>32</v>
      </c>
      <c r="C2439">
        <v>1</v>
      </c>
      <c r="D2439" t="s">
        <v>18</v>
      </c>
      <c r="E2439" t="s">
        <v>37</v>
      </c>
      <c r="F2439" s="1">
        <v>0.41666666666666669</v>
      </c>
      <c r="G2439" t="s">
        <v>10639</v>
      </c>
      <c r="H2439" t="s">
        <v>10894</v>
      </c>
      <c r="I2439">
        <v>60</v>
      </c>
      <c r="J2439">
        <v>87</v>
      </c>
      <c r="K2439" s="4">
        <v>1.11101100011111E+44</v>
      </c>
      <c r="L2439" t="s">
        <v>38</v>
      </c>
      <c r="M2439" t="s">
        <v>915</v>
      </c>
      <c r="N2439" t="s">
        <v>10839</v>
      </c>
      <c r="O2439" t="s">
        <v>25</v>
      </c>
      <c r="P2439" t="s">
        <v>20</v>
      </c>
      <c r="Q2439" t="s">
        <v>2773</v>
      </c>
    </row>
    <row r="2440" spans="1:17" x14ac:dyDescent="0.25">
      <c r="A2440" t="s">
        <v>10889</v>
      </c>
      <c r="B2440" t="s">
        <v>36</v>
      </c>
      <c r="C2440">
        <v>1</v>
      </c>
      <c r="D2440" t="s">
        <v>18</v>
      </c>
      <c r="E2440" t="s">
        <v>37</v>
      </c>
      <c r="F2440" s="1">
        <v>0.54166666666666663</v>
      </c>
      <c r="G2440" t="s">
        <v>10646</v>
      </c>
      <c r="H2440" t="s">
        <v>38</v>
      </c>
      <c r="I2440">
        <v>60</v>
      </c>
      <c r="J2440">
        <v>87</v>
      </c>
      <c r="K2440" s="4">
        <v>9.9999999999999994E+38</v>
      </c>
      <c r="L2440" t="s">
        <v>38</v>
      </c>
      <c r="M2440" t="s">
        <v>915</v>
      </c>
      <c r="N2440" t="s">
        <v>10839</v>
      </c>
      <c r="O2440" t="s">
        <v>25</v>
      </c>
      <c r="P2440" t="s">
        <v>39</v>
      </c>
      <c r="Q2440" t="s">
        <v>2774</v>
      </c>
    </row>
    <row r="2441" spans="1:17" x14ac:dyDescent="0.25">
      <c r="A2441" t="s">
        <v>10895</v>
      </c>
      <c r="B2441" t="s">
        <v>17</v>
      </c>
      <c r="C2441">
        <v>1</v>
      </c>
      <c r="D2441" t="s">
        <v>18</v>
      </c>
      <c r="E2441" t="s">
        <v>29</v>
      </c>
      <c r="F2441" s="1">
        <v>0.625</v>
      </c>
      <c r="G2441" t="s">
        <v>10646</v>
      </c>
      <c r="H2441" t="s">
        <v>10896</v>
      </c>
      <c r="I2441">
        <v>60</v>
      </c>
      <c r="J2441">
        <v>54</v>
      </c>
      <c r="K2441" s="4">
        <v>1.1111010001111099E+44</v>
      </c>
      <c r="L2441" t="s">
        <v>10897</v>
      </c>
      <c r="M2441" t="s">
        <v>915</v>
      </c>
      <c r="N2441" t="s">
        <v>10839</v>
      </c>
      <c r="O2441" t="s">
        <v>25</v>
      </c>
      <c r="P2441" t="s">
        <v>20</v>
      </c>
      <c r="Q2441" t="s">
        <v>2776</v>
      </c>
    </row>
    <row r="2442" spans="1:17" x14ac:dyDescent="0.25">
      <c r="A2442" t="s">
        <v>10895</v>
      </c>
      <c r="B2442" t="s">
        <v>28</v>
      </c>
      <c r="C2442">
        <v>1</v>
      </c>
      <c r="D2442" t="s">
        <v>18</v>
      </c>
      <c r="E2442" t="s">
        <v>42</v>
      </c>
      <c r="F2442" s="1">
        <v>0.66666666666666663</v>
      </c>
      <c r="G2442" t="s">
        <v>10646</v>
      </c>
      <c r="H2442" t="s">
        <v>10898</v>
      </c>
      <c r="I2442">
        <v>60</v>
      </c>
      <c r="J2442">
        <v>54</v>
      </c>
      <c r="K2442" s="4">
        <v>1.1111110001111099E+44</v>
      </c>
      <c r="L2442" t="s">
        <v>10897</v>
      </c>
      <c r="M2442" t="s">
        <v>915</v>
      </c>
      <c r="N2442" t="s">
        <v>10839</v>
      </c>
      <c r="O2442" t="s">
        <v>25</v>
      </c>
      <c r="P2442" t="s">
        <v>20</v>
      </c>
      <c r="Q2442" t="s">
        <v>2777</v>
      </c>
    </row>
    <row r="2443" spans="1:17" x14ac:dyDescent="0.25">
      <c r="A2443" t="s">
        <v>10895</v>
      </c>
      <c r="B2443" t="s">
        <v>32</v>
      </c>
      <c r="C2443">
        <v>1</v>
      </c>
      <c r="D2443" t="s">
        <v>18</v>
      </c>
      <c r="E2443" t="s">
        <v>19</v>
      </c>
      <c r="F2443" s="1">
        <v>0.66666666666666663</v>
      </c>
      <c r="G2443" t="s">
        <v>10646</v>
      </c>
      <c r="H2443" t="s">
        <v>10899</v>
      </c>
      <c r="I2443">
        <v>60</v>
      </c>
      <c r="J2443">
        <v>54</v>
      </c>
      <c r="K2443" s="4">
        <v>1.1111010001111099E+44</v>
      </c>
      <c r="L2443" t="s">
        <v>10897</v>
      </c>
      <c r="M2443" t="s">
        <v>915</v>
      </c>
      <c r="N2443" t="s">
        <v>10839</v>
      </c>
      <c r="O2443" t="s">
        <v>25</v>
      </c>
      <c r="P2443" t="s">
        <v>20</v>
      </c>
      <c r="Q2443" t="s">
        <v>2778</v>
      </c>
    </row>
    <row r="2444" spans="1:17" x14ac:dyDescent="0.25">
      <c r="A2444" t="s">
        <v>10895</v>
      </c>
      <c r="B2444" t="s">
        <v>36</v>
      </c>
      <c r="C2444">
        <v>1</v>
      </c>
      <c r="D2444" t="s">
        <v>18</v>
      </c>
      <c r="E2444" t="s">
        <v>37</v>
      </c>
      <c r="F2444" s="1">
        <v>0.41666666666666669</v>
      </c>
      <c r="G2444" t="s">
        <v>10900</v>
      </c>
      <c r="H2444" t="s">
        <v>38</v>
      </c>
      <c r="I2444">
        <v>180</v>
      </c>
      <c r="J2444">
        <v>54</v>
      </c>
      <c r="K2444" s="4">
        <v>1E+42</v>
      </c>
      <c r="L2444" t="s">
        <v>38</v>
      </c>
      <c r="M2444" t="s">
        <v>915</v>
      </c>
      <c r="N2444" t="s">
        <v>10839</v>
      </c>
      <c r="O2444" t="s">
        <v>25</v>
      </c>
      <c r="P2444" t="s">
        <v>39</v>
      </c>
      <c r="Q2444" t="s">
        <v>2779</v>
      </c>
    </row>
    <row r="2445" spans="1:17" x14ac:dyDescent="0.25">
      <c r="A2445" t="s">
        <v>10895</v>
      </c>
      <c r="B2445" t="s">
        <v>44</v>
      </c>
      <c r="C2445">
        <v>1</v>
      </c>
      <c r="D2445" t="s">
        <v>18</v>
      </c>
      <c r="E2445" t="s">
        <v>33</v>
      </c>
      <c r="F2445" s="1">
        <v>0.70833333333333337</v>
      </c>
      <c r="G2445" t="s">
        <v>10639</v>
      </c>
      <c r="H2445" t="s">
        <v>38</v>
      </c>
      <c r="I2445">
        <v>60</v>
      </c>
      <c r="J2445">
        <v>54</v>
      </c>
      <c r="K2445" s="4">
        <v>1E+42</v>
      </c>
      <c r="L2445" t="s">
        <v>38</v>
      </c>
      <c r="M2445" t="s">
        <v>915</v>
      </c>
      <c r="N2445" t="s">
        <v>10839</v>
      </c>
      <c r="O2445" t="s">
        <v>25</v>
      </c>
      <c r="P2445" t="s">
        <v>45</v>
      </c>
      <c r="Q2445" t="s">
        <v>2780</v>
      </c>
    </row>
    <row r="2446" spans="1:17" x14ac:dyDescent="0.25">
      <c r="A2446" t="s">
        <v>10901</v>
      </c>
      <c r="B2446" t="s">
        <v>405</v>
      </c>
      <c r="C2446">
        <v>1</v>
      </c>
      <c r="D2446" t="s">
        <v>18</v>
      </c>
      <c r="E2446" t="s">
        <v>29</v>
      </c>
      <c r="F2446" s="1">
        <v>0.54166666666666663</v>
      </c>
      <c r="G2446" t="s">
        <v>10882</v>
      </c>
      <c r="H2446" t="s">
        <v>38</v>
      </c>
      <c r="I2446">
        <v>120</v>
      </c>
      <c r="J2446">
        <v>0</v>
      </c>
      <c r="K2446" s="4">
        <v>1E+20</v>
      </c>
      <c r="L2446" t="s">
        <v>10902</v>
      </c>
      <c r="M2446" t="s">
        <v>24</v>
      </c>
      <c r="N2446" t="s">
        <v>10839</v>
      </c>
      <c r="O2446" t="s">
        <v>66</v>
      </c>
      <c r="P2446" t="s">
        <v>395</v>
      </c>
      <c r="Q2446" t="s">
        <v>2781</v>
      </c>
    </row>
    <row r="2447" spans="1:17" x14ac:dyDescent="0.25">
      <c r="A2447" t="s">
        <v>10901</v>
      </c>
      <c r="B2447" t="s">
        <v>405</v>
      </c>
      <c r="C2447">
        <v>2</v>
      </c>
      <c r="D2447" t="s">
        <v>18</v>
      </c>
      <c r="E2447" t="s">
        <v>29</v>
      </c>
      <c r="F2447" s="1">
        <v>0.625</v>
      </c>
      <c r="G2447" t="s">
        <v>10882</v>
      </c>
      <c r="H2447" t="s">
        <v>38</v>
      </c>
      <c r="I2447">
        <v>120</v>
      </c>
      <c r="J2447">
        <v>0</v>
      </c>
      <c r="K2447" s="4">
        <v>1E+20</v>
      </c>
      <c r="L2447" t="s">
        <v>10902</v>
      </c>
      <c r="M2447" t="s">
        <v>24</v>
      </c>
      <c r="N2447" t="s">
        <v>10839</v>
      </c>
      <c r="O2447" t="s">
        <v>66</v>
      </c>
      <c r="P2447" t="s">
        <v>395</v>
      </c>
      <c r="Q2447" t="s">
        <v>2782</v>
      </c>
    </row>
    <row r="2448" spans="1:17" x14ac:dyDescent="0.25">
      <c r="A2448" t="s">
        <v>10901</v>
      </c>
      <c r="B2448" t="s">
        <v>405</v>
      </c>
      <c r="C2448">
        <v>3</v>
      </c>
      <c r="D2448" t="s">
        <v>18</v>
      </c>
      <c r="E2448" t="s">
        <v>33</v>
      </c>
      <c r="F2448" s="1">
        <v>0.54166666666666663</v>
      </c>
      <c r="G2448" t="s">
        <v>10882</v>
      </c>
      <c r="H2448" t="s">
        <v>38</v>
      </c>
      <c r="I2448">
        <v>120</v>
      </c>
      <c r="J2448">
        <v>0</v>
      </c>
      <c r="K2448" s="4">
        <v>1E+20</v>
      </c>
      <c r="L2448" t="s">
        <v>10902</v>
      </c>
      <c r="M2448" t="s">
        <v>24</v>
      </c>
      <c r="N2448" t="s">
        <v>10839</v>
      </c>
      <c r="O2448" t="s">
        <v>66</v>
      </c>
      <c r="P2448" t="s">
        <v>395</v>
      </c>
      <c r="Q2448" t="s">
        <v>2783</v>
      </c>
    </row>
    <row r="2449" spans="1:17" x14ac:dyDescent="0.25">
      <c r="A2449" t="s">
        <v>10901</v>
      </c>
      <c r="B2449" t="s">
        <v>405</v>
      </c>
      <c r="C2449">
        <v>4</v>
      </c>
      <c r="D2449" t="s">
        <v>18</v>
      </c>
      <c r="E2449" t="s">
        <v>33</v>
      </c>
      <c r="F2449" s="1">
        <v>0.625</v>
      </c>
      <c r="G2449" t="s">
        <v>10882</v>
      </c>
      <c r="H2449" t="s">
        <v>38</v>
      </c>
      <c r="I2449">
        <v>120</v>
      </c>
      <c r="J2449">
        <v>0</v>
      </c>
      <c r="K2449" s="4">
        <v>1E+20</v>
      </c>
      <c r="L2449" t="s">
        <v>10902</v>
      </c>
      <c r="M2449" t="s">
        <v>24</v>
      </c>
      <c r="N2449" t="s">
        <v>10839</v>
      </c>
      <c r="O2449" t="s">
        <v>66</v>
      </c>
      <c r="P2449" t="s">
        <v>395</v>
      </c>
      <c r="Q2449" t="s">
        <v>2784</v>
      </c>
    </row>
    <row r="2450" spans="1:17" x14ac:dyDescent="0.25">
      <c r="A2450" t="s">
        <v>10901</v>
      </c>
      <c r="B2450" t="s">
        <v>405</v>
      </c>
      <c r="C2450">
        <v>5</v>
      </c>
      <c r="D2450" t="s">
        <v>18</v>
      </c>
      <c r="E2450" t="s">
        <v>42</v>
      </c>
      <c r="F2450" s="1">
        <v>0.54166666666666663</v>
      </c>
      <c r="G2450" t="s">
        <v>10882</v>
      </c>
      <c r="H2450" t="s">
        <v>38</v>
      </c>
      <c r="I2450">
        <v>120</v>
      </c>
      <c r="J2450">
        <v>0</v>
      </c>
      <c r="K2450" s="4">
        <v>1E+20</v>
      </c>
      <c r="L2450" t="s">
        <v>10902</v>
      </c>
      <c r="M2450" t="s">
        <v>24</v>
      </c>
      <c r="N2450" t="s">
        <v>10839</v>
      </c>
      <c r="O2450" t="s">
        <v>66</v>
      </c>
      <c r="P2450" t="s">
        <v>395</v>
      </c>
      <c r="Q2450" t="s">
        <v>2785</v>
      </c>
    </row>
    <row r="2451" spans="1:17" x14ac:dyDescent="0.25">
      <c r="A2451" t="s">
        <v>10901</v>
      </c>
      <c r="B2451" t="s">
        <v>405</v>
      </c>
      <c r="C2451">
        <v>6</v>
      </c>
      <c r="D2451" t="s">
        <v>18</v>
      </c>
      <c r="E2451" t="s">
        <v>42</v>
      </c>
      <c r="F2451" s="1">
        <v>0.625</v>
      </c>
      <c r="G2451" t="s">
        <v>10882</v>
      </c>
      <c r="H2451" t="s">
        <v>38</v>
      </c>
      <c r="I2451">
        <v>120</v>
      </c>
      <c r="J2451">
        <v>0</v>
      </c>
      <c r="K2451" s="4">
        <v>1E+20</v>
      </c>
      <c r="L2451" t="s">
        <v>10902</v>
      </c>
      <c r="M2451" t="s">
        <v>24</v>
      </c>
      <c r="N2451" t="s">
        <v>10839</v>
      </c>
      <c r="O2451" t="s">
        <v>66</v>
      </c>
      <c r="P2451" t="s">
        <v>395</v>
      </c>
      <c r="Q2451" t="s">
        <v>2786</v>
      </c>
    </row>
    <row r="2452" spans="1:17" x14ac:dyDescent="0.25">
      <c r="A2452" t="s">
        <v>10901</v>
      </c>
      <c r="B2452" t="s">
        <v>405</v>
      </c>
      <c r="C2452">
        <v>7</v>
      </c>
      <c r="D2452" t="s">
        <v>18</v>
      </c>
      <c r="E2452" t="s">
        <v>29</v>
      </c>
      <c r="F2452" s="1">
        <v>0.54166666666666663</v>
      </c>
      <c r="G2452" t="s">
        <v>10882</v>
      </c>
      <c r="H2452" t="s">
        <v>38</v>
      </c>
      <c r="I2452">
        <v>120</v>
      </c>
      <c r="J2452">
        <v>0</v>
      </c>
      <c r="K2452" s="4">
        <v>1E+19</v>
      </c>
      <c r="L2452" t="s">
        <v>10902</v>
      </c>
      <c r="M2452" t="s">
        <v>24</v>
      </c>
      <c r="N2452" t="s">
        <v>10839</v>
      </c>
      <c r="O2452" t="s">
        <v>66</v>
      </c>
      <c r="P2452" t="s">
        <v>395</v>
      </c>
      <c r="Q2452" t="s">
        <v>2787</v>
      </c>
    </row>
    <row r="2453" spans="1:17" x14ac:dyDescent="0.25">
      <c r="A2453" t="s">
        <v>10901</v>
      </c>
      <c r="B2453" t="s">
        <v>405</v>
      </c>
      <c r="C2453">
        <v>8</v>
      </c>
      <c r="D2453" t="s">
        <v>18</v>
      </c>
      <c r="E2453" t="s">
        <v>29</v>
      </c>
      <c r="F2453" s="1">
        <v>0.625</v>
      </c>
      <c r="G2453" t="s">
        <v>10882</v>
      </c>
      <c r="H2453" t="s">
        <v>38</v>
      </c>
      <c r="I2453">
        <v>120</v>
      </c>
      <c r="J2453">
        <v>0</v>
      </c>
      <c r="K2453" s="4">
        <v>1E+19</v>
      </c>
      <c r="L2453" t="s">
        <v>10902</v>
      </c>
      <c r="M2453" t="s">
        <v>24</v>
      </c>
      <c r="N2453" t="s">
        <v>10839</v>
      </c>
      <c r="O2453" t="s">
        <v>66</v>
      </c>
      <c r="P2453" t="s">
        <v>395</v>
      </c>
      <c r="Q2453" t="s">
        <v>2788</v>
      </c>
    </row>
    <row r="2454" spans="1:17" x14ac:dyDescent="0.25">
      <c r="A2454" t="s">
        <v>10901</v>
      </c>
      <c r="B2454" t="s">
        <v>405</v>
      </c>
      <c r="C2454">
        <v>9</v>
      </c>
      <c r="D2454" t="s">
        <v>18</v>
      </c>
      <c r="E2454" t="s">
        <v>33</v>
      </c>
      <c r="F2454" s="1">
        <v>0.54166666666666663</v>
      </c>
      <c r="G2454" t="s">
        <v>10882</v>
      </c>
      <c r="H2454" t="s">
        <v>38</v>
      </c>
      <c r="I2454">
        <v>120</v>
      </c>
      <c r="J2454">
        <v>0</v>
      </c>
      <c r="K2454" s="4">
        <v>1E+19</v>
      </c>
      <c r="L2454" t="s">
        <v>10902</v>
      </c>
      <c r="M2454" t="s">
        <v>24</v>
      </c>
      <c r="N2454" t="s">
        <v>10839</v>
      </c>
      <c r="O2454" t="s">
        <v>66</v>
      </c>
      <c r="P2454" t="s">
        <v>395</v>
      </c>
      <c r="Q2454" t="s">
        <v>2789</v>
      </c>
    </row>
    <row r="2455" spans="1:17" x14ac:dyDescent="0.25">
      <c r="A2455" t="s">
        <v>10901</v>
      </c>
      <c r="B2455" t="s">
        <v>405</v>
      </c>
      <c r="C2455">
        <v>10</v>
      </c>
      <c r="D2455" t="s">
        <v>18</v>
      </c>
      <c r="E2455" t="s">
        <v>33</v>
      </c>
      <c r="F2455" s="1">
        <v>0.625</v>
      </c>
      <c r="G2455" t="s">
        <v>10882</v>
      </c>
      <c r="H2455" t="s">
        <v>38</v>
      </c>
      <c r="I2455">
        <v>120</v>
      </c>
      <c r="J2455">
        <v>0</v>
      </c>
      <c r="K2455" s="4">
        <v>1E+19</v>
      </c>
      <c r="L2455" t="s">
        <v>10902</v>
      </c>
      <c r="M2455" t="s">
        <v>24</v>
      </c>
      <c r="N2455" t="s">
        <v>10839</v>
      </c>
      <c r="O2455" t="s">
        <v>66</v>
      </c>
      <c r="P2455" t="s">
        <v>395</v>
      </c>
      <c r="Q2455" t="s">
        <v>2790</v>
      </c>
    </row>
    <row r="2456" spans="1:17" x14ac:dyDescent="0.25">
      <c r="A2456" t="s">
        <v>10901</v>
      </c>
      <c r="B2456" t="s">
        <v>405</v>
      </c>
      <c r="C2456">
        <v>11</v>
      </c>
      <c r="D2456" t="s">
        <v>18</v>
      </c>
      <c r="E2456" t="s">
        <v>42</v>
      </c>
      <c r="F2456" s="1">
        <v>0.54166666666666663</v>
      </c>
      <c r="G2456" t="s">
        <v>10882</v>
      </c>
      <c r="H2456" t="s">
        <v>38</v>
      </c>
      <c r="I2456">
        <v>120</v>
      </c>
      <c r="J2456">
        <v>0</v>
      </c>
      <c r="K2456" s="4">
        <v>1E+19</v>
      </c>
      <c r="L2456" t="s">
        <v>10902</v>
      </c>
      <c r="M2456" t="s">
        <v>24</v>
      </c>
      <c r="N2456" t="s">
        <v>10839</v>
      </c>
      <c r="O2456" t="s">
        <v>66</v>
      </c>
      <c r="P2456" t="s">
        <v>395</v>
      </c>
      <c r="Q2456" t="s">
        <v>2791</v>
      </c>
    </row>
    <row r="2457" spans="1:17" x14ac:dyDescent="0.25">
      <c r="A2457" t="s">
        <v>10901</v>
      </c>
      <c r="B2457" t="s">
        <v>418</v>
      </c>
      <c r="C2457">
        <v>1</v>
      </c>
      <c r="D2457" t="s">
        <v>18</v>
      </c>
      <c r="E2457" t="s">
        <v>29</v>
      </c>
      <c r="F2457" s="1">
        <v>0.54166666666666663</v>
      </c>
      <c r="G2457" t="s">
        <v>10882</v>
      </c>
      <c r="H2457" t="s">
        <v>38</v>
      </c>
      <c r="I2457">
        <v>120</v>
      </c>
      <c r="J2457">
        <v>0</v>
      </c>
      <c r="K2457" s="4">
        <v>1000000000000000</v>
      </c>
      <c r="L2457" t="s">
        <v>10902</v>
      </c>
      <c r="M2457" t="s">
        <v>24</v>
      </c>
      <c r="N2457" t="s">
        <v>10839</v>
      </c>
      <c r="O2457" t="s">
        <v>66</v>
      </c>
      <c r="P2457" t="s">
        <v>395</v>
      </c>
      <c r="Q2457" t="s">
        <v>2792</v>
      </c>
    </row>
    <row r="2458" spans="1:17" x14ac:dyDescent="0.25">
      <c r="A2458" t="s">
        <v>10901</v>
      </c>
      <c r="B2458" t="s">
        <v>418</v>
      </c>
      <c r="C2458">
        <v>2</v>
      </c>
      <c r="D2458" t="s">
        <v>18</v>
      </c>
      <c r="E2458" t="s">
        <v>29</v>
      </c>
      <c r="F2458" s="1">
        <v>0.625</v>
      </c>
      <c r="G2458" t="s">
        <v>10882</v>
      </c>
      <c r="H2458" t="s">
        <v>38</v>
      </c>
      <c r="I2458">
        <v>120</v>
      </c>
      <c r="J2458">
        <v>0</v>
      </c>
      <c r="K2458" s="4">
        <v>1000000000000000</v>
      </c>
      <c r="L2458" t="s">
        <v>10902</v>
      </c>
      <c r="M2458" t="s">
        <v>24</v>
      </c>
      <c r="N2458" t="s">
        <v>10839</v>
      </c>
      <c r="O2458" t="s">
        <v>66</v>
      </c>
      <c r="P2458" t="s">
        <v>395</v>
      </c>
      <c r="Q2458" t="s">
        <v>2793</v>
      </c>
    </row>
    <row r="2459" spans="1:17" x14ac:dyDescent="0.25">
      <c r="A2459" t="s">
        <v>10901</v>
      </c>
      <c r="B2459" t="s">
        <v>418</v>
      </c>
      <c r="C2459">
        <v>3</v>
      </c>
      <c r="D2459" t="s">
        <v>18</v>
      </c>
      <c r="E2459" t="s">
        <v>33</v>
      </c>
      <c r="F2459" s="1">
        <v>0.54166666666666663</v>
      </c>
      <c r="G2459" t="s">
        <v>10882</v>
      </c>
      <c r="H2459" t="s">
        <v>38</v>
      </c>
      <c r="I2459">
        <v>120</v>
      </c>
      <c r="J2459">
        <v>0</v>
      </c>
      <c r="K2459" s="4">
        <v>1000000000000000</v>
      </c>
      <c r="L2459" t="s">
        <v>10902</v>
      </c>
      <c r="M2459" t="s">
        <v>24</v>
      </c>
      <c r="N2459" t="s">
        <v>10839</v>
      </c>
      <c r="O2459" t="s">
        <v>66</v>
      </c>
      <c r="P2459" t="s">
        <v>395</v>
      </c>
      <c r="Q2459" t="s">
        <v>2794</v>
      </c>
    </row>
    <row r="2460" spans="1:17" x14ac:dyDescent="0.25">
      <c r="A2460" t="s">
        <v>10901</v>
      </c>
      <c r="B2460" t="s">
        <v>418</v>
      </c>
      <c r="C2460">
        <v>4</v>
      </c>
      <c r="D2460" t="s">
        <v>18</v>
      </c>
      <c r="E2460" t="s">
        <v>33</v>
      </c>
      <c r="F2460" s="1">
        <v>0.625</v>
      </c>
      <c r="G2460" t="s">
        <v>10882</v>
      </c>
      <c r="H2460" t="s">
        <v>38</v>
      </c>
      <c r="I2460">
        <v>120</v>
      </c>
      <c r="J2460">
        <v>0</v>
      </c>
      <c r="K2460" s="4">
        <v>1000000000000000</v>
      </c>
      <c r="L2460" t="s">
        <v>10902</v>
      </c>
      <c r="M2460" t="s">
        <v>24</v>
      </c>
      <c r="N2460" t="s">
        <v>10839</v>
      </c>
      <c r="O2460" t="s">
        <v>66</v>
      </c>
      <c r="P2460" t="s">
        <v>395</v>
      </c>
      <c r="Q2460" t="s">
        <v>2795</v>
      </c>
    </row>
    <row r="2461" spans="1:17" x14ac:dyDescent="0.25">
      <c r="A2461" t="s">
        <v>10901</v>
      </c>
      <c r="B2461" t="s">
        <v>418</v>
      </c>
      <c r="C2461">
        <v>5</v>
      </c>
      <c r="D2461" t="s">
        <v>18</v>
      </c>
      <c r="E2461" t="s">
        <v>42</v>
      </c>
      <c r="F2461" s="1">
        <v>0.54166666666666663</v>
      </c>
      <c r="G2461" t="s">
        <v>10882</v>
      </c>
      <c r="H2461" t="s">
        <v>38</v>
      </c>
      <c r="I2461">
        <v>120</v>
      </c>
      <c r="J2461">
        <v>0</v>
      </c>
      <c r="K2461" s="4">
        <v>1000000000000000</v>
      </c>
      <c r="L2461" t="s">
        <v>10902</v>
      </c>
      <c r="M2461" t="s">
        <v>24</v>
      </c>
      <c r="N2461" t="s">
        <v>10839</v>
      </c>
      <c r="O2461" t="s">
        <v>66</v>
      </c>
      <c r="P2461" t="s">
        <v>395</v>
      </c>
      <c r="Q2461" t="s">
        <v>2796</v>
      </c>
    </row>
    <row r="2462" spans="1:17" x14ac:dyDescent="0.25">
      <c r="A2462" t="s">
        <v>10901</v>
      </c>
      <c r="B2462" t="s">
        <v>418</v>
      </c>
      <c r="C2462">
        <v>6</v>
      </c>
      <c r="D2462" t="s">
        <v>18</v>
      </c>
      <c r="E2462" t="s">
        <v>42</v>
      </c>
      <c r="F2462" s="1">
        <v>0.625</v>
      </c>
      <c r="G2462" t="s">
        <v>10882</v>
      </c>
      <c r="H2462" t="s">
        <v>38</v>
      </c>
      <c r="I2462">
        <v>120</v>
      </c>
      <c r="J2462">
        <v>0</v>
      </c>
      <c r="K2462" s="4">
        <v>1000000000000000</v>
      </c>
      <c r="L2462" t="s">
        <v>10902</v>
      </c>
      <c r="M2462" t="s">
        <v>24</v>
      </c>
      <c r="N2462" t="s">
        <v>10839</v>
      </c>
      <c r="O2462" t="s">
        <v>66</v>
      </c>
      <c r="P2462" t="s">
        <v>395</v>
      </c>
      <c r="Q2462" t="s">
        <v>2797</v>
      </c>
    </row>
    <row r="2463" spans="1:17" x14ac:dyDescent="0.25">
      <c r="A2463" t="s">
        <v>10901</v>
      </c>
      <c r="B2463" t="s">
        <v>418</v>
      </c>
      <c r="C2463">
        <v>7</v>
      </c>
      <c r="D2463" t="s">
        <v>18</v>
      </c>
      <c r="E2463" t="s">
        <v>29</v>
      </c>
      <c r="F2463" s="1">
        <v>0.54166666666666663</v>
      </c>
      <c r="G2463" t="s">
        <v>10882</v>
      </c>
      <c r="H2463" t="s">
        <v>38</v>
      </c>
      <c r="I2463">
        <v>120</v>
      </c>
      <c r="J2463">
        <v>0</v>
      </c>
      <c r="K2463" s="4">
        <v>100000000000000</v>
      </c>
      <c r="L2463" t="s">
        <v>10902</v>
      </c>
      <c r="M2463" t="s">
        <v>24</v>
      </c>
      <c r="N2463" t="s">
        <v>10839</v>
      </c>
      <c r="O2463" t="s">
        <v>66</v>
      </c>
      <c r="P2463" t="s">
        <v>395</v>
      </c>
      <c r="Q2463" t="s">
        <v>2798</v>
      </c>
    </row>
    <row r="2464" spans="1:17" x14ac:dyDescent="0.25">
      <c r="A2464" t="s">
        <v>10901</v>
      </c>
      <c r="B2464" t="s">
        <v>418</v>
      </c>
      <c r="C2464">
        <v>8</v>
      </c>
      <c r="D2464" t="s">
        <v>18</v>
      </c>
      <c r="E2464" t="s">
        <v>29</v>
      </c>
      <c r="F2464" s="1">
        <v>0.625</v>
      </c>
      <c r="G2464" t="s">
        <v>10882</v>
      </c>
      <c r="H2464" t="s">
        <v>38</v>
      </c>
      <c r="I2464">
        <v>120</v>
      </c>
      <c r="J2464">
        <v>0</v>
      </c>
      <c r="K2464" s="4">
        <v>100000000000000</v>
      </c>
      <c r="L2464" t="s">
        <v>10902</v>
      </c>
      <c r="M2464" t="s">
        <v>24</v>
      </c>
      <c r="N2464" t="s">
        <v>10839</v>
      </c>
      <c r="O2464" t="s">
        <v>66</v>
      </c>
      <c r="P2464" t="s">
        <v>395</v>
      </c>
      <c r="Q2464" t="s">
        <v>2799</v>
      </c>
    </row>
    <row r="2465" spans="1:17" x14ac:dyDescent="0.25">
      <c r="A2465" t="s">
        <v>10901</v>
      </c>
      <c r="B2465" t="s">
        <v>418</v>
      </c>
      <c r="C2465">
        <v>9</v>
      </c>
      <c r="D2465" t="s">
        <v>18</v>
      </c>
      <c r="E2465" t="s">
        <v>33</v>
      </c>
      <c r="F2465" s="1">
        <v>0.54166666666666663</v>
      </c>
      <c r="G2465" t="s">
        <v>10882</v>
      </c>
      <c r="H2465" t="s">
        <v>38</v>
      </c>
      <c r="I2465">
        <v>120</v>
      </c>
      <c r="J2465">
        <v>0</v>
      </c>
      <c r="K2465" s="4">
        <v>100000000000000</v>
      </c>
      <c r="L2465" t="s">
        <v>10902</v>
      </c>
      <c r="M2465" t="s">
        <v>24</v>
      </c>
      <c r="N2465" t="s">
        <v>10839</v>
      </c>
      <c r="O2465" t="s">
        <v>66</v>
      </c>
      <c r="P2465" t="s">
        <v>395</v>
      </c>
      <c r="Q2465" t="s">
        <v>2800</v>
      </c>
    </row>
    <row r="2466" spans="1:17" x14ac:dyDescent="0.25">
      <c r="A2466" t="s">
        <v>10901</v>
      </c>
      <c r="B2466" t="s">
        <v>418</v>
      </c>
      <c r="C2466">
        <v>10</v>
      </c>
      <c r="D2466" t="s">
        <v>18</v>
      </c>
      <c r="E2466" t="s">
        <v>33</v>
      </c>
      <c r="F2466" s="1">
        <v>0.625</v>
      </c>
      <c r="G2466" t="s">
        <v>10882</v>
      </c>
      <c r="H2466" t="s">
        <v>38</v>
      </c>
      <c r="I2466">
        <v>120</v>
      </c>
      <c r="J2466">
        <v>0</v>
      </c>
      <c r="K2466" s="4">
        <v>100000000000000</v>
      </c>
      <c r="L2466" t="s">
        <v>10902</v>
      </c>
      <c r="M2466" t="s">
        <v>24</v>
      </c>
      <c r="N2466" t="s">
        <v>10839</v>
      </c>
      <c r="O2466" t="s">
        <v>66</v>
      </c>
      <c r="P2466" t="s">
        <v>395</v>
      </c>
      <c r="Q2466" t="s">
        <v>2801</v>
      </c>
    </row>
    <row r="2467" spans="1:17" x14ac:dyDescent="0.25">
      <c r="A2467" t="s">
        <v>10901</v>
      </c>
      <c r="B2467" t="s">
        <v>418</v>
      </c>
      <c r="C2467">
        <v>11</v>
      </c>
      <c r="D2467" t="s">
        <v>18</v>
      </c>
      <c r="E2467" t="s">
        <v>42</v>
      </c>
      <c r="F2467" s="1">
        <v>0.54166666666666663</v>
      </c>
      <c r="G2467" t="s">
        <v>10882</v>
      </c>
      <c r="H2467" t="s">
        <v>38</v>
      </c>
      <c r="I2467">
        <v>120</v>
      </c>
      <c r="J2467">
        <v>0</v>
      </c>
      <c r="K2467" s="4">
        <v>100000000000000</v>
      </c>
      <c r="L2467" t="s">
        <v>10902</v>
      </c>
      <c r="M2467" t="s">
        <v>24</v>
      </c>
      <c r="N2467" t="s">
        <v>10839</v>
      </c>
      <c r="O2467" t="s">
        <v>66</v>
      </c>
      <c r="P2467" t="s">
        <v>395</v>
      </c>
      <c r="Q2467" t="s">
        <v>2802</v>
      </c>
    </row>
    <row r="2468" spans="1:17" x14ac:dyDescent="0.25">
      <c r="A2468" t="s">
        <v>10901</v>
      </c>
      <c r="B2468" t="s">
        <v>418</v>
      </c>
      <c r="C2468">
        <v>12</v>
      </c>
      <c r="D2468" t="s">
        <v>18</v>
      </c>
      <c r="E2468" t="s">
        <v>42</v>
      </c>
      <c r="F2468" s="1">
        <v>0.625</v>
      </c>
      <c r="G2468" t="s">
        <v>10882</v>
      </c>
      <c r="H2468" t="s">
        <v>38</v>
      </c>
      <c r="I2468">
        <v>120</v>
      </c>
      <c r="J2468">
        <v>0</v>
      </c>
      <c r="K2468" s="4">
        <v>100000000000000</v>
      </c>
      <c r="L2468" t="s">
        <v>10902</v>
      </c>
      <c r="M2468" t="s">
        <v>24</v>
      </c>
      <c r="N2468" t="s">
        <v>10839</v>
      </c>
      <c r="O2468" t="s">
        <v>66</v>
      </c>
      <c r="P2468" t="s">
        <v>395</v>
      </c>
      <c r="Q2468" t="s">
        <v>2803</v>
      </c>
    </row>
    <row r="2469" spans="1:17" x14ac:dyDescent="0.25">
      <c r="A2469" t="s">
        <v>10901</v>
      </c>
      <c r="B2469" t="s">
        <v>418</v>
      </c>
      <c r="C2469">
        <v>13</v>
      </c>
      <c r="D2469" t="s">
        <v>18</v>
      </c>
      <c r="E2469" t="s">
        <v>29</v>
      </c>
      <c r="F2469" s="1">
        <v>0.54166666666666663</v>
      </c>
      <c r="G2469" t="s">
        <v>10882</v>
      </c>
      <c r="H2469" t="s">
        <v>38</v>
      </c>
      <c r="I2469">
        <v>120</v>
      </c>
      <c r="J2469">
        <v>0</v>
      </c>
      <c r="K2469" s="4">
        <v>10000000000000</v>
      </c>
      <c r="L2469" t="s">
        <v>10902</v>
      </c>
      <c r="M2469" t="s">
        <v>24</v>
      </c>
      <c r="N2469" t="s">
        <v>10839</v>
      </c>
      <c r="O2469" t="s">
        <v>66</v>
      </c>
      <c r="P2469" t="s">
        <v>395</v>
      </c>
      <c r="Q2469" t="s">
        <v>2804</v>
      </c>
    </row>
    <row r="2470" spans="1:17" x14ac:dyDescent="0.25">
      <c r="A2470" t="s">
        <v>10901</v>
      </c>
      <c r="B2470" t="s">
        <v>418</v>
      </c>
      <c r="C2470">
        <v>14</v>
      </c>
      <c r="D2470" t="s">
        <v>18</v>
      </c>
      <c r="E2470" t="s">
        <v>29</v>
      </c>
      <c r="F2470" s="1">
        <v>0.625</v>
      </c>
      <c r="G2470" t="s">
        <v>10882</v>
      </c>
      <c r="H2470" t="s">
        <v>38</v>
      </c>
      <c r="I2470">
        <v>120</v>
      </c>
      <c r="J2470">
        <v>0</v>
      </c>
      <c r="K2470" s="4">
        <v>10000000000000</v>
      </c>
      <c r="L2470" t="s">
        <v>10902</v>
      </c>
      <c r="M2470" t="s">
        <v>24</v>
      </c>
      <c r="N2470" t="s">
        <v>10839</v>
      </c>
      <c r="O2470" t="s">
        <v>66</v>
      </c>
      <c r="P2470" t="s">
        <v>395</v>
      </c>
      <c r="Q2470" t="s">
        <v>2805</v>
      </c>
    </row>
    <row r="2471" spans="1:17" x14ac:dyDescent="0.25">
      <c r="A2471" t="s">
        <v>10901</v>
      </c>
      <c r="B2471" t="s">
        <v>418</v>
      </c>
      <c r="C2471">
        <v>15</v>
      </c>
      <c r="D2471" t="s">
        <v>18</v>
      </c>
      <c r="E2471" t="s">
        <v>33</v>
      </c>
      <c r="F2471" s="1">
        <v>0.54166666666666663</v>
      </c>
      <c r="G2471" t="s">
        <v>10882</v>
      </c>
      <c r="H2471" t="s">
        <v>38</v>
      </c>
      <c r="I2471">
        <v>120</v>
      </c>
      <c r="J2471">
        <v>0</v>
      </c>
      <c r="K2471" s="4">
        <v>10000000000000</v>
      </c>
      <c r="L2471" t="s">
        <v>10902</v>
      </c>
      <c r="M2471" t="s">
        <v>24</v>
      </c>
      <c r="N2471" t="s">
        <v>10839</v>
      </c>
      <c r="O2471" t="s">
        <v>66</v>
      </c>
      <c r="P2471" t="s">
        <v>395</v>
      </c>
      <c r="Q2471" t="s">
        <v>2806</v>
      </c>
    </row>
    <row r="2472" spans="1:17" x14ac:dyDescent="0.25">
      <c r="A2472" t="s">
        <v>10901</v>
      </c>
      <c r="B2472" t="s">
        <v>418</v>
      </c>
      <c r="C2472">
        <v>16</v>
      </c>
      <c r="D2472" t="s">
        <v>18</v>
      </c>
      <c r="E2472" t="s">
        <v>33</v>
      </c>
      <c r="F2472" s="1">
        <v>0.625</v>
      </c>
      <c r="G2472" t="s">
        <v>10882</v>
      </c>
      <c r="H2472" t="s">
        <v>38</v>
      </c>
      <c r="I2472">
        <v>120</v>
      </c>
      <c r="J2472">
        <v>0</v>
      </c>
      <c r="K2472" s="4">
        <v>10000000000000</v>
      </c>
      <c r="L2472" t="s">
        <v>10902</v>
      </c>
      <c r="M2472" t="s">
        <v>24</v>
      </c>
      <c r="N2472" t="s">
        <v>10839</v>
      </c>
      <c r="O2472" t="s">
        <v>66</v>
      </c>
      <c r="P2472" t="s">
        <v>395</v>
      </c>
      <c r="Q2472" t="s">
        <v>2807</v>
      </c>
    </row>
    <row r="2473" spans="1:17" x14ac:dyDescent="0.25">
      <c r="A2473" t="s">
        <v>10901</v>
      </c>
      <c r="B2473" t="s">
        <v>17</v>
      </c>
      <c r="C2473">
        <v>1</v>
      </c>
      <c r="D2473" t="s">
        <v>18</v>
      </c>
      <c r="E2473" t="s">
        <v>19</v>
      </c>
      <c r="F2473" s="1">
        <v>0.54166666666666663</v>
      </c>
      <c r="G2473" t="s">
        <v>10639</v>
      </c>
      <c r="H2473" t="s">
        <v>2747</v>
      </c>
      <c r="I2473">
        <v>60</v>
      </c>
      <c r="J2473">
        <v>64</v>
      </c>
      <c r="K2473" s="4">
        <v>1.1111100111111E+24</v>
      </c>
      <c r="L2473" t="s">
        <v>10902</v>
      </c>
      <c r="M2473" t="s">
        <v>915</v>
      </c>
      <c r="N2473" t="s">
        <v>10839</v>
      </c>
      <c r="O2473" t="s">
        <v>66</v>
      </c>
      <c r="P2473" t="s">
        <v>20</v>
      </c>
      <c r="Q2473" t="s">
        <v>2808</v>
      </c>
    </row>
    <row r="2474" spans="1:17" x14ac:dyDescent="0.25">
      <c r="A2474" t="s">
        <v>10901</v>
      </c>
      <c r="B2474" t="s">
        <v>28</v>
      </c>
      <c r="C2474">
        <v>1</v>
      </c>
      <c r="D2474" t="s">
        <v>18</v>
      </c>
      <c r="E2474" t="s">
        <v>33</v>
      </c>
      <c r="F2474" s="1">
        <v>0.41666666666666669</v>
      </c>
      <c r="G2474" t="s">
        <v>10669</v>
      </c>
      <c r="H2474" t="s">
        <v>2747</v>
      </c>
      <c r="I2474">
        <v>60</v>
      </c>
      <c r="J2474">
        <v>64</v>
      </c>
      <c r="K2474" s="4">
        <v>1.1111100101111E+24</v>
      </c>
      <c r="L2474" t="s">
        <v>10902</v>
      </c>
      <c r="M2474" t="s">
        <v>915</v>
      </c>
      <c r="N2474" t="s">
        <v>10839</v>
      </c>
      <c r="O2474" t="s">
        <v>66</v>
      </c>
      <c r="P2474" t="s">
        <v>20</v>
      </c>
      <c r="Q2474" t="s">
        <v>2809</v>
      </c>
    </row>
    <row r="2475" spans="1:17" x14ac:dyDescent="0.25">
      <c r="A2475" t="s">
        <v>10901</v>
      </c>
      <c r="B2475" t="s">
        <v>32</v>
      </c>
      <c r="C2475">
        <v>1</v>
      </c>
      <c r="D2475" t="s">
        <v>18</v>
      </c>
      <c r="E2475" t="s">
        <v>42</v>
      </c>
      <c r="F2475" s="1">
        <v>0.45833333333333331</v>
      </c>
      <c r="G2475" t="s">
        <v>10609</v>
      </c>
      <c r="H2475" t="s">
        <v>2747</v>
      </c>
      <c r="I2475">
        <v>60</v>
      </c>
      <c r="J2475">
        <v>64</v>
      </c>
      <c r="K2475" s="4">
        <v>1.1111100111111E+24</v>
      </c>
      <c r="L2475" t="s">
        <v>10902</v>
      </c>
      <c r="M2475" t="s">
        <v>915</v>
      </c>
      <c r="N2475" t="s">
        <v>10839</v>
      </c>
      <c r="O2475" t="s">
        <v>66</v>
      </c>
      <c r="P2475" t="s">
        <v>20</v>
      </c>
      <c r="Q2475" t="s">
        <v>2810</v>
      </c>
    </row>
    <row r="2476" spans="1:17" x14ac:dyDescent="0.25">
      <c r="A2476" t="s">
        <v>10901</v>
      </c>
      <c r="B2476" t="s">
        <v>36</v>
      </c>
      <c r="C2476">
        <v>1</v>
      </c>
      <c r="D2476" t="s">
        <v>18</v>
      </c>
      <c r="E2476" t="s">
        <v>33</v>
      </c>
      <c r="F2476" s="1">
        <v>0.41666666666666669</v>
      </c>
      <c r="G2476" t="s">
        <v>10903</v>
      </c>
      <c r="H2476" t="s">
        <v>38</v>
      </c>
      <c r="I2476">
        <v>60</v>
      </c>
      <c r="J2476">
        <v>64</v>
      </c>
      <c r="K2476" s="4">
        <v>1000000000000000</v>
      </c>
      <c r="L2476" t="s">
        <v>38</v>
      </c>
      <c r="M2476" t="s">
        <v>915</v>
      </c>
      <c r="N2476" t="s">
        <v>10839</v>
      </c>
      <c r="O2476" t="s">
        <v>66</v>
      </c>
      <c r="P2476" t="s">
        <v>39</v>
      </c>
      <c r="Q2476" t="s">
        <v>2811</v>
      </c>
    </row>
    <row r="2477" spans="1:17" x14ac:dyDescent="0.25">
      <c r="A2477" t="s">
        <v>10904</v>
      </c>
      <c r="B2477" t="s">
        <v>391</v>
      </c>
      <c r="C2477">
        <v>1</v>
      </c>
      <c r="D2477" t="s">
        <v>18</v>
      </c>
      <c r="E2477" t="s">
        <v>29</v>
      </c>
      <c r="F2477" s="1">
        <v>0.66666666666666663</v>
      </c>
      <c r="G2477" t="s">
        <v>10905</v>
      </c>
      <c r="H2477" t="s">
        <v>2619</v>
      </c>
      <c r="I2477">
        <v>60</v>
      </c>
      <c r="J2477">
        <v>64</v>
      </c>
      <c r="K2477" s="4">
        <v>1.1099999999999999E+33</v>
      </c>
      <c r="L2477" t="s">
        <v>10906</v>
      </c>
      <c r="M2477" t="s">
        <v>915</v>
      </c>
      <c r="N2477" t="s">
        <v>10839</v>
      </c>
      <c r="O2477" t="s">
        <v>25</v>
      </c>
      <c r="P2477" t="s">
        <v>9372</v>
      </c>
      <c r="Q2477" t="s">
        <v>2812</v>
      </c>
    </row>
    <row r="2478" spans="1:17" x14ac:dyDescent="0.25">
      <c r="A2478" t="s">
        <v>10904</v>
      </c>
      <c r="B2478" t="s">
        <v>17</v>
      </c>
      <c r="C2478">
        <v>1</v>
      </c>
      <c r="D2478" t="s">
        <v>18</v>
      </c>
      <c r="E2478" t="s">
        <v>42</v>
      </c>
      <c r="F2478" s="1">
        <v>0.54166666666666663</v>
      </c>
      <c r="G2478" t="s">
        <v>10775</v>
      </c>
      <c r="H2478" t="s">
        <v>10907</v>
      </c>
      <c r="I2478">
        <v>60</v>
      </c>
      <c r="J2478">
        <v>64</v>
      </c>
      <c r="K2478" s="4">
        <v>1.1111110001111099E+44</v>
      </c>
      <c r="L2478" t="s">
        <v>10906</v>
      </c>
      <c r="M2478" t="s">
        <v>915</v>
      </c>
      <c r="N2478" t="s">
        <v>10839</v>
      </c>
      <c r="O2478" t="s">
        <v>25</v>
      </c>
      <c r="P2478" t="s">
        <v>20</v>
      </c>
      <c r="Q2478" t="s">
        <v>2813</v>
      </c>
    </row>
    <row r="2479" spans="1:17" x14ac:dyDescent="0.25">
      <c r="A2479" t="s">
        <v>10904</v>
      </c>
      <c r="B2479" t="s">
        <v>28</v>
      </c>
      <c r="C2479">
        <v>1</v>
      </c>
      <c r="D2479" t="s">
        <v>18</v>
      </c>
      <c r="E2479" t="s">
        <v>19</v>
      </c>
      <c r="F2479" s="1">
        <v>0.625</v>
      </c>
      <c r="G2479" t="s">
        <v>10646</v>
      </c>
      <c r="H2479" t="s">
        <v>10908</v>
      </c>
      <c r="I2479">
        <v>60</v>
      </c>
      <c r="J2479">
        <v>64</v>
      </c>
      <c r="K2479" s="4">
        <v>1.1111010001111099E+44</v>
      </c>
      <c r="L2479" t="s">
        <v>10906</v>
      </c>
      <c r="M2479" t="s">
        <v>915</v>
      </c>
      <c r="N2479" t="s">
        <v>10839</v>
      </c>
      <c r="O2479" t="s">
        <v>25</v>
      </c>
      <c r="P2479" t="s">
        <v>20</v>
      </c>
      <c r="Q2479" t="s">
        <v>2814</v>
      </c>
    </row>
    <row r="2480" spans="1:17" x14ac:dyDescent="0.25">
      <c r="A2480" t="s">
        <v>10904</v>
      </c>
      <c r="B2480" t="s">
        <v>32</v>
      </c>
      <c r="C2480">
        <v>1</v>
      </c>
      <c r="D2480" t="s">
        <v>18</v>
      </c>
      <c r="E2480" t="s">
        <v>33</v>
      </c>
      <c r="F2480" s="1">
        <v>0.66666666666666663</v>
      </c>
      <c r="G2480" t="s">
        <v>10646</v>
      </c>
      <c r="H2480" t="s">
        <v>10909</v>
      </c>
      <c r="I2480">
        <v>60</v>
      </c>
      <c r="J2480">
        <v>64</v>
      </c>
      <c r="K2480" s="4">
        <v>1.1111110001111099E+44</v>
      </c>
      <c r="L2480" t="s">
        <v>10906</v>
      </c>
      <c r="M2480" t="s">
        <v>915</v>
      </c>
      <c r="N2480" t="s">
        <v>10839</v>
      </c>
      <c r="O2480" t="s">
        <v>25</v>
      </c>
      <c r="P2480" t="s">
        <v>20</v>
      </c>
      <c r="Q2480" t="s">
        <v>2815</v>
      </c>
    </row>
    <row r="2481" spans="1:17" x14ac:dyDescent="0.25">
      <c r="A2481" t="s">
        <v>10904</v>
      </c>
      <c r="B2481" t="s">
        <v>36</v>
      </c>
      <c r="C2481">
        <v>1</v>
      </c>
      <c r="D2481" t="s">
        <v>18</v>
      </c>
      <c r="E2481" t="s">
        <v>37</v>
      </c>
      <c r="F2481" s="1">
        <v>0.33333333333333331</v>
      </c>
      <c r="G2481" t="s">
        <v>10646</v>
      </c>
      <c r="H2481" t="s">
        <v>38</v>
      </c>
      <c r="I2481">
        <v>120</v>
      </c>
      <c r="J2481">
        <v>64</v>
      </c>
      <c r="K2481" s="4">
        <v>9.9999999999999995E+33</v>
      </c>
      <c r="L2481" t="s">
        <v>38</v>
      </c>
      <c r="M2481" t="s">
        <v>915</v>
      </c>
      <c r="N2481" t="s">
        <v>10839</v>
      </c>
      <c r="O2481" t="s">
        <v>25</v>
      </c>
      <c r="P2481" t="s">
        <v>39</v>
      </c>
      <c r="Q2481" t="s">
        <v>2816</v>
      </c>
    </row>
    <row r="2482" spans="1:17" x14ac:dyDescent="0.25">
      <c r="A2482" t="s">
        <v>10910</v>
      </c>
      <c r="B2482" t="s">
        <v>17</v>
      </c>
      <c r="C2482">
        <v>1</v>
      </c>
      <c r="D2482" t="s">
        <v>18</v>
      </c>
      <c r="E2482" t="s">
        <v>19</v>
      </c>
      <c r="F2482" s="1">
        <v>0.54166666666666663</v>
      </c>
      <c r="G2482" t="s">
        <v>10646</v>
      </c>
      <c r="H2482" t="s">
        <v>10911</v>
      </c>
      <c r="I2482">
        <v>60</v>
      </c>
      <c r="J2482">
        <v>64</v>
      </c>
      <c r="K2482" s="4">
        <v>1.1111010001111099E+44</v>
      </c>
      <c r="L2482" t="s">
        <v>10912</v>
      </c>
      <c r="M2482" t="s">
        <v>915</v>
      </c>
      <c r="N2482" t="s">
        <v>10839</v>
      </c>
      <c r="O2482" t="s">
        <v>25</v>
      </c>
      <c r="P2482" t="s">
        <v>20</v>
      </c>
      <c r="Q2482" t="s">
        <v>2817</v>
      </c>
    </row>
    <row r="2483" spans="1:17" x14ac:dyDescent="0.25">
      <c r="A2483" t="s">
        <v>10910</v>
      </c>
      <c r="B2483" t="s">
        <v>28</v>
      </c>
      <c r="C2483">
        <v>1</v>
      </c>
      <c r="D2483" t="s">
        <v>18</v>
      </c>
      <c r="E2483" t="s">
        <v>33</v>
      </c>
      <c r="F2483" s="1">
        <v>0.58333333333333337</v>
      </c>
      <c r="G2483" t="s">
        <v>10596</v>
      </c>
      <c r="H2483" t="s">
        <v>10913</v>
      </c>
      <c r="I2483">
        <v>60</v>
      </c>
      <c r="J2483">
        <v>64</v>
      </c>
      <c r="K2483" s="4">
        <v>1.11111000011111E+44</v>
      </c>
      <c r="L2483" t="s">
        <v>10912</v>
      </c>
      <c r="M2483" t="s">
        <v>915</v>
      </c>
      <c r="N2483" t="s">
        <v>10839</v>
      </c>
      <c r="O2483" t="s">
        <v>25</v>
      </c>
      <c r="P2483" t="s">
        <v>20</v>
      </c>
      <c r="Q2483" t="s">
        <v>2818</v>
      </c>
    </row>
    <row r="2484" spans="1:17" x14ac:dyDescent="0.25">
      <c r="A2484" t="s">
        <v>10910</v>
      </c>
      <c r="B2484" t="s">
        <v>32</v>
      </c>
      <c r="C2484">
        <v>1</v>
      </c>
      <c r="D2484" t="s">
        <v>18</v>
      </c>
      <c r="E2484" t="s">
        <v>37</v>
      </c>
      <c r="F2484" s="1">
        <v>0.58333333333333337</v>
      </c>
      <c r="G2484" t="s">
        <v>10639</v>
      </c>
      <c r="H2484" t="s">
        <v>10914</v>
      </c>
      <c r="I2484">
        <v>60</v>
      </c>
      <c r="J2484">
        <v>64</v>
      </c>
      <c r="K2484" s="4">
        <v>1.11101100011111E+44</v>
      </c>
      <c r="L2484" t="s">
        <v>10912</v>
      </c>
      <c r="M2484" t="s">
        <v>915</v>
      </c>
      <c r="N2484" t="s">
        <v>10839</v>
      </c>
      <c r="O2484" t="s">
        <v>25</v>
      </c>
      <c r="P2484" t="s">
        <v>20</v>
      </c>
      <c r="Q2484" t="s">
        <v>2819</v>
      </c>
    </row>
    <row r="2485" spans="1:17" x14ac:dyDescent="0.25">
      <c r="A2485" t="s">
        <v>10910</v>
      </c>
      <c r="B2485" t="s">
        <v>36</v>
      </c>
      <c r="C2485">
        <v>1</v>
      </c>
      <c r="D2485" t="s">
        <v>18</v>
      </c>
      <c r="E2485" t="s">
        <v>33</v>
      </c>
      <c r="F2485" s="1">
        <v>0.58333333333333337</v>
      </c>
      <c r="G2485" t="s">
        <v>10646</v>
      </c>
      <c r="H2485" t="s">
        <v>2775</v>
      </c>
      <c r="I2485">
        <v>60</v>
      </c>
      <c r="J2485">
        <v>64</v>
      </c>
      <c r="K2485" s="4">
        <v>9.9999999999999998E+37</v>
      </c>
      <c r="L2485" t="s">
        <v>10912</v>
      </c>
      <c r="M2485" t="s">
        <v>915</v>
      </c>
      <c r="N2485" t="s">
        <v>10839</v>
      </c>
      <c r="O2485" t="s">
        <v>25</v>
      </c>
      <c r="P2485" t="s">
        <v>39</v>
      </c>
      <c r="Q2485" t="s">
        <v>2820</v>
      </c>
    </row>
    <row r="2486" spans="1:17" x14ac:dyDescent="0.25">
      <c r="A2486" t="s">
        <v>10910</v>
      </c>
      <c r="B2486" t="s">
        <v>44</v>
      </c>
      <c r="C2486">
        <v>1</v>
      </c>
      <c r="D2486" t="s">
        <v>18</v>
      </c>
      <c r="E2486" t="s">
        <v>42</v>
      </c>
      <c r="F2486" s="1">
        <v>0.58333333333333337</v>
      </c>
      <c r="G2486" t="s">
        <v>10639</v>
      </c>
      <c r="H2486" t="s">
        <v>2775</v>
      </c>
      <c r="I2486">
        <v>60</v>
      </c>
      <c r="J2486">
        <v>64</v>
      </c>
      <c r="K2486" s="4">
        <v>1.11E+32</v>
      </c>
      <c r="L2486" t="s">
        <v>10912</v>
      </c>
      <c r="M2486" t="s">
        <v>915</v>
      </c>
      <c r="N2486" t="s">
        <v>10839</v>
      </c>
      <c r="O2486" t="s">
        <v>25</v>
      </c>
      <c r="P2486" t="s">
        <v>45</v>
      </c>
      <c r="Q2486" t="s">
        <v>2821</v>
      </c>
    </row>
    <row r="2487" spans="1:17" x14ac:dyDescent="0.25">
      <c r="A2487" t="s">
        <v>10915</v>
      </c>
      <c r="B2487" t="s">
        <v>17</v>
      </c>
      <c r="C2487">
        <v>1</v>
      </c>
      <c r="D2487" t="s">
        <v>18</v>
      </c>
      <c r="E2487" t="s">
        <v>29</v>
      </c>
      <c r="F2487" s="1">
        <v>0.54166666666666663</v>
      </c>
      <c r="G2487" t="s">
        <v>10639</v>
      </c>
      <c r="H2487" t="s">
        <v>10916</v>
      </c>
      <c r="I2487">
        <v>60</v>
      </c>
      <c r="J2487">
        <v>60</v>
      </c>
      <c r="K2487" s="4">
        <v>1.1111010001111099E+44</v>
      </c>
      <c r="L2487" t="s">
        <v>10917</v>
      </c>
      <c r="M2487" t="s">
        <v>915</v>
      </c>
      <c r="N2487" t="s">
        <v>10839</v>
      </c>
      <c r="O2487" t="s">
        <v>25</v>
      </c>
      <c r="P2487" t="s">
        <v>20</v>
      </c>
      <c r="Q2487" t="s">
        <v>2823</v>
      </c>
    </row>
    <row r="2488" spans="1:17" x14ac:dyDescent="0.25">
      <c r="A2488" t="s">
        <v>10915</v>
      </c>
      <c r="B2488" t="s">
        <v>28</v>
      </c>
      <c r="C2488">
        <v>1</v>
      </c>
      <c r="D2488" t="s">
        <v>18</v>
      </c>
      <c r="E2488" t="s">
        <v>19</v>
      </c>
      <c r="F2488" s="1">
        <v>0.58333333333333337</v>
      </c>
      <c r="G2488" t="s">
        <v>10639</v>
      </c>
      <c r="H2488" t="s">
        <v>10918</v>
      </c>
      <c r="I2488">
        <v>60</v>
      </c>
      <c r="J2488">
        <v>60</v>
      </c>
      <c r="K2488" s="4">
        <v>1.00011111E+38</v>
      </c>
      <c r="L2488" t="s">
        <v>10917</v>
      </c>
      <c r="M2488" t="s">
        <v>915</v>
      </c>
      <c r="N2488" t="s">
        <v>10839</v>
      </c>
      <c r="O2488" t="s">
        <v>25</v>
      </c>
      <c r="P2488" t="s">
        <v>20</v>
      </c>
      <c r="Q2488" t="s">
        <v>2824</v>
      </c>
    </row>
    <row r="2489" spans="1:17" x14ac:dyDescent="0.25">
      <c r="A2489" t="s">
        <v>10915</v>
      </c>
      <c r="B2489" t="s">
        <v>32</v>
      </c>
      <c r="C2489">
        <v>1</v>
      </c>
      <c r="D2489" t="s">
        <v>18</v>
      </c>
      <c r="E2489" t="s">
        <v>37</v>
      </c>
      <c r="F2489" s="1">
        <v>0.54166666666666663</v>
      </c>
      <c r="G2489" t="s">
        <v>10596</v>
      </c>
      <c r="H2489" t="s">
        <v>10919</v>
      </c>
      <c r="I2489">
        <v>60</v>
      </c>
      <c r="J2489">
        <v>60</v>
      </c>
      <c r="K2489" s="4">
        <v>1.11101100011111E+44</v>
      </c>
      <c r="L2489" t="s">
        <v>10917</v>
      </c>
      <c r="M2489" t="s">
        <v>915</v>
      </c>
      <c r="N2489" t="s">
        <v>10839</v>
      </c>
      <c r="O2489" t="s">
        <v>25</v>
      </c>
      <c r="P2489" t="s">
        <v>20</v>
      </c>
      <c r="Q2489" t="s">
        <v>2825</v>
      </c>
    </row>
    <row r="2490" spans="1:17" x14ac:dyDescent="0.25">
      <c r="A2490" t="s">
        <v>10915</v>
      </c>
      <c r="B2490" t="s">
        <v>479</v>
      </c>
      <c r="C2490">
        <v>1</v>
      </c>
      <c r="D2490" t="s">
        <v>18</v>
      </c>
      <c r="E2490" t="s">
        <v>33</v>
      </c>
      <c r="F2490" s="1">
        <v>0.54166666666666663</v>
      </c>
      <c r="G2490" t="s">
        <v>10639</v>
      </c>
      <c r="H2490" t="s">
        <v>10920</v>
      </c>
      <c r="I2490">
        <v>60</v>
      </c>
      <c r="J2490">
        <v>60</v>
      </c>
      <c r="K2490" s="4">
        <v>1.1111110001111099E+44</v>
      </c>
      <c r="L2490" t="s">
        <v>10917</v>
      </c>
      <c r="M2490" t="s">
        <v>915</v>
      </c>
      <c r="N2490" t="s">
        <v>10839</v>
      </c>
      <c r="O2490" t="s">
        <v>25</v>
      </c>
      <c r="P2490" t="s">
        <v>20</v>
      </c>
      <c r="Q2490" t="s">
        <v>2826</v>
      </c>
    </row>
    <row r="2491" spans="1:17" x14ac:dyDescent="0.25">
      <c r="A2491" t="s">
        <v>10921</v>
      </c>
      <c r="B2491" t="s">
        <v>405</v>
      </c>
      <c r="C2491">
        <v>1</v>
      </c>
      <c r="D2491" t="s">
        <v>18</v>
      </c>
      <c r="E2491" t="s">
        <v>19</v>
      </c>
      <c r="F2491" s="1">
        <v>0.33333333333333331</v>
      </c>
      <c r="G2491" t="s">
        <v>10882</v>
      </c>
      <c r="H2491" t="s">
        <v>38</v>
      </c>
      <c r="I2491">
        <v>240</v>
      </c>
      <c r="J2491">
        <v>15</v>
      </c>
      <c r="K2491" s="4">
        <v>9.9999999999999995E+32</v>
      </c>
      <c r="L2491" t="s">
        <v>10922</v>
      </c>
      <c r="M2491" t="s">
        <v>24</v>
      </c>
      <c r="N2491" t="s">
        <v>10839</v>
      </c>
      <c r="O2491" t="s">
        <v>331</v>
      </c>
      <c r="P2491" t="s">
        <v>395</v>
      </c>
      <c r="Q2491" t="s">
        <v>2827</v>
      </c>
    </row>
    <row r="2492" spans="1:17" x14ac:dyDescent="0.25">
      <c r="A2492" t="s">
        <v>10921</v>
      </c>
      <c r="B2492" t="s">
        <v>405</v>
      </c>
      <c r="C2492">
        <v>2</v>
      </c>
      <c r="D2492" t="s">
        <v>18</v>
      </c>
      <c r="E2492" t="s">
        <v>37</v>
      </c>
      <c r="F2492" s="1">
        <v>0.33333333333333331</v>
      </c>
      <c r="G2492" t="s">
        <v>10882</v>
      </c>
      <c r="H2492" t="s">
        <v>38</v>
      </c>
      <c r="I2492">
        <v>240</v>
      </c>
      <c r="J2492">
        <v>18</v>
      </c>
      <c r="K2492" s="4">
        <v>9.9999999999999995E+32</v>
      </c>
      <c r="L2492" t="s">
        <v>10922</v>
      </c>
      <c r="M2492" t="s">
        <v>24</v>
      </c>
      <c r="N2492" t="s">
        <v>10839</v>
      </c>
      <c r="O2492" t="s">
        <v>331</v>
      </c>
      <c r="P2492" t="s">
        <v>395</v>
      </c>
      <c r="Q2492" t="s">
        <v>2828</v>
      </c>
    </row>
    <row r="2493" spans="1:17" x14ac:dyDescent="0.25">
      <c r="A2493" t="s">
        <v>10921</v>
      </c>
      <c r="B2493" t="s">
        <v>405</v>
      </c>
      <c r="C2493">
        <v>3</v>
      </c>
      <c r="D2493" t="s">
        <v>18</v>
      </c>
      <c r="E2493" t="s">
        <v>19</v>
      </c>
      <c r="F2493" s="1">
        <v>0.33333333333333331</v>
      </c>
      <c r="G2493" t="s">
        <v>10882</v>
      </c>
      <c r="H2493" t="s">
        <v>38</v>
      </c>
      <c r="I2493">
        <v>240</v>
      </c>
      <c r="J2493">
        <v>16</v>
      </c>
      <c r="K2493" s="4">
        <v>1.0000000000000001E+32</v>
      </c>
      <c r="L2493" t="s">
        <v>10922</v>
      </c>
      <c r="M2493" t="s">
        <v>24</v>
      </c>
      <c r="N2493" t="s">
        <v>10839</v>
      </c>
      <c r="O2493" t="s">
        <v>331</v>
      </c>
      <c r="P2493" t="s">
        <v>395</v>
      </c>
      <c r="Q2493" t="s">
        <v>2829</v>
      </c>
    </row>
    <row r="2494" spans="1:17" x14ac:dyDescent="0.25">
      <c r="A2494" t="s">
        <v>10921</v>
      </c>
      <c r="B2494" t="s">
        <v>405</v>
      </c>
      <c r="C2494">
        <v>4</v>
      </c>
      <c r="D2494" t="s">
        <v>18</v>
      </c>
      <c r="E2494" t="s">
        <v>37</v>
      </c>
      <c r="F2494" s="1">
        <v>0.33333333333333331</v>
      </c>
      <c r="G2494" t="s">
        <v>10882</v>
      </c>
      <c r="H2494" t="s">
        <v>38</v>
      </c>
      <c r="I2494">
        <v>240</v>
      </c>
      <c r="J2494">
        <v>12</v>
      </c>
      <c r="K2494" s="4">
        <v>1.0000000000000001E+32</v>
      </c>
      <c r="L2494" t="s">
        <v>10922</v>
      </c>
      <c r="M2494" t="s">
        <v>24</v>
      </c>
      <c r="N2494" t="s">
        <v>10839</v>
      </c>
      <c r="O2494" t="s">
        <v>331</v>
      </c>
      <c r="P2494" t="s">
        <v>395</v>
      </c>
      <c r="Q2494" t="s">
        <v>2830</v>
      </c>
    </row>
    <row r="2495" spans="1:17" x14ac:dyDescent="0.25">
      <c r="A2495" t="s">
        <v>10921</v>
      </c>
      <c r="B2495" t="s">
        <v>418</v>
      </c>
      <c r="C2495">
        <v>1</v>
      </c>
      <c r="D2495" t="s">
        <v>18</v>
      </c>
      <c r="E2495" t="s">
        <v>19</v>
      </c>
      <c r="F2495" s="1">
        <v>0.33333333333333331</v>
      </c>
      <c r="G2495" t="s">
        <v>10882</v>
      </c>
      <c r="H2495" t="s">
        <v>38</v>
      </c>
      <c r="I2495">
        <v>240</v>
      </c>
      <c r="J2495">
        <v>11</v>
      </c>
      <c r="K2495" s="4">
        <v>9.9999999999999998E+23</v>
      </c>
      <c r="L2495" t="s">
        <v>10922</v>
      </c>
      <c r="M2495" t="s">
        <v>24</v>
      </c>
      <c r="N2495" t="s">
        <v>10839</v>
      </c>
      <c r="O2495" t="s">
        <v>331</v>
      </c>
      <c r="P2495" t="s">
        <v>395</v>
      </c>
      <c r="Q2495" t="s">
        <v>2831</v>
      </c>
    </row>
    <row r="2496" spans="1:17" x14ac:dyDescent="0.25">
      <c r="A2496" t="s">
        <v>10921</v>
      </c>
      <c r="B2496" t="s">
        <v>418</v>
      </c>
      <c r="C2496">
        <v>2</v>
      </c>
      <c r="D2496" t="s">
        <v>18</v>
      </c>
      <c r="E2496" t="s">
        <v>37</v>
      </c>
      <c r="F2496" s="1">
        <v>0.33333333333333331</v>
      </c>
      <c r="G2496" t="s">
        <v>10882</v>
      </c>
      <c r="H2496" t="s">
        <v>38</v>
      </c>
      <c r="I2496">
        <v>240</v>
      </c>
      <c r="J2496">
        <v>19</v>
      </c>
      <c r="K2496" s="4">
        <v>9.9999999999999998E+23</v>
      </c>
      <c r="L2496" t="s">
        <v>10922</v>
      </c>
      <c r="M2496" t="s">
        <v>24</v>
      </c>
      <c r="N2496" t="s">
        <v>10839</v>
      </c>
      <c r="O2496" t="s">
        <v>331</v>
      </c>
      <c r="P2496" t="s">
        <v>395</v>
      </c>
      <c r="Q2496" t="s">
        <v>2832</v>
      </c>
    </row>
    <row r="2497" spans="1:17" x14ac:dyDescent="0.25">
      <c r="A2497" t="s">
        <v>10921</v>
      </c>
      <c r="B2497" t="s">
        <v>418</v>
      </c>
      <c r="C2497">
        <v>3</v>
      </c>
      <c r="D2497" t="s">
        <v>18</v>
      </c>
      <c r="E2497" t="s">
        <v>19</v>
      </c>
      <c r="F2497" s="1">
        <v>0.33333333333333331</v>
      </c>
      <c r="G2497" t="s">
        <v>10882</v>
      </c>
      <c r="H2497" t="s">
        <v>38</v>
      </c>
      <c r="I2497">
        <v>240</v>
      </c>
      <c r="J2497">
        <v>10</v>
      </c>
      <c r="K2497" s="4">
        <v>9.9999999999999992E+22</v>
      </c>
      <c r="L2497" t="s">
        <v>10922</v>
      </c>
      <c r="M2497" t="s">
        <v>24</v>
      </c>
      <c r="N2497" t="s">
        <v>10839</v>
      </c>
      <c r="O2497" t="s">
        <v>331</v>
      </c>
      <c r="P2497" t="s">
        <v>395</v>
      </c>
      <c r="Q2497" t="s">
        <v>2833</v>
      </c>
    </row>
    <row r="2498" spans="1:17" x14ac:dyDescent="0.25">
      <c r="A2498" t="s">
        <v>10921</v>
      </c>
      <c r="B2498" t="s">
        <v>418</v>
      </c>
      <c r="C2498">
        <v>4</v>
      </c>
      <c r="D2498" t="s">
        <v>18</v>
      </c>
      <c r="E2498" t="s">
        <v>37</v>
      </c>
      <c r="F2498" s="1">
        <v>0.33333333333333331</v>
      </c>
      <c r="G2498" t="s">
        <v>10882</v>
      </c>
      <c r="H2498" t="s">
        <v>38</v>
      </c>
      <c r="I2498">
        <v>240</v>
      </c>
      <c r="J2498">
        <v>8</v>
      </c>
      <c r="K2498" s="4">
        <v>9.9999999999999992E+22</v>
      </c>
      <c r="L2498" t="s">
        <v>10922</v>
      </c>
      <c r="M2498" t="s">
        <v>24</v>
      </c>
      <c r="N2498" t="s">
        <v>10839</v>
      </c>
      <c r="O2498" t="s">
        <v>331</v>
      </c>
      <c r="P2498" t="s">
        <v>395</v>
      </c>
      <c r="Q2498" t="s">
        <v>2834</v>
      </c>
    </row>
    <row r="2499" spans="1:17" x14ac:dyDescent="0.25">
      <c r="A2499" t="s">
        <v>10921</v>
      </c>
      <c r="B2499" t="s">
        <v>579</v>
      </c>
      <c r="C2499">
        <v>1</v>
      </c>
      <c r="D2499" t="s">
        <v>18</v>
      </c>
      <c r="E2499" t="s">
        <v>19</v>
      </c>
      <c r="F2499" s="1">
        <v>0.33333333333333331</v>
      </c>
      <c r="G2499" t="s">
        <v>10882</v>
      </c>
      <c r="H2499" t="s">
        <v>38</v>
      </c>
      <c r="I2499">
        <v>240</v>
      </c>
      <c r="J2499">
        <v>13</v>
      </c>
      <c r="K2499" s="4">
        <v>1E+21</v>
      </c>
      <c r="L2499" t="s">
        <v>10922</v>
      </c>
      <c r="M2499" t="s">
        <v>24</v>
      </c>
      <c r="N2499" t="s">
        <v>10839</v>
      </c>
      <c r="O2499" t="s">
        <v>331</v>
      </c>
      <c r="P2499" t="s">
        <v>395</v>
      </c>
      <c r="Q2499" t="s">
        <v>2835</v>
      </c>
    </row>
    <row r="2500" spans="1:17" x14ac:dyDescent="0.25">
      <c r="A2500" t="s">
        <v>10921</v>
      </c>
      <c r="B2500" t="s">
        <v>579</v>
      </c>
      <c r="C2500">
        <v>2</v>
      </c>
      <c r="D2500" t="s">
        <v>18</v>
      </c>
      <c r="E2500" t="s">
        <v>37</v>
      </c>
      <c r="F2500" s="1">
        <v>0.33333333333333331</v>
      </c>
      <c r="G2500" t="s">
        <v>10882</v>
      </c>
      <c r="H2500" t="s">
        <v>38</v>
      </c>
      <c r="I2500">
        <v>240</v>
      </c>
      <c r="J2500">
        <v>13</v>
      </c>
      <c r="K2500" s="4">
        <v>1E+21</v>
      </c>
      <c r="L2500" t="s">
        <v>10922</v>
      </c>
      <c r="M2500" t="s">
        <v>24</v>
      </c>
      <c r="N2500" t="s">
        <v>10839</v>
      </c>
      <c r="O2500" t="s">
        <v>331</v>
      </c>
      <c r="P2500" t="s">
        <v>395</v>
      </c>
      <c r="Q2500" t="s">
        <v>2836</v>
      </c>
    </row>
    <row r="2501" spans="1:17" x14ac:dyDescent="0.25">
      <c r="A2501" t="s">
        <v>10921</v>
      </c>
      <c r="B2501" t="s">
        <v>579</v>
      </c>
      <c r="C2501">
        <v>3</v>
      </c>
      <c r="D2501" t="s">
        <v>18</v>
      </c>
      <c r="E2501" t="s">
        <v>19</v>
      </c>
      <c r="F2501" s="1">
        <v>0.33333333333333331</v>
      </c>
      <c r="G2501" t="s">
        <v>10882</v>
      </c>
      <c r="H2501" t="s">
        <v>38</v>
      </c>
      <c r="I2501">
        <v>240</v>
      </c>
      <c r="J2501">
        <v>8</v>
      </c>
      <c r="K2501" s="4">
        <v>1E+20</v>
      </c>
      <c r="L2501" t="s">
        <v>10922</v>
      </c>
      <c r="M2501" t="s">
        <v>24</v>
      </c>
      <c r="N2501" t="s">
        <v>10839</v>
      </c>
      <c r="O2501" t="s">
        <v>331</v>
      </c>
      <c r="P2501" t="s">
        <v>395</v>
      </c>
      <c r="Q2501" t="s">
        <v>2837</v>
      </c>
    </row>
    <row r="2502" spans="1:17" x14ac:dyDescent="0.25">
      <c r="A2502" t="s">
        <v>10921</v>
      </c>
      <c r="B2502" t="s">
        <v>579</v>
      </c>
      <c r="C2502">
        <v>4</v>
      </c>
      <c r="D2502" t="s">
        <v>18</v>
      </c>
      <c r="E2502" t="s">
        <v>37</v>
      </c>
      <c r="F2502" s="1">
        <v>0.33333333333333331</v>
      </c>
      <c r="G2502" t="s">
        <v>10882</v>
      </c>
      <c r="H2502" t="s">
        <v>38</v>
      </c>
      <c r="I2502">
        <v>240</v>
      </c>
      <c r="J2502">
        <v>8</v>
      </c>
      <c r="K2502" s="4">
        <v>1E+20</v>
      </c>
      <c r="L2502" t="s">
        <v>10922</v>
      </c>
      <c r="M2502" t="s">
        <v>24</v>
      </c>
      <c r="N2502" t="s">
        <v>10839</v>
      </c>
      <c r="O2502" t="s">
        <v>331</v>
      </c>
      <c r="P2502" t="s">
        <v>395</v>
      </c>
      <c r="Q2502" t="s">
        <v>2838</v>
      </c>
    </row>
    <row r="2503" spans="1:17" x14ac:dyDescent="0.25">
      <c r="A2503" t="s">
        <v>10921</v>
      </c>
      <c r="B2503" t="s">
        <v>2839</v>
      </c>
      <c r="C2503">
        <v>1</v>
      </c>
      <c r="D2503" t="s">
        <v>18</v>
      </c>
      <c r="E2503" t="s">
        <v>19</v>
      </c>
      <c r="F2503" s="1">
        <v>0.33333333333333331</v>
      </c>
      <c r="G2503" t="s">
        <v>10882</v>
      </c>
      <c r="H2503" t="s">
        <v>38</v>
      </c>
      <c r="I2503">
        <v>240</v>
      </c>
      <c r="J2503">
        <v>12</v>
      </c>
      <c r="K2503" s="4">
        <v>1E+16</v>
      </c>
      <c r="L2503" t="s">
        <v>10922</v>
      </c>
      <c r="M2503" t="s">
        <v>24</v>
      </c>
      <c r="N2503" t="s">
        <v>10839</v>
      </c>
      <c r="O2503" t="s">
        <v>331</v>
      </c>
      <c r="P2503" t="s">
        <v>395</v>
      </c>
      <c r="Q2503" t="s">
        <v>2840</v>
      </c>
    </row>
    <row r="2504" spans="1:17" x14ac:dyDescent="0.25">
      <c r="A2504" t="s">
        <v>10921</v>
      </c>
      <c r="B2504" t="s">
        <v>2839</v>
      </c>
      <c r="C2504">
        <v>2</v>
      </c>
      <c r="D2504" t="s">
        <v>18</v>
      </c>
      <c r="E2504" t="s">
        <v>37</v>
      </c>
      <c r="F2504" s="1">
        <v>0.33333333333333331</v>
      </c>
      <c r="G2504" t="s">
        <v>10882</v>
      </c>
      <c r="H2504" t="s">
        <v>38</v>
      </c>
      <c r="I2504">
        <v>240</v>
      </c>
      <c r="J2504">
        <v>13</v>
      </c>
      <c r="K2504" s="4">
        <v>1E+16</v>
      </c>
      <c r="L2504" t="s">
        <v>10922</v>
      </c>
      <c r="M2504" t="s">
        <v>24</v>
      </c>
      <c r="N2504" t="s">
        <v>10839</v>
      </c>
      <c r="O2504" t="s">
        <v>331</v>
      </c>
      <c r="P2504" t="s">
        <v>395</v>
      </c>
      <c r="Q2504" t="s">
        <v>2841</v>
      </c>
    </row>
    <row r="2505" spans="1:17" x14ac:dyDescent="0.25">
      <c r="A2505" t="s">
        <v>10921</v>
      </c>
      <c r="B2505" t="s">
        <v>2839</v>
      </c>
      <c r="C2505">
        <v>3</v>
      </c>
      <c r="D2505" t="s">
        <v>18</v>
      </c>
      <c r="E2505" t="s">
        <v>19</v>
      </c>
      <c r="F2505" s="1">
        <v>0.33333333333333331</v>
      </c>
      <c r="G2505" t="s">
        <v>10882</v>
      </c>
      <c r="H2505" t="s">
        <v>38</v>
      </c>
      <c r="I2505">
        <v>240</v>
      </c>
      <c r="J2505">
        <v>9</v>
      </c>
      <c r="K2505" s="4">
        <v>1000000000000000</v>
      </c>
      <c r="L2505" t="s">
        <v>10922</v>
      </c>
      <c r="M2505" t="s">
        <v>24</v>
      </c>
      <c r="N2505" t="s">
        <v>10839</v>
      </c>
      <c r="O2505" t="s">
        <v>331</v>
      </c>
      <c r="P2505" t="s">
        <v>395</v>
      </c>
      <c r="Q2505" t="s">
        <v>2842</v>
      </c>
    </row>
    <row r="2506" spans="1:17" x14ac:dyDescent="0.25">
      <c r="A2506" t="s">
        <v>10921</v>
      </c>
      <c r="B2506" t="s">
        <v>2839</v>
      </c>
      <c r="C2506">
        <v>4</v>
      </c>
      <c r="D2506" t="s">
        <v>18</v>
      </c>
      <c r="E2506" t="s">
        <v>37</v>
      </c>
      <c r="F2506" s="1">
        <v>0.33333333333333331</v>
      </c>
      <c r="G2506" t="s">
        <v>10882</v>
      </c>
      <c r="H2506" t="s">
        <v>38</v>
      </c>
      <c r="I2506">
        <v>240</v>
      </c>
      <c r="J2506">
        <v>8</v>
      </c>
      <c r="K2506" s="4">
        <v>1000000000000000</v>
      </c>
      <c r="L2506" t="s">
        <v>10922</v>
      </c>
      <c r="M2506" t="s">
        <v>24</v>
      </c>
      <c r="N2506" t="s">
        <v>10839</v>
      </c>
      <c r="O2506" t="s">
        <v>331</v>
      </c>
      <c r="P2506" t="s">
        <v>395</v>
      </c>
      <c r="Q2506" t="s">
        <v>2843</v>
      </c>
    </row>
    <row r="2507" spans="1:17" x14ac:dyDescent="0.25">
      <c r="A2507" t="s">
        <v>10921</v>
      </c>
      <c r="B2507" t="s">
        <v>2660</v>
      </c>
      <c r="C2507">
        <v>1</v>
      </c>
      <c r="D2507" t="s">
        <v>18</v>
      </c>
      <c r="E2507" t="s">
        <v>19</v>
      </c>
      <c r="F2507" s="1">
        <v>0.33333333333333331</v>
      </c>
      <c r="G2507" t="s">
        <v>10882</v>
      </c>
      <c r="H2507" t="s">
        <v>38</v>
      </c>
      <c r="I2507">
        <v>240</v>
      </c>
      <c r="J2507">
        <v>11</v>
      </c>
      <c r="K2507" s="4">
        <v>10000000000000</v>
      </c>
      <c r="L2507" t="s">
        <v>10922</v>
      </c>
      <c r="M2507" t="s">
        <v>24</v>
      </c>
      <c r="N2507" t="s">
        <v>10839</v>
      </c>
      <c r="O2507" t="s">
        <v>331</v>
      </c>
      <c r="P2507" t="s">
        <v>395</v>
      </c>
      <c r="Q2507" t="s">
        <v>2844</v>
      </c>
    </row>
    <row r="2508" spans="1:17" x14ac:dyDescent="0.25">
      <c r="A2508" t="s">
        <v>10921</v>
      </c>
      <c r="B2508" t="s">
        <v>2660</v>
      </c>
      <c r="C2508">
        <v>2</v>
      </c>
      <c r="D2508" t="s">
        <v>18</v>
      </c>
      <c r="E2508" t="s">
        <v>37</v>
      </c>
      <c r="F2508" s="1">
        <v>0.33333333333333331</v>
      </c>
      <c r="G2508" t="s">
        <v>10882</v>
      </c>
      <c r="H2508" t="s">
        <v>38</v>
      </c>
      <c r="I2508">
        <v>240</v>
      </c>
      <c r="J2508">
        <v>8</v>
      </c>
      <c r="K2508" s="4">
        <v>10000000000000</v>
      </c>
      <c r="L2508" t="s">
        <v>10922</v>
      </c>
      <c r="M2508" t="s">
        <v>24</v>
      </c>
      <c r="N2508" t="s">
        <v>10839</v>
      </c>
      <c r="O2508" t="s">
        <v>331</v>
      </c>
      <c r="P2508" t="s">
        <v>395</v>
      </c>
      <c r="Q2508" t="s">
        <v>2845</v>
      </c>
    </row>
    <row r="2509" spans="1:17" x14ac:dyDescent="0.25">
      <c r="A2509" t="s">
        <v>10921</v>
      </c>
      <c r="B2509" t="s">
        <v>2660</v>
      </c>
      <c r="C2509">
        <v>3</v>
      </c>
      <c r="D2509" t="s">
        <v>18</v>
      </c>
      <c r="E2509" t="s">
        <v>19</v>
      </c>
      <c r="F2509" s="1">
        <v>0.33333333333333331</v>
      </c>
      <c r="G2509" t="s">
        <v>10882</v>
      </c>
      <c r="H2509" t="s">
        <v>38</v>
      </c>
      <c r="I2509">
        <v>240</v>
      </c>
      <c r="J2509">
        <v>7</v>
      </c>
      <c r="K2509" s="4">
        <v>1000000000000</v>
      </c>
      <c r="L2509" t="s">
        <v>10922</v>
      </c>
      <c r="M2509" t="s">
        <v>24</v>
      </c>
      <c r="N2509" t="s">
        <v>10839</v>
      </c>
      <c r="O2509" t="s">
        <v>331</v>
      </c>
      <c r="P2509" t="s">
        <v>395</v>
      </c>
      <c r="Q2509" t="s">
        <v>2846</v>
      </c>
    </row>
    <row r="2510" spans="1:17" x14ac:dyDescent="0.25">
      <c r="A2510" t="s">
        <v>10921</v>
      </c>
      <c r="B2510" t="s">
        <v>2660</v>
      </c>
      <c r="C2510">
        <v>4</v>
      </c>
      <c r="D2510" t="s">
        <v>18</v>
      </c>
      <c r="E2510" t="s">
        <v>37</v>
      </c>
      <c r="F2510" s="1">
        <v>0.33333333333333331</v>
      </c>
      <c r="G2510" t="s">
        <v>10882</v>
      </c>
      <c r="H2510" t="s">
        <v>38</v>
      </c>
      <c r="I2510">
        <v>240</v>
      </c>
      <c r="J2510">
        <v>6</v>
      </c>
      <c r="K2510" s="4">
        <v>1000000000000</v>
      </c>
      <c r="L2510" t="s">
        <v>10922</v>
      </c>
      <c r="M2510" t="s">
        <v>24</v>
      </c>
      <c r="N2510" t="s">
        <v>10839</v>
      </c>
      <c r="O2510" t="s">
        <v>331</v>
      </c>
      <c r="P2510" t="s">
        <v>395</v>
      </c>
      <c r="Q2510" t="s">
        <v>2847</v>
      </c>
    </row>
    <row r="2511" spans="1:17" x14ac:dyDescent="0.25">
      <c r="A2511" t="s">
        <v>10921</v>
      </c>
      <c r="B2511" t="s">
        <v>2630</v>
      </c>
      <c r="C2511">
        <v>1</v>
      </c>
      <c r="D2511" t="s">
        <v>18</v>
      </c>
      <c r="E2511" t="s">
        <v>19</v>
      </c>
      <c r="F2511" s="1">
        <v>0.375</v>
      </c>
      <c r="G2511" t="s">
        <v>10882</v>
      </c>
      <c r="H2511" t="s">
        <v>38</v>
      </c>
      <c r="I2511">
        <v>120</v>
      </c>
      <c r="J2511">
        <v>31</v>
      </c>
      <c r="K2511" s="4">
        <v>1E+30</v>
      </c>
      <c r="L2511" t="s">
        <v>10922</v>
      </c>
      <c r="M2511" t="s">
        <v>24</v>
      </c>
      <c r="N2511" t="s">
        <v>10839</v>
      </c>
      <c r="O2511" t="s">
        <v>331</v>
      </c>
      <c r="P2511" t="s">
        <v>395</v>
      </c>
      <c r="Q2511" t="s">
        <v>2848</v>
      </c>
    </row>
    <row r="2512" spans="1:17" x14ac:dyDescent="0.25">
      <c r="A2512" t="s">
        <v>10921</v>
      </c>
      <c r="B2512" t="s">
        <v>2630</v>
      </c>
      <c r="C2512">
        <v>2</v>
      </c>
      <c r="D2512" t="s">
        <v>18</v>
      </c>
      <c r="E2512" t="s">
        <v>37</v>
      </c>
      <c r="F2512" s="1">
        <v>0.375</v>
      </c>
      <c r="G2512" t="s">
        <v>10882</v>
      </c>
      <c r="H2512" t="s">
        <v>38</v>
      </c>
      <c r="I2512">
        <v>120</v>
      </c>
      <c r="J2512">
        <v>33</v>
      </c>
      <c r="K2512" s="4">
        <v>1E+30</v>
      </c>
      <c r="L2512" t="s">
        <v>10922</v>
      </c>
      <c r="M2512" t="s">
        <v>24</v>
      </c>
      <c r="N2512" t="s">
        <v>10839</v>
      </c>
      <c r="O2512" t="s">
        <v>331</v>
      </c>
      <c r="P2512" t="s">
        <v>395</v>
      </c>
      <c r="Q2512" t="s">
        <v>2849</v>
      </c>
    </row>
    <row r="2513" spans="1:17" x14ac:dyDescent="0.25">
      <c r="A2513" t="s">
        <v>10921</v>
      </c>
      <c r="B2513" t="s">
        <v>17</v>
      </c>
      <c r="C2513">
        <v>1</v>
      </c>
      <c r="D2513" t="s">
        <v>18</v>
      </c>
      <c r="E2513" t="s">
        <v>33</v>
      </c>
      <c r="F2513" s="1">
        <v>0.33333333333333331</v>
      </c>
      <c r="G2513" t="s">
        <v>10646</v>
      </c>
      <c r="H2513" t="s">
        <v>2850</v>
      </c>
      <c r="I2513">
        <v>60</v>
      </c>
      <c r="J2513">
        <v>64</v>
      </c>
      <c r="K2513" s="4">
        <v>1.1111110000999999E+44</v>
      </c>
      <c r="L2513" t="s">
        <v>10922</v>
      </c>
      <c r="M2513" t="s">
        <v>915</v>
      </c>
      <c r="N2513" t="s">
        <v>10839</v>
      </c>
      <c r="O2513" t="s">
        <v>331</v>
      </c>
      <c r="P2513" t="s">
        <v>20</v>
      </c>
      <c r="Q2513" t="s">
        <v>2851</v>
      </c>
    </row>
    <row r="2514" spans="1:17" x14ac:dyDescent="0.25">
      <c r="A2514" t="s">
        <v>10921</v>
      </c>
      <c r="B2514" t="s">
        <v>28</v>
      </c>
      <c r="C2514">
        <v>1</v>
      </c>
      <c r="D2514" t="s">
        <v>18</v>
      </c>
      <c r="E2514" t="s">
        <v>42</v>
      </c>
      <c r="F2514" s="1">
        <v>0.58333333333333337</v>
      </c>
      <c r="G2514" t="s">
        <v>10596</v>
      </c>
      <c r="H2514" t="s">
        <v>2850</v>
      </c>
      <c r="I2514">
        <v>60</v>
      </c>
      <c r="J2514">
        <v>64</v>
      </c>
      <c r="K2514" s="4">
        <v>9.9999999999999995E+33</v>
      </c>
      <c r="L2514" t="s">
        <v>10922</v>
      </c>
      <c r="M2514" t="s">
        <v>915</v>
      </c>
      <c r="N2514" t="s">
        <v>10839</v>
      </c>
      <c r="O2514" t="s">
        <v>331</v>
      </c>
      <c r="P2514" t="s">
        <v>20</v>
      </c>
      <c r="Q2514" t="s">
        <v>2852</v>
      </c>
    </row>
    <row r="2515" spans="1:17" x14ac:dyDescent="0.25">
      <c r="A2515" t="s">
        <v>10921</v>
      </c>
      <c r="B2515" t="s">
        <v>32</v>
      </c>
      <c r="C2515">
        <v>1</v>
      </c>
      <c r="D2515" t="s">
        <v>18</v>
      </c>
      <c r="E2515" t="s">
        <v>19</v>
      </c>
      <c r="F2515" s="1">
        <v>0.45833333333333331</v>
      </c>
      <c r="G2515" t="s">
        <v>10639</v>
      </c>
      <c r="H2515" t="s">
        <v>2850</v>
      </c>
      <c r="I2515">
        <v>60</v>
      </c>
      <c r="J2515">
        <v>64</v>
      </c>
      <c r="K2515" s="4">
        <v>9.9999999999999995E+33</v>
      </c>
      <c r="L2515" t="s">
        <v>10922</v>
      </c>
      <c r="M2515" t="s">
        <v>915</v>
      </c>
      <c r="N2515" t="s">
        <v>10839</v>
      </c>
      <c r="O2515" t="s">
        <v>331</v>
      </c>
      <c r="P2515" t="s">
        <v>20</v>
      </c>
      <c r="Q2515" t="s">
        <v>2853</v>
      </c>
    </row>
    <row r="2516" spans="1:17" x14ac:dyDescent="0.25">
      <c r="A2516" t="s">
        <v>10923</v>
      </c>
      <c r="B2516" t="s">
        <v>17</v>
      </c>
      <c r="C2516">
        <v>1</v>
      </c>
      <c r="D2516" t="s">
        <v>18</v>
      </c>
      <c r="E2516" t="s">
        <v>19</v>
      </c>
      <c r="F2516" s="1">
        <v>0.58333333333333337</v>
      </c>
      <c r="G2516" t="s">
        <v>10596</v>
      </c>
      <c r="H2516" t="s">
        <v>10924</v>
      </c>
      <c r="I2516">
        <v>60</v>
      </c>
      <c r="J2516">
        <v>65</v>
      </c>
      <c r="K2516" s="4">
        <v>1.1111100111111E+24</v>
      </c>
      <c r="L2516" t="s">
        <v>10925</v>
      </c>
      <c r="M2516" t="s">
        <v>915</v>
      </c>
      <c r="N2516" t="s">
        <v>10839</v>
      </c>
      <c r="O2516" t="s">
        <v>66</v>
      </c>
      <c r="P2516" t="s">
        <v>20</v>
      </c>
      <c r="Q2516" t="s">
        <v>2854</v>
      </c>
    </row>
    <row r="2517" spans="1:17" x14ac:dyDescent="0.25">
      <c r="A2517" t="s">
        <v>10923</v>
      </c>
      <c r="B2517" t="s">
        <v>28</v>
      </c>
      <c r="C2517">
        <v>1</v>
      </c>
      <c r="D2517" t="s">
        <v>18</v>
      </c>
      <c r="E2517" t="s">
        <v>33</v>
      </c>
      <c r="F2517" s="1">
        <v>0.45833333333333331</v>
      </c>
      <c r="G2517" t="s">
        <v>10669</v>
      </c>
      <c r="H2517" t="s">
        <v>10926</v>
      </c>
      <c r="I2517">
        <v>60</v>
      </c>
      <c r="J2517">
        <v>65</v>
      </c>
      <c r="K2517" s="4">
        <v>1.111110011111E+24</v>
      </c>
      <c r="L2517" t="s">
        <v>10925</v>
      </c>
      <c r="M2517" t="s">
        <v>915</v>
      </c>
      <c r="N2517" t="s">
        <v>10839</v>
      </c>
      <c r="O2517" t="s">
        <v>66</v>
      </c>
      <c r="P2517" t="s">
        <v>20</v>
      </c>
      <c r="Q2517" t="s">
        <v>2855</v>
      </c>
    </row>
    <row r="2518" spans="1:17" x14ac:dyDescent="0.25">
      <c r="A2518" t="s">
        <v>10923</v>
      </c>
      <c r="B2518" t="s">
        <v>32</v>
      </c>
      <c r="C2518">
        <v>1</v>
      </c>
      <c r="D2518" t="s">
        <v>18</v>
      </c>
      <c r="E2518" t="s">
        <v>42</v>
      </c>
      <c r="F2518" s="1">
        <v>0.41666666666666669</v>
      </c>
      <c r="G2518" t="s">
        <v>10652</v>
      </c>
      <c r="H2518" t="s">
        <v>10927</v>
      </c>
      <c r="I2518">
        <v>60</v>
      </c>
      <c r="J2518">
        <v>65</v>
      </c>
      <c r="K2518" s="4">
        <v>1.111110011111E+24</v>
      </c>
      <c r="L2518" t="s">
        <v>10925</v>
      </c>
      <c r="M2518" t="s">
        <v>915</v>
      </c>
      <c r="N2518" t="s">
        <v>10839</v>
      </c>
      <c r="O2518" t="s">
        <v>66</v>
      </c>
      <c r="P2518" t="s">
        <v>20</v>
      </c>
      <c r="Q2518" t="s">
        <v>2856</v>
      </c>
    </row>
    <row r="2519" spans="1:17" x14ac:dyDescent="0.25">
      <c r="A2519" t="s">
        <v>10923</v>
      </c>
      <c r="B2519" t="s">
        <v>479</v>
      </c>
      <c r="C2519">
        <v>1</v>
      </c>
      <c r="D2519" t="s">
        <v>18</v>
      </c>
      <c r="E2519" t="s">
        <v>19</v>
      </c>
      <c r="F2519" s="1">
        <v>0.5</v>
      </c>
      <c r="G2519" t="s">
        <v>10775</v>
      </c>
      <c r="H2519" t="s">
        <v>2612</v>
      </c>
      <c r="I2519">
        <v>60</v>
      </c>
      <c r="J2519">
        <v>65</v>
      </c>
      <c r="K2519" s="4">
        <v>1E+21</v>
      </c>
      <c r="L2519" t="s">
        <v>38</v>
      </c>
      <c r="M2519" t="s">
        <v>915</v>
      </c>
      <c r="N2519" t="s">
        <v>10839</v>
      </c>
      <c r="O2519" t="s">
        <v>66</v>
      </c>
      <c r="P2519" t="s">
        <v>20</v>
      </c>
      <c r="Q2519" t="s">
        <v>2857</v>
      </c>
    </row>
    <row r="2520" spans="1:17" x14ac:dyDescent="0.25">
      <c r="A2520" t="s">
        <v>10923</v>
      </c>
      <c r="B2520" t="s">
        <v>36</v>
      </c>
      <c r="C2520">
        <v>1</v>
      </c>
      <c r="D2520" t="s">
        <v>18</v>
      </c>
      <c r="E2520" t="s">
        <v>29</v>
      </c>
      <c r="F2520" s="1">
        <v>0.5625</v>
      </c>
      <c r="G2520" t="s">
        <v>10928</v>
      </c>
      <c r="H2520" t="s">
        <v>2655</v>
      </c>
      <c r="I2520">
        <v>180</v>
      </c>
      <c r="J2520">
        <v>65</v>
      </c>
      <c r="K2520" s="4">
        <v>1E+16</v>
      </c>
      <c r="L2520" t="s">
        <v>38</v>
      </c>
      <c r="M2520" t="s">
        <v>24</v>
      </c>
      <c r="N2520" t="s">
        <v>10839</v>
      </c>
      <c r="O2520" t="s">
        <v>66</v>
      </c>
      <c r="P2520" t="s">
        <v>39</v>
      </c>
      <c r="Q2520" t="s">
        <v>2858</v>
      </c>
    </row>
    <row r="2521" spans="1:17" x14ac:dyDescent="0.25">
      <c r="A2521" t="s">
        <v>10929</v>
      </c>
      <c r="B2521" t="s">
        <v>17</v>
      </c>
      <c r="C2521">
        <v>1</v>
      </c>
      <c r="D2521" t="s">
        <v>18</v>
      </c>
      <c r="E2521" t="s">
        <v>33</v>
      </c>
      <c r="F2521" s="1">
        <v>0.5</v>
      </c>
      <c r="G2521" t="s">
        <v>9247</v>
      </c>
      <c r="H2521" t="s">
        <v>10930</v>
      </c>
      <c r="I2521">
        <v>60</v>
      </c>
      <c r="J2521">
        <v>31</v>
      </c>
      <c r="K2521" s="4">
        <v>1.1111110001111099E+44</v>
      </c>
      <c r="L2521" t="s">
        <v>10931</v>
      </c>
      <c r="M2521" t="s">
        <v>24</v>
      </c>
      <c r="N2521" t="s">
        <v>10839</v>
      </c>
      <c r="O2521" t="s">
        <v>25</v>
      </c>
      <c r="P2521" t="s">
        <v>20</v>
      </c>
      <c r="Q2521" t="s">
        <v>2859</v>
      </c>
    </row>
    <row r="2522" spans="1:17" x14ac:dyDescent="0.25">
      <c r="A2522" t="s">
        <v>10929</v>
      </c>
      <c r="B2522" t="s">
        <v>28</v>
      </c>
      <c r="C2522">
        <v>1</v>
      </c>
      <c r="D2522" t="s">
        <v>18</v>
      </c>
      <c r="E2522" t="s">
        <v>42</v>
      </c>
      <c r="F2522" s="1">
        <v>0.5</v>
      </c>
      <c r="G2522" t="s">
        <v>9295</v>
      </c>
      <c r="H2522" t="s">
        <v>10932</v>
      </c>
      <c r="I2522">
        <v>60</v>
      </c>
      <c r="J2522">
        <v>31</v>
      </c>
      <c r="K2522" s="4">
        <v>1.1111110001111099E+44</v>
      </c>
      <c r="L2522" t="s">
        <v>10931</v>
      </c>
      <c r="M2522" t="s">
        <v>24</v>
      </c>
      <c r="N2522" t="s">
        <v>10839</v>
      </c>
      <c r="O2522" t="s">
        <v>25</v>
      </c>
      <c r="P2522" t="s">
        <v>20</v>
      </c>
      <c r="Q2522" t="s">
        <v>2860</v>
      </c>
    </row>
    <row r="2523" spans="1:17" x14ac:dyDescent="0.25">
      <c r="A2523" t="s">
        <v>10929</v>
      </c>
      <c r="B2523" t="s">
        <v>32</v>
      </c>
      <c r="C2523">
        <v>1</v>
      </c>
      <c r="D2523" t="s">
        <v>18</v>
      </c>
      <c r="E2523" t="s">
        <v>29</v>
      </c>
      <c r="F2523" s="1">
        <v>0.54166666666666663</v>
      </c>
      <c r="G2523" t="s">
        <v>9202</v>
      </c>
      <c r="H2523" t="s">
        <v>10933</v>
      </c>
      <c r="I2523">
        <v>60</v>
      </c>
      <c r="J2523">
        <v>31</v>
      </c>
      <c r="K2523" s="4">
        <v>1.1111010001111099E+44</v>
      </c>
      <c r="L2523" t="s">
        <v>10931</v>
      </c>
      <c r="M2523" t="s">
        <v>24</v>
      </c>
      <c r="N2523" t="s">
        <v>10839</v>
      </c>
      <c r="O2523" t="s">
        <v>25</v>
      </c>
      <c r="P2523" t="s">
        <v>20</v>
      </c>
      <c r="Q2523" t="s">
        <v>2861</v>
      </c>
    </row>
    <row r="2524" spans="1:17" x14ac:dyDescent="0.25">
      <c r="A2524" t="s">
        <v>10934</v>
      </c>
      <c r="B2524" t="s">
        <v>17</v>
      </c>
      <c r="C2524">
        <v>1</v>
      </c>
      <c r="D2524" t="s">
        <v>18</v>
      </c>
      <c r="E2524" t="s">
        <v>29</v>
      </c>
      <c r="F2524" s="1">
        <v>0.375</v>
      </c>
      <c r="G2524" t="s">
        <v>9194</v>
      </c>
      <c r="H2524" t="s">
        <v>10935</v>
      </c>
      <c r="I2524">
        <v>60</v>
      </c>
      <c r="J2524">
        <v>38</v>
      </c>
      <c r="K2524" s="4">
        <v>1.1111010001111099E+44</v>
      </c>
      <c r="L2524" t="s">
        <v>10936</v>
      </c>
      <c r="M2524" t="s">
        <v>24</v>
      </c>
      <c r="N2524" t="s">
        <v>10839</v>
      </c>
      <c r="O2524" t="s">
        <v>25</v>
      </c>
      <c r="P2524" t="s">
        <v>20</v>
      </c>
      <c r="Q2524" t="s">
        <v>2862</v>
      </c>
    </row>
    <row r="2525" spans="1:17" x14ac:dyDescent="0.25">
      <c r="A2525" t="s">
        <v>10934</v>
      </c>
      <c r="B2525" t="s">
        <v>28</v>
      </c>
      <c r="C2525">
        <v>1</v>
      </c>
      <c r="D2525" t="s">
        <v>18</v>
      </c>
      <c r="E2525" t="s">
        <v>37</v>
      </c>
      <c r="F2525" s="1">
        <v>0.45833333333333331</v>
      </c>
      <c r="G2525" t="s">
        <v>9227</v>
      </c>
      <c r="H2525" t="s">
        <v>10937</v>
      </c>
      <c r="I2525">
        <v>60</v>
      </c>
      <c r="J2525">
        <v>38</v>
      </c>
      <c r="K2525" s="4">
        <v>1.100011111E+39</v>
      </c>
      <c r="L2525" t="s">
        <v>10936</v>
      </c>
      <c r="M2525" t="s">
        <v>24</v>
      </c>
      <c r="N2525" t="s">
        <v>10839</v>
      </c>
      <c r="O2525" t="s">
        <v>25</v>
      </c>
      <c r="P2525" t="s">
        <v>20</v>
      </c>
      <c r="Q2525" t="s">
        <v>2863</v>
      </c>
    </row>
    <row r="2526" spans="1:17" x14ac:dyDescent="0.25">
      <c r="A2526" t="s">
        <v>10934</v>
      </c>
      <c r="B2526" t="s">
        <v>32</v>
      </c>
      <c r="C2526">
        <v>1</v>
      </c>
      <c r="D2526" t="s">
        <v>18</v>
      </c>
      <c r="E2526" t="s">
        <v>33</v>
      </c>
      <c r="F2526" s="1">
        <v>0.45833333333333331</v>
      </c>
      <c r="G2526" t="s">
        <v>9227</v>
      </c>
      <c r="H2526" t="s">
        <v>10938</v>
      </c>
      <c r="I2526">
        <v>60</v>
      </c>
      <c r="J2526">
        <v>38</v>
      </c>
      <c r="K2526" s="4">
        <v>1.1111110001111099E+44</v>
      </c>
      <c r="L2526" t="s">
        <v>10936</v>
      </c>
      <c r="M2526" t="s">
        <v>24</v>
      </c>
      <c r="N2526" t="s">
        <v>10839</v>
      </c>
      <c r="O2526" t="s">
        <v>25</v>
      </c>
      <c r="P2526" t="s">
        <v>20</v>
      </c>
      <c r="Q2526" t="s">
        <v>2864</v>
      </c>
    </row>
    <row r="2527" spans="1:17" x14ac:dyDescent="0.25">
      <c r="A2527" t="s">
        <v>10934</v>
      </c>
      <c r="B2527" t="s">
        <v>44</v>
      </c>
      <c r="C2527">
        <v>1</v>
      </c>
      <c r="D2527" t="s">
        <v>18</v>
      </c>
      <c r="E2527" t="s">
        <v>33</v>
      </c>
      <c r="F2527" s="1">
        <v>0.41666666666666669</v>
      </c>
      <c r="G2527" t="s">
        <v>9162</v>
      </c>
      <c r="H2527" t="s">
        <v>38</v>
      </c>
      <c r="I2527">
        <v>60</v>
      </c>
      <c r="J2527">
        <v>38</v>
      </c>
      <c r="K2527" s="4">
        <v>1E+40</v>
      </c>
      <c r="L2527" t="s">
        <v>38</v>
      </c>
      <c r="M2527" t="s">
        <v>24</v>
      </c>
      <c r="N2527" t="s">
        <v>10839</v>
      </c>
      <c r="O2527" t="s">
        <v>25</v>
      </c>
      <c r="P2527" t="s">
        <v>45</v>
      </c>
      <c r="Q2527" t="s">
        <v>2865</v>
      </c>
    </row>
    <row r="2528" spans="1:17" x14ac:dyDescent="0.25">
      <c r="A2528" t="s">
        <v>10939</v>
      </c>
      <c r="B2528" t="s">
        <v>17</v>
      </c>
      <c r="C2528">
        <v>1</v>
      </c>
      <c r="D2528" t="s">
        <v>18</v>
      </c>
      <c r="E2528" t="s">
        <v>42</v>
      </c>
      <c r="F2528" s="1">
        <v>0.375</v>
      </c>
      <c r="G2528" t="s">
        <v>9228</v>
      </c>
      <c r="H2528" t="s">
        <v>10940</v>
      </c>
      <c r="I2528">
        <v>60</v>
      </c>
      <c r="J2528">
        <v>8</v>
      </c>
      <c r="K2528" s="4">
        <v>1.1111110001111099E+44</v>
      </c>
      <c r="L2528" t="s">
        <v>10941</v>
      </c>
      <c r="M2528" t="s">
        <v>24</v>
      </c>
      <c r="N2528" t="s">
        <v>10839</v>
      </c>
      <c r="O2528" t="s">
        <v>25</v>
      </c>
      <c r="P2528" t="s">
        <v>20</v>
      </c>
      <c r="Q2528" t="s">
        <v>2866</v>
      </c>
    </row>
    <row r="2529" spans="1:17" x14ac:dyDescent="0.25">
      <c r="A2529" t="s">
        <v>10939</v>
      </c>
      <c r="B2529" t="s">
        <v>28</v>
      </c>
      <c r="C2529">
        <v>1</v>
      </c>
      <c r="D2529" t="s">
        <v>18</v>
      </c>
      <c r="E2529" t="s">
        <v>19</v>
      </c>
      <c r="F2529" s="1">
        <v>0.45833333333333331</v>
      </c>
      <c r="G2529" t="s">
        <v>9358</v>
      </c>
      <c r="H2529" t="s">
        <v>10942</v>
      </c>
      <c r="I2529">
        <v>60</v>
      </c>
      <c r="J2529">
        <v>8</v>
      </c>
      <c r="K2529" s="4">
        <v>1.1111010001111099E+44</v>
      </c>
      <c r="L2529" t="s">
        <v>10941</v>
      </c>
      <c r="M2529" t="s">
        <v>24</v>
      </c>
      <c r="N2529" t="s">
        <v>10839</v>
      </c>
      <c r="O2529" t="s">
        <v>25</v>
      </c>
      <c r="P2529" t="s">
        <v>20</v>
      </c>
      <c r="Q2529" t="s">
        <v>2867</v>
      </c>
    </row>
    <row r="2530" spans="1:17" x14ac:dyDescent="0.25">
      <c r="A2530" t="s">
        <v>10939</v>
      </c>
      <c r="B2530" t="s">
        <v>32</v>
      </c>
      <c r="C2530">
        <v>1</v>
      </c>
      <c r="D2530" t="s">
        <v>18</v>
      </c>
      <c r="E2530" t="s">
        <v>37</v>
      </c>
      <c r="F2530" s="1">
        <v>0.375</v>
      </c>
      <c r="G2530" t="s">
        <v>10943</v>
      </c>
      <c r="H2530" t="s">
        <v>10944</v>
      </c>
      <c r="I2530">
        <v>60</v>
      </c>
      <c r="J2530">
        <v>8</v>
      </c>
      <c r="K2530" s="4">
        <v>1.11101100011111E+44</v>
      </c>
      <c r="L2530" t="s">
        <v>10941</v>
      </c>
      <c r="M2530" t="s">
        <v>24</v>
      </c>
      <c r="N2530" t="s">
        <v>10839</v>
      </c>
      <c r="O2530" t="s">
        <v>25</v>
      </c>
      <c r="P2530" t="s">
        <v>20</v>
      </c>
      <c r="Q2530" t="s">
        <v>2868</v>
      </c>
    </row>
    <row r="2531" spans="1:17" x14ac:dyDescent="0.25">
      <c r="A2531" t="s">
        <v>10945</v>
      </c>
      <c r="B2531" t="s">
        <v>17</v>
      </c>
      <c r="C2531">
        <v>1</v>
      </c>
      <c r="D2531" t="s">
        <v>18</v>
      </c>
      <c r="E2531" t="s">
        <v>19</v>
      </c>
      <c r="F2531" s="1">
        <v>0.625</v>
      </c>
      <c r="G2531" t="s">
        <v>9194</v>
      </c>
      <c r="H2531" t="s">
        <v>10946</v>
      </c>
      <c r="I2531">
        <v>60</v>
      </c>
      <c r="J2531">
        <v>55</v>
      </c>
      <c r="K2531" s="4">
        <v>1.1E+24</v>
      </c>
      <c r="L2531" t="s">
        <v>10947</v>
      </c>
      <c r="M2531" t="s">
        <v>24</v>
      </c>
      <c r="N2531" t="s">
        <v>10839</v>
      </c>
      <c r="O2531" t="s">
        <v>66</v>
      </c>
      <c r="P2531" t="s">
        <v>20</v>
      </c>
      <c r="Q2531" t="s">
        <v>2870</v>
      </c>
    </row>
    <row r="2532" spans="1:17" x14ac:dyDescent="0.25">
      <c r="A2532" t="s">
        <v>10945</v>
      </c>
      <c r="B2532" t="s">
        <v>28</v>
      </c>
      <c r="C2532">
        <v>1</v>
      </c>
      <c r="D2532" t="s">
        <v>18</v>
      </c>
      <c r="E2532" t="s">
        <v>37</v>
      </c>
      <c r="F2532" s="1">
        <v>0.41666666666666669</v>
      </c>
      <c r="G2532" t="s">
        <v>9197</v>
      </c>
      <c r="H2532" t="s">
        <v>10948</v>
      </c>
      <c r="I2532">
        <v>60</v>
      </c>
      <c r="J2532">
        <v>55</v>
      </c>
      <c r="K2532" s="4">
        <v>1.1E+24</v>
      </c>
      <c r="L2532" t="s">
        <v>10947</v>
      </c>
      <c r="M2532" t="s">
        <v>24</v>
      </c>
      <c r="N2532" t="s">
        <v>10839</v>
      </c>
      <c r="O2532" t="s">
        <v>66</v>
      </c>
      <c r="P2532" t="s">
        <v>20</v>
      </c>
      <c r="Q2532" t="s">
        <v>2871</v>
      </c>
    </row>
    <row r="2533" spans="1:17" x14ac:dyDescent="0.25">
      <c r="A2533" t="s">
        <v>10945</v>
      </c>
      <c r="B2533" t="s">
        <v>32</v>
      </c>
      <c r="C2533">
        <v>1</v>
      </c>
      <c r="D2533" t="s">
        <v>18</v>
      </c>
      <c r="E2533" t="s">
        <v>33</v>
      </c>
      <c r="F2533" s="1">
        <v>0.41666666666666669</v>
      </c>
      <c r="G2533" t="s">
        <v>9195</v>
      </c>
      <c r="H2533" t="s">
        <v>2869</v>
      </c>
      <c r="I2533">
        <v>60</v>
      </c>
      <c r="J2533">
        <v>55</v>
      </c>
      <c r="K2533" s="4">
        <v>9.9999999999999992E+22</v>
      </c>
      <c r="L2533" t="s">
        <v>10947</v>
      </c>
      <c r="M2533" t="s">
        <v>24</v>
      </c>
      <c r="N2533" t="s">
        <v>10839</v>
      </c>
      <c r="O2533" t="s">
        <v>66</v>
      </c>
      <c r="P2533" t="s">
        <v>20</v>
      </c>
      <c r="Q2533" t="s">
        <v>2872</v>
      </c>
    </row>
    <row r="2534" spans="1:17" x14ac:dyDescent="0.25">
      <c r="A2534" t="s">
        <v>10949</v>
      </c>
      <c r="B2534" t="s">
        <v>17</v>
      </c>
      <c r="C2534">
        <v>1</v>
      </c>
      <c r="D2534" t="s">
        <v>18</v>
      </c>
      <c r="E2534" t="s">
        <v>19</v>
      </c>
      <c r="F2534" s="1">
        <v>0.5</v>
      </c>
      <c r="G2534" t="s">
        <v>9247</v>
      </c>
      <c r="H2534" t="s">
        <v>10950</v>
      </c>
      <c r="I2534">
        <v>60</v>
      </c>
      <c r="J2534">
        <v>56</v>
      </c>
      <c r="K2534" s="4">
        <v>9.9999999999999995E+33</v>
      </c>
      <c r="L2534" t="s">
        <v>10364</v>
      </c>
      <c r="M2534" t="s">
        <v>24</v>
      </c>
      <c r="N2534" t="s">
        <v>10839</v>
      </c>
      <c r="O2534" t="s">
        <v>331</v>
      </c>
      <c r="P2534" t="s">
        <v>20</v>
      </c>
      <c r="Q2534" t="s">
        <v>2873</v>
      </c>
    </row>
    <row r="2535" spans="1:17" x14ac:dyDescent="0.25">
      <c r="A2535" t="s">
        <v>10949</v>
      </c>
      <c r="B2535" t="s">
        <v>28</v>
      </c>
      <c r="C2535">
        <v>1</v>
      </c>
      <c r="D2535" t="s">
        <v>18</v>
      </c>
      <c r="E2535" t="s">
        <v>19</v>
      </c>
      <c r="F2535" s="1">
        <v>0.5</v>
      </c>
      <c r="G2535" t="s">
        <v>9166</v>
      </c>
      <c r="H2535" t="s">
        <v>38</v>
      </c>
      <c r="I2535">
        <v>60</v>
      </c>
      <c r="J2535">
        <v>56</v>
      </c>
      <c r="K2535" s="4">
        <v>1.0000000000000001E+32</v>
      </c>
      <c r="L2535" t="s">
        <v>38</v>
      </c>
      <c r="M2535" t="s">
        <v>24</v>
      </c>
      <c r="N2535" t="s">
        <v>10839</v>
      </c>
      <c r="O2535" t="s">
        <v>331</v>
      </c>
      <c r="P2535" t="s">
        <v>20</v>
      </c>
      <c r="Q2535" t="s">
        <v>2874</v>
      </c>
    </row>
    <row r="2536" spans="1:17" x14ac:dyDescent="0.25">
      <c r="A2536" t="s">
        <v>10949</v>
      </c>
      <c r="B2536" t="s">
        <v>44</v>
      </c>
      <c r="C2536">
        <v>1</v>
      </c>
      <c r="D2536" t="s">
        <v>18</v>
      </c>
      <c r="E2536" t="s">
        <v>19</v>
      </c>
      <c r="F2536" s="1">
        <v>0.45833333333333331</v>
      </c>
      <c r="G2536" t="s">
        <v>38</v>
      </c>
      <c r="H2536" t="s">
        <v>38</v>
      </c>
      <c r="I2536">
        <v>60</v>
      </c>
      <c r="J2536">
        <v>0</v>
      </c>
      <c r="K2536" s="4">
        <v>9.9999999999999995E+32</v>
      </c>
      <c r="L2536" t="s">
        <v>10364</v>
      </c>
      <c r="N2536" t="s">
        <v>10839</v>
      </c>
      <c r="O2536" t="s">
        <v>331</v>
      </c>
      <c r="P2536" t="s">
        <v>45</v>
      </c>
      <c r="Q2536" t="s">
        <v>2875</v>
      </c>
    </row>
    <row r="2537" spans="1:17" x14ac:dyDescent="0.25">
      <c r="A2537" t="s">
        <v>10949</v>
      </c>
      <c r="B2537" t="s">
        <v>44</v>
      </c>
      <c r="C2537">
        <v>2</v>
      </c>
      <c r="D2537" t="s">
        <v>18</v>
      </c>
      <c r="E2537" t="s">
        <v>19</v>
      </c>
      <c r="F2537" s="1">
        <v>0.5</v>
      </c>
      <c r="G2537" t="s">
        <v>38</v>
      </c>
      <c r="H2537" t="s">
        <v>38</v>
      </c>
      <c r="I2537">
        <v>60</v>
      </c>
      <c r="J2537">
        <v>0</v>
      </c>
      <c r="K2537" s="4">
        <v>9.9999999999999995E+32</v>
      </c>
      <c r="L2537" t="s">
        <v>10364</v>
      </c>
      <c r="N2537" t="s">
        <v>10839</v>
      </c>
      <c r="O2537" t="s">
        <v>331</v>
      </c>
      <c r="P2537" t="s">
        <v>45</v>
      </c>
      <c r="Q2537" t="s">
        <v>2876</v>
      </c>
    </row>
    <row r="2538" spans="1:17" x14ac:dyDescent="0.25">
      <c r="A2538" t="s">
        <v>10949</v>
      </c>
      <c r="B2538" t="s">
        <v>44</v>
      </c>
      <c r="C2538">
        <v>3</v>
      </c>
      <c r="D2538" t="s">
        <v>18</v>
      </c>
      <c r="E2538" t="s">
        <v>29</v>
      </c>
      <c r="F2538" s="1">
        <v>0.45833333333333331</v>
      </c>
      <c r="G2538" t="s">
        <v>38</v>
      </c>
      <c r="H2538" t="s">
        <v>38</v>
      </c>
      <c r="I2538">
        <v>60</v>
      </c>
      <c r="J2538">
        <v>0</v>
      </c>
      <c r="K2538" s="4">
        <v>9.9999999999999995E+32</v>
      </c>
      <c r="L2538" t="s">
        <v>10364</v>
      </c>
      <c r="N2538" t="s">
        <v>10839</v>
      </c>
      <c r="O2538" t="s">
        <v>331</v>
      </c>
      <c r="P2538" t="s">
        <v>45</v>
      </c>
      <c r="Q2538" t="s">
        <v>2877</v>
      </c>
    </row>
    <row r="2539" spans="1:17" x14ac:dyDescent="0.25">
      <c r="A2539" t="s">
        <v>10949</v>
      </c>
      <c r="B2539" t="s">
        <v>44</v>
      </c>
      <c r="C2539">
        <v>4</v>
      </c>
      <c r="D2539" t="s">
        <v>18</v>
      </c>
      <c r="E2539" t="s">
        <v>29</v>
      </c>
      <c r="F2539" s="1">
        <v>0.5</v>
      </c>
      <c r="G2539" t="s">
        <v>38</v>
      </c>
      <c r="H2539" t="s">
        <v>38</v>
      </c>
      <c r="I2539">
        <v>60</v>
      </c>
      <c r="J2539">
        <v>0</v>
      </c>
      <c r="K2539" s="4">
        <v>9.9999999999999995E+32</v>
      </c>
      <c r="L2539" t="s">
        <v>10364</v>
      </c>
      <c r="N2539" t="s">
        <v>10839</v>
      </c>
      <c r="O2539" t="s">
        <v>331</v>
      </c>
      <c r="P2539" t="s">
        <v>45</v>
      </c>
      <c r="Q2539" t="s">
        <v>2878</v>
      </c>
    </row>
    <row r="2540" spans="1:17" x14ac:dyDescent="0.25">
      <c r="A2540" t="s">
        <v>10949</v>
      </c>
      <c r="B2540" t="s">
        <v>44</v>
      </c>
      <c r="C2540">
        <v>5</v>
      </c>
      <c r="D2540" t="s">
        <v>18</v>
      </c>
      <c r="E2540" t="s">
        <v>33</v>
      </c>
      <c r="F2540" s="1">
        <v>0.45833333333333331</v>
      </c>
      <c r="G2540" t="s">
        <v>38</v>
      </c>
      <c r="H2540" t="s">
        <v>38</v>
      </c>
      <c r="I2540">
        <v>60</v>
      </c>
      <c r="J2540">
        <v>0</v>
      </c>
      <c r="K2540" s="4">
        <v>9.9999999999999995E+32</v>
      </c>
      <c r="L2540" t="s">
        <v>10364</v>
      </c>
      <c r="N2540" t="s">
        <v>10839</v>
      </c>
      <c r="O2540" t="s">
        <v>331</v>
      </c>
      <c r="P2540" t="s">
        <v>45</v>
      </c>
      <c r="Q2540" t="s">
        <v>2879</v>
      </c>
    </row>
    <row r="2541" spans="1:17" x14ac:dyDescent="0.25">
      <c r="A2541" t="s">
        <v>10949</v>
      </c>
      <c r="B2541" t="s">
        <v>44</v>
      </c>
      <c r="C2541">
        <v>6</v>
      </c>
      <c r="D2541" t="s">
        <v>18</v>
      </c>
      <c r="E2541" t="s">
        <v>33</v>
      </c>
      <c r="F2541" s="1">
        <v>0.5</v>
      </c>
      <c r="G2541" t="s">
        <v>38</v>
      </c>
      <c r="H2541" t="s">
        <v>38</v>
      </c>
      <c r="I2541">
        <v>60</v>
      </c>
      <c r="J2541">
        <v>0</v>
      </c>
      <c r="K2541" s="4">
        <v>9.9999999999999995E+32</v>
      </c>
      <c r="L2541" t="s">
        <v>10364</v>
      </c>
      <c r="N2541" t="s">
        <v>10839</v>
      </c>
      <c r="O2541" t="s">
        <v>331</v>
      </c>
      <c r="P2541" t="s">
        <v>45</v>
      </c>
      <c r="Q2541" t="s">
        <v>2880</v>
      </c>
    </row>
    <row r="2542" spans="1:17" x14ac:dyDescent="0.25">
      <c r="A2542" t="s">
        <v>10949</v>
      </c>
      <c r="B2542" t="s">
        <v>179</v>
      </c>
      <c r="C2542">
        <v>1</v>
      </c>
      <c r="D2542" t="s">
        <v>18</v>
      </c>
      <c r="E2542" t="s">
        <v>33</v>
      </c>
      <c r="F2542" s="1">
        <v>0.5</v>
      </c>
      <c r="G2542" t="s">
        <v>9359</v>
      </c>
      <c r="H2542" t="s">
        <v>10951</v>
      </c>
      <c r="I2542">
        <v>360</v>
      </c>
      <c r="J2542">
        <v>0</v>
      </c>
      <c r="K2542" s="4">
        <v>10000000000</v>
      </c>
      <c r="L2542" t="s">
        <v>10364</v>
      </c>
      <c r="M2542" t="s">
        <v>24</v>
      </c>
      <c r="N2542" t="s">
        <v>10839</v>
      </c>
      <c r="O2542" t="s">
        <v>331</v>
      </c>
      <c r="P2542" t="s">
        <v>180</v>
      </c>
      <c r="Q2542" t="s">
        <v>2882</v>
      </c>
    </row>
    <row r="2543" spans="1:17" x14ac:dyDescent="0.25">
      <c r="A2543" t="s">
        <v>10949</v>
      </c>
      <c r="B2543" t="s">
        <v>179</v>
      </c>
      <c r="C2543">
        <v>2</v>
      </c>
      <c r="D2543" t="s">
        <v>18</v>
      </c>
      <c r="E2543" t="s">
        <v>33</v>
      </c>
      <c r="F2543" s="1">
        <v>0.5</v>
      </c>
      <c r="G2543" t="s">
        <v>10952</v>
      </c>
      <c r="H2543" t="s">
        <v>10951</v>
      </c>
      <c r="I2543">
        <v>360</v>
      </c>
      <c r="J2543">
        <v>0</v>
      </c>
      <c r="K2543" s="4">
        <v>10000000000</v>
      </c>
      <c r="L2543" t="s">
        <v>10364</v>
      </c>
      <c r="M2543" t="s">
        <v>24</v>
      </c>
      <c r="N2543" t="s">
        <v>10839</v>
      </c>
      <c r="O2543" t="s">
        <v>331</v>
      </c>
      <c r="P2543" t="s">
        <v>180</v>
      </c>
      <c r="Q2543" t="s">
        <v>2883</v>
      </c>
    </row>
    <row r="2544" spans="1:17" x14ac:dyDescent="0.25">
      <c r="A2544" t="s">
        <v>10949</v>
      </c>
      <c r="B2544" t="s">
        <v>179</v>
      </c>
      <c r="C2544">
        <v>3</v>
      </c>
      <c r="D2544" t="s">
        <v>18</v>
      </c>
      <c r="E2544" t="s">
        <v>33</v>
      </c>
      <c r="F2544" s="1">
        <v>0.5</v>
      </c>
      <c r="G2544" t="s">
        <v>10173</v>
      </c>
      <c r="H2544" t="s">
        <v>10951</v>
      </c>
      <c r="I2544">
        <v>360</v>
      </c>
      <c r="J2544">
        <v>0</v>
      </c>
      <c r="K2544" s="4">
        <v>10000000000</v>
      </c>
      <c r="L2544" t="s">
        <v>10364</v>
      </c>
      <c r="M2544" t="s">
        <v>24</v>
      </c>
      <c r="N2544" t="s">
        <v>10839</v>
      </c>
      <c r="O2544" t="s">
        <v>331</v>
      </c>
      <c r="P2544" t="s">
        <v>180</v>
      </c>
      <c r="Q2544" t="s">
        <v>2884</v>
      </c>
    </row>
    <row r="2545" spans="1:17" x14ac:dyDescent="0.25">
      <c r="A2545" t="s">
        <v>10953</v>
      </c>
      <c r="B2545" t="s">
        <v>17</v>
      </c>
      <c r="C2545">
        <v>1</v>
      </c>
      <c r="D2545" t="s">
        <v>18</v>
      </c>
      <c r="E2545" t="s">
        <v>29</v>
      </c>
      <c r="F2545" s="1">
        <v>0.41666666666666669</v>
      </c>
      <c r="G2545" t="s">
        <v>9194</v>
      </c>
      <c r="H2545" t="s">
        <v>2655</v>
      </c>
      <c r="I2545">
        <v>60</v>
      </c>
      <c r="J2545">
        <v>58</v>
      </c>
      <c r="K2545" s="4">
        <v>1.1111E+34</v>
      </c>
      <c r="L2545" t="s">
        <v>10954</v>
      </c>
      <c r="M2545" t="s">
        <v>24</v>
      </c>
      <c r="N2545" t="s">
        <v>10839</v>
      </c>
      <c r="O2545" t="s">
        <v>25</v>
      </c>
      <c r="P2545" t="s">
        <v>20</v>
      </c>
      <c r="Q2545" t="s">
        <v>2885</v>
      </c>
    </row>
    <row r="2546" spans="1:17" x14ac:dyDescent="0.25">
      <c r="A2546" t="s">
        <v>10953</v>
      </c>
      <c r="B2546" t="s">
        <v>28</v>
      </c>
      <c r="C2546">
        <v>1</v>
      </c>
      <c r="D2546" t="s">
        <v>18</v>
      </c>
      <c r="E2546" t="s">
        <v>37</v>
      </c>
      <c r="F2546" s="1">
        <v>0.41666666666666669</v>
      </c>
      <c r="G2546" t="s">
        <v>9194</v>
      </c>
      <c r="H2546" t="s">
        <v>10955</v>
      </c>
      <c r="I2546">
        <v>60</v>
      </c>
      <c r="J2546">
        <v>58</v>
      </c>
      <c r="K2546" s="4">
        <v>1.1010110001111099E+44</v>
      </c>
      <c r="L2546" t="s">
        <v>10954</v>
      </c>
      <c r="M2546" t="s">
        <v>24</v>
      </c>
      <c r="N2546" t="s">
        <v>10839</v>
      </c>
      <c r="O2546" t="s">
        <v>25</v>
      </c>
      <c r="P2546" t="s">
        <v>20</v>
      </c>
      <c r="Q2546" t="s">
        <v>2886</v>
      </c>
    </row>
    <row r="2547" spans="1:17" x14ac:dyDescent="0.25">
      <c r="A2547" t="s">
        <v>10953</v>
      </c>
      <c r="B2547" t="s">
        <v>32</v>
      </c>
      <c r="C2547">
        <v>1</v>
      </c>
      <c r="D2547" t="s">
        <v>18</v>
      </c>
      <c r="E2547" t="s">
        <v>33</v>
      </c>
      <c r="F2547" s="1">
        <v>0.375</v>
      </c>
      <c r="G2547" t="s">
        <v>9186</v>
      </c>
      <c r="H2547" t="s">
        <v>10956</v>
      </c>
      <c r="I2547">
        <v>60</v>
      </c>
      <c r="J2547">
        <v>58</v>
      </c>
      <c r="K2547" s="4">
        <v>1.1111110001111099E+44</v>
      </c>
      <c r="L2547" t="s">
        <v>10954</v>
      </c>
      <c r="M2547" t="s">
        <v>24</v>
      </c>
      <c r="N2547" t="s">
        <v>10839</v>
      </c>
      <c r="O2547" t="s">
        <v>25</v>
      </c>
      <c r="P2547" t="s">
        <v>20</v>
      </c>
      <c r="Q2547" t="s">
        <v>2887</v>
      </c>
    </row>
    <row r="2548" spans="1:17" x14ac:dyDescent="0.25">
      <c r="A2548" t="s">
        <v>10953</v>
      </c>
      <c r="B2548" t="s">
        <v>479</v>
      </c>
      <c r="C2548">
        <v>1</v>
      </c>
      <c r="D2548" t="s">
        <v>18</v>
      </c>
      <c r="E2548" t="s">
        <v>42</v>
      </c>
      <c r="F2548" s="1">
        <v>0.33333333333333331</v>
      </c>
      <c r="G2548" t="s">
        <v>9201</v>
      </c>
      <c r="H2548" t="s">
        <v>2655</v>
      </c>
      <c r="I2548">
        <v>60</v>
      </c>
      <c r="J2548">
        <v>58</v>
      </c>
      <c r="K2548" s="4">
        <v>1.1111E+34</v>
      </c>
      <c r="L2548" t="s">
        <v>10954</v>
      </c>
      <c r="M2548" t="s">
        <v>24</v>
      </c>
      <c r="N2548" t="s">
        <v>10839</v>
      </c>
      <c r="O2548" t="s">
        <v>25</v>
      </c>
      <c r="P2548" t="s">
        <v>20</v>
      </c>
      <c r="Q2548" t="s">
        <v>2888</v>
      </c>
    </row>
    <row r="2549" spans="1:17" x14ac:dyDescent="0.25">
      <c r="A2549" t="s">
        <v>10953</v>
      </c>
      <c r="B2549" t="s">
        <v>36</v>
      </c>
      <c r="C2549">
        <v>1</v>
      </c>
      <c r="D2549" t="s">
        <v>18</v>
      </c>
      <c r="E2549" t="s">
        <v>19</v>
      </c>
      <c r="F2549" s="1">
        <v>0.72916666666666663</v>
      </c>
      <c r="G2549" t="s">
        <v>9167</v>
      </c>
      <c r="H2549" t="s">
        <v>38</v>
      </c>
      <c r="I2549">
        <v>120</v>
      </c>
      <c r="J2549">
        <v>58</v>
      </c>
      <c r="K2549" s="4">
        <v>9.9999999999999998E+37</v>
      </c>
      <c r="L2549" t="s">
        <v>38</v>
      </c>
      <c r="M2549" t="s">
        <v>24</v>
      </c>
      <c r="N2549" t="s">
        <v>10839</v>
      </c>
      <c r="O2549" t="s">
        <v>25</v>
      </c>
      <c r="P2549" t="s">
        <v>39</v>
      </c>
      <c r="Q2549" t="s">
        <v>2889</v>
      </c>
    </row>
    <row r="2550" spans="1:17" x14ac:dyDescent="0.25">
      <c r="A2550" t="s">
        <v>10957</v>
      </c>
      <c r="B2550" t="s">
        <v>17</v>
      </c>
      <c r="C2550" t="s">
        <v>411</v>
      </c>
      <c r="D2550" t="s">
        <v>18</v>
      </c>
      <c r="E2550" t="s">
        <v>42</v>
      </c>
      <c r="F2550" s="1">
        <v>0.45833333333333331</v>
      </c>
      <c r="G2550" t="s">
        <v>9282</v>
      </c>
      <c r="H2550" t="s">
        <v>10958</v>
      </c>
      <c r="I2550">
        <v>60</v>
      </c>
      <c r="J2550">
        <v>54</v>
      </c>
      <c r="K2550" s="4">
        <v>1.1111110001110101E+44</v>
      </c>
      <c r="L2550" t="s">
        <v>10959</v>
      </c>
      <c r="M2550" t="s">
        <v>24</v>
      </c>
      <c r="N2550" t="s">
        <v>10839</v>
      </c>
      <c r="O2550" t="s">
        <v>25</v>
      </c>
      <c r="P2550" t="s">
        <v>20</v>
      </c>
      <c r="Q2550" t="s">
        <v>2890</v>
      </c>
    </row>
    <row r="2551" spans="1:17" x14ac:dyDescent="0.25">
      <c r="A2551" t="s">
        <v>10957</v>
      </c>
      <c r="B2551" t="s">
        <v>17</v>
      </c>
      <c r="C2551" t="s">
        <v>413</v>
      </c>
      <c r="D2551" t="s">
        <v>18</v>
      </c>
      <c r="E2551" t="s">
        <v>42</v>
      </c>
      <c r="F2551" s="1">
        <v>0.625</v>
      </c>
      <c r="G2551" t="s">
        <v>9267</v>
      </c>
      <c r="H2551" t="s">
        <v>2746</v>
      </c>
      <c r="I2551">
        <v>60</v>
      </c>
      <c r="J2551">
        <v>54</v>
      </c>
      <c r="K2551" s="4">
        <v>9.9999999999999996E+30</v>
      </c>
      <c r="L2551" t="s">
        <v>10959</v>
      </c>
      <c r="M2551" t="s">
        <v>24</v>
      </c>
      <c r="N2551" t="s">
        <v>10839</v>
      </c>
      <c r="O2551" t="s">
        <v>25</v>
      </c>
      <c r="P2551" t="s">
        <v>20</v>
      </c>
      <c r="Q2551" t="s">
        <v>2890</v>
      </c>
    </row>
    <row r="2552" spans="1:17" x14ac:dyDescent="0.25">
      <c r="A2552" t="s">
        <v>10957</v>
      </c>
      <c r="B2552" t="s">
        <v>28</v>
      </c>
      <c r="C2552" t="s">
        <v>411</v>
      </c>
      <c r="D2552" t="s">
        <v>18</v>
      </c>
      <c r="E2552" t="s">
        <v>33</v>
      </c>
      <c r="F2552" s="1">
        <v>0.54166666666666663</v>
      </c>
      <c r="G2552" t="s">
        <v>9354</v>
      </c>
      <c r="H2552" t="s">
        <v>10960</v>
      </c>
      <c r="I2552">
        <v>60</v>
      </c>
      <c r="J2552">
        <v>54</v>
      </c>
      <c r="K2552" s="4">
        <v>1.1111110001110101E+44</v>
      </c>
      <c r="L2552" t="s">
        <v>10959</v>
      </c>
      <c r="M2552" t="s">
        <v>24</v>
      </c>
      <c r="N2552" t="s">
        <v>10839</v>
      </c>
      <c r="O2552" t="s">
        <v>25</v>
      </c>
      <c r="P2552" t="s">
        <v>20</v>
      </c>
      <c r="Q2552" t="s">
        <v>2891</v>
      </c>
    </row>
    <row r="2553" spans="1:17" x14ac:dyDescent="0.25">
      <c r="A2553" t="s">
        <v>10957</v>
      </c>
      <c r="B2553" t="s">
        <v>28</v>
      </c>
      <c r="C2553" t="s">
        <v>413</v>
      </c>
      <c r="D2553" t="s">
        <v>18</v>
      </c>
      <c r="E2553" t="s">
        <v>37</v>
      </c>
      <c r="F2553" s="1">
        <v>0.5</v>
      </c>
      <c r="G2553" t="s">
        <v>9166</v>
      </c>
      <c r="H2553" t="s">
        <v>2746</v>
      </c>
      <c r="I2553">
        <v>60</v>
      </c>
      <c r="J2553">
        <v>54</v>
      </c>
      <c r="K2553" s="4">
        <v>9.9999999999999996E+30</v>
      </c>
      <c r="L2553" t="s">
        <v>10959</v>
      </c>
      <c r="M2553" t="s">
        <v>24</v>
      </c>
      <c r="N2553" t="s">
        <v>10839</v>
      </c>
      <c r="O2553" t="s">
        <v>25</v>
      </c>
      <c r="P2553" t="s">
        <v>20</v>
      </c>
      <c r="Q2553" t="s">
        <v>2891</v>
      </c>
    </row>
    <row r="2554" spans="1:17" x14ac:dyDescent="0.25">
      <c r="A2554" t="s">
        <v>10957</v>
      </c>
      <c r="B2554" t="s">
        <v>32</v>
      </c>
      <c r="C2554">
        <v>1</v>
      </c>
      <c r="D2554" t="s">
        <v>18</v>
      </c>
      <c r="E2554" t="s">
        <v>19</v>
      </c>
      <c r="F2554" s="1">
        <v>0.375</v>
      </c>
      <c r="G2554" t="s">
        <v>9166</v>
      </c>
      <c r="H2554" t="s">
        <v>10961</v>
      </c>
      <c r="I2554">
        <v>60</v>
      </c>
      <c r="J2554">
        <v>54</v>
      </c>
      <c r="K2554" s="4">
        <v>1.1111010001111099E+44</v>
      </c>
      <c r="L2554" t="s">
        <v>10959</v>
      </c>
      <c r="M2554" t="s">
        <v>24</v>
      </c>
      <c r="N2554" t="s">
        <v>10839</v>
      </c>
      <c r="O2554" t="s">
        <v>25</v>
      </c>
      <c r="P2554" t="s">
        <v>20</v>
      </c>
      <c r="Q2554" t="s">
        <v>2892</v>
      </c>
    </row>
    <row r="2555" spans="1:17" x14ac:dyDescent="0.25">
      <c r="A2555" t="s">
        <v>10962</v>
      </c>
      <c r="B2555" t="s">
        <v>17</v>
      </c>
      <c r="C2555">
        <v>1</v>
      </c>
      <c r="D2555" t="s">
        <v>18</v>
      </c>
      <c r="E2555" t="s">
        <v>29</v>
      </c>
      <c r="F2555" s="1">
        <v>0.5</v>
      </c>
      <c r="G2555" t="s">
        <v>10244</v>
      </c>
      <c r="H2555" t="s">
        <v>2893</v>
      </c>
      <c r="I2555">
        <v>120</v>
      </c>
      <c r="J2555">
        <v>150</v>
      </c>
      <c r="K2555" s="4">
        <v>1.1110000100001E+24</v>
      </c>
      <c r="L2555" t="s">
        <v>38</v>
      </c>
      <c r="M2555" t="s">
        <v>915</v>
      </c>
      <c r="N2555" t="s">
        <v>10963</v>
      </c>
      <c r="O2555" t="s">
        <v>66</v>
      </c>
      <c r="P2555" t="s">
        <v>20</v>
      </c>
      <c r="Q2555" t="s">
        <v>2894</v>
      </c>
    </row>
    <row r="2556" spans="1:17" x14ac:dyDescent="0.25">
      <c r="A2556" t="s">
        <v>10962</v>
      </c>
      <c r="B2556" t="s">
        <v>28</v>
      </c>
      <c r="C2556">
        <v>1</v>
      </c>
      <c r="D2556" t="s">
        <v>18</v>
      </c>
      <c r="E2556" t="s">
        <v>33</v>
      </c>
      <c r="F2556" s="1">
        <v>0.54166666666666663</v>
      </c>
      <c r="G2556" t="s">
        <v>10244</v>
      </c>
      <c r="H2556" t="s">
        <v>2893</v>
      </c>
      <c r="I2556">
        <v>60</v>
      </c>
      <c r="J2556">
        <v>150</v>
      </c>
      <c r="K2556" s="4">
        <v>1.1110000100001E+24</v>
      </c>
      <c r="L2556" t="s">
        <v>38</v>
      </c>
      <c r="M2556" t="s">
        <v>915</v>
      </c>
      <c r="N2556" t="s">
        <v>10963</v>
      </c>
      <c r="O2556" t="s">
        <v>66</v>
      </c>
      <c r="P2556" t="s">
        <v>20</v>
      </c>
      <c r="Q2556" t="s">
        <v>2895</v>
      </c>
    </row>
    <row r="2557" spans="1:17" x14ac:dyDescent="0.25">
      <c r="A2557" t="s">
        <v>10962</v>
      </c>
      <c r="B2557" t="s">
        <v>32</v>
      </c>
      <c r="C2557">
        <v>1</v>
      </c>
      <c r="D2557" t="s">
        <v>18</v>
      </c>
      <c r="E2557" t="s">
        <v>29</v>
      </c>
      <c r="F2557" s="1">
        <v>0.5</v>
      </c>
      <c r="G2557" t="s">
        <v>10244</v>
      </c>
      <c r="H2557" t="s">
        <v>2893</v>
      </c>
      <c r="I2557">
        <v>120</v>
      </c>
      <c r="J2557">
        <v>150</v>
      </c>
      <c r="K2557" s="4">
        <v>1.1E+20</v>
      </c>
      <c r="L2557" t="s">
        <v>10964</v>
      </c>
      <c r="M2557" t="s">
        <v>915</v>
      </c>
      <c r="N2557" t="s">
        <v>10963</v>
      </c>
      <c r="O2557" t="s">
        <v>66</v>
      </c>
      <c r="P2557" t="s">
        <v>20</v>
      </c>
      <c r="Q2557" t="s">
        <v>2896</v>
      </c>
    </row>
    <row r="2558" spans="1:17" x14ac:dyDescent="0.25">
      <c r="A2558" t="s">
        <v>10962</v>
      </c>
      <c r="B2558" t="s">
        <v>479</v>
      </c>
      <c r="C2558">
        <v>1</v>
      </c>
      <c r="D2558" t="s">
        <v>18</v>
      </c>
      <c r="E2558" t="s">
        <v>33</v>
      </c>
      <c r="F2558" s="1">
        <v>0.54166666666666663</v>
      </c>
      <c r="G2558" t="s">
        <v>10244</v>
      </c>
      <c r="H2558" t="s">
        <v>2893</v>
      </c>
      <c r="I2558">
        <v>60</v>
      </c>
      <c r="J2558">
        <v>150</v>
      </c>
      <c r="K2558" s="4">
        <v>1.1E+20</v>
      </c>
      <c r="L2558" t="s">
        <v>10964</v>
      </c>
      <c r="M2558" t="s">
        <v>915</v>
      </c>
      <c r="N2558" t="s">
        <v>10963</v>
      </c>
      <c r="O2558" t="s">
        <v>66</v>
      </c>
      <c r="P2558" t="s">
        <v>20</v>
      </c>
      <c r="Q2558" t="s">
        <v>2897</v>
      </c>
    </row>
    <row r="2559" spans="1:17" x14ac:dyDescent="0.25">
      <c r="A2559" t="s">
        <v>10962</v>
      </c>
      <c r="B2559" t="s">
        <v>44</v>
      </c>
      <c r="C2559">
        <v>1</v>
      </c>
      <c r="D2559" t="s">
        <v>18</v>
      </c>
      <c r="E2559" t="s">
        <v>19</v>
      </c>
      <c r="F2559" s="1">
        <v>0.33333333333333331</v>
      </c>
      <c r="G2559" t="s">
        <v>10742</v>
      </c>
      <c r="H2559" t="s">
        <v>38</v>
      </c>
      <c r="I2559">
        <v>90</v>
      </c>
      <c r="J2559">
        <v>13</v>
      </c>
      <c r="K2559" s="4">
        <v>1.0101000101E+23</v>
      </c>
      <c r="L2559" t="s">
        <v>10964</v>
      </c>
      <c r="M2559" t="s">
        <v>24</v>
      </c>
      <c r="N2559" t="s">
        <v>10963</v>
      </c>
      <c r="O2559" t="s">
        <v>66</v>
      </c>
      <c r="P2559" t="s">
        <v>45</v>
      </c>
      <c r="Q2559" t="s">
        <v>2898</v>
      </c>
    </row>
    <row r="2560" spans="1:17" x14ac:dyDescent="0.25">
      <c r="A2560" t="s">
        <v>10962</v>
      </c>
      <c r="B2560" t="s">
        <v>44</v>
      </c>
      <c r="C2560">
        <v>2</v>
      </c>
      <c r="D2560" t="s">
        <v>18</v>
      </c>
      <c r="E2560" t="s">
        <v>19</v>
      </c>
      <c r="F2560" s="1">
        <v>0.39583333333333331</v>
      </c>
      <c r="G2560" t="s">
        <v>10741</v>
      </c>
      <c r="H2560" t="s">
        <v>38</v>
      </c>
      <c r="I2560">
        <v>90</v>
      </c>
      <c r="J2560">
        <v>11</v>
      </c>
      <c r="K2560" s="4">
        <v>1.0101000101E+23</v>
      </c>
      <c r="L2560" t="s">
        <v>10964</v>
      </c>
      <c r="M2560" t="s">
        <v>24</v>
      </c>
      <c r="N2560" t="s">
        <v>10963</v>
      </c>
      <c r="O2560" t="s">
        <v>66</v>
      </c>
      <c r="P2560" t="s">
        <v>45</v>
      </c>
      <c r="Q2560" t="s">
        <v>2899</v>
      </c>
    </row>
    <row r="2561" spans="1:17" x14ac:dyDescent="0.25">
      <c r="A2561" t="s">
        <v>10962</v>
      </c>
      <c r="B2561" t="s">
        <v>44</v>
      </c>
      <c r="C2561">
        <v>3</v>
      </c>
      <c r="D2561" t="s">
        <v>18</v>
      </c>
      <c r="E2561" t="s">
        <v>29</v>
      </c>
      <c r="F2561" s="1">
        <v>0.33333333333333331</v>
      </c>
      <c r="G2561" t="s">
        <v>10741</v>
      </c>
      <c r="H2561" t="s">
        <v>38</v>
      </c>
      <c r="I2561">
        <v>90</v>
      </c>
      <c r="J2561">
        <v>2</v>
      </c>
      <c r="K2561" s="4">
        <v>1.0101000101E+23</v>
      </c>
      <c r="L2561" t="s">
        <v>10964</v>
      </c>
      <c r="M2561" t="s">
        <v>24</v>
      </c>
      <c r="N2561" t="s">
        <v>10963</v>
      </c>
      <c r="O2561" t="s">
        <v>66</v>
      </c>
      <c r="P2561" t="s">
        <v>45</v>
      </c>
      <c r="Q2561" t="s">
        <v>2900</v>
      </c>
    </row>
    <row r="2562" spans="1:17" x14ac:dyDescent="0.25">
      <c r="A2562" t="s">
        <v>10962</v>
      </c>
      <c r="B2562" t="s">
        <v>44</v>
      </c>
      <c r="C2562">
        <v>4</v>
      </c>
      <c r="D2562" t="s">
        <v>18</v>
      </c>
      <c r="E2562" t="s">
        <v>29</v>
      </c>
      <c r="F2562" s="1">
        <v>0.39583333333333331</v>
      </c>
      <c r="G2562" t="s">
        <v>10741</v>
      </c>
      <c r="H2562" t="s">
        <v>38</v>
      </c>
      <c r="I2562">
        <v>90</v>
      </c>
      <c r="J2562">
        <v>16</v>
      </c>
      <c r="K2562" s="4">
        <v>1.0101000101E+23</v>
      </c>
      <c r="L2562" t="s">
        <v>10964</v>
      </c>
      <c r="M2562" t="s">
        <v>24</v>
      </c>
      <c r="N2562" t="s">
        <v>10963</v>
      </c>
      <c r="O2562" t="s">
        <v>66</v>
      </c>
      <c r="P2562" t="s">
        <v>45</v>
      </c>
      <c r="Q2562" t="s">
        <v>2901</v>
      </c>
    </row>
    <row r="2563" spans="1:17" x14ac:dyDescent="0.25">
      <c r="A2563" t="s">
        <v>10962</v>
      </c>
      <c r="B2563" t="s">
        <v>44</v>
      </c>
      <c r="C2563">
        <v>5</v>
      </c>
      <c r="D2563" t="s">
        <v>18</v>
      </c>
      <c r="E2563" t="s">
        <v>42</v>
      </c>
      <c r="F2563" s="1">
        <v>0.33333333333333331</v>
      </c>
      <c r="G2563" t="s">
        <v>10741</v>
      </c>
      <c r="H2563" t="s">
        <v>38</v>
      </c>
      <c r="I2563">
        <v>90</v>
      </c>
      <c r="J2563">
        <v>10</v>
      </c>
      <c r="K2563" s="4">
        <v>1.0101000101E+23</v>
      </c>
      <c r="L2563" t="s">
        <v>10964</v>
      </c>
      <c r="M2563" t="s">
        <v>24</v>
      </c>
      <c r="N2563" t="s">
        <v>10963</v>
      </c>
      <c r="O2563" t="s">
        <v>66</v>
      </c>
      <c r="P2563" t="s">
        <v>45</v>
      </c>
      <c r="Q2563" t="s">
        <v>2902</v>
      </c>
    </row>
    <row r="2564" spans="1:17" x14ac:dyDescent="0.25">
      <c r="A2564" t="s">
        <v>10962</v>
      </c>
      <c r="B2564" t="s">
        <v>44</v>
      </c>
      <c r="C2564">
        <v>6</v>
      </c>
      <c r="D2564" t="s">
        <v>18</v>
      </c>
      <c r="E2564" t="s">
        <v>42</v>
      </c>
      <c r="F2564" s="1">
        <v>0.39583333333333331</v>
      </c>
      <c r="G2564" t="s">
        <v>10741</v>
      </c>
      <c r="H2564" t="s">
        <v>38</v>
      </c>
      <c r="I2564">
        <v>90</v>
      </c>
      <c r="J2564">
        <v>13</v>
      </c>
      <c r="K2564" s="4">
        <v>1.0101000101E+23</v>
      </c>
      <c r="L2564" t="s">
        <v>10964</v>
      </c>
      <c r="M2564" t="s">
        <v>24</v>
      </c>
      <c r="N2564" t="s">
        <v>10963</v>
      </c>
      <c r="O2564" t="s">
        <v>66</v>
      </c>
      <c r="P2564" t="s">
        <v>45</v>
      </c>
      <c r="Q2564" t="s">
        <v>2903</v>
      </c>
    </row>
    <row r="2565" spans="1:17" x14ac:dyDescent="0.25">
      <c r="A2565" t="s">
        <v>10962</v>
      </c>
      <c r="B2565" t="s">
        <v>44</v>
      </c>
      <c r="C2565">
        <v>7</v>
      </c>
      <c r="D2565" t="s">
        <v>18</v>
      </c>
      <c r="E2565" t="s">
        <v>42</v>
      </c>
      <c r="F2565" s="1">
        <v>0.39583333333333331</v>
      </c>
      <c r="G2565" t="s">
        <v>10742</v>
      </c>
      <c r="H2565" t="s">
        <v>38</v>
      </c>
      <c r="I2565">
        <v>90</v>
      </c>
      <c r="J2565">
        <v>2</v>
      </c>
      <c r="K2565" s="4">
        <v>1.0101000101E+23</v>
      </c>
      <c r="L2565" t="s">
        <v>10964</v>
      </c>
      <c r="M2565" t="s">
        <v>24</v>
      </c>
      <c r="N2565" t="s">
        <v>10963</v>
      </c>
      <c r="O2565" t="s">
        <v>66</v>
      </c>
      <c r="P2565" t="s">
        <v>45</v>
      </c>
      <c r="Q2565" t="s">
        <v>2904</v>
      </c>
    </row>
    <row r="2566" spans="1:17" x14ac:dyDescent="0.25">
      <c r="A2566" t="s">
        <v>10962</v>
      </c>
      <c r="B2566" t="s">
        <v>44</v>
      </c>
      <c r="C2566">
        <v>8</v>
      </c>
      <c r="D2566" t="s">
        <v>18</v>
      </c>
      <c r="E2566" t="s">
        <v>37</v>
      </c>
      <c r="F2566" s="1">
        <v>0.33333333333333331</v>
      </c>
      <c r="G2566" t="s">
        <v>10741</v>
      </c>
      <c r="H2566" t="s">
        <v>38</v>
      </c>
      <c r="I2566">
        <v>90</v>
      </c>
      <c r="J2566">
        <v>10</v>
      </c>
      <c r="K2566" s="4">
        <v>1.0101000101E+23</v>
      </c>
      <c r="L2566" t="s">
        <v>10964</v>
      </c>
      <c r="M2566" t="s">
        <v>24</v>
      </c>
      <c r="N2566" t="s">
        <v>10963</v>
      </c>
      <c r="O2566" t="s">
        <v>66</v>
      </c>
      <c r="P2566" t="s">
        <v>45</v>
      </c>
      <c r="Q2566" t="s">
        <v>2905</v>
      </c>
    </row>
    <row r="2567" spans="1:17" x14ac:dyDescent="0.25">
      <c r="A2567" t="s">
        <v>10962</v>
      </c>
      <c r="B2567" t="s">
        <v>44</v>
      </c>
      <c r="C2567">
        <v>9</v>
      </c>
      <c r="D2567" t="s">
        <v>18</v>
      </c>
      <c r="E2567" t="s">
        <v>37</v>
      </c>
      <c r="F2567" s="1">
        <v>0.39583333333333331</v>
      </c>
      <c r="G2567" t="s">
        <v>10741</v>
      </c>
      <c r="H2567" t="s">
        <v>38</v>
      </c>
      <c r="I2567">
        <v>90</v>
      </c>
      <c r="J2567">
        <v>12</v>
      </c>
      <c r="K2567" s="4">
        <v>1.0101000101E+23</v>
      </c>
      <c r="L2567" t="s">
        <v>10964</v>
      </c>
      <c r="M2567" t="s">
        <v>24</v>
      </c>
      <c r="N2567" t="s">
        <v>10963</v>
      </c>
      <c r="O2567" t="s">
        <v>66</v>
      </c>
      <c r="P2567" t="s">
        <v>45</v>
      </c>
      <c r="Q2567" t="s">
        <v>2906</v>
      </c>
    </row>
    <row r="2568" spans="1:17" x14ac:dyDescent="0.25">
      <c r="A2568" t="s">
        <v>10962</v>
      </c>
      <c r="B2568" t="s">
        <v>243</v>
      </c>
      <c r="C2568">
        <v>1</v>
      </c>
      <c r="D2568" t="s">
        <v>18</v>
      </c>
      <c r="E2568" t="s">
        <v>19</v>
      </c>
      <c r="F2568" s="1">
        <v>0.33333333333333331</v>
      </c>
      <c r="G2568" t="s">
        <v>9166</v>
      </c>
      <c r="H2568" t="s">
        <v>2893</v>
      </c>
      <c r="I2568">
        <v>90</v>
      </c>
      <c r="J2568">
        <v>0</v>
      </c>
      <c r="K2568" s="4">
        <v>1.11111E+16</v>
      </c>
      <c r="L2568" t="s">
        <v>10964</v>
      </c>
      <c r="M2568" t="s">
        <v>24</v>
      </c>
      <c r="N2568" t="s">
        <v>10963</v>
      </c>
      <c r="O2568" t="s">
        <v>66</v>
      </c>
      <c r="P2568" t="s">
        <v>45</v>
      </c>
      <c r="Q2568" t="s">
        <v>2907</v>
      </c>
    </row>
    <row r="2569" spans="1:17" x14ac:dyDescent="0.25">
      <c r="A2569" t="s">
        <v>10962</v>
      </c>
      <c r="B2569" t="s">
        <v>243</v>
      </c>
      <c r="C2569">
        <v>2</v>
      </c>
      <c r="D2569" t="s">
        <v>18</v>
      </c>
      <c r="E2569" t="s">
        <v>42</v>
      </c>
      <c r="F2569" s="1">
        <v>0.33333333333333331</v>
      </c>
      <c r="G2569" t="s">
        <v>9354</v>
      </c>
      <c r="H2569" t="s">
        <v>2893</v>
      </c>
      <c r="I2569">
        <v>90</v>
      </c>
      <c r="J2569">
        <v>0</v>
      </c>
      <c r="K2569" s="4">
        <v>1.11111E+16</v>
      </c>
      <c r="L2569" t="s">
        <v>10964</v>
      </c>
      <c r="M2569" t="s">
        <v>24</v>
      </c>
      <c r="N2569" t="s">
        <v>10963</v>
      </c>
      <c r="O2569" t="s">
        <v>66</v>
      </c>
      <c r="P2569" t="s">
        <v>45</v>
      </c>
      <c r="Q2569" t="s">
        <v>2908</v>
      </c>
    </row>
    <row r="2570" spans="1:17" x14ac:dyDescent="0.25">
      <c r="A2570" t="s">
        <v>10962</v>
      </c>
      <c r="B2570" t="s">
        <v>243</v>
      </c>
      <c r="C2570">
        <v>3</v>
      </c>
      <c r="D2570" t="s">
        <v>18</v>
      </c>
      <c r="E2570" t="s">
        <v>37</v>
      </c>
      <c r="F2570" s="1">
        <v>0.4375</v>
      </c>
      <c r="G2570" t="s">
        <v>9354</v>
      </c>
      <c r="H2570" t="s">
        <v>2893</v>
      </c>
      <c r="I2570">
        <v>90</v>
      </c>
      <c r="J2570">
        <v>0</v>
      </c>
      <c r="K2570" s="4">
        <v>1.11111E+16</v>
      </c>
      <c r="L2570" t="s">
        <v>10964</v>
      </c>
      <c r="M2570" t="s">
        <v>24</v>
      </c>
      <c r="N2570" t="s">
        <v>10963</v>
      </c>
      <c r="O2570" t="s">
        <v>66</v>
      </c>
      <c r="P2570" t="s">
        <v>45</v>
      </c>
      <c r="Q2570" t="s">
        <v>2909</v>
      </c>
    </row>
    <row r="2571" spans="1:17" x14ac:dyDescent="0.25">
      <c r="A2571" t="s">
        <v>10965</v>
      </c>
      <c r="B2571" t="s">
        <v>17</v>
      </c>
      <c r="C2571">
        <v>1</v>
      </c>
      <c r="D2571" t="s">
        <v>18</v>
      </c>
      <c r="E2571" t="s">
        <v>42</v>
      </c>
      <c r="F2571" s="1">
        <v>0.625</v>
      </c>
      <c r="G2571" t="s">
        <v>10775</v>
      </c>
      <c r="H2571" t="s">
        <v>10966</v>
      </c>
      <c r="I2571">
        <v>120</v>
      </c>
      <c r="J2571">
        <v>152</v>
      </c>
      <c r="K2571" s="4">
        <v>1.1111110001111099E+44</v>
      </c>
      <c r="L2571" t="s">
        <v>10967</v>
      </c>
      <c r="M2571" t="s">
        <v>915</v>
      </c>
      <c r="N2571" t="s">
        <v>10963</v>
      </c>
      <c r="O2571" t="s">
        <v>25</v>
      </c>
      <c r="P2571" t="s">
        <v>20</v>
      </c>
      <c r="Q2571" t="s">
        <v>2911</v>
      </c>
    </row>
    <row r="2572" spans="1:17" x14ac:dyDescent="0.25">
      <c r="A2572" t="s">
        <v>10965</v>
      </c>
      <c r="B2572" t="s">
        <v>28</v>
      </c>
      <c r="C2572">
        <v>1</v>
      </c>
      <c r="D2572" t="s">
        <v>18</v>
      </c>
      <c r="E2572" t="s">
        <v>37</v>
      </c>
      <c r="F2572" s="1">
        <v>0.625</v>
      </c>
      <c r="G2572" t="s">
        <v>10244</v>
      </c>
      <c r="H2572" t="s">
        <v>10968</v>
      </c>
      <c r="I2572">
        <v>120</v>
      </c>
      <c r="J2572">
        <v>152</v>
      </c>
      <c r="K2572" s="4">
        <v>1.11101100011111E+44</v>
      </c>
      <c r="L2572" t="s">
        <v>10967</v>
      </c>
      <c r="M2572" t="s">
        <v>915</v>
      </c>
      <c r="N2572" t="s">
        <v>10963</v>
      </c>
      <c r="O2572" t="s">
        <v>25</v>
      </c>
      <c r="P2572" t="s">
        <v>20</v>
      </c>
      <c r="Q2572" t="s">
        <v>2912</v>
      </c>
    </row>
    <row r="2573" spans="1:17" x14ac:dyDescent="0.25">
      <c r="A2573" t="s">
        <v>10965</v>
      </c>
      <c r="B2573" t="s">
        <v>36</v>
      </c>
      <c r="C2573">
        <v>1</v>
      </c>
      <c r="D2573" t="s">
        <v>18</v>
      </c>
      <c r="E2573" t="s">
        <v>29</v>
      </c>
      <c r="F2573" s="1">
        <v>0.72916666666666663</v>
      </c>
      <c r="G2573" t="s">
        <v>9162</v>
      </c>
      <c r="H2573" t="s">
        <v>10969</v>
      </c>
      <c r="I2573">
        <v>120</v>
      </c>
      <c r="J2573">
        <v>152</v>
      </c>
      <c r="K2573" s="4">
        <v>9.9999999999999995E+33</v>
      </c>
      <c r="L2573" t="s">
        <v>38</v>
      </c>
      <c r="M2573" t="s">
        <v>24</v>
      </c>
      <c r="N2573" t="s">
        <v>10963</v>
      </c>
      <c r="O2573" t="s">
        <v>25</v>
      </c>
      <c r="P2573" t="s">
        <v>39</v>
      </c>
      <c r="Q2573" t="s">
        <v>2913</v>
      </c>
    </row>
    <row r="2574" spans="1:17" x14ac:dyDescent="0.25">
      <c r="A2574" t="s">
        <v>10965</v>
      </c>
      <c r="B2574" t="s">
        <v>44</v>
      </c>
      <c r="C2574">
        <v>1</v>
      </c>
      <c r="D2574" t="s">
        <v>18</v>
      </c>
      <c r="E2574" t="s">
        <v>33</v>
      </c>
      <c r="F2574" s="1">
        <v>0.54166666666666663</v>
      </c>
      <c r="G2574" t="s">
        <v>10775</v>
      </c>
      <c r="H2574" t="s">
        <v>10970</v>
      </c>
      <c r="I2574">
        <v>60</v>
      </c>
      <c r="J2574">
        <v>152</v>
      </c>
      <c r="K2574" s="4">
        <v>1.1111110001111099E+44</v>
      </c>
      <c r="L2574" t="s">
        <v>10967</v>
      </c>
      <c r="M2574" t="s">
        <v>915</v>
      </c>
      <c r="N2574" t="s">
        <v>10963</v>
      </c>
      <c r="O2574" t="s">
        <v>25</v>
      </c>
      <c r="P2574" t="s">
        <v>45</v>
      </c>
      <c r="Q2574" t="s">
        <v>2914</v>
      </c>
    </row>
    <row r="2575" spans="1:17" x14ac:dyDescent="0.25">
      <c r="A2575" t="s">
        <v>10971</v>
      </c>
      <c r="B2575" t="s">
        <v>405</v>
      </c>
      <c r="C2575">
        <v>1</v>
      </c>
      <c r="D2575" t="s">
        <v>18</v>
      </c>
      <c r="E2575" t="s">
        <v>19</v>
      </c>
      <c r="F2575" s="1">
        <v>0.375</v>
      </c>
      <c r="G2575" t="s">
        <v>10972</v>
      </c>
      <c r="H2575" t="s">
        <v>2915</v>
      </c>
      <c r="I2575">
        <v>90</v>
      </c>
      <c r="J2575">
        <v>9</v>
      </c>
      <c r="K2575" s="4">
        <v>1.1E+21</v>
      </c>
      <c r="L2575" t="s">
        <v>10973</v>
      </c>
      <c r="M2575" t="s">
        <v>24</v>
      </c>
      <c r="N2575" t="s">
        <v>10963</v>
      </c>
      <c r="O2575" t="s">
        <v>66</v>
      </c>
      <c r="P2575" t="s">
        <v>395</v>
      </c>
      <c r="Q2575" t="s">
        <v>2916</v>
      </c>
    </row>
    <row r="2576" spans="1:17" x14ac:dyDescent="0.25">
      <c r="A2576" t="s">
        <v>10971</v>
      </c>
      <c r="B2576" t="s">
        <v>405</v>
      </c>
      <c r="C2576">
        <v>2</v>
      </c>
      <c r="D2576" t="s">
        <v>18</v>
      </c>
      <c r="E2576" t="s">
        <v>19</v>
      </c>
      <c r="F2576" s="1">
        <v>0.375</v>
      </c>
      <c r="G2576" t="s">
        <v>10972</v>
      </c>
      <c r="H2576" t="s">
        <v>2915</v>
      </c>
      <c r="I2576">
        <v>90</v>
      </c>
      <c r="J2576">
        <v>9</v>
      </c>
      <c r="K2576" s="4">
        <v>1.1E+20</v>
      </c>
      <c r="L2576" t="s">
        <v>10973</v>
      </c>
      <c r="M2576" t="s">
        <v>24</v>
      </c>
      <c r="N2576" t="s">
        <v>10963</v>
      </c>
      <c r="O2576" t="s">
        <v>66</v>
      </c>
      <c r="P2576" t="s">
        <v>395</v>
      </c>
      <c r="Q2576" t="s">
        <v>2917</v>
      </c>
    </row>
    <row r="2577" spans="1:17" x14ac:dyDescent="0.25">
      <c r="A2577" t="s">
        <v>10971</v>
      </c>
      <c r="B2577" t="s">
        <v>405</v>
      </c>
      <c r="C2577">
        <v>3</v>
      </c>
      <c r="D2577" t="s">
        <v>18</v>
      </c>
      <c r="E2577" t="s">
        <v>19</v>
      </c>
      <c r="F2577" s="1">
        <v>0.375</v>
      </c>
      <c r="G2577" t="s">
        <v>10972</v>
      </c>
      <c r="H2577" t="s">
        <v>2915</v>
      </c>
      <c r="I2577">
        <v>90</v>
      </c>
      <c r="J2577">
        <v>9</v>
      </c>
      <c r="K2577" s="4">
        <v>1.01E+21</v>
      </c>
      <c r="L2577" t="s">
        <v>10973</v>
      </c>
      <c r="M2577" t="s">
        <v>24</v>
      </c>
      <c r="N2577" t="s">
        <v>10963</v>
      </c>
      <c r="O2577" t="s">
        <v>66</v>
      </c>
      <c r="P2577" t="s">
        <v>395</v>
      </c>
      <c r="Q2577" t="s">
        <v>2918</v>
      </c>
    </row>
    <row r="2578" spans="1:17" x14ac:dyDescent="0.25">
      <c r="A2578" t="s">
        <v>10971</v>
      </c>
      <c r="B2578" t="s">
        <v>405</v>
      </c>
      <c r="C2578">
        <v>4</v>
      </c>
      <c r="D2578" t="s">
        <v>18</v>
      </c>
      <c r="E2578" t="s">
        <v>19</v>
      </c>
      <c r="F2578" s="1">
        <v>0.4375</v>
      </c>
      <c r="G2578" t="s">
        <v>10972</v>
      </c>
      <c r="H2578" t="s">
        <v>2915</v>
      </c>
      <c r="I2578">
        <v>90</v>
      </c>
      <c r="J2578">
        <v>9</v>
      </c>
      <c r="K2578" s="4">
        <v>1.1E+21</v>
      </c>
      <c r="L2578" t="s">
        <v>10973</v>
      </c>
      <c r="M2578" t="s">
        <v>24</v>
      </c>
      <c r="N2578" t="s">
        <v>10963</v>
      </c>
      <c r="O2578" t="s">
        <v>66</v>
      </c>
      <c r="P2578" t="s">
        <v>395</v>
      </c>
      <c r="Q2578" t="s">
        <v>2919</v>
      </c>
    </row>
    <row r="2579" spans="1:17" x14ac:dyDescent="0.25">
      <c r="A2579" t="s">
        <v>10971</v>
      </c>
      <c r="B2579" t="s">
        <v>405</v>
      </c>
      <c r="C2579">
        <v>5</v>
      </c>
      <c r="D2579" t="s">
        <v>18</v>
      </c>
      <c r="E2579" t="s">
        <v>19</v>
      </c>
      <c r="F2579" s="1">
        <v>0.4375</v>
      </c>
      <c r="G2579" t="s">
        <v>10972</v>
      </c>
      <c r="H2579" t="s">
        <v>2915</v>
      </c>
      <c r="I2579">
        <v>90</v>
      </c>
      <c r="J2579">
        <v>9</v>
      </c>
      <c r="K2579" s="4">
        <v>1.1E+20</v>
      </c>
      <c r="L2579" t="s">
        <v>10973</v>
      </c>
      <c r="M2579" t="s">
        <v>24</v>
      </c>
      <c r="N2579" t="s">
        <v>10963</v>
      </c>
      <c r="O2579" t="s">
        <v>66</v>
      </c>
      <c r="P2579" t="s">
        <v>395</v>
      </c>
      <c r="Q2579" t="s">
        <v>2920</v>
      </c>
    </row>
    <row r="2580" spans="1:17" x14ac:dyDescent="0.25">
      <c r="A2580" t="s">
        <v>10971</v>
      </c>
      <c r="B2580" t="s">
        <v>405</v>
      </c>
      <c r="C2580">
        <v>6</v>
      </c>
      <c r="D2580" t="s">
        <v>18</v>
      </c>
      <c r="E2580" t="s">
        <v>19</v>
      </c>
      <c r="F2580" s="1">
        <v>0.4375</v>
      </c>
      <c r="G2580" t="s">
        <v>10972</v>
      </c>
      <c r="H2580" t="s">
        <v>2915</v>
      </c>
      <c r="I2580">
        <v>90</v>
      </c>
      <c r="J2580">
        <v>8</v>
      </c>
      <c r="K2580" s="4">
        <v>1.01E+21</v>
      </c>
      <c r="L2580" t="s">
        <v>10973</v>
      </c>
      <c r="M2580" t="s">
        <v>24</v>
      </c>
      <c r="N2580" t="s">
        <v>10963</v>
      </c>
      <c r="O2580" t="s">
        <v>66</v>
      </c>
      <c r="P2580" t="s">
        <v>395</v>
      </c>
      <c r="Q2580" t="s">
        <v>2921</v>
      </c>
    </row>
    <row r="2581" spans="1:17" x14ac:dyDescent="0.25">
      <c r="A2581" t="s">
        <v>10971</v>
      </c>
      <c r="B2581" t="s">
        <v>405</v>
      </c>
      <c r="C2581">
        <v>7</v>
      </c>
      <c r="D2581" t="s">
        <v>18</v>
      </c>
      <c r="E2581" t="s">
        <v>33</v>
      </c>
      <c r="F2581" s="1">
        <v>0.375</v>
      </c>
      <c r="G2581" t="s">
        <v>10972</v>
      </c>
      <c r="H2581" t="s">
        <v>2915</v>
      </c>
      <c r="I2581">
        <v>90</v>
      </c>
      <c r="J2581">
        <v>9</v>
      </c>
      <c r="K2581" s="4">
        <v>1.1E+21</v>
      </c>
      <c r="L2581" t="s">
        <v>10973</v>
      </c>
      <c r="M2581" t="s">
        <v>24</v>
      </c>
      <c r="N2581" t="s">
        <v>10963</v>
      </c>
      <c r="O2581" t="s">
        <v>66</v>
      </c>
      <c r="P2581" t="s">
        <v>395</v>
      </c>
      <c r="Q2581" t="s">
        <v>2922</v>
      </c>
    </row>
    <row r="2582" spans="1:17" x14ac:dyDescent="0.25">
      <c r="A2582" t="s">
        <v>10971</v>
      </c>
      <c r="B2582" t="s">
        <v>405</v>
      </c>
      <c r="C2582">
        <v>8</v>
      </c>
      <c r="D2582" t="s">
        <v>18</v>
      </c>
      <c r="E2582" t="s">
        <v>33</v>
      </c>
      <c r="F2582" s="1">
        <v>0.375</v>
      </c>
      <c r="G2582" t="s">
        <v>10972</v>
      </c>
      <c r="H2582" t="s">
        <v>2915</v>
      </c>
      <c r="I2582">
        <v>90</v>
      </c>
      <c r="J2582">
        <v>9</v>
      </c>
      <c r="K2582" s="4">
        <v>1.1E+20</v>
      </c>
      <c r="L2582" t="s">
        <v>10973</v>
      </c>
      <c r="M2582" t="s">
        <v>24</v>
      </c>
      <c r="N2582" t="s">
        <v>10963</v>
      </c>
      <c r="O2582" t="s">
        <v>66</v>
      </c>
      <c r="P2582" t="s">
        <v>395</v>
      </c>
      <c r="Q2582" t="s">
        <v>2923</v>
      </c>
    </row>
    <row r="2583" spans="1:17" x14ac:dyDescent="0.25">
      <c r="A2583" t="s">
        <v>10971</v>
      </c>
      <c r="B2583" t="s">
        <v>405</v>
      </c>
      <c r="C2583">
        <v>9</v>
      </c>
      <c r="D2583" t="s">
        <v>18</v>
      </c>
      <c r="E2583" t="s">
        <v>33</v>
      </c>
      <c r="F2583" s="1">
        <v>0.375</v>
      </c>
      <c r="G2583" t="s">
        <v>10972</v>
      </c>
      <c r="H2583" t="s">
        <v>2915</v>
      </c>
      <c r="I2583">
        <v>90</v>
      </c>
      <c r="J2583">
        <v>9</v>
      </c>
      <c r="K2583" s="4">
        <v>1.01E+21</v>
      </c>
      <c r="L2583" t="s">
        <v>10973</v>
      </c>
      <c r="M2583" t="s">
        <v>24</v>
      </c>
      <c r="N2583" t="s">
        <v>10963</v>
      </c>
      <c r="O2583" t="s">
        <v>66</v>
      </c>
      <c r="P2583" t="s">
        <v>395</v>
      </c>
      <c r="Q2583" t="s">
        <v>2924</v>
      </c>
    </row>
    <row r="2584" spans="1:17" x14ac:dyDescent="0.25">
      <c r="A2584" t="s">
        <v>10971</v>
      </c>
      <c r="B2584" t="s">
        <v>405</v>
      </c>
      <c r="C2584">
        <v>10</v>
      </c>
      <c r="D2584" t="s">
        <v>18</v>
      </c>
      <c r="E2584" t="s">
        <v>33</v>
      </c>
      <c r="F2584" s="1">
        <v>0.4375</v>
      </c>
      <c r="G2584" t="s">
        <v>10972</v>
      </c>
      <c r="H2584" t="s">
        <v>2915</v>
      </c>
      <c r="I2584">
        <v>90</v>
      </c>
      <c r="J2584">
        <v>9</v>
      </c>
      <c r="K2584" s="4">
        <v>1.1E+21</v>
      </c>
      <c r="L2584" t="s">
        <v>10973</v>
      </c>
      <c r="M2584" t="s">
        <v>24</v>
      </c>
      <c r="N2584" t="s">
        <v>10963</v>
      </c>
      <c r="O2584" t="s">
        <v>66</v>
      </c>
      <c r="P2584" t="s">
        <v>395</v>
      </c>
      <c r="Q2584" t="s">
        <v>2925</v>
      </c>
    </row>
    <row r="2585" spans="1:17" x14ac:dyDescent="0.25">
      <c r="A2585" t="s">
        <v>10971</v>
      </c>
      <c r="B2585" t="s">
        <v>405</v>
      </c>
      <c r="C2585">
        <v>11</v>
      </c>
      <c r="D2585" t="s">
        <v>18</v>
      </c>
      <c r="E2585" t="s">
        <v>33</v>
      </c>
      <c r="F2585" s="1">
        <v>0.4375</v>
      </c>
      <c r="G2585" t="s">
        <v>10972</v>
      </c>
      <c r="H2585" t="s">
        <v>2915</v>
      </c>
      <c r="I2585">
        <v>90</v>
      </c>
      <c r="J2585">
        <v>9</v>
      </c>
      <c r="K2585" s="4">
        <v>1.1E+20</v>
      </c>
      <c r="L2585" t="s">
        <v>10973</v>
      </c>
      <c r="M2585" t="s">
        <v>24</v>
      </c>
      <c r="N2585" t="s">
        <v>10963</v>
      </c>
      <c r="O2585" t="s">
        <v>66</v>
      </c>
      <c r="P2585" t="s">
        <v>395</v>
      </c>
      <c r="Q2585" t="s">
        <v>2926</v>
      </c>
    </row>
    <row r="2586" spans="1:17" x14ac:dyDescent="0.25">
      <c r="A2586" t="s">
        <v>10971</v>
      </c>
      <c r="B2586" t="s">
        <v>405</v>
      </c>
      <c r="C2586">
        <v>12</v>
      </c>
      <c r="D2586" t="s">
        <v>18</v>
      </c>
      <c r="E2586" t="s">
        <v>33</v>
      </c>
      <c r="F2586" s="1">
        <v>0.4375</v>
      </c>
      <c r="G2586" t="s">
        <v>10972</v>
      </c>
      <c r="H2586" t="s">
        <v>2915</v>
      </c>
      <c r="I2586">
        <v>90</v>
      </c>
      <c r="J2586">
        <v>8</v>
      </c>
      <c r="K2586" s="4">
        <v>1.01E+21</v>
      </c>
      <c r="L2586" t="s">
        <v>10973</v>
      </c>
      <c r="M2586" t="s">
        <v>24</v>
      </c>
      <c r="N2586" t="s">
        <v>10963</v>
      </c>
      <c r="O2586" t="s">
        <v>66</v>
      </c>
      <c r="P2586" t="s">
        <v>395</v>
      </c>
      <c r="Q2586" t="s">
        <v>2927</v>
      </c>
    </row>
    <row r="2587" spans="1:17" x14ac:dyDescent="0.25">
      <c r="A2587" t="s">
        <v>10971</v>
      </c>
      <c r="B2587" t="s">
        <v>405</v>
      </c>
      <c r="C2587">
        <v>13</v>
      </c>
      <c r="D2587" t="s">
        <v>18</v>
      </c>
      <c r="E2587" t="s">
        <v>37</v>
      </c>
      <c r="F2587" s="1">
        <v>0.375</v>
      </c>
      <c r="G2587" t="s">
        <v>10972</v>
      </c>
      <c r="H2587" t="s">
        <v>2915</v>
      </c>
      <c r="I2587">
        <v>90</v>
      </c>
      <c r="J2587">
        <v>9</v>
      </c>
      <c r="K2587" s="4">
        <v>1.1E+21</v>
      </c>
      <c r="L2587" t="s">
        <v>10973</v>
      </c>
      <c r="M2587" t="s">
        <v>24</v>
      </c>
      <c r="N2587" t="s">
        <v>10963</v>
      </c>
      <c r="O2587" t="s">
        <v>66</v>
      </c>
      <c r="P2587" t="s">
        <v>395</v>
      </c>
      <c r="Q2587" t="s">
        <v>2928</v>
      </c>
    </row>
    <row r="2588" spans="1:17" x14ac:dyDescent="0.25">
      <c r="A2588" t="s">
        <v>10971</v>
      </c>
      <c r="B2588" t="s">
        <v>405</v>
      </c>
      <c r="C2588">
        <v>14</v>
      </c>
      <c r="D2588" t="s">
        <v>18</v>
      </c>
      <c r="E2588" t="s">
        <v>37</v>
      </c>
      <c r="F2588" s="1">
        <v>0.375</v>
      </c>
      <c r="G2588" t="s">
        <v>10972</v>
      </c>
      <c r="H2588" t="s">
        <v>2915</v>
      </c>
      <c r="I2588">
        <v>90</v>
      </c>
      <c r="J2588">
        <v>8</v>
      </c>
      <c r="K2588" s="4">
        <v>1.1E+20</v>
      </c>
      <c r="L2588" t="s">
        <v>10973</v>
      </c>
      <c r="M2588" t="s">
        <v>24</v>
      </c>
      <c r="N2588" t="s">
        <v>10963</v>
      </c>
      <c r="O2588" t="s">
        <v>66</v>
      </c>
      <c r="P2588" t="s">
        <v>395</v>
      </c>
      <c r="Q2588" t="s">
        <v>2929</v>
      </c>
    </row>
    <row r="2589" spans="1:17" x14ac:dyDescent="0.25">
      <c r="A2589" t="s">
        <v>10971</v>
      </c>
      <c r="B2589" t="s">
        <v>405</v>
      </c>
      <c r="C2589">
        <v>15</v>
      </c>
      <c r="D2589" t="s">
        <v>18</v>
      </c>
      <c r="E2589" t="s">
        <v>37</v>
      </c>
      <c r="F2589" s="1">
        <v>0.375</v>
      </c>
      <c r="G2589" t="s">
        <v>10972</v>
      </c>
      <c r="H2589" t="s">
        <v>2915</v>
      </c>
      <c r="I2589">
        <v>90</v>
      </c>
      <c r="J2589">
        <v>9</v>
      </c>
      <c r="K2589" s="4">
        <v>1.01E+21</v>
      </c>
      <c r="L2589" t="s">
        <v>10973</v>
      </c>
      <c r="M2589" t="s">
        <v>24</v>
      </c>
      <c r="N2589" t="s">
        <v>10963</v>
      </c>
      <c r="O2589" t="s">
        <v>66</v>
      </c>
      <c r="P2589" t="s">
        <v>395</v>
      </c>
      <c r="Q2589" t="s">
        <v>2930</v>
      </c>
    </row>
    <row r="2590" spans="1:17" x14ac:dyDescent="0.25">
      <c r="A2590" t="s">
        <v>10971</v>
      </c>
      <c r="B2590" t="s">
        <v>405</v>
      </c>
      <c r="C2590">
        <v>16</v>
      </c>
      <c r="D2590" t="s">
        <v>18</v>
      </c>
      <c r="E2590" t="s">
        <v>37</v>
      </c>
      <c r="F2590" s="1">
        <v>0.4375</v>
      </c>
      <c r="G2590" t="s">
        <v>10972</v>
      </c>
      <c r="H2590" t="s">
        <v>2915</v>
      </c>
      <c r="I2590">
        <v>90</v>
      </c>
      <c r="J2590">
        <v>9</v>
      </c>
      <c r="K2590" s="4">
        <v>1.1E+21</v>
      </c>
      <c r="L2590" t="s">
        <v>10973</v>
      </c>
      <c r="M2590" t="s">
        <v>24</v>
      </c>
      <c r="N2590" t="s">
        <v>10963</v>
      </c>
      <c r="O2590" t="s">
        <v>66</v>
      </c>
      <c r="P2590" t="s">
        <v>395</v>
      </c>
      <c r="Q2590" t="s">
        <v>2931</v>
      </c>
    </row>
    <row r="2591" spans="1:17" x14ac:dyDescent="0.25">
      <c r="A2591" t="s">
        <v>10971</v>
      </c>
      <c r="B2591" t="s">
        <v>405</v>
      </c>
      <c r="C2591">
        <v>17</v>
      </c>
      <c r="D2591" t="s">
        <v>18</v>
      </c>
      <c r="E2591" t="s">
        <v>37</v>
      </c>
      <c r="F2591" s="1">
        <v>0.4375</v>
      </c>
      <c r="G2591" t="s">
        <v>10972</v>
      </c>
      <c r="H2591" t="s">
        <v>2915</v>
      </c>
      <c r="I2591">
        <v>90</v>
      </c>
      <c r="J2591">
        <v>9</v>
      </c>
      <c r="K2591" s="4">
        <v>1.1E+20</v>
      </c>
      <c r="L2591" t="s">
        <v>10973</v>
      </c>
      <c r="M2591" t="s">
        <v>24</v>
      </c>
      <c r="N2591" t="s">
        <v>10963</v>
      </c>
      <c r="O2591" t="s">
        <v>66</v>
      </c>
      <c r="P2591" t="s">
        <v>395</v>
      </c>
      <c r="Q2591" t="s">
        <v>2932</v>
      </c>
    </row>
    <row r="2592" spans="1:17" x14ac:dyDescent="0.25">
      <c r="A2592" t="s">
        <v>10971</v>
      </c>
      <c r="B2592" t="s">
        <v>405</v>
      </c>
      <c r="C2592">
        <v>18</v>
      </c>
      <c r="D2592" t="s">
        <v>18</v>
      </c>
      <c r="E2592" t="s">
        <v>37</v>
      </c>
      <c r="F2592" s="1">
        <v>0.4375</v>
      </c>
      <c r="G2592" t="s">
        <v>10972</v>
      </c>
      <c r="H2592" t="s">
        <v>2915</v>
      </c>
      <c r="I2592">
        <v>90</v>
      </c>
      <c r="J2592">
        <v>9</v>
      </c>
      <c r="K2592" s="4">
        <v>1.01E+21</v>
      </c>
      <c r="L2592" t="s">
        <v>10973</v>
      </c>
      <c r="M2592" t="s">
        <v>24</v>
      </c>
      <c r="N2592" t="s">
        <v>10963</v>
      </c>
      <c r="O2592" t="s">
        <v>66</v>
      </c>
      <c r="P2592" t="s">
        <v>395</v>
      </c>
      <c r="Q2592" t="s">
        <v>2933</v>
      </c>
    </row>
    <row r="2593" spans="1:17" x14ac:dyDescent="0.25">
      <c r="A2593" t="s">
        <v>10971</v>
      </c>
      <c r="B2593" t="s">
        <v>418</v>
      </c>
      <c r="C2593" t="s">
        <v>411</v>
      </c>
      <c r="D2593" t="s">
        <v>18</v>
      </c>
      <c r="E2593" t="s">
        <v>19</v>
      </c>
      <c r="F2593" s="1">
        <v>0.41666666666666669</v>
      </c>
      <c r="G2593" t="s">
        <v>10974</v>
      </c>
      <c r="H2593" t="s">
        <v>2934</v>
      </c>
      <c r="I2593">
        <v>120</v>
      </c>
      <c r="J2593">
        <v>0</v>
      </c>
      <c r="K2593" s="4">
        <v>1000000000000000</v>
      </c>
      <c r="L2593" t="s">
        <v>10973</v>
      </c>
      <c r="M2593" t="s">
        <v>24</v>
      </c>
      <c r="N2593" t="s">
        <v>10963</v>
      </c>
      <c r="O2593" t="s">
        <v>66</v>
      </c>
      <c r="P2593" t="s">
        <v>395</v>
      </c>
      <c r="Q2593" t="s">
        <v>2935</v>
      </c>
    </row>
    <row r="2594" spans="1:17" x14ac:dyDescent="0.25">
      <c r="A2594" t="s">
        <v>10971</v>
      </c>
      <c r="B2594" t="s">
        <v>418</v>
      </c>
      <c r="C2594" t="s">
        <v>413</v>
      </c>
      <c r="D2594" t="s">
        <v>18</v>
      </c>
      <c r="E2594" t="s">
        <v>29</v>
      </c>
      <c r="F2594" s="1">
        <v>0.41666666666666669</v>
      </c>
      <c r="G2594" t="s">
        <v>10974</v>
      </c>
      <c r="H2594" t="s">
        <v>2934</v>
      </c>
      <c r="I2594">
        <v>120</v>
      </c>
      <c r="J2594">
        <v>0</v>
      </c>
      <c r="K2594" s="4">
        <v>10000000000000</v>
      </c>
      <c r="L2594" t="s">
        <v>10973</v>
      </c>
      <c r="M2594" t="s">
        <v>24</v>
      </c>
      <c r="N2594" t="s">
        <v>10963</v>
      </c>
      <c r="O2594" t="s">
        <v>66</v>
      </c>
      <c r="P2594" t="s">
        <v>395</v>
      </c>
      <c r="Q2594" t="s">
        <v>2935</v>
      </c>
    </row>
    <row r="2595" spans="1:17" x14ac:dyDescent="0.25">
      <c r="A2595" t="s">
        <v>10971</v>
      </c>
      <c r="B2595" t="s">
        <v>418</v>
      </c>
      <c r="C2595" t="s">
        <v>966</v>
      </c>
      <c r="D2595" t="s">
        <v>18</v>
      </c>
      <c r="E2595" t="s">
        <v>29</v>
      </c>
      <c r="F2595" s="1">
        <v>0.41666666666666669</v>
      </c>
      <c r="G2595" t="s">
        <v>10974</v>
      </c>
      <c r="H2595" t="s">
        <v>2934</v>
      </c>
      <c r="I2595">
        <v>120</v>
      </c>
      <c r="J2595">
        <v>0</v>
      </c>
      <c r="K2595" s="4">
        <v>1000000000000000</v>
      </c>
      <c r="L2595" t="s">
        <v>10973</v>
      </c>
      <c r="M2595" t="s">
        <v>24</v>
      </c>
      <c r="N2595" t="s">
        <v>10963</v>
      </c>
      <c r="O2595" t="s">
        <v>66</v>
      </c>
      <c r="P2595" t="s">
        <v>395</v>
      </c>
      <c r="Q2595" t="s">
        <v>2936</v>
      </c>
    </row>
    <row r="2596" spans="1:17" x14ac:dyDescent="0.25">
      <c r="A2596" t="s">
        <v>10971</v>
      </c>
      <c r="B2596" t="s">
        <v>418</v>
      </c>
      <c r="C2596" t="s">
        <v>968</v>
      </c>
      <c r="D2596" t="s">
        <v>18</v>
      </c>
      <c r="E2596" t="s">
        <v>33</v>
      </c>
      <c r="F2596" s="1">
        <v>0.41666666666666669</v>
      </c>
      <c r="G2596" t="s">
        <v>10974</v>
      </c>
      <c r="H2596" t="s">
        <v>2934</v>
      </c>
      <c r="I2596">
        <v>120</v>
      </c>
      <c r="J2596">
        <v>0</v>
      </c>
      <c r="K2596" s="4">
        <v>10000000000000</v>
      </c>
      <c r="L2596" t="s">
        <v>10973</v>
      </c>
      <c r="M2596" t="s">
        <v>24</v>
      </c>
      <c r="N2596" t="s">
        <v>10963</v>
      </c>
      <c r="O2596" t="s">
        <v>66</v>
      </c>
      <c r="P2596" t="s">
        <v>395</v>
      </c>
      <c r="Q2596" t="s">
        <v>2936</v>
      </c>
    </row>
    <row r="2597" spans="1:17" x14ac:dyDescent="0.25">
      <c r="A2597" t="s">
        <v>10971</v>
      </c>
      <c r="B2597" t="s">
        <v>17</v>
      </c>
      <c r="C2597">
        <v>1</v>
      </c>
      <c r="D2597" t="s">
        <v>18</v>
      </c>
      <c r="E2597" t="s">
        <v>42</v>
      </c>
      <c r="F2597" s="1">
        <v>0.5</v>
      </c>
      <c r="G2597" t="s">
        <v>10775</v>
      </c>
      <c r="H2597" t="s">
        <v>10975</v>
      </c>
      <c r="I2597">
        <v>60</v>
      </c>
      <c r="J2597">
        <v>159</v>
      </c>
      <c r="K2597" s="4">
        <v>1.1111100111111E+24</v>
      </c>
      <c r="L2597" t="s">
        <v>10973</v>
      </c>
      <c r="M2597" t="s">
        <v>915</v>
      </c>
      <c r="N2597" t="s">
        <v>10963</v>
      </c>
      <c r="O2597" t="s">
        <v>66</v>
      </c>
      <c r="P2597" t="s">
        <v>20</v>
      </c>
      <c r="Q2597" t="s">
        <v>2937</v>
      </c>
    </row>
    <row r="2598" spans="1:17" x14ac:dyDescent="0.25">
      <c r="A2598" t="s">
        <v>10971</v>
      </c>
      <c r="B2598" t="s">
        <v>28</v>
      </c>
      <c r="C2598">
        <v>1</v>
      </c>
      <c r="D2598" t="s">
        <v>18</v>
      </c>
      <c r="E2598" t="s">
        <v>29</v>
      </c>
      <c r="F2598" s="1">
        <v>0.625</v>
      </c>
      <c r="G2598" t="s">
        <v>10244</v>
      </c>
      <c r="H2598" t="s">
        <v>10976</v>
      </c>
      <c r="I2598">
        <v>120</v>
      </c>
      <c r="J2598">
        <v>159</v>
      </c>
      <c r="K2598" s="4">
        <v>1.1111100111111E+24</v>
      </c>
      <c r="L2598" t="s">
        <v>10973</v>
      </c>
      <c r="M2598" t="s">
        <v>915</v>
      </c>
      <c r="N2598" t="s">
        <v>10963</v>
      </c>
      <c r="O2598" t="s">
        <v>66</v>
      </c>
      <c r="P2598" t="s">
        <v>20</v>
      </c>
      <c r="Q2598" t="s">
        <v>2938</v>
      </c>
    </row>
    <row r="2599" spans="1:17" x14ac:dyDescent="0.25">
      <c r="A2599" t="s">
        <v>10971</v>
      </c>
      <c r="B2599" t="s">
        <v>32</v>
      </c>
      <c r="C2599">
        <v>1</v>
      </c>
      <c r="D2599" t="s">
        <v>18</v>
      </c>
      <c r="E2599" t="s">
        <v>33</v>
      </c>
      <c r="F2599" s="1">
        <v>0.58333333333333337</v>
      </c>
      <c r="G2599" t="s">
        <v>10244</v>
      </c>
      <c r="H2599" t="s">
        <v>10977</v>
      </c>
      <c r="I2599">
        <v>60</v>
      </c>
      <c r="J2599">
        <v>159</v>
      </c>
      <c r="K2599" s="4">
        <v>1.1111100111111E+24</v>
      </c>
      <c r="L2599" t="s">
        <v>10973</v>
      </c>
      <c r="M2599" t="s">
        <v>915</v>
      </c>
      <c r="N2599" t="s">
        <v>10963</v>
      </c>
      <c r="O2599" t="s">
        <v>66</v>
      </c>
      <c r="P2599" t="s">
        <v>20</v>
      </c>
      <c r="Q2599" t="s">
        <v>2939</v>
      </c>
    </row>
    <row r="2600" spans="1:17" x14ac:dyDescent="0.25">
      <c r="A2600" t="s">
        <v>10971</v>
      </c>
      <c r="B2600" t="s">
        <v>479</v>
      </c>
      <c r="C2600">
        <v>1</v>
      </c>
      <c r="D2600" t="s">
        <v>18</v>
      </c>
      <c r="E2600" t="s">
        <v>37</v>
      </c>
      <c r="F2600" s="1">
        <v>0.54166666666666663</v>
      </c>
      <c r="G2600" t="s">
        <v>10244</v>
      </c>
      <c r="H2600" t="s">
        <v>10978</v>
      </c>
      <c r="I2600">
        <v>60</v>
      </c>
      <c r="J2600">
        <v>159</v>
      </c>
      <c r="K2600" s="4">
        <v>1.1111100111111E+24</v>
      </c>
      <c r="L2600" t="s">
        <v>10973</v>
      </c>
      <c r="M2600" t="s">
        <v>915</v>
      </c>
      <c r="N2600" t="s">
        <v>10963</v>
      </c>
      <c r="O2600" t="s">
        <v>66</v>
      </c>
      <c r="P2600" t="s">
        <v>20</v>
      </c>
      <c r="Q2600" t="s">
        <v>2940</v>
      </c>
    </row>
    <row r="2601" spans="1:17" x14ac:dyDescent="0.25">
      <c r="A2601" t="s">
        <v>10971</v>
      </c>
      <c r="B2601" t="s">
        <v>36</v>
      </c>
      <c r="C2601">
        <v>1</v>
      </c>
      <c r="D2601" t="s">
        <v>18</v>
      </c>
      <c r="E2601" t="s">
        <v>42</v>
      </c>
      <c r="F2601" s="1">
        <v>0.75</v>
      </c>
      <c r="G2601" t="s">
        <v>10979</v>
      </c>
      <c r="H2601" t="s">
        <v>38</v>
      </c>
      <c r="I2601">
        <v>120</v>
      </c>
      <c r="J2601">
        <v>159</v>
      </c>
      <c r="K2601" s="4">
        <v>1E+19</v>
      </c>
      <c r="L2601" t="s">
        <v>38</v>
      </c>
      <c r="M2601" t="s">
        <v>915</v>
      </c>
      <c r="N2601" t="s">
        <v>10963</v>
      </c>
      <c r="O2601" t="s">
        <v>66</v>
      </c>
      <c r="P2601" t="s">
        <v>39</v>
      </c>
      <c r="Q2601" t="s">
        <v>2941</v>
      </c>
    </row>
    <row r="2602" spans="1:17" x14ac:dyDescent="0.25">
      <c r="A2602" t="s">
        <v>10971</v>
      </c>
      <c r="B2602" t="s">
        <v>44</v>
      </c>
      <c r="C2602">
        <v>1</v>
      </c>
      <c r="D2602" t="s">
        <v>18</v>
      </c>
      <c r="E2602" t="s">
        <v>29</v>
      </c>
      <c r="F2602" s="1">
        <v>0.70833333333333337</v>
      </c>
      <c r="G2602" t="s">
        <v>10244</v>
      </c>
      <c r="H2602" t="s">
        <v>10980</v>
      </c>
      <c r="I2602">
        <v>60</v>
      </c>
      <c r="J2602">
        <v>159</v>
      </c>
      <c r="K2602" s="4">
        <v>1.1111100111111E+24</v>
      </c>
      <c r="L2602" t="s">
        <v>10973</v>
      </c>
      <c r="M2602" t="s">
        <v>915</v>
      </c>
      <c r="N2602" t="s">
        <v>10963</v>
      </c>
      <c r="O2602" t="s">
        <v>66</v>
      </c>
      <c r="P2602" t="s">
        <v>45</v>
      </c>
      <c r="Q2602" t="s">
        <v>2942</v>
      </c>
    </row>
    <row r="2603" spans="1:17" x14ac:dyDescent="0.25">
      <c r="A2603" t="s">
        <v>10981</v>
      </c>
      <c r="B2603" t="s">
        <v>391</v>
      </c>
      <c r="C2603" t="s">
        <v>411</v>
      </c>
      <c r="D2603" t="s">
        <v>18</v>
      </c>
      <c r="E2603" t="s">
        <v>19</v>
      </c>
      <c r="F2603" s="1">
        <v>0.66666666666666663</v>
      </c>
      <c r="G2603" t="s">
        <v>10982</v>
      </c>
      <c r="H2603" t="s">
        <v>38</v>
      </c>
      <c r="I2603">
        <v>120</v>
      </c>
      <c r="J2603">
        <v>49</v>
      </c>
      <c r="K2603" s="4">
        <v>1.0099999999999999E+43</v>
      </c>
      <c r="L2603" t="s">
        <v>10983</v>
      </c>
      <c r="M2603" t="s">
        <v>24</v>
      </c>
      <c r="N2603" t="s">
        <v>10963</v>
      </c>
      <c r="O2603" t="s">
        <v>25</v>
      </c>
      <c r="P2603" t="s">
        <v>9372</v>
      </c>
      <c r="Q2603" t="s">
        <v>2943</v>
      </c>
    </row>
    <row r="2604" spans="1:17" x14ac:dyDescent="0.25">
      <c r="A2604" t="s">
        <v>10981</v>
      </c>
      <c r="B2604" t="s">
        <v>391</v>
      </c>
      <c r="C2604" t="s">
        <v>413</v>
      </c>
      <c r="D2604" t="s">
        <v>18</v>
      </c>
      <c r="E2604" t="s">
        <v>42</v>
      </c>
      <c r="F2604" s="1">
        <v>0.66666666666666663</v>
      </c>
      <c r="G2604" t="s">
        <v>10982</v>
      </c>
      <c r="H2604" t="s">
        <v>38</v>
      </c>
      <c r="I2604">
        <v>120</v>
      </c>
      <c r="J2604">
        <v>49</v>
      </c>
      <c r="K2604" s="4">
        <v>1E+40</v>
      </c>
      <c r="L2604" t="s">
        <v>10983</v>
      </c>
      <c r="M2604" t="s">
        <v>24</v>
      </c>
      <c r="N2604" t="s">
        <v>10963</v>
      </c>
      <c r="O2604" t="s">
        <v>25</v>
      </c>
      <c r="P2604" t="s">
        <v>9372</v>
      </c>
      <c r="Q2604" t="s">
        <v>2943</v>
      </c>
    </row>
    <row r="2605" spans="1:17" x14ac:dyDescent="0.25">
      <c r="A2605" t="s">
        <v>10981</v>
      </c>
      <c r="B2605" t="s">
        <v>17</v>
      </c>
      <c r="C2605">
        <v>1</v>
      </c>
      <c r="D2605" t="s">
        <v>18</v>
      </c>
      <c r="E2605" t="s">
        <v>19</v>
      </c>
      <c r="F2605" s="1">
        <v>0.45833333333333331</v>
      </c>
      <c r="G2605" t="s">
        <v>10669</v>
      </c>
      <c r="H2605" t="s">
        <v>10984</v>
      </c>
      <c r="I2605">
        <v>60</v>
      </c>
      <c r="J2605">
        <v>49</v>
      </c>
      <c r="K2605" s="4">
        <v>1.1111010001111099E+44</v>
      </c>
      <c r="L2605" t="s">
        <v>10983</v>
      </c>
      <c r="M2605" t="s">
        <v>915</v>
      </c>
      <c r="N2605" t="s">
        <v>10963</v>
      </c>
      <c r="O2605" t="s">
        <v>25</v>
      </c>
      <c r="P2605" t="s">
        <v>20</v>
      </c>
      <c r="Q2605" t="s">
        <v>2944</v>
      </c>
    </row>
    <row r="2606" spans="1:17" x14ac:dyDescent="0.25">
      <c r="A2606" t="s">
        <v>10981</v>
      </c>
      <c r="B2606" t="s">
        <v>28</v>
      </c>
      <c r="C2606">
        <v>1</v>
      </c>
      <c r="D2606" t="s">
        <v>18</v>
      </c>
      <c r="E2606" t="s">
        <v>33</v>
      </c>
      <c r="F2606" s="1">
        <v>0.5</v>
      </c>
      <c r="G2606" t="s">
        <v>10646</v>
      </c>
      <c r="H2606" t="s">
        <v>10985</v>
      </c>
      <c r="I2606">
        <v>60</v>
      </c>
      <c r="J2606">
        <v>49</v>
      </c>
      <c r="K2606" s="4">
        <v>1.1111110001111099E+44</v>
      </c>
      <c r="L2606" t="s">
        <v>10983</v>
      </c>
      <c r="M2606" t="s">
        <v>915</v>
      </c>
      <c r="N2606" t="s">
        <v>10963</v>
      </c>
      <c r="O2606" t="s">
        <v>25</v>
      </c>
      <c r="P2606" t="s">
        <v>20</v>
      </c>
      <c r="Q2606" t="s">
        <v>2945</v>
      </c>
    </row>
    <row r="2607" spans="1:17" x14ac:dyDescent="0.25">
      <c r="A2607" t="s">
        <v>10981</v>
      </c>
      <c r="B2607" t="s">
        <v>32</v>
      </c>
      <c r="C2607">
        <v>1</v>
      </c>
      <c r="D2607" t="s">
        <v>18</v>
      </c>
      <c r="E2607" t="s">
        <v>33</v>
      </c>
      <c r="F2607" s="1">
        <v>0.54166666666666663</v>
      </c>
      <c r="G2607" t="s">
        <v>10646</v>
      </c>
      <c r="H2607" t="s">
        <v>10985</v>
      </c>
      <c r="I2607">
        <v>60</v>
      </c>
      <c r="J2607">
        <v>49</v>
      </c>
      <c r="K2607" s="4">
        <v>1.1111110001111099E+44</v>
      </c>
      <c r="L2607" t="s">
        <v>10983</v>
      </c>
      <c r="M2607" t="s">
        <v>915</v>
      </c>
      <c r="N2607" t="s">
        <v>10963</v>
      </c>
      <c r="O2607" t="s">
        <v>25</v>
      </c>
      <c r="P2607" t="s">
        <v>20</v>
      </c>
      <c r="Q2607" t="s">
        <v>2946</v>
      </c>
    </row>
    <row r="2608" spans="1:17" x14ac:dyDescent="0.25">
      <c r="A2608" t="s">
        <v>10981</v>
      </c>
      <c r="B2608" t="s">
        <v>36</v>
      </c>
      <c r="C2608">
        <v>1</v>
      </c>
      <c r="D2608" t="s">
        <v>18</v>
      </c>
      <c r="E2608" t="s">
        <v>37</v>
      </c>
      <c r="F2608" s="1">
        <v>0.72916666666666663</v>
      </c>
      <c r="G2608" t="s">
        <v>9267</v>
      </c>
      <c r="H2608" t="s">
        <v>38</v>
      </c>
      <c r="I2608">
        <v>120</v>
      </c>
      <c r="J2608">
        <v>49</v>
      </c>
      <c r="K2608" s="4">
        <v>9.9999999999999998E+37</v>
      </c>
      <c r="L2608" t="s">
        <v>38</v>
      </c>
      <c r="M2608" t="s">
        <v>24</v>
      </c>
      <c r="N2608" t="s">
        <v>10963</v>
      </c>
      <c r="O2608" t="s">
        <v>25</v>
      </c>
      <c r="P2608" t="s">
        <v>39</v>
      </c>
      <c r="Q2608" t="s">
        <v>2947</v>
      </c>
    </row>
    <row r="2609" spans="1:17" x14ac:dyDescent="0.25">
      <c r="A2609" t="s">
        <v>10981</v>
      </c>
      <c r="B2609" t="s">
        <v>44</v>
      </c>
      <c r="C2609">
        <v>1</v>
      </c>
      <c r="D2609" t="s">
        <v>18</v>
      </c>
      <c r="E2609" t="s">
        <v>42</v>
      </c>
      <c r="F2609" s="1">
        <v>0.41666666666666669</v>
      </c>
      <c r="G2609" t="s">
        <v>10669</v>
      </c>
      <c r="H2609" t="s">
        <v>10986</v>
      </c>
      <c r="I2609">
        <v>60</v>
      </c>
      <c r="J2609">
        <v>49</v>
      </c>
      <c r="K2609" s="4">
        <v>1.1111110001111099E+44</v>
      </c>
      <c r="L2609" t="s">
        <v>10983</v>
      </c>
      <c r="M2609" t="s">
        <v>915</v>
      </c>
      <c r="N2609" t="s">
        <v>10963</v>
      </c>
      <c r="O2609" t="s">
        <v>25</v>
      </c>
      <c r="P2609" t="s">
        <v>45</v>
      </c>
      <c r="Q2609" t="s">
        <v>2948</v>
      </c>
    </row>
    <row r="2610" spans="1:17" x14ac:dyDescent="0.25">
      <c r="A2610" t="s">
        <v>10987</v>
      </c>
      <c r="B2610" t="s">
        <v>405</v>
      </c>
      <c r="C2610">
        <v>1</v>
      </c>
      <c r="D2610" t="s">
        <v>18</v>
      </c>
      <c r="E2610" t="s">
        <v>19</v>
      </c>
      <c r="F2610" s="1">
        <v>0.625</v>
      </c>
      <c r="G2610" t="s">
        <v>10972</v>
      </c>
      <c r="H2610" t="s">
        <v>2915</v>
      </c>
      <c r="I2610">
        <v>90</v>
      </c>
      <c r="J2610">
        <v>7</v>
      </c>
      <c r="K2610" s="4">
        <v>1000000000000000</v>
      </c>
      <c r="L2610" t="s">
        <v>10988</v>
      </c>
      <c r="M2610" t="s">
        <v>24</v>
      </c>
      <c r="N2610" t="s">
        <v>10963</v>
      </c>
      <c r="O2610" t="s">
        <v>66</v>
      </c>
      <c r="P2610" t="s">
        <v>395</v>
      </c>
      <c r="Q2610" t="s">
        <v>2949</v>
      </c>
    </row>
    <row r="2611" spans="1:17" x14ac:dyDescent="0.25">
      <c r="A2611" t="s">
        <v>10987</v>
      </c>
      <c r="B2611" t="s">
        <v>405</v>
      </c>
      <c r="C2611">
        <v>2</v>
      </c>
      <c r="D2611" t="s">
        <v>18</v>
      </c>
      <c r="E2611" t="s">
        <v>19</v>
      </c>
      <c r="F2611" s="1">
        <v>0.6875</v>
      </c>
      <c r="G2611" t="s">
        <v>10972</v>
      </c>
      <c r="H2611" t="s">
        <v>2915</v>
      </c>
      <c r="I2611">
        <v>90</v>
      </c>
      <c r="J2611">
        <v>7</v>
      </c>
      <c r="K2611" s="4">
        <v>1000000000000000</v>
      </c>
      <c r="L2611" t="s">
        <v>10988</v>
      </c>
      <c r="M2611" t="s">
        <v>24</v>
      </c>
      <c r="N2611" t="s">
        <v>10963</v>
      </c>
      <c r="O2611" t="s">
        <v>66</v>
      </c>
      <c r="P2611" t="s">
        <v>395</v>
      </c>
      <c r="Q2611" t="s">
        <v>2950</v>
      </c>
    </row>
    <row r="2612" spans="1:17" x14ac:dyDescent="0.25">
      <c r="A2612" t="s">
        <v>10987</v>
      </c>
      <c r="B2612" t="s">
        <v>405</v>
      </c>
      <c r="C2612">
        <v>3</v>
      </c>
      <c r="D2612" t="s">
        <v>18</v>
      </c>
      <c r="E2612" t="s">
        <v>29</v>
      </c>
      <c r="F2612" s="1">
        <v>0.66666666666666663</v>
      </c>
      <c r="G2612" t="s">
        <v>10972</v>
      </c>
      <c r="H2612" t="s">
        <v>2915</v>
      </c>
      <c r="I2612">
        <v>90</v>
      </c>
      <c r="J2612">
        <v>5</v>
      </c>
      <c r="K2612" s="4">
        <v>1000000000000000</v>
      </c>
      <c r="L2612" t="s">
        <v>10988</v>
      </c>
      <c r="M2612" t="s">
        <v>24</v>
      </c>
      <c r="N2612" t="s">
        <v>10963</v>
      </c>
      <c r="O2612" t="s">
        <v>66</v>
      </c>
      <c r="P2612" t="s">
        <v>395</v>
      </c>
      <c r="Q2612" t="s">
        <v>2951</v>
      </c>
    </row>
    <row r="2613" spans="1:17" x14ac:dyDescent="0.25">
      <c r="A2613" t="s">
        <v>10987</v>
      </c>
      <c r="B2613" t="s">
        <v>405</v>
      </c>
      <c r="C2613">
        <v>4</v>
      </c>
      <c r="D2613" t="s">
        <v>18</v>
      </c>
      <c r="E2613" t="s">
        <v>37</v>
      </c>
      <c r="F2613" s="1">
        <v>0.6875</v>
      </c>
      <c r="G2613" t="s">
        <v>10972</v>
      </c>
      <c r="H2613" t="s">
        <v>2915</v>
      </c>
      <c r="I2613">
        <v>90</v>
      </c>
      <c r="J2613">
        <v>5</v>
      </c>
      <c r="K2613" s="4">
        <v>1000000000000000</v>
      </c>
      <c r="L2613" t="s">
        <v>10988</v>
      </c>
      <c r="M2613" t="s">
        <v>24</v>
      </c>
      <c r="N2613" t="s">
        <v>10963</v>
      </c>
      <c r="O2613" t="s">
        <v>66</v>
      </c>
      <c r="P2613" t="s">
        <v>395</v>
      </c>
      <c r="Q2613" t="s">
        <v>2952</v>
      </c>
    </row>
    <row r="2614" spans="1:17" x14ac:dyDescent="0.25">
      <c r="A2614" t="s">
        <v>10987</v>
      </c>
      <c r="B2614" t="s">
        <v>405</v>
      </c>
      <c r="C2614">
        <v>5</v>
      </c>
      <c r="D2614" t="s">
        <v>18</v>
      </c>
      <c r="E2614" t="s">
        <v>37</v>
      </c>
      <c r="F2614" s="1">
        <v>0.54166666666666663</v>
      </c>
      <c r="G2614" t="s">
        <v>10972</v>
      </c>
      <c r="H2614" t="s">
        <v>2915</v>
      </c>
      <c r="I2614">
        <v>90</v>
      </c>
      <c r="J2614">
        <v>6</v>
      </c>
      <c r="K2614" s="4">
        <v>1000000000000000</v>
      </c>
      <c r="L2614" t="s">
        <v>10988</v>
      </c>
      <c r="M2614" t="s">
        <v>24</v>
      </c>
      <c r="N2614" t="s">
        <v>10963</v>
      </c>
      <c r="O2614" t="s">
        <v>66</v>
      </c>
      <c r="P2614" t="s">
        <v>395</v>
      </c>
      <c r="Q2614" t="s">
        <v>2953</v>
      </c>
    </row>
    <row r="2615" spans="1:17" x14ac:dyDescent="0.25">
      <c r="A2615" t="s">
        <v>10987</v>
      </c>
      <c r="B2615" t="s">
        <v>405</v>
      </c>
      <c r="C2615">
        <v>6</v>
      </c>
      <c r="D2615" t="s">
        <v>18</v>
      </c>
      <c r="E2615" t="s">
        <v>37</v>
      </c>
      <c r="F2615" s="1">
        <v>0.625</v>
      </c>
      <c r="G2615" t="s">
        <v>10972</v>
      </c>
      <c r="H2615" t="s">
        <v>2915</v>
      </c>
      <c r="I2615">
        <v>90</v>
      </c>
      <c r="J2615">
        <v>5</v>
      </c>
      <c r="K2615" s="4">
        <v>1000000000000000</v>
      </c>
      <c r="L2615" t="s">
        <v>10988</v>
      </c>
      <c r="M2615" t="s">
        <v>24</v>
      </c>
      <c r="N2615" t="s">
        <v>10963</v>
      </c>
      <c r="O2615" t="s">
        <v>66</v>
      </c>
      <c r="P2615" t="s">
        <v>395</v>
      </c>
      <c r="Q2615" t="s">
        <v>2954</v>
      </c>
    </row>
    <row r="2616" spans="1:17" x14ac:dyDescent="0.25">
      <c r="A2616" t="s">
        <v>10987</v>
      </c>
      <c r="B2616" t="s">
        <v>405</v>
      </c>
      <c r="C2616">
        <v>7</v>
      </c>
      <c r="D2616" t="s">
        <v>18</v>
      </c>
      <c r="E2616" t="s">
        <v>19</v>
      </c>
      <c r="F2616" s="1">
        <v>0.625</v>
      </c>
      <c r="G2616" t="s">
        <v>10972</v>
      </c>
      <c r="H2616" t="s">
        <v>2915</v>
      </c>
      <c r="I2616">
        <v>90</v>
      </c>
      <c r="J2616">
        <v>6</v>
      </c>
      <c r="K2616" s="4">
        <v>100000000000000</v>
      </c>
      <c r="L2616" t="s">
        <v>10988</v>
      </c>
      <c r="M2616" t="s">
        <v>24</v>
      </c>
      <c r="N2616" t="s">
        <v>10963</v>
      </c>
      <c r="O2616" t="s">
        <v>66</v>
      </c>
      <c r="P2616" t="s">
        <v>395</v>
      </c>
      <c r="Q2616" t="s">
        <v>2955</v>
      </c>
    </row>
    <row r="2617" spans="1:17" x14ac:dyDescent="0.25">
      <c r="A2617" t="s">
        <v>10987</v>
      </c>
      <c r="B2617" t="s">
        <v>405</v>
      </c>
      <c r="C2617">
        <v>8</v>
      </c>
      <c r="D2617" t="s">
        <v>18</v>
      </c>
      <c r="E2617" t="s">
        <v>19</v>
      </c>
      <c r="F2617" s="1">
        <v>0.6875</v>
      </c>
      <c r="G2617" t="s">
        <v>10972</v>
      </c>
      <c r="H2617" t="s">
        <v>2915</v>
      </c>
      <c r="I2617">
        <v>90</v>
      </c>
      <c r="J2617">
        <v>6</v>
      </c>
      <c r="K2617" s="4">
        <v>100000000000000</v>
      </c>
      <c r="L2617" t="s">
        <v>10988</v>
      </c>
      <c r="M2617" t="s">
        <v>24</v>
      </c>
      <c r="N2617" t="s">
        <v>10963</v>
      </c>
      <c r="O2617" t="s">
        <v>66</v>
      </c>
      <c r="P2617" t="s">
        <v>395</v>
      </c>
      <c r="Q2617" t="s">
        <v>2956</v>
      </c>
    </row>
    <row r="2618" spans="1:17" x14ac:dyDescent="0.25">
      <c r="A2618" t="s">
        <v>10987</v>
      </c>
      <c r="B2618" t="s">
        <v>405</v>
      </c>
      <c r="C2618">
        <v>9</v>
      </c>
      <c r="D2618" t="s">
        <v>18</v>
      </c>
      <c r="E2618" t="s">
        <v>29</v>
      </c>
      <c r="F2618" s="1">
        <v>0.66666666666666663</v>
      </c>
      <c r="G2618" t="s">
        <v>10972</v>
      </c>
      <c r="H2618" t="s">
        <v>2915</v>
      </c>
      <c r="I2618">
        <v>90</v>
      </c>
      <c r="J2618">
        <v>6</v>
      </c>
      <c r="K2618" s="4">
        <v>100000000000000</v>
      </c>
      <c r="L2618" t="s">
        <v>10988</v>
      </c>
      <c r="M2618" t="s">
        <v>24</v>
      </c>
      <c r="N2618" t="s">
        <v>10963</v>
      </c>
      <c r="O2618" t="s">
        <v>66</v>
      </c>
      <c r="P2618" t="s">
        <v>395</v>
      </c>
      <c r="Q2618" t="s">
        <v>2957</v>
      </c>
    </row>
    <row r="2619" spans="1:17" x14ac:dyDescent="0.25">
      <c r="A2619" t="s">
        <v>10987</v>
      </c>
      <c r="B2619" t="s">
        <v>405</v>
      </c>
      <c r="C2619">
        <v>10</v>
      </c>
      <c r="D2619" t="s">
        <v>18</v>
      </c>
      <c r="E2619" t="s">
        <v>37</v>
      </c>
      <c r="F2619" s="1">
        <v>0.6875</v>
      </c>
      <c r="G2619" t="s">
        <v>10972</v>
      </c>
      <c r="H2619" t="s">
        <v>2915</v>
      </c>
      <c r="I2619">
        <v>90</v>
      </c>
      <c r="J2619">
        <v>6</v>
      </c>
      <c r="K2619" s="4">
        <v>100000000000000</v>
      </c>
      <c r="L2619" t="s">
        <v>10988</v>
      </c>
      <c r="M2619" t="s">
        <v>24</v>
      </c>
      <c r="N2619" t="s">
        <v>10963</v>
      </c>
      <c r="O2619" t="s">
        <v>66</v>
      </c>
      <c r="P2619" t="s">
        <v>395</v>
      </c>
      <c r="Q2619" t="s">
        <v>2958</v>
      </c>
    </row>
    <row r="2620" spans="1:17" x14ac:dyDescent="0.25">
      <c r="A2620" t="s">
        <v>10987</v>
      </c>
      <c r="B2620" t="s">
        <v>405</v>
      </c>
      <c r="C2620">
        <v>11</v>
      </c>
      <c r="D2620" t="s">
        <v>18</v>
      </c>
      <c r="E2620" t="s">
        <v>37</v>
      </c>
      <c r="F2620" s="1">
        <v>0.54166666666666663</v>
      </c>
      <c r="G2620" t="s">
        <v>10972</v>
      </c>
      <c r="H2620" t="s">
        <v>2915</v>
      </c>
      <c r="I2620">
        <v>90</v>
      </c>
      <c r="J2620">
        <v>5</v>
      </c>
      <c r="K2620" s="4">
        <v>100000000000000</v>
      </c>
      <c r="L2620" t="s">
        <v>10988</v>
      </c>
      <c r="M2620" t="s">
        <v>24</v>
      </c>
      <c r="N2620" t="s">
        <v>10963</v>
      </c>
      <c r="O2620" t="s">
        <v>66</v>
      </c>
      <c r="P2620" t="s">
        <v>395</v>
      </c>
      <c r="Q2620" t="s">
        <v>2959</v>
      </c>
    </row>
    <row r="2621" spans="1:17" x14ac:dyDescent="0.25">
      <c r="A2621" t="s">
        <v>10987</v>
      </c>
      <c r="B2621" t="s">
        <v>405</v>
      </c>
      <c r="C2621">
        <v>12</v>
      </c>
      <c r="D2621" t="s">
        <v>18</v>
      </c>
      <c r="E2621" t="s">
        <v>37</v>
      </c>
      <c r="F2621" s="1">
        <v>0.625</v>
      </c>
      <c r="G2621" t="s">
        <v>10972</v>
      </c>
      <c r="H2621" t="s">
        <v>2915</v>
      </c>
      <c r="I2621">
        <v>90</v>
      </c>
      <c r="J2621">
        <v>4</v>
      </c>
      <c r="K2621" s="4">
        <v>100000000000000</v>
      </c>
      <c r="L2621" t="s">
        <v>10988</v>
      </c>
      <c r="M2621" t="s">
        <v>24</v>
      </c>
      <c r="N2621" t="s">
        <v>10963</v>
      </c>
      <c r="O2621" t="s">
        <v>66</v>
      </c>
      <c r="P2621" t="s">
        <v>395</v>
      </c>
      <c r="Q2621" t="s">
        <v>2960</v>
      </c>
    </row>
    <row r="2622" spans="1:17" x14ac:dyDescent="0.25">
      <c r="A2622" t="s">
        <v>10987</v>
      </c>
      <c r="B2622" t="s">
        <v>17</v>
      </c>
      <c r="C2622">
        <v>1</v>
      </c>
      <c r="D2622" t="s">
        <v>18</v>
      </c>
      <c r="E2622" t="s">
        <v>42</v>
      </c>
      <c r="F2622" s="1">
        <v>0.45833333333333331</v>
      </c>
      <c r="G2622" t="s">
        <v>10596</v>
      </c>
      <c r="H2622" t="s">
        <v>10989</v>
      </c>
      <c r="I2622">
        <v>60</v>
      </c>
      <c r="J2622">
        <v>71</v>
      </c>
      <c r="K2622" s="4">
        <v>1.1111100111111E+24</v>
      </c>
      <c r="L2622" t="s">
        <v>10988</v>
      </c>
      <c r="M2622" t="s">
        <v>915</v>
      </c>
      <c r="N2622" t="s">
        <v>10963</v>
      </c>
      <c r="O2622" t="s">
        <v>66</v>
      </c>
      <c r="P2622" t="s">
        <v>20</v>
      </c>
      <c r="Q2622" t="s">
        <v>2961</v>
      </c>
    </row>
    <row r="2623" spans="1:17" x14ac:dyDescent="0.25">
      <c r="A2623" t="s">
        <v>10987</v>
      </c>
      <c r="B2623" t="s">
        <v>28</v>
      </c>
      <c r="C2623">
        <v>1</v>
      </c>
      <c r="D2623" t="s">
        <v>18</v>
      </c>
      <c r="E2623" t="s">
        <v>37</v>
      </c>
      <c r="F2623" s="1">
        <v>0.375</v>
      </c>
      <c r="G2623" t="s">
        <v>10646</v>
      </c>
      <c r="H2623" t="s">
        <v>10990</v>
      </c>
      <c r="I2623">
        <v>60</v>
      </c>
      <c r="J2623">
        <v>71</v>
      </c>
      <c r="K2623" s="4">
        <v>1.1111100111111E+24</v>
      </c>
      <c r="L2623" t="s">
        <v>10988</v>
      </c>
      <c r="M2623" t="s">
        <v>915</v>
      </c>
      <c r="N2623" t="s">
        <v>10963</v>
      </c>
      <c r="O2623" t="s">
        <v>66</v>
      </c>
      <c r="P2623" t="s">
        <v>20</v>
      </c>
      <c r="Q2623" t="s">
        <v>2962</v>
      </c>
    </row>
    <row r="2624" spans="1:17" x14ac:dyDescent="0.25">
      <c r="A2624" t="s">
        <v>10987</v>
      </c>
      <c r="B2624" t="s">
        <v>32</v>
      </c>
      <c r="C2624">
        <v>1</v>
      </c>
      <c r="D2624" t="s">
        <v>18</v>
      </c>
      <c r="E2624" t="s">
        <v>33</v>
      </c>
      <c r="F2624" s="1">
        <v>0.41666666666666669</v>
      </c>
      <c r="G2624" t="s">
        <v>10639</v>
      </c>
      <c r="H2624" t="s">
        <v>10991</v>
      </c>
      <c r="I2624">
        <v>60</v>
      </c>
      <c r="J2624">
        <v>71</v>
      </c>
      <c r="K2624" s="4">
        <v>1.1111100111111E+24</v>
      </c>
      <c r="L2624" t="s">
        <v>10988</v>
      </c>
      <c r="M2624" t="s">
        <v>915</v>
      </c>
      <c r="N2624" t="s">
        <v>10963</v>
      </c>
      <c r="O2624" t="s">
        <v>66</v>
      </c>
      <c r="P2624" t="s">
        <v>20</v>
      </c>
      <c r="Q2624" t="s">
        <v>2963</v>
      </c>
    </row>
    <row r="2625" spans="1:17" x14ac:dyDescent="0.25">
      <c r="A2625" t="s">
        <v>10987</v>
      </c>
      <c r="B2625" t="s">
        <v>36</v>
      </c>
      <c r="C2625">
        <v>1</v>
      </c>
      <c r="D2625" t="s">
        <v>18</v>
      </c>
      <c r="E2625" t="s">
        <v>19</v>
      </c>
      <c r="F2625" s="1">
        <v>0.72916666666666663</v>
      </c>
      <c r="G2625" t="s">
        <v>9239</v>
      </c>
      <c r="H2625" t="s">
        <v>38</v>
      </c>
      <c r="I2625">
        <v>120</v>
      </c>
      <c r="J2625">
        <v>71</v>
      </c>
      <c r="K2625" s="4">
        <v>1E+16</v>
      </c>
      <c r="L2625" t="s">
        <v>38</v>
      </c>
      <c r="M2625" t="s">
        <v>24</v>
      </c>
      <c r="N2625" t="s">
        <v>10963</v>
      </c>
      <c r="O2625" t="s">
        <v>66</v>
      </c>
      <c r="P2625" t="s">
        <v>39</v>
      </c>
      <c r="Q2625" t="s">
        <v>2964</v>
      </c>
    </row>
    <row r="2626" spans="1:17" x14ac:dyDescent="0.25">
      <c r="A2626" t="s">
        <v>10987</v>
      </c>
      <c r="B2626" t="s">
        <v>44</v>
      </c>
      <c r="C2626">
        <v>1</v>
      </c>
      <c r="D2626" t="s">
        <v>18</v>
      </c>
      <c r="E2626" t="s">
        <v>37</v>
      </c>
      <c r="F2626" s="1">
        <v>0.41666666666666669</v>
      </c>
      <c r="G2626" t="s">
        <v>10646</v>
      </c>
      <c r="H2626" t="s">
        <v>10990</v>
      </c>
      <c r="I2626">
        <v>60</v>
      </c>
      <c r="J2626">
        <v>71</v>
      </c>
      <c r="K2626" s="4">
        <v>1.1111100111111E+24</v>
      </c>
      <c r="L2626" t="s">
        <v>10988</v>
      </c>
      <c r="M2626" t="s">
        <v>915</v>
      </c>
      <c r="N2626" t="s">
        <v>10963</v>
      </c>
      <c r="O2626" t="s">
        <v>66</v>
      </c>
      <c r="P2626" t="s">
        <v>45</v>
      </c>
      <c r="Q2626" t="s">
        <v>2965</v>
      </c>
    </row>
    <row r="2627" spans="1:17" x14ac:dyDescent="0.25">
      <c r="A2627" t="s">
        <v>10992</v>
      </c>
      <c r="B2627" t="s">
        <v>17</v>
      </c>
      <c r="C2627">
        <v>1</v>
      </c>
      <c r="D2627" t="s">
        <v>18</v>
      </c>
      <c r="E2627" t="s">
        <v>29</v>
      </c>
      <c r="F2627" s="1">
        <v>0.375</v>
      </c>
      <c r="G2627" t="s">
        <v>10646</v>
      </c>
      <c r="H2627" t="s">
        <v>2966</v>
      </c>
      <c r="I2627">
        <v>60</v>
      </c>
      <c r="J2627">
        <v>85</v>
      </c>
      <c r="K2627" s="4">
        <v>1.1111100111111E+24</v>
      </c>
      <c r="L2627" t="s">
        <v>10993</v>
      </c>
      <c r="M2627" t="s">
        <v>915</v>
      </c>
      <c r="N2627" t="s">
        <v>10963</v>
      </c>
      <c r="O2627" t="s">
        <v>66</v>
      </c>
      <c r="P2627" t="s">
        <v>20</v>
      </c>
      <c r="Q2627" t="s">
        <v>2967</v>
      </c>
    </row>
    <row r="2628" spans="1:17" x14ac:dyDescent="0.25">
      <c r="A2628" t="s">
        <v>10992</v>
      </c>
      <c r="B2628" t="s">
        <v>28</v>
      </c>
      <c r="C2628">
        <v>1</v>
      </c>
      <c r="D2628" t="s">
        <v>18</v>
      </c>
      <c r="E2628" t="s">
        <v>33</v>
      </c>
      <c r="F2628" s="1">
        <v>0.375</v>
      </c>
      <c r="G2628" t="s">
        <v>10646</v>
      </c>
      <c r="H2628" t="s">
        <v>2966</v>
      </c>
      <c r="I2628">
        <v>60</v>
      </c>
      <c r="J2628">
        <v>85</v>
      </c>
      <c r="K2628" s="4">
        <v>1.1111100111111E+24</v>
      </c>
      <c r="L2628" t="s">
        <v>10993</v>
      </c>
      <c r="M2628" t="s">
        <v>915</v>
      </c>
      <c r="N2628" t="s">
        <v>10963</v>
      </c>
      <c r="O2628" t="s">
        <v>66</v>
      </c>
      <c r="P2628" t="s">
        <v>20</v>
      </c>
      <c r="Q2628" t="s">
        <v>2968</v>
      </c>
    </row>
    <row r="2629" spans="1:17" x14ac:dyDescent="0.25">
      <c r="A2629" t="s">
        <v>10992</v>
      </c>
      <c r="B2629" t="s">
        <v>32</v>
      </c>
      <c r="C2629">
        <v>1</v>
      </c>
      <c r="D2629" t="s">
        <v>18</v>
      </c>
      <c r="E2629" t="s">
        <v>37</v>
      </c>
      <c r="F2629" s="1">
        <v>0.45833333333333331</v>
      </c>
      <c r="G2629" t="s">
        <v>10646</v>
      </c>
      <c r="H2629" t="s">
        <v>2966</v>
      </c>
      <c r="I2629">
        <v>60</v>
      </c>
      <c r="J2629">
        <v>85</v>
      </c>
      <c r="K2629" s="4">
        <v>1.1111100111111E+24</v>
      </c>
      <c r="L2629" t="s">
        <v>10993</v>
      </c>
      <c r="M2629" t="s">
        <v>915</v>
      </c>
      <c r="N2629" t="s">
        <v>10963</v>
      </c>
      <c r="O2629" t="s">
        <v>66</v>
      </c>
      <c r="P2629" t="s">
        <v>20</v>
      </c>
      <c r="Q2629" t="s">
        <v>2969</v>
      </c>
    </row>
    <row r="2630" spans="1:17" x14ac:dyDescent="0.25">
      <c r="A2630" t="s">
        <v>10992</v>
      </c>
      <c r="B2630" t="s">
        <v>44</v>
      </c>
      <c r="C2630">
        <v>1</v>
      </c>
      <c r="D2630" t="s">
        <v>18</v>
      </c>
      <c r="E2630" t="s">
        <v>29</v>
      </c>
      <c r="F2630" s="1">
        <v>0.5</v>
      </c>
      <c r="G2630" t="s">
        <v>9139</v>
      </c>
      <c r="H2630" t="s">
        <v>2966</v>
      </c>
      <c r="I2630">
        <v>60</v>
      </c>
      <c r="J2630">
        <v>85</v>
      </c>
      <c r="K2630" s="4">
        <v>1.1111100111111E+24</v>
      </c>
      <c r="L2630" t="s">
        <v>10993</v>
      </c>
      <c r="M2630" t="s">
        <v>24</v>
      </c>
      <c r="N2630" t="s">
        <v>10963</v>
      </c>
      <c r="O2630" t="s">
        <v>66</v>
      </c>
      <c r="P2630" t="s">
        <v>45</v>
      </c>
      <c r="Q2630" t="s">
        <v>2970</v>
      </c>
    </row>
    <row r="2631" spans="1:17" x14ac:dyDescent="0.25">
      <c r="A2631" t="s">
        <v>10994</v>
      </c>
      <c r="B2631" t="s">
        <v>17</v>
      </c>
      <c r="C2631">
        <v>1</v>
      </c>
      <c r="D2631" t="s">
        <v>18</v>
      </c>
      <c r="E2631" t="s">
        <v>33</v>
      </c>
      <c r="F2631" s="1">
        <v>0.41666666666666669</v>
      </c>
      <c r="G2631" t="s">
        <v>10630</v>
      </c>
      <c r="H2631" t="s">
        <v>2971</v>
      </c>
      <c r="I2631">
        <v>60</v>
      </c>
      <c r="J2631">
        <v>49</v>
      </c>
      <c r="K2631" s="4">
        <v>1.1111110001111099E+44</v>
      </c>
      <c r="L2631" t="s">
        <v>10995</v>
      </c>
      <c r="M2631" t="s">
        <v>915</v>
      </c>
      <c r="N2631" t="s">
        <v>10963</v>
      </c>
      <c r="O2631" t="s">
        <v>25</v>
      </c>
      <c r="P2631" t="s">
        <v>20</v>
      </c>
      <c r="Q2631" t="s">
        <v>2972</v>
      </c>
    </row>
    <row r="2632" spans="1:17" x14ac:dyDescent="0.25">
      <c r="A2632" t="s">
        <v>10994</v>
      </c>
      <c r="B2632" t="s">
        <v>28</v>
      </c>
      <c r="C2632">
        <v>1</v>
      </c>
      <c r="D2632" t="s">
        <v>18</v>
      </c>
      <c r="E2632" t="s">
        <v>29</v>
      </c>
      <c r="F2632" s="1">
        <v>0.375</v>
      </c>
      <c r="G2632" t="s">
        <v>10630</v>
      </c>
      <c r="H2632" t="s">
        <v>2971</v>
      </c>
      <c r="I2632">
        <v>60</v>
      </c>
      <c r="J2632">
        <v>49</v>
      </c>
      <c r="K2632" s="4">
        <v>1.1111010001111099E+44</v>
      </c>
      <c r="L2632" t="s">
        <v>10995</v>
      </c>
      <c r="M2632" t="s">
        <v>915</v>
      </c>
      <c r="N2632" t="s">
        <v>10963</v>
      </c>
      <c r="O2632" t="s">
        <v>25</v>
      </c>
      <c r="P2632" t="s">
        <v>20</v>
      </c>
      <c r="Q2632" t="s">
        <v>2973</v>
      </c>
    </row>
    <row r="2633" spans="1:17" x14ac:dyDescent="0.25">
      <c r="A2633" t="s">
        <v>10994</v>
      </c>
      <c r="B2633" t="s">
        <v>32</v>
      </c>
      <c r="C2633">
        <v>1</v>
      </c>
      <c r="D2633" t="s">
        <v>18</v>
      </c>
      <c r="E2633" t="s">
        <v>37</v>
      </c>
      <c r="F2633" s="1">
        <v>0.45833333333333331</v>
      </c>
      <c r="G2633" t="s">
        <v>10996</v>
      </c>
      <c r="H2633" t="s">
        <v>2971</v>
      </c>
      <c r="I2633">
        <v>60</v>
      </c>
      <c r="J2633">
        <v>49</v>
      </c>
      <c r="K2633" s="4">
        <v>1.11101100011111E+44</v>
      </c>
      <c r="L2633" t="s">
        <v>10995</v>
      </c>
      <c r="M2633" t="s">
        <v>915</v>
      </c>
      <c r="N2633" t="s">
        <v>10963</v>
      </c>
      <c r="O2633" t="s">
        <v>25</v>
      </c>
      <c r="P2633" t="s">
        <v>20</v>
      </c>
      <c r="Q2633" t="s">
        <v>2974</v>
      </c>
    </row>
    <row r="2634" spans="1:17" x14ac:dyDescent="0.25">
      <c r="A2634" t="s">
        <v>10994</v>
      </c>
      <c r="B2634" t="s">
        <v>44</v>
      </c>
      <c r="C2634">
        <v>1</v>
      </c>
      <c r="D2634" t="s">
        <v>18</v>
      </c>
      <c r="E2634" t="s">
        <v>42</v>
      </c>
      <c r="F2634" s="1">
        <v>0.58333333333333337</v>
      </c>
      <c r="G2634" t="s">
        <v>10669</v>
      </c>
      <c r="H2634" t="s">
        <v>2971</v>
      </c>
      <c r="I2634">
        <v>90</v>
      </c>
      <c r="J2634">
        <v>49</v>
      </c>
      <c r="K2634" s="4">
        <v>1.1111110001111099E+44</v>
      </c>
      <c r="L2634" t="s">
        <v>10995</v>
      </c>
      <c r="M2634" t="s">
        <v>915</v>
      </c>
      <c r="N2634" t="s">
        <v>10963</v>
      </c>
      <c r="O2634" t="s">
        <v>25</v>
      </c>
      <c r="P2634" t="s">
        <v>45</v>
      </c>
      <c r="Q2634" t="s">
        <v>2975</v>
      </c>
    </row>
    <row r="2635" spans="1:17" x14ac:dyDescent="0.25">
      <c r="A2635" t="s">
        <v>10997</v>
      </c>
      <c r="B2635" t="s">
        <v>17</v>
      </c>
      <c r="C2635">
        <v>1</v>
      </c>
      <c r="D2635" t="s">
        <v>18</v>
      </c>
      <c r="E2635" t="s">
        <v>19</v>
      </c>
      <c r="F2635" s="1">
        <v>0.54166666666666663</v>
      </c>
      <c r="G2635" t="s">
        <v>10244</v>
      </c>
      <c r="H2635" t="s">
        <v>10998</v>
      </c>
      <c r="I2635">
        <v>60</v>
      </c>
      <c r="J2635">
        <v>104</v>
      </c>
      <c r="K2635" s="4">
        <v>1.1111010001111099E+44</v>
      </c>
      <c r="L2635" t="s">
        <v>10999</v>
      </c>
      <c r="M2635" t="s">
        <v>915</v>
      </c>
      <c r="N2635" t="s">
        <v>10963</v>
      </c>
      <c r="O2635" t="s">
        <v>25</v>
      </c>
      <c r="P2635" t="s">
        <v>20</v>
      </c>
      <c r="Q2635" t="s">
        <v>2976</v>
      </c>
    </row>
    <row r="2636" spans="1:17" x14ac:dyDescent="0.25">
      <c r="A2636" t="s">
        <v>10997</v>
      </c>
      <c r="B2636" t="s">
        <v>28</v>
      </c>
      <c r="C2636">
        <v>1</v>
      </c>
      <c r="D2636" t="s">
        <v>18</v>
      </c>
      <c r="E2636" t="s">
        <v>29</v>
      </c>
      <c r="F2636" s="1">
        <v>0.5</v>
      </c>
      <c r="G2636" t="s">
        <v>10244</v>
      </c>
      <c r="H2636" t="s">
        <v>11000</v>
      </c>
      <c r="I2636">
        <v>60</v>
      </c>
      <c r="J2636">
        <v>104</v>
      </c>
      <c r="K2636" s="4">
        <v>1.1111010001111099E+44</v>
      </c>
      <c r="L2636" t="s">
        <v>10999</v>
      </c>
      <c r="M2636" t="s">
        <v>915</v>
      </c>
      <c r="N2636" t="s">
        <v>10963</v>
      </c>
      <c r="O2636" t="s">
        <v>25</v>
      </c>
      <c r="P2636" t="s">
        <v>20</v>
      </c>
      <c r="Q2636" t="s">
        <v>2977</v>
      </c>
    </row>
    <row r="2637" spans="1:17" x14ac:dyDescent="0.25">
      <c r="A2637" t="s">
        <v>10997</v>
      </c>
      <c r="B2637" t="s">
        <v>32</v>
      </c>
      <c r="C2637">
        <v>1</v>
      </c>
      <c r="D2637" t="s">
        <v>18</v>
      </c>
      <c r="E2637" t="s">
        <v>42</v>
      </c>
      <c r="F2637" s="1">
        <v>0.45833333333333331</v>
      </c>
      <c r="G2637" t="s">
        <v>10244</v>
      </c>
      <c r="H2637" t="s">
        <v>11001</v>
      </c>
      <c r="I2637">
        <v>60</v>
      </c>
      <c r="J2637">
        <v>104</v>
      </c>
      <c r="K2637" s="4">
        <v>1.1111110001111099E+44</v>
      </c>
      <c r="L2637" t="s">
        <v>10999</v>
      </c>
      <c r="M2637" t="s">
        <v>915</v>
      </c>
      <c r="N2637" t="s">
        <v>10963</v>
      </c>
      <c r="O2637" t="s">
        <v>25</v>
      </c>
      <c r="P2637" t="s">
        <v>20</v>
      </c>
      <c r="Q2637" t="s">
        <v>2978</v>
      </c>
    </row>
    <row r="2638" spans="1:17" x14ac:dyDescent="0.25">
      <c r="A2638" t="s">
        <v>10997</v>
      </c>
      <c r="B2638" t="s">
        <v>479</v>
      </c>
      <c r="C2638">
        <v>1</v>
      </c>
      <c r="D2638" t="s">
        <v>18</v>
      </c>
      <c r="E2638" t="s">
        <v>37</v>
      </c>
      <c r="F2638" s="1">
        <v>0.54166666666666663</v>
      </c>
      <c r="G2638" t="s">
        <v>10646</v>
      </c>
      <c r="H2638" t="s">
        <v>11002</v>
      </c>
      <c r="I2638">
        <v>120</v>
      </c>
      <c r="J2638">
        <v>104</v>
      </c>
      <c r="K2638" s="4">
        <v>1.1111E+34</v>
      </c>
      <c r="L2638" t="s">
        <v>10999</v>
      </c>
      <c r="M2638" t="s">
        <v>915</v>
      </c>
      <c r="N2638" t="s">
        <v>10963</v>
      </c>
      <c r="O2638" t="s">
        <v>25</v>
      </c>
      <c r="P2638" t="s">
        <v>20</v>
      </c>
      <c r="Q2638" t="s">
        <v>2979</v>
      </c>
    </row>
    <row r="2639" spans="1:17" x14ac:dyDescent="0.25">
      <c r="A2639" t="s">
        <v>10997</v>
      </c>
      <c r="B2639" t="s">
        <v>36</v>
      </c>
      <c r="C2639">
        <v>1</v>
      </c>
      <c r="D2639" t="s">
        <v>18</v>
      </c>
      <c r="E2639" t="s">
        <v>42</v>
      </c>
      <c r="F2639" s="1">
        <v>0.77083333333333337</v>
      </c>
      <c r="G2639" t="s">
        <v>9162</v>
      </c>
      <c r="H2639" t="s">
        <v>38</v>
      </c>
      <c r="I2639">
        <v>120</v>
      </c>
      <c r="J2639">
        <v>104</v>
      </c>
      <c r="K2639" s="4">
        <v>9.9999999999999995E+33</v>
      </c>
      <c r="L2639" t="s">
        <v>38</v>
      </c>
      <c r="M2639" t="s">
        <v>24</v>
      </c>
      <c r="N2639" t="s">
        <v>10963</v>
      </c>
      <c r="O2639" t="s">
        <v>25</v>
      </c>
      <c r="P2639" t="s">
        <v>39</v>
      </c>
      <c r="Q2639" t="s">
        <v>2980</v>
      </c>
    </row>
    <row r="2640" spans="1:17" x14ac:dyDescent="0.25">
      <c r="A2640" t="s">
        <v>10997</v>
      </c>
      <c r="B2640" t="s">
        <v>44</v>
      </c>
      <c r="C2640">
        <v>1</v>
      </c>
      <c r="D2640" t="s">
        <v>18</v>
      </c>
      <c r="E2640" t="s">
        <v>37</v>
      </c>
      <c r="F2640" s="1">
        <v>0.54166666666666663</v>
      </c>
      <c r="G2640" t="s">
        <v>11003</v>
      </c>
      <c r="H2640" t="s">
        <v>11004</v>
      </c>
      <c r="I2640">
        <v>120</v>
      </c>
      <c r="J2640">
        <v>104</v>
      </c>
      <c r="K2640" s="4">
        <v>1.111011E+44</v>
      </c>
      <c r="L2640" t="s">
        <v>10999</v>
      </c>
      <c r="M2640" t="s">
        <v>915</v>
      </c>
      <c r="N2640" t="s">
        <v>10963</v>
      </c>
      <c r="O2640" t="s">
        <v>25</v>
      </c>
      <c r="P2640" t="s">
        <v>45</v>
      </c>
      <c r="Q2640" t="s">
        <v>2981</v>
      </c>
    </row>
    <row r="2641" spans="1:17" x14ac:dyDescent="0.25">
      <c r="A2641" t="s">
        <v>11005</v>
      </c>
      <c r="B2641" t="s">
        <v>17</v>
      </c>
      <c r="C2641">
        <v>1</v>
      </c>
      <c r="D2641" t="s">
        <v>18</v>
      </c>
      <c r="E2641" t="s">
        <v>19</v>
      </c>
      <c r="F2641" s="1">
        <v>0.375</v>
      </c>
      <c r="G2641" t="s">
        <v>10173</v>
      </c>
      <c r="H2641" t="s">
        <v>2982</v>
      </c>
      <c r="I2641">
        <v>540</v>
      </c>
      <c r="J2641">
        <v>25</v>
      </c>
      <c r="K2641" s="4">
        <v>1E+36</v>
      </c>
      <c r="L2641" t="s">
        <v>11006</v>
      </c>
      <c r="M2641" t="s">
        <v>24</v>
      </c>
      <c r="N2641" t="s">
        <v>10963</v>
      </c>
      <c r="O2641" t="s">
        <v>453</v>
      </c>
      <c r="P2641" t="s">
        <v>20</v>
      </c>
      <c r="Q2641" t="s">
        <v>2983</v>
      </c>
    </row>
    <row r="2642" spans="1:17" x14ac:dyDescent="0.25">
      <c r="A2642" t="s">
        <v>11005</v>
      </c>
      <c r="B2642" t="s">
        <v>28</v>
      </c>
      <c r="C2642">
        <v>1</v>
      </c>
      <c r="D2642" t="s">
        <v>18</v>
      </c>
      <c r="E2642" t="s">
        <v>29</v>
      </c>
      <c r="F2642" s="1">
        <v>0.375</v>
      </c>
      <c r="G2642" t="s">
        <v>11007</v>
      </c>
      <c r="H2642" t="s">
        <v>2982</v>
      </c>
      <c r="I2642">
        <v>540</v>
      </c>
      <c r="J2642">
        <v>25</v>
      </c>
      <c r="K2642" s="4">
        <v>1E+36</v>
      </c>
      <c r="L2642" t="s">
        <v>11006</v>
      </c>
      <c r="M2642" t="s">
        <v>915</v>
      </c>
      <c r="N2642" t="s">
        <v>10963</v>
      </c>
      <c r="O2642" t="s">
        <v>453</v>
      </c>
      <c r="P2642" t="s">
        <v>20</v>
      </c>
      <c r="Q2642" t="s">
        <v>2984</v>
      </c>
    </row>
    <row r="2643" spans="1:17" x14ac:dyDescent="0.25">
      <c r="A2643" t="s">
        <v>11005</v>
      </c>
      <c r="B2643" t="s">
        <v>32</v>
      </c>
      <c r="C2643">
        <v>1</v>
      </c>
      <c r="D2643" t="s">
        <v>18</v>
      </c>
      <c r="E2643" t="s">
        <v>19</v>
      </c>
      <c r="F2643" s="1">
        <v>0.375</v>
      </c>
      <c r="G2643" t="s">
        <v>10952</v>
      </c>
      <c r="H2643" t="s">
        <v>2982</v>
      </c>
      <c r="I2643">
        <v>540</v>
      </c>
      <c r="J2643">
        <v>25</v>
      </c>
      <c r="K2643" s="4">
        <v>9.9999999999999996E+30</v>
      </c>
      <c r="L2643" t="s">
        <v>11006</v>
      </c>
      <c r="M2643" t="s">
        <v>24</v>
      </c>
      <c r="N2643" t="s">
        <v>10963</v>
      </c>
      <c r="O2643" t="s">
        <v>453</v>
      </c>
      <c r="P2643" t="s">
        <v>20</v>
      </c>
      <c r="Q2643" t="s">
        <v>2985</v>
      </c>
    </row>
    <row r="2644" spans="1:17" x14ac:dyDescent="0.25">
      <c r="A2644" t="s">
        <v>11005</v>
      </c>
      <c r="B2644" t="s">
        <v>479</v>
      </c>
      <c r="C2644">
        <v>1</v>
      </c>
      <c r="D2644" t="s">
        <v>18</v>
      </c>
      <c r="E2644" t="s">
        <v>29</v>
      </c>
      <c r="F2644" s="1">
        <v>0.375</v>
      </c>
      <c r="G2644" t="s">
        <v>10952</v>
      </c>
      <c r="H2644" t="s">
        <v>2982</v>
      </c>
      <c r="I2644">
        <v>540</v>
      </c>
      <c r="J2644">
        <v>25</v>
      </c>
      <c r="K2644" s="4">
        <v>9.9999999999999996E+30</v>
      </c>
      <c r="L2644" t="s">
        <v>11006</v>
      </c>
      <c r="M2644" t="s">
        <v>24</v>
      </c>
      <c r="N2644" t="s">
        <v>10963</v>
      </c>
      <c r="O2644" t="s">
        <v>453</v>
      </c>
      <c r="P2644" t="s">
        <v>20</v>
      </c>
      <c r="Q2644" t="s">
        <v>2986</v>
      </c>
    </row>
    <row r="2645" spans="1:17" x14ac:dyDescent="0.25">
      <c r="A2645" t="s">
        <v>11008</v>
      </c>
      <c r="B2645" t="s">
        <v>17</v>
      </c>
      <c r="C2645">
        <v>1</v>
      </c>
      <c r="D2645" t="s">
        <v>18</v>
      </c>
      <c r="E2645" t="s">
        <v>19</v>
      </c>
      <c r="F2645" s="1">
        <v>0.375</v>
      </c>
      <c r="G2645" t="s">
        <v>10952</v>
      </c>
      <c r="H2645" t="s">
        <v>11009</v>
      </c>
      <c r="I2645">
        <v>480</v>
      </c>
      <c r="J2645">
        <v>16</v>
      </c>
      <c r="K2645" s="4">
        <v>1E+43</v>
      </c>
      <c r="L2645" t="s">
        <v>11010</v>
      </c>
      <c r="M2645" t="s">
        <v>24</v>
      </c>
      <c r="N2645" t="s">
        <v>10963</v>
      </c>
      <c r="O2645" t="s">
        <v>453</v>
      </c>
      <c r="P2645" t="s">
        <v>20</v>
      </c>
      <c r="Q2645" t="s">
        <v>2987</v>
      </c>
    </row>
    <row r="2646" spans="1:17" x14ac:dyDescent="0.25">
      <c r="A2646" t="s">
        <v>11008</v>
      </c>
      <c r="B2646" t="s">
        <v>28</v>
      </c>
      <c r="C2646">
        <v>1</v>
      </c>
      <c r="D2646" t="s">
        <v>18</v>
      </c>
      <c r="E2646" t="s">
        <v>29</v>
      </c>
      <c r="F2646" s="1">
        <v>0.375</v>
      </c>
      <c r="G2646" t="s">
        <v>10952</v>
      </c>
      <c r="H2646" t="s">
        <v>11011</v>
      </c>
      <c r="I2646">
        <v>480</v>
      </c>
      <c r="J2646">
        <v>16</v>
      </c>
      <c r="K2646" s="4">
        <v>1E+43</v>
      </c>
      <c r="L2646" t="s">
        <v>11010</v>
      </c>
      <c r="M2646" t="s">
        <v>24</v>
      </c>
      <c r="N2646" t="s">
        <v>10963</v>
      </c>
      <c r="O2646" t="s">
        <v>453</v>
      </c>
      <c r="P2646" t="s">
        <v>20</v>
      </c>
      <c r="Q2646" t="s">
        <v>2988</v>
      </c>
    </row>
    <row r="2647" spans="1:17" x14ac:dyDescent="0.25">
      <c r="A2647" t="s">
        <v>11008</v>
      </c>
      <c r="B2647" t="s">
        <v>32</v>
      </c>
      <c r="C2647">
        <v>1</v>
      </c>
      <c r="D2647" t="s">
        <v>18</v>
      </c>
      <c r="E2647" t="s">
        <v>29</v>
      </c>
      <c r="F2647" s="1">
        <v>0.375</v>
      </c>
      <c r="G2647" t="s">
        <v>10952</v>
      </c>
      <c r="H2647" t="s">
        <v>11012</v>
      </c>
      <c r="I2647">
        <v>480</v>
      </c>
      <c r="J2647">
        <v>16</v>
      </c>
      <c r="K2647" s="4">
        <v>9.9999999999999997E+34</v>
      </c>
      <c r="L2647" t="s">
        <v>11010</v>
      </c>
      <c r="M2647" t="s">
        <v>24</v>
      </c>
      <c r="N2647" t="s">
        <v>10963</v>
      </c>
      <c r="O2647" t="s">
        <v>453</v>
      </c>
      <c r="P2647" t="s">
        <v>20</v>
      </c>
      <c r="Q2647" t="s">
        <v>2989</v>
      </c>
    </row>
    <row r="2648" spans="1:17" x14ac:dyDescent="0.25">
      <c r="A2648" t="s">
        <v>11008</v>
      </c>
      <c r="B2648" t="s">
        <v>479</v>
      </c>
      <c r="C2648">
        <v>1</v>
      </c>
      <c r="D2648" t="s">
        <v>18</v>
      </c>
      <c r="E2648" t="s">
        <v>33</v>
      </c>
      <c r="F2648" s="1">
        <v>0.375</v>
      </c>
      <c r="G2648" t="s">
        <v>10952</v>
      </c>
      <c r="H2648" t="s">
        <v>11013</v>
      </c>
      <c r="I2648">
        <v>480</v>
      </c>
      <c r="J2648">
        <v>16</v>
      </c>
      <c r="K2648" s="4">
        <v>9.9999999999999997E+34</v>
      </c>
      <c r="L2648" t="s">
        <v>11010</v>
      </c>
      <c r="M2648" t="s">
        <v>24</v>
      </c>
      <c r="N2648" t="s">
        <v>10963</v>
      </c>
      <c r="O2648" t="s">
        <v>453</v>
      </c>
      <c r="P2648" t="s">
        <v>20</v>
      </c>
      <c r="Q2648" t="s">
        <v>2990</v>
      </c>
    </row>
    <row r="2649" spans="1:17" x14ac:dyDescent="0.25">
      <c r="A2649" t="s">
        <v>11014</v>
      </c>
      <c r="B2649" t="s">
        <v>17</v>
      </c>
      <c r="C2649">
        <v>1</v>
      </c>
      <c r="D2649" t="s">
        <v>18</v>
      </c>
      <c r="E2649" t="s">
        <v>42</v>
      </c>
      <c r="F2649" s="1">
        <v>0.66666666666666663</v>
      </c>
      <c r="G2649" t="s">
        <v>9174</v>
      </c>
      <c r="H2649" t="s">
        <v>2893</v>
      </c>
      <c r="I2649">
        <v>120</v>
      </c>
      <c r="J2649">
        <v>5</v>
      </c>
      <c r="K2649" s="4">
        <v>1.1111110001111099E+44</v>
      </c>
      <c r="L2649" t="s">
        <v>38</v>
      </c>
      <c r="M2649" t="s">
        <v>24</v>
      </c>
      <c r="N2649" t="s">
        <v>10963</v>
      </c>
      <c r="O2649" t="s">
        <v>25</v>
      </c>
      <c r="P2649" t="s">
        <v>20</v>
      </c>
      <c r="Q2649" t="s">
        <v>2991</v>
      </c>
    </row>
    <row r="2650" spans="1:17" x14ac:dyDescent="0.25">
      <c r="A2650" t="s">
        <v>11015</v>
      </c>
      <c r="B2650" t="s">
        <v>17</v>
      </c>
      <c r="C2650">
        <v>1</v>
      </c>
      <c r="D2650" t="s">
        <v>18</v>
      </c>
      <c r="E2650" t="s">
        <v>19</v>
      </c>
      <c r="F2650" s="1">
        <v>0.375</v>
      </c>
      <c r="G2650" t="s">
        <v>10952</v>
      </c>
      <c r="H2650" t="s">
        <v>2992</v>
      </c>
      <c r="I2650">
        <v>480</v>
      </c>
      <c r="J2650">
        <v>12</v>
      </c>
      <c r="K2650" s="4">
        <v>1E+40</v>
      </c>
      <c r="L2650" t="s">
        <v>11016</v>
      </c>
      <c r="M2650" t="s">
        <v>24</v>
      </c>
      <c r="N2650" t="s">
        <v>10963</v>
      </c>
      <c r="O2650" t="s">
        <v>453</v>
      </c>
      <c r="P2650" t="s">
        <v>20</v>
      </c>
      <c r="Q2650" t="s">
        <v>2993</v>
      </c>
    </row>
    <row r="2651" spans="1:17" x14ac:dyDescent="0.25">
      <c r="A2651" t="s">
        <v>11015</v>
      </c>
      <c r="B2651" t="s">
        <v>28</v>
      </c>
      <c r="C2651">
        <v>1</v>
      </c>
      <c r="D2651" t="s">
        <v>18</v>
      </c>
      <c r="E2651" t="s">
        <v>29</v>
      </c>
      <c r="F2651" s="1">
        <v>0.375</v>
      </c>
      <c r="G2651" t="s">
        <v>10952</v>
      </c>
      <c r="H2651" t="s">
        <v>2992</v>
      </c>
      <c r="I2651">
        <v>480</v>
      </c>
      <c r="J2651">
        <v>12</v>
      </c>
      <c r="K2651" s="4">
        <v>1E+40</v>
      </c>
      <c r="L2651" t="s">
        <v>11016</v>
      </c>
      <c r="M2651" t="s">
        <v>24</v>
      </c>
      <c r="N2651" t="s">
        <v>10963</v>
      </c>
      <c r="O2651" t="s">
        <v>453</v>
      </c>
      <c r="P2651" t="s">
        <v>20</v>
      </c>
      <c r="Q2651" t="s">
        <v>2994</v>
      </c>
    </row>
    <row r="2652" spans="1:17" x14ac:dyDescent="0.25">
      <c r="A2652" t="s">
        <v>11015</v>
      </c>
      <c r="B2652" t="s">
        <v>32</v>
      </c>
      <c r="C2652">
        <v>1</v>
      </c>
      <c r="D2652" t="s">
        <v>18</v>
      </c>
      <c r="E2652" t="s">
        <v>33</v>
      </c>
      <c r="F2652" s="1">
        <v>0.375</v>
      </c>
      <c r="G2652" t="s">
        <v>10952</v>
      </c>
      <c r="H2652" t="s">
        <v>2992</v>
      </c>
      <c r="I2652">
        <v>480</v>
      </c>
      <c r="J2652">
        <v>12</v>
      </c>
      <c r="K2652" s="4">
        <v>1E+40</v>
      </c>
      <c r="L2652" t="s">
        <v>11016</v>
      </c>
      <c r="M2652" t="s">
        <v>24</v>
      </c>
      <c r="N2652" t="s">
        <v>10963</v>
      </c>
      <c r="O2652" t="s">
        <v>453</v>
      </c>
      <c r="P2652" t="s">
        <v>20</v>
      </c>
      <c r="Q2652" t="s">
        <v>2995</v>
      </c>
    </row>
    <row r="2653" spans="1:17" x14ac:dyDescent="0.25">
      <c r="A2653" t="s">
        <v>11015</v>
      </c>
      <c r="B2653" t="s">
        <v>479</v>
      </c>
      <c r="C2653">
        <v>1</v>
      </c>
      <c r="D2653" t="s">
        <v>18</v>
      </c>
      <c r="E2653" t="s">
        <v>19</v>
      </c>
      <c r="F2653" s="1">
        <v>0.375</v>
      </c>
      <c r="G2653" t="s">
        <v>9838</v>
      </c>
      <c r="H2653" t="s">
        <v>2992</v>
      </c>
      <c r="I2653">
        <v>480</v>
      </c>
      <c r="J2653">
        <v>12</v>
      </c>
      <c r="K2653" s="4">
        <v>9.9999999999999995E+32</v>
      </c>
      <c r="L2653" t="s">
        <v>11016</v>
      </c>
      <c r="M2653" t="s">
        <v>915</v>
      </c>
      <c r="N2653" t="s">
        <v>10963</v>
      </c>
      <c r="O2653" t="s">
        <v>453</v>
      </c>
      <c r="P2653" t="s">
        <v>20</v>
      </c>
      <c r="Q2653" t="s">
        <v>2996</v>
      </c>
    </row>
    <row r="2654" spans="1:17" x14ac:dyDescent="0.25">
      <c r="A2654" t="s">
        <v>11015</v>
      </c>
      <c r="B2654" t="s">
        <v>502</v>
      </c>
      <c r="C2654">
        <v>1</v>
      </c>
      <c r="D2654" t="s">
        <v>18</v>
      </c>
      <c r="E2654" t="s">
        <v>29</v>
      </c>
      <c r="F2654" s="1">
        <v>0.375</v>
      </c>
      <c r="G2654" t="s">
        <v>10652</v>
      </c>
      <c r="H2654" t="s">
        <v>38</v>
      </c>
      <c r="I2654">
        <v>480</v>
      </c>
      <c r="J2654">
        <v>12</v>
      </c>
      <c r="K2654" s="4">
        <v>9.9999999999999995E+32</v>
      </c>
      <c r="L2654" t="s">
        <v>11016</v>
      </c>
      <c r="M2654" t="s">
        <v>915</v>
      </c>
      <c r="N2654" t="s">
        <v>10963</v>
      </c>
      <c r="O2654" t="s">
        <v>453</v>
      </c>
      <c r="P2654" t="s">
        <v>20</v>
      </c>
      <c r="Q2654" t="s">
        <v>2997</v>
      </c>
    </row>
    <row r="2655" spans="1:17" x14ac:dyDescent="0.25">
      <c r="A2655" t="s">
        <v>11015</v>
      </c>
      <c r="B2655" t="s">
        <v>504</v>
      </c>
      <c r="C2655">
        <v>1</v>
      </c>
      <c r="D2655" t="s">
        <v>18</v>
      </c>
      <c r="E2655" t="s">
        <v>33</v>
      </c>
      <c r="F2655" s="1">
        <v>0.375</v>
      </c>
      <c r="G2655" t="s">
        <v>10652</v>
      </c>
      <c r="H2655" t="s">
        <v>38</v>
      </c>
      <c r="I2655">
        <v>480</v>
      </c>
      <c r="J2655">
        <v>12</v>
      </c>
      <c r="K2655" s="4">
        <v>9.9999999999999995E+32</v>
      </c>
      <c r="L2655" t="s">
        <v>11016</v>
      </c>
      <c r="M2655" t="s">
        <v>915</v>
      </c>
      <c r="N2655" t="s">
        <v>10963</v>
      </c>
      <c r="O2655" t="s">
        <v>453</v>
      </c>
      <c r="P2655" t="s">
        <v>20</v>
      </c>
      <c r="Q2655" t="s">
        <v>2998</v>
      </c>
    </row>
    <row r="2656" spans="1:17" x14ac:dyDescent="0.25">
      <c r="A2656" t="s">
        <v>11017</v>
      </c>
      <c r="B2656" t="s">
        <v>179</v>
      </c>
      <c r="C2656">
        <v>1</v>
      </c>
      <c r="D2656" t="s">
        <v>18</v>
      </c>
      <c r="E2656" t="s">
        <v>42</v>
      </c>
      <c r="F2656" s="1">
        <v>0.375</v>
      </c>
      <c r="G2656" t="s">
        <v>9359</v>
      </c>
      <c r="H2656" t="s">
        <v>2982</v>
      </c>
      <c r="I2656">
        <v>480</v>
      </c>
      <c r="J2656">
        <v>30</v>
      </c>
      <c r="K2656" s="4">
        <v>9.9999999999999995E+36</v>
      </c>
      <c r="L2656" t="s">
        <v>11018</v>
      </c>
      <c r="M2656" t="s">
        <v>24</v>
      </c>
      <c r="N2656" t="s">
        <v>10963</v>
      </c>
      <c r="O2656" t="s">
        <v>453</v>
      </c>
      <c r="P2656" t="s">
        <v>180</v>
      </c>
      <c r="Q2656" t="s">
        <v>2999</v>
      </c>
    </row>
    <row r="2657" spans="1:17" x14ac:dyDescent="0.25">
      <c r="A2657" t="s">
        <v>11017</v>
      </c>
      <c r="B2657" t="s">
        <v>713</v>
      </c>
      <c r="C2657">
        <v>1</v>
      </c>
      <c r="D2657" t="s">
        <v>18</v>
      </c>
      <c r="E2657" t="s">
        <v>37</v>
      </c>
      <c r="F2657" s="1">
        <v>0.375</v>
      </c>
      <c r="G2657" t="s">
        <v>9359</v>
      </c>
      <c r="H2657" t="s">
        <v>2982</v>
      </c>
      <c r="I2657">
        <v>480</v>
      </c>
      <c r="J2657">
        <v>30</v>
      </c>
      <c r="K2657" s="4">
        <v>9.9999999999999995E+36</v>
      </c>
      <c r="L2657" t="s">
        <v>11018</v>
      </c>
      <c r="M2657" t="s">
        <v>24</v>
      </c>
      <c r="N2657" t="s">
        <v>10963</v>
      </c>
      <c r="O2657" t="s">
        <v>453</v>
      </c>
      <c r="P2657" t="s">
        <v>180</v>
      </c>
      <c r="Q2657" t="s">
        <v>3000</v>
      </c>
    </row>
    <row r="2658" spans="1:17" x14ac:dyDescent="0.25">
      <c r="A2658" t="s">
        <v>11017</v>
      </c>
      <c r="B2658" t="s">
        <v>946</v>
      </c>
      <c r="C2658">
        <v>1</v>
      </c>
      <c r="D2658" t="s">
        <v>18</v>
      </c>
      <c r="E2658" t="s">
        <v>530</v>
      </c>
      <c r="F2658" s="1">
        <v>0.375</v>
      </c>
      <c r="G2658" t="s">
        <v>9359</v>
      </c>
      <c r="H2658" t="s">
        <v>2982</v>
      </c>
      <c r="I2658">
        <v>480</v>
      </c>
      <c r="J2658">
        <v>30</v>
      </c>
      <c r="K2658" s="4">
        <v>9.9999999999999995E+36</v>
      </c>
      <c r="L2658" t="s">
        <v>11018</v>
      </c>
      <c r="M2658" t="s">
        <v>24</v>
      </c>
      <c r="N2658" t="s">
        <v>10963</v>
      </c>
      <c r="O2658" t="s">
        <v>453</v>
      </c>
      <c r="P2658" t="s">
        <v>180</v>
      </c>
      <c r="Q2658" t="s">
        <v>3001</v>
      </c>
    </row>
    <row r="2659" spans="1:17" x14ac:dyDescent="0.25">
      <c r="A2659" t="s">
        <v>11017</v>
      </c>
      <c r="B2659" t="s">
        <v>948</v>
      </c>
      <c r="C2659">
        <v>1</v>
      </c>
      <c r="D2659" t="s">
        <v>18</v>
      </c>
      <c r="E2659" t="s">
        <v>530</v>
      </c>
      <c r="F2659" s="1">
        <v>0.35416666666666669</v>
      </c>
      <c r="G2659" t="s">
        <v>9220</v>
      </c>
      <c r="H2659" t="s">
        <v>2982</v>
      </c>
      <c r="I2659">
        <v>330</v>
      </c>
      <c r="J2659">
        <v>30</v>
      </c>
      <c r="K2659" s="4">
        <v>1.0000000000000001E+32</v>
      </c>
      <c r="L2659" t="s">
        <v>11019</v>
      </c>
      <c r="M2659" t="s">
        <v>24</v>
      </c>
      <c r="N2659" t="s">
        <v>10963</v>
      </c>
      <c r="O2659" t="s">
        <v>453</v>
      </c>
      <c r="P2659" t="s">
        <v>180</v>
      </c>
      <c r="Q2659" t="s">
        <v>3002</v>
      </c>
    </row>
    <row r="2660" spans="1:17" x14ac:dyDescent="0.25">
      <c r="A2660" t="s">
        <v>11020</v>
      </c>
      <c r="B2660" t="s">
        <v>17</v>
      </c>
      <c r="C2660">
        <v>1</v>
      </c>
      <c r="D2660" t="s">
        <v>18</v>
      </c>
      <c r="E2660" t="s">
        <v>42</v>
      </c>
      <c r="F2660" s="1">
        <v>0.375</v>
      </c>
      <c r="G2660" t="s">
        <v>9222</v>
      </c>
      <c r="H2660" t="s">
        <v>2982</v>
      </c>
      <c r="I2660">
        <v>480</v>
      </c>
      <c r="J2660">
        <v>34</v>
      </c>
      <c r="K2660" s="4">
        <v>9.9999999999999992E+22</v>
      </c>
      <c r="L2660" t="s">
        <v>11021</v>
      </c>
      <c r="M2660" t="s">
        <v>24</v>
      </c>
      <c r="N2660" t="s">
        <v>10963</v>
      </c>
      <c r="O2660" t="s">
        <v>453</v>
      </c>
      <c r="P2660" t="s">
        <v>20</v>
      </c>
      <c r="Q2660" t="s">
        <v>3003</v>
      </c>
    </row>
    <row r="2661" spans="1:17" x14ac:dyDescent="0.25">
      <c r="A2661" t="s">
        <v>11020</v>
      </c>
      <c r="B2661" t="s">
        <v>28</v>
      </c>
      <c r="C2661">
        <v>1</v>
      </c>
      <c r="D2661" t="s">
        <v>18</v>
      </c>
      <c r="E2661" t="s">
        <v>37</v>
      </c>
      <c r="F2661" s="1">
        <v>0.375</v>
      </c>
      <c r="G2661" t="s">
        <v>10652</v>
      </c>
      <c r="H2661" t="s">
        <v>2982</v>
      </c>
      <c r="I2661">
        <v>480</v>
      </c>
      <c r="J2661">
        <v>34</v>
      </c>
      <c r="K2661" s="4">
        <v>9.9999999999999992E+22</v>
      </c>
      <c r="L2661" t="s">
        <v>11021</v>
      </c>
      <c r="M2661" t="s">
        <v>915</v>
      </c>
      <c r="N2661" t="s">
        <v>10963</v>
      </c>
      <c r="O2661" t="s">
        <v>453</v>
      </c>
      <c r="P2661" t="s">
        <v>20</v>
      </c>
      <c r="Q2661" t="s">
        <v>3004</v>
      </c>
    </row>
    <row r="2662" spans="1:17" x14ac:dyDescent="0.25">
      <c r="A2662" t="s">
        <v>11020</v>
      </c>
      <c r="B2662" t="s">
        <v>32</v>
      </c>
      <c r="C2662">
        <v>1</v>
      </c>
      <c r="D2662" t="s">
        <v>18</v>
      </c>
      <c r="E2662" t="s">
        <v>530</v>
      </c>
      <c r="F2662" s="1">
        <v>0.375</v>
      </c>
      <c r="G2662" t="s">
        <v>10652</v>
      </c>
      <c r="H2662" t="s">
        <v>2982</v>
      </c>
      <c r="I2662">
        <v>480</v>
      </c>
      <c r="J2662">
        <v>34</v>
      </c>
      <c r="K2662" s="4">
        <v>9.9999999999999992E+22</v>
      </c>
      <c r="L2662" t="s">
        <v>11021</v>
      </c>
      <c r="M2662" t="s">
        <v>915</v>
      </c>
      <c r="N2662" t="s">
        <v>10963</v>
      </c>
      <c r="O2662" t="s">
        <v>453</v>
      </c>
      <c r="P2662" t="s">
        <v>20</v>
      </c>
      <c r="Q2662" t="s">
        <v>3005</v>
      </c>
    </row>
    <row r="2663" spans="1:17" x14ac:dyDescent="0.25">
      <c r="A2663" t="s">
        <v>11020</v>
      </c>
      <c r="B2663" t="s">
        <v>479</v>
      </c>
      <c r="C2663">
        <v>1</v>
      </c>
      <c r="D2663" t="s">
        <v>18</v>
      </c>
      <c r="E2663" t="s">
        <v>530</v>
      </c>
      <c r="F2663" s="1">
        <v>0.375</v>
      </c>
      <c r="G2663" t="s">
        <v>10652</v>
      </c>
      <c r="H2663" t="s">
        <v>2982</v>
      </c>
      <c r="I2663">
        <v>480</v>
      </c>
      <c r="J2663">
        <v>34</v>
      </c>
      <c r="K2663" s="4">
        <v>1E+19</v>
      </c>
      <c r="L2663" t="s">
        <v>11021</v>
      </c>
      <c r="M2663" t="s">
        <v>915</v>
      </c>
      <c r="N2663" t="s">
        <v>10963</v>
      </c>
      <c r="O2663" t="s">
        <v>453</v>
      </c>
      <c r="P2663" t="s">
        <v>20</v>
      </c>
      <c r="Q2663" t="s">
        <v>3006</v>
      </c>
    </row>
    <row r="2664" spans="1:17" x14ac:dyDescent="0.25">
      <c r="A2664" t="s">
        <v>11022</v>
      </c>
      <c r="B2664" t="s">
        <v>179</v>
      </c>
      <c r="C2664">
        <v>1</v>
      </c>
      <c r="D2664" t="s">
        <v>18</v>
      </c>
      <c r="E2664" t="s">
        <v>42</v>
      </c>
      <c r="F2664" s="1">
        <v>0.375</v>
      </c>
      <c r="G2664" t="s">
        <v>9359</v>
      </c>
      <c r="H2664" t="s">
        <v>2982</v>
      </c>
      <c r="I2664">
        <v>480</v>
      </c>
      <c r="J2664">
        <v>33</v>
      </c>
      <c r="K2664" s="4">
        <v>1E+36</v>
      </c>
      <c r="L2664" t="s">
        <v>11019</v>
      </c>
      <c r="M2664" t="s">
        <v>24</v>
      </c>
      <c r="N2664" t="s">
        <v>10963</v>
      </c>
      <c r="O2664" t="s">
        <v>453</v>
      </c>
      <c r="P2664" t="s">
        <v>180</v>
      </c>
      <c r="Q2664" t="s">
        <v>3007</v>
      </c>
    </row>
    <row r="2665" spans="1:17" x14ac:dyDescent="0.25">
      <c r="A2665" t="s">
        <v>11022</v>
      </c>
      <c r="B2665" t="s">
        <v>713</v>
      </c>
      <c r="C2665">
        <v>1</v>
      </c>
      <c r="D2665" t="s">
        <v>18</v>
      </c>
      <c r="E2665" t="s">
        <v>37</v>
      </c>
      <c r="F2665" s="1">
        <v>0.375</v>
      </c>
      <c r="G2665" t="s">
        <v>9359</v>
      </c>
      <c r="H2665" t="s">
        <v>2982</v>
      </c>
      <c r="I2665">
        <v>480</v>
      </c>
      <c r="J2665">
        <v>33</v>
      </c>
      <c r="K2665" s="4">
        <v>1E+36</v>
      </c>
      <c r="L2665" t="s">
        <v>11019</v>
      </c>
      <c r="M2665" t="s">
        <v>24</v>
      </c>
      <c r="N2665" t="s">
        <v>10963</v>
      </c>
      <c r="O2665" t="s">
        <v>453</v>
      </c>
      <c r="P2665" t="s">
        <v>180</v>
      </c>
      <c r="Q2665" t="s">
        <v>3008</v>
      </c>
    </row>
    <row r="2666" spans="1:17" x14ac:dyDescent="0.25">
      <c r="A2666" t="s">
        <v>11022</v>
      </c>
      <c r="B2666" t="s">
        <v>946</v>
      </c>
      <c r="C2666">
        <v>1</v>
      </c>
      <c r="D2666" t="s">
        <v>18</v>
      </c>
      <c r="E2666" t="s">
        <v>530</v>
      </c>
      <c r="F2666" s="1">
        <v>0.375</v>
      </c>
      <c r="G2666" t="s">
        <v>9359</v>
      </c>
      <c r="H2666" t="s">
        <v>2982</v>
      </c>
      <c r="I2666">
        <v>480</v>
      </c>
      <c r="J2666">
        <v>33</v>
      </c>
      <c r="K2666" s="4">
        <v>1E+36</v>
      </c>
      <c r="L2666" t="s">
        <v>11019</v>
      </c>
      <c r="M2666" t="s">
        <v>24</v>
      </c>
      <c r="N2666" t="s">
        <v>10963</v>
      </c>
      <c r="O2666" t="s">
        <v>453</v>
      </c>
      <c r="P2666" t="s">
        <v>180</v>
      </c>
      <c r="Q2666" t="s">
        <v>3009</v>
      </c>
    </row>
    <row r="2667" spans="1:17" x14ac:dyDescent="0.25">
      <c r="A2667" t="s">
        <v>11023</v>
      </c>
      <c r="B2667" t="s">
        <v>17</v>
      </c>
      <c r="C2667">
        <v>1</v>
      </c>
      <c r="D2667" t="s">
        <v>18</v>
      </c>
      <c r="E2667" t="s">
        <v>37</v>
      </c>
      <c r="F2667" s="1">
        <v>0.375</v>
      </c>
      <c r="G2667" t="s">
        <v>10952</v>
      </c>
      <c r="H2667" t="s">
        <v>2982</v>
      </c>
      <c r="I2667">
        <v>480</v>
      </c>
      <c r="J2667">
        <v>30</v>
      </c>
      <c r="K2667" s="4">
        <v>1E+22</v>
      </c>
      <c r="L2667" t="s">
        <v>11024</v>
      </c>
      <c r="M2667" t="s">
        <v>24</v>
      </c>
      <c r="N2667" t="s">
        <v>10963</v>
      </c>
      <c r="O2667" t="s">
        <v>453</v>
      </c>
      <c r="P2667" t="s">
        <v>20</v>
      </c>
      <c r="Q2667" t="s">
        <v>3010</v>
      </c>
    </row>
    <row r="2668" spans="1:17" x14ac:dyDescent="0.25">
      <c r="A2668" t="s">
        <v>11023</v>
      </c>
      <c r="B2668" t="s">
        <v>28</v>
      </c>
      <c r="C2668">
        <v>1</v>
      </c>
      <c r="D2668" t="s">
        <v>18</v>
      </c>
      <c r="E2668" t="s">
        <v>530</v>
      </c>
      <c r="F2668" s="1">
        <v>0.375</v>
      </c>
      <c r="G2668" t="s">
        <v>9359</v>
      </c>
      <c r="H2668" t="s">
        <v>2982</v>
      </c>
      <c r="I2668">
        <v>480</v>
      </c>
      <c r="J2668">
        <v>30</v>
      </c>
      <c r="K2668" s="4">
        <v>1E+22</v>
      </c>
      <c r="L2668" t="s">
        <v>11024</v>
      </c>
      <c r="M2668" t="s">
        <v>24</v>
      </c>
      <c r="N2668" t="s">
        <v>10963</v>
      </c>
      <c r="O2668" t="s">
        <v>453</v>
      </c>
      <c r="P2668" t="s">
        <v>20</v>
      </c>
      <c r="Q2668" t="s">
        <v>3011</v>
      </c>
    </row>
    <row r="2669" spans="1:17" x14ac:dyDescent="0.25">
      <c r="A2669" t="s">
        <v>11023</v>
      </c>
      <c r="B2669" t="s">
        <v>32</v>
      </c>
      <c r="C2669">
        <v>1</v>
      </c>
      <c r="D2669" t="s">
        <v>18</v>
      </c>
      <c r="E2669" t="s">
        <v>37</v>
      </c>
      <c r="F2669" s="1">
        <v>0.375</v>
      </c>
      <c r="G2669" t="s">
        <v>9359</v>
      </c>
      <c r="H2669" t="s">
        <v>2982</v>
      </c>
      <c r="I2669">
        <v>480</v>
      </c>
      <c r="J2669">
        <v>30</v>
      </c>
      <c r="K2669" s="4">
        <v>1E+17</v>
      </c>
      <c r="L2669" t="s">
        <v>11024</v>
      </c>
      <c r="M2669" t="s">
        <v>24</v>
      </c>
      <c r="N2669" t="s">
        <v>10963</v>
      </c>
      <c r="O2669" t="s">
        <v>453</v>
      </c>
      <c r="P2669" t="s">
        <v>20</v>
      </c>
      <c r="Q2669" t="s">
        <v>3012</v>
      </c>
    </row>
    <row r="2670" spans="1:17" x14ac:dyDescent="0.25">
      <c r="A2670" t="s">
        <v>11023</v>
      </c>
      <c r="B2670" t="s">
        <v>479</v>
      </c>
      <c r="C2670">
        <v>1</v>
      </c>
      <c r="D2670" t="s">
        <v>18</v>
      </c>
      <c r="E2670" t="s">
        <v>530</v>
      </c>
      <c r="F2670" s="1">
        <v>0.375</v>
      </c>
      <c r="G2670" t="s">
        <v>9359</v>
      </c>
      <c r="H2670" t="s">
        <v>2982</v>
      </c>
      <c r="I2670">
        <v>480</v>
      </c>
      <c r="J2670">
        <v>30</v>
      </c>
      <c r="K2670" s="4">
        <v>1E+17</v>
      </c>
      <c r="L2670" t="s">
        <v>11024</v>
      </c>
      <c r="M2670" t="s">
        <v>24</v>
      </c>
      <c r="N2670" t="s">
        <v>10963</v>
      </c>
      <c r="O2670" t="s">
        <v>453</v>
      </c>
      <c r="P2670" t="s">
        <v>20</v>
      </c>
      <c r="Q2670" t="s">
        <v>3013</v>
      </c>
    </row>
    <row r="2671" spans="1:17" x14ac:dyDescent="0.25">
      <c r="A2671" t="s">
        <v>11025</v>
      </c>
      <c r="B2671" t="s">
        <v>17</v>
      </c>
      <c r="C2671">
        <v>1</v>
      </c>
      <c r="D2671" t="s">
        <v>18</v>
      </c>
      <c r="E2671" t="s">
        <v>42</v>
      </c>
      <c r="F2671" s="1">
        <v>0.375</v>
      </c>
      <c r="G2671" t="s">
        <v>10173</v>
      </c>
      <c r="H2671" t="s">
        <v>2982</v>
      </c>
      <c r="I2671">
        <v>480</v>
      </c>
      <c r="J2671">
        <v>24</v>
      </c>
      <c r="K2671" s="4">
        <v>1E+21</v>
      </c>
      <c r="L2671" t="s">
        <v>11026</v>
      </c>
      <c r="M2671" t="s">
        <v>24</v>
      </c>
      <c r="N2671" t="s">
        <v>10963</v>
      </c>
      <c r="O2671" t="s">
        <v>453</v>
      </c>
      <c r="P2671" t="s">
        <v>20</v>
      </c>
      <c r="Q2671" t="s">
        <v>3014</v>
      </c>
    </row>
    <row r="2672" spans="1:17" x14ac:dyDescent="0.25">
      <c r="A2672" t="s">
        <v>11025</v>
      </c>
      <c r="B2672" t="s">
        <v>28</v>
      </c>
      <c r="C2672">
        <v>1</v>
      </c>
      <c r="D2672" t="s">
        <v>18</v>
      </c>
      <c r="E2672" t="s">
        <v>37</v>
      </c>
      <c r="F2672" s="1">
        <v>0.375</v>
      </c>
      <c r="G2672" t="s">
        <v>10173</v>
      </c>
      <c r="H2672" t="s">
        <v>2982</v>
      </c>
      <c r="I2672">
        <v>480</v>
      </c>
      <c r="J2672">
        <v>24</v>
      </c>
      <c r="K2672" s="4">
        <v>1E+21</v>
      </c>
      <c r="L2672" t="s">
        <v>11026</v>
      </c>
      <c r="M2672" t="s">
        <v>24</v>
      </c>
      <c r="N2672" t="s">
        <v>10963</v>
      </c>
      <c r="O2672" t="s">
        <v>453</v>
      </c>
      <c r="P2672" t="s">
        <v>20</v>
      </c>
      <c r="Q2672" t="s">
        <v>3015</v>
      </c>
    </row>
    <row r="2673" spans="1:17" x14ac:dyDescent="0.25">
      <c r="A2673" t="s">
        <v>11025</v>
      </c>
      <c r="B2673" t="s">
        <v>32</v>
      </c>
      <c r="C2673">
        <v>1</v>
      </c>
      <c r="D2673" t="s">
        <v>18</v>
      </c>
      <c r="E2673" t="s">
        <v>530</v>
      </c>
      <c r="F2673" s="1">
        <v>0.375</v>
      </c>
      <c r="G2673" t="s">
        <v>10173</v>
      </c>
      <c r="H2673" t="s">
        <v>2982</v>
      </c>
      <c r="I2673">
        <v>480</v>
      </c>
      <c r="J2673">
        <v>24</v>
      </c>
      <c r="K2673" s="4">
        <v>1E+21</v>
      </c>
      <c r="L2673" t="s">
        <v>11026</v>
      </c>
      <c r="M2673" t="s">
        <v>24</v>
      </c>
      <c r="N2673" t="s">
        <v>10963</v>
      </c>
      <c r="O2673" t="s">
        <v>453</v>
      </c>
      <c r="P2673" t="s">
        <v>20</v>
      </c>
      <c r="Q2673" t="s">
        <v>3016</v>
      </c>
    </row>
    <row r="2674" spans="1:17" x14ac:dyDescent="0.25">
      <c r="A2674" t="s">
        <v>11027</v>
      </c>
      <c r="B2674" t="s">
        <v>17</v>
      </c>
      <c r="C2674">
        <v>1</v>
      </c>
      <c r="D2674" t="s">
        <v>18</v>
      </c>
      <c r="E2674" t="s">
        <v>42</v>
      </c>
      <c r="F2674" s="1">
        <v>0.375</v>
      </c>
      <c r="G2674" t="s">
        <v>10173</v>
      </c>
      <c r="H2674" t="s">
        <v>11028</v>
      </c>
      <c r="I2674">
        <v>480</v>
      </c>
      <c r="J2674">
        <v>34</v>
      </c>
      <c r="K2674" s="4">
        <v>1E+42</v>
      </c>
      <c r="L2674" t="s">
        <v>11029</v>
      </c>
      <c r="M2674" t="s">
        <v>24</v>
      </c>
      <c r="N2674" t="s">
        <v>10963</v>
      </c>
      <c r="O2674" t="s">
        <v>453</v>
      </c>
      <c r="P2674" t="s">
        <v>20</v>
      </c>
      <c r="Q2674" t="s">
        <v>3017</v>
      </c>
    </row>
    <row r="2675" spans="1:17" x14ac:dyDescent="0.25">
      <c r="A2675" t="s">
        <v>11027</v>
      </c>
      <c r="B2675" t="s">
        <v>28</v>
      </c>
      <c r="C2675">
        <v>1</v>
      </c>
      <c r="D2675" t="s">
        <v>18</v>
      </c>
      <c r="E2675" t="s">
        <v>37</v>
      </c>
      <c r="F2675" s="1">
        <v>0.375</v>
      </c>
      <c r="G2675" t="s">
        <v>10173</v>
      </c>
      <c r="H2675" t="s">
        <v>11030</v>
      </c>
      <c r="I2675">
        <v>480</v>
      </c>
      <c r="J2675">
        <v>34</v>
      </c>
      <c r="K2675" s="4">
        <v>1E+42</v>
      </c>
      <c r="L2675" t="s">
        <v>11029</v>
      </c>
      <c r="M2675" t="s">
        <v>24</v>
      </c>
      <c r="N2675" t="s">
        <v>10963</v>
      </c>
      <c r="O2675" t="s">
        <v>453</v>
      </c>
      <c r="P2675" t="s">
        <v>20</v>
      </c>
      <c r="Q2675" t="s">
        <v>3018</v>
      </c>
    </row>
    <row r="2676" spans="1:17" x14ac:dyDescent="0.25">
      <c r="A2676" t="s">
        <v>11027</v>
      </c>
      <c r="B2676" t="s">
        <v>32</v>
      </c>
      <c r="C2676">
        <v>1</v>
      </c>
      <c r="D2676" t="s">
        <v>18</v>
      </c>
      <c r="E2676" t="s">
        <v>530</v>
      </c>
      <c r="F2676" s="1">
        <v>0.375</v>
      </c>
      <c r="G2676" t="s">
        <v>10173</v>
      </c>
      <c r="H2676" t="s">
        <v>11031</v>
      </c>
      <c r="I2676">
        <v>480</v>
      </c>
      <c r="J2676">
        <v>34</v>
      </c>
      <c r="K2676" s="4">
        <v>1E+42</v>
      </c>
      <c r="L2676" t="s">
        <v>11029</v>
      </c>
      <c r="M2676" t="s">
        <v>24</v>
      </c>
      <c r="N2676" t="s">
        <v>10963</v>
      </c>
      <c r="O2676" t="s">
        <v>453</v>
      </c>
      <c r="P2676" t="s">
        <v>20</v>
      </c>
      <c r="Q2676" t="s">
        <v>3019</v>
      </c>
    </row>
    <row r="2677" spans="1:17" x14ac:dyDescent="0.25">
      <c r="A2677" t="s">
        <v>11027</v>
      </c>
      <c r="B2677" t="s">
        <v>479</v>
      </c>
      <c r="C2677">
        <v>1</v>
      </c>
      <c r="D2677" t="s">
        <v>18</v>
      </c>
      <c r="E2677" t="s">
        <v>530</v>
      </c>
      <c r="F2677" s="1">
        <v>0.375</v>
      </c>
      <c r="G2677" t="s">
        <v>10173</v>
      </c>
      <c r="H2677" t="s">
        <v>11032</v>
      </c>
      <c r="I2677">
        <v>480</v>
      </c>
      <c r="J2677">
        <v>34</v>
      </c>
      <c r="K2677" s="4">
        <v>9.9999999999999998E+37</v>
      </c>
      <c r="L2677" t="s">
        <v>11029</v>
      </c>
      <c r="M2677" t="s">
        <v>24</v>
      </c>
      <c r="N2677" t="s">
        <v>10963</v>
      </c>
      <c r="O2677" t="s">
        <v>453</v>
      </c>
      <c r="P2677" t="s">
        <v>20</v>
      </c>
      <c r="Q2677" t="s">
        <v>3020</v>
      </c>
    </row>
    <row r="2678" spans="1:17" x14ac:dyDescent="0.25">
      <c r="A2678" t="s">
        <v>11033</v>
      </c>
      <c r="B2678" t="s">
        <v>17</v>
      </c>
      <c r="C2678">
        <v>1</v>
      </c>
      <c r="D2678" t="s">
        <v>18</v>
      </c>
      <c r="E2678" t="s">
        <v>42</v>
      </c>
      <c r="F2678" s="1">
        <v>0.375</v>
      </c>
      <c r="G2678" t="s">
        <v>10952</v>
      </c>
      <c r="H2678" t="s">
        <v>11034</v>
      </c>
      <c r="I2678">
        <v>480</v>
      </c>
      <c r="J2678">
        <v>10</v>
      </c>
      <c r="K2678" s="4">
        <v>1E+19</v>
      </c>
      <c r="L2678" t="s">
        <v>11035</v>
      </c>
      <c r="M2678" t="s">
        <v>24</v>
      </c>
      <c r="N2678" t="s">
        <v>10963</v>
      </c>
      <c r="O2678" t="s">
        <v>453</v>
      </c>
      <c r="P2678" t="s">
        <v>20</v>
      </c>
      <c r="Q2678" t="s">
        <v>3021</v>
      </c>
    </row>
    <row r="2679" spans="1:17" x14ac:dyDescent="0.25">
      <c r="A2679" t="s">
        <v>11033</v>
      </c>
      <c r="B2679" t="s">
        <v>28</v>
      </c>
      <c r="C2679">
        <v>1</v>
      </c>
      <c r="D2679" t="s">
        <v>18</v>
      </c>
      <c r="E2679" t="s">
        <v>37</v>
      </c>
      <c r="F2679" s="1">
        <v>0.375</v>
      </c>
      <c r="G2679" t="s">
        <v>10952</v>
      </c>
      <c r="H2679" t="s">
        <v>11036</v>
      </c>
      <c r="I2679">
        <v>480</v>
      </c>
      <c r="J2679">
        <v>10</v>
      </c>
      <c r="K2679" s="4">
        <v>1E+19</v>
      </c>
      <c r="L2679" t="s">
        <v>11035</v>
      </c>
      <c r="M2679" t="s">
        <v>24</v>
      </c>
      <c r="N2679" t="s">
        <v>10963</v>
      </c>
      <c r="O2679" t="s">
        <v>453</v>
      </c>
      <c r="P2679" t="s">
        <v>20</v>
      </c>
      <c r="Q2679" t="s">
        <v>3022</v>
      </c>
    </row>
    <row r="2680" spans="1:17" x14ac:dyDescent="0.25">
      <c r="A2680" t="s">
        <v>11033</v>
      </c>
      <c r="B2680" t="s">
        <v>32</v>
      </c>
      <c r="C2680">
        <v>1</v>
      </c>
      <c r="D2680" t="s">
        <v>18</v>
      </c>
      <c r="E2680" t="s">
        <v>42</v>
      </c>
      <c r="F2680" s="1">
        <v>0.375</v>
      </c>
      <c r="G2680" t="s">
        <v>10952</v>
      </c>
      <c r="H2680" t="s">
        <v>11037</v>
      </c>
      <c r="I2680">
        <v>480</v>
      </c>
      <c r="J2680">
        <v>10</v>
      </c>
      <c r="K2680" s="4">
        <v>10000000000000</v>
      </c>
      <c r="L2680" t="s">
        <v>11035</v>
      </c>
      <c r="M2680" t="s">
        <v>24</v>
      </c>
      <c r="N2680" t="s">
        <v>10963</v>
      </c>
      <c r="O2680" t="s">
        <v>453</v>
      </c>
      <c r="P2680" t="s">
        <v>20</v>
      </c>
      <c r="Q2680" t="s">
        <v>3023</v>
      </c>
    </row>
    <row r="2681" spans="1:17" x14ac:dyDescent="0.25">
      <c r="A2681" t="s">
        <v>11033</v>
      </c>
      <c r="B2681" t="s">
        <v>479</v>
      </c>
      <c r="C2681">
        <v>1</v>
      </c>
      <c r="D2681" t="s">
        <v>18</v>
      </c>
      <c r="E2681" t="s">
        <v>37</v>
      </c>
      <c r="F2681" s="1">
        <v>0.375</v>
      </c>
      <c r="G2681" t="s">
        <v>10952</v>
      </c>
      <c r="H2681" t="s">
        <v>11038</v>
      </c>
      <c r="I2681">
        <v>480</v>
      </c>
      <c r="J2681">
        <v>10</v>
      </c>
      <c r="K2681" s="4">
        <v>10000000000000</v>
      </c>
      <c r="L2681" t="s">
        <v>11035</v>
      </c>
      <c r="M2681" t="s">
        <v>24</v>
      </c>
      <c r="N2681" t="s">
        <v>10963</v>
      </c>
      <c r="O2681" t="s">
        <v>453</v>
      </c>
      <c r="P2681" t="s">
        <v>20</v>
      </c>
      <c r="Q2681" t="s">
        <v>3024</v>
      </c>
    </row>
    <row r="2682" spans="1:17" x14ac:dyDescent="0.25">
      <c r="A2682" t="s">
        <v>11039</v>
      </c>
      <c r="B2682" t="s">
        <v>17</v>
      </c>
      <c r="C2682">
        <v>1</v>
      </c>
      <c r="D2682" t="s">
        <v>18</v>
      </c>
      <c r="E2682" t="s">
        <v>42</v>
      </c>
      <c r="F2682" s="1">
        <v>0.375</v>
      </c>
      <c r="G2682" t="s">
        <v>10173</v>
      </c>
      <c r="H2682" t="s">
        <v>11040</v>
      </c>
      <c r="I2682">
        <v>480</v>
      </c>
      <c r="J2682">
        <v>20</v>
      </c>
      <c r="K2682" s="4">
        <v>1E+20</v>
      </c>
      <c r="L2682" t="s">
        <v>11041</v>
      </c>
      <c r="M2682" t="s">
        <v>24</v>
      </c>
      <c r="N2682" t="s">
        <v>10963</v>
      </c>
      <c r="O2682" t="s">
        <v>453</v>
      </c>
      <c r="P2682" t="s">
        <v>20</v>
      </c>
      <c r="Q2682" t="s">
        <v>3025</v>
      </c>
    </row>
    <row r="2683" spans="1:17" x14ac:dyDescent="0.25">
      <c r="A2683" t="s">
        <v>11039</v>
      </c>
      <c r="B2683" t="s">
        <v>28</v>
      </c>
      <c r="C2683">
        <v>1</v>
      </c>
      <c r="D2683" t="s">
        <v>18</v>
      </c>
      <c r="E2683" t="s">
        <v>37</v>
      </c>
      <c r="F2683" s="1">
        <v>0.375</v>
      </c>
      <c r="G2683" t="s">
        <v>10173</v>
      </c>
      <c r="H2683" t="s">
        <v>11042</v>
      </c>
      <c r="I2683">
        <v>480</v>
      </c>
      <c r="J2683">
        <v>20</v>
      </c>
      <c r="K2683" s="4">
        <v>1E+20</v>
      </c>
      <c r="L2683" t="s">
        <v>11041</v>
      </c>
      <c r="M2683" t="s">
        <v>24</v>
      </c>
      <c r="N2683" t="s">
        <v>10963</v>
      </c>
      <c r="O2683" t="s">
        <v>453</v>
      </c>
      <c r="P2683" t="s">
        <v>20</v>
      </c>
      <c r="Q2683" t="s">
        <v>3026</v>
      </c>
    </row>
    <row r="2684" spans="1:17" x14ac:dyDescent="0.25">
      <c r="A2684" t="s">
        <v>11039</v>
      </c>
      <c r="B2684" t="s">
        <v>32</v>
      </c>
      <c r="C2684">
        <v>1</v>
      </c>
      <c r="D2684" t="s">
        <v>18</v>
      </c>
      <c r="E2684" t="s">
        <v>42</v>
      </c>
      <c r="F2684" s="1">
        <v>0.375</v>
      </c>
      <c r="G2684" t="s">
        <v>10952</v>
      </c>
      <c r="H2684" t="s">
        <v>11043</v>
      </c>
      <c r="I2684">
        <v>480</v>
      </c>
      <c r="J2684">
        <v>20</v>
      </c>
      <c r="K2684" s="4">
        <v>100000000000000</v>
      </c>
      <c r="L2684" t="s">
        <v>11041</v>
      </c>
      <c r="M2684" t="s">
        <v>24</v>
      </c>
      <c r="N2684" t="s">
        <v>10963</v>
      </c>
      <c r="O2684" t="s">
        <v>453</v>
      </c>
      <c r="P2684" t="s">
        <v>20</v>
      </c>
      <c r="Q2684" t="s">
        <v>3027</v>
      </c>
    </row>
    <row r="2685" spans="1:17" x14ac:dyDescent="0.25">
      <c r="A2685" t="s">
        <v>11039</v>
      </c>
      <c r="B2685" t="s">
        <v>479</v>
      </c>
      <c r="C2685">
        <v>1</v>
      </c>
      <c r="D2685" t="s">
        <v>18</v>
      </c>
      <c r="E2685" t="s">
        <v>37</v>
      </c>
      <c r="F2685" s="1">
        <v>0.375</v>
      </c>
      <c r="G2685" t="s">
        <v>10952</v>
      </c>
      <c r="H2685" t="s">
        <v>11044</v>
      </c>
      <c r="I2685">
        <v>480</v>
      </c>
      <c r="J2685">
        <v>20</v>
      </c>
      <c r="K2685" s="4">
        <v>100000000000000</v>
      </c>
      <c r="L2685" t="s">
        <v>11041</v>
      </c>
      <c r="M2685" t="s">
        <v>24</v>
      </c>
      <c r="N2685" t="s">
        <v>10963</v>
      </c>
      <c r="O2685" t="s">
        <v>453</v>
      </c>
      <c r="P2685" t="s">
        <v>20</v>
      </c>
      <c r="Q2685" t="s">
        <v>3028</v>
      </c>
    </row>
    <row r="2686" spans="1:17" x14ac:dyDescent="0.25">
      <c r="A2686" t="s">
        <v>11045</v>
      </c>
      <c r="B2686" t="s">
        <v>17</v>
      </c>
      <c r="C2686">
        <v>1</v>
      </c>
      <c r="D2686" t="s">
        <v>18</v>
      </c>
      <c r="E2686" t="s">
        <v>42</v>
      </c>
      <c r="F2686" s="1">
        <v>0.375</v>
      </c>
      <c r="G2686" t="s">
        <v>10952</v>
      </c>
      <c r="H2686" t="s">
        <v>11046</v>
      </c>
      <c r="I2686">
        <v>480</v>
      </c>
      <c r="J2686">
        <v>24</v>
      </c>
      <c r="K2686" s="4">
        <v>1E+43</v>
      </c>
      <c r="L2686" t="s">
        <v>11047</v>
      </c>
      <c r="M2686" t="s">
        <v>24</v>
      </c>
      <c r="N2686" t="s">
        <v>10963</v>
      </c>
      <c r="O2686" t="s">
        <v>453</v>
      </c>
      <c r="P2686" t="s">
        <v>20</v>
      </c>
      <c r="Q2686" t="s">
        <v>3029</v>
      </c>
    </row>
    <row r="2687" spans="1:17" x14ac:dyDescent="0.25">
      <c r="A2687" t="s">
        <v>11045</v>
      </c>
      <c r="B2687" t="s">
        <v>28</v>
      </c>
      <c r="C2687">
        <v>1</v>
      </c>
      <c r="D2687" t="s">
        <v>18</v>
      </c>
      <c r="E2687" t="s">
        <v>37</v>
      </c>
      <c r="F2687" s="1">
        <v>0.375</v>
      </c>
      <c r="G2687" t="s">
        <v>10952</v>
      </c>
      <c r="H2687" t="s">
        <v>11048</v>
      </c>
      <c r="I2687">
        <v>480</v>
      </c>
      <c r="J2687">
        <v>24</v>
      </c>
      <c r="K2687" s="4">
        <v>1E+43</v>
      </c>
      <c r="L2687" t="s">
        <v>11047</v>
      </c>
      <c r="M2687" t="s">
        <v>24</v>
      </c>
      <c r="N2687" t="s">
        <v>10963</v>
      </c>
      <c r="O2687" t="s">
        <v>453</v>
      </c>
      <c r="P2687" t="s">
        <v>20</v>
      </c>
      <c r="Q2687" t="s">
        <v>3030</v>
      </c>
    </row>
    <row r="2688" spans="1:17" x14ac:dyDescent="0.25">
      <c r="A2688" t="s">
        <v>11045</v>
      </c>
      <c r="B2688" t="s">
        <v>32</v>
      </c>
      <c r="C2688">
        <v>1</v>
      </c>
      <c r="D2688" t="s">
        <v>18</v>
      </c>
      <c r="E2688" t="s">
        <v>42</v>
      </c>
      <c r="F2688" s="1">
        <v>0.375</v>
      </c>
      <c r="G2688" t="s">
        <v>10952</v>
      </c>
      <c r="H2688" t="s">
        <v>11049</v>
      </c>
      <c r="I2688">
        <v>480</v>
      </c>
      <c r="J2688">
        <v>24</v>
      </c>
      <c r="K2688" s="4">
        <v>9.9999999999999994E+38</v>
      </c>
      <c r="L2688" t="s">
        <v>11047</v>
      </c>
      <c r="M2688" t="s">
        <v>24</v>
      </c>
      <c r="N2688" t="s">
        <v>10963</v>
      </c>
      <c r="O2688" t="s">
        <v>453</v>
      </c>
      <c r="P2688" t="s">
        <v>20</v>
      </c>
      <c r="Q2688" t="s">
        <v>3031</v>
      </c>
    </row>
    <row r="2689" spans="1:17" x14ac:dyDescent="0.25">
      <c r="A2689" t="s">
        <v>11045</v>
      </c>
      <c r="B2689" t="s">
        <v>479</v>
      </c>
      <c r="C2689">
        <v>1</v>
      </c>
      <c r="D2689" t="s">
        <v>18</v>
      </c>
      <c r="E2689" t="s">
        <v>37</v>
      </c>
      <c r="F2689" s="1">
        <v>0.375</v>
      </c>
      <c r="G2689" t="s">
        <v>10952</v>
      </c>
      <c r="H2689" t="s">
        <v>11050</v>
      </c>
      <c r="I2689">
        <v>480</v>
      </c>
      <c r="J2689">
        <v>24</v>
      </c>
      <c r="K2689" s="4">
        <v>9.9999999999999994E+38</v>
      </c>
      <c r="L2689" t="s">
        <v>11047</v>
      </c>
      <c r="M2689" t="s">
        <v>24</v>
      </c>
      <c r="N2689" t="s">
        <v>10963</v>
      </c>
      <c r="O2689" t="s">
        <v>453</v>
      </c>
      <c r="P2689" t="s">
        <v>20</v>
      </c>
      <c r="Q2689" t="s">
        <v>3032</v>
      </c>
    </row>
    <row r="2690" spans="1:17" x14ac:dyDescent="0.25">
      <c r="A2690" t="s">
        <v>11051</v>
      </c>
      <c r="B2690" t="s">
        <v>17</v>
      </c>
      <c r="C2690">
        <v>1</v>
      </c>
      <c r="D2690" t="s">
        <v>18</v>
      </c>
      <c r="E2690" t="s">
        <v>42</v>
      </c>
      <c r="F2690" s="1">
        <v>0.375</v>
      </c>
      <c r="G2690" t="s">
        <v>10952</v>
      </c>
      <c r="H2690" t="s">
        <v>11052</v>
      </c>
      <c r="I2690">
        <v>480</v>
      </c>
      <c r="J2690">
        <v>22</v>
      </c>
      <c r="K2690" s="4">
        <v>1000000000000000</v>
      </c>
      <c r="L2690" t="s">
        <v>11053</v>
      </c>
      <c r="M2690" t="s">
        <v>24</v>
      </c>
      <c r="N2690" t="s">
        <v>10963</v>
      </c>
      <c r="O2690" t="s">
        <v>453</v>
      </c>
      <c r="P2690" t="s">
        <v>20</v>
      </c>
      <c r="Q2690" t="s">
        <v>3033</v>
      </c>
    </row>
    <row r="2691" spans="1:17" x14ac:dyDescent="0.25">
      <c r="A2691" t="s">
        <v>11051</v>
      </c>
      <c r="B2691" t="s">
        <v>28</v>
      </c>
      <c r="C2691">
        <v>1</v>
      </c>
      <c r="D2691" t="s">
        <v>18</v>
      </c>
      <c r="E2691" t="s">
        <v>37</v>
      </c>
      <c r="F2691" s="1">
        <v>0.375</v>
      </c>
      <c r="G2691" t="s">
        <v>10952</v>
      </c>
      <c r="H2691" t="s">
        <v>11054</v>
      </c>
      <c r="I2691">
        <v>480</v>
      </c>
      <c r="J2691">
        <v>22</v>
      </c>
      <c r="K2691" s="4">
        <v>1000000000000000</v>
      </c>
      <c r="L2691" t="s">
        <v>11053</v>
      </c>
      <c r="M2691" t="s">
        <v>24</v>
      </c>
      <c r="N2691" t="s">
        <v>10963</v>
      </c>
      <c r="O2691" t="s">
        <v>453</v>
      </c>
      <c r="P2691" t="s">
        <v>20</v>
      </c>
      <c r="Q2691" t="s">
        <v>3034</v>
      </c>
    </row>
    <row r="2692" spans="1:17" x14ac:dyDescent="0.25">
      <c r="A2692" t="s">
        <v>11051</v>
      </c>
      <c r="B2692" t="s">
        <v>32</v>
      </c>
      <c r="C2692">
        <v>1</v>
      </c>
      <c r="D2692" t="s">
        <v>18</v>
      </c>
      <c r="E2692" t="s">
        <v>530</v>
      </c>
      <c r="F2692" s="1">
        <v>0.375</v>
      </c>
      <c r="G2692" t="s">
        <v>10952</v>
      </c>
      <c r="H2692" t="s">
        <v>11055</v>
      </c>
      <c r="I2692">
        <v>480</v>
      </c>
      <c r="J2692">
        <v>22</v>
      </c>
      <c r="K2692" s="4">
        <v>100000000000000</v>
      </c>
      <c r="L2692" t="s">
        <v>11053</v>
      </c>
      <c r="M2692" t="s">
        <v>24</v>
      </c>
      <c r="N2692" t="s">
        <v>10963</v>
      </c>
      <c r="O2692" t="s">
        <v>453</v>
      </c>
      <c r="P2692" t="s">
        <v>20</v>
      </c>
      <c r="Q2692" t="s">
        <v>3035</v>
      </c>
    </row>
    <row r="2693" spans="1:17" x14ac:dyDescent="0.25">
      <c r="A2693" t="s">
        <v>11056</v>
      </c>
      <c r="B2693" t="s">
        <v>17</v>
      </c>
      <c r="C2693">
        <v>1</v>
      </c>
      <c r="D2693" t="s">
        <v>18</v>
      </c>
      <c r="E2693" t="s">
        <v>42</v>
      </c>
      <c r="F2693" s="1">
        <v>0.375</v>
      </c>
      <c r="G2693" t="s">
        <v>10952</v>
      </c>
      <c r="H2693" t="s">
        <v>11057</v>
      </c>
      <c r="I2693">
        <v>480</v>
      </c>
      <c r="J2693">
        <v>9</v>
      </c>
      <c r="K2693" s="4">
        <v>1E+41</v>
      </c>
      <c r="L2693" t="s">
        <v>11058</v>
      </c>
      <c r="M2693" t="s">
        <v>24</v>
      </c>
      <c r="N2693" t="s">
        <v>10963</v>
      </c>
      <c r="O2693" t="s">
        <v>453</v>
      </c>
      <c r="P2693" t="s">
        <v>20</v>
      </c>
      <c r="Q2693" t="s">
        <v>3036</v>
      </c>
    </row>
    <row r="2694" spans="1:17" x14ac:dyDescent="0.25">
      <c r="A2694" t="s">
        <v>11056</v>
      </c>
      <c r="B2694" t="s">
        <v>28</v>
      </c>
      <c r="C2694">
        <v>1</v>
      </c>
      <c r="D2694" t="s">
        <v>18</v>
      </c>
      <c r="E2694" t="s">
        <v>37</v>
      </c>
      <c r="F2694" s="1">
        <v>0.375</v>
      </c>
      <c r="G2694" t="s">
        <v>10952</v>
      </c>
      <c r="H2694" t="s">
        <v>11059</v>
      </c>
      <c r="I2694">
        <v>480</v>
      </c>
      <c r="J2694">
        <v>9</v>
      </c>
      <c r="K2694" s="4">
        <v>1E+41</v>
      </c>
      <c r="L2694" t="s">
        <v>11058</v>
      </c>
      <c r="M2694" t="s">
        <v>24</v>
      </c>
      <c r="N2694" t="s">
        <v>10963</v>
      </c>
      <c r="O2694" t="s">
        <v>453</v>
      </c>
      <c r="P2694" t="s">
        <v>20</v>
      </c>
      <c r="Q2694" t="s">
        <v>3037</v>
      </c>
    </row>
    <row r="2695" spans="1:17" x14ac:dyDescent="0.25">
      <c r="A2695" t="s">
        <v>11056</v>
      </c>
      <c r="B2695" t="s">
        <v>32</v>
      </c>
      <c r="C2695">
        <v>1</v>
      </c>
      <c r="D2695" t="s">
        <v>18</v>
      </c>
      <c r="E2695" t="s">
        <v>42</v>
      </c>
      <c r="F2695" s="1">
        <v>0.375</v>
      </c>
      <c r="G2695" t="s">
        <v>10173</v>
      </c>
      <c r="H2695" t="s">
        <v>11060</v>
      </c>
      <c r="I2695">
        <v>480</v>
      </c>
      <c r="J2695">
        <v>9</v>
      </c>
      <c r="K2695" s="4">
        <v>9.9999999999999994E+38</v>
      </c>
      <c r="L2695" t="s">
        <v>11058</v>
      </c>
      <c r="M2695" t="s">
        <v>24</v>
      </c>
      <c r="N2695" t="s">
        <v>10963</v>
      </c>
      <c r="O2695" t="s">
        <v>453</v>
      </c>
      <c r="P2695" t="s">
        <v>20</v>
      </c>
      <c r="Q2695" t="s">
        <v>3038</v>
      </c>
    </row>
    <row r="2696" spans="1:17" x14ac:dyDescent="0.25">
      <c r="A2696" t="s">
        <v>11056</v>
      </c>
      <c r="B2696" t="s">
        <v>479</v>
      </c>
      <c r="C2696">
        <v>1</v>
      </c>
      <c r="D2696" t="s">
        <v>18</v>
      </c>
      <c r="E2696" t="s">
        <v>42</v>
      </c>
      <c r="F2696" s="1">
        <v>0.375</v>
      </c>
      <c r="G2696" t="s">
        <v>10952</v>
      </c>
      <c r="H2696" t="s">
        <v>11061</v>
      </c>
      <c r="I2696">
        <v>480</v>
      </c>
      <c r="J2696">
        <v>9</v>
      </c>
      <c r="K2696" s="4">
        <v>9.9999999999999998E+37</v>
      </c>
      <c r="L2696" t="s">
        <v>11058</v>
      </c>
      <c r="M2696" t="s">
        <v>24</v>
      </c>
      <c r="N2696" t="s">
        <v>10963</v>
      </c>
      <c r="O2696" t="s">
        <v>453</v>
      </c>
      <c r="P2696" t="s">
        <v>20</v>
      </c>
      <c r="Q2696" t="s">
        <v>3039</v>
      </c>
    </row>
    <row r="2697" spans="1:17" x14ac:dyDescent="0.25">
      <c r="A2697" t="s">
        <v>11056</v>
      </c>
      <c r="B2697" t="s">
        <v>502</v>
      </c>
      <c r="C2697">
        <v>1</v>
      </c>
      <c r="D2697" t="s">
        <v>18</v>
      </c>
      <c r="E2697" t="s">
        <v>37</v>
      </c>
      <c r="F2697" s="1">
        <v>0.375</v>
      </c>
      <c r="G2697" t="s">
        <v>10952</v>
      </c>
      <c r="H2697" t="s">
        <v>11062</v>
      </c>
      <c r="I2697">
        <v>480</v>
      </c>
      <c r="J2697">
        <v>9</v>
      </c>
      <c r="K2697" s="4">
        <v>9.9999999999999998E+37</v>
      </c>
      <c r="L2697" t="s">
        <v>11058</v>
      </c>
      <c r="M2697" t="s">
        <v>24</v>
      </c>
      <c r="N2697" t="s">
        <v>10963</v>
      </c>
      <c r="O2697" t="s">
        <v>453</v>
      </c>
      <c r="P2697" t="s">
        <v>20</v>
      </c>
      <c r="Q2697" t="s">
        <v>3040</v>
      </c>
    </row>
    <row r="2698" spans="1:17" x14ac:dyDescent="0.25">
      <c r="A2698" t="s">
        <v>11056</v>
      </c>
      <c r="B2698" t="s">
        <v>504</v>
      </c>
      <c r="C2698">
        <v>1</v>
      </c>
      <c r="D2698" t="s">
        <v>18</v>
      </c>
      <c r="E2698" t="s">
        <v>37</v>
      </c>
      <c r="F2698" s="1">
        <v>0.375</v>
      </c>
      <c r="G2698" t="s">
        <v>10952</v>
      </c>
      <c r="H2698" t="s">
        <v>11063</v>
      </c>
      <c r="I2698">
        <v>480</v>
      </c>
      <c r="J2698">
        <v>9</v>
      </c>
      <c r="K2698" s="4">
        <v>9.9999999999999995E+32</v>
      </c>
      <c r="L2698" t="s">
        <v>11058</v>
      </c>
      <c r="M2698" t="s">
        <v>24</v>
      </c>
      <c r="N2698" t="s">
        <v>10963</v>
      </c>
      <c r="O2698" t="s">
        <v>453</v>
      </c>
      <c r="P2698" t="s">
        <v>20</v>
      </c>
      <c r="Q2698" t="s">
        <v>3041</v>
      </c>
    </row>
    <row r="2699" spans="1:17" x14ac:dyDescent="0.25">
      <c r="A2699" t="s">
        <v>11056</v>
      </c>
      <c r="B2699" t="s">
        <v>1107</v>
      </c>
      <c r="C2699">
        <v>1</v>
      </c>
      <c r="D2699" t="s">
        <v>18</v>
      </c>
      <c r="E2699" t="s">
        <v>530</v>
      </c>
      <c r="F2699" s="1">
        <v>0.375</v>
      </c>
      <c r="G2699" t="s">
        <v>10952</v>
      </c>
      <c r="H2699" t="s">
        <v>11064</v>
      </c>
      <c r="I2699">
        <v>480</v>
      </c>
      <c r="J2699">
        <v>9</v>
      </c>
      <c r="K2699" s="4">
        <v>9.9999999999999995E+32</v>
      </c>
      <c r="L2699" t="s">
        <v>11058</v>
      </c>
      <c r="M2699" t="s">
        <v>24</v>
      </c>
      <c r="N2699" t="s">
        <v>10963</v>
      </c>
      <c r="O2699" t="s">
        <v>453</v>
      </c>
      <c r="P2699" t="s">
        <v>20</v>
      </c>
      <c r="Q2699" t="s">
        <v>3042</v>
      </c>
    </row>
    <row r="2700" spans="1:17" x14ac:dyDescent="0.25">
      <c r="A2700" t="s">
        <v>11065</v>
      </c>
      <c r="B2700" t="s">
        <v>391</v>
      </c>
      <c r="C2700">
        <v>1</v>
      </c>
      <c r="D2700" t="s">
        <v>18</v>
      </c>
      <c r="E2700" t="s">
        <v>29</v>
      </c>
      <c r="F2700" s="1">
        <v>0.5</v>
      </c>
      <c r="G2700" t="s">
        <v>10529</v>
      </c>
      <c r="H2700" t="s">
        <v>38</v>
      </c>
      <c r="I2700">
        <v>60</v>
      </c>
      <c r="J2700">
        <v>0</v>
      </c>
      <c r="K2700" s="4">
        <v>1E+40</v>
      </c>
      <c r="L2700" t="s">
        <v>38</v>
      </c>
      <c r="M2700" t="s">
        <v>24</v>
      </c>
      <c r="N2700" t="s">
        <v>10963</v>
      </c>
      <c r="O2700" t="s">
        <v>453</v>
      </c>
      <c r="P2700" t="s">
        <v>9372</v>
      </c>
      <c r="Q2700" t="s">
        <v>3043</v>
      </c>
    </row>
    <row r="2701" spans="1:17" x14ac:dyDescent="0.25">
      <c r="A2701" t="s">
        <v>11065</v>
      </c>
      <c r="B2701" t="s">
        <v>391</v>
      </c>
      <c r="C2701">
        <v>2</v>
      </c>
      <c r="D2701" t="s">
        <v>18</v>
      </c>
      <c r="E2701" t="s">
        <v>42</v>
      </c>
      <c r="F2701" s="1">
        <v>0.8125</v>
      </c>
      <c r="G2701" t="s">
        <v>10529</v>
      </c>
      <c r="H2701" t="s">
        <v>38</v>
      </c>
      <c r="I2701">
        <v>60</v>
      </c>
      <c r="J2701">
        <v>0</v>
      </c>
      <c r="K2701" s="4">
        <v>1E+40</v>
      </c>
      <c r="L2701" t="s">
        <v>38</v>
      </c>
      <c r="M2701" t="s">
        <v>24</v>
      </c>
      <c r="N2701" t="s">
        <v>10963</v>
      </c>
      <c r="O2701" t="s">
        <v>453</v>
      </c>
      <c r="P2701" t="s">
        <v>9372</v>
      </c>
      <c r="Q2701" t="s">
        <v>3044</v>
      </c>
    </row>
    <row r="2702" spans="1:17" x14ac:dyDescent="0.25">
      <c r="A2702" t="s">
        <v>11065</v>
      </c>
      <c r="B2702" t="s">
        <v>391</v>
      </c>
      <c r="C2702">
        <v>3</v>
      </c>
      <c r="D2702" t="s">
        <v>18</v>
      </c>
      <c r="E2702" t="s">
        <v>33</v>
      </c>
      <c r="F2702" s="1">
        <v>0.8125</v>
      </c>
      <c r="G2702" t="s">
        <v>10982</v>
      </c>
      <c r="H2702" t="s">
        <v>38</v>
      </c>
      <c r="I2702">
        <v>60</v>
      </c>
      <c r="J2702">
        <v>0</v>
      </c>
      <c r="K2702" s="4">
        <v>9.9999999999999994E+38</v>
      </c>
      <c r="L2702" t="s">
        <v>38</v>
      </c>
      <c r="M2702" t="s">
        <v>24</v>
      </c>
      <c r="N2702" t="s">
        <v>10963</v>
      </c>
      <c r="O2702" t="s">
        <v>453</v>
      </c>
      <c r="P2702" t="s">
        <v>9372</v>
      </c>
      <c r="Q2702" t="s">
        <v>3045</v>
      </c>
    </row>
    <row r="2703" spans="1:17" x14ac:dyDescent="0.25">
      <c r="A2703" t="s">
        <v>11065</v>
      </c>
      <c r="B2703" t="s">
        <v>17</v>
      </c>
      <c r="C2703">
        <v>1</v>
      </c>
      <c r="D2703" t="s">
        <v>18</v>
      </c>
      <c r="E2703" t="s">
        <v>19</v>
      </c>
      <c r="F2703" s="1">
        <v>0.41666666666666669</v>
      </c>
      <c r="G2703" t="s">
        <v>10244</v>
      </c>
      <c r="H2703" t="s">
        <v>3046</v>
      </c>
      <c r="I2703">
        <v>60</v>
      </c>
      <c r="J2703">
        <v>7</v>
      </c>
      <c r="K2703" s="4">
        <v>1E+40</v>
      </c>
      <c r="L2703" t="s">
        <v>11066</v>
      </c>
      <c r="M2703" t="s">
        <v>915</v>
      </c>
      <c r="N2703" t="s">
        <v>10963</v>
      </c>
      <c r="O2703" t="s">
        <v>453</v>
      </c>
      <c r="P2703" t="s">
        <v>20</v>
      </c>
      <c r="Q2703" t="s">
        <v>3047</v>
      </c>
    </row>
    <row r="2704" spans="1:17" x14ac:dyDescent="0.25">
      <c r="A2704" t="s">
        <v>11065</v>
      </c>
      <c r="B2704" t="s">
        <v>28</v>
      </c>
      <c r="C2704">
        <v>1</v>
      </c>
      <c r="D2704" t="s">
        <v>18</v>
      </c>
      <c r="E2704" t="s">
        <v>19</v>
      </c>
      <c r="F2704" s="1">
        <v>0.41666666666666669</v>
      </c>
      <c r="G2704" t="s">
        <v>10244</v>
      </c>
      <c r="H2704" t="s">
        <v>3048</v>
      </c>
      <c r="I2704">
        <v>60</v>
      </c>
      <c r="J2704">
        <v>7</v>
      </c>
      <c r="K2704" s="4">
        <v>1.0000000000000001E+44</v>
      </c>
      <c r="L2704" t="s">
        <v>11066</v>
      </c>
      <c r="M2704" t="s">
        <v>915</v>
      </c>
      <c r="N2704" t="s">
        <v>10963</v>
      </c>
      <c r="O2704" t="s">
        <v>453</v>
      </c>
      <c r="P2704" t="s">
        <v>20</v>
      </c>
      <c r="Q2704" t="s">
        <v>3049</v>
      </c>
    </row>
    <row r="2705" spans="1:17" x14ac:dyDescent="0.25">
      <c r="A2705" t="s">
        <v>11065</v>
      </c>
      <c r="B2705" t="s">
        <v>32</v>
      </c>
      <c r="C2705">
        <v>1</v>
      </c>
      <c r="D2705" t="s">
        <v>18</v>
      </c>
      <c r="E2705" t="s">
        <v>19</v>
      </c>
      <c r="F2705" s="1">
        <v>0.45833333333333331</v>
      </c>
      <c r="G2705" t="s">
        <v>9174</v>
      </c>
      <c r="H2705" t="s">
        <v>38</v>
      </c>
      <c r="I2705">
        <v>60</v>
      </c>
      <c r="J2705">
        <v>7</v>
      </c>
      <c r="K2705" s="4">
        <v>9.9999999999999996E+30</v>
      </c>
      <c r="L2705" t="s">
        <v>38</v>
      </c>
      <c r="M2705" t="s">
        <v>24</v>
      </c>
      <c r="N2705" t="s">
        <v>10963</v>
      </c>
      <c r="O2705" t="s">
        <v>453</v>
      </c>
      <c r="P2705" t="s">
        <v>20</v>
      </c>
      <c r="Q2705" t="s">
        <v>3050</v>
      </c>
    </row>
    <row r="2706" spans="1:17" x14ac:dyDescent="0.25">
      <c r="A2706" t="s">
        <v>11065</v>
      </c>
      <c r="B2706" t="s">
        <v>44</v>
      </c>
      <c r="C2706">
        <v>1</v>
      </c>
      <c r="D2706" t="s">
        <v>18</v>
      </c>
      <c r="E2706" t="s">
        <v>33</v>
      </c>
      <c r="F2706" s="1">
        <v>0.625</v>
      </c>
      <c r="G2706" t="s">
        <v>9209</v>
      </c>
      <c r="H2706" t="s">
        <v>38</v>
      </c>
      <c r="I2706">
        <v>60</v>
      </c>
      <c r="J2706">
        <v>1</v>
      </c>
      <c r="K2706" s="4">
        <v>9.9999999999999994E+38</v>
      </c>
      <c r="L2706" t="s">
        <v>11066</v>
      </c>
      <c r="M2706" t="s">
        <v>24</v>
      </c>
      <c r="N2706" t="s">
        <v>10963</v>
      </c>
      <c r="O2706" t="s">
        <v>453</v>
      </c>
      <c r="P2706" t="s">
        <v>45</v>
      </c>
      <c r="Q2706" t="s">
        <v>3051</v>
      </c>
    </row>
    <row r="2707" spans="1:17" x14ac:dyDescent="0.25">
      <c r="A2707" t="s">
        <v>11065</v>
      </c>
      <c r="B2707" t="s">
        <v>44</v>
      </c>
      <c r="C2707">
        <v>2</v>
      </c>
      <c r="D2707" t="s">
        <v>18</v>
      </c>
      <c r="E2707" t="s">
        <v>33</v>
      </c>
      <c r="F2707" s="1">
        <v>0.66666666666666663</v>
      </c>
      <c r="G2707" t="s">
        <v>9209</v>
      </c>
      <c r="H2707" t="s">
        <v>38</v>
      </c>
      <c r="I2707">
        <v>60</v>
      </c>
      <c r="J2707">
        <v>1</v>
      </c>
      <c r="K2707" s="4">
        <v>9.9999999999999994E+38</v>
      </c>
      <c r="L2707" t="s">
        <v>11066</v>
      </c>
      <c r="M2707" t="s">
        <v>24</v>
      </c>
      <c r="N2707" t="s">
        <v>10963</v>
      </c>
      <c r="O2707" t="s">
        <v>453</v>
      </c>
      <c r="P2707" t="s">
        <v>45</v>
      </c>
      <c r="Q2707" t="s">
        <v>3052</v>
      </c>
    </row>
    <row r="2708" spans="1:17" x14ac:dyDescent="0.25">
      <c r="A2708" t="s">
        <v>11065</v>
      </c>
      <c r="B2708" t="s">
        <v>44</v>
      </c>
      <c r="C2708">
        <v>3</v>
      </c>
      <c r="D2708" t="s">
        <v>18</v>
      </c>
      <c r="E2708" t="s">
        <v>42</v>
      </c>
      <c r="F2708" s="1">
        <v>0.66666666666666663</v>
      </c>
      <c r="G2708" t="s">
        <v>9209</v>
      </c>
      <c r="H2708" t="s">
        <v>38</v>
      </c>
      <c r="I2708">
        <v>60</v>
      </c>
      <c r="J2708">
        <v>0</v>
      </c>
      <c r="K2708" s="4">
        <v>9.9999999999999994E+38</v>
      </c>
      <c r="L2708" t="s">
        <v>11066</v>
      </c>
      <c r="M2708" t="s">
        <v>24</v>
      </c>
      <c r="N2708" t="s">
        <v>10963</v>
      </c>
      <c r="O2708" t="s">
        <v>453</v>
      </c>
      <c r="P2708" t="s">
        <v>45</v>
      </c>
      <c r="Q2708" t="s">
        <v>3053</v>
      </c>
    </row>
    <row r="2709" spans="1:17" x14ac:dyDescent="0.25">
      <c r="A2709" t="s">
        <v>11065</v>
      </c>
      <c r="B2709" t="s">
        <v>44</v>
      </c>
      <c r="C2709">
        <v>4</v>
      </c>
      <c r="D2709" t="s">
        <v>18</v>
      </c>
      <c r="E2709" t="s">
        <v>42</v>
      </c>
      <c r="F2709" s="1">
        <v>0.66666666666666663</v>
      </c>
      <c r="G2709" t="s">
        <v>9197</v>
      </c>
      <c r="H2709" t="s">
        <v>38</v>
      </c>
      <c r="I2709">
        <v>60</v>
      </c>
      <c r="J2709">
        <v>0</v>
      </c>
      <c r="K2709" s="4">
        <v>9.9999999999999994E+38</v>
      </c>
      <c r="L2709" t="s">
        <v>11066</v>
      </c>
      <c r="M2709" t="s">
        <v>24</v>
      </c>
      <c r="N2709" t="s">
        <v>10963</v>
      </c>
      <c r="O2709" t="s">
        <v>453</v>
      </c>
      <c r="P2709" t="s">
        <v>45</v>
      </c>
      <c r="Q2709" t="s">
        <v>3054</v>
      </c>
    </row>
    <row r="2710" spans="1:17" x14ac:dyDescent="0.25">
      <c r="A2710" t="s">
        <v>11065</v>
      </c>
      <c r="B2710" t="s">
        <v>243</v>
      </c>
      <c r="C2710">
        <v>1</v>
      </c>
      <c r="D2710" t="s">
        <v>18</v>
      </c>
      <c r="E2710" t="s">
        <v>42</v>
      </c>
      <c r="F2710" s="1">
        <v>0.54166666666666663</v>
      </c>
      <c r="G2710" t="s">
        <v>9247</v>
      </c>
      <c r="H2710" t="s">
        <v>38</v>
      </c>
      <c r="I2710">
        <v>60</v>
      </c>
      <c r="J2710">
        <v>2</v>
      </c>
      <c r="K2710" s="4">
        <v>9.9999999999999992E+22</v>
      </c>
      <c r="L2710" t="s">
        <v>11066</v>
      </c>
      <c r="M2710" t="s">
        <v>24</v>
      </c>
      <c r="N2710" t="s">
        <v>10963</v>
      </c>
      <c r="O2710" t="s">
        <v>453</v>
      </c>
      <c r="P2710" t="s">
        <v>45</v>
      </c>
      <c r="Q2710" t="s">
        <v>3055</v>
      </c>
    </row>
    <row r="2711" spans="1:17" x14ac:dyDescent="0.25">
      <c r="A2711" t="s">
        <v>11065</v>
      </c>
      <c r="B2711" t="s">
        <v>243</v>
      </c>
      <c r="C2711">
        <v>2</v>
      </c>
      <c r="D2711" t="s">
        <v>18</v>
      </c>
      <c r="E2711" t="s">
        <v>42</v>
      </c>
      <c r="F2711" s="1">
        <v>0.58333333333333337</v>
      </c>
      <c r="G2711" t="s">
        <v>9247</v>
      </c>
      <c r="H2711" t="s">
        <v>38</v>
      </c>
      <c r="I2711">
        <v>60</v>
      </c>
      <c r="J2711">
        <v>0</v>
      </c>
      <c r="K2711" s="4">
        <v>9.9999999999999992E+22</v>
      </c>
      <c r="L2711" t="s">
        <v>11066</v>
      </c>
      <c r="M2711" t="s">
        <v>24</v>
      </c>
      <c r="N2711" t="s">
        <v>10963</v>
      </c>
      <c r="O2711" t="s">
        <v>453</v>
      </c>
      <c r="P2711" t="s">
        <v>45</v>
      </c>
      <c r="Q2711" t="s">
        <v>3056</v>
      </c>
    </row>
    <row r="2712" spans="1:17" x14ac:dyDescent="0.25">
      <c r="A2712" t="s">
        <v>11065</v>
      </c>
      <c r="B2712" t="s">
        <v>243</v>
      </c>
      <c r="C2712">
        <v>3</v>
      </c>
      <c r="D2712" t="s">
        <v>18</v>
      </c>
      <c r="E2712" t="s">
        <v>37</v>
      </c>
      <c r="F2712" s="1">
        <v>0.54166666666666663</v>
      </c>
      <c r="G2712" t="s">
        <v>10173</v>
      </c>
      <c r="H2712" t="s">
        <v>38</v>
      </c>
      <c r="I2712">
        <v>60</v>
      </c>
      <c r="J2712">
        <v>0</v>
      </c>
      <c r="K2712" s="4">
        <v>9.9999999999999992E+22</v>
      </c>
      <c r="L2712" t="s">
        <v>11066</v>
      </c>
      <c r="M2712" t="s">
        <v>24</v>
      </c>
      <c r="N2712" t="s">
        <v>10963</v>
      </c>
      <c r="O2712" t="s">
        <v>453</v>
      </c>
      <c r="P2712" t="s">
        <v>45</v>
      </c>
      <c r="Q2712" t="s">
        <v>3057</v>
      </c>
    </row>
    <row r="2713" spans="1:17" x14ac:dyDescent="0.25">
      <c r="A2713" t="s">
        <v>11065</v>
      </c>
      <c r="B2713" t="s">
        <v>243</v>
      </c>
      <c r="C2713">
        <v>4</v>
      </c>
      <c r="D2713" t="s">
        <v>18</v>
      </c>
      <c r="E2713" t="s">
        <v>37</v>
      </c>
      <c r="F2713" s="1">
        <v>0.58333333333333337</v>
      </c>
      <c r="G2713" t="s">
        <v>10173</v>
      </c>
      <c r="H2713" t="s">
        <v>38</v>
      </c>
      <c r="I2713">
        <v>60</v>
      </c>
      <c r="J2713">
        <v>0</v>
      </c>
      <c r="K2713" s="4">
        <v>9.9999999999999992E+22</v>
      </c>
      <c r="L2713" t="s">
        <v>11066</v>
      </c>
      <c r="M2713" t="s">
        <v>24</v>
      </c>
      <c r="N2713" t="s">
        <v>10963</v>
      </c>
      <c r="O2713" t="s">
        <v>453</v>
      </c>
      <c r="P2713" t="s">
        <v>45</v>
      </c>
      <c r="Q2713" t="s">
        <v>3058</v>
      </c>
    </row>
    <row r="2714" spans="1:17" x14ac:dyDescent="0.25">
      <c r="A2714" t="s">
        <v>11065</v>
      </c>
      <c r="B2714" t="s">
        <v>437</v>
      </c>
      <c r="C2714">
        <v>1</v>
      </c>
      <c r="D2714" t="s">
        <v>18</v>
      </c>
      <c r="E2714" t="s">
        <v>42</v>
      </c>
      <c r="F2714" s="1">
        <v>0.54166666666666663</v>
      </c>
      <c r="G2714" t="s">
        <v>10173</v>
      </c>
      <c r="H2714" t="s">
        <v>38</v>
      </c>
      <c r="I2714">
        <v>120</v>
      </c>
      <c r="J2714">
        <v>0</v>
      </c>
      <c r="K2714" s="4">
        <v>100000000000</v>
      </c>
      <c r="L2714" t="s">
        <v>11066</v>
      </c>
      <c r="M2714" t="s">
        <v>24</v>
      </c>
      <c r="N2714" t="s">
        <v>10963</v>
      </c>
      <c r="O2714" t="s">
        <v>453</v>
      </c>
      <c r="P2714" t="s">
        <v>45</v>
      </c>
      <c r="Q2714" t="s">
        <v>3059</v>
      </c>
    </row>
    <row r="2715" spans="1:17" x14ac:dyDescent="0.25">
      <c r="A2715" t="s">
        <v>11065</v>
      </c>
      <c r="B2715" t="s">
        <v>437</v>
      </c>
      <c r="C2715">
        <v>2</v>
      </c>
      <c r="D2715" t="s">
        <v>18</v>
      </c>
      <c r="E2715" t="s">
        <v>37</v>
      </c>
      <c r="F2715" s="1">
        <v>0.54166666666666663</v>
      </c>
      <c r="G2715" t="s">
        <v>9197</v>
      </c>
      <c r="H2715" t="s">
        <v>38</v>
      </c>
      <c r="I2715">
        <v>120</v>
      </c>
      <c r="J2715">
        <v>0</v>
      </c>
      <c r="K2715" s="4">
        <v>100000000000</v>
      </c>
      <c r="L2715" t="s">
        <v>11066</v>
      </c>
      <c r="M2715" t="s">
        <v>24</v>
      </c>
      <c r="N2715" t="s">
        <v>10963</v>
      </c>
      <c r="O2715" t="s">
        <v>453</v>
      </c>
      <c r="P2715" t="s">
        <v>45</v>
      </c>
      <c r="Q2715" t="s">
        <v>3060</v>
      </c>
    </row>
    <row r="2716" spans="1:17" x14ac:dyDescent="0.25">
      <c r="A2716" t="s">
        <v>11065</v>
      </c>
      <c r="B2716" t="s">
        <v>437</v>
      </c>
      <c r="C2716">
        <v>3</v>
      </c>
      <c r="D2716" t="s">
        <v>18</v>
      </c>
      <c r="E2716" t="s">
        <v>42</v>
      </c>
      <c r="F2716" s="1">
        <v>0.625</v>
      </c>
      <c r="G2716" t="s">
        <v>10173</v>
      </c>
      <c r="H2716" t="s">
        <v>38</v>
      </c>
      <c r="I2716">
        <v>120</v>
      </c>
      <c r="J2716">
        <v>0</v>
      </c>
      <c r="K2716" s="4">
        <v>100000000000</v>
      </c>
      <c r="L2716" t="s">
        <v>11066</v>
      </c>
      <c r="M2716" t="s">
        <v>24</v>
      </c>
      <c r="N2716" t="s">
        <v>10963</v>
      </c>
      <c r="O2716" t="s">
        <v>453</v>
      </c>
      <c r="P2716" t="s">
        <v>45</v>
      </c>
      <c r="Q2716" t="s">
        <v>3061</v>
      </c>
    </row>
    <row r="2717" spans="1:17" x14ac:dyDescent="0.25">
      <c r="A2717" t="s">
        <v>11065</v>
      </c>
      <c r="B2717" t="s">
        <v>437</v>
      </c>
      <c r="C2717">
        <v>4</v>
      </c>
      <c r="D2717" t="s">
        <v>18</v>
      </c>
      <c r="E2717" t="s">
        <v>37</v>
      </c>
      <c r="F2717" s="1">
        <v>0.625</v>
      </c>
      <c r="G2717" t="s">
        <v>9197</v>
      </c>
      <c r="H2717" t="s">
        <v>38</v>
      </c>
      <c r="I2717">
        <v>120</v>
      </c>
      <c r="J2717">
        <v>0</v>
      </c>
      <c r="K2717" s="4">
        <v>100000000000</v>
      </c>
      <c r="L2717" t="s">
        <v>38</v>
      </c>
      <c r="M2717" t="s">
        <v>24</v>
      </c>
      <c r="N2717" t="s">
        <v>10963</v>
      </c>
      <c r="O2717" t="s">
        <v>453</v>
      </c>
      <c r="P2717" t="s">
        <v>45</v>
      </c>
      <c r="Q2717" t="s">
        <v>3062</v>
      </c>
    </row>
    <row r="2718" spans="1:17" x14ac:dyDescent="0.25">
      <c r="A2718" t="s">
        <v>11067</v>
      </c>
      <c r="B2718" t="s">
        <v>391</v>
      </c>
      <c r="C2718">
        <v>1</v>
      </c>
      <c r="D2718" t="s">
        <v>18</v>
      </c>
      <c r="E2718" t="s">
        <v>29</v>
      </c>
      <c r="F2718" s="1">
        <v>0.5</v>
      </c>
      <c r="G2718" t="s">
        <v>10529</v>
      </c>
      <c r="H2718" t="s">
        <v>38</v>
      </c>
      <c r="I2718">
        <v>60</v>
      </c>
      <c r="J2718">
        <v>0</v>
      </c>
      <c r="K2718" s="4">
        <v>1E+40</v>
      </c>
      <c r="L2718" t="s">
        <v>38</v>
      </c>
      <c r="M2718" t="s">
        <v>24</v>
      </c>
      <c r="N2718" t="s">
        <v>10963</v>
      </c>
      <c r="O2718" t="s">
        <v>331</v>
      </c>
      <c r="P2718" t="s">
        <v>9372</v>
      </c>
      <c r="Q2718" t="s">
        <v>3063</v>
      </c>
    </row>
    <row r="2719" spans="1:17" x14ac:dyDescent="0.25">
      <c r="A2719" t="s">
        <v>11067</v>
      </c>
      <c r="B2719" t="s">
        <v>391</v>
      </c>
      <c r="C2719">
        <v>2</v>
      </c>
      <c r="D2719" t="s">
        <v>18</v>
      </c>
      <c r="E2719" t="s">
        <v>42</v>
      </c>
      <c r="F2719" s="1">
        <v>0.8125</v>
      </c>
      <c r="G2719" t="s">
        <v>10529</v>
      </c>
      <c r="H2719" t="s">
        <v>38</v>
      </c>
      <c r="I2719">
        <v>60</v>
      </c>
      <c r="J2719">
        <v>15</v>
      </c>
      <c r="K2719" s="4">
        <v>1E+40</v>
      </c>
      <c r="L2719" t="s">
        <v>38</v>
      </c>
      <c r="M2719" t="s">
        <v>24</v>
      </c>
      <c r="N2719" t="s">
        <v>10963</v>
      </c>
      <c r="O2719" t="s">
        <v>331</v>
      </c>
      <c r="P2719" t="s">
        <v>9372</v>
      </c>
      <c r="Q2719" t="s">
        <v>3064</v>
      </c>
    </row>
    <row r="2720" spans="1:17" x14ac:dyDescent="0.25">
      <c r="A2720" t="s">
        <v>11067</v>
      </c>
      <c r="B2720" t="s">
        <v>391</v>
      </c>
      <c r="C2720">
        <v>3</v>
      </c>
      <c r="D2720" t="s">
        <v>18</v>
      </c>
      <c r="E2720" t="s">
        <v>33</v>
      </c>
      <c r="F2720" s="1">
        <v>0.8125</v>
      </c>
      <c r="G2720" t="s">
        <v>10982</v>
      </c>
      <c r="H2720" t="s">
        <v>38</v>
      </c>
      <c r="I2720">
        <v>60</v>
      </c>
      <c r="J2720">
        <v>2</v>
      </c>
      <c r="K2720" s="4">
        <v>9.9999999999999994E+38</v>
      </c>
      <c r="L2720" t="s">
        <v>38</v>
      </c>
      <c r="M2720" t="s">
        <v>24</v>
      </c>
      <c r="N2720" t="s">
        <v>10963</v>
      </c>
      <c r="O2720" t="s">
        <v>331</v>
      </c>
      <c r="P2720" t="s">
        <v>9372</v>
      </c>
      <c r="Q2720" t="s">
        <v>3065</v>
      </c>
    </row>
    <row r="2721" spans="1:17" x14ac:dyDescent="0.25">
      <c r="A2721" t="s">
        <v>11067</v>
      </c>
      <c r="B2721" t="s">
        <v>17</v>
      </c>
      <c r="C2721">
        <v>1</v>
      </c>
      <c r="D2721" t="s">
        <v>18</v>
      </c>
      <c r="E2721" t="s">
        <v>19</v>
      </c>
      <c r="F2721" s="1">
        <v>0.41666666666666669</v>
      </c>
      <c r="G2721" t="s">
        <v>10244</v>
      </c>
      <c r="H2721" t="s">
        <v>3046</v>
      </c>
      <c r="I2721">
        <v>60</v>
      </c>
      <c r="J2721">
        <v>177</v>
      </c>
      <c r="K2721" s="4">
        <v>1E+40</v>
      </c>
      <c r="L2721" t="s">
        <v>11066</v>
      </c>
      <c r="M2721" t="s">
        <v>915</v>
      </c>
      <c r="N2721" t="s">
        <v>10963</v>
      </c>
      <c r="O2721" t="s">
        <v>331</v>
      </c>
      <c r="P2721" t="s">
        <v>20</v>
      </c>
      <c r="Q2721" t="s">
        <v>3066</v>
      </c>
    </row>
    <row r="2722" spans="1:17" x14ac:dyDescent="0.25">
      <c r="A2722" t="s">
        <v>11067</v>
      </c>
      <c r="B2722" t="s">
        <v>28</v>
      </c>
      <c r="C2722">
        <v>1</v>
      </c>
      <c r="D2722" t="s">
        <v>18</v>
      </c>
      <c r="E2722" t="s">
        <v>19</v>
      </c>
      <c r="F2722" s="1">
        <v>0.41666666666666669</v>
      </c>
      <c r="G2722" t="s">
        <v>10244</v>
      </c>
      <c r="H2722" t="s">
        <v>3048</v>
      </c>
      <c r="I2722">
        <v>60</v>
      </c>
      <c r="J2722">
        <v>177</v>
      </c>
      <c r="K2722" s="4">
        <v>1.0000000000000001E+44</v>
      </c>
      <c r="L2722" t="s">
        <v>11066</v>
      </c>
      <c r="M2722" t="s">
        <v>915</v>
      </c>
      <c r="N2722" t="s">
        <v>10963</v>
      </c>
      <c r="O2722" t="s">
        <v>331</v>
      </c>
      <c r="P2722" t="s">
        <v>20</v>
      </c>
      <c r="Q2722" t="s">
        <v>3067</v>
      </c>
    </row>
    <row r="2723" spans="1:17" x14ac:dyDescent="0.25">
      <c r="A2723" t="s">
        <v>11067</v>
      </c>
      <c r="B2723" t="s">
        <v>32</v>
      </c>
      <c r="C2723">
        <v>1</v>
      </c>
      <c r="D2723" t="s">
        <v>18</v>
      </c>
      <c r="E2723" t="s">
        <v>19</v>
      </c>
      <c r="F2723" s="1">
        <v>0.45833333333333331</v>
      </c>
      <c r="G2723" t="s">
        <v>9174</v>
      </c>
      <c r="H2723" t="s">
        <v>38</v>
      </c>
      <c r="I2723">
        <v>60</v>
      </c>
      <c r="J2723">
        <v>177</v>
      </c>
      <c r="K2723" s="4">
        <v>9.9999999999999996E+30</v>
      </c>
      <c r="L2723" t="s">
        <v>38</v>
      </c>
      <c r="M2723" t="s">
        <v>24</v>
      </c>
      <c r="N2723" t="s">
        <v>10963</v>
      </c>
      <c r="O2723" t="s">
        <v>331</v>
      </c>
      <c r="P2723" t="s">
        <v>20</v>
      </c>
      <c r="Q2723" t="s">
        <v>3068</v>
      </c>
    </row>
    <row r="2724" spans="1:17" x14ac:dyDescent="0.25">
      <c r="A2724" t="s">
        <v>11067</v>
      </c>
      <c r="B2724" t="s">
        <v>44</v>
      </c>
      <c r="C2724">
        <v>1</v>
      </c>
      <c r="D2724" t="s">
        <v>18</v>
      </c>
      <c r="E2724" t="s">
        <v>33</v>
      </c>
      <c r="F2724" s="1">
        <v>0.625</v>
      </c>
      <c r="G2724" t="s">
        <v>9209</v>
      </c>
      <c r="H2724" t="s">
        <v>38</v>
      </c>
      <c r="I2724">
        <v>60</v>
      </c>
      <c r="J2724">
        <v>46</v>
      </c>
      <c r="K2724" s="4">
        <v>9.9999999999999994E+38</v>
      </c>
      <c r="L2724" t="s">
        <v>11066</v>
      </c>
      <c r="M2724" t="s">
        <v>24</v>
      </c>
      <c r="N2724" t="s">
        <v>10963</v>
      </c>
      <c r="O2724" t="s">
        <v>331</v>
      </c>
      <c r="P2724" t="s">
        <v>45</v>
      </c>
      <c r="Q2724" t="s">
        <v>3069</v>
      </c>
    </row>
    <row r="2725" spans="1:17" x14ac:dyDescent="0.25">
      <c r="A2725" t="s">
        <v>11067</v>
      </c>
      <c r="B2725" t="s">
        <v>44</v>
      </c>
      <c r="C2725">
        <v>2</v>
      </c>
      <c r="D2725" t="s">
        <v>18</v>
      </c>
      <c r="E2725" t="s">
        <v>33</v>
      </c>
      <c r="F2725" s="1">
        <v>0.66666666666666663</v>
      </c>
      <c r="G2725" t="s">
        <v>9209</v>
      </c>
      <c r="H2725" t="s">
        <v>38</v>
      </c>
      <c r="I2725">
        <v>60</v>
      </c>
      <c r="J2725">
        <v>45</v>
      </c>
      <c r="K2725" s="4">
        <v>9.9999999999999994E+38</v>
      </c>
      <c r="L2725" t="s">
        <v>11066</v>
      </c>
      <c r="M2725" t="s">
        <v>24</v>
      </c>
      <c r="N2725" t="s">
        <v>10963</v>
      </c>
      <c r="O2725" t="s">
        <v>331</v>
      </c>
      <c r="P2725" t="s">
        <v>45</v>
      </c>
      <c r="Q2725" t="s">
        <v>3070</v>
      </c>
    </row>
    <row r="2726" spans="1:17" x14ac:dyDescent="0.25">
      <c r="A2726" t="s">
        <v>11067</v>
      </c>
      <c r="B2726" t="s">
        <v>44</v>
      </c>
      <c r="C2726">
        <v>3</v>
      </c>
      <c r="D2726" t="s">
        <v>18</v>
      </c>
      <c r="E2726" t="s">
        <v>42</v>
      </c>
      <c r="F2726" s="1">
        <v>0.66666666666666663</v>
      </c>
      <c r="G2726" t="s">
        <v>9209</v>
      </c>
      <c r="H2726" t="s">
        <v>38</v>
      </c>
      <c r="I2726">
        <v>60</v>
      </c>
      <c r="J2726">
        <v>43</v>
      </c>
      <c r="K2726" s="4">
        <v>9.9999999999999994E+38</v>
      </c>
      <c r="L2726" t="s">
        <v>11066</v>
      </c>
      <c r="M2726" t="s">
        <v>24</v>
      </c>
      <c r="N2726" t="s">
        <v>10963</v>
      </c>
      <c r="O2726" t="s">
        <v>331</v>
      </c>
      <c r="P2726" t="s">
        <v>45</v>
      </c>
      <c r="Q2726" t="s">
        <v>3071</v>
      </c>
    </row>
    <row r="2727" spans="1:17" x14ac:dyDescent="0.25">
      <c r="A2727" t="s">
        <v>11067</v>
      </c>
      <c r="B2727" t="s">
        <v>44</v>
      </c>
      <c r="C2727">
        <v>4</v>
      </c>
      <c r="D2727" t="s">
        <v>18</v>
      </c>
      <c r="E2727" t="s">
        <v>42</v>
      </c>
      <c r="F2727" s="1">
        <v>0.66666666666666663</v>
      </c>
      <c r="G2727" t="s">
        <v>9197</v>
      </c>
      <c r="H2727" t="s">
        <v>38</v>
      </c>
      <c r="I2727">
        <v>60</v>
      </c>
      <c r="J2727">
        <v>43</v>
      </c>
      <c r="K2727" s="4">
        <v>9.9999999999999994E+38</v>
      </c>
      <c r="L2727" t="s">
        <v>11066</v>
      </c>
      <c r="M2727" t="s">
        <v>24</v>
      </c>
      <c r="N2727" t="s">
        <v>10963</v>
      </c>
      <c r="O2727" t="s">
        <v>331</v>
      </c>
      <c r="P2727" t="s">
        <v>45</v>
      </c>
      <c r="Q2727" t="s">
        <v>3072</v>
      </c>
    </row>
    <row r="2728" spans="1:17" x14ac:dyDescent="0.25">
      <c r="A2728" t="s">
        <v>11067</v>
      </c>
      <c r="B2728" t="s">
        <v>243</v>
      </c>
      <c r="C2728">
        <v>1</v>
      </c>
      <c r="D2728" t="s">
        <v>18</v>
      </c>
      <c r="E2728" t="s">
        <v>42</v>
      </c>
      <c r="F2728" s="1">
        <v>0.54166666666666663</v>
      </c>
      <c r="G2728" t="s">
        <v>9247</v>
      </c>
      <c r="H2728" t="s">
        <v>38</v>
      </c>
      <c r="I2728">
        <v>60</v>
      </c>
      <c r="J2728">
        <v>43</v>
      </c>
      <c r="K2728" s="4">
        <v>9.9999999999999992E+22</v>
      </c>
      <c r="L2728" t="s">
        <v>11066</v>
      </c>
      <c r="M2728" t="s">
        <v>24</v>
      </c>
      <c r="N2728" t="s">
        <v>10963</v>
      </c>
      <c r="O2728" t="s">
        <v>331</v>
      </c>
      <c r="P2728" t="s">
        <v>45</v>
      </c>
      <c r="Q2728" t="s">
        <v>3073</v>
      </c>
    </row>
    <row r="2729" spans="1:17" x14ac:dyDescent="0.25">
      <c r="A2729" t="s">
        <v>11067</v>
      </c>
      <c r="B2729" t="s">
        <v>243</v>
      </c>
      <c r="C2729">
        <v>2</v>
      </c>
      <c r="D2729" t="s">
        <v>18</v>
      </c>
      <c r="E2729" t="s">
        <v>42</v>
      </c>
      <c r="F2729" s="1">
        <v>0.58333333333333337</v>
      </c>
      <c r="G2729" t="s">
        <v>9247</v>
      </c>
      <c r="H2729" t="s">
        <v>38</v>
      </c>
      <c r="I2729">
        <v>60</v>
      </c>
      <c r="J2729">
        <v>43</v>
      </c>
      <c r="K2729" s="4">
        <v>9.9999999999999992E+22</v>
      </c>
      <c r="L2729" t="s">
        <v>11066</v>
      </c>
      <c r="M2729" t="s">
        <v>24</v>
      </c>
      <c r="N2729" t="s">
        <v>10963</v>
      </c>
      <c r="O2729" t="s">
        <v>331</v>
      </c>
      <c r="P2729" t="s">
        <v>45</v>
      </c>
      <c r="Q2729" t="s">
        <v>3074</v>
      </c>
    </row>
    <row r="2730" spans="1:17" x14ac:dyDescent="0.25">
      <c r="A2730" t="s">
        <v>11067</v>
      </c>
      <c r="B2730" t="s">
        <v>243</v>
      </c>
      <c r="C2730">
        <v>3</v>
      </c>
      <c r="D2730" t="s">
        <v>18</v>
      </c>
      <c r="E2730" t="s">
        <v>37</v>
      </c>
      <c r="F2730" s="1">
        <v>0.54166666666666663</v>
      </c>
      <c r="G2730" t="s">
        <v>10173</v>
      </c>
      <c r="H2730" t="s">
        <v>38</v>
      </c>
      <c r="I2730">
        <v>60</v>
      </c>
      <c r="J2730">
        <v>43</v>
      </c>
      <c r="K2730" s="4">
        <v>9.9999999999999992E+22</v>
      </c>
      <c r="L2730" t="s">
        <v>11066</v>
      </c>
      <c r="M2730" t="s">
        <v>24</v>
      </c>
      <c r="N2730" t="s">
        <v>10963</v>
      </c>
      <c r="O2730" t="s">
        <v>331</v>
      </c>
      <c r="P2730" t="s">
        <v>45</v>
      </c>
      <c r="Q2730" t="s">
        <v>3075</v>
      </c>
    </row>
    <row r="2731" spans="1:17" x14ac:dyDescent="0.25">
      <c r="A2731" t="s">
        <v>11067</v>
      </c>
      <c r="B2731" t="s">
        <v>243</v>
      </c>
      <c r="C2731">
        <v>4</v>
      </c>
      <c r="D2731" t="s">
        <v>18</v>
      </c>
      <c r="E2731" t="s">
        <v>37</v>
      </c>
      <c r="F2731" s="1">
        <v>0.58333333333333337</v>
      </c>
      <c r="G2731" t="s">
        <v>10173</v>
      </c>
      <c r="H2731" t="s">
        <v>38</v>
      </c>
      <c r="I2731">
        <v>60</v>
      </c>
      <c r="J2731">
        <v>42</v>
      </c>
      <c r="K2731" s="4">
        <v>9.9999999999999992E+22</v>
      </c>
      <c r="L2731" t="s">
        <v>11066</v>
      </c>
      <c r="M2731" t="s">
        <v>24</v>
      </c>
      <c r="N2731" t="s">
        <v>10963</v>
      </c>
      <c r="O2731" t="s">
        <v>331</v>
      </c>
      <c r="P2731" t="s">
        <v>45</v>
      </c>
      <c r="Q2731" t="s">
        <v>3076</v>
      </c>
    </row>
    <row r="2732" spans="1:17" x14ac:dyDescent="0.25">
      <c r="A2732" t="s">
        <v>11067</v>
      </c>
      <c r="B2732" t="s">
        <v>437</v>
      </c>
      <c r="C2732">
        <v>1</v>
      </c>
      <c r="D2732" t="s">
        <v>18</v>
      </c>
      <c r="E2732" t="s">
        <v>42</v>
      </c>
      <c r="F2732" s="1">
        <v>0.54166666666666663</v>
      </c>
      <c r="G2732" t="s">
        <v>10173</v>
      </c>
      <c r="H2732" t="s">
        <v>38</v>
      </c>
      <c r="I2732">
        <v>120</v>
      </c>
      <c r="J2732">
        <v>0</v>
      </c>
      <c r="K2732" s="4">
        <v>100000000000</v>
      </c>
      <c r="L2732" t="s">
        <v>11066</v>
      </c>
      <c r="M2732" t="s">
        <v>24</v>
      </c>
      <c r="N2732" t="s">
        <v>10963</v>
      </c>
      <c r="O2732" t="s">
        <v>331</v>
      </c>
      <c r="P2732" t="s">
        <v>45</v>
      </c>
      <c r="Q2732" t="s">
        <v>3077</v>
      </c>
    </row>
    <row r="2733" spans="1:17" x14ac:dyDescent="0.25">
      <c r="A2733" t="s">
        <v>11067</v>
      </c>
      <c r="B2733" t="s">
        <v>437</v>
      </c>
      <c r="C2733">
        <v>2</v>
      </c>
      <c r="D2733" t="s">
        <v>18</v>
      </c>
      <c r="E2733" t="s">
        <v>37</v>
      </c>
      <c r="F2733" s="1">
        <v>0.54166666666666663</v>
      </c>
      <c r="G2733" t="s">
        <v>9197</v>
      </c>
      <c r="H2733" t="s">
        <v>38</v>
      </c>
      <c r="I2733">
        <v>120</v>
      </c>
      <c r="J2733">
        <v>0</v>
      </c>
      <c r="K2733" s="4">
        <v>100000000000</v>
      </c>
      <c r="L2733" t="s">
        <v>11066</v>
      </c>
      <c r="M2733" t="s">
        <v>24</v>
      </c>
      <c r="N2733" t="s">
        <v>10963</v>
      </c>
      <c r="O2733" t="s">
        <v>331</v>
      </c>
      <c r="P2733" t="s">
        <v>45</v>
      </c>
      <c r="Q2733" t="s">
        <v>3078</v>
      </c>
    </row>
    <row r="2734" spans="1:17" x14ac:dyDescent="0.25">
      <c r="A2734" t="s">
        <v>11067</v>
      </c>
      <c r="B2734" t="s">
        <v>437</v>
      </c>
      <c r="C2734">
        <v>3</v>
      </c>
      <c r="D2734" t="s">
        <v>18</v>
      </c>
      <c r="E2734" t="s">
        <v>42</v>
      </c>
      <c r="F2734" s="1">
        <v>0.625</v>
      </c>
      <c r="G2734" t="s">
        <v>10173</v>
      </c>
      <c r="H2734" t="s">
        <v>38</v>
      </c>
      <c r="I2734">
        <v>120</v>
      </c>
      <c r="J2734">
        <v>0</v>
      </c>
      <c r="K2734" s="4">
        <v>100000000000</v>
      </c>
      <c r="L2734" t="s">
        <v>11066</v>
      </c>
      <c r="M2734" t="s">
        <v>24</v>
      </c>
      <c r="N2734" t="s">
        <v>10963</v>
      </c>
      <c r="O2734" t="s">
        <v>331</v>
      </c>
      <c r="P2734" t="s">
        <v>45</v>
      </c>
      <c r="Q2734" t="s">
        <v>3079</v>
      </c>
    </row>
    <row r="2735" spans="1:17" x14ac:dyDescent="0.25">
      <c r="A2735" t="s">
        <v>11067</v>
      </c>
      <c r="B2735" t="s">
        <v>437</v>
      </c>
      <c r="C2735">
        <v>4</v>
      </c>
      <c r="D2735" t="s">
        <v>18</v>
      </c>
      <c r="E2735" t="s">
        <v>37</v>
      </c>
      <c r="F2735" s="1">
        <v>0.625</v>
      </c>
      <c r="G2735" t="s">
        <v>9197</v>
      </c>
      <c r="H2735" t="s">
        <v>38</v>
      </c>
      <c r="I2735">
        <v>120</v>
      </c>
      <c r="J2735">
        <v>0</v>
      </c>
      <c r="K2735" s="4">
        <v>100000000000</v>
      </c>
      <c r="L2735" t="s">
        <v>38</v>
      </c>
      <c r="M2735" t="s">
        <v>24</v>
      </c>
      <c r="N2735" t="s">
        <v>10963</v>
      </c>
      <c r="O2735" t="s">
        <v>331</v>
      </c>
      <c r="P2735" t="s">
        <v>45</v>
      </c>
      <c r="Q2735" t="s">
        <v>3080</v>
      </c>
    </row>
    <row r="2736" spans="1:17" x14ac:dyDescent="0.25">
      <c r="A2736" t="s">
        <v>11068</v>
      </c>
      <c r="B2736" t="s">
        <v>405</v>
      </c>
      <c r="C2736">
        <v>1</v>
      </c>
      <c r="D2736" t="s">
        <v>18</v>
      </c>
      <c r="E2736" t="s">
        <v>29</v>
      </c>
      <c r="F2736" s="1">
        <v>0.58333333333333337</v>
      </c>
      <c r="G2736" t="s">
        <v>11069</v>
      </c>
      <c r="H2736" t="s">
        <v>11070</v>
      </c>
      <c r="I2736">
        <v>240</v>
      </c>
      <c r="J2736">
        <v>23</v>
      </c>
      <c r="K2736" s="4">
        <v>1E+20</v>
      </c>
      <c r="L2736" t="s">
        <v>11071</v>
      </c>
      <c r="M2736" t="s">
        <v>24</v>
      </c>
      <c r="N2736" t="s">
        <v>10963</v>
      </c>
      <c r="O2736" t="s">
        <v>66</v>
      </c>
      <c r="P2736" t="s">
        <v>395</v>
      </c>
      <c r="Q2736" t="s">
        <v>3081</v>
      </c>
    </row>
    <row r="2737" spans="1:17" x14ac:dyDescent="0.25">
      <c r="A2737" t="s">
        <v>11068</v>
      </c>
      <c r="B2737" t="s">
        <v>405</v>
      </c>
      <c r="C2737">
        <v>2</v>
      </c>
      <c r="D2737" t="s">
        <v>18</v>
      </c>
      <c r="E2737" t="s">
        <v>42</v>
      </c>
      <c r="F2737" s="1">
        <v>0.58333333333333337</v>
      </c>
      <c r="G2737" t="s">
        <v>11069</v>
      </c>
      <c r="H2737" t="s">
        <v>11072</v>
      </c>
      <c r="I2737">
        <v>240</v>
      </c>
      <c r="J2737">
        <v>45</v>
      </c>
      <c r="K2737" s="4">
        <v>1E+20</v>
      </c>
      <c r="L2737" t="s">
        <v>11071</v>
      </c>
      <c r="M2737" t="s">
        <v>24</v>
      </c>
      <c r="N2737" t="s">
        <v>10963</v>
      </c>
      <c r="O2737" t="s">
        <v>66</v>
      </c>
      <c r="P2737" t="s">
        <v>395</v>
      </c>
      <c r="Q2737" t="s">
        <v>3082</v>
      </c>
    </row>
    <row r="2738" spans="1:17" x14ac:dyDescent="0.25">
      <c r="A2738" t="s">
        <v>11068</v>
      </c>
      <c r="B2738" t="s">
        <v>405</v>
      </c>
      <c r="C2738">
        <v>3</v>
      </c>
      <c r="D2738" t="s">
        <v>18</v>
      </c>
      <c r="E2738" t="s">
        <v>37</v>
      </c>
      <c r="F2738" s="1">
        <v>0.58333333333333337</v>
      </c>
      <c r="G2738" t="s">
        <v>11069</v>
      </c>
      <c r="H2738" t="s">
        <v>11073</v>
      </c>
      <c r="I2738">
        <v>240</v>
      </c>
      <c r="J2738">
        <v>38</v>
      </c>
      <c r="K2738" s="4">
        <v>1E+20</v>
      </c>
      <c r="L2738" t="s">
        <v>11071</v>
      </c>
      <c r="M2738" t="s">
        <v>24</v>
      </c>
      <c r="N2738" t="s">
        <v>10963</v>
      </c>
      <c r="O2738" t="s">
        <v>66</v>
      </c>
      <c r="P2738" t="s">
        <v>395</v>
      </c>
      <c r="Q2738" t="s">
        <v>3083</v>
      </c>
    </row>
    <row r="2739" spans="1:17" x14ac:dyDescent="0.25">
      <c r="A2739" t="s">
        <v>11068</v>
      </c>
      <c r="B2739" t="s">
        <v>405</v>
      </c>
      <c r="C2739">
        <v>4</v>
      </c>
      <c r="D2739" t="s">
        <v>18</v>
      </c>
      <c r="E2739" t="s">
        <v>29</v>
      </c>
      <c r="F2739" s="1">
        <v>0.58333333333333337</v>
      </c>
      <c r="G2739" t="s">
        <v>11069</v>
      </c>
      <c r="H2739" t="s">
        <v>11074</v>
      </c>
      <c r="I2739">
        <v>240</v>
      </c>
      <c r="J2739">
        <v>17</v>
      </c>
      <c r="K2739" s="4">
        <v>1E+19</v>
      </c>
      <c r="L2739" t="s">
        <v>11071</v>
      </c>
      <c r="M2739" t="s">
        <v>24</v>
      </c>
      <c r="N2739" t="s">
        <v>10963</v>
      </c>
      <c r="O2739" t="s">
        <v>66</v>
      </c>
      <c r="P2739" t="s">
        <v>395</v>
      </c>
      <c r="Q2739" t="s">
        <v>3084</v>
      </c>
    </row>
    <row r="2740" spans="1:17" x14ac:dyDescent="0.25">
      <c r="A2740" t="s">
        <v>11068</v>
      </c>
      <c r="B2740" t="s">
        <v>405</v>
      </c>
      <c r="C2740">
        <v>5</v>
      </c>
      <c r="D2740" t="s">
        <v>18</v>
      </c>
      <c r="E2740" t="s">
        <v>33</v>
      </c>
      <c r="F2740" s="1">
        <v>0.58333333333333337</v>
      </c>
      <c r="G2740" t="s">
        <v>11069</v>
      </c>
      <c r="H2740" t="s">
        <v>11075</v>
      </c>
      <c r="I2740">
        <v>240</v>
      </c>
      <c r="J2740">
        <v>41</v>
      </c>
      <c r="K2740" s="4">
        <v>1E+19</v>
      </c>
      <c r="L2740" t="s">
        <v>11071</v>
      </c>
      <c r="M2740" t="s">
        <v>24</v>
      </c>
      <c r="N2740" t="s">
        <v>10963</v>
      </c>
      <c r="O2740" t="s">
        <v>66</v>
      </c>
      <c r="P2740" t="s">
        <v>395</v>
      </c>
      <c r="Q2740" t="s">
        <v>3085</v>
      </c>
    </row>
    <row r="2741" spans="1:17" x14ac:dyDescent="0.25">
      <c r="A2741" t="s">
        <v>11068</v>
      </c>
      <c r="B2741" t="s">
        <v>405</v>
      </c>
      <c r="C2741">
        <v>6</v>
      </c>
      <c r="D2741" t="s">
        <v>18</v>
      </c>
      <c r="E2741" t="s">
        <v>19</v>
      </c>
      <c r="F2741" s="1">
        <v>0.58333333333333337</v>
      </c>
      <c r="G2741" t="s">
        <v>11069</v>
      </c>
      <c r="H2741" t="s">
        <v>11076</v>
      </c>
      <c r="I2741">
        <v>240</v>
      </c>
      <c r="J2741">
        <v>15</v>
      </c>
      <c r="K2741" s="4">
        <v>1E+21</v>
      </c>
      <c r="L2741" t="s">
        <v>11071</v>
      </c>
      <c r="M2741" t="s">
        <v>24</v>
      </c>
      <c r="N2741" t="s">
        <v>10963</v>
      </c>
      <c r="O2741" t="s">
        <v>66</v>
      </c>
      <c r="P2741" t="s">
        <v>395</v>
      </c>
      <c r="Q2741" t="s">
        <v>3086</v>
      </c>
    </row>
    <row r="2742" spans="1:17" x14ac:dyDescent="0.25">
      <c r="A2742" t="s">
        <v>11068</v>
      </c>
      <c r="B2742" t="s">
        <v>17</v>
      </c>
      <c r="C2742">
        <v>1</v>
      </c>
      <c r="D2742" t="s">
        <v>18</v>
      </c>
      <c r="E2742" t="s">
        <v>19</v>
      </c>
      <c r="F2742" s="1">
        <v>0.45833333333333331</v>
      </c>
      <c r="G2742" t="s">
        <v>9174</v>
      </c>
      <c r="H2742" t="s">
        <v>11077</v>
      </c>
      <c r="I2742">
        <v>60</v>
      </c>
      <c r="J2742">
        <v>192</v>
      </c>
      <c r="K2742" s="4">
        <v>1.1111100111111E+24</v>
      </c>
      <c r="L2742" t="s">
        <v>11071</v>
      </c>
      <c r="M2742" t="s">
        <v>24</v>
      </c>
      <c r="N2742" t="s">
        <v>10963</v>
      </c>
      <c r="O2742" t="s">
        <v>66</v>
      </c>
      <c r="P2742" t="s">
        <v>20</v>
      </c>
      <c r="Q2742" t="s">
        <v>3087</v>
      </c>
    </row>
    <row r="2743" spans="1:17" x14ac:dyDescent="0.25">
      <c r="A2743" t="s">
        <v>11068</v>
      </c>
      <c r="B2743" t="s">
        <v>28</v>
      </c>
      <c r="C2743">
        <v>1</v>
      </c>
      <c r="D2743" t="s">
        <v>18</v>
      </c>
      <c r="E2743" t="s">
        <v>29</v>
      </c>
      <c r="F2743" s="1">
        <v>0.33333333333333331</v>
      </c>
      <c r="G2743" t="s">
        <v>10775</v>
      </c>
      <c r="H2743" t="s">
        <v>11078</v>
      </c>
      <c r="I2743">
        <v>60</v>
      </c>
      <c r="J2743">
        <v>192</v>
      </c>
      <c r="K2743" s="4">
        <v>1.1111100111111E+24</v>
      </c>
      <c r="L2743" t="s">
        <v>11071</v>
      </c>
      <c r="M2743" t="s">
        <v>915</v>
      </c>
      <c r="N2743" t="s">
        <v>10963</v>
      </c>
      <c r="O2743" t="s">
        <v>66</v>
      </c>
      <c r="P2743" t="s">
        <v>20</v>
      </c>
      <c r="Q2743" t="s">
        <v>3088</v>
      </c>
    </row>
    <row r="2744" spans="1:17" x14ac:dyDescent="0.25">
      <c r="A2744" t="s">
        <v>11068</v>
      </c>
      <c r="B2744" t="s">
        <v>32</v>
      </c>
      <c r="C2744">
        <v>1</v>
      </c>
      <c r="D2744" t="s">
        <v>18</v>
      </c>
      <c r="E2744" t="s">
        <v>37</v>
      </c>
      <c r="F2744" s="1">
        <v>0.41666666666666669</v>
      </c>
      <c r="G2744" t="s">
        <v>10775</v>
      </c>
      <c r="H2744" t="s">
        <v>11079</v>
      </c>
      <c r="I2744">
        <v>60</v>
      </c>
      <c r="J2744">
        <v>192</v>
      </c>
      <c r="K2744" s="4">
        <v>1.1111100111111E+24</v>
      </c>
      <c r="L2744" t="s">
        <v>11071</v>
      </c>
      <c r="M2744" t="s">
        <v>915</v>
      </c>
      <c r="N2744" t="s">
        <v>10963</v>
      </c>
      <c r="O2744" t="s">
        <v>66</v>
      </c>
      <c r="P2744" t="s">
        <v>20</v>
      </c>
      <c r="Q2744" t="s">
        <v>3089</v>
      </c>
    </row>
    <row r="2745" spans="1:17" x14ac:dyDescent="0.25">
      <c r="A2745" t="s">
        <v>11068</v>
      </c>
      <c r="B2745" t="s">
        <v>44</v>
      </c>
      <c r="C2745">
        <v>1</v>
      </c>
      <c r="D2745" t="s">
        <v>18</v>
      </c>
      <c r="E2745" t="s">
        <v>29</v>
      </c>
      <c r="F2745" s="1">
        <v>0.54166666666666663</v>
      </c>
      <c r="G2745" t="s">
        <v>11080</v>
      </c>
      <c r="H2745" t="s">
        <v>11078</v>
      </c>
      <c r="I2745">
        <v>180</v>
      </c>
      <c r="J2745">
        <v>88</v>
      </c>
      <c r="K2745" s="4">
        <v>1.1111100111111E+24</v>
      </c>
      <c r="L2745" t="s">
        <v>11071</v>
      </c>
      <c r="M2745" t="s">
        <v>915</v>
      </c>
      <c r="N2745" t="s">
        <v>10963</v>
      </c>
      <c r="O2745" t="s">
        <v>66</v>
      </c>
      <c r="P2745" t="s">
        <v>45</v>
      </c>
      <c r="Q2745" t="s">
        <v>3090</v>
      </c>
    </row>
    <row r="2746" spans="1:17" x14ac:dyDescent="0.25">
      <c r="A2746" t="s">
        <v>11068</v>
      </c>
      <c r="B2746" t="s">
        <v>44</v>
      </c>
      <c r="C2746">
        <v>2</v>
      </c>
      <c r="D2746" t="s">
        <v>18</v>
      </c>
      <c r="E2746" t="s">
        <v>33</v>
      </c>
      <c r="F2746" s="1">
        <v>0.54166666666666663</v>
      </c>
      <c r="G2746" t="s">
        <v>11081</v>
      </c>
      <c r="H2746" t="s">
        <v>11082</v>
      </c>
      <c r="I2746">
        <v>180</v>
      </c>
      <c r="J2746">
        <v>86</v>
      </c>
      <c r="K2746" s="4">
        <v>1.1111100111111E+24</v>
      </c>
      <c r="L2746" t="s">
        <v>11071</v>
      </c>
      <c r="M2746" t="s">
        <v>915</v>
      </c>
      <c r="N2746" t="s">
        <v>10963</v>
      </c>
      <c r="O2746" t="s">
        <v>66</v>
      </c>
      <c r="P2746" t="s">
        <v>45</v>
      </c>
      <c r="Q2746" t="s">
        <v>3091</v>
      </c>
    </row>
    <row r="2747" spans="1:17" x14ac:dyDescent="0.25">
      <c r="A2747" t="s">
        <v>11083</v>
      </c>
      <c r="B2747" t="s">
        <v>17</v>
      </c>
      <c r="C2747">
        <v>1</v>
      </c>
      <c r="D2747" t="s">
        <v>18</v>
      </c>
      <c r="E2747" t="s">
        <v>19</v>
      </c>
      <c r="F2747" s="1">
        <v>0.33333333333333331</v>
      </c>
      <c r="G2747" t="s">
        <v>10775</v>
      </c>
      <c r="H2747" t="s">
        <v>11084</v>
      </c>
      <c r="I2747">
        <v>60</v>
      </c>
      <c r="J2747">
        <v>194</v>
      </c>
      <c r="K2747" s="4">
        <v>1.1111010001111099E+44</v>
      </c>
      <c r="L2747" t="s">
        <v>11085</v>
      </c>
      <c r="M2747" t="s">
        <v>915</v>
      </c>
      <c r="N2747" t="s">
        <v>10963</v>
      </c>
      <c r="O2747" t="s">
        <v>25</v>
      </c>
      <c r="P2747" t="s">
        <v>20</v>
      </c>
      <c r="Q2747" t="s">
        <v>3093</v>
      </c>
    </row>
    <row r="2748" spans="1:17" x14ac:dyDescent="0.25">
      <c r="A2748" t="s">
        <v>11083</v>
      </c>
      <c r="B2748" t="s">
        <v>28</v>
      </c>
      <c r="C2748">
        <v>1</v>
      </c>
      <c r="D2748" t="s">
        <v>18</v>
      </c>
      <c r="E2748" t="s">
        <v>29</v>
      </c>
      <c r="F2748" s="1">
        <v>0.375</v>
      </c>
      <c r="G2748" t="s">
        <v>10244</v>
      </c>
      <c r="H2748" t="s">
        <v>11086</v>
      </c>
      <c r="I2748">
        <v>60</v>
      </c>
      <c r="J2748">
        <v>194</v>
      </c>
      <c r="K2748" s="4">
        <v>1.1111010001111099E+44</v>
      </c>
      <c r="L2748" t="s">
        <v>11085</v>
      </c>
      <c r="M2748" t="s">
        <v>915</v>
      </c>
      <c r="N2748" t="s">
        <v>10963</v>
      </c>
      <c r="O2748" t="s">
        <v>25</v>
      </c>
      <c r="P2748" t="s">
        <v>20</v>
      </c>
      <c r="Q2748" t="s">
        <v>3094</v>
      </c>
    </row>
    <row r="2749" spans="1:17" x14ac:dyDescent="0.25">
      <c r="A2749" t="s">
        <v>11083</v>
      </c>
      <c r="B2749" t="s">
        <v>32</v>
      </c>
      <c r="C2749">
        <v>1</v>
      </c>
      <c r="D2749" t="s">
        <v>18</v>
      </c>
      <c r="E2749" t="s">
        <v>33</v>
      </c>
      <c r="F2749" s="1">
        <v>0.41666666666666669</v>
      </c>
      <c r="G2749" t="s">
        <v>10244</v>
      </c>
      <c r="H2749" t="s">
        <v>11087</v>
      </c>
      <c r="I2749">
        <v>60</v>
      </c>
      <c r="J2749">
        <v>194</v>
      </c>
      <c r="K2749" s="4">
        <v>1.1111110001111099E+44</v>
      </c>
      <c r="L2749" t="s">
        <v>11085</v>
      </c>
      <c r="M2749" t="s">
        <v>915</v>
      </c>
      <c r="N2749" t="s">
        <v>10963</v>
      </c>
      <c r="O2749" t="s">
        <v>25</v>
      </c>
      <c r="P2749" t="s">
        <v>20</v>
      </c>
      <c r="Q2749" t="s">
        <v>3095</v>
      </c>
    </row>
    <row r="2750" spans="1:17" x14ac:dyDescent="0.25">
      <c r="A2750" t="s">
        <v>11083</v>
      </c>
      <c r="B2750" t="s">
        <v>479</v>
      </c>
      <c r="C2750">
        <v>1</v>
      </c>
      <c r="D2750" t="s">
        <v>18</v>
      </c>
      <c r="E2750" t="s">
        <v>42</v>
      </c>
      <c r="F2750" s="1">
        <v>0.41666666666666669</v>
      </c>
      <c r="G2750" t="s">
        <v>10244</v>
      </c>
      <c r="H2750" t="s">
        <v>11088</v>
      </c>
      <c r="I2750">
        <v>60</v>
      </c>
      <c r="J2750">
        <v>194</v>
      </c>
      <c r="K2750" s="4">
        <v>1.1111110001111099E+44</v>
      </c>
      <c r="L2750" t="s">
        <v>11085</v>
      </c>
      <c r="M2750" t="s">
        <v>915</v>
      </c>
      <c r="N2750" t="s">
        <v>10963</v>
      </c>
      <c r="O2750" t="s">
        <v>25</v>
      </c>
      <c r="P2750" t="s">
        <v>20</v>
      </c>
      <c r="Q2750" t="s">
        <v>3096</v>
      </c>
    </row>
    <row r="2751" spans="1:17" x14ac:dyDescent="0.25">
      <c r="A2751" t="s">
        <v>11083</v>
      </c>
      <c r="B2751" t="s">
        <v>36</v>
      </c>
      <c r="C2751">
        <v>1</v>
      </c>
      <c r="D2751" t="s">
        <v>18</v>
      </c>
      <c r="E2751" t="s">
        <v>42</v>
      </c>
      <c r="F2751" s="1">
        <v>0.75</v>
      </c>
      <c r="G2751" t="s">
        <v>10775</v>
      </c>
      <c r="H2751" t="s">
        <v>38</v>
      </c>
      <c r="I2751">
        <v>60</v>
      </c>
      <c r="J2751">
        <v>194</v>
      </c>
      <c r="K2751" s="4">
        <v>9.9999999999999994E+38</v>
      </c>
      <c r="L2751" t="s">
        <v>38</v>
      </c>
      <c r="M2751" t="s">
        <v>915</v>
      </c>
      <c r="N2751" t="s">
        <v>10963</v>
      </c>
      <c r="O2751" t="s">
        <v>25</v>
      </c>
      <c r="P2751" t="s">
        <v>39</v>
      </c>
      <c r="Q2751" t="s">
        <v>3097</v>
      </c>
    </row>
    <row r="2752" spans="1:17" x14ac:dyDescent="0.25">
      <c r="A2752" t="s">
        <v>11083</v>
      </c>
      <c r="B2752" t="s">
        <v>44</v>
      </c>
      <c r="C2752">
        <v>1</v>
      </c>
      <c r="D2752" t="s">
        <v>18</v>
      </c>
      <c r="E2752" t="s">
        <v>37</v>
      </c>
      <c r="F2752" s="1">
        <v>0.375</v>
      </c>
      <c r="G2752" t="s">
        <v>10775</v>
      </c>
      <c r="H2752" t="s">
        <v>11089</v>
      </c>
      <c r="I2752">
        <v>60</v>
      </c>
      <c r="J2752">
        <v>194</v>
      </c>
      <c r="K2752" s="4">
        <v>1.0101100010101E+43</v>
      </c>
      <c r="L2752" t="s">
        <v>11085</v>
      </c>
      <c r="M2752" t="s">
        <v>915</v>
      </c>
      <c r="N2752" t="s">
        <v>10963</v>
      </c>
      <c r="O2752" t="s">
        <v>25</v>
      </c>
      <c r="P2752" t="s">
        <v>45</v>
      </c>
      <c r="Q2752" t="s">
        <v>3098</v>
      </c>
    </row>
    <row r="2753" spans="1:17" x14ac:dyDescent="0.25">
      <c r="A2753" t="s">
        <v>11083</v>
      </c>
      <c r="B2753" t="s">
        <v>243</v>
      </c>
      <c r="C2753">
        <v>1</v>
      </c>
      <c r="D2753" t="s">
        <v>18</v>
      </c>
      <c r="E2753" t="s">
        <v>19</v>
      </c>
      <c r="F2753" s="1">
        <v>0.625</v>
      </c>
      <c r="G2753" t="s">
        <v>9227</v>
      </c>
      <c r="H2753" t="s">
        <v>11090</v>
      </c>
      <c r="I2753">
        <v>60</v>
      </c>
      <c r="J2753">
        <v>7</v>
      </c>
      <c r="K2753" s="4">
        <v>9.9999999999999996E+30</v>
      </c>
      <c r="L2753" t="s">
        <v>11085</v>
      </c>
      <c r="M2753" t="s">
        <v>24</v>
      </c>
      <c r="N2753" t="s">
        <v>10963</v>
      </c>
      <c r="O2753" t="s">
        <v>25</v>
      </c>
      <c r="P2753" t="s">
        <v>45</v>
      </c>
      <c r="Q2753" t="s">
        <v>3099</v>
      </c>
    </row>
    <row r="2754" spans="1:17" x14ac:dyDescent="0.25">
      <c r="A2754" t="s">
        <v>11083</v>
      </c>
      <c r="B2754" t="s">
        <v>243</v>
      </c>
      <c r="C2754">
        <v>2</v>
      </c>
      <c r="D2754" t="s">
        <v>18</v>
      </c>
      <c r="E2754" t="s">
        <v>29</v>
      </c>
      <c r="F2754" s="1">
        <v>0.54166666666666663</v>
      </c>
      <c r="G2754" t="s">
        <v>9159</v>
      </c>
      <c r="H2754" t="s">
        <v>11091</v>
      </c>
      <c r="I2754">
        <v>60</v>
      </c>
      <c r="J2754">
        <v>8</v>
      </c>
      <c r="K2754" s="4">
        <v>9.9999999999999996E+30</v>
      </c>
      <c r="L2754" t="s">
        <v>11085</v>
      </c>
      <c r="M2754" t="s">
        <v>24</v>
      </c>
      <c r="N2754" t="s">
        <v>10963</v>
      </c>
      <c r="O2754" t="s">
        <v>25</v>
      </c>
      <c r="P2754" t="s">
        <v>45</v>
      </c>
      <c r="Q2754" t="s">
        <v>3100</v>
      </c>
    </row>
    <row r="2755" spans="1:17" x14ac:dyDescent="0.25">
      <c r="A2755" t="s">
        <v>11083</v>
      </c>
      <c r="B2755" t="s">
        <v>243</v>
      </c>
      <c r="C2755">
        <v>3</v>
      </c>
      <c r="D2755" t="s">
        <v>18</v>
      </c>
      <c r="E2755" t="s">
        <v>29</v>
      </c>
      <c r="F2755" s="1">
        <v>0.58333333333333337</v>
      </c>
      <c r="G2755" t="s">
        <v>9159</v>
      </c>
      <c r="H2755" t="s">
        <v>11091</v>
      </c>
      <c r="I2755">
        <v>60</v>
      </c>
      <c r="J2755">
        <v>11</v>
      </c>
      <c r="K2755" s="4">
        <v>9.9999999999999996E+30</v>
      </c>
      <c r="L2755" t="s">
        <v>11085</v>
      </c>
      <c r="M2755" t="s">
        <v>24</v>
      </c>
      <c r="N2755" t="s">
        <v>10963</v>
      </c>
      <c r="O2755" t="s">
        <v>25</v>
      </c>
      <c r="P2755" t="s">
        <v>45</v>
      </c>
      <c r="Q2755" t="s">
        <v>3101</v>
      </c>
    </row>
    <row r="2756" spans="1:17" x14ac:dyDescent="0.25">
      <c r="A2756" t="s">
        <v>11083</v>
      </c>
      <c r="B2756" t="s">
        <v>243</v>
      </c>
      <c r="C2756">
        <v>4</v>
      </c>
      <c r="D2756" t="s">
        <v>18</v>
      </c>
      <c r="E2756" t="s">
        <v>29</v>
      </c>
      <c r="F2756" s="1">
        <v>0.66666666666666663</v>
      </c>
      <c r="G2756" t="s">
        <v>9228</v>
      </c>
      <c r="H2756" t="s">
        <v>11091</v>
      </c>
      <c r="I2756">
        <v>60</v>
      </c>
      <c r="J2756">
        <v>7</v>
      </c>
      <c r="K2756" s="4">
        <v>9.9999999999999996E+30</v>
      </c>
      <c r="L2756" t="s">
        <v>11085</v>
      </c>
      <c r="M2756" t="s">
        <v>24</v>
      </c>
      <c r="N2756" t="s">
        <v>10963</v>
      </c>
      <c r="O2756" t="s">
        <v>25</v>
      </c>
      <c r="P2756" t="s">
        <v>45</v>
      </c>
      <c r="Q2756" t="s">
        <v>3102</v>
      </c>
    </row>
    <row r="2757" spans="1:17" x14ac:dyDescent="0.25">
      <c r="A2757" t="s">
        <v>11083</v>
      </c>
      <c r="B2757" t="s">
        <v>243</v>
      </c>
      <c r="C2757">
        <v>5</v>
      </c>
      <c r="D2757" t="s">
        <v>18</v>
      </c>
      <c r="E2757" t="s">
        <v>42</v>
      </c>
      <c r="F2757" s="1">
        <v>0.54166666666666663</v>
      </c>
      <c r="G2757" t="s">
        <v>9182</v>
      </c>
      <c r="H2757" t="s">
        <v>11092</v>
      </c>
      <c r="I2757">
        <v>60</v>
      </c>
      <c r="J2757">
        <v>8</v>
      </c>
      <c r="K2757" s="4">
        <v>9.9999999999999996E+30</v>
      </c>
      <c r="L2757" t="s">
        <v>11085</v>
      </c>
      <c r="M2757" t="s">
        <v>24</v>
      </c>
      <c r="N2757" t="s">
        <v>10963</v>
      </c>
      <c r="O2757" t="s">
        <v>25</v>
      </c>
      <c r="P2757" t="s">
        <v>45</v>
      </c>
      <c r="Q2757" t="s">
        <v>3103</v>
      </c>
    </row>
    <row r="2758" spans="1:17" x14ac:dyDescent="0.25">
      <c r="A2758" t="s">
        <v>11083</v>
      </c>
      <c r="B2758" t="s">
        <v>243</v>
      </c>
      <c r="C2758">
        <v>6</v>
      </c>
      <c r="D2758" t="s">
        <v>18</v>
      </c>
      <c r="E2758" t="s">
        <v>42</v>
      </c>
      <c r="F2758" s="1">
        <v>0.58333333333333337</v>
      </c>
      <c r="G2758" t="s">
        <v>9227</v>
      </c>
      <c r="H2758" t="s">
        <v>11092</v>
      </c>
      <c r="I2758">
        <v>60</v>
      </c>
      <c r="J2758">
        <v>8</v>
      </c>
      <c r="K2758" s="4">
        <v>9.9999999999999996E+30</v>
      </c>
      <c r="L2758" t="s">
        <v>11085</v>
      </c>
      <c r="M2758" t="s">
        <v>24</v>
      </c>
      <c r="N2758" t="s">
        <v>10963</v>
      </c>
      <c r="O2758" t="s">
        <v>25</v>
      </c>
      <c r="P2758" t="s">
        <v>45</v>
      </c>
      <c r="Q2758" t="s">
        <v>3104</v>
      </c>
    </row>
    <row r="2759" spans="1:17" x14ac:dyDescent="0.25">
      <c r="A2759" t="s">
        <v>11083</v>
      </c>
      <c r="B2759" t="s">
        <v>243</v>
      </c>
      <c r="C2759">
        <v>7</v>
      </c>
      <c r="D2759" t="s">
        <v>18</v>
      </c>
      <c r="E2759" t="s">
        <v>42</v>
      </c>
      <c r="F2759" s="1">
        <v>0.625</v>
      </c>
      <c r="G2759" t="s">
        <v>9282</v>
      </c>
      <c r="H2759" t="s">
        <v>11092</v>
      </c>
      <c r="I2759">
        <v>60</v>
      </c>
      <c r="J2759">
        <v>10</v>
      </c>
      <c r="K2759" s="4">
        <v>9.9999999999999996E+30</v>
      </c>
      <c r="L2759" t="s">
        <v>11085</v>
      </c>
      <c r="M2759" t="s">
        <v>24</v>
      </c>
      <c r="N2759" t="s">
        <v>10963</v>
      </c>
      <c r="O2759" t="s">
        <v>25</v>
      </c>
      <c r="P2759" t="s">
        <v>45</v>
      </c>
      <c r="Q2759" t="s">
        <v>3105</v>
      </c>
    </row>
    <row r="2760" spans="1:17" x14ac:dyDescent="0.25">
      <c r="A2760" t="s">
        <v>11083</v>
      </c>
      <c r="B2760" t="s">
        <v>243</v>
      </c>
      <c r="C2760">
        <v>8</v>
      </c>
      <c r="D2760" t="s">
        <v>18</v>
      </c>
      <c r="E2760" t="s">
        <v>42</v>
      </c>
      <c r="F2760" s="1">
        <v>0.66666666666666663</v>
      </c>
      <c r="G2760" t="s">
        <v>9282</v>
      </c>
      <c r="H2760" t="s">
        <v>11092</v>
      </c>
      <c r="I2760">
        <v>60</v>
      </c>
      <c r="J2760">
        <v>10</v>
      </c>
      <c r="K2760" s="4">
        <v>9.9999999999999996E+30</v>
      </c>
      <c r="L2760" t="s">
        <v>11085</v>
      </c>
      <c r="M2760" t="s">
        <v>24</v>
      </c>
      <c r="N2760" t="s">
        <v>10963</v>
      </c>
      <c r="O2760" t="s">
        <v>25</v>
      </c>
      <c r="P2760" t="s">
        <v>45</v>
      </c>
      <c r="Q2760" t="s">
        <v>3106</v>
      </c>
    </row>
    <row r="2761" spans="1:17" x14ac:dyDescent="0.25">
      <c r="A2761" t="s">
        <v>11083</v>
      </c>
      <c r="B2761" t="s">
        <v>243</v>
      </c>
      <c r="C2761">
        <v>9</v>
      </c>
      <c r="D2761" t="s">
        <v>18</v>
      </c>
      <c r="E2761" t="s">
        <v>19</v>
      </c>
      <c r="F2761" s="1">
        <v>0.54166666666666663</v>
      </c>
      <c r="G2761" t="s">
        <v>9201</v>
      </c>
      <c r="H2761" t="s">
        <v>11093</v>
      </c>
      <c r="I2761">
        <v>60</v>
      </c>
      <c r="J2761">
        <v>8</v>
      </c>
      <c r="K2761" s="4">
        <v>1E+30</v>
      </c>
      <c r="L2761" t="s">
        <v>11085</v>
      </c>
      <c r="M2761" t="s">
        <v>24</v>
      </c>
      <c r="N2761" t="s">
        <v>10963</v>
      </c>
      <c r="O2761" t="s">
        <v>25</v>
      </c>
      <c r="P2761" t="s">
        <v>45</v>
      </c>
      <c r="Q2761" t="s">
        <v>3107</v>
      </c>
    </row>
    <row r="2762" spans="1:17" x14ac:dyDescent="0.25">
      <c r="A2762" t="s">
        <v>11083</v>
      </c>
      <c r="B2762" t="s">
        <v>243</v>
      </c>
      <c r="C2762">
        <v>10</v>
      </c>
      <c r="D2762" t="s">
        <v>18</v>
      </c>
      <c r="E2762" t="s">
        <v>19</v>
      </c>
      <c r="F2762" s="1">
        <v>0.625</v>
      </c>
      <c r="G2762" t="s">
        <v>9227</v>
      </c>
      <c r="H2762" t="s">
        <v>11093</v>
      </c>
      <c r="I2762">
        <v>60</v>
      </c>
      <c r="J2762">
        <v>10</v>
      </c>
      <c r="K2762" s="4">
        <v>1E+30</v>
      </c>
      <c r="L2762" t="s">
        <v>11085</v>
      </c>
      <c r="M2762" t="s">
        <v>24</v>
      </c>
      <c r="N2762" t="s">
        <v>10963</v>
      </c>
      <c r="O2762" t="s">
        <v>25</v>
      </c>
      <c r="P2762" t="s">
        <v>45</v>
      </c>
      <c r="Q2762" t="s">
        <v>3108</v>
      </c>
    </row>
    <row r="2763" spans="1:17" x14ac:dyDescent="0.25">
      <c r="A2763" t="s">
        <v>11083</v>
      </c>
      <c r="B2763" t="s">
        <v>243</v>
      </c>
      <c r="C2763">
        <v>11</v>
      </c>
      <c r="D2763" t="s">
        <v>18</v>
      </c>
      <c r="E2763" t="s">
        <v>19</v>
      </c>
      <c r="F2763" s="1">
        <v>0.66666666666666663</v>
      </c>
      <c r="G2763" t="s">
        <v>9227</v>
      </c>
      <c r="H2763" t="s">
        <v>11093</v>
      </c>
      <c r="I2763">
        <v>60</v>
      </c>
      <c r="J2763">
        <v>9</v>
      </c>
      <c r="K2763" s="4">
        <v>1E+30</v>
      </c>
      <c r="L2763" t="s">
        <v>11085</v>
      </c>
      <c r="M2763" t="s">
        <v>24</v>
      </c>
      <c r="N2763" t="s">
        <v>10963</v>
      </c>
      <c r="O2763" t="s">
        <v>25</v>
      </c>
      <c r="P2763" t="s">
        <v>45</v>
      </c>
      <c r="Q2763" t="s">
        <v>3109</v>
      </c>
    </row>
    <row r="2764" spans="1:17" x14ac:dyDescent="0.25">
      <c r="A2764" t="s">
        <v>11083</v>
      </c>
      <c r="B2764" t="s">
        <v>243</v>
      </c>
      <c r="C2764">
        <v>12</v>
      </c>
      <c r="D2764" t="s">
        <v>18</v>
      </c>
      <c r="E2764" t="s">
        <v>29</v>
      </c>
      <c r="F2764" s="1">
        <v>0.54166666666666663</v>
      </c>
      <c r="G2764" t="s">
        <v>9159</v>
      </c>
      <c r="H2764" t="s">
        <v>11094</v>
      </c>
      <c r="I2764">
        <v>60</v>
      </c>
      <c r="J2764">
        <v>10</v>
      </c>
      <c r="K2764" s="4">
        <v>1E+30</v>
      </c>
      <c r="L2764" t="s">
        <v>11085</v>
      </c>
      <c r="M2764" t="s">
        <v>24</v>
      </c>
      <c r="N2764" t="s">
        <v>10963</v>
      </c>
      <c r="O2764" t="s">
        <v>25</v>
      </c>
      <c r="P2764" t="s">
        <v>45</v>
      </c>
      <c r="Q2764" t="s">
        <v>3110</v>
      </c>
    </row>
    <row r="2765" spans="1:17" x14ac:dyDescent="0.25">
      <c r="A2765" t="s">
        <v>11083</v>
      </c>
      <c r="B2765" t="s">
        <v>243</v>
      </c>
      <c r="C2765">
        <v>13</v>
      </c>
      <c r="D2765" t="s">
        <v>18</v>
      </c>
      <c r="E2765" t="s">
        <v>29</v>
      </c>
      <c r="F2765" s="1">
        <v>0.58333333333333337</v>
      </c>
      <c r="G2765" t="s">
        <v>9282</v>
      </c>
      <c r="H2765" t="s">
        <v>11094</v>
      </c>
      <c r="I2765">
        <v>60</v>
      </c>
      <c r="J2765">
        <v>0</v>
      </c>
      <c r="K2765" s="4">
        <v>1E+30</v>
      </c>
      <c r="L2765" t="s">
        <v>11085</v>
      </c>
      <c r="M2765" t="s">
        <v>24</v>
      </c>
      <c r="N2765" t="s">
        <v>10963</v>
      </c>
      <c r="O2765" t="s">
        <v>25</v>
      </c>
      <c r="P2765" t="s">
        <v>45</v>
      </c>
      <c r="Q2765" t="s">
        <v>3111</v>
      </c>
    </row>
    <row r="2766" spans="1:17" x14ac:dyDescent="0.25">
      <c r="A2766" t="s">
        <v>11083</v>
      </c>
      <c r="B2766" t="s">
        <v>243</v>
      </c>
      <c r="C2766">
        <v>14</v>
      </c>
      <c r="D2766" t="s">
        <v>18</v>
      </c>
      <c r="E2766" t="s">
        <v>29</v>
      </c>
      <c r="F2766" s="1">
        <v>0.66666666666666663</v>
      </c>
      <c r="G2766" t="s">
        <v>9227</v>
      </c>
      <c r="H2766" t="s">
        <v>11094</v>
      </c>
      <c r="I2766">
        <v>60</v>
      </c>
      <c r="J2766">
        <v>0</v>
      </c>
      <c r="K2766" s="4">
        <v>1E+30</v>
      </c>
      <c r="L2766" t="s">
        <v>11085</v>
      </c>
      <c r="M2766" t="s">
        <v>24</v>
      </c>
      <c r="N2766" t="s">
        <v>10963</v>
      </c>
      <c r="O2766" t="s">
        <v>25</v>
      </c>
      <c r="P2766" t="s">
        <v>45</v>
      </c>
      <c r="Q2766" t="s">
        <v>3112</v>
      </c>
    </row>
    <row r="2767" spans="1:17" x14ac:dyDescent="0.25">
      <c r="A2767" t="s">
        <v>11083</v>
      </c>
      <c r="B2767" t="s">
        <v>243</v>
      </c>
      <c r="C2767">
        <v>15</v>
      </c>
      <c r="D2767" t="s">
        <v>18</v>
      </c>
      <c r="E2767" t="s">
        <v>33</v>
      </c>
      <c r="F2767" s="1">
        <v>0.54166666666666663</v>
      </c>
      <c r="G2767" t="s">
        <v>158</v>
      </c>
      <c r="H2767" t="s">
        <v>11095</v>
      </c>
      <c r="I2767">
        <v>60</v>
      </c>
      <c r="J2767">
        <v>0</v>
      </c>
      <c r="K2767" s="4">
        <v>1E+30</v>
      </c>
      <c r="L2767" t="s">
        <v>11085</v>
      </c>
      <c r="M2767" t="s">
        <v>24</v>
      </c>
      <c r="N2767" t="s">
        <v>10963</v>
      </c>
      <c r="O2767" t="s">
        <v>25</v>
      </c>
      <c r="P2767" t="s">
        <v>45</v>
      </c>
      <c r="Q2767" t="s">
        <v>3113</v>
      </c>
    </row>
    <row r="2768" spans="1:17" x14ac:dyDescent="0.25">
      <c r="A2768" t="s">
        <v>11083</v>
      </c>
      <c r="B2768" t="s">
        <v>243</v>
      </c>
      <c r="C2768">
        <v>16</v>
      </c>
      <c r="D2768" t="s">
        <v>18</v>
      </c>
      <c r="E2768" t="s">
        <v>33</v>
      </c>
      <c r="F2768" s="1">
        <v>0.66666666666666663</v>
      </c>
      <c r="G2768" t="s">
        <v>9167</v>
      </c>
      <c r="H2768" t="s">
        <v>11095</v>
      </c>
      <c r="I2768">
        <v>60</v>
      </c>
      <c r="J2768">
        <v>6</v>
      </c>
      <c r="K2768" s="4">
        <v>1E+30</v>
      </c>
      <c r="L2768" t="s">
        <v>11085</v>
      </c>
      <c r="M2768" t="s">
        <v>24</v>
      </c>
      <c r="N2768" t="s">
        <v>10963</v>
      </c>
      <c r="O2768" t="s">
        <v>25</v>
      </c>
      <c r="P2768" t="s">
        <v>45</v>
      </c>
      <c r="Q2768" t="s">
        <v>3114</v>
      </c>
    </row>
    <row r="2769" spans="1:17" x14ac:dyDescent="0.25">
      <c r="A2769" t="s">
        <v>11083</v>
      </c>
      <c r="B2769" t="s">
        <v>243</v>
      </c>
      <c r="C2769">
        <v>17</v>
      </c>
      <c r="D2769" t="s">
        <v>18</v>
      </c>
      <c r="E2769" t="s">
        <v>42</v>
      </c>
      <c r="F2769" s="1">
        <v>0.54166666666666663</v>
      </c>
      <c r="G2769" t="s">
        <v>9182</v>
      </c>
      <c r="H2769" t="s">
        <v>11096</v>
      </c>
      <c r="I2769">
        <v>60</v>
      </c>
      <c r="J2769">
        <v>0</v>
      </c>
      <c r="K2769" s="4">
        <v>1E+30</v>
      </c>
      <c r="L2769" t="s">
        <v>11085</v>
      </c>
      <c r="M2769" t="s">
        <v>24</v>
      </c>
      <c r="N2769" t="s">
        <v>10963</v>
      </c>
      <c r="O2769" t="s">
        <v>25</v>
      </c>
      <c r="P2769" t="s">
        <v>45</v>
      </c>
      <c r="Q2769" t="s">
        <v>3115</v>
      </c>
    </row>
    <row r="2770" spans="1:17" x14ac:dyDescent="0.25">
      <c r="A2770" t="s">
        <v>11083</v>
      </c>
      <c r="B2770" t="s">
        <v>243</v>
      </c>
      <c r="C2770">
        <v>18</v>
      </c>
      <c r="D2770" t="s">
        <v>18</v>
      </c>
      <c r="E2770" t="s">
        <v>42</v>
      </c>
      <c r="F2770" s="1">
        <v>0.625</v>
      </c>
      <c r="G2770" t="s">
        <v>9194</v>
      </c>
      <c r="H2770" t="s">
        <v>11096</v>
      </c>
      <c r="I2770">
        <v>60</v>
      </c>
      <c r="J2770">
        <v>0</v>
      </c>
      <c r="K2770" s="4">
        <v>1E+30</v>
      </c>
      <c r="L2770" t="s">
        <v>11085</v>
      </c>
      <c r="M2770" t="s">
        <v>24</v>
      </c>
      <c r="N2770" t="s">
        <v>10963</v>
      </c>
      <c r="O2770" t="s">
        <v>25</v>
      </c>
      <c r="P2770" t="s">
        <v>45</v>
      </c>
      <c r="Q2770" t="s">
        <v>3116</v>
      </c>
    </row>
    <row r="2771" spans="1:17" x14ac:dyDescent="0.25">
      <c r="A2771" t="s">
        <v>11083</v>
      </c>
      <c r="B2771" t="s">
        <v>243</v>
      </c>
      <c r="C2771">
        <v>19</v>
      </c>
      <c r="D2771" t="s">
        <v>18</v>
      </c>
      <c r="E2771" t="s">
        <v>42</v>
      </c>
      <c r="F2771" s="1">
        <v>0.66666666666666663</v>
      </c>
      <c r="G2771" t="s">
        <v>9282</v>
      </c>
      <c r="H2771" t="s">
        <v>11096</v>
      </c>
      <c r="I2771">
        <v>60</v>
      </c>
      <c r="J2771">
        <v>0</v>
      </c>
      <c r="K2771" s="4">
        <v>1E+30</v>
      </c>
      <c r="L2771" t="s">
        <v>11085</v>
      </c>
      <c r="M2771" t="s">
        <v>24</v>
      </c>
      <c r="N2771" t="s">
        <v>10963</v>
      </c>
      <c r="O2771" t="s">
        <v>25</v>
      </c>
      <c r="P2771" t="s">
        <v>45</v>
      </c>
      <c r="Q2771" t="s">
        <v>3117</v>
      </c>
    </row>
    <row r="2772" spans="1:17" x14ac:dyDescent="0.25">
      <c r="A2772" t="s">
        <v>11083</v>
      </c>
      <c r="B2772" t="s">
        <v>243</v>
      </c>
      <c r="C2772">
        <v>20</v>
      </c>
      <c r="D2772" t="s">
        <v>18</v>
      </c>
      <c r="E2772" t="s">
        <v>29</v>
      </c>
      <c r="F2772" s="1">
        <v>0.54166666666666663</v>
      </c>
      <c r="G2772" t="s">
        <v>9194</v>
      </c>
      <c r="H2772" t="s">
        <v>11091</v>
      </c>
      <c r="I2772">
        <v>60</v>
      </c>
      <c r="J2772">
        <v>10</v>
      </c>
      <c r="K2772" s="4">
        <v>9.9999999999999996E+30</v>
      </c>
      <c r="L2772" t="s">
        <v>11085</v>
      </c>
      <c r="M2772" t="s">
        <v>24</v>
      </c>
      <c r="N2772" t="s">
        <v>10963</v>
      </c>
      <c r="O2772" t="s">
        <v>25</v>
      </c>
      <c r="P2772" t="s">
        <v>45</v>
      </c>
      <c r="Q2772" t="s">
        <v>3118</v>
      </c>
    </row>
    <row r="2773" spans="1:17" x14ac:dyDescent="0.25">
      <c r="A2773" t="s">
        <v>11083</v>
      </c>
      <c r="B2773" t="s">
        <v>243</v>
      </c>
      <c r="C2773">
        <v>21</v>
      </c>
      <c r="D2773" t="s">
        <v>18</v>
      </c>
      <c r="E2773" t="s">
        <v>29</v>
      </c>
      <c r="F2773" s="1">
        <v>0.58333333333333337</v>
      </c>
      <c r="G2773" t="s">
        <v>9194</v>
      </c>
      <c r="H2773" t="s">
        <v>11091</v>
      </c>
      <c r="I2773">
        <v>60</v>
      </c>
      <c r="J2773">
        <v>8</v>
      </c>
      <c r="K2773" s="4">
        <v>9.9999999999999996E+30</v>
      </c>
      <c r="L2773" t="s">
        <v>11085</v>
      </c>
      <c r="M2773" t="s">
        <v>24</v>
      </c>
      <c r="N2773" t="s">
        <v>10963</v>
      </c>
      <c r="O2773" t="s">
        <v>25</v>
      </c>
      <c r="P2773" t="s">
        <v>45</v>
      </c>
      <c r="Q2773" t="s">
        <v>3119</v>
      </c>
    </row>
    <row r="2774" spans="1:17" x14ac:dyDescent="0.25">
      <c r="A2774" t="s">
        <v>11083</v>
      </c>
      <c r="B2774" t="s">
        <v>243</v>
      </c>
      <c r="C2774">
        <v>22</v>
      </c>
      <c r="D2774" t="s">
        <v>18</v>
      </c>
      <c r="E2774" t="s">
        <v>29</v>
      </c>
      <c r="F2774" s="1">
        <v>0.625</v>
      </c>
      <c r="G2774" t="s">
        <v>9194</v>
      </c>
      <c r="H2774" t="s">
        <v>11091</v>
      </c>
      <c r="I2774">
        <v>60</v>
      </c>
      <c r="J2774">
        <v>11</v>
      </c>
      <c r="K2774" s="4">
        <v>9.9999999999999996E+30</v>
      </c>
      <c r="L2774" t="s">
        <v>11085</v>
      </c>
      <c r="M2774" t="s">
        <v>24</v>
      </c>
      <c r="N2774" t="s">
        <v>10963</v>
      </c>
      <c r="O2774" t="s">
        <v>25</v>
      </c>
      <c r="P2774" t="s">
        <v>45</v>
      </c>
      <c r="Q2774" t="s">
        <v>3120</v>
      </c>
    </row>
    <row r="2775" spans="1:17" x14ac:dyDescent="0.25">
      <c r="A2775" t="s">
        <v>11083</v>
      </c>
      <c r="B2775" t="s">
        <v>243</v>
      </c>
      <c r="C2775">
        <v>23</v>
      </c>
      <c r="D2775" t="s">
        <v>18</v>
      </c>
      <c r="E2775" t="s">
        <v>29</v>
      </c>
      <c r="F2775" s="1">
        <v>0.66666666666666663</v>
      </c>
      <c r="G2775" t="s">
        <v>9194</v>
      </c>
      <c r="H2775" t="s">
        <v>11091</v>
      </c>
      <c r="I2775">
        <v>60</v>
      </c>
      <c r="J2775">
        <v>11</v>
      </c>
      <c r="K2775" s="4">
        <v>9.9999999999999996E+30</v>
      </c>
      <c r="L2775" t="s">
        <v>11085</v>
      </c>
      <c r="M2775" t="s">
        <v>24</v>
      </c>
      <c r="N2775" t="s">
        <v>10963</v>
      </c>
      <c r="O2775" t="s">
        <v>25</v>
      </c>
      <c r="P2775" t="s">
        <v>45</v>
      </c>
      <c r="Q2775" t="s">
        <v>3121</v>
      </c>
    </row>
    <row r="2776" spans="1:17" x14ac:dyDescent="0.25">
      <c r="A2776" t="s">
        <v>11083</v>
      </c>
      <c r="B2776" t="s">
        <v>243</v>
      </c>
      <c r="C2776">
        <v>24</v>
      </c>
      <c r="D2776" t="s">
        <v>18</v>
      </c>
      <c r="E2776" t="s">
        <v>29</v>
      </c>
      <c r="F2776" s="1">
        <v>0.54166666666666663</v>
      </c>
      <c r="G2776" t="s">
        <v>9359</v>
      </c>
      <c r="H2776" t="s">
        <v>11091</v>
      </c>
      <c r="I2776">
        <v>60</v>
      </c>
      <c r="J2776">
        <v>10</v>
      </c>
      <c r="K2776" s="4">
        <v>9.9999999999999996E+30</v>
      </c>
      <c r="L2776" t="s">
        <v>11085</v>
      </c>
      <c r="M2776" t="s">
        <v>24</v>
      </c>
      <c r="N2776" t="s">
        <v>10963</v>
      </c>
      <c r="O2776" t="s">
        <v>25</v>
      </c>
      <c r="P2776" t="s">
        <v>45</v>
      </c>
      <c r="Q2776" t="s">
        <v>3122</v>
      </c>
    </row>
    <row r="2777" spans="1:17" x14ac:dyDescent="0.25">
      <c r="A2777" t="s">
        <v>11083</v>
      </c>
      <c r="B2777" t="s">
        <v>243</v>
      </c>
      <c r="C2777">
        <v>25</v>
      </c>
      <c r="D2777" t="s">
        <v>18</v>
      </c>
      <c r="E2777" t="s">
        <v>29</v>
      </c>
      <c r="F2777" s="1">
        <v>0.58333333333333337</v>
      </c>
      <c r="G2777" t="s">
        <v>9359</v>
      </c>
      <c r="H2777" t="s">
        <v>11091</v>
      </c>
      <c r="I2777">
        <v>60</v>
      </c>
      <c r="J2777">
        <v>10</v>
      </c>
      <c r="K2777" s="4">
        <v>9.9999999999999996E+30</v>
      </c>
      <c r="L2777" t="s">
        <v>11085</v>
      </c>
      <c r="M2777" t="s">
        <v>24</v>
      </c>
      <c r="N2777" t="s">
        <v>10963</v>
      </c>
      <c r="O2777" t="s">
        <v>25</v>
      </c>
      <c r="P2777" t="s">
        <v>45</v>
      </c>
      <c r="Q2777" t="s">
        <v>3123</v>
      </c>
    </row>
    <row r="2778" spans="1:17" x14ac:dyDescent="0.25">
      <c r="A2778" t="s">
        <v>11083</v>
      </c>
      <c r="B2778" t="s">
        <v>243</v>
      </c>
      <c r="C2778">
        <v>26</v>
      </c>
      <c r="D2778" t="s">
        <v>18</v>
      </c>
      <c r="E2778" t="s">
        <v>29</v>
      </c>
      <c r="F2778" s="1">
        <v>0.625</v>
      </c>
      <c r="G2778" t="s">
        <v>9359</v>
      </c>
      <c r="H2778" t="s">
        <v>11091</v>
      </c>
      <c r="I2778">
        <v>60</v>
      </c>
      <c r="J2778">
        <v>10</v>
      </c>
      <c r="K2778" s="4">
        <v>9.9999999999999996E+30</v>
      </c>
      <c r="L2778" t="s">
        <v>11085</v>
      </c>
      <c r="M2778" t="s">
        <v>24</v>
      </c>
      <c r="N2778" t="s">
        <v>10963</v>
      </c>
      <c r="O2778" t="s">
        <v>25</v>
      </c>
      <c r="P2778" t="s">
        <v>45</v>
      </c>
      <c r="Q2778" t="s">
        <v>3124</v>
      </c>
    </row>
    <row r="2779" spans="1:17" x14ac:dyDescent="0.25">
      <c r="A2779" t="s">
        <v>11083</v>
      </c>
      <c r="B2779" t="s">
        <v>243</v>
      </c>
      <c r="C2779">
        <v>27</v>
      </c>
      <c r="D2779" t="s">
        <v>18</v>
      </c>
      <c r="E2779" t="s">
        <v>29</v>
      </c>
      <c r="F2779" s="1">
        <v>0.66666666666666663</v>
      </c>
      <c r="G2779" t="s">
        <v>9359</v>
      </c>
      <c r="H2779" t="s">
        <v>11091</v>
      </c>
      <c r="I2779">
        <v>60</v>
      </c>
      <c r="J2779">
        <v>10</v>
      </c>
      <c r="K2779" s="4">
        <v>9.9999999999999996E+30</v>
      </c>
      <c r="L2779" t="s">
        <v>11085</v>
      </c>
      <c r="M2779" t="s">
        <v>24</v>
      </c>
      <c r="N2779" t="s">
        <v>10963</v>
      </c>
      <c r="O2779" t="s">
        <v>25</v>
      </c>
      <c r="P2779" t="s">
        <v>45</v>
      </c>
      <c r="Q2779" t="s">
        <v>3125</v>
      </c>
    </row>
    <row r="2780" spans="1:17" x14ac:dyDescent="0.25">
      <c r="A2780" t="s">
        <v>11097</v>
      </c>
      <c r="B2780" t="s">
        <v>405</v>
      </c>
      <c r="C2780">
        <v>1</v>
      </c>
      <c r="D2780" t="s">
        <v>18</v>
      </c>
      <c r="E2780" t="s">
        <v>19</v>
      </c>
      <c r="F2780" s="1">
        <v>0.54166666666666663</v>
      </c>
      <c r="G2780" t="s">
        <v>11098</v>
      </c>
      <c r="H2780" t="s">
        <v>3126</v>
      </c>
      <c r="I2780">
        <v>120</v>
      </c>
      <c r="J2780">
        <v>12</v>
      </c>
      <c r="K2780" s="4">
        <v>9.9999999999999995E+33</v>
      </c>
      <c r="L2780" t="s">
        <v>11099</v>
      </c>
      <c r="M2780" t="s">
        <v>24</v>
      </c>
      <c r="N2780" t="s">
        <v>10963</v>
      </c>
      <c r="O2780" t="s">
        <v>25</v>
      </c>
      <c r="P2780" t="s">
        <v>395</v>
      </c>
      <c r="Q2780" t="s">
        <v>3127</v>
      </c>
    </row>
    <row r="2781" spans="1:17" x14ac:dyDescent="0.25">
      <c r="A2781" t="s">
        <v>11097</v>
      </c>
      <c r="B2781" t="s">
        <v>405</v>
      </c>
      <c r="C2781">
        <v>2</v>
      </c>
      <c r="D2781" t="s">
        <v>18</v>
      </c>
      <c r="E2781" t="s">
        <v>19</v>
      </c>
      <c r="F2781" s="1">
        <v>0.625</v>
      </c>
      <c r="G2781" t="s">
        <v>11098</v>
      </c>
      <c r="H2781" t="s">
        <v>3126</v>
      </c>
      <c r="I2781">
        <v>120</v>
      </c>
      <c r="J2781">
        <v>13</v>
      </c>
      <c r="K2781" s="4">
        <v>9.9999999999999995E+33</v>
      </c>
      <c r="L2781" t="s">
        <v>11099</v>
      </c>
      <c r="M2781" t="s">
        <v>24</v>
      </c>
      <c r="N2781" t="s">
        <v>10963</v>
      </c>
      <c r="O2781" t="s">
        <v>25</v>
      </c>
      <c r="P2781" t="s">
        <v>395</v>
      </c>
      <c r="Q2781" t="s">
        <v>3128</v>
      </c>
    </row>
    <row r="2782" spans="1:17" x14ac:dyDescent="0.25">
      <c r="A2782" t="s">
        <v>11097</v>
      </c>
      <c r="B2782" t="s">
        <v>405</v>
      </c>
      <c r="C2782">
        <v>3</v>
      </c>
      <c r="D2782" t="s">
        <v>18</v>
      </c>
      <c r="E2782" t="s">
        <v>29</v>
      </c>
      <c r="F2782" s="1">
        <v>0.54166666666666663</v>
      </c>
      <c r="G2782" t="s">
        <v>11100</v>
      </c>
      <c r="H2782" t="s">
        <v>3126</v>
      </c>
      <c r="I2782">
        <v>120</v>
      </c>
      <c r="J2782">
        <v>12</v>
      </c>
      <c r="K2782" s="4">
        <v>9.9999999999999995E+33</v>
      </c>
      <c r="L2782" t="s">
        <v>11099</v>
      </c>
      <c r="M2782" t="s">
        <v>24</v>
      </c>
      <c r="N2782" t="s">
        <v>10963</v>
      </c>
      <c r="O2782" t="s">
        <v>25</v>
      </c>
      <c r="P2782" t="s">
        <v>395</v>
      </c>
      <c r="Q2782" t="s">
        <v>3129</v>
      </c>
    </row>
    <row r="2783" spans="1:17" x14ac:dyDescent="0.25">
      <c r="A2783" t="s">
        <v>11097</v>
      </c>
      <c r="B2783" t="s">
        <v>405</v>
      </c>
      <c r="C2783">
        <v>4</v>
      </c>
      <c r="D2783" t="s">
        <v>18</v>
      </c>
      <c r="E2783" t="s">
        <v>29</v>
      </c>
      <c r="F2783" s="1">
        <v>0.625</v>
      </c>
      <c r="G2783" t="s">
        <v>11100</v>
      </c>
      <c r="H2783" t="s">
        <v>3126</v>
      </c>
      <c r="I2783">
        <v>120</v>
      </c>
      <c r="J2783">
        <v>12</v>
      </c>
      <c r="K2783" s="4">
        <v>9.9999999999999995E+33</v>
      </c>
      <c r="L2783" t="s">
        <v>11099</v>
      </c>
      <c r="M2783" t="s">
        <v>24</v>
      </c>
      <c r="N2783" t="s">
        <v>10963</v>
      </c>
      <c r="O2783" t="s">
        <v>25</v>
      </c>
      <c r="P2783" t="s">
        <v>395</v>
      </c>
      <c r="Q2783" t="s">
        <v>3130</v>
      </c>
    </row>
    <row r="2784" spans="1:17" x14ac:dyDescent="0.25">
      <c r="A2784" t="s">
        <v>11097</v>
      </c>
      <c r="B2784" t="s">
        <v>405</v>
      </c>
      <c r="C2784">
        <v>5</v>
      </c>
      <c r="D2784" t="s">
        <v>18</v>
      </c>
      <c r="E2784" t="s">
        <v>33</v>
      </c>
      <c r="F2784" s="1">
        <v>0.54166666666666663</v>
      </c>
      <c r="G2784" t="s">
        <v>11101</v>
      </c>
      <c r="H2784" t="s">
        <v>3126</v>
      </c>
      <c r="I2784">
        <v>120</v>
      </c>
      <c r="J2784">
        <v>12</v>
      </c>
      <c r="K2784" s="4">
        <v>9.9999999999999995E+33</v>
      </c>
      <c r="L2784" t="s">
        <v>11099</v>
      </c>
      <c r="M2784" t="s">
        <v>24</v>
      </c>
      <c r="N2784" t="s">
        <v>10963</v>
      </c>
      <c r="O2784" t="s">
        <v>25</v>
      </c>
      <c r="P2784" t="s">
        <v>395</v>
      </c>
      <c r="Q2784" t="s">
        <v>3131</v>
      </c>
    </row>
    <row r="2785" spans="1:17" x14ac:dyDescent="0.25">
      <c r="A2785" t="s">
        <v>11097</v>
      </c>
      <c r="B2785" t="s">
        <v>405</v>
      </c>
      <c r="C2785">
        <v>6</v>
      </c>
      <c r="D2785" t="s">
        <v>18</v>
      </c>
      <c r="E2785" t="s">
        <v>33</v>
      </c>
      <c r="F2785" s="1">
        <v>0.625</v>
      </c>
      <c r="G2785" t="s">
        <v>11101</v>
      </c>
      <c r="H2785" t="s">
        <v>3126</v>
      </c>
      <c r="I2785">
        <v>120</v>
      </c>
      <c r="J2785">
        <v>12</v>
      </c>
      <c r="K2785" s="4">
        <v>9.9999999999999995E+33</v>
      </c>
      <c r="L2785" t="s">
        <v>11099</v>
      </c>
      <c r="M2785" t="s">
        <v>24</v>
      </c>
      <c r="N2785" t="s">
        <v>10963</v>
      </c>
      <c r="O2785" t="s">
        <v>25</v>
      </c>
      <c r="P2785" t="s">
        <v>395</v>
      </c>
      <c r="Q2785" t="s">
        <v>3132</v>
      </c>
    </row>
    <row r="2786" spans="1:17" x14ac:dyDescent="0.25">
      <c r="A2786" t="s">
        <v>11097</v>
      </c>
      <c r="B2786" t="s">
        <v>405</v>
      </c>
      <c r="C2786">
        <v>7</v>
      </c>
      <c r="D2786" t="s">
        <v>18</v>
      </c>
      <c r="E2786" t="s">
        <v>42</v>
      </c>
      <c r="F2786" s="1">
        <v>0.54166666666666663</v>
      </c>
      <c r="G2786" t="s">
        <v>11102</v>
      </c>
      <c r="H2786" t="s">
        <v>3126</v>
      </c>
      <c r="I2786">
        <v>120</v>
      </c>
      <c r="J2786">
        <v>12</v>
      </c>
      <c r="K2786" s="4">
        <v>9.9999999999999995E+33</v>
      </c>
      <c r="L2786" t="s">
        <v>11099</v>
      </c>
      <c r="M2786" t="s">
        <v>24</v>
      </c>
      <c r="N2786" t="s">
        <v>10963</v>
      </c>
      <c r="O2786" t="s">
        <v>25</v>
      </c>
      <c r="P2786" t="s">
        <v>395</v>
      </c>
      <c r="Q2786" t="s">
        <v>3133</v>
      </c>
    </row>
    <row r="2787" spans="1:17" x14ac:dyDescent="0.25">
      <c r="A2787" t="s">
        <v>11097</v>
      </c>
      <c r="B2787" t="s">
        <v>405</v>
      </c>
      <c r="C2787">
        <v>8</v>
      </c>
      <c r="D2787" t="s">
        <v>18</v>
      </c>
      <c r="E2787" t="s">
        <v>37</v>
      </c>
      <c r="F2787" s="1">
        <v>0.54166666666666663</v>
      </c>
      <c r="G2787" t="s">
        <v>11103</v>
      </c>
      <c r="H2787" t="s">
        <v>3126</v>
      </c>
      <c r="I2787">
        <v>120</v>
      </c>
      <c r="J2787">
        <v>12</v>
      </c>
      <c r="K2787" s="4">
        <v>9.9999999999999995E+33</v>
      </c>
      <c r="L2787" t="s">
        <v>11099</v>
      </c>
      <c r="M2787" t="s">
        <v>24</v>
      </c>
      <c r="N2787" t="s">
        <v>10963</v>
      </c>
      <c r="O2787" t="s">
        <v>25</v>
      </c>
      <c r="P2787" t="s">
        <v>395</v>
      </c>
      <c r="Q2787" t="s">
        <v>3134</v>
      </c>
    </row>
    <row r="2788" spans="1:17" x14ac:dyDescent="0.25">
      <c r="A2788" t="s">
        <v>11097</v>
      </c>
      <c r="B2788" t="s">
        <v>405</v>
      </c>
      <c r="C2788">
        <v>9</v>
      </c>
      <c r="D2788" t="s">
        <v>18</v>
      </c>
      <c r="E2788" t="s">
        <v>19</v>
      </c>
      <c r="F2788" s="1">
        <v>0.54166666666666663</v>
      </c>
      <c r="G2788" t="s">
        <v>11104</v>
      </c>
      <c r="H2788" t="s">
        <v>3126</v>
      </c>
      <c r="I2788">
        <v>120</v>
      </c>
      <c r="J2788">
        <v>12</v>
      </c>
      <c r="K2788" s="4">
        <v>9.9999999999999995E+32</v>
      </c>
      <c r="L2788" t="s">
        <v>11099</v>
      </c>
      <c r="M2788" t="s">
        <v>24</v>
      </c>
      <c r="N2788" t="s">
        <v>10963</v>
      </c>
      <c r="O2788" t="s">
        <v>25</v>
      </c>
      <c r="P2788" t="s">
        <v>395</v>
      </c>
      <c r="Q2788" t="s">
        <v>3135</v>
      </c>
    </row>
    <row r="2789" spans="1:17" x14ac:dyDescent="0.25">
      <c r="A2789" t="s">
        <v>11097</v>
      </c>
      <c r="B2789" t="s">
        <v>405</v>
      </c>
      <c r="C2789">
        <v>10</v>
      </c>
      <c r="D2789" t="s">
        <v>18</v>
      </c>
      <c r="E2789" t="s">
        <v>19</v>
      </c>
      <c r="F2789" s="1">
        <v>0.625</v>
      </c>
      <c r="G2789" t="s">
        <v>11104</v>
      </c>
      <c r="H2789" t="s">
        <v>3126</v>
      </c>
      <c r="I2789">
        <v>120</v>
      </c>
      <c r="J2789">
        <v>12</v>
      </c>
      <c r="K2789" s="4">
        <v>9.9999999999999995E+32</v>
      </c>
      <c r="L2789" t="s">
        <v>11099</v>
      </c>
      <c r="M2789" t="s">
        <v>24</v>
      </c>
      <c r="N2789" t="s">
        <v>10963</v>
      </c>
      <c r="O2789" t="s">
        <v>25</v>
      </c>
      <c r="P2789" t="s">
        <v>395</v>
      </c>
      <c r="Q2789" t="s">
        <v>3136</v>
      </c>
    </row>
    <row r="2790" spans="1:17" x14ac:dyDescent="0.25">
      <c r="A2790" t="s">
        <v>11097</v>
      </c>
      <c r="B2790" t="s">
        <v>405</v>
      </c>
      <c r="C2790">
        <v>11</v>
      </c>
      <c r="D2790" t="s">
        <v>18</v>
      </c>
      <c r="E2790" t="s">
        <v>29</v>
      </c>
      <c r="F2790" s="1">
        <v>0.54166666666666663</v>
      </c>
      <c r="G2790" t="s">
        <v>11105</v>
      </c>
      <c r="H2790" t="s">
        <v>3126</v>
      </c>
      <c r="I2790">
        <v>120</v>
      </c>
      <c r="J2790">
        <v>12</v>
      </c>
      <c r="K2790" s="4">
        <v>9.9999999999999995E+32</v>
      </c>
      <c r="L2790" t="s">
        <v>11099</v>
      </c>
      <c r="M2790" t="s">
        <v>24</v>
      </c>
      <c r="N2790" t="s">
        <v>10963</v>
      </c>
      <c r="O2790" t="s">
        <v>25</v>
      </c>
      <c r="P2790" t="s">
        <v>395</v>
      </c>
      <c r="Q2790" t="s">
        <v>3137</v>
      </c>
    </row>
    <row r="2791" spans="1:17" x14ac:dyDescent="0.25">
      <c r="A2791" t="s">
        <v>11097</v>
      </c>
      <c r="B2791" t="s">
        <v>405</v>
      </c>
      <c r="C2791">
        <v>12</v>
      </c>
      <c r="D2791" t="s">
        <v>18</v>
      </c>
      <c r="E2791" t="s">
        <v>29</v>
      </c>
      <c r="F2791" s="1">
        <v>0.625</v>
      </c>
      <c r="G2791" t="s">
        <v>11105</v>
      </c>
      <c r="H2791" t="s">
        <v>3126</v>
      </c>
      <c r="I2791">
        <v>120</v>
      </c>
      <c r="J2791">
        <v>12</v>
      </c>
      <c r="K2791" s="4">
        <v>9.9999999999999995E+32</v>
      </c>
      <c r="L2791" t="s">
        <v>11099</v>
      </c>
      <c r="M2791" t="s">
        <v>24</v>
      </c>
      <c r="N2791" t="s">
        <v>10963</v>
      </c>
      <c r="O2791" t="s">
        <v>25</v>
      </c>
      <c r="P2791" t="s">
        <v>395</v>
      </c>
      <c r="Q2791" t="s">
        <v>3138</v>
      </c>
    </row>
    <row r="2792" spans="1:17" x14ac:dyDescent="0.25">
      <c r="A2792" t="s">
        <v>11097</v>
      </c>
      <c r="B2792" t="s">
        <v>405</v>
      </c>
      <c r="C2792">
        <v>13</v>
      </c>
      <c r="D2792" t="s">
        <v>18</v>
      </c>
      <c r="E2792" t="s">
        <v>33</v>
      </c>
      <c r="F2792" s="1">
        <v>0.54166666666666663</v>
      </c>
      <c r="G2792" t="s">
        <v>11106</v>
      </c>
      <c r="H2792" t="s">
        <v>3126</v>
      </c>
      <c r="I2792">
        <v>120</v>
      </c>
      <c r="J2792">
        <v>11</v>
      </c>
      <c r="K2792" s="4">
        <v>9.9999999999999995E+32</v>
      </c>
      <c r="L2792" t="s">
        <v>11099</v>
      </c>
      <c r="M2792" t="s">
        <v>24</v>
      </c>
      <c r="N2792" t="s">
        <v>10963</v>
      </c>
      <c r="O2792" t="s">
        <v>25</v>
      </c>
      <c r="P2792" t="s">
        <v>395</v>
      </c>
      <c r="Q2792" t="s">
        <v>3139</v>
      </c>
    </row>
    <row r="2793" spans="1:17" x14ac:dyDescent="0.25">
      <c r="A2793" t="s">
        <v>11097</v>
      </c>
      <c r="B2793" t="s">
        <v>405</v>
      </c>
      <c r="C2793">
        <v>14</v>
      </c>
      <c r="D2793" t="s">
        <v>18</v>
      </c>
      <c r="E2793" t="s">
        <v>42</v>
      </c>
      <c r="F2793" s="1">
        <v>0.54166666666666663</v>
      </c>
      <c r="G2793" t="s">
        <v>11107</v>
      </c>
      <c r="H2793" t="s">
        <v>3126</v>
      </c>
      <c r="I2793">
        <v>120</v>
      </c>
      <c r="J2793">
        <v>12</v>
      </c>
      <c r="K2793" s="4">
        <v>9.9999999999999995E+32</v>
      </c>
      <c r="L2793" t="s">
        <v>11099</v>
      </c>
      <c r="M2793" t="s">
        <v>24</v>
      </c>
      <c r="N2793" t="s">
        <v>10963</v>
      </c>
      <c r="O2793" t="s">
        <v>25</v>
      </c>
      <c r="P2793" t="s">
        <v>395</v>
      </c>
      <c r="Q2793" t="s">
        <v>3140</v>
      </c>
    </row>
    <row r="2794" spans="1:17" x14ac:dyDescent="0.25">
      <c r="A2794" t="s">
        <v>11097</v>
      </c>
      <c r="B2794" t="s">
        <v>405</v>
      </c>
      <c r="C2794">
        <v>15</v>
      </c>
      <c r="D2794" t="s">
        <v>18</v>
      </c>
      <c r="E2794" t="s">
        <v>37</v>
      </c>
      <c r="F2794" s="1">
        <v>0.54166666666666663</v>
      </c>
      <c r="G2794" t="s">
        <v>11108</v>
      </c>
      <c r="H2794" t="s">
        <v>3126</v>
      </c>
      <c r="I2794">
        <v>120</v>
      </c>
      <c r="J2794">
        <v>12</v>
      </c>
      <c r="K2794" s="4">
        <v>9.9999999999999995E+32</v>
      </c>
      <c r="L2794" t="s">
        <v>11099</v>
      </c>
      <c r="M2794" t="s">
        <v>24</v>
      </c>
      <c r="N2794" t="s">
        <v>10963</v>
      </c>
      <c r="O2794" t="s">
        <v>25</v>
      </c>
      <c r="P2794" t="s">
        <v>395</v>
      </c>
      <c r="Q2794" t="s">
        <v>3141</v>
      </c>
    </row>
    <row r="2795" spans="1:17" x14ac:dyDescent="0.25">
      <c r="A2795" t="s">
        <v>11097</v>
      </c>
      <c r="B2795" t="s">
        <v>405</v>
      </c>
      <c r="C2795">
        <v>16</v>
      </c>
      <c r="D2795" t="s">
        <v>18</v>
      </c>
      <c r="E2795" t="s">
        <v>37</v>
      </c>
      <c r="F2795" s="1">
        <v>0.625</v>
      </c>
      <c r="G2795" t="s">
        <v>11108</v>
      </c>
      <c r="H2795" t="s">
        <v>3126</v>
      </c>
      <c r="I2795">
        <v>120</v>
      </c>
      <c r="J2795">
        <v>13</v>
      </c>
      <c r="K2795" s="4">
        <v>9.9999999999999995E+32</v>
      </c>
      <c r="L2795" t="s">
        <v>11099</v>
      </c>
      <c r="M2795" t="s">
        <v>24</v>
      </c>
      <c r="N2795" t="s">
        <v>10963</v>
      </c>
      <c r="O2795" t="s">
        <v>25</v>
      </c>
      <c r="P2795" t="s">
        <v>395</v>
      </c>
      <c r="Q2795" t="s">
        <v>3142</v>
      </c>
    </row>
    <row r="2796" spans="1:17" x14ac:dyDescent="0.25">
      <c r="A2796" t="s">
        <v>11097</v>
      </c>
      <c r="B2796" t="s">
        <v>17</v>
      </c>
      <c r="C2796">
        <v>1</v>
      </c>
      <c r="D2796" t="s">
        <v>18</v>
      </c>
      <c r="E2796" t="s">
        <v>29</v>
      </c>
      <c r="F2796" s="1">
        <v>0.41666666666666669</v>
      </c>
      <c r="G2796" t="s">
        <v>10244</v>
      </c>
      <c r="H2796" t="s">
        <v>11109</v>
      </c>
      <c r="I2796">
        <v>60</v>
      </c>
      <c r="J2796">
        <v>193</v>
      </c>
      <c r="K2796" s="4">
        <v>1.1111010001111099E+44</v>
      </c>
      <c r="L2796" t="s">
        <v>11099</v>
      </c>
      <c r="M2796" t="s">
        <v>915</v>
      </c>
      <c r="N2796" t="s">
        <v>10963</v>
      </c>
      <c r="O2796" t="s">
        <v>25</v>
      </c>
      <c r="P2796" t="s">
        <v>20</v>
      </c>
      <c r="Q2796" t="s">
        <v>3144</v>
      </c>
    </row>
    <row r="2797" spans="1:17" x14ac:dyDescent="0.25">
      <c r="A2797" t="s">
        <v>11097</v>
      </c>
      <c r="B2797" t="s">
        <v>28</v>
      </c>
      <c r="C2797">
        <v>1</v>
      </c>
      <c r="D2797" t="s">
        <v>18</v>
      </c>
      <c r="E2797" t="s">
        <v>33</v>
      </c>
      <c r="F2797" s="1">
        <v>0.375</v>
      </c>
      <c r="G2797" t="s">
        <v>10244</v>
      </c>
      <c r="H2797" t="s">
        <v>11110</v>
      </c>
      <c r="I2797">
        <v>60</v>
      </c>
      <c r="J2797">
        <v>193</v>
      </c>
      <c r="K2797" s="4">
        <v>1.1111110001111099E+44</v>
      </c>
      <c r="L2797" t="s">
        <v>11099</v>
      </c>
      <c r="M2797" t="s">
        <v>915</v>
      </c>
      <c r="N2797" t="s">
        <v>10963</v>
      </c>
      <c r="O2797" t="s">
        <v>25</v>
      </c>
      <c r="P2797" t="s">
        <v>20</v>
      </c>
      <c r="Q2797" t="s">
        <v>3145</v>
      </c>
    </row>
    <row r="2798" spans="1:17" x14ac:dyDescent="0.25">
      <c r="A2798" t="s">
        <v>11097</v>
      </c>
      <c r="B2798" t="s">
        <v>32</v>
      </c>
      <c r="C2798">
        <v>1</v>
      </c>
      <c r="D2798" t="s">
        <v>18</v>
      </c>
      <c r="E2798" t="s">
        <v>42</v>
      </c>
      <c r="F2798" s="1">
        <v>0.375</v>
      </c>
      <c r="G2798" t="s">
        <v>10244</v>
      </c>
      <c r="H2798" t="s">
        <v>11111</v>
      </c>
      <c r="I2798">
        <v>60</v>
      </c>
      <c r="J2798">
        <v>193</v>
      </c>
      <c r="K2798" s="4">
        <v>1.1111110001111099E+44</v>
      </c>
      <c r="L2798" t="s">
        <v>11099</v>
      </c>
      <c r="M2798" t="s">
        <v>915</v>
      </c>
      <c r="N2798" t="s">
        <v>10963</v>
      </c>
      <c r="O2798" t="s">
        <v>25</v>
      </c>
      <c r="P2798" t="s">
        <v>20</v>
      </c>
      <c r="Q2798" t="s">
        <v>3146</v>
      </c>
    </row>
    <row r="2799" spans="1:17" x14ac:dyDescent="0.25">
      <c r="A2799" t="s">
        <v>11097</v>
      </c>
      <c r="B2799" t="s">
        <v>479</v>
      </c>
      <c r="C2799">
        <v>1</v>
      </c>
      <c r="D2799" t="s">
        <v>18</v>
      </c>
      <c r="E2799" t="s">
        <v>37</v>
      </c>
      <c r="F2799" s="1">
        <v>0.41666666666666669</v>
      </c>
      <c r="G2799" t="s">
        <v>10775</v>
      </c>
      <c r="H2799" t="s">
        <v>11112</v>
      </c>
      <c r="I2799">
        <v>60</v>
      </c>
      <c r="J2799">
        <v>193</v>
      </c>
      <c r="K2799" s="4">
        <v>1.11101100011111E+44</v>
      </c>
      <c r="L2799" t="s">
        <v>11099</v>
      </c>
      <c r="M2799" t="s">
        <v>915</v>
      </c>
      <c r="N2799" t="s">
        <v>10963</v>
      </c>
      <c r="O2799" t="s">
        <v>25</v>
      </c>
      <c r="P2799" t="s">
        <v>20</v>
      </c>
      <c r="Q2799" t="s">
        <v>3147</v>
      </c>
    </row>
    <row r="2800" spans="1:17" x14ac:dyDescent="0.25">
      <c r="A2800" t="s">
        <v>11097</v>
      </c>
      <c r="B2800" t="s">
        <v>36</v>
      </c>
      <c r="C2800">
        <v>1</v>
      </c>
      <c r="D2800" t="s">
        <v>18</v>
      </c>
      <c r="E2800" t="s">
        <v>37</v>
      </c>
      <c r="F2800" s="1">
        <v>0.5</v>
      </c>
      <c r="G2800" t="s">
        <v>11113</v>
      </c>
      <c r="H2800" t="s">
        <v>38</v>
      </c>
      <c r="I2800">
        <v>90</v>
      </c>
      <c r="J2800">
        <v>193</v>
      </c>
      <c r="K2800" s="4">
        <v>9.9999999999999998E+37</v>
      </c>
      <c r="L2800" t="s">
        <v>38</v>
      </c>
      <c r="M2800" t="s">
        <v>915</v>
      </c>
      <c r="N2800" t="s">
        <v>10963</v>
      </c>
      <c r="O2800" t="s">
        <v>25</v>
      </c>
      <c r="P2800" t="s">
        <v>39</v>
      </c>
      <c r="Q2800" t="s">
        <v>3148</v>
      </c>
    </row>
    <row r="2801" spans="1:17" x14ac:dyDescent="0.25">
      <c r="A2801" t="s">
        <v>11097</v>
      </c>
      <c r="B2801" t="s">
        <v>44</v>
      </c>
      <c r="C2801">
        <v>1</v>
      </c>
      <c r="D2801" t="s">
        <v>18</v>
      </c>
      <c r="E2801" t="s">
        <v>37</v>
      </c>
      <c r="F2801" s="1">
        <v>0.54166666666666663</v>
      </c>
      <c r="G2801" t="s">
        <v>9838</v>
      </c>
      <c r="H2801" t="s">
        <v>11114</v>
      </c>
      <c r="I2801">
        <v>60</v>
      </c>
      <c r="J2801">
        <v>39</v>
      </c>
      <c r="K2801" s="4">
        <v>1.1110100001111101E+44</v>
      </c>
      <c r="L2801" t="s">
        <v>11099</v>
      </c>
      <c r="M2801" t="s">
        <v>915</v>
      </c>
      <c r="N2801" t="s">
        <v>10963</v>
      </c>
      <c r="O2801" t="s">
        <v>25</v>
      </c>
      <c r="P2801" t="s">
        <v>45</v>
      </c>
      <c r="Q2801" t="s">
        <v>3149</v>
      </c>
    </row>
    <row r="2802" spans="1:17" x14ac:dyDescent="0.25">
      <c r="A2802" t="s">
        <v>11097</v>
      </c>
      <c r="B2802" t="s">
        <v>44</v>
      </c>
      <c r="C2802">
        <v>2</v>
      </c>
      <c r="D2802" t="s">
        <v>18</v>
      </c>
      <c r="E2802" t="s">
        <v>37</v>
      </c>
      <c r="F2802" s="1">
        <v>0.54166666666666663</v>
      </c>
      <c r="G2802" t="s">
        <v>10385</v>
      </c>
      <c r="H2802" t="s">
        <v>11115</v>
      </c>
      <c r="I2802">
        <v>60</v>
      </c>
      <c r="J2802">
        <v>0</v>
      </c>
      <c r="K2802" s="4">
        <v>1.1110100001111101E+44</v>
      </c>
      <c r="L2802" t="s">
        <v>11099</v>
      </c>
      <c r="M2802" t="s">
        <v>915</v>
      </c>
      <c r="N2802" t="s">
        <v>10963</v>
      </c>
      <c r="O2802" t="s">
        <v>25</v>
      </c>
      <c r="P2802" t="s">
        <v>45</v>
      </c>
      <c r="Q2802" t="s">
        <v>3150</v>
      </c>
    </row>
    <row r="2803" spans="1:17" x14ac:dyDescent="0.25">
      <c r="A2803" t="s">
        <v>11097</v>
      </c>
      <c r="B2803" t="s">
        <v>44</v>
      </c>
      <c r="C2803">
        <v>3</v>
      </c>
      <c r="D2803" t="s">
        <v>18</v>
      </c>
      <c r="E2803" t="s">
        <v>37</v>
      </c>
      <c r="F2803" s="1">
        <v>0.54166666666666663</v>
      </c>
      <c r="G2803" t="s">
        <v>10630</v>
      </c>
      <c r="H2803" t="s">
        <v>11115</v>
      </c>
      <c r="I2803">
        <v>60</v>
      </c>
      <c r="J2803">
        <v>0</v>
      </c>
      <c r="K2803" s="4">
        <v>1.1110100001111101E+44</v>
      </c>
      <c r="L2803" t="s">
        <v>11099</v>
      </c>
      <c r="M2803" t="s">
        <v>915</v>
      </c>
      <c r="N2803" t="s">
        <v>10963</v>
      </c>
      <c r="O2803" t="s">
        <v>25</v>
      </c>
      <c r="P2803" t="s">
        <v>45</v>
      </c>
      <c r="Q2803" t="s">
        <v>3151</v>
      </c>
    </row>
    <row r="2804" spans="1:17" x14ac:dyDescent="0.25">
      <c r="A2804" t="s">
        <v>11097</v>
      </c>
      <c r="B2804" t="s">
        <v>44</v>
      </c>
      <c r="C2804">
        <v>4</v>
      </c>
      <c r="D2804" t="s">
        <v>18</v>
      </c>
      <c r="E2804" t="s">
        <v>37</v>
      </c>
      <c r="F2804" s="1">
        <v>0.54166666666666663</v>
      </c>
      <c r="G2804" t="s">
        <v>11116</v>
      </c>
      <c r="H2804" t="s">
        <v>11115</v>
      </c>
      <c r="I2804">
        <v>60</v>
      </c>
      <c r="J2804">
        <v>0</v>
      </c>
      <c r="K2804" s="4">
        <v>1.1110100001111101E+44</v>
      </c>
      <c r="L2804" t="s">
        <v>11099</v>
      </c>
      <c r="M2804" t="s">
        <v>915</v>
      </c>
      <c r="N2804" t="s">
        <v>10963</v>
      </c>
      <c r="O2804" t="s">
        <v>25</v>
      </c>
      <c r="P2804" t="s">
        <v>45</v>
      </c>
      <c r="Q2804" t="s">
        <v>3152</v>
      </c>
    </row>
    <row r="2805" spans="1:17" x14ac:dyDescent="0.25">
      <c r="A2805" t="s">
        <v>11097</v>
      </c>
      <c r="B2805" t="s">
        <v>44</v>
      </c>
      <c r="C2805">
        <v>5</v>
      </c>
      <c r="D2805" t="s">
        <v>18</v>
      </c>
      <c r="E2805" t="s">
        <v>37</v>
      </c>
      <c r="F2805" s="1">
        <v>0.54166666666666663</v>
      </c>
      <c r="G2805" t="s">
        <v>10379</v>
      </c>
      <c r="H2805" t="s">
        <v>11115</v>
      </c>
      <c r="I2805">
        <v>60</v>
      </c>
      <c r="J2805">
        <v>0</v>
      </c>
      <c r="K2805" s="4">
        <v>1.1110100001111101E+44</v>
      </c>
      <c r="L2805" t="s">
        <v>11099</v>
      </c>
      <c r="M2805" t="s">
        <v>915</v>
      </c>
      <c r="N2805" t="s">
        <v>10963</v>
      </c>
      <c r="O2805" t="s">
        <v>25</v>
      </c>
      <c r="P2805" t="s">
        <v>45</v>
      </c>
      <c r="Q2805" t="s">
        <v>3153</v>
      </c>
    </row>
    <row r="2806" spans="1:17" x14ac:dyDescent="0.25">
      <c r="A2806" t="s">
        <v>11097</v>
      </c>
      <c r="B2806" t="s">
        <v>44</v>
      </c>
      <c r="C2806">
        <v>6</v>
      </c>
      <c r="D2806" t="s">
        <v>18</v>
      </c>
      <c r="E2806" t="s">
        <v>37</v>
      </c>
      <c r="F2806" s="1">
        <v>0.5</v>
      </c>
      <c r="G2806" t="s">
        <v>9834</v>
      </c>
      <c r="H2806" t="s">
        <v>38</v>
      </c>
      <c r="I2806">
        <v>60</v>
      </c>
      <c r="J2806">
        <v>0</v>
      </c>
      <c r="K2806" s="4">
        <v>1.1101000011111E+43</v>
      </c>
      <c r="L2806" t="s">
        <v>11099</v>
      </c>
      <c r="M2806" t="s">
        <v>915</v>
      </c>
      <c r="N2806" t="s">
        <v>10963</v>
      </c>
      <c r="O2806" t="s">
        <v>25</v>
      </c>
      <c r="P2806" t="s">
        <v>45</v>
      </c>
      <c r="Q2806" t="s">
        <v>3154</v>
      </c>
    </row>
    <row r="2807" spans="1:17" x14ac:dyDescent="0.25">
      <c r="A2807" t="s">
        <v>11097</v>
      </c>
      <c r="B2807" t="s">
        <v>44</v>
      </c>
      <c r="C2807">
        <v>7</v>
      </c>
      <c r="D2807" t="s">
        <v>18</v>
      </c>
      <c r="E2807" t="s">
        <v>37</v>
      </c>
      <c r="F2807" s="1">
        <v>0.5</v>
      </c>
      <c r="G2807" t="s">
        <v>10609</v>
      </c>
      <c r="H2807" t="s">
        <v>38</v>
      </c>
      <c r="I2807">
        <v>60</v>
      </c>
      <c r="J2807">
        <v>0</v>
      </c>
      <c r="K2807" s="4">
        <v>1.1101000011111E+43</v>
      </c>
      <c r="L2807" t="s">
        <v>11099</v>
      </c>
      <c r="M2807" t="s">
        <v>915</v>
      </c>
      <c r="N2807" t="s">
        <v>10963</v>
      </c>
      <c r="O2807" t="s">
        <v>25</v>
      </c>
      <c r="P2807" t="s">
        <v>45</v>
      </c>
      <c r="Q2807" t="s">
        <v>3155</v>
      </c>
    </row>
    <row r="2808" spans="1:17" x14ac:dyDescent="0.25">
      <c r="A2808" t="s">
        <v>11097</v>
      </c>
      <c r="B2808" t="s">
        <v>44</v>
      </c>
      <c r="C2808">
        <v>8</v>
      </c>
      <c r="D2808" t="s">
        <v>18</v>
      </c>
      <c r="E2808" t="s">
        <v>37</v>
      </c>
      <c r="F2808" s="1">
        <v>0.5</v>
      </c>
      <c r="G2808" t="s">
        <v>10633</v>
      </c>
      <c r="H2808" t="s">
        <v>38</v>
      </c>
      <c r="I2808">
        <v>60</v>
      </c>
      <c r="J2808">
        <v>0</v>
      </c>
      <c r="K2808" s="4">
        <v>1.1110100001111101E+44</v>
      </c>
      <c r="L2808" t="s">
        <v>11099</v>
      </c>
      <c r="M2808" t="s">
        <v>915</v>
      </c>
      <c r="N2808" t="s">
        <v>10963</v>
      </c>
      <c r="O2808" t="s">
        <v>25</v>
      </c>
      <c r="P2808" t="s">
        <v>45</v>
      </c>
      <c r="Q2808" t="s">
        <v>3156</v>
      </c>
    </row>
    <row r="2809" spans="1:17" x14ac:dyDescent="0.25">
      <c r="A2809" t="s">
        <v>11097</v>
      </c>
      <c r="B2809" t="s">
        <v>44</v>
      </c>
      <c r="C2809">
        <v>9</v>
      </c>
      <c r="D2809" t="s">
        <v>18</v>
      </c>
      <c r="E2809" t="s">
        <v>37</v>
      </c>
      <c r="F2809" s="1">
        <v>0.5</v>
      </c>
      <c r="G2809" t="s">
        <v>10630</v>
      </c>
      <c r="H2809" t="s">
        <v>38</v>
      </c>
      <c r="I2809">
        <v>60</v>
      </c>
      <c r="J2809">
        <v>0</v>
      </c>
      <c r="K2809" s="4">
        <v>1.1110100001111101E+44</v>
      </c>
      <c r="L2809" t="s">
        <v>11099</v>
      </c>
      <c r="M2809" t="s">
        <v>915</v>
      </c>
      <c r="N2809" t="s">
        <v>10963</v>
      </c>
      <c r="O2809" t="s">
        <v>25</v>
      </c>
      <c r="P2809" t="s">
        <v>45</v>
      </c>
      <c r="Q2809" t="s">
        <v>3157</v>
      </c>
    </row>
    <row r="2810" spans="1:17" x14ac:dyDescent="0.25">
      <c r="A2810" t="s">
        <v>11097</v>
      </c>
      <c r="B2810" t="s">
        <v>243</v>
      </c>
      <c r="C2810">
        <v>1</v>
      </c>
      <c r="D2810" t="s">
        <v>18</v>
      </c>
      <c r="E2810" t="s">
        <v>33</v>
      </c>
      <c r="F2810" s="1">
        <v>0.54166666666666663</v>
      </c>
      <c r="G2810" t="s">
        <v>11117</v>
      </c>
      <c r="H2810" t="s">
        <v>2971</v>
      </c>
      <c r="I2810">
        <v>180</v>
      </c>
      <c r="J2810">
        <v>20</v>
      </c>
      <c r="K2810" s="4">
        <v>9.9999999999999998E+37</v>
      </c>
      <c r="L2810" t="s">
        <v>38</v>
      </c>
      <c r="M2810" t="s">
        <v>915</v>
      </c>
      <c r="N2810" t="s">
        <v>10963</v>
      </c>
      <c r="O2810" t="s">
        <v>25</v>
      </c>
      <c r="P2810" t="s">
        <v>45</v>
      </c>
      <c r="Q2810" t="s">
        <v>3158</v>
      </c>
    </row>
    <row r="2811" spans="1:17" x14ac:dyDescent="0.25">
      <c r="A2811" t="s">
        <v>11097</v>
      </c>
      <c r="B2811" t="s">
        <v>437</v>
      </c>
      <c r="C2811">
        <v>1</v>
      </c>
      <c r="D2811" t="s">
        <v>18</v>
      </c>
      <c r="E2811" t="s">
        <v>37</v>
      </c>
      <c r="F2811" s="1">
        <v>0.625</v>
      </c>
      <c r="G2811" t="s">
        <v>11118</v>
      </c>
      <c r="H2811" t="s">
        <v>2971</v>
      </c>
      <c r="I2811">
        <v>120</v>
      </c>
      <c r="J2811">
        <v>120</v>
      </c>
      <c r="K2811" s="4">
        <v>1.0000000000000001E+32</v>
      </c>
      <c r="L2811" t="s">
        <v>38</v>
      </c>
      <c r="M2811" t="s">
        <v>915</v>
      </c>
      <c r="N2811" t="s">
        <v>10963</v>
      </c>
      <c r="O2811" t="s">
        <v>25</v>
      </c>
      <c r="P2811" t="s">
        <v>45</v>
      </c>
      <c r="Q2811" t="s">
        <v>3159</v>
      </c>
    </row>
    <row r="2812" spans="1:17" x14ac:dyDescent="0.25">
      <c r="A2812" t="s">
        <v>11097</v>
      </c>
      <c r="B2812" t="s">
        <v>765</v>
      </c>
      <c r="C2812">
        <v>1</v>
      </c>
      <c r="D2812" t="s">
        <v>18</v>
      </c>
      <c r="E2812" t="s">
        <v>33</v>
      </c>
      <c r="F2812" s="1">
        <v>0.54166666666666663</v>
      </c>
      <c r="G2812" t="s">
        <v>11119</v>
      </c>
      <c r="H2812" t="s">
        <v>2971</v>
      </c>
      <c r="I2812">
        <v>120</v>
      </c>
      <c r="J2812">
        <v>100</v>
      </c>
      <c r="K2812" s="4">
        <v>9.9999999999999991E+28</v>
      </c>
      <c r="L2812" t="s">
        <v>38</v>
      </c>
      <c r="M2812" t="s">
        <v>915</v>
      </c>
      <c r="N2812" t="s">
        <v>10963</v>
      </c>
      <c r="O2812" t="s">
        <v>25</v>
      </c>
      <c r="P2812" t="s">
        <v>45</v>
      </c>
      <c r="Q2812" t="s">
        <v>3160</v>
      </c>
    </row>
    <row r="2813" spans="1:17" x14ac:dyDescent="0.25">
      <c r="A2813" t="s">
        <v>11097</v>
      </c>
      <c r="B2813" t="s">
        <v>2756</v>
      </c>
      <c r="C2813">
        <v>1</v>
      </c>
      <c r="D2813" t="s">
        <v>18</v>
      </c>
      <c r="E2813" t="s">
        <v>37</v>
      </c>
      <c r="F2813" s="1">
        <v>0.41666666666666669</v>
      </c>
      <c r="G2813" t="s">
        <v>11120</v>
      </c>
      <c r="H2813" t="s">
        <v>2971</v>
      </c>
      <c r="I2813">
        <v>120</v>
      </c>
      <c r="J2813">
        <v>100</v>
      </c>
      <c r="K2813" s="4">
        <v>9.9999999999999991E+28</v>
      </c>
      <c r="L2813" t="s">
        <v>38</v>
      </c>
      <c r="M2813" t="s">
        <v>915</v>
      </c>
      <c r="N2813" t="s">
        <v>10963</v>
      </c>
      <c r="O2813" t="s">
        <v>25</v>
      </c>
      <c r="P2813" t="s">
        <v>45</v>
      </c>
      <c r="Q2813" t="s">
        <v>3161</v>
      </c>
    </row>
    <row r="2814" spans="1:17" x14ac:dyDescent="0.25">
      <c r="A2814" t="s">
        <v>11121</v>
      </c>
      <c r="B2814" t="s">
        <v>405</v>
      </c>
      <c r="C2814">
        <v>1</v>
      </c>
      <c r="D2814" t="s">
        <v>18</v>
      </c>
      <c r="E2814" t="s">
        <v>29</v>
      </c>
      <c r="F2814" s="1">
        <v>0.58333333333333337</v>
      </c>
      <c r="G2814" t="s">
        <v>10866</v>
      </c>
      <c r="H2814" t="s">
        <v>38</v>
      </c>
      <c r="I2814">
        <v>90</v>
      </c>
      <c r="J2814">
        <v>11</v>
      </c>
      <c r="K2814" s="4">
        <v>1000000000000000</v>
      </c>
      <c r="L2814" t="s">
        <v>11122</v>
      </c>
      <c r="M2814" t="s">
        <v>24</v>
      </c>
      <c r="N2814" t="s">
        <v>10963</v>
      </c>
      <c r="O2814" t="s">
        <v>66</v>
      </c>
      <c r="P2814" t="s">
        <v>395</v>
      </c>
      <c r="Q2814" t="s">
        <v>3162</v>
      </c>
    </row>
    <row r="2815" spans="1:17" x14ac:dyDescent="0.25">
      <c r="A2815" t="s">
        <v>11121</v>
      </c>
      <c r="B2815" t="s">
        <v>405</v>
      </c>
      <c r="C2815">
        <v>2</v>
      </c>
      <c r="D2815" t="s">
        <v>18</v>
      </c>
      <c r="E2815" t="s">
        <v>29</v>
      </c>
      <c r="F2815" s="1">
        <v>0.64583333333333337</v>
      </c>
      <c r="G2815" t="s">
        <v>10866</v>
      </c>
      <c r="H2815" t="s">
        <v>38</v>
      </c>
      <c r="I2815">
        <v>90</v>
      </c>
      <c r="J2815">
        <v>3</v>
      </c>
      <c r="K2815" s="4">
        <v>1000000000000000</v>
      </c>
      <c r="L2815" t="s">
        <v>11122</v>
      </c>
      <c r="M2815" t="s">
        <v>24</v>
      </c>
      <c r="N2815" t="s">
        <v>10963</v>
      </c>
      <c r="O2815" t="s">
        <v>66</v>
      </c>
      <c r="P2815" t="s">
        <v>395</v>
      </c>
      <c r="Q2815" t="s">
        <v>3163</v>
      </c>
    </row>
    <row r="2816" spans="1:17" x14ac:dyDescent="0.25">
      <c r="A2816" t="s">
        <v>11121</v>
      </c>
      <c r="B2816" t="s">
        <v>405</v>
      </c>
      <c r="C2816">
        <v>3</v>
      </c>
      <c r="D2816" t="s">
        <v>18</v>
      </c>
      <c r="E2816" t="s">
        <v>33</v>
      </c>
      <c r="F2816" s="1">
        <v>0.58333333333333337</v>
      </c>
      <c r="G2816" t="s">
        <v>10866</v>
      </c>
      <c r="H2816" t="s">
        <v>38</v>
      </c>
      <c r="I2816">
        <v>90</v>
      </c>
      <c r="J2816">
        <v>10</v>
      </c>
      <c r="K2816" s="4">
        <v>1000000000000000</v>
      </c>
      <c r="L2816" t="s">
        <v>11122</v>
      </c>
      <c r="M2816" t="s">
        <v>24</v>
      </c>
      <c r="N2816" t="s">
        <v>10963</v>
      </c>
      <c r="O2816" t="s">
        <v>66</v>
      </c>
      <c r="P2816" t="s">
        <v>395</v>
      </c>
      <c r="Q2816" t="s">
        <v>3164</v>
      </c>
    </row>
    <row r="2817" spans="1:17" x14ac:dyDescent="0.25">
      <c r="A2817" t="s">
        <v>11121</v>
      </c>
      <c r="B2817" t="s">
        <v>405</v>
      </c>
      <c r="C2817">
        <v>4</v>
      </c>
      <c r="D2817" t="s">
        <v>18</v>
      </c>
      <c r="E2817" t="s">
        <v>33</v>
      </c>
      <c r="F2817" s="1">
        <v>0.64583333333333337</v>
      </c>
      <c r="G2817" t="s">
        <v>10866</v>
      </c>
      <c r="H2817" t="s">
        <v>38</v>
      </c>
      <c r="I2817">
        <v>90</v>
      </c>
      <c r="J2817">
        <v>0</v>
      </c>
      <c r="K2817" s="4">
        <v>1000000000000000</v>
      </c>
      <c r="L2817" t="s">
        <v>11122</v>
      </c>
      <c r="M2817" t="s">
        <v>24</v>
      </c>
      <c r="N2817" t="s">
        <v>10963</v>
      </c>
      <c r="O2817" t="s">
        <v>66</v>
      </c>
      <c r="P2817" t="s">
        <v>395</v>
      </c>
      <c r="Q2817" t="s">
        <v>3165</v>
      </c>
    </row>
    <row r="2818" spans="1:17" x14ac:dyDescent="0.25">
      <c r="A2818" t="s">
        <v>11121</v>
      </c>
      <c r="B2818" t="s">
        <v>405</v>
      </c>
      <c r="C2818">
        <v>5</v>
      </c>
      <c r="D2818" t="s">
        <v>18</v>
      </c>
      <c r="E2818" t="s">
        <v>37</v>
      </c>
      <c r="F2818" s="1">
        <v>0.58333333333333337</v>
      </c>
      <c r="G2818" t="s">
        <v>10866</v>
      </c>
      <c r="H2818" t="s">
        <v>38</v>
      </c>
      <c r="I2818">
        <v>90</v>
      </c>
      <c r="J2818">
        <v>10</v>
      </c>
      <c r="K2818" s="4">
        <v>1000000000000000</v>
      </c>
      <c r="L2818" t="s">
        <v>11122</v>
      </c>
      <c r="M2818" t="s">
        <v>24</v>
      </c>
      <c r="N2818" t="s">
        <v>10963</v>
      </c>
      <c r="O2818" t="s">
        <v>66</v>
      </c>
      <c r="P2818" t="s">
        <v>395</v>
      </c>
      <c r="Q2818" t="s">
        <v>3166</v>
      </c>
    </row>
    <row r="2819" spans="1:17" x14ac:dyDescent="0.25">
      <c r="A2819" t="s">
        <v>11121</v>
      </c>
      <c r="B2819" t="s">
        <v>405</v>
      </c>
      <c r="C2819">
        <v>6</v>
      </c>
      <c r="D2819" t="s">
        <v>18</v>
      </c>
      <c r="E2819" t="s">
        <v>37</v>
      </c>
      <c r="F2819" s="1">
        <v>0.64583333333333337</v>
      </c>
      <c r="G2819" t="s">
        <v>10866</v>
      </c>
      <c r="H2819" t="s">
        <v>38</v>
      </c>
      <c r="I2819">
        <v>90</v>
      </c>
      <c r="J2819">
        <v>9</v>
      </c>
      <c r="K2819" s="4">
        <v>1000000000000000</v>
      </c>
      <c r="L2819" t="s">
        <v>11122</v>
      </c>
      <c r="M2819" t="s">
        <v>24</v>
      </c>
      <c r="N2819" t="s">
        <v>10963</v>
      </c>
      <c r="O2819" t="s">
        <v>66</v>
      </c>
      <c r="P2819" t="s">
        <v>395</v>
      </c>
      <c r="Q2819" t="s">
        <v>3167</v>
      </c>
    </row>
    <row r="2820" spans="1:17" x14ac:dyDescent="0.25">
      <c r="A2820" t="s">
        <v>11121</v>
      </c>
      <c r="B2820" t="s">
        <v>405</v>
      </c>
      <c r="C2820">
        <v>7</v>
      </c>
      <c r="D2820" t="s">
        <v>18</v>
      </c>
      <c r="E2820" t="s">
        <v>29</v>
      </c>
      <c r="F2820" s="1">
        <v>0.58333333333333337</v>
      </c>
      <c r="G2820" t="s">
        <v>10866</v>
      </c>
      <c r="H2820" t="s">
        <v>38</v>
      </c>
      <c r="I2820">
        <v>90</v>
      </c>
      <c r="J2820">
        <v>10</v>
      </c>
      <c r="K2820" s="4">
        <v>100000000000000</v>
      </c>
      <c r="L2820" t="s">
        <v>11122</v>
      </c>
      <c r="M2820" t="s">
        <v>24</v>
      </c>
      <c r="N2820" t="s">
        <v>10963</v>
      </c>
      <c r="O2820" t="s">
        <v>66</v>
      </c>
      <c r="P2820" t="s">
        <v>395</v>
      </c>
      <c r="Q2820" t="s">
        <v>3168</v>
      </c>
    </row>
    <row r="2821" spans="1:17" x14ac:dyDescent="0.25">
      <c r="A2821" t="s">
        <v>11121</v>
      </c>
      <c r="B2821" t="s">
        <v>405</v>
      </c>
      <c r="C2821">
        <v>8</v>
      </c>
      <c r="D2821" t="s">
        <v>18</v>
      </c>
      <c r="E2821" t="s">
        <v>29</v>
      </c>
      <c r="F2821" s="1">
        <v>0.64583333333333337</v>
      </c>
      <c r="G2821" t="s">
        <v>10866</v>
      </c>
      <c r="H2821" t="s">
        <v>38</v>
      </c>
      <c r="I2821">
        <v>90</v>
      </c>
      <c r="J2821">
        <v>8</v>
      </c>
      <c r="K2821" s="4">
        <v>100000000000000</v>
      </c>
      <c r="L2821" t="s">
        <v>11122</v>
      </c>
      <c r="M2821" t="s">
        <v>24</v>
      </c>
      <c r="N2821" t="s">
        <v>10963</v>
      </c>
      <c r="O2821" t="s">
        <v>66</v>
      </c>
      <c r="P2821" t="s">
        <v>395</v>
      </c>
      <c r="Q2821" t="s">
        <v>3169</v>
      </c>
    </row>
    <row r="2822" spans="1:17" x14ac:dyDescent="0.25">
      <c r="A2822" t="s">
        <v>11121</v>
      </c>
      <c r="B2822" t="s">
        <v>405</v>
      </c>
      <c r="C2822">
        <v>9</v>
      </c>
      <c r="D2822" t="s">
        <v>18</v>
      </c>
      <c r="E2822" t="s">
        <v>33</v>
      </c>
      <c r="F2822" s="1">
        <v>0.58333333333333337</v>
      </c>
      <c r="G2822" t="s">
        <v>10866</v>
      </c>
      <c r="H2822" t="s">
        <v>38</v>
      </c>
      <c r="I2822">
        <v>90</v>
      </c>
      <c r="J2822">
        <v>10</v>
      </c>
      <c r="K2822" s="4">
        <v>100000000000000</v>
      </c>
      <c r="L2822" t="s">
        <v>11122</v>
      </c>
      <c r="M2822" t="s">
        <v>24</v>
      </c>
      <c r="N2822" t="s">
        <v>10963</v>
      </c>
      <c r="O2822" t="s">
        <v>66</v>
      </c>
      <c r="P2822" t="s">
        <v>395</v>
      </c>
      <c r="Q2822" t="s">
        <v>3170</v>
      </c>
    </row>
    <row r="2823" spans="1:17" x14ac:dyDescent="0.25">
      <c r="A2823" t="s">
        <v>11121</v>
      </c>
      <c r="B2823" t="s">
        <v>405</v>
      </c>
      <c r="C2823">
        <v>10</v>
      </c>
      <c r="D2823" t="s">
        <v>18</v>
      </c>
      <c r="E2823" t="s">
        <v>33</v>
      </c>
      <c r="F2823" s="1">
        <v>0.64583333333333337</v>
      </c>
      <c r="G2823" t="s">
        <v>10866</v>
      </c>
      <c r="H2823" t="s">
        <v>38</v>
      </c>
      <c r="I2823">
        <v>90</v>
      </c>
      <c r="J2823">
        <v>6</v>
      </c>
      <c r="K2823" s="4">
        <v>100000000000000</v>
      </c>
      <c r="L2823" t="s">
        <v>11122</v>
      </c>
      <c r="M2823" t="s">
        <v>24</v>
      </c>
      <c r="N2823" t="s">
        <v>10963</v>
      </c>
      <c r="O2823" t="s">
        <v>66</v>
      </c>
      <c r="P2823" t="s">
        <v>395</v>
      </c>
      <c r="Q2823" t="s">
        <v>3171</v>
      </c>
    </row>
    <row r="2824" spans="1:17" x14ac:dyDescent="0.25">
      <c r="A2824" t="s">
        <v>11121</v>
      </c>
      <c r="B2824" t="s">
        <v>405</v>
      </c>
      <c r="C2824">
        <v>11</v>
      </c>
      <c r="D2824" t="s">
        <v>18</v>
      </c>
      <c r="E2824" t="s">
        <v>37</v>
      </c>
      <c r="F2824" s="1">
        <v>0.58333333333333337</v>
      </c>
      <c r="G2824" t="s">
        <v>10866</v>
      </c>
      <c r="H2824" t="s">
        <v>38</v>
      </c>
      <c r="I2824">
        <v>90</v>
      </c>
      <c r="J2824">
        <v>10</v>
      </c>
      <c r="K2824" s="4">
        <v>100000000000000</v>
      </c>
      <c r="L2824" t="s">
        <v>11122</v>
      </c>
      <c r="M2824" t="s">
        <v>24</v>
      </c>
      <c r="N2824" t="s">
        <v>10963</v>
      </c>
      <c r="O2824" t="s">
        <v>66</v>
      </c>
      <c r="P2824" t="s">
        <v>395</v>
      </c>
      <c r="Q2824" t="s">
        <v>3172</v>
      </c>
    </row>
    <row r="2825" spans="1:17" x14ac:dyDescent="0.25">
      <c r="A2825" t="s">
        <v>11121</v>
      </c>
      <c r="B2825" t="s">
        <v>405</v>
      </c>
      <c r="C2825">
        <v>12</v>
      </c>
      <c r="D2825" t="s">
        <v>18</v>
      </c>
      <c r="E2825" t="s">
        <v>37</v>
      </c>
      <c r="F2825" s="1">
        <v>0.64583333333333337</v>
      </c>
      <c r="G2825" t="s">
        <v>10866</v>
      </c>
      <c r="H2825" t="s">
        <v>38</v>
      </c>
      <c r="I2825">
        <v>90</v>
      </c>
      <c r="J2825">
        <v>8</v>
      </c>
      <c r="K2825" s="4">
        <v>100000000000000</v>
      </c>
      <c r="L2825" t="s">
        <v>11122</v>
      </c>
      <c r="M2825" t="s">
        <v>24</v>
      </c>
      <c r="N2825" t="s">
        <v>10963</v>
      </c>
      <c r="O2825" t="s">
        <v>66</v>
      </c>
      <c r="P2825" t="s">
        <v>395</v>
      </c>
      <c r="Q2825" t="s">
        <v>3173</v>
      </c>
    </row>
    <row r="2826" spans="1:17" x14ac:dyDescent="0.25">
      <c r="A2826" t="s">
        <v>11121</v>
      </c>
      <c r="B2826" t="s">
        <v>405</v>
      </c>
      <c r="C2826">
        <v>13</v>
      </c>
      <c r="D2826" t="s">
        <v>18</v>
      </c>
      <c r="E2826" t="s">
        <v>29</v>
      </c>
      <c r="F2826" s="1">
        <v>0.58333333333333337</v>
      </c>
      <c r="G2826" t="s">
        <v>10866</v>
      </c>
      <c r="H2826" t="s">
        <v>38</v>
      </c>
      <c r="I2826">
        <v>90</v>
      </c>
      <c r="J2826">
        <v>8</v>
      </c>
      <c r="K2826" s="4">
        <v>10000000000000</v>
      </c>
      <c r="L2826" t="s">
        <v>11122</v>
      </c>
      <c r="M2826" t="s">
        <v>24</v>
      </c>
      <c r="N2826" t="s">
        <v>10963</v>
      </c>
      <c r="O2826" t="s">
        <v>66</v>
      </c>
      <c r="P2826" t="s">
        <v>395</v>
      </c>
      <c r="Q2826" t="s">
        <v>3174</v>
      </c>
    </row>
    <row r="2827" spans="1:17" x14ac:dyDescent="0.25">
      <c r="A2827" t="s">
        <v>11121</v>
      </c>
      <c r="B2827" t="s">
        <v>405</v>
      </c>
      <c r="C2827">
        <v>14</v>
      </c>
      <c r="D2827" t="s">
        <v>18</v>
      </c>
      <c r="E2827" t="s">
        <v>29</v>
      </c>
      <c r="F2827" s="1">
        <v>0.64583333333333337</v>
      </c>
      <c r="G2827" t="s">
        <v>10866</v>
      </c>
      <c r="H2827" t="s">
        <v>38</v>
      </c>
      <c r="I2827">
        <v>90</v>
      </c>
      <c r="J2827">
        <v>0</v>
      </c>
      <c r="K2827" s="4">
        <v>10000000000000</v>
      </c>
      <c r="L2827" t="s">
        <v>11122</v>
      </c>
      <c r="M2827" t="s">
        <v>24</v>
      </c>
      <c r="N2827" t="s">
        <v>10963</v>
      </c>
      <c r="O2827" t="s">
        <v>66</v>
      </c>
      <c r="P2827" t="s">
        <v>395</v>
      </c>
      <c r="Q2827" t="s">
        <v>3175</v>
      </c>
    </row>
    <row r="2828" spans="1:17" x14ac:dyDescent="0.25">
      <c r="A2828" t="s">
        <v>11121</v>
      </c>
      <c r="B2828" t="s">
        <v>405</v>
      </c>
      <c r="C2828">
        <v>15</v>
      </c>
      <c r="D2828" t="s">
        <v>18</v>
      </c>
      <c r="E2828" t="s">
        <v>33</v>
      </c>
      <c r="F2828" s="1">
        <v>0.58333333333333337</v>
      </c>
      <c r="G2828" t="s">
        <v>10866</v>
      </c>
      <c r="H2828" t="s">
        <v>38</v>
      </c>
      <c r="I2828">
        <v>90</v>
      </c>
      <c r="J2828">
        <v>7</v>
      </c>
      <c r="K2828" s="4">
        <v>10000000000000</v>
      </c>
      <c r="L2828" t="s">
        <v>11122</v>
      </c>
      <c r="M2828" t="s">
        <v>24</v>
      </c>
      <c r="N2828" t="s">
        <v>10963</v>
      </c>
      <c r="O2828" t="s">
        <v>66</v>
      </c>
      <c r="P2828" t="s">
        <v>395</v>
      </c>
      <c r="Q2828" t="s">
        <v>3176</v>
      </c>
    </row>
    <row r="2829" spans="1:17" x14ac:dyDescent="0.25">
      <c r="A2829" t="s">
        <v>11121</v>
      </c>
      <c r="B2829" t="s">
        <v>405</v>
      </c>
      <c r="C2829">
        <v>16</v>
      </c>
      <c r="D2829" t="s">
        <v>18</v>
      </c>
      <c r="E2829" t="s">
        <v>33</v>
      </c>
      <c r="F2829" s="1">
        <v>0.64583333333333337</v>
      </c>
      <c r="G2829" t="s">
        <v>10866</v>
      </c>
      <c r="H2829" t="s">
        <v>38</v>
      </c>
      <c r="I2829">
        <v>90</v>
      </c>
      <c r="J2829">
        <v>1</v>
      </c>
      <c r="K2829" s="4">
        <v>10000000000000</v>
      </c>
      <c r="L2829" t="s">
        <v>11122</v>
      </c>
      <c r="M2829" t="s">
        <v>24</v>
      </c>
      <c r="N2829" t="s">
        <v>10963</v>
      </c>
      <c r="O2829" t="s">
        <v>66</v>
      </c>
      <c r="P2829" t="s">
        <v>395</v>
      </c>
      <c r="Q2829" t="s">
        <v>3177</v>
      </c>
    </row>
    <row r="2830" spans="1:17" x14ac:dyDescent="0.25">
      <c r="A2830" t="s">
        <v>11121</v>
      </c>
      <c r="B2830" t="s">
        <v>405</v>
      </c>
      <c r="C2830">
        <v>17</v>
      </c>
      <c r="D2830" t="s">
        <v>18</v>
      </c>
      <c r="E2830" t="s">
        <v>42</v>
      </c>
      <c r="F2830" s="1">
        <v>0.58333333333333337</v>
      </c>
      <c r="G2830" t="s">
        <v>10866</v>
      </c>
      <c r="H2830" t="s">
        <v>38</v>
      </c>
      <c r="I2830">
        <v>90</v>
      </c>
      <c r="J2830">
        <v>10</v>
      </c>
      <c r="K2830" s="4">
        <v>10000000000000</v>
      </c>
      <c r="L2830" t="s">
        <v>11122</v>
      </c>
      <c r="M2830" t="s">
        <v>24</v>
      </c>
      <c r="N2830" t="s">
        <v>10963</v>
      </c>
      <c r="O2830" t="s">
        <v>66</v>
      </c>
      <c r="P2830" t="s">
        <v>395</v>
      </c>
      <c r="Q2830" t="s">
        <v>3178</v>
      </c>
    </row>
    <row r="2831" spans="1:17" x14ac:dyDescent="0.25">
      <c r="A2831" t="s">
        <v>11121</v>
      </c>
      <c r="B2831" t="s">
        <v>405</v>
      </c>
      <c r="C2831">
        <v>18</v>
      </c>
      <c r="D2831" t="s">
        <v>18</v>
      </c>
      <c r="E2831" t="s">
        <v>42</v>
      </c>
      <c r="F2831" s="1">
        <v>0.64583333333333337</v>
      </c>
      <c r="G2831" t="s">
        <v>10866</v>
      </c>
      <c r="H2831" t="s">
        <v>38</v>
      </c>
      <c r="I2831">
        <v>90</v>
      </c>
      <c r="J2831">
        <v>10</v>
      </c>
      <c r="K2831" s="4">
        <v>10000000000000</v>
      </c>
      <c r="L2831" t="s">
        <v>11122</v>
      </c>
      <c r="M2831" t="s">
        <v>24</v>
      </c>
      <c r="N2831" t="s">
        <v>10963</v>
      </c>
      <c r="O2831" t="s">
        <v>66</v>
      </c>
      <c r="P2831" t="s">
        <v>395</v>
      </c>
      <c r="Q2831" t="s">
        <v>3179</v>
      </c>
    </row>
    <row r="2832" spans="1:17" x14ac:dyDescent="0.25">
      <c r="A2832" t="s">
        <v>11121</v>
      </c>
      <c r="B2832" t="s">
        <v>405</v>
      </c>
      <c r="C2832">
        <v>19</v>
      </c>
      <c r="D2832" t="s">
        <v>18</v>
      </c>
      <c r="E2832" t="s">
        <v>37</v>
      </c>
      <c r="F2832" s="1">
        <v>0.58333333333333337</v>
      </c>
      <c r="G2832" t="s">
        <v>10866</v>
      </c>
      <c r="H2832" t="s">
        <v>38</v>
      </c>
      <c r="I2832">
        <v>90</v>
      </c>
      <c r="J2832">
        <v>8</v>
      </c>
      <c r="K2832" s="4">
        <v>10000000000000</v>
      </c>
      <c r="L2832" t="s">
        <v>11122</v>
      </c>
      <c r="M2832" t="s">
        <v>24</v>
      </c>
      <c r="N2832" t="s">
        <v>10963</v>
      </c>
      <c r="O2832" t="s">
        <v>66</v>
      </c>
      <c r="P2832" t="s">
        <v>395</v>
      </c>
      <c r="Q2832" t="s">
        <v>3180</v>
      </c>
    </row>
    <row r="2833" spans="1:17" x14ac:dyDescent="0.25">
      <c r="A2833" t="s">
        <v>11121</v>
      </c>
      <c r="B2833" t="s">
        <v>405</v>
      </c>
      <c r="C2833">
        <v>20</v>
      </c>
      <c r="D2833" t="s">
        <v>18</v>
      </c>
      <c r="E2833" t="s">
        <v>37</v>
      </c>
      <c r="F2833" s="1">
        <v>0.64583333333333337</v>
      </c>
      <c r="G2833" t="s">
        <v>10866</v>
      </c>
      <c r="H2833" t="s">
        <v>38</v>
      </c>
      <c r="I2833">
        <v>90</v>
      </c>
      <c r="J2833">
        <v>0</v>
      </c>
      <c r="K2833" s="4">
        <v>10000000000000</v>
      </c>
      <c r="L2833" t="s">
        <v>11122</v>
      </c>
      <c r="M2833" t="s">
        <v>24</v>
      </c>
      <c r="N2833" t="s">
        <v>10963</v>
      </c>
      <c r="O2833" t="s">
        <v>66</v>
      </c>
      <c r="P2833" t="s">
        <v>395</v>
      </c>
      <c r="Q2833" t="s">
        <v>3181</v>
      </c>
    </row>
    <row r="2834" spans="1:17" x14ac:dyDescent="0.25">
      <c r="A2834" t="s">
        <v>11121</v>
      </c>
      <c r="B2834" t="s">
        <v>17</v>
      </c>
      <c r="C2834">
        <v>1</v>
      </c>
      <c r="D2834" t="s">
        <v>18</v>
      </c>
      <c r="E2834" t="s">
        <v>19</v>
      </c>
      <c r="F2834" s="1">
        <v>0.41666666666666669</v>
      </c>
      <c r="G2834" t="s">
        <v>9139</v>
      </c>
      <c r="H2834" t="s">
        <v>11123</v>
      </c>
      <c r="I2834">
        <v>60</v>
      </c>
      <c r="J2834">
        <v>196</v>
      </c>
      <c r="K2834" s="4">
        <v>1.1111100111111E+24</v>
      </c>
      <c r="L2834" t="s">
        <v>11122</v>
      </c>
      <c r="M2834" t="s">
        <v>24</v>
      </c>
      <c r="N2834" t="s">
        <v>10963</v>
      </c>
      <c r="O2834" t="s">
        <v>66</v>
      </c>
      <c r="P2834" t="s">
        <v>20</v>
      </c>
      <c r="Q2834" t="s">
        <v>3182</v>
      </c>
    </row>
    <row r="2835" spans="1:17" x14ac:dyDescent="0.25">
      <c r="A2835" t="s">
        <v>11121</v>
      </c>
      <c r="B2835" t="s">
        <v>28</v>
      </c>
      <c r="C2835">
        <v>1</v>
      </c>
      <c r="D2835" t="s">
        <v>18</v>
      </c>
      <c r="E2835" t="s">
        <v>33</v>
      </c>
      <c r="F2835" s="1">
        <v>0.45833333333333331</v>
      </c>
      <c r="G2835" t="s">
        <v>10244</v>
      </c>
      <c r="H2835" t="s">
        <v>11123</v>
      </c>
      <c r="I2835">
        <v>60</v>
      </c>
      <c r="J2835">
        <v>196</v>
      </c>
      <c r="K2835" s="4">
        <v>1.1111100111111E+24</v>
      </c>
      <c r="L2835" t="s">
        <v>11122</v>
      </c>
      <c r="M2835" t="s">
        <v>915</v>
      </c>
      <c r="N2835" t="s">
        <v>10963</v>
      </c>
      <c r="O2835" t="s">
        <v>66</v>
      </c>
      <c r="P2835" t="s">
        <v>20</v>
      </c>
      <c r="Q2835" t="s">
        <v>3183</v>
      </c>
    </row>
    <row r="2836" spans="1:17" x14ac:dyDescent="0.25">
      <c r="A2836" t="s">
        <v>11121</v>
      </c>
      <c r="B2836" t="s">
        <v>32</v>
      </c>
      <c r="C2836">
        <v>1</v>
      </c>
      <c r="D2836" t="s">
        <v>18</v>
      </c>
      <c r="E2836" t="s">
        <v>42</v>
      </c>
      <c r="F2836" s="1">
        <v>0.45833333333333331</v>
      </c>
      <c r="G2836" t="s">
        <v>10775</v>
      </c>
      <c r="H2836" t="s">
        <v>11124</v>
      </c>
      <c r="I2836">
        <v>60</v>
      </c>
      <c r="J2836">
        <v>196</v>
      </c>
      <c r="K2836" s="4">
        <v>1.1111100111111E+24</v>
      </c>
      <c r="L2836" t="s">
        <v>11122</v>
      </c>
      <c r="M2836" t="s">
        <v>915</v>
      </c>
      <c r="N2836" t="s">
        <v>10963</v>
      </c>
      <c r="O2836" t="s">
        <v>66</v>
      </c>
      <c r="P2836" t="s">
        <v>20</v>
      </c>
      <c r="Q2836" t="s">
        <v>3184</v>
      </c>
    </row>
    <row r="2837" spans="1:17" x14ac:dyDescent="0.25">
      <c r="A2837" t="s">
        <v>11121</v>
      </c>
      <c r="B2837" t="s">
        <v>479</v>
      </c>
      <c r="C2837">
        <v>1</v>
      </c>
      <c r="D2837" t="s">
        <v>18</v>
      </c>
      <c r="E2837" t="s">
        <v>37</v>
      </c>
      <c r="F2837" s="1">
        <v>0.45833333333333331</v>
      </c>
      <c r="G2837" t="s">
        <v>10244</v>
      </c>
      <c r="H2837" t="s">
        <v>11123</v>
      </c>
      <c r="I2837">
        <v>60</v>
      </c>
      <c r="J2837">
        <v>196</v>
      </c>
      <c r="K2837" s="4">
        <v>1.1111100111111E+24</v>
      </c>
      <c r="L2837" t="s">
        <v>11122</v>
      </c>
      <c r="M2837" t="s">
        <v>915</v>
      </c>
      <c r="N2837" t="s">
        <v>10963</v>
      </c>
      <c r="O2837" t="s">
        <v>66</v>
      </c>
      <c r="P2837" t="s">
        <v>20</v>
      </c>
      <c r="Q2837" t="s">
        <v>3185</v>
      </c>
    </row>
    <row r="2838" spans="1:17" x14ac:dyDescent="0.25">
      <c r="A2838" t="s">
        <v>11121</v>
      </c>
      <c r="B2838" t="s">
        <v>44</v>
      </c>
      <c r="C2838">
        <v>1</v>
      </c>
      <c r="D2838" t="s">
        <v>18</v>
      </c>
      <c r="E2838" t="s">
        <v>37</v>
      </c>
      <c r="F2838" s="1">
        <v>0.33333333333333331</v>
      </c>
      <c r="G2838" t="s">
        <v>10244</v>
      </c>
      <c r="H2838" t="s">
        <v>11123</v>
      </c>
      <c r="I2838">
        <v>60</v>
      </c>
      <c r="J2838">
        <v>196</v>
      </c>
      <c r="K2838" s="4">
        <v>1.1111100111111E+24</v>
      </c>
      <c r="L2838" t="s">
        <v>11122</v>
      </c>
      <c r="M2838" t="s">
        <v>915</v>
      </c>
      <c r="N2838" t="s">
        <v>10963</v>
      </c>
      <c r="O2838" t="s">
        <v>66</v>
      </c>
      <c r="P2838" t="s">
        <v>45</v>
      </c>
      <c r="Q2838" t="s">
        <v>3186</v>
      </c>
    </row>
    <row r="2839" spans="1:17" x14ac:dyDescent="0.25">
      <c r="A2839" t="s">
        <v>11125</v>
      </c>
      <c r="B2839" t="s">
        <v>405</v>
      </c>
      <c r="C2839">
        <v>1</v>
      </c>
      <c r="D2839" t="s">
        <v>18</v>
      </c>
      <c r="E2839" t="s">
        <v>29</v>
      </c>
      <c r="F2839" s="1">
        <v>0.58333333333333337</v>
      </c>
      <c r="G2839" t="s">
        <v>11126</v>
      </c>
      <c r="H2839" t="s">
        <v>38</v>
      </c>
      <c r="I2839">
        <v>180</v>
      </c>
      <c r="J2839">
        <v>22</v>
      </c>
      <c r="K2839" s="4">
        <v>9.9999999999999992E+22</v>
      </c>
      <c r="L2839" t="s">
        <v>11127</v>
      </c>
      <c r="M2839" t="s">
        <v>24</v>
      </c>
      <c r="N2839" t="s">
        <v>10963</v>
      </c>
      <c r="O2839" t="s">
        <v>66</v>
      </c>
      <c r="P2839" t="s">
        <v>395</v>
      </c>
      <c r="Q2839" t="s">
        <v>3187</v>
      </c>
    </row>
    <row r="2840" spans="1:17" x14ac:dyDescent="0.25">
      <c r="A2840" t="s">
        <v>11125</v>
      </c>
      <c r="B2840" t="s">
        <v>405</v>
      </c>
      <c r="C2840">
        <v>2</v>
      </c>
      <c r="D2840" t="s">
        <v>18</v>
      </c>
      <c r="E2840" t="s">
        <v>33</v>
      </c>
      <c r="F2840" s="1">
        <v>0.58333333333333337</v>
      </c>
      <c r="G2840" t="s">
        <v>11126</v>
      </c>
      <c r="H2840" t="s">
        <v>38</v>
      </c>
      <c r="I2840">
        <v>180</v>
      </c>
      <c r="J2840">
        <v>22</v>
      </c>
      <c r="K2840" s="4">
        <v>9.9999999999999992E+22</v>
      </c>
      <c r="L2840" t="s">
        <v>11127</v>
      </c>
      <c r="M2840" t="s">
        <v>24</v>
      </c>
      <c r="N2840" t="s">
        <v>10963</v>
      </c>
      <c r="O2840" t="s">
        <v>66</v>
      </c>
      <c r="P2840" t="s">
        <v>395</v>
      </c>
      <c r="Q2840" t="s">
        <v>3188</v>
      </c>
    </row>
    <row r="2841" spans="1:17" x14ac:dyDescent="0.25">
      <c r="A2841" t="s">
        <v>11125</v>
      </c>
      <c r="B2841" t="s">
        <v>405</v>
      </c>
      <c r="C2841">
        <v>3</v>
      </c>
      <c r="D2841" t="s">
        <v>18</v>
      </c>
      <c r="E2841" t="s">
        <v>42</v>
      </c>
      <c r="F2841" s="1">
        <v>0.58333333333333337</v>
      </c>
      <c r="G2841" t="s">
        <v>11126</v>
      </c>
      <c r="H2841" t="s">
        <v>38</v>
      </c>
      <c r="I2841">
        <v>180</v>
      </c>
      <c r="J2841">
        <v>24</v>
      </c>
      <c r="K2841" s="4">
        <v>9.9999999999999992E+22</v>
      </c>
      <c r="L2841" t="s">
        <v>11127</v>
      </c>
      <c r="M2841" t="s">
        <v>24</v>
      </c>
      <c r="N2841" t="s">
        <v>10963</v>
      </c>
      <c r="O2841" t="s">
        <v>66</v>
      </c>
      <c r="P2841" t="s">
        <v>395</v>
      </c>
      <c r="Q2841" t="s">
        <v>3189</v>
      </c>
    </row>
    <row r="2842" spans="1:17" x14ac:dyDescent="0.25">
      <c r="A2842" t="s">
        <v>11125</v>
      </c>
      <c r="B2842" t="s">
        <v>405</v>
      </c>
      <c r="C2842">
        <v>4</v>
      </c>
      <c r="D2842" t="s">
        <v>18</v>
      </c>
      <c r="E2842" t="s">
        <v>37</v>
      </c>
      <c r="F2842" s="1">
        <v>0.58333333333333337</v>
      </c>
      <c r="G2842" t="s">
        <v>11126</v>
      </c>
      <c r="H2842" t="s">
        <v>38</v>
      </c>
      <c r="I2842">
        <v>180</v>
      </c>
      <c r="J2842">
        <v>21</v>
      </c>
      <c r="K2842" s="4">
        <v>9.9999999999999992E+22</v>
      </c>
      <c r="L2842" t="s">
        <v>11127</v>
      </c>
      <c r="M2842" t="s">
        <v>24</v>
      </c>
      <c r="N2842" t="s">
        <v>10963</v>
      </c>
      <c r="O2842" t="s">
        <v>66</v>
      </c>
      <c r="P2842" t="s">
        <v>395</v>
      </c>
      <c r="Q2842" t="s">
        <v>3190</v>
      </c>
    </row>
    <row r="2843" spans="1:17" x14ac:dyDescent="0.25">
      <c r="A2843" t="s">
        <v>11125</v>
      </c>
      <c r="B2843" t="s">
        <v>405</v>
      </c>
      <c r="C2843">
        <v>5</v>
      </c>
      <c r="D2843" t="s">
        <v>18</v>
      </c>
      <c r="E2843" t="s">
        <v>29</v>
      </c>
      <c r="F2843" s="1">
        <v>0.58333333333333337</v>
      </c>
      <c r="G2843" t="s">
        <v>11126</v>
      </c>
      <c r="H2843" t="s">
        <v>38</v>
      </c>
      <c r="I2843">
        <v>180</v>
      </c>
      <c r="J2843">
        <v>24</v>
      </c>
      <c r="K2843" s="4">
        <v>1E+22</v>
      </c>
      <c r="L2843" t="s">
        <v>11127</v>
      </c>
      <c r="M2843" t="s">
        <v>24</v>
      </c>
      <c r="N2843" t="s">
        <v>10963</v>
      </c>
      <c r="O2843" t="s">
        <v>66</v>
      </c>
      <c r="P2843" t="s">
        <v>395</v>
      </c>
      <c r="Q2843" t="s">
        <v>3191</v>
      </c>
    </row>
    <row r="2844" spans="1:17" x14ac:dyDescent="0.25">
      <c r="A2844" t="s">
        <v>11125</v>
      </c>
      <c r="B2844" t="s">
        <v>405</v>
      </c>
      <c r="C2844">
        <v>6</v>
      </c>
      <c r="D2844" t="s">
        <v>18</v>
      </c>
      <c r="E2844" t="s">
        <v>33</v>
      </c>
      <c r="F2844" s="1">
        <v>0.58333333333333337</v>
      </c>
      <c r="G2844" t="s">
        <v>11126</v>
      </c>
      <c r="H2844" t="s">
        <v>38</v>
      </c>
      <c r="I2844">
        <v>180</v>
      </c>
      <c r="J2844">
        <v>23</v>
      </c>
      <c r="K2844" s="4">
        <v>1E+22</v>
      </c>
      <c r="L2844" t="s">
        <v>11127</v>
      </c>
      <c r="M2844" t="s">
        <v>24</v>
      </c>
      <c r="N2844" t="s">
        <v>10963</v>
      </c>
      <c r="O2844" t="s">
        <v>66</v>
      </c>
      <c r="P2844" t="s">
        <v>395</v>
      </c>
      <c r="Q2844" t="s">
        <v>3192</v>
      </c>
    </row>
    <row r="2845" spans="1:17" x14ac:dyDescent="0.25">
      <c r="A2845" t="s">
        <v>11125</v>
      </c>
      <c r="B2845" t="s">
        <v>405</v>
      </c>
      <c r="C2845">
        <v>7</v>
      </c>
      <c r="D2845" t="s">
        <v>18</v>
      </c>
      <c r="E2845" t="s">
        <v>42</v>
      </c>
      <c r="F2845" s="1">
        <v>0.58333333333333337</v>
      </c>
      <c r="G2845" t="s">
        <v>11126</v>
      </c>
      <c r="H2845" t="s">
        <v>38</v>
      </c>
      <c r="I2845">
        <v>180</v>
      </c>
      <c r="J2845">
        <v>0</v>
      </c>
      <c r="K2845" s="4">
        <v>1E+22</v>
      </c>
      <c r="L2845" t="s">
        <v>11127</v>
      </c>
      <c r="M2845" t="s">
        <v>24</v>
      </c>
      <c r="N2845" t="s">
        <v>10963</v>
      </c>
      <c r="O2845" t="s">
        <v>66</v>
      </c>
      <c r="P2845" t="s">
        <v>395</v>
      </c>
      <c r="Q2845" t="s">
        <v>3193</v>
      </c>
    </row>
    <row r="2846" spans="1:17" x14ac:dyDescent="0.25">
      <c r="A2846" t="s">
        <v>11125</v>
      </c>
      <c r="B2846" t="s">
        <v>405</v>
      </c>
      <c r="C2846">
        <v>8</v>
      </c>
      <c r="D2846" t="s">
        <v>18</v>
      </c>
      <c r="E2846" t="s">
        <v>37</v>
      </c>
      <c r="F2846" s="1">
        <v>0.58333333333333337</v>
      </c>
      <c r="G2846" t="s">
        <v>11126</v>
      </c>
      <c r="H2846" t="s">
        <v>38</v>
      </c>
      <c r="I2846">
        <v>180</v>
      </c>
      <c r="J2846">
        <v>2</v>
      </c>
      <c r="K2846" s="4">
        <v>1E+22</v>
      </c>
      <c r="L2846" t="s">
        <v>11127</v>
      </c>
      <c r="M2846" t="s">
        <v>24</v>
      </c>
      <c r="N2846" t="s">
        <v>10963</v>
      </c>
      <c r="O2846" t="s">
        <v>66</v>
      </c>
      <c r="P2846" t="s">
        <v>395</v>
      </c>
      <c r="Q2846" t="s">
        <v>3194</v>
      </c>
    </row>
    <row r="2847" spans="1:17" x14ac:dyDescent="0.25">
      <c r="A2847" t="s">
        <v>11125</v>
      </c>
      <c r="B2847" t="s">
        <v>405</v>
      </c>
      <c r="C2847">
        <v>9</v>
      </c>
      <c r="D2847" t="s">
        <v>18</v>
      </c>
      <c r="E2847" t="s">
        <v>19</v>
      </c>
      <c r="F2847" s="1">
        <v>0.58333333333333337</v>
      </c>
      <c r="G2847" t="s">
        <v>11126</v>
      </c>
      <c r="H2847" t="s">
        <v>38</v>
      </c>
      <c r="I2847">
        <v>180</v>
      </c>
      <c r="J2847">
        <v>22</v>
      </c>
      <c r="K2847" s="4">
        <v>9.9999999999999992E+22</v>
      </c>
      <c r="L2847" t="s">
        <v>11127</v>
      </c>
      <c r="M2847" t="s">
        <v>24</v>
      </c>
      <c r="N2847" t="s">
        <v>10963</v>
      </c>
      <c r="O2847" t="s">
        <v>66</v>
      </c>
      <c r="P2847" t="s">
        <v>395</v>
      </c>
      <c r="Q2847" t="s">
        <v>3195</v>
      </c>
    </row>
    <row r="2848" spans="1:17" x14ac:dyDescent="0.25">
      <c r="A2848" t="s">
        <v>11125</v>
      </c>
      <c r="B2848" t="s">
        <v>405</v>
      </c>
      <c r="C2848">
        <v>10</v>
      </c>
      <c r="D2848" t="s">
        <v>18</v>
      </c>
      <c r="E2848" t="s">
        <v>19</v>
      </c>
      <c r="F2848" s="1">
        <v>0.58333333333333337</v>
      </c>
      <c r="G2848" t="s">
        <v>11126</v>
      </c>
      <c r="H2848" t="s">
        <v>38</v>
      </c>
      <c r="I2848">
        <v>180</v>
      </c>
      <c r="J2848">
        <v>22</v>
      </c>
      <c r="K2848" s="4">
        <v>1E+22</v>
      </c>
      <c r="L2848" t="s">
        <v>11127</v>
      </c>
      <c r="M2848" t="s">
        <v>24</v>
      </c>
      <c r="N2848" t="s">
        <v>10963</v>
      </c>
      <c r="O2848" t="s">
        <v>66</v>
      </c>
      <c r="P2848" t="s">
        <v>395</v>
      </c>
      <c r="Q2848" t="s">
        <v>3196</v>
      </c>
    </row>
    <row r="2849" spans="1:17" x14ac:dyDescent="0.25">
      <c r="A2849" t="s">
        <v>11125</v>
      </c>
      <c r="B2849" t="s">
        <v>418</v>
      </c>
      <c r="C2849">
        <v>1</v>
      </c>
      <c r="D2849" t="s">
        <v>18</v>
      </c>
      <c r="E2849" t="s">
        <v>29</v>
      </c>
      <c r="F2849" s="1">
        <v>0.58333333333333337</v>
      </c>
      <c r="G2849" t="s">
        <v>11126</v>
      </c>
      <c r="H2849" t="s">
        <v>38</v>
      </c>
      <c r="I2849">
        <v>180</v>
      </c>
      <c r="J2849">
        <v>20</v>
      </c>
      <c r="K2849" s="4">
        <v>1E+16</v>
      </c>
      <c r="L2849" t="s">
        <v>11127</v>
      </c>
      <c r="M2849" t="s">
        <v>24</v>
      </c>
      <c r="N2849" t="s">
        <v>10963</v>
      </c>
      <c r="O2849" t="s">
        <v>66</v>
      </c>
      <c r="P2849" t="s">
        <v>395</v>
      </c>
      <c r="Q2849" t="s">
        <v>3197</v>
      </c>
    </row>
    <row r="2850" spans="1:17" x14ac:dyDescent="0.25">
      <c r="A2850" t="s">
        <v>11125</v>
      </c>
      <c r="B2850" t="s">
        <v>418</v>
      </c>
      <c r="C2850">
        <v>2</v>
      </c>
      <c r="D2850" t="s">
        <v>18</v>
      </c>
      <c r="E2850" t="s">
        <v>33</v>
      </c>
      <c r="F2850" s="1">
        <v>0.58333333333333337</v>
      </c>
      <c r="G2850" t="s">
        <v>11126</v>
      </c>
      <c r="H2850" t="s">
        <v>38</v>
      </c>
      <c r="I2850">
        <v>180</v>
      </c>
      <c r="J2850">
        <v>22</v>
      </c>
      <c r="K2850" s="4">
        <v>1E+16</v>
      </c>
      <c r="L2850" t="s">
        <v>11127</v>
      </c>
      <c r="M2850" t="s">
        <v>24</v>
      </c>
      <c r="N2850" t="s">
        <v>10963</v>
      </c>
      <c r="O2850" t="s">
        <v>66</v>
      </c>
      <c r="P2850" t="s">
        <v>395</v>
      </c>
      <c r="Q2850" t="s">
        <v>3198</v>
      </c>
    </row>
    <row r="2851" spans="1:17" x14ac:dyDescent="0.25">
      <c r="A2851" t="s">
        <v>11125</v>
      </c>
      <c r="B2851" t="s">
        <v>418</v>
      </c>
      <c r="C2851">
        <v>3</v>
      </c>
      <c r="D2851" t="s">
        <v>18</v>
      </c>
      <c r="E2851" t="s">
        <v>42</v>
      </c>
      <c r="F2851" s="1">
        <v>0.58333333333333337</v>
      </c>
      <c r="G2851" t="s">
        <v>11126</v>
      </c>
      <c r="H2851" t="s">
        <v>38</v>
      </c>
      <c r="I2851">
        <v>180</v>
      </c>
      <c r="J2851">
        <v>24</v>
      </c>
      <c r="K2851" s="4">
        <v>1E+16</v>
      </c>
      <c r="L2851" t="s">
        <v>11127</v>
      </c>
      <c r="M2851" t="s">
        <v>24</v>
      </c>
      <c r="N2851" t="s">
        <v>10963</v>
      </c>
      <c r="O2851" t="s">
        <v>66</v>
      </c>
      <c r="P2851" t="s">
        <v>395</v>
      </c>
      <c r="Q2851" t="s">
        <v>3199</v>
      </c>
    </row>
    <row r="2852" spans="1:17" x14ac:dyDescent="0.25">
      <c r="A2852" t="s">
        <v>11125</v>
      </c>
      <c r="B2852" t="s">
        <v>418</v>
      </c>
      <c r="C2852">
        <v>4</v>
      </c>
      <c r="D2852" t="s">
        <v>18</v>
      </c>
      <c r="E2852" t="s">
        <v>37</v>
      </c>
      <c r="F2852" s="1">
        <v>0.58333333333333337</v>
      </c>
      <c r="G2852" t="s">
        <v>11126</v>
      </c>
      <c r="H2852" t="s">
        <v>38</v>
      </c>
      <c r="I2852">
        <v>180</v>
      </c>
      <c r="J2852">
        <v>21</v>
      </c>
      <c r="K2852" s="4">
        <v>1E+16</v>
      </c>
      <c r="L2852" t="s">
        <v>11127</v>
      </c>
      <c r="M2852" t="s">
        <v>24</v>
      </c>
      <c r="N2852" t="s">
        <v>10963</v>
      </c>
      <c r="O2852" t="s">
        <v>66</v>
      </c>
      <c r="P2852" t="s">
        <v>395</v>
      </c>
      <c r="Q2852" t="s">
        <v>3200</v>
      </c>
    </row>
    <row r="2853" spans="1:17" x14ac:dyDescent="0.25">
      <c r="A2853" t="s">
        <v>11125</v>
      </c>
      <c r="B2853" t="s">
        <v>418</v>
      </c>
      <c r="C2853">
        <v>5</v>
      </c>
      <c r="D2853" t="s">
        <v>18</v>
      </c>
      <c r="E2853" t="s">
        <v>29</v>
      </c>
      <c r="F2853" s="1">
        <v>0.58333333333333337</v>
      </c>
      <c r="G2853" t="s">
        <v>11126</v>
      </c>
      <c r="H2853" t="s">
        <v>38</v>
      </c>
      <c r="I2853">
        <v>180</v>
      </c>
      <c r="J2853">
        <v>23</v>
      </c>
      <c r="K2853" s="4">
        <v>1000000000000000</v>
      </c>
      <c r="L2853" t="s">
        <v>11127</v>
      </c>
      <c r="M2853" t="s">
        <v>24</v>
      </c>
      <c r="N2853" t="s">
        <v>10963</v>
      </c>
      <c r="O2853" t="s">
        <v>66</v>
      </c>
      <c r="P2853" t="s">
        <v>395</v>
      </c>
      <c r="Q2853" t="s">
        <v>3201</v>
      </c>
    </row>
    <row r="2854" spans="1:17" x14ac:dyDescent="0.25">
      <c r="A2854" t="s">
        <v>11125</v>
      </c>
      <c r="B2854" t="s">
        <v>418</v>
      </c>
      <c r="C2854">
        <v>6</v>
      </c>
      <c r="D2854" t="s">
        <v>18</v>
      </c>
      <c r="E2854" t="s">
        <v>33</v>
      </c>
      <c r="F2854" s="1">
        <v>0.58333333333333337</v>
      </c>
      <c r="G2854" t="s">
        <v>11126</v>
      </c>
      <c r="H2854" t="s">
        <v>38</v>
      </c>
      <c r="I2854">
        <v>180</v>
      </c>
      <c r="J2854">
        <v>22</v>
      </c>
      <c r="K2854" s="4">
        <v>1000000000000000</v>
      </c>
      <c r="L2854" t="s">
        <v>11127</v>
      </c>
      <c r="M2854" t="s">
        <v>24</v>
      </c>
      <c r="N2854" t="s">
        <v>10963</v>
      </c>
      <c r="O2854" t="s">
        <v>66</v>
      </c>
      <c r="P2854" t="s">
        <v>395</v>
      </c>
      <c r="Q2854" t="s">
        <v>3202</v>
      </c>
    </row>
    <row r="2855" spans="1:17" x14ac:dyDescent="0.25">
      <c r="A2855" t="s">
        <v>11125</v>
      </c>
      <c r="B2855" t="s">
        <v>418</v>
      </c>
      <c r="C2855">
        <v>7</v>
      </c>
      <c r="D2855" t="s">
        <v>18</v>
      </c>
      <c r="E2855" t="s">
        <v>42</v>
      </c>
      <c r="F2855" s="1">
        <v>0.58333333333333337</v>
      </c>
      <c r="G2855" t="s">
        <v>11126</v>
      </c>
      <c r="H2855" t="s">
        <v>38</v>
      </c>
      <c r="I2855">
        <v>180</v>
      </c>
      <c r="J2855">
        <v>22</v>
      </c>
      <c r="K2855" s="4">
        <v>1000000000000000</v>
      </c>
      <c r="L2855" t="s">
        <v>11127</v>
      </c>
      <c r="M2855" t="s">
        <v>24</v>
      </c>
      <c r="N2855" t="s">
        <v>10963</v>
      </c>
      <c r="O2855" t="s">
        <v>66</v>
      </c>
      <c r="P2855" t="s">
        <v>395</v>
      </c>
      <c r="Q2855" t="s">
        <v>3203</v>
      </c>
    </row>
    <row r="2856" spans="1:17" x14ac:dyDescent="0.25">
      <c r="A2856" t="s">
        <v>11125</v>
      </c>
      <c r="B2856" t="s">
        <v>418</v>
      </c>
      <c r="C2856">
        <v>8</v>
      </c>
      <c r="D2856" t="s">
        <v>18</v>
      </c>
      <c r="E2856" t="s">
        <v>37</v>
      </c>
      <c r="F2856" s="1">
        <v>0.58333333333333337</v>
      </c>
      <c r="G2856" t="s">
        <v>11126</v>
      </c>
      <c r="H2856" t="s">
        <v>38</v>
      </c>
      <c r="I2856">
        <v>180</v>
      </c>
      <c r="J2856">
        <v>20</v>
      </c>
      <c r="K2856" s="4">
        <v>1000000000000000</v>
      </c>
      <c r="L2856" t="s">
        <v>11127</v>
      </c>
      <c r="M2856" t="s">
        <v>24</v>
      </c>
      <c r="N2856" t="s">
        <v>10963</v>
      </c>
      <c r="O2856" t="s">
        <v>66</v>
      </c>
      <c r="P2856" t="s">
        <v>395</v>
      </c>
      <c r="Q2856" t="s">
        <v>3204</v>
      </c>
    </row>
    <row r="2857" spans="1:17" x14ac:dyDescent="0.25">
      <c r="A2857" t="s">
        <v>11125</v>
      </c>
      <c r="B2857" t="s">
        <v>418</v>
      </c>
      <c r="C2857">
        <v>9</v>
      </c>
      <c r="D2857" t="s">
        <v>18</v>
      </c>
      <c r="E2857" t="s">
        <v>29</v>
      </c>
      <c r="F2857" s="1">
        <v>0.58333333333333337</v>
      </c>
      <c r="G2857" t="s">
        <v>11126</v>
      </c>
      <c r="H2857" t="s">
        <v>38</v>
      </c>
      <c r="I2857">
        <v>180</v>
      </c>
      <c r="J2857">
        <v>0</v>
      </c>
      <c r="K2857" s="4">
        <v>100000000000000</v>
      </c>
      <c r="L2857" t="s">
        <v>11127</v>
      </c>
      <c r="M2857" t="s">
        <v>24</v>
      </c>
      <c r="N2857" t="s">
        <v>10963</v>
      </c>
      <c r="O2857" t="s">
        <v>66</v>
      </c>
      <c r="P2857" t="s">
        <v>395</v>
      </c>
      <c r="Q2857" t="s">
        <v>3205</v>
      </c>
    </row>
    <row r="2858" spans="1:17" x14ac:dyDescent="0.25">
      <c r="A2858" t="s">
        <v>11125</v>
      </c>
      <c r="B2858" t="s">
        <v>418</v>
      </c>
      <c r="C2858">
        <v>10</v>
      </c>
      <c r="D2858" t="s">
        <v>18</v>
      </c>
      <c r="E2858" t="s">
        <v>19</v>
      </c>
      <c r="F2858" s="1">
        <v>0.58333333333333337</v>
      </c>
      <c r="G2858" t="s">
        <v>11126</v>
      </c>
      <c r="H2858" t="s">
        <v>38</v>
      </c>
      <c r="I2858">
        <v>180</v>
      </c>
      <c r="J2858">
        <v>0</v>
      </c>
      <c r="K2858" s="4">
        <v>100000000000000</v>
      </c>
      <c r="L2858" t="s">
        <v>11127</v>
      </c>
      <c r="M2858" t="s">
        <v>24</v>
      </c>
      <c r="N2858" t="s">
        <v>10963</v>
      </c>
      <c r="O2858" t="s">
        <v>66</v>
      </c>
      <c r="P2858" t="s">
        <v>395</v>
      </c>
      <c r="Q2858" t="s">
        <v>3206</v>
      </c>
    </row>
    <row r="2859" spans="1:17" x14ac:dyDescent="0.25">
      <c r="A2859" t="s">
        <v>11125</v>
      </c>
      <c r="B2859" t="s">
        <v>579</v>
      </c>
      <c r="C2859">
        <v>1</v>
      </c>
      <c r="D2859" t="s">
        <v>18</v>
      </c>
      <c r="E2859" t="s">
        <v>42</v>
      </c>
      <c r="F2859" s="1">
        <v>0.58333333333333337</v>
      </c>
      <c r="G2859" t="s">
        <v>11126</v>
      </c>
      <c r="H2859" t="s">
        <v>38</v>
      </c>
      <c r="I2859">
        <v>180</v>
      </c>
      <c r="J2859">
        <v>22</v>
      </c>
      <c r="K2859" s="4">
        <v>100000000000000</v>
      </c>
      <c r="L2859" t="s">
        <v>11127</v>
      </c>
      <c r="M2859" t="s">
        <v>24</v>
      </c>
      <c r="N2859" t="s">
        <v>10963</v>
      </c>
      <c r="O2859" t="s">
        <v>66</v>
      </c>
      <c r="P2859" t="s">
        <v>395</v>
      </c>
      <c r="Q2859" t="s">
        <v>3207</v>
      </c>
    </row>
    <row r="2860" spans="1:17" x14ac:dyDescent="0.25">
      <c r="A2860" t="s">
        <v>11125</v>
      </c>
      <c r="B2860" t="s">
        <v>579</v>
      </c>
      <c r="C2860">
        <v>2</v>
      </c>
      <c r="D2860" t="s">
        <v>18</v>
      </c>
      <c r="E2860" t="s">
        <v>37</v>
      </c>
      <c r="F2860" s="1">
        <v>0.58333333333333337</v>
      </c>
      <c r="G2860" t="s">
        <v>11126</v>
      </c>
      <c r="H2860" t="s">
        <v>38</v>
      </c>
      <c r="I2860">
        <v>180</v>
      </c>
      <c r="J2860">
        <v>22</v>
      </c>
      <c r="K2860" s="4">
        <v>100000000000000</v>
      </c>
      <c r="L2860" t="s">
        <v>11127</v>
      </c>
      <c r="M2860" t="s">
        <v>24</v>
      </c>
      <c r="N2860" t="s">
        <v>10963</v>
      </c>
      <c r="O2860" t="s">
        <v>66</v>
      </c>
      <c r="P2860" t="s">
        <v>395</v>
      </c>
      <c r="Q2860" t="s">
        <v>3208</v>
      </c>
    </row>
    <row r="2861" spans="1:17" x14ac:dyDescent="0.25">
      <c r="A2861" t="s">
        <v>11125</v>
      </c>
      <c r="B2861" t="s">
        <v>579</v>
      </c>
      <c r="C2861">
        <v>3</v>
      </c>
      <c r="D2861" t="s">
        <v>18</v>
      </c>
      <c r="E2861" t="s">
        <v>29</v>
      </c>
      <c r="F2861" s="1">
        <v>0.58333333333333337</v>
      </c>
      <c r="G2861" t="s">
        <v>11126</v>
      </c>
      <c r="H2861" t="s">
        <v>38</v>
      </c>
      <c r="I2861">
        <v>180</v>
      </c>
      <c r="J2861">
        <v>24</v>
      </c>
      <c r="K2861" s="4">
        <v>10000000000000</v>
      </c>
      <c r="L2861" t="s">
        <v>11127</v>
      </c>
      <c r="M2861" t="s">
        <v>24</v>
      </c>
      <c r="N2861" t="s">
        <v>10963</v>
      </c>
      <c r="O2861" t="s">
        <v>66</v>
      </c>
      <c r="P2861" t="s">
        <v>395</v>
      </c>
      <c r="Q2861" t="s">
        <v>3209</v>
      </c>
    </row>
    <row r="2862" spans="1:17" x14ac:dyDescent="0.25">
      <c r="A2862" t="s">
        <v>11125</v>
      </c>
      <c r="B2862" t="s">
        <v>579</v>
      </c>
      <c r="C2862">
        <v>4</v>
      </c>
      <c r="D2862" t="s">
        <v>18</v>
      </c>
      <c r="E2862" t="s">
        <v>33</v>
      </c>
      <c r="F2862" s="1">
        <v>0.58333333333333337</v>
      </c>
      <c r="G2862" t="s">
        <v>11126</v>
      </c>
      <c r="H2862" t="s">
        <v>38</v>
      </c>
      <c r="I2862">
        <v>180</v>
      </c>
      <c r="J2862">
        <v>21</v>
      </c>
      <c r="K2862" s="4">
        <v>10000000000000</v>
      </c>
      <c r="L2862" t="s">
        <v>11127</v>
      </c>
      <c r="M2862" t="s">
        <v>24</v>
      </c>
      <c r="N2862" t="s">
        <v>10963</v>
      </c>
      <c r="O2862" t="s">
        <v>66</v>
      </c>
      <c r="P2862" t="s">
        <v>395</v>
      </c>
      <c r="Q2862" t="s">
        <v>3210</v>
      </c>
    </row>
    <row r="2863" spans="1:17" x14ac:dyDescent="0.25">
      <c r="A2863" t="s">
        <v>11125</v>
      </c>
      <c r="B2863" t="s">
        <v>579</v>
      </c>
      <c r="C2863">
        <v>5</v>
      </c>
      <c r="D2863" t="s">
        <v>18</v>
      </c>
      <c r="E2863" t="s">
        <v>42</v>
      </c>
      <c r="F2863" s="1">
        <v>0.58333333333333337</v>
      </c>
      <c r="G2863" t="s">
        <v>11126</v>
      </c>
      <c r="H2863" t="s">
        <v>38</v>
      </c>
      <c r="I2863">
        <v>180</v>
      </c>
      <c r="J2863">
        <v>23</v>
      </c>
      <c r="K2863" s="4">
        <v>10000000000000</v>
      </c>
      <c r="L2863" t="s">
        <v>11127</v>
      </c>
      <c r="M2863" t="s">
        <v>24</v>
      </c>
      <c r="N2863" t="s">
        <v>10963</v>
      </c>
      <c r="O2863" t="s">
        <v>66</v>
      </c>
      <c r="P2863" t="s">
        <v>395</v>
      </c>
      <c r="Q2863" t="s">
        <v>3211</v>
      </c>
    </row>
    <row r="2864" spans="1:17" x14ac:dyDescent="0.25">
      <c r="A2864" t="s">
        <v>11125</v>
      </c>
      <c r="B2864" t="s">
        <v>579</v>
      </c>
      <c r="C2864">
        <v>6</v>
      </c>
      <c r="D2864" t="s">
        <v>18</v>
      </c>
      <c r="E2864" t="s">
        <v>37</v>
      </c>
      <c r="F2864" s="1">
        <v>0.58333333333333337</v>
      </c>
      <c r="G2864" t="s">
        <v>11126</v>
      </c>
      <c r="H2864" t="s">
        <v>38</v>
      </c>
      <c r="I2864">
        <v>180</v>
      </c>
      <c r="J2864">
        <v>22</v>
      </c>
      <c r="K2864" s="4">
        <v>10000000000000</v>
      </c>
      <c r="L2864" t="s">
        <v>11127</v>
      </c>
      <c r="M2864" t="s">
        <v>24</v>
      </c>
      <c r="N2864" t="s">
        <v>10963</v>
      </c>
      <c r="O2864" t="s">
        <v>66</v>
      </c>
      <c r="P2864" t="s">
        <v>395</v>
      </c>
      <c r="Q2864" t="s">
        <v>3212</v>
      </c>
    </row>
    <row r="2865" spans="1:17" x14ac:dyDescent="0.25">
      <c r="A2865" t="s">
        <v>11125</v>
      </c>
      <c r="B2865" t="s">
        <v>579</v>
      </c>
      <c r="C2865">
        <v>7</v>
      </c>
      <c r="D2865" t="s">
        <v>18</v>
      </c>
      <c r="E2865" t="s">
        <v>29</v>
      </c>
      <c r="F2865" s="1">
        <v>0.58333333333333337</v>
      </c>
      <c r="G2865" t="s">
        <v>11126</v>
      </c>
      <c r="H2865" t="s">
        <v>38</v>
      </c>
      <c r="I2865">
        <v>180</v>
      </c>
      <c r="J2865">
        <v>22</v>
      </c>
      <c r="K2865" s="4">
        <v>1000000000000</v>
      </c>
      <c r="L2865" t="s">
        <v>11127</v>
      </c>
      <c r="M2865" t="s">
        <v>24</v>
      </c>
      <c r="N2865" t="s">
        <v>10963</v>
      </c>
      <c r="O2865" t="s">
        <v>66</v>
      </c>
      <c r="P2865" t="s">
        <v>395</v>
      </c>
      <c r="Q2865" t="s">
        <v>3213</v>
      </c>
    </row>
    <row r="2866" spans="1:17" x14ac:dyDescent="0.25">
      <c r="A2866" t="s">
        <v>11125</v>
      </c>
      <c r="B2866" t="s">
        <v>579</v>
      </c>
      <c r="C2866">
        <v>8</v>
      </c>
      <c r="D2866" t="s">
        <v>18</v>
      </c>
      <c r="E2866" t="s">
        <v>33</v>
      </c>
      <c r="F2866" s="1">
        <v>0.58333333333333337</v>
      </c>
      <c r="G2866" t="s">
        <v>11126</v>
      </c>
      <c r="H2866" t="s">
        <v>38</v>
      </c>
      <c r="I2866">
        <v>180</v>
      </c>
      <c r="J2866">
        <v>20</v>
      </c>
      <c r="K2866" s="4">
        <v>1000000000000</v>
      </c>
      <c r="L2866" t="s">
        <v>11127</v>
      </c>
      <c r="M2866" t="s">
        <v>24</v>
      </c>
      <c r="N2866" t="s">
        <v>10963</v>
      </c>
      <c r="O2866" t="s">
        <v>66</v>
      </c>
      <c r="P2866" t="s">
        <v>395</v>
      </c>
      <c r="Q2866" t="s">
        <v>3214</v>
      </c>
    </row>
    <row r="2867" spans="1:17" x14ac:dyDescent="0.25">
      <c r="A2867" t="s">
        <v>11125</v>
      </c>
      <c r="B2867" t="s">
        <v>579</v>
      </c>
      <c r="C2867">
        <v>9</v>
      </c>
      <c r="D2867" t="s">
        <v>18</v>
      </c>
      <c r="E2867" t="s">
        <v>42</v>
      </c>
      <c r="F2867" s="1">
        <v>0.58333333333333337</v>
      </c>
      <c r="G2867" t="s">
        <v>11126</v>
      </c>
      <c r="H2867" t="s">
        <v>38</v>
      </c>
      <c r="I2867">
        <v>180</v>
      </c>
      <c r="J2867">
        <v>0</v>
      </c>
      <c r="K2867" s="4">
        <v>1000000000000</v>
      </c>
      <c r="L2867" t="s">
        <v>11127</v>
      </c>
      <c r="M2867" t="s">
        <v>24</v>
      </c>
      <c r="N2867" t="s">
        <v>10963</v>
      </c>
      <c r="O2867" t="s">
        <v>66</v>
      </c>
      <c r="P2867" t="s">
        <v>395</v>
      </c>
      <c r="Q2867" t="s">
        <v>3215</v>
      </c>
    </row>
    <row r="2868" spans="1:17" x14ac:dyDescent="0.25">
      <c r="A2868" t="s">
        <v>11125</v>
      </c>
      <c r="B2868" t="s">
        <v>579</v>
      </c>
      <c r="C2868">
        <v>10</v>
      </c>
      <c r="D2868" t="s">
        <v>18</v>
      </c>
      <c r="E2868" t="s">
        <v>37</v>
      </c>
      <c r="F2868" s="1">
        <v>0.58333333333333337</v>
      </c>
      <c r="G2868" t="s">
        <v>11126</v>
      </c>
      <c r="H2868" t="s">
        <v>38</v>
      </c>
      <c r="I2868">
        <v>180</v>
      </c>
      <c r="J2868">
        <v>0</v>
      </c>
      <c r="K2868" s="4">
        <v>1000000000000</v>
      </c>
      <c r="L2868" t="s">
        <v>11127</v>
      </c>
      <c r="M2868" t="s">
        <v>24</v>
      </c>
      <c r="N2868" t="s">
        <v>10963</v>
      </c>
      <c r="O2868" t="s">
        <v>66</v>
      </c>
      <c r="P2868" t="s">
        <v>395</v>
      </c>
      <c r="Q2868" t="s">
        <v>3216</v>
      </c>
    </row>
    <row r="2869" spans="1:17" x14ac:dyDescent="0.25">
      <c r="A2869" t="s">
        <v>11125</v>
      </c>
      <c r="B2869" t="s">
        <v>17</v>
      </c>
      <c r="C2869">
        <v>1</v>
      </c>
      <c r="D2869" t="s">
        <v>18</v>
      </c>
      <c r="E2869" t="s">
        <v>19</v>
      </c>
      <c r="F2869" s="1">
        <v>0.33333333333333331</v>
      </c>
      <c r="G2869" t="s">
        <v>9139</v>
      </c>
      <c r="H2869" t="s">
        <v>38</v>
      </c>
      <c r="I2869">
        <v>120</v>
      </c>
      <c r="J2869">
        <v>192</v>
      </c>
      <c r="K2869" s="4">
        <v>1.111110011E+24</v>
      </c>
      <c r="L2869" t="s">
        <v>38</v>
      </c>
      <c r="M2869" t="s">
        <v>24</v>
      </c>
      <c r="N2869" t="s">
        <v>10963</v>
      </c>
      <c r="O2869" t="s">
        <v>66</v>
      </c>
      <c r="P2869" t="s">
        <v>20</v>
      </c>
      <c r="Q2869" t="s">
        <v>3217</v>
      </c>
    </row>
    <row r="2870" spans="1:17" x14ac:dyDescent="0.25">
      <c r="A2870" t="s">
        <v>11125</v>
      </c>
      <c r="B2870" t="s">
        <v>28</v>
      </c>
      <c r="C2870">
        <v>1</v>
      </c>
      <c r="D2870" t="s">
        <v>18</v>
      </c>
      <c r="E2870" t="s">
        <v>29</v>
      </c>
      <c r="F2870" s="1">
        <v>0.45833333333333331</v>
      </c>
      <c r="G2870" t="s">
        <v>10775</v>
      </c>
      <c r="H2870" t="s">
        <v>38</v>
      </c>
      <c r="I2870">
        <v>120</v>
      </c>
      <c r="J2870">
        <v>192</v>
      </c>
      <c r="K2870" s="4">
        <v>1.111110011E+24</v>
      </c>
      <c r="L2870" t="s">
        <v>38</v>
      </c>
      <c r="M2870" t="s">
        <v>915</v>
      </c>
      <c r="N2870" t="s">
        <v>10963</v>
      </c>
      <c r="O2870" t="s">
        <v>66</v>
      </c>
      <c r="P2870" t="s">
        <v>20</v>
      </c>
      <c r="Q2870" t="s">
        <v>3218</v>
      </c>
    </row>
    <row r="2871" spans="1:17" x14ac:dyDescent="0.25">
      <c r="A2871" t="s">
        <v>11125</v>
      </c>
      <c r="B2871" t="s">
        <v>32</v>
      </c>
      <c r="C2871">
        <v>1</v>
      </c>
      <c r="D2871" t="s">
        <v>18</v>
      </c>
      <c r="E2871" t="s">
        <v>19</v>
      </c>
      <c r="F2871" s="1">
        <v>0.33333333333333331</v>
      </c>
      <c r="G2871" t="s">
        <v>9139</v>
      </c>
      <c r="H2871" t="s">
        <v>38</v>
      </c>
      <c r="I2871">
        <v>120</v>
      </c>
      <c r="J2871">
        <v>192</v>
      </c>
      <c r="K2871" s="4">
        <v>111100000000000</v>
      </c>
      <c r="L2871" t="s">
        <v>11127</v>
      </c>
      <c r="M2871" t="s">
        <v>24</v>
      </c>
      <c r="N2871" t="s">
        <v>10963</v>
      </c>
      <c r="O2871" t="s">
        <v>66</v>
      </c>
      <c r="P2871" t="s">
        <v>20</v>
      </c>
      <c r="Q2871" t="s">
        <v>3219</v>
      </c>
    </row>
    <row r="2872" spans="1:17" x14ac:dyDescent="0.25">
      <c r="A2872" t="s">
        <v>11125</v>
      </c>
      <c r="B2872" t="s">
        <v>479</v>
      </c>
      <c r="C2872">
        <v>1</v>
      </c>
      <c r="D2872" t="s">
        <v>18</v>
      </c>
      <c r="E2872" t="s">
        <v>29</v>
      </c>
      <c r="F2872" s="1">
        <v>0.45833333333333331</v>
      </c>
      <c r="G2872" t="s">
        <v>10775</v>
      </c>
      <c r="H2872" t="s">
        <v>38</v>
      </c>
      <c r="I2872">
        <v>120</v>
      </c>
      <c r="J2872">
        <v>192</v>
      </c>
      <c r="K2872" s="4">
        <v>111100000000000</v>
      </c>
      <c r="L2872" t="s">
        <v>11127</v>
      </c>
      <c r="M2872" t="s">
        <v>915</v>
      </c>
      <c r="N2872" t="s">
        <v>10963</v>
      </c>
      <c r="O2872" t="s">
        <v>66</v>
      </c>
      <c r="P2872" t="s">
        <v>20</v>
      </c>
      <c r="Q2872" t="s">
        <v>3220</v>
      </c>
    </row>
    <row r="2873" spans="1:17" x14ac:dyDescent="0.25">
      <c r="A2873" t="s">
        <v>11125</v>
      </c>
      <c r="B2873" t="s">
        <v>44</v>
      </c>
      <c r="C2873">
        <v>1</v>
      </c>
      <c r="D2873" t="s">
        <v>18</v>
      </c>
      <c r="E2873" t="s">
        <v>33</v>
      </c>
      <c r="F2873" s="1">
        <v>0.5</v>
      </c>
      <c r="G2873" t="s">
        <v>10244</v>
      </c>
      <c r="H2873" t="s">
        <v>38</v>
      </c>
      <c r="I2873">
        <v>60</v>
      </c>
      <c r="J2873">
        <v>192</v>
      </c>
      <c r="K2873" s="4">
        <v>1.111110011E+24</v>
      </c>
      <c r="L2873" t="s">
        <v>38</v>
      </c>
      <c r="M2873" t="s">
        <v>915</v>
      </c>
      <c r="N2873" t="s">
        <v>10963</v>
      </c>
      <c r="O2873" t="s">
        <v>66</v>
      </c>
      <c r="P2873" t="s">
        <v>45</v>
      </c>
      <c r="Q2873" t="s">
        <v>3221</v>
      </c>
    </row>
    <row r="2874" spans="1:17" x14ac:dyDescent="0.25">
      <c r="A2874" t="s">
        <v>11125</v>
      </c>
      <c r="B2874" t="s">
        <v>243</v>
      </c>
      <c r="C2874">
        <v>1</v>
      </c>
      <c r="D2874" t="s">
        <v>18</v>
      </c>
      <c r="E2874" t="s">
        <v>33</v>
      </c>
      <c r="F2874" s="1">
        <v>0.5</v>
      </c>
      <c r="G2874" t="s">
        <v>10244</v>
      </c>
      <c r="H2874" t="s">
        <v>38</v>
      </c>
      <c r="I2874">
        <v>60</v>
      </c>
      <c r="J2874">
        <v>192</v>
      </c>
      <c r="K2874" s="4">
        <v>111100000000000</v>
      </c>
      <c r="L2874" t="s">
        <v>11127</v>
      </c>
      <c r="M2874" t="s">
        <v>915</v>
      </c>
      <c r="N2874" t="s">
        <v>10963</v>
      </c>
      <c r="O2874" t="s">
        <v>66</v>
      </c>
      <c r="P2874" t="s">
        <v>45</v>
      </c>
      <c r="Q2874" t="s">
        <v>3222</v>
      </c>
    </row>
    <row r="2875" spans="1:17" x14ac:dyDescent="0.25">
      <c r="A2875" t="s">
        <v>11128</v>
      </c>
      <c r="B2875" t="s">
        <v>405</v>
      </c>
      <c r="C2875">
        <v>1</v>
      </c>
      <c r="D2875" t="s">
        <v>18</v>
      </c>
      <c r="E2875" t="s">
        <v>29</v>
      </c>
      <c r="F2875" s="1">
        <v>0.58333333333333337</v>
      </c>
      <c r="G2875" t="s">
        <v>38</v>
      </c>
      <c r="H2875" t="s">
        <v>11129</v>
      </c>
      <c r="I2875">
        <v>180</v>
      </c>
      <c r="J2875">
        <v>64</v>
      </c>
      <c r="K2875" s="4">
        <v>1.11101E+43</v>
      </c>
      <c r="L2875" t="s">
        <v>11130</v>
      </c>
      <c r="N2875" t="s">
        <v>10963</v>
      </c>
      <c r="O2875" t="s">
        <v>25</v>
      </c>
      <c r="P2875" t="s">
        <v>395</v>
      </c>
      <c r="Q2875" t="s">
        <v>3223</v>
      </c>
    </row>
    <row r="2876" spans="1:17" x14ac:dyDescent="0.25">
      <c r="A2876" t="s">
        <v>11128</v>
      </c>
      <c r="B2876" t="s">
        <v>405</v>
      </c>
      <c r="C2876">
        <v>2</v>
      </c>
      <c r="D2876" t="s">
        <v>18</v>
      </c>
      <c r="E2876" t="s">
        <v>33</v>
      </c>
      <c r="F2876" s="1">
        <v>0.58333333333333337</v>
      </c>
      <c r="G2876" t="s">
        <v>38</v>
      </c>
      <c r="H2876" t="s">
        <v>11131</v>
      </c>
      <c r="I2876">
        <v>180</v>
      </c>
      <c r="J2876">
        <v>61</v>
      </c>
      <c r="K2876" s="4">
        <v>1.11111E+43</v>
      </c>
      <c r="L2876" t="s">
        <v>11130</v>
      </c>
      <c r="N2876" t="s">
        <v>10963</v>
      </c>
      <c r="O2876" t="s">
        <v>25</v>
      </c>
      <c r="P2876" t="s">
        <v>395</v>
      </c>
      <c r="Q2876" t="s">
        <v>3224</v>
      </c>
    </row>
    <row r="2877" spans="1:17" x14ac:dyDescent="0.25">
      <c r="A2877" t="s">
        <v>11128</v>
      </c>
      <c r="B2877" t="s">
        <v>405</v>
      </c>
      <c r="C2877">
        <v>3</v>
      </c>
      <c r="D2877" t="s">
        <v>18</v>
      </c>
      <c r="E2877" t="s">
        <v>42</v>
      </c>
      <c r="F2877" s="1">
        <v>0.58333333333333337</v>
      </c>
      <c r="G2877" t="s">
        <v>38</v>
      </c>
      <c r="H2877" t="s">
        <v>11132</v>
      </c>
      <c r="I2877">
        <v>180</v>
      </c>
      <c r="J2877">
        <v>56</v>
      </c>
      <c r="K2877" s="4">
        <v>1.11111E+43</v>
      </c>
      <c r="L2877" t="s">
        <v>11130</v>
      </c>
      <c r="N2877" t="s">
        <v>10963</v>
      </c>
      <c r="O2877" t="s">
        <v>25</v>
      </c>
      <c r="P2877" t="s">
        <v>395</v>
      </c>
      <c r="Q2877" t="s">
        <v>3225</v>
      </c>
    </row>
    <row r="2878" spans="1:17" x14ac:dyDescent="0.25">
      <c r="A2878" t="s">
        <v>11128</v>
      </c>
      <c r="B2878" t="s">
        <v>17</v>
      </c>
      <c r="C2878">
        <v>1</v>
      </c>
      <c r="D2878" t="s">
        <v>18</v>
      </c>
      <c r="E2878" t="s">
        <v>19</v>
      </c>
      <c r="F2878" s="1">
        <v>0.375</v>
      </c>
      <c r="G2878" t="s">
        <v>10775</v>
      </c>
      <c r="H2878" t="s">
        <v>38</v>
      </c>
      <c r="I2878">
        <v>60</v>
      </c>
      <c r="J2878">
        <v>181</v>
      </c>
      <c r="K2878" s="4">
        <v>1.1111010001111099E+44</v>
      </c>
      <c r="L2878" t="s">
        <v>11130</v>
      </c>
      <c r="M2878" t="s">
        <v>915</v>
      </c>
      <c r="N2878" t="s">
        <v>10963</v>
      </c>
      <c r="O2878" t="s">
        <v>25</v>
      </c>
      <c r="P2878" t="s">
        <v>20</v>
      </c>
      <c r="Q2878" t="s">
        <v>3226</v>
      </c>
    </row>
    <row r="2879" spans="1:17" x14ac:dyDescent="0.25">
      <c r="A2879" t="s">
        <v>11128</v>
      </c>
      <c r="B2879" t="s">
        <v>28</v>
      </c>
      <c r="C2879">
        <v>1</v>
      </c>
      <c r="D2879" t="s">
        <v>18</v>
      </c>
      <c r="E2879" t="s">
        <v>37</v>
      </c>
      <c r="F2879" s="1">
        <v>0.33333333333333331</v>
      </c>
      <c r="G2879" t="s">
        <v>10244</v>
      </c>
      <c r="H2879" t="s">
        <v>38</v>
      </c>
      <c r="I2879">
        <v>60</v>
      </c>
      <c r="J2879">
        <v>178</v>
      </c>
      <c r="K2879" s="4">
        <v>1.11101100011111E+44</v>
      </c>
      <c r="L2879" t="s">
        <v>11130</v>
      </c>
      <c r="M2879" t="s">
        <v>915</v>
      </c>
      <c r="N2879" t="s">
        <v>10963</v>
      </c>
      <c r="O2879" t="s">
        <v>25</v>
      </c>
      <c r="P2879" t="s">
        <v>20</v>
      </c>
      <c r="Q2879" t="s">
        <v>3227</v>
      </c>
    </row>
    <row r="2880" spans="1:17" x14ac:dyDescent="0.25">
      <c r="A2880" t="s">
        <v>11128</v>
      </c>
      <c r="B2880" t="s">
        <v>32</v>
      </c>
      <c r="C2880">
        <v>1</v>
      </c>
      <c r="D2880" t="s">
        <v>18</v>
      </c>
      <c r="E2880" t="s">
        <v>33</v>
      </c>
      <c r="F2880" s="1">
        <v>0.5</v>
      </c>
      <c r="G2880" t="s">
        <v>10775</v>
      </c>
      <c r="H2880" t="s">
        <v>38</v>
      </c>
      <c r="I2880">
        <v>60</v>
      </c>
      <c r="J2880">
        <v>181</v>
      </c>
      <c r="K2880" s="4">
        <v>1.1111110001111099E+44</v>
      </c>
      <c r="L2880" t="s">
        <v>11130</v>
      </c>
      <c r="M2880" t="s">
        <v>915</v>
      </c>
      <c r="N2880" t="s">
        <v>10963</v>
      </c>
      <c r="O2880" t="s">
        <v>25</v>
      </c>
      <c r="P2880" t="s">
        <v>20</v>
      </c>
      <c r="Q2880" t="s">
        <v>3228</v>
      </c>
    </row>
    <row r="2881" spans="1:17" x14ac:dyDescent="0.25">
      <c r="A2881" t="s">
        <v>11128</v>
      </c>
      <c r="B2881" t="s">
        <v>479</v>
      </c>
      <c r="C2881">
        <v>1</v>
      </c>
      <c r="D2881" t="s">
        <v>18</v>
      </c>
      <c r="E2881" t="s">
        <v>42</v>
      </c>
      <c r="F2881" s="1">
        <v>0.5</v>
      </c>
      <c r="G2881" t="s">
        <v>10775</v>
      </c>
      <c r="H2881" t="s">
        <v>38</v>
      </c>
      <c r="I2881">
        <v>60</v>
      </c>
      <c r="J2881">
        <v>181</v>
      </c>
      <c r="K2881" s="4">
        <v>1.1111110001111099E+44</v>
      </c>
      <c r="L2881" t="s">
        <v>11130</v>
      </c>
      <c r="M2881" t="s">
        <v>915</v>
      </c>
      <c r="N2881" t="s">
        <v>10963</v>
      </c>
      <c r="O2881" t="s">
        <v>25</v>
      </c>
      <c r="P2881" t="s">
        <v>20</v>
      </c>
      <c r="Q2881" t="s">
        <v>3229</v>
      </c>
    </row>
    <row r="2882" spans="1:17" x14ac:dyDescent="0.25">
      <c r="A2882" t="s">
        <v>11128</v>
      </c>
      <c r="B2882" t="s">
        <v>36</v>
      </c>
      <c r="C2882">
        <v>1</v>
      </c>
      <c r="D2882" t="s">
        <v>18</v>
      </c>
      <c r="E2882" t="s">
        <v>19</v>
      </c>
      <c r="F2882" s="1">
        <v>0.77083333333333337</v>
      </c>
      <c r="G2882" t="s">
        <v>9138</v>
      </c>
      <c r="H2882" t="s">
        <v>38</v>
      </c>
      <c r="I2882">
        <v>90</v>
      </c>
      <c r="J2882">
        <v>180</v>
      </c>
      <c r="K2882" s="4">
        <v>9.9999999999999995E+32</v>
      </c>
      <c r="L2882" t="s">
        <v>38</v>
      </c>
      <c r="M2882" t="s">
        <v>24</v>
      </c>
      <c r="N2882" t="s">
        <v>10963</v>
      </c>
      <c r="O2882" t="s">
        <v>25</v>
      </c>
      <c r="P2882" t="s">
        <v>39</v>
      </c>
      <c r="Q2882" t="s">
        <v>3230</v>
      </c>
    </row>
    <row r="2883" spans="1:17" x14ac:dyDescent="0.25">
      <c r="A2883" t="s">
        <v>11128</v>
      </c>
      <c r="B2883" t="s">
        <v>44</v>
      </c>
      <c r="C2883">
        <v>1</v>
      </c>
      <c r="D2883" t="s">
        <v>18</v>
      </c>
      <c r="E2883" t="s">
        <v>19</v>
      </c>
      <c r="F2883" s="1">
        <v>0.41666666666666669</v>
      </c>
      <c r="G2883" t="s">
        <v>10244</v>
      </c>
      <c r="H2883" t="s">
        <v>38</v>
      </c>
      <c r="I2883">
        <v>60</v>
      </c>
      <c r="J2883">
        <v>181</v>
      </c>
      <c r="K2883" s="4">
        <v>1.0100000010101E+43</v>
      </c>
      <c r="L2883" t="s">
        <v>11130</v>
      </c>
      <c r="M2883" t="s">
        <v>915</v>
      </c>
      <c r="N2883" t="s">
        <v>10963</v>
      </c>
      <c r="O2883" t="s">
        <v>25</v>
      </c>
      <c r="P2883" t="s">
        <v>45</v>
      </c>
      <c r="Q2883" t="s">
        <v>3231</v>
      </c>
    </row>
    <row r="2884" spans="1:17" x14ac:dyDescent="0.25">
      <c r="A2884" t="s">
        <v>11133</v>
      </c>
      <c r="B2884" t="s">
        <v>405</v>
      </c>
      <c r="C2884">
        <v>1</v>
      </c>
      <c r="D2884" t="s">
        <v>18</v>
      </c>
      <c r="E2884" t="s">
        <v>29</v>
      </c>
      <c r="F2884" s="1">
        <v>0.5625</v>
      </c>
      <c r="G2884" t="s">
        <v>11134</v>
      </c>
      <c r="H2884" t="s">
        <v>3232</v>
      </c>
      <c r="I2884">
        <v>90</v>
      </c>
      <c r="J2884">
        <v>0</v>
      </c>
      <c r="K2884" s="4">
        <v>1000000000000000</v>
      </c>
      <c r="L2884" t="s">
        <v>11135</v>
      </c>
      <c r="M2884" t="s">
        <v>24</v>
      </c>
      <c r="N2884" t="s">
        <v>10963</v>
      </c>
      <c r="O2884" t="s">
        <v>66</v>
      </c>
      <c r="P2884" t="s">
        <v>395</v>
      </c>
      <c r="Q2884" t="s">
        <v>3233</v>
      </c>
    </row>
    <row r="2885" spans="1:17" x14ac:dyDescent="0.25">
      <c r="A2885" t="s">
        <v>11133</v>
      </c>
      <c r="B2885" t="s">
        <v>405</v>
      </c>
      <c r="C2885">
        <v>2</v>
      </c>
      <c r="D2885" t="s">
        <v>18</v>
      </c>
      <c r="E2885" t="s">
        <v>42</v>
      </c>
      <c r="F2885" s="1">
        <v>0.54166666666666663</v>
      </c>
      <c r="G2885" t="s">
        <v>11134</v>
      </c>
      <c r="H2885" t="s">
        <v>3232</v>
      </c>
      <c r="I2885">
        <v>90</v>
      </c>
      <c r="J2885">
        <v>0</v>
      </c>
      <c r="K2885" s="4">
        <v>1000000000000000</v>
      </c>
      <c r="L2885" t="s">
        <v>11135</v>
      </c>
      <c r="M2885" t="s">
        <v>24</v>
      </c>
      <c r="N2885" t="s">
        <v>10963</v>
      </c>
      <c r="O2885" t="s">
        <v>66</v>
      </c>
      <c r="P2885" t="s">
        <v>395</v>
      </c>
      <c r="Q2885" t="s">
        <v>3234</v>
      </c>
    </row>
    <row r="2886" spans="1:17" x14ac:dyDescent="0.25">
      <c r="A2886" t="s">
        <v>11133</v>
      </c>
      <c r="B2886" t="s">
        <v>405</v>
      </c>
      <c r="C2886">
        <v>3</v>
      </c>
      <c r="D2886" t="s">
        <v>18</v>
      </c>
      <c r="E2886" t="s">
        <v>42</v>
      </c>
      <c r="F2886" s="1">
        <v>0.60416666666666663</v>
      </c>
      <c r="G2886" t="s">
        <v>11134</v>
      </c>
      <c r="H2886" t="s">
        <v>3232</v>
      </c>
      <c r="I2886">
        <v>90</v>
      </c>
      <c r="J2886">
        <v>0</v>
      </c>
      <c r="K2886" s="4">
        <v>1000000000000000</v>
      </c>
      <c r="L2886" t="s">
        <v>11135</v>
      </c>
      <c r="M2886" t="s">
        <v>24</v>
      </c>
      <c r="N2886" t="s">
        <v>10963</v>
      </c>
      <c r="O2886" t="s">
        <v>66</v>
      </c>
      <c r="P2886" t="s">
        <v>395</v>
      </c>
      <c r="Q2886" t="s">
        <v>3235</v>
      </c>
    </row>
    <row r="2887" spans="1:17" x14ac:dyDescent="0.25">
      <c r="A2887" t="s">
        <v>11133</v>
      </c>
      <c r="B2887" t="s">
        <v>405</v>
      </c>
      <c r="C2887">
        <v>4</v>
      </c>
      <c r="D2887" t="s">
        <v>18</v>
      </c>
      <c r="E2887" t="s">
        <v>33</v>
      </c>
      <c r="F2887" s="1">
        <v>0.54166666666666663</v>
      </c>
      <c r="G2887" t="s">
        <v>11134</v>
      </c>
      <c r="H2887" t="s">
        <v>3232</v>
      </c>
      <c r="I2887">
        <v>90</v>
      </c>
      <c r="J2887">
        <v>0</v>
      </c>
      <c r="K2887" s="4">
        <v>1000000000000000</v>
      </c>
      <c r="L2887" t="s">
        <v>11135</v>
      </c>
      <c r="M2887" t="s">
        <v>24</v>
      </c>
      <c r="N2887" t="s">
        <v>10963</v>
      </c>
      <c r="O2887" t="s">
        <v>66</v>
      </c>
      <c r="P2887" t="s">
        <v>395</v>
      </c>
      <c r="Q2887" t="s">
        <v>3236</v>
      </c>
    </row>
    <row r="2888" spans="1:17" x14ac:dyDescent="0.25">
      <c r="A2888" t="s">
        <v>11133</v>
      </c>
      <c r="B2888" t="s">
        <v>405</v>
      </c>
      <c r="C2888">
        <v>5</v>
      </c>
      <c r="D2888" t="s">
        <v>18</v>
      </c>
      <c r="E2888" t="s">
        <v>33</v>
      </c>
      <c r="F2888" s="1">
        <v>0.60416666666666663</v>
      </c>
      <c r="G2888" t="s">
        <v>11134</v>
      </c>
      <c r="H2888" t="s">
        <v>3232</v>
      </c>
      <c r="I2888">
        <v>90</v>
      </c>
      <c r="J2888">
        <v>0</v>
      </c>
      <c r="K2888" s="4">
        <v>1000000000000000</v>
      </c>
      <c r="L2888" t="s">
        <v>11135</v>
      </c>
      <c r="M2888" t="s">
        <v>24</v>
      </c>
      <c r="N2888" t="s">
        <v>10963</v>
      </c>
      <c r="O2888" t="s">
        <v>66</v>
      </c>
      <c r="P2888" t="s">
        <v>395</v>
      </c>
      <c r="Q2888" t="s">
        <v>3237</v>
      </c>
    </row>
    <row r="2889" spans="1:17" x14ac:dyDescent="0.25">
      <c r="A2889" t="s">
        <v>11133</v>
      </c>
      <c r="B2889" t="s">
        <v>405</v>
      </c>
      <c r="C2889">
        <v>6</v>
      </c>
      <c r="D2889" t="s">
        <v>18</v>
      </c>
      <c r="E2889" t="s">
        <v>29</v>
      </c>
      <c r="F2889" s="1">
        <v>0.5625</v>
      </c>
      <c r="G2889" t="s">
        <v>11134</v>
      </c>
      <c r="H2889" t="s">
        <v>3232</v>
      </c>
      <c r="I2889">
        <v>90</v>
      </c>
      <c r="J2889">
        <v>0</v>
      </c>
      <c r="K2889" s="4">
        <v>100000000000000</v>
      </c>
      <c r="L2889" t="s">
        <v>11135</v>
      </c>
      <c r="M2889" t="s">
        <v>24</v>
      </c>
      <c r="N2889" t="s">
        <v>10963</v>
      </c>
      <c r="O2889" t="s">
        <v>66</v>
      </c>
      <c r="P2889" t="s">
        <v>395</v>
      </c>
      <c r="Q2889" t="s">
        <v>3238</v>
      </c>
    </row>
    <row r="2890" spans="1:17" x14ac:dyDescent="0.25">
      <c r="A2890" t="s">
        <v>11133</v>
      </c>
      <c r="B2890" t="s">
        <v>405</v>
      </c>
      <c r="C2890">
        <v>7</v>
      </c>
      <c r="D2890" t="s">
        <v>18</v>
      </c>
      <c r="E2890" t="s">
        <v>42</v>
      </c>
      <c r="F2890" s="1">
        <v>0.54166666666666663</v>
      </c>
      <c r="G2890" t="s">
        <v>11134</v>
      </c>
      <c r="H2890" t="s">
        <v>3232</v>
      </c>
      <c r="I2890">
        <v>90</v>
      </c>
      <c r="J2890">
        <v>0</v>
      </c>
      <c r="K2890" s="4">
        <v>100000000000000</v>
      </c>
      <c r="L2890" t="s">
        <v>11135</v>
      </c>
      <c r="M2890" t="s">
        <v>24</v>
      </c>
      <c r="N2890" t="s">
        <v>10963</v>
      </c>
      <c r="O2890" t="s">
        <v>66</v>
      </c>
      <c r="P2890" t="s">
        <v>395</v>
      </c>
      <c r="Q2890" t="s">
        <v>3239</v>
      </c>
    </row>
    <row r="2891" spans="1:17" x14ac:dyDescent="0.25">
      <c r="A2891" t="s">
        <v>11133</v>
      </c>
      <c r="B2891" t="s">
        <v>405</v>
      </c>
      <c r="C2891">
        <v>8</v>
      </c>
      <c r="D2891" t="s">
        <v>18</v>
      </c>
      <c r="E2891" t="s">
        <v>42</v>
      </c>
      <c r="F2891" s="1">
        <v>0.60416666666666663</v>
      </c>
      <c r="G2891" t="s">
        <v>11134</v>
      </c>
      <c r="H2891" t="s">
        <v>3232</v>
      </c>
      <c r="I2891">
        <v>90</v>
      </c>
      <c r="J2891">
        <v>0</v>
      </c>
      <c r="K2891" s="4">
        <v>100000000000000</v>
      </c>
      <c r="L2891" t="s">
        <v>11135</v>
      </c>
      <c r="M2891" t="s">
        <v>24</v>
      </c>
      <c r="N2891" t="s">
        <v>10963</v>
      </c>
      <c r="O2891" t="s">
        <v>66</v>
      </c>
      <c r="P2891" t="s">
        <v>395</v>
      </c>
      <c r="Q2891" t="s">
        <v>3240</v>
      </c>
    </row>
    <row r="2892" spans="1:17" x14ac:dyDescent="0.25">
      <c r="A2892" t="s">
        <v>11133</v>
      </c>
      <c r="B2892" t="s">
        <v>405</v>
      </c>
      <c r="C2892">
        <v>9</v>
      </c>
      <c r="D2892" t="s">
        <v>18</v>
      </c>
      <c r="E2892" t="s">
        <v>33</v>
      </c>
      <c r="F2892" s="1">
        <v>0.54166666666666663</v>
      </c>
      <c r="G2892" t="s">
        <v>11134</v>
      </c>
      <c r="H2892" t="s">
        <v>3232</v>
      </c>
      <c r="I2892">
        <v>90</v>
      </c>
      <c r="J2892">
        <v>0</v>
      </c>
      <c r="K2892" s="4">
        <v>100000000000000</v>
      </c>
      <c r="L2892" t="s">
        <v>11135</v>
      </c>
      <c r="M2892" t="s">
        <v>24</v>
      </c>
      <c r="N2892" t="s">
        <v>10963</v>
      </c>
      <c r="O2892" t="s">
        <v>66</v>
      </c>
      <c r="P2892" t="s">
        <v>395</v>
      </c>
      <c r="Q2892" t="s">
        <v>3241</v>
      </c>
    </row>
    <row r="2893" spans="1:17" x14ac:dyDescent="0.25">
      <c r="A2893" t="s">
        <v>11133</v>
      </c>
      <c r="B2893" t="s">
        <v>405</v>
      </c>
      <c r="C2893">
        <v>10</v>
      </c>
      <c r="D2893" t="s">
        <v>18</v>
      </c>
      <c r="E2893" t="s">
        <v>33</v>
      </c>
      <c r="F2893" s="1">
        <v>0.60416666666666663</v>
      </c>
      <c r="G2893" t="s">
        <v>11134</v>
      </c>
      <c r="H2893" t="s">
        <v>3232</v>
      </c>
      <c r="I2893">
        <v>90</v>
      </c>
      <c r="J2893">
        <v>0</v>
      </c>
      <c r="K2893" s="4">
        <v>100000000000000</v>
      </c>
      <c r="L2893" t="s">
        <v>11135</v>
      </c>
      <c r="M2893" t="s">
        <v>24</v>
      </c>
      <c r="N2893" t="s">
        <v>10963</v>
      </c>
      <c r="O2893" t="s">
        <v>66</v>
      </c>
      <c r="P2893" t="s">
        <v>395</v>
      </c>
      <c r="Q2893" t="s">
        <v>3242</v>
      </c>
    </row>
    <row r="2894" spans="1:17" x14ac:dyDescent="0.25">
      <c r="A2894" t="s">
        <v>11133</v>
      </c>
      <c r="B2894" t="s">
        <v>405</v>
      </c>
      <c r="C2894">
        <v>11</v>
      </c>
      <c r="D2894" t="s">
        <v>18</v>
      </c>
      <c r="E2894" t="s">
        <v>33</v>
      </c>
      <c r="F2894" s="1">
        <v>0.54166666666666663</v>
      </c>
      <c r="G2894" t="s">
        <v>11134</v>
      </c>
      <c r="H2894" t="s">
        <v>3232</v>
      </c>
      <c r="I2894">
        <v>90</v>
      </c>
      <c r="J2894">
        <v>0</v>
      </c>
      <c r="K2894" s="4">
        <v>10000000000000</v>
      </c>
      <c r="L2894" t="s">
        <v>11135</v>
      </c>
      <c r="M2894" t="s">
        <v>24</v>
      </c>
      <c r="N2894" t="s">
        <v>10963</v>
      </c>
      <c r="O2894" t="s">
        <v>66</v>
      </c>
      <c r="P2894" t="s">
        <v>395</v>
      </c>
      <c r="Q2894" t="s">
        <v>3243</v>
      </c>
    </row>
    <row r="2895" spans="1:17" x14ac:dyDescent="0.25">
      <c r="A2895" t="s">
        <v>11133</v>
      </c>
      <c r="B2895" t="s">
        <v>405</v>
      </c>
      <c r="C2895">
        <v>12</v>
      </c>
      <c r="D2895" t="s">
        <v>18</v>
      </c>
      <c r="E2895" t="s">
        <v>33</v>
      </c>
      <c r="F2895" s="1">
        <v>0.60416666666666663</v>
      </c>
      <c r="G2895" t="s">
        <v>11134</v>
      </c>
      <c r="H2895" t="s">
        <v>3232</v>
      </c>
      <c r="I2895">
        <v>90</v>
      </c>
      <c r="J2895">
        <v>0</v>
      </c>
      <c r="K2895" s="4">
        <v>10000000000000</v>
      </c>
      <c r="L2895" t="s">
        <v>11135</v>
      </c>
      <c r="M2895" t="s">
        <v>24</v>
      </c>
      <c r="N2895" t="s">
        <v>10963</v>
      </c>
      <c r="O2895" t="s">
        <v>66</v>
      </c>
      <c r="P2895" t="s">
        <v>395</v>
      </c>
      <c r="Q2895" t="s">
        <v>3244</v>
      </c>
    </row>
    <row r="2896" spans="1:17" x14ac:dyDescent="0.25">
      <c r="A2896" t="s">
        <v>11133</v>
      </c>
      <c r="B2896" t="s">
        <v>405</v>
      </c>
      <c r="C2896">
        <v>13</v>
      </c>
      <c r="D2896" t="s">
        <v>18</v>
      </c>
      <c r="E2896" t="s">
        <v>42</v>
      </c>
      <c r="F2896" s="1">
        <v>0.54166666666666663</v>
      </c>
      <c r="G2896" t="s">
        <v>11134</v>
      </c>
      <c r="H2896" t="s">
        <v>3232</v>
      </c>
      <c r="I2896">
        <v>90</v>
      </c>
      <c r="J2896">
        <v>0</v>
      </c>
      <c r="K2896" s="4">
        <v>10000000000000</v>
      </c>
      <c r="L2896" t="s">
        <v>11135</v>
      </c>
      <c r="M2896" t="s">
        <v>24</v>
      </c>
      <c r="N2896" t="s">
        <v>10963</v>
      </c>
      <c r="O2896" t="s">
        <v>66</v>
      </c>
      <c r="P2896" t="s">
        <v>395</v>
      </c>
      <c r="Q2896" t="s">
        <v>3245</v>
      </c>
    </row>
    <row r="2897" spans="1:17" x14ac:dyDescent="0.25">
      <c r="A2897" t="s">
        <v>11133</v>
      </c>
      <c r="B2897" t="s">
        <v>405</v>
      </c>
      <c r="C2897">
        <v>14</v>
      </c>
      <c r="D2897" t="s">
        <v>18</v>
      </c>
      <c r="E2897" t="s">
        <v>42</v>
      </c>
      <c r="F2897" s="1">
        <v>0.60416666666666663</v>
      </c>
      <c r="G2897" t="s">
        <v>11134</v>
      </c>
      <c r="H2897" t="s">
        <v>3232</v>
      </c>
      <c r="I2897">
        <v>90</v>
      </c>
      <c r="J2897">
        <v>0</v>
      </c>
      <c r="K2897" s="4">
        <v>10000000000000</v>
      </c>
      <c r="L2897" t="s">
        <v>11135</v>
      </c>
      <c r="M2897" t="s">
        <v>24</v>
      </c>
      <c r="N2897" t="s">
        <v>10963</v>
      </c>
      <c r="O2897" t="s">
        <v>66</v>
      </c>
      <c r="P2897" t="s">
        <v>395</v>
      </c>
      <c r="Q2897" t="s">
        <v>3246</v>
      </c>
    </row>
    <row r="2898" spans="1:17" x14ac:dyDescent="0.25">
      <c r="A2898" t="s">
        <v>11133</v>
      </c>
      <c r="B2898" t="s">
        <v>405</v>
      </c>
      <c r="C2898">
        <v>15</v>
      </c>
      <c r="D2898" t="s">
        <v>18</v>
      </c>
      <c r="E2898" t="s">
        <v>29</v>
      </c>
      <c r="F2898" s="1">
        <v>0.54166666666666663</v>
      </c>
      <c r="G2898" t="s">
        <v>11134</v>
      </c>
      <c r="H2898" t="s">
        <v>3232</v>
      </c>
      <c r="I2898">
        <v>90</v>
      </c>
      <c r="J2898">
        <v>0</v>
      </c>
      <c r="K2898" s="4">
        <v>10000000000000</v>
      </c>
      <c r="L2898" t="s">
        <v>11135</v>
      </c>
      <c r="M2898" t="s">
        <v>24</v>
      </c>
      <c r="N2898" t="s">
        <v>10963</v>
      </c>
      <c r="O2898" t="s">
        <v>66</v>
      </c>
      <c r="P2898" t="s">
        <v>395</v>
      </c>
      <c r="Q2898" t="s">
        <v>3247</v>
      </c>
    </row>
    <row r="2899" spans="1:17" x14ac:dyDescent="0.25">
      <c r="A2899" t="s">
        <v>11133</v>
      </c>
      <c r="B2899" t="s">
        <v>405</v>
      </c>
      <c r="C2899">
        <v>16</v>
      </c>
      <c r="D2899" t="s">
        <v>18</v>
      </c>
      <c r="E2899" t="s">
        <v>29</v>
      </c>
      <c r="F2899" s="1">
        <v>0.60416666666666663</v>
      </c>
      <c r="G2899" t="s">
        <v>11134</v>
      </c>
      <c r="H2899" t="s">
        <v>3232</v>
      </c>
      <c r="I2899">
        <v>90</v>
      </c>
      <c r="J2899">
        <v>0</v>
      </c>
      <c r="K2899" s="4">
        <v>10000000000000</v>
      </c>
      <c r="L2899" t="s">
        <v>11135</v>
      </c>
      <c r="M2899" t="s">
        <v>24</v>
      </c>
      <c r="N2899" t="s">
        <v>10963</v>
      </c>
      <c r="O2899" t="s">
        <v>66</v>
      </c>
      <c r="P2899" t="s">
        <v>395</v>
      </c>
      <c r="Q2899" t="s">
        <v>3248</v>
      </c>
    </row>
    <row r="2900" spans="1:17" x14ac:dyDescent="0.25">
      <c r="A2900" t="s">
        <v>11133</v>
      </c>
      <c r="B2900" t="s">
        <v>17</v>
      </c>
      <c r="C2900">
        <v>1</v>
      </c>
      <c r="D2900" t="s">
        <v>18</v>
      </c>
      <c r="E2900" t="s">
        <v>29</v>
      </c>
      <c r="F2900" s="1">
        <v>0.375</v>
      </c>
      <c r="G2900" t="s">
        <v>10244</v>
      </c>
      <c r="H2900" t="s">
        <v>11136</v>
      </c>
      <c r="I2900">
        <v>60</v>
      </c>
      <c r="J2900">
        <v>188</v>
      </c>
      <c r="K2900" s="4">
        <v>1.1111100111111E+24</v>
      </c>
      <c r="L2900" t="s">
        <v>11135</v>
      </c>
      <c r="M2900" t="s">
        <v>915</v>
      </c>
      <c r="N2900" t="s">
        <v>10963</v>
      </c>
      <c r="O2900" t="s">
        <v>66</v>
      </c>
      <c r="P2900" t="s">
        <v>20</v>
      </c>
      <c r="Q2900" t="s">
        <v>3250</v>
      </c>
    </row>
    <row r="2901" spans="1:17" x14ac:dyDescent="0.25">
      <c r="A2901" t="s">
        <v>11133</v>
      </c>
      <c r="B2901" t="s">
        <v>28</v>
      </c>
      <c r="C2901">
        <v>1</v>
      </c>
      <c r="D2901" t="s">
        <v>18</v>
      </c>
      <c r="E2901" t="s">
        <v>33</v>
      </c>
      <c r="F2901" s="1">
        <v>0.41666666666666669</v>
      </c>
      <c r="G2901" t="s">
        <v>10244</v>
      </c>
      <c r="H2901" t="s">
        <v>11137</v>
      </c>
      <c r="I2901">
        <v>60</v>
      </c>
      <c r="J2901">
        <v>188</v>
      </c>
      <c r="K2901" s="4">
        <v>1.1111100111111E+24</v>
      </c>
      <c r="L2901" t="s">
        <v>11135</v>
      </c>
      <c r="M2901" t="s">
        <v>915</v>
      </c>
      <c r="N2901" t="s">
        <v>10963</v>
      </c>
      <c r="O2901" t="s">
        <v>66</v>
      </c>
      <c r="P2901" t="s">
        <v>20</v>
      </c>
      <c r="Q2901" t="s">
        <v>3251</v>
      </c>
    </row>
    <row r="2902" spans="1:17" x14ac:dyDescent="0.25">
      <c r="A2902" t="s">
        <v>11133</v>
      </c>
      <c r="B2902" t="s">
        <v>32</v>
      </c>
      <c r="C2902">
        <v>1</v>
      </c>
      <c r="D2902" t="s">
        <v>18</v>
      </c>
      <c r="E2902" t="s">
        <v>42</v>
      </c>
      <c r="F2902" s="1">
        <v>0.41666666666666669</v>
      </c>
      <c r="G2902" t="s">
        <v>10244</v>
      </c>
      <c r="H2902" t="s">
        <v>11138</v>
      </c>
      <c r="I2902">
        <v>60</v>
      </c>
      <c r="J2902">
        <v>187</v>
      </c>
      <c r="K2902" s="4">
        <v>1.1111100111111E+24</v>
      </c>
      <c r="L2902" t="s">
        <v>11135</v>
      </c>
      <c r="M2902" t="s">
        <v>915</v>
      </c>
      <c r="N2902" t="s">
        <v>10963</v>
      </c>
      <c r="O2902" t="s">
        <v>66</v>
      </c>
      <c r="P2902" t="s">
        <v>20</v>
      </c>
      <c r="Q2902" t="s">
        <v>3252</v>
      </c>
    </row>
    <row r="2903" spans="1:17" x14ac:dyDescent="0.25">
      <c r="A2903" t="s">
        <v>11133</v>
      </c>
      <c r="B2903" t="s">
        <v>479</v>
      </c>
      <c r="C2903">
        <v>1</v>
      </c>
      <c r="D2903" t="s">
        <v>18</v>
      </c>
      <c r="E2903" t="s">
        <v>37</v>
      </c>
      <c r="F2903" s="1">
        <v>0.375</v>
      </c>
      <c r="G2903" t="s">
        <v>10244</v>
      </c>
      <c r="H2903" t="s">
        <v>11139</v>
      </c>
      <c r="I2903">
        <v>60</v>
      </c>
      <c r="J2903">
        <v>188</v>
      </c>
      <c r="K2903" s="4">
        <v>1.1111100111111E+24</v>
      </c>
      <c r="L2903" t="s">
        <v>11135</v>
      </c>
      <c r="M2903" t="s">
        <v>915</v>
      </c>
      <c r="N2903" t="s">
        <v>10963</v>
      </c>
      <c r="O2903" t="s">
        <v>66</v>
      </c>
      <c r="P2903" t="s">
        <v>20</v>
      </c>
      <c r="Q2903" t="s">
        <v>3253</v>
      </c>
    </row>
    <row r="2904" spans="1:17" x14ac:dyDescent="0.25">
      <c r="A2904" t="s">
        <v>11133</v>
      </c>
      <c r="B2904" t="s">
        <v>36</v>
      </c>
      <c r="C2904">
        <v>1</v>
      </c>
      <c r="D2904" t="s">
        <v>18</v>
      </c>
      <c r="E2904" t="s">
        <v>42</v>
      </c>
      <c r="F2904" s="1">
        <v>0.75</v>
      </c>
      <c r="G2904" t="s">
        <v>9138</v>
      </c>
      <c r="H2904" t="s">
        <v>3254</v>
      </c>
      <c r="I2904">
        <v>90</v>
      </c>
      <c r="J2904">
        <v>188</v>
      </c>
      <c r="K2904" s="4">
        <v>1E+19</v>
      </c>
      <c r="L2904" t="s">
        <v>11135</v>
      </c>
      <c r="M2904" t="s">
        <v>24</v>
      </c>
      <c r="N2904" t="s">
        <v>10963</v>
      </c>
      <c r="O2904" t="s">
        <v>66</v>
      </c>
      <c r="P2904" t="s">
        <v>39</v>
      </c>
      <c r="Q2904" t="s">
        <v>3255</v>
      </c>
    </row>
    <row r="2905" spans="1:17" x14ac:dyDescent="0.25">
      <c r="A2905" t="s">
        <v>11133</v>
      </c>
      <c r="B2905" t="s">
        <v>44</v>
      </c>
      <c r="C2905">
        <v>1</v>
      </c>
      <c r="D2905" t="s">
        <v>18</v>
      </c>
      <c r="E2905" t="s">
        <v>33</v>
      </c>
      <c r="F2905" s="1">
        <v>0.375</v>
      </c>
      <c r="G2905" t="s">
        <v>10775</v>
      </c>
      <c r="H2905" t="s">
        <v>11140</v>
      </c>
      <c r="I2905">
        <v>60</v>
      </c>
      <c r="J2905">
        <v>187</v>
      </c>
      <c r="K2905" s="4">
        <v>1.101000110111E+23</v>
      </c>
      <c r="L2905" t="s">
        <v>11135</v>
      </c>
      <c r="M2905" t="s">
        <v>915</v>
      </c>
      <c r="N2905" t="s">
        <v>10963</v>
      </c>
      <c r="O2905" t="s">
        <v>66</v>
      </c>
      <c r="P2905" t="s">
        <v>45</v>
      </c>
      <c r="Q2905" t="s">
        <v>3256</v>
      </c>
    </row>
    <row r="2906" spans="1:17" x14ac:dyDescent="0.25">
      <c r="A2906" t="s">
        <v>11141</v>
      </c>
      <c r="B2906" t="s">
        <v>391</v>
      </c>
      <c r="C2906">
        <v>1</v>
      </c>
      <c r="D2906" t="s">
        <v>18</v>
      </c>
      <c r="E2906" t="s">
        <v>33</v>
      </c>
      <c r="F2906" s="1">
        <v>0.8125</v>
      </c>
      <c r="G2906" t="s">
        <v>11142</v>
      </c>
      <c r="H2906" t="s">
        <v>38</v>
      </c>
      <c r="I2906">
        <v>60</v>
      </c>
      <c r="J2906">
        <v>15</v>
      </c>
      <c r="K2906" s="4">
        <v>9.9999999999999998E+37</v>
      </c>
      <c r="L2906" t="s">
        <v>38</v>
      </c>
      <c r="M2906" t="s">
        <v>24</v>
      </c>
      <c r="N2906" t="s">
        <v>10963</v>
      </c>
      <c r="O2906" t="s">
        <v>453</v>
      </c>
      <c r="P2906" t="s">
        <v>9372</v>
      </c>
      <c r="Q2906" t="s">
        <v>3257</v>
      </c>
    </row>
    <row r="2907" spans="1:17" x14ac:dyDescent="0.25">
      <c r="A2907" t="s">
        <v>11141</v>
      </c>
      <c r="B2907" t="s">
        <v>17</v>
      </c>
      <c r="C2907">
        <v>1</v>
      </c>
      <c r="D2907" t="s">
        <v>18</v>
      </c>
      <c r="E2907" t="s">
        <v>29</v>
      </c>
      <c r="F2907" s="1">
        <v>0.375</v>
      </c>
      <c r="G2907" t="s">
        <v>9162</v>
      </c>
      <c r="H2907" t="s">
        <v>38</v>
      </c>
      <c r="I2907">
        <v>60</v>
      </c>
      <c r="J2907">
        <v>23</v>
      </c>
      <c r="K2907" s="4">
        <v>1.0000000000000001E+44</v>
      </c>
      <c r="L2907" t="s">
        <v>11143</v>
      </c>
      <c r="M2907" t="s">
        <v>24</v>
      </c>
      <c r="N2907" t="s">
        <v>10963</v>
      </c>
      <c r="O2907" t="s">
        <v>453</v>
      </c>
      <c r="P2907" t="s">
        <v>20</v>
      </c>
      <c r="Q2907" t="s">
        <v>3258</v>
      </c>
    </row>
    <row r="2908" spans="1:17" x14ac:dyDescent="0.25">
      <c r="A2908" t="s">
        <v>11141</v>
      </c>
      <c r="B2908" t="s">
        <v>28</v>
      </c>
      <c r="C2908">
        <v>1</v>
      </c>
      <c r="D2908" t="s">
        <v>18</v>
      </c>
      <c r="E2908" t="s">
        <v>29</v>
      </c>
      <c r="F2908" s="1">
        <v>0.375</v>
      </c>
      <c r="G2908" t="s">
        <v>9162</v>
      </c>
      <c r="H2908" t="s">
        <v>38</v>
      </c>
      <c r="I2908">
        <v>60</v>
      </c>
      <c r="J2908">
        <v>23</v>
      </c>
      <c r="K2908" s="4">
        <v>1.0000000000000001E+32</v>
      </c>
      <c r="L2908" t="s">
        <v>11143</v>
      </c>
      <c r="M2908" t="s">
        <v>24</v>
      </c>
      <c r="N2908" t="s">
        <v>10963</v>
      </c>
      <c r="O2908" t="s">
        <v>453</v>
      </c>
      <c r="P2908" t="s">
        <v>20</v>
      </c>
      <c r="Q2908" t="s">
        <v>3259</v>
      </c>
    </row>
    <row r="2909" spans="1:17" x14ac:dyDescent="0.25">
      <c r="A2909" t="s">
        <v>11141</v>
      </c>
      <c r="B2909" t="s">
        <v>44</v>
      </c>
      <c r="C2909">
        <v>1</v>
      </c>
      <c r="D2909" t="s">
        <v>18</v>
      </c>
      <c r="E2909" t="s">
        <v>33</v>
      </c>
      <c r="F2909" s="1">
        <v>0.45833333333333331</v>
      </c>
      <c r="G2909" t="s">
        <v>9196</v>
      </c>
      <c r="H2909" t="s">
        <v>38</v>
      </c>
      <c r="I2909">
        <v>60</v>
      </c>
      <c r="J2909">
        <v>0</v>
      </c>
      <c r="K2909" s="4">
        <v>1E+16</v>
      </c>
      <c r="L2909" t="s">
        <v>11143</v>
      </c>
      <c r="M2909" t="s">
        <v>24</v>
      </c>
      <c r="N2909" t="s">
        <v>10963</v>
      </c>
      <c r="O2909" t="s">
        <v>453</v>
      </c>
      <c r="P2909" t="s">
        <v>45</v>
      </c>
      <c r="Q2909" t="s">
        <v>3260</v>
      </c>
    </row>
    <row r="2910" spans="1:17" x14ac:dyDescent="0.25">
      <c r="A2910" t="s">
        <v>11141</v>
      </c>
      <c r="B2910" t="s">
        <v>44</v>
      </c>
      <c r="C2910">
        <v>2</v>
      </c>
      <c r="D2910" t="s">
        <v>18</v>
      </c>
      <c r="E2910" t="s">
        <v>19</v>
      </c>
      <c r="F2910" s="1">
        <v>0.45833333333333331</v>
      </c>
      <c r="G2910" t="s">
        <v>9159</v>
      </c>
      <c r="H2910" t="s">
        <v>38</v>
      </c>
      <c r="I2910">
        <v>60</v>
      </c>
      <c r="J2910">
        <v>0</v>
      </c>
      <c r="K2910" s="4">
        <v>1E+16</v>
      </c>
      <c r="L2910" t="s">
        <v>11143</v>
      </c>
      <c r="M2910" t="s">
        <v>24</v>
      </c>
      <c r="N2910" t="s">
        <v>10963</v>
      </c>
      <c r="O2910" t="s">
        <v>453</v>
      </c>
      <c r="P2910" t="s">
        <v>45</v>
      </c>
      <c r="Q2910" t="s">
        <v>3261</v>
      </c>
    </row>
    <row r="2911" spans="1:17" x14ac:dyDescent="0.25">
      <c r="A2911" t="s">
        <v>11141</v>
      </c>
      <c r="B2911" t="s">
        <v>44</v>
      </c>
      <c r="C2911">
        <v>3</v>
      </c>
      <c r="D2911" t="s">
        <v>18</v>
      </c>
      <c r="E2911" t="s">
        <v>19</v>
      </c>
      <c r="F2911" s="1">
        <v>0.45833333333333331</v>
      </c>
      <c r="G2911" t="s">
        <v>9229</v>
      </c>
      <c r="H2911" t="s">
        <v>38</v>
      </c>
      <c r="I2911">
        <v>60</v>
      </c>
      <c r="J2911">
        <v>0</v>
      </c>
      <c r="K2911" s="4">
        <v>1E+16</v>
      </c>
      <c r="L2911" t="s">
        <v>11143</v>
      </c>
      <c r="M2911" t="s">
        <v>24</v>
      </c>
      <c r="N2911" t="s">
        <v>10963</v>
      </c>
      <c r="O2911" t="s">
        <v>453</v>
      </c>
      <c r="P2911" t="s">
        <v>45</v>
      </c>
      <c r="Q2911" t="s">
        <v>3262</v>
      </c>
    </row>
    <row r="2912" spans="1:17" x14ac:dyDescent="0.25">
      <c r="A2912" t="s">
        <v>11141</v>
      </c>
      <c r="B2912" t="s">
        <v>44</v>
      </c>
      <c r="C2912">
        <v>4</v>
      </c>
      <c r="D2912" t="s">
        <v>18</v>
      </c>
      <c r="E2912" t="s">
        <v>33</v>
      </c>
      <c r="F2912" s="1">
        <v>0.45833333333333331</v>
      </c>
      <c r="G2912" t="s">
        <v>9208</v>
      </c>
      <c r="H2912" t="s">
        <v>38</v>
      </c>
      <c r="I2912">
        <v>60</v>
      </c>
      <c r="J2912">
        <v>0</v>
      </c>
      <c r="K2912" s="4">
        <v>1E+16</v>
      </c>
      <c r="L2912" t="s">
        <v>11143</v>
      </c>
      <c r="M2912" t="s">
        <v>24</v>
      </c>
      <c r="N2912" t="s">
        <v>10963</v>
      </c>
      <c r="O2912" t="s">
        <v>453</v>
      </c>
      <c r="P2912" t="s">
        <v>45</v>
      </c>
      <c r="Q2912" t="s">
        <v>3263</v>
      </c>
    </row>
    <row r="2913" spans="1:17" x14ac:dyDescent="0.25">
      <c r="A2913" t="s">
        <v>11141</v>
      </c>
      <c r="B2913" t="s">
        <v>243</v>
      </c>
      <c r="C2913">
        <v>1</v>
      </c>
      <c r="D2913" t="s">
        <v>18</v>
      </c>
      <c r="E2913" t="s">
        <v>19</v>
      </c>
      <c r="F2913" s="1">
        <v>0.41666666666666669</v>
      </c>
      <c r="G2913" t="s">
        <v>9799</v>
      </c>
      <c r="H2913" t="s">
        <v>38</v>
      </c>
      <c r="I2913">
        <v>60</v>
      </c>
      <c r="J2913">
        <v>0</v>
      </c>
      <c r="K2913" s="4">
        <v>100000000000</v>
      </c>
      <c r="L2913" t="s">
        <v>11143</v>
      </c>
      <c r="M2913" t="s">
        <v>24</v>
      </c>
      <c r="N2913" t="s">
        <v>10963</v>
      </c>
      <c r="O2913" t="s">
        <v>453</v>
      </c>
      <c r="P2913" t="s">
        <v>9372</v>
      </c>
      <c r="Q2913" t="s">
        <v>3264</v>
      </c>
    </row>
    <row r="2914" spans="1:17" x14ac:dyDescent="0.25">
      <c r="A2914" t="s">
        <v>11141</v>
      </c>
      <c r="B2914" t="s">
        <v>243</v>
      </c>
      <c r="C2914">
        <v>2</v>
      </c>
      <c r="D2914" t="s">
        <v>18</v>
      </c>
      <c r="E2914" t="s">
        <v>29</v>
      </c>
      <c r="F2914" s="1">
        <v>0.375</v>
      </c>
      <c r="G2914" t="s">
        <v>9799</v>
      </c>
      <c r="H2914" t="s">
        <v>38</v>
      </c>
      <c r="I2914">
        <v>60</v>
      </c>
      <c r="J2914">
        <v>0</v>
      </c>
      <c r="K2914" s="4">
        <v>100000000000</v>
      </c>
      <c r="L2914" t="s">
        <v>11143</v>
      </c>
      <c r="M2914" t="s">
        <v>24</v>
      </c>
      <c r="N2914" t="s">
        <v>10963</v>
      </c>
      <c r="O2914" t="s">
        <v>453</v>
      </c>
      <c r="P2914" t="s">
        <v>9372</v>
      </c>
      <c r="Q2914" t="s">
        <v>3265</v>
      </c>
    </row>
    <row r="2915" spans="1:17" x14ac:dyDescent="0.25">
      <c r="A2915" t="s">
        <v>11141</v>
      </c>
      <c r="B2915" t="s">
        <v>243</v>
      </c>
      <c r="C2915">
        <v>3</v>
      </c>
      <c r="D2915" t="s">
        <v>18</v>
      </c>
      <c r="E2915" t="s">
        <v>42</v>
      </c>
      <c r="F2915" s="1">
        <v>0.41666666666666669</v>
      </c>
      <c r="G2915" t="s">
        <v>10173</v>
      </c>
      <c r="H2915" t="s">
        <v>38</v>
      </c>
      <c r="I2915">
        <v>60</v>
      </c>
      <c r="J2915">
        <v>0</v>
      </c>
      <c r="K2915" s="4">
        <v>100000000000</v>
      </c>
      <c r="L2915" t="s">
        <v>11143</v>
      </c>
      <c r="M2915" t="s">
        <v>24</v>
      </c>
      <c r="N2915" t="s">
        <v>10963</v>
      </c>
      <c r="O2915" t="s">
        <v>453</v>
      </c>
      <c r="P2915" t="s">
        <v>9372</v>
      </c>
      <c r="Q2915" t="s">
        <v>3266</v>
      </c>
    </row>
    <row r="2916" spans="1:17" x14ac:dyDescent="0.25">
      <c r="A2916" t="s">
        <v>11141</v>
      </c>
      <c r="B2916" t="s">
        <v>243</v>
      </c>
      <c r="C2916">
        <v>4</v>
      </c>
      <c r="D2916" t="s">
        <v>18</v>
      </c>
      <c r="E2916" t="s">
        <v>29</v>
      </c>
      <c r="F2916" s="1">
        <v>0.41666666666666669</v>
      </c>
      <c r="G2916" t="s">
        <v>9799</v>
      </c>
      <c r="H2916" t="s">
        <v>38</v>
      </c>
      <c r="I2916">
        <v>60</v>
      </c>
      <c r="J2916">
        <v>0</v>
      </c>
      <c r="K2916" s="4">
        <v>100000000000</v>
      </c>
      <c r="L2916" t="s">
        <v>38</v>
      </c>
      <c r="M2916" t="s">
        <v>24</v>
      </c>
      <c r="N2916" t="s">
        <v>10963</v>
      </c>
      <c r="O2916" t="s">
        <v>453</v>
      </c>
      <c r="P2916" t="s">
        <v>45</v>
      </c>
      <c r="Q2916" t="s">
        <v>3267</v>
      </c>
    </row>
    <row r="2917" spans="1:17" x14ac:dyDescent="0.25">
      <c r="A2917" t="s">
        <v>11141</v>
      </c>
      <c r="B2917" t="s">
        <v>437</v>
      </c>
      <c r="C2917">
        <v>1</v>
      </c>
      <c r="D2917" t="s">
        <v>18</v>
      </c>
      <c r="E2917" t="s">
        <v>29</v>
      </c>
      <c r="F2917" s="1">
        <v>0.45833333333333331</v>
      </c>
      <c r="G2917" t="s">
        <v>9359</v>
      </c>
      <c r="H2917" t="s">
        <v>38</v>
      </c>
      <c r="I2917">
        <v>60</v>
      </c>
      <c r="J2917">
        <v>1</v>
      </c>
      <c r="K2917" s="4">
        <v>1E+22</v>
      </c>
      <c r="L2917" t="s">
        <v>38</v>
      </c>
      <c r="M2917" t="s">
        <v>24</v>
      </c>
      <c r="N2917" t="s">
        <v>10963</v>
      </c>
      <c r="O2917" t="s">
        <v>453</v>
      </c>
      <c r="P2917" t="s">
        <v>45</v>
      </c>
      <c r="Q2917" t="s">
        <v>3268</v>
      </c>
    </row>
    <row r="2918" spans="1:17" x14ac:dyDescent="0.25">
      <c r="A2918" t="s">
        <v>11141</v>
      </c>
      <c r="B2918" t="s">
        <v>437</v>
      </c>
      <c r="C2918">
        <v>2</v>
      </c>
      <c r="D2918" t="s">
        <v>18</v>
      </c>
      <c r="E2918" t="s">
        <v>33</v>
      </c>
      <c r="F2918" s="1">
        <v>0.5</v>
      </c>
      <c r="G2918" t="s">
        <v>9210</v>
      </c>
      <c r="H2918" t="s">
        <v>38</v>
      </c>
      <c r="I2918">
        <v>60</v>
      </c>
      <c r="J2918">
        <v>1</v>
      </c>
      <c r="K2918" s="4">
        <v>1E+22</v>
      </c>
      <c r="L2918" t="s">
        <v>38</v>
      </c>
      <c r="M2918" t="s">
        <v>24</v>
      </c>
      <c r="N2918" t="s">
        <v>10963</v>
      </c>
      <c r="O2918" t="s">
        <v>453</v>
      </c>
      <c r="P2918" t="s">
        <v>45</v>
      </c>
      <c r="Q2918" t="s">
        <v>3269</v>
      </c>
    </row>
    <row r="2919" spans="1:17" x14ac:dyDescent="0.25">
      <c r="A2919" t="s">
        <v>11141</v>
      </c>
      <c r="B2919" t="s">
        <v>437</v>
      </c>
      <c r="C2919">
        <v>3</v>
      </c>
      <c r="D2919" t="s">
        <v>18</v>
      </c>
      <c r="E2919" t="s">
        <v>42</v>
      </c>
      <c r="F2919" s="1">
        <v>0.45833333333333331</v>
      </c>
      <c r="G2919" t="s">
        <v>9235</v>
      </c>
      <c r="H2919" t="s">
        <v>38</v>
      </c>
      <c r="I2919">
        <v>60</v>
      </c>
      <c r="J2919">
        <v>1</v>
      </c>
      <c r="K2919" s="4">
        <v>1E+22</v>
      </c>
      <c r="L2919" t="s">
        <v>38</v>
      </c>
      <c r="M2919" t="s">
        <v>24</v>
      </c>
      <c r="N2919" t="s">
        <v>10963</v>
      </c>
      <c r="O2919" t="s">
        <v>453</v>
      </c>
      <c r="P2919" t="s">
        <v>45</v>
      </c>
      <c r="Q2919" t="s">
        <v>3270</v>
      </c>
    </row>
    <row r="2920" spans="1:17" x14ac:dyDescent="0.25">
      <c r="A2920" t="s">
        <v>11141</v>
      </c>
      <c r="B2920" t="s">
        <v>437</v>
      </c>
      <c r="C2920">
        <v>4</v>
      </c>
      <c r="D2920" t="s">
        <v>18</v>
      </c>
      <c r="E2920" t="s">
        <v>42</v>
      </c>
      <c r="F2920" s="1">
        <v>0.45833333333333331</v>
      </c>
      <c r="G2920" t="s">
        <v>10952</v>
      </c>
      <c r="H2920" t="s">
        <v>38</v>
      </c>
      <c r="I2920">
        <v>60</v>
      </c>
      <c r="J2920">
        <v>0</v>
      </c>
      <c r="K2920" s="4">
        <v>1E+22</v>
      </c>
      <c r="L2920" t="s">
        <v>38</v>
      </c>
      <c r="M2920" t="s">
        <v>24</v>
      </c>
      <c r="N2920" t="s">
        <v>10963</v>
      </c>
      <c r="O2920" t="s">
        <v>453</v>
      </c>
      <c r="P2920" t="s">
        <v>45</v>
      </c>
      <c r="Q2920" t="s">
        <v>3271</v>
      </c>
    </row>
    <row r="2921" spans="1:17" x14ac:dyDescent="0.25">
      <c r="A2921" t="s">
        <v>11141</v>
      </c>
      <c r="B2921" t="s">
        <v>179</v>
      </c>
      <c r="C2921">
        <v>1</v>
      </c>
      <c r="D2921" t="s">
        <v>18</v>
      </c>
      <c r="E2921" t="s">
        <v>33</v>
      </c>
      <c r="F2921" s="1">
        <v>0.66666666666666663</v>
      </c>
      <c r="G2921" t="s">
        <v>9160</v>
      </c>
      <c r="H2921" t="s">
        <v>38</v>
      </c>
      <c r="I2921">
        <v>60</v>
      </c>
      <c r="J2921">
        <v>0</v>
      </c>
      <c r="K2921" s="4">
        <v>1000000000000000</v>
      </c>
      <c r="L2921" t="s">
        <v>11143</v>
      </c>
      <c r="M2921" t="s">
        <v>24</v>
      </c>
      <c r="N2921" t="s">
        <v>10963</v>
      </c>
      <c r="O2921" t="s">
        <v>453</v>
      </c>
      <c r="P2921" t="s">
        <v>180</v>
      </c>
      <c r="Q2921" t="s">
        <v>3272</v>
      </c>
    </row>
    <row r="2922" spans="1:17" x14ac:dyDescent="0.25">
      <c r="A2922" t="s">
        <v>11141</v>
      </c>
      <c r="B2922" t="s">
        <v>179</v>
      </c>
      <c r="C2922">
        <v>2</v>
      </c>
      <c r="D2922" t="s">
        <v>18</v>
      </c>
      <c r="E2922" t="s">
        <v>29</v>
      </c>
      <c r="F2922" s="1">
        <v>0.33333333333333331</v>
      </c>
      <c r="G2922" t="s">
        <v>9301</v>
      </c>
      <c r="H2922" t="s">
        <v>38</v>
      </c>
      <c r="I2922">
        <v>60</v>
      </c>
      <c r="J2922">
        <v>0</v>
      </c>
      <c r="K2922" s="4">
        <v>1000000000000000</v>
      </c>
      <c r="L2922" t="s">
        <v>11143</v>
      </c>
      <c r="M2922" t="s">
        <v>24</v>
      </c>
      <c r="N2922" t="s">
        <v>10963</v>
      </c>
      <c r="O2922" t="s">
        <v>453</v>
      </c>
      <c r="P2922" t="s">
        <v>180</v>
      </c>
      <c r="Q2922" t="s">
        <v>3273</v>
      </c>
    </row>
    <row r="2923" spans="1:17" x14ac:dyDescent="0.25">
      <c r="A2923" t="s">
        <v>11141</v>
      </c>
      <c r="B2923" t="s">
        <v>179</v>
      </c>
      <c r="C2923">
        <v>3</v>
      </c>
      <c r="D2923" t="s">
        <v>18</v>
      </c>
      <c r="E2923" t="s">
        <v>33</v>
      </c>
      <c r="F2923" s="1">
        <v>0.66666666666666663</v>
      </c>
      <c r="G2923" t="s">
        <v>158</v>
      </c>
      <c r="H2923" t="s">
        <v>38</v>
      </c>
      <c r="I2923">
        <v>60</v>
      </c>
      <c r="J2923">
        <v>0</v>
      </c>
      <c r="K2923" s="4">
        <v>1000000000000000</v>
      </c>
      <c r="L2923" t="s">
        <v>11143</v>
      </c>
      <c r="M2923" t="s">
        <v>24</v>
      </c>
      <c r="N2923" t="s">
        <v>10963</v>
      </c>
      <c r="O2923" t="s">
        <v>453</v>
      </c>
      <c r="P2923" t="s">
        <v>180</v>
      </c>
      <c r="Q2923" t="s">
        <v>3274</v>
      </c>
    </row>
    <row r="2924" spans="1:17" x14ac:dyDescent="0.25">
      <c r="A2924" t="s">
        <v>11141</v>
      </c>
      <c r="B2924" t="s">
        <v>179</v>
      </c>
      <c r="C2924">
        <v>4</v>
      </c>
      <c r="D2924" t="s">
        <v>18</v>
      </c>
      <c r="E2924" t="s">
        <v>29</v>
      </c>
      <c r="F2924" s="1">
        <v>0.33333333333333331</v>
      </c>
      <c r="G2924" t="s">
        <v>9345</v>
      </c>
      <c r="H2924" t="s">
        <v>38</v>
      </c>
      <c r="I2924">
        <v>60</v>
      </c>
      <c r="J2924">
        <v>0</v>
      </c>
      <c r="K2924" s="4">
        <v>1000000000000000</v>
      </c>
      <c r="L2924" t="s">
        <v>11143</v>
      </c>
      <c r="M2924" t="s">
        <v>24</v>
      </c>
      <c r="N2924" t="s">
        <v>10963</v>
      </c>
      <c r="O2924" t="s">
        <v>453</v>
      </c>
      <c r="P2924" t="s">
        <v>180</v>
      </c>
      <c r="Q2924" t="s">
        <v>3275</v>
      </c>
    </row>
    <row r="2925" spans="1:17" x14ac:dyDescent="0.25">
      <c r="A2925" t="s">
        <v>11141</v>
      </c>
      <c r="B2925" t="s">
        <v>179</v>
      </c>
      <c r="C2925">
        <v>5</v>
      </c>
      <c r="D2925" t="s">
        <v>18</v>
      </c>
      <c r="E2925" t="s">
        <v>29</v>
      </c>
      <c r="F2925" s="1">
        <v>0.33333333333333331</v>
      </c>
      <c r="G2925" t="s">
        <v>158</v>
      </c>
      <c r="H2925" t="s">
        <v>38</v>
      </c>
      <c r="I2925">
        <v>60</v>
      </c>
      <c r="J2925">
        <v>0</v>
      </c>
      <c r="K2925" s="4">
        <v>1000000000000000</v>
      </c>
      <c r="L2925" t="s">
        <v>11143</v>
      </c>
      <c r="M2925" t="s">
        <v>24</v>
      </c>
      <c r="N2925" t="s">
        <v>10963</v>
      </c>
      <c r="O2925" t="s">
        <v>453</v>
      </c>
      <c r="P2925" t="s">
        <v>180</v>
      </c>
      <c r="Q2925" t="s">
        <v>3276</v>
      </c>
    </row>
    <row r="2926" spans="1:17" x14ac:dyDescent="0.25">
      <c r="A2926" t="s">
        <v>11144</v>
      </c>
      <c r="B2926" t="s">
        <v>391</v>
      </c>
      <c r="C2926">
        <v>1</v>
      </c>
      <c r="D2926" t="s">
        <v>18</v>
      </c>
      <c r="E2926" t="s">
        <v>33</v>
      </c>
      <c r="F2926" s="1">
        <v>0.8125</v>
      </c>
      <c r="G2926" t="s">
        <v>11142</v>
      </c>
      <c r="H2926" t="s">
        <v>38</v>
      </c>
      <c r="I2926">
        <v>60</v>
      </c>
      <c r="J2926">
        <v>156</v>
      </c>
      <c r="K2926" s="4">
        <v>9.9999999999999998E+37</v>
      </c>
      <c r="L2926" t="s">
        <v>38</v>
      </c>
      <c r="M2926" t="s">
        <v>24</v>
      </c>
      <c r="N2926" t="s">
        <v>10963</v>
      </c>
      <c r="O2926" t="s">
        <v>331</v>
      </c>
      <c r="P2926" t="s">
        <v>9372</v>
      </c>
      <c r="Q2926" t="s">
        <v>3277</v>
      </c>
    </row>
    <row r="2927" spans="1:17" x14ac:dyDescent="0.25">
      <c r="A2927" t="s">
        <v>11144</v>
      </c>
      <c r="B2927" t="s">
        <v>17</v>
      </c>
      <c r="C2927">
        <v>1</v>
      </c>
      <c r="D2927" t="s">
        <v>18</v>
      </c>
      <c r="E2927" t="s">
        <v>29</v>
      </c>
      <c r="F2927" s="1">
        <v>0.375</v>
      </c>
      <c r="G2927" t="s">
        <v>9162</v>
      </c>
      <c r="H2927" t="s">
        <v>38</v>
      </c>
      <c r="I2927">
        <v>60</v>
      </c>
      <c r="J2927">
        <v>171</v>
      </c>
      <c r="K2927" s="4">
        <v>1.0000000000000001E+44</v>
      </c>
      <c r="L2927" t="s">
        <v>11143</v>
      </c>
      <c r="M2927" t="s">
        <v>24</v>
      </c>
      <c r="N2927" t="s">
        <v>10963</v>
      </c>
      <c r="O2927" t="s">
        <v>331</v>
      </c>
      <c r="P2927" t="s">
        <v>20</v>
      </c>
      <c r="Q2927" t="s">
        <v>3278</v>
      </c>
    </row>
    <row r="2928" spans="1:17" x14ac:dyDescent="0.25">
      <c r="A2928" t="s">
        <v>11144</v>
      </c>
      <c r="B2928" t="s">
        <v>28</v>
      </c>
      <c r="C2928">
        <v>1</v>
      </c>
      <c r="D2928" t="s">
        <v>18</v>
      </c>
      <c r="E2928" t="s">
        <v>29</v>
      </c>
      <c r="F2928" s="1">
        <v>0.375</v>
      </c>
      <c r="G2928" t="s">
        <v>9162</v>
      </c>
      <c r="H2928" t="s">
        <v>38</v>
      </c>
      <c r="I2928">
        <v>60</v>
      </c>
      <c r="J2928">
        <v>171</v>
      </c>
      <c r="K2928" s="4">
        <v>1.0000000000000001E+32</v>
      </c>
      <c r="L2928" t="s">
        <v>11143</v>
      </c>
      <c r="M2928" t="s">
        <v>24</v>
      </c>
      <c r="N2928" t="s">
        <v>10963</v>
      </c>
      <c r="O2928" t="s">
        <v>331</v>
      </c>
      <c r="P2928" t="s">
        <v>20</v>
      </c>
      <c r="Q2928" t="s">
        <v>3279</v>
      </c>
    </row>
    <row r="2929" spans="1:17" x14ac:dyDescent="0.25">
      <c r="A2929" t="s">
        <v>11144</v>
      </c>
      <c r="B2929" t="s">
        <v>44</v>
      </c>
      <c r="C2929">
        <v>1</v>
      </c>
      <c r="D2929" t="s">
        <v>18</v>
      </c>
      <c r="E2929" t="s">
        <v>33</v>
      </c>
      <c r="F2929" s="1">
        <v>0.45833333333333331</v>
      </c>
      <c r="G2929" t="s">
        <v>9196</v>
      </c>
      <c r="H2929" t="s">
        <v>38</v>
      </c>
      <c r="I2929">
        <v>60</v>
      </c>
      <c r="J2929">
        <v>0</v>
      </c>
      <c r="K2929" s="4">
        <v>1E+16</v>
      </c>
      <c r="L2929" t="s">
        <v>11143</v>
      </c>
      <c r="M2929" t="s">
        <v>24</v>
      </c>
      <c r="N2929" t="s">
        <v>10963</v>
      </c>
      <c r="O2929" t="s">
        <v>331</v>
      </c>
      <c r="P2929" t="s">
        <v>45</v>
      </c>
      <c r="Q2929" t="s">
        <v>3280</v>
      </c>
    </row>
    <row r="2930" spans="1:17" x14ac:dyDescent="0.25">
      <c r="A2930" t="s">
        <v>11144</v>
      </c>
      <c r="B2930" t="s">
        <v>44</v>
      </c>
      <c r="C2930">
        <v>2</v>
      </c>
      <c r="D2930" t="s">
        <v>18</v>
      </c>
      <c r="E2930" t="s">
        <v>19</v>
      </c>
      <c r="F2930" s="1">
        <v>0.45833333333333331</v>
      </c>
      <c r="G2930" t="s">
        <v>9159</v>
      </c>
      <c r="H2930" t="s">
        <v>38</v>
      </c>
      <c r="I2930">
        <v>60</v>
      </c>
      <c r="J2930">
        <v>0</v>
      </c>
      <c r="K2930" s="4">
        <v>1E+16</v>
      </c>
      <c r="L2930" t="s">
        <v>11143</v>
      </c>
      <c r="M2930" t="s">
        <v>24</v>
      </c>
      <c r="N2930" t="s">
        <v>10963</v>
      </c>
      <c r="O2930" t="s">
        <v>331</v>
      </c>
      <c r="P2930" t="s">
        <v>45</v>
      </c>
      <c r="Q2930" t="s">
        <v>3281</v>
      </c>
    </row>
    <row r="2931" spans="1:17" x14ac:dyDescent="0.25">
      <c r="A2931" t="s">
        <v>11144</v>
      </c>
      <c r="B2931" t="s">
        <v>44</v>
      </c>
      <c r="C2931">
        <v>3</v>
      </c>
      <c r="D2931" t="s">
        <v>18</v>
      </c>
      <c r="E2931" t="s">
        <v>19</v>
      </c>
      <c r="F2931" s="1">
        <v>0.45833333333333331</v>
      </c>
      <c r="G2931" t="s">
        <v>9229</v>
      </c>
      <c r="H2931" t="s">
        <v>38</v>
      </c>
      <c r="I2931">
        <v>60</v>
      </c>
      <c r="J2931">
        <v>0</v>
      </c>
      <c r="K2931" s="4">
        <v>1E+16</v>
      </c>
      <c r="L2931" t="s">
        <v>11143</v>
      </c>
      <c r="M2931" t="s">
        <v>24</v>
      </c>
      <c r="N2931" t="s">
        <v>10963</v>
      </c>
      <c r="O2931" t="s">
        <v>331</v>
      </c>
      <c r="P2931" t="s">
        <v>45</v>
      </c>
      <c r="Q2931" t="s">
        <v>3282</v>
      </c>
    </row>
    <row r="2932" spans="1:17" x14ac:dyDescent="0.25">
      <c r="A2932" t="s">
        <v>11144</v>
      </c>
      <c r="B2932" t="s">
        <v>44</v>
      </c>
      <c r="C2932">
        <v>4</v>
      </c>
      <c r="D2932" t="s">
        <v>18</v>
      </c>
      <c r="E2932" t="s">
        <v>33</v>
      </c>
      <c r="F2932" s="1">
        <v>0.45833333333333331</v>
      </c>
      <c r="G2932" t="s">
        <v>9208</v>
      </c>
      <c r="H2932" t="s">
        <v>38</v>
      </c>
      <c r="I2932">
        <v>60</v>
      </c>
      <c r="J2932">
        <v>0</v>
      </c>
      <c r="K2932" s="4">
        <v>1E+16</v>
      </c>
      <c r="L2932" t="s">
        <v>11143</v>
      </c>
      <c r="M2932" t="s">
        <v>24</v>
      </c>
      <c r="N2932" t="s">
        <v>10963</v>
      </c>
      <c r="O2932" t="s">
        <v>331</v>
      </c>
      <c r="P2932" t="s">
        <v>45</v>
      </c>
      <c r="Q2932" t="s">
        <v>3283</v>
      </c>
    </row>
    <row r="2933" spans="1:17" x14ac:dyDescent="0.25">
      <c r="A2933" t="s">
        <v>11144</v>
      </c>
      <c r="B2933" t="s">
        <v>243</v>
      </c>
      <c r="C2933">
        <v>1</v>
      </c>
      <c r="D2933" t="s">
        <v>18</v>
      </c>
      <c r="E2933" t="s">
        <v>19</v>
      </c>
      <c r="F2933" s="1">
        <v>0.41666666666666669</v>
      </c>
      <c r="G2933" t="s">
        <v>9799</v>
      </c>
      <c r="H2933" t="s">
        <v>38</v>
      </c>
      <c r="I2933">
        <v>60</v>
      </c>
      <c r="J2933">
        <v>0</v>
      </c>
      <c r="K2933" s="4">
        <v>100000000000</v>
      </c>
      <c r="L2933" t="s">
        <v>11143</v>
      </c>
      <c r="M2933" t="s">
        <v>24</v>
      </c>
      <c r="N2933" t="s">
        <v>10963</v>
      </c>
      <c r="O2933" t="s">
        <v>331</v>
      </c>
      <c r="P2933" t="s">
        <v>9372</v>
      </c>
      <c r="Q2933" t="s">
        <v>3284</v>
      </c>
    </row>
    <row r="2934" spans="1:17" x14ac:dyDescent="0.25">
      <c r="A2934" t="s">
        <v>11144</v>
      </c>
      <c r="B2934" t="s">
        <v>243</v>
      </c>
      <c r="C2934">
        <v>2</v>
      </c>
      <c r="D2934" t="s">
        <v>18</v>
      </c>
      <c r="E2934" t="s">
        <v>29</v>
      </c>
      <c r="F2934" s="1">
        <v>0.375</v>
      </c>
      <c r="G2934" t="s">
        <v>9799</v>
      </c>
      <c r="H2934" t="s">
        <v>38</v>
      </c>
      <c r="I2934">
        <v>60</v>
      </c>
      <c r="J2934">
        <v>0</v>
      </c>
      <c r="K2934" s="4">
        <v>100000000000</v>
      </c>
      <c r="L2934" t="s">
        <v>11143</v>
      </c>
      <c r="M2934" t="s">
        <v>24</v>
      </c>
      <c r="N2934" t="s">
        <v>10963</v>
      </c>
      <c r="O2934" t="s">
        <v>331</v>
      </c>
      <c r="P2934" t="s">
        <v>9372</v>
      </c>
      <c r="Q2934" t="s">
        <v>3285</v>
      </c>
    </row>
    <row r="2935" spans="1:17" x14ac:dyDescent="0.25">
      <c r="A2935" t="s">
        <v>11144</v>
      </c>
      <c r="B2935" t="s">
        <v>243</v>
      </c>
      <c r="C2935">
        <v>3</v>
      </c>
      <c r="D2935" t="s">
        <v>18</v>
      </c>
      <c r="E2935" t="s">
        <v>42</v>
      </c>
      <c r="F2935" s="1">
        <v>0.41666666666666669</v>
      </c>
      <c r="G2935" t="s">
        <v>10173</v>
      </c>
      <c r="H2935" t="s">
        <v>38</v>
      </c>
      <c r="I2935">
        <v>60</v>
      </c>
      <c r="J2935">
        <v>0</v>
      </c>
      <c r="K2935" s="4">
        <v>100000000000</v>
      </c>
      <c r="L2935" t="s">
        <v>11143</v>
      </c>
      <c r="M2935" t="s">
        <v>24</v>
      </c>
      <c r="N2935" t="s">
        <v>10963</v>
      </c>
      <c r="O2935" t="s">
        <v>331</v>
      </c>
      <c r="P2935" t="s">
        <v>9372</v>
      </c>
      <c r="Q2935" t="s">
        <v>3286</v>
      </c>
    </row>
    <row r="2936" spans="1:17" x14ac:dyDescent="0.25">
      <c r="A2936" t="s">
        <v>11144</v>
      </c>
      <c r="B2936" t="s">
        <v>243</v>
      </c>
      <c r="C2936">
        <v>4</v>
      </c>
      <c r="D2936" t="s">
        <v>18</v>
      </c>
      <c r="E2936" t="s">
        <v>29</v>
      </c>
      <c r="F2936" s="1">
        <v>0.41666666666666669</v>
      </c>
      <c r="G2936" t="s">
        <v>9799</v>
      </c>
      <c r="H2936" t="s">
        <v>38</v>
      </c>
      <c r="I2936">
        <v>60</v>
      </c>
      <c r="J2936">
        <v>0</v>
      </c>
      <c r="K2936" s="4">
        <v>100000000000</v>
      </c>
      <c r="L2936" t="s">
        <v>38</v>
      </c>
      <c r="M2936" t="s">
        <v>24</v>
      </c>
      <c r="N2936" t="s">
        <v>10963</v>
      </c>
      <c r="O2936" t="s">
        <v>331</v>
      </c>
      <c r="P2936" t="s">
        <v>45</v>
      </c>
      <c r="Q2936" t="s">
        <v>3287</v>
      </c>
    </row>
    <row r="2937" spans="1:17" x14ac:dyDescent="0.25">
      <c r="A2937" t="s">
        <v>11144</v>
      </c>
      <c r="B2937" t="s">
        <v>437</v>
      </c>
      <c r="C2937">
        <v>1</v>
      </c>
      <c r="D2937" t="s">
        <v>18</v>
      </c>
      <c r="E2937" t="s">
        <v>29</v>
      </c>
      <c r="F2937" s="1">
        <v>0.45833333333333331</v>
      </c>
      <c r="G2937" t="s">
        <v>9359</v>
      </c>
      <c r="H2937" t="s">
        <v>38</v>
      </c>
      <c r="I2937">
        <v>60</v>
      </c>
      <c r="J2937">
        <v>34</v>
      </c>
      <c r="K2937" s="4">
        <v>1E+22</v>
      </c>
      <c r="L2937" t="s">
        <v>38</v>
      </c>
      <c r="M2937" t="s">
        <v>24</v>
      </c>
      <c r="N2937" t="s">
        <v>10963</v>
      </c>
      <c r="O2937" t="s">
        <v>331</v>
      </c>
      <c r="P2937" t="s">
        <v>45</v>
      </c>
      <c r="Q2937" t="s">
        <v>3288</v>
      </c>
    </row>
    <row r="2938" spans="1:17" x14ac:dyDescent="0.25">
      <c r="A2938" t="s">
        <v>11144</v>
      </c>
      <c r="B2938" t="s">
        <v>437</v>
      </c>
      <c r="C2938">
        <v>2</v>
      </c>
      <c r="D2938" t="s">
        <v>18</v>
      </c>
      <c r="E2938" t="s">
        <v>33</v>
      </c>
      <c r="F2938" s="1">
        <v>0.5</v>
      </c>
      <c r="G2938" t="s">
        <v>9210</v>
      </c>
      <c r="H2938" t="s">
        <v>38</v>
      </c>
      <c r="I2938">
        <v>60</v>
      </c>
      <c r="J2938">
        <v>37</v>
      </c>
      <c r="K2938" s="4">
        <v>1E+22</v>
      </c>
      <c r="L2938" t="s">
        <v>38</v>
      </c>
      <c r="M2938" t="s">
        <v>24</v>
      </c>
      <c r="N2938" t="s">
        <v>10963</v>
      </c>
      <c r="O2938" t="s">
        <v>331</v>
      </c>
      <c r="P2938" t="s">
        <v>45</v>
      </c>
      <c r="Q2938" t="s">
        <v>3289</v>
      </c>
    </row>
    <row r="2939" spans="1:17" x14ac:dyDescent="0.25">
      <c r="A2939" t="s">
        <v>11144</v>
      </c>
      <c r="B2939" t="s">
        <v>437</v>
      </c>
      <c r="C2939">
        <v>3</v>
      </c>
      <c r="D2939" t="s">
        <v>18</v>
      </c>
      <c r="E2939" t="s">
        <v>42</v>
      </c>
      <c r="F2939" s="1">
        <v>0.45833333333333331</v>
      </c>
      <c r="G2939" t="s">
        <v>9235</v>
      </c>
      <c r="H2939" t="s">
        <v>38</v>
      </c>
      <c r="I2939">
        <v>60</v>
      </c>
      <c r="J2939">
        <v>36</v>
      </c>
      <c r="K2939" s="4">
        <v>1E+22</v>
      </c>
      <c r="L2939" t="s">
        <v>38</v>
      </c>
      <c r="M2939" t="s">
        <v>24</v>
      </c>
      <c r="N2939" t="s">
        <v>10963</v>
      </c>
      <c r="O2939" t="s">
        <v>331</v>
      </c>
      <c r="P2939" t="s">
        <v>45</v>
      </c>
      <c r="Q2939" t="s">
        <v>3290</v>
      </c>
    </row>
    <row r="2940" spans="1:17" x14ac:dyDescent="0.25">
      <c r="A2940" t="s">
        <v>11144</v>
      </c>
      <c r="B2940" t="s">
        <v>437</v>
      </c>
      <c r="C2940">
        <v>4</v>
      </c>
      <c r="D2940" t="s">
        <v>18</v>
      </c>
      <c r="E2940" t="s">
        <v>42</v>
      </c>
      <c r="F2940" s="1">
        <v>0.45833333333333331</v>
      </c>
      <c r="G2940" t="s">
        <v>10952</v>
      </c>
      <c r="H2940" t="s">
        <v>38</v>
      </c>
      <c r="I2940">
        <v>60</v>
      </c>
      <c r="J2940">
        <v>37</v>
      </c>
      <c r="K2940" s="4">
        <v>1E+22</v>
      </c>
      <c r="L2940" t="s">
        <v>38</v>
      </c>
      <c r="M2940" t="s">
        <v>24</v>
      </c>
      <c r="N2940" t="s">
        <v>10963</v>
      </c>
      <c r="O2940" t="s">
        <v>331</v>
      </c>
      <c r="P2940" t="s">
        <v>45</v>
      </c>
      <c r="Q2940" t="s">
        <v>3291</v>
      </c>
    </row>
    <row r="2941" spans="1:17" x14ac:dyDescent="0.25">
      <c r="A2941" t="s">
        <v>11144</v>
      </c>
      <c r="B2941" t="s">
        <v>179</v>
      </c>
      <c r="C2941">
        <v>1</v>
      </c>
      <c r="D2941" t="s">
        <v>18</v>
      </c>
      <c r="E2941" t="s">
        <v>33</v>
      </c>
      <c r="F2941" s="1">
        <v>0.66666666666666663</v>
      </c>
      <c r="G2941" t="s">
        <v>9160</v>
      </c>
      <c r="H2941" t="s">
        <v>38</v>
      </c>
      <c r="I2941">
        <v>60</v>
      </c>
      <c r="J2941">
        <v>0</v>
      </c>
      <c r="K2941" s="4">
        <v>1000000000000000</v>
      </c>
      <c r="L2941" t="s">
        <v>11143</v>
      </c>
      <c r="M2941" t="s">
        <v>24</v>
      </c>
      <c r="N2941" t="s">
        <v>10963</v>
      </c>
      <c r="O2941" t="s">
        <v>331</v>
      </c>
      <c r="P2941" t="s">
        <v>180</v>
      </c>
      <c r="Q2941" t="s">
        <v>3292</v>
      </c>
    </row>
    <row r="2942" spans="1:17" x14ac:dyDescent="0.25">
      <c r="A2942" t="s">
        <v>11144</v>
      </c>
      <c r="B2942" t="s">
        <v>179</v>
      </c>
      <c r="C2942">
        <v>2</v>
      </c>
      <c r="D2942" t="s">
        <v>18</v>
      </c>
      <c r="E2942" t="s">
        <v>29</v>
      </c>
      <c r="F2942" s="1">
        <v>0.33333333333333331</v>
      </c>
      <c r="G2942" t="s">
        <v>9301</v>
      </c>
      <c r="H2942" t="s">
        <v>38</v>
      </c>
      <c r="I2942">
        <v>60</v>
      </c>
      <c r="J2942">
        <v>0</v>
      </c>
      <c r="K2942" s="4">
        <v>1000000000000000</v>
      </c>
      <c r="L2942" t="s">
        <v>11143</v>
      </c>
      <c r="M2942" t="s">
        <v>24</v>
      </c>
      <c r="N2942" t="s">
        <v>10963</v>
      </c>
      <c r="O2942" t="s">
        <v>331</v>
      </c>
      <c r="P2942" t="s">
        <v>180</v>
      </c>
      <c r="Q2942" t="s">
        <v>3293</v>
      </c>
    </row>
    <row r="2943" spans="1:17" x14ac:dyDescent="0.25">
      <c r="A2943" t="s">
        <v>11144</v>
      </c>
      <c r="B2943" t="s">
        <v>179</v>
      </c>
      <c r="C2943">
        <v>3</v>
      </c>
      <c r="D2943" t="s">
        <v>18</v>
      </c>
      <c r="E2943" t="s">
        <v>33</v>
      </c>
      <c r="F2943" s="1">
        <v>0.66666666666666663</v>
      </c>
      <c r="G2943" t="s">
        <v>158</v>
      </c>
      <c r="H2943" t="s">
        <v>38</v>
      </c>
      <c r="I2943">
        <v>60</v>
      </c>
      <c r="J2943">
        <v>0</v>
      </c>
      <c r="K2943" s="4">
        <v>1000000000000000</v>
      </c>
      <c r="L2943" t="s">
        <v>11143</v>
      </c>
      <c r="M2943" t="s">
        <v>24</v>
      </c>
      <c r="N2943" t="s">
        <v>10963</v>
      </c>
      <c r="O2943" t="s">
        <v>331</v>
      </c>
      <c r="P2943" t="s">
        <v>180</v>
      </c>
      <c r="Q2943" t="s">
        <v>3294</v>
      </c>
    </row>
    <row r="2944" spans="1:17" x14ac:dyDescent="0.25">
      <c r="A2944" t="s">
        <v>11144</v>
      </c>
      <c r="B2944" t="s">
        <v>179</v>
      </c>
      <c r="C2944">
        <v>4</v>
      </c>
      <c r="D2944" t="s">
        <v>18</v>
      </c>
      <c r="E2944" t="s">
        <v>29</v>
      </c>
      <c r="F2944" s="1">
        <v>0.33333333333333331</v>
      </c>
      <c r="G2944" t="s">
        <v>9345</v>
      </c>
      <c r="H2944" t="s">
        <v>38</v>
      </c>
      <c r="I2944">
        <v>60</v>
      </c>
      <c r="J2944">
        <v>0</v>
      </c>
      <c r="K2944" s="4">
        <v>1000000000000000</v>
      </c>
      <c r="L2944" t="s">
        <v>11143</v>
      </c>
      <c r="M2944" t="s">
        <v>24</v>
      </c>
      <c r="N2944" t="s">
        <v>10963</v>
      </c>
      <c r="O2944" t="s">
        <v>331</v>
      </c>
      <c r="P2944" t="s">
        <v>180</v>
      </c>
      <c r="Q2944" t="s">
        <v>3295</v>
      </c>
    </row>
    <row r="2945" spans="1:17" x14ac:dyDescent="0.25">
      <c r="A2945" t="s">
        <v>11144</v>
      </c>
      <c r="B2945" t="s">
        <v>179</v>
      </c>
      <c r="C2945">
        <v>5</v>
      </c>
      <c r="D2945" t="s">
        <v>18</v>
      </c>
      <c r="E2945" t="s">
        <v>29</v>
      </c>
      <c r="F2945" s="1">
        <v>0.33333333333333331</v>
      </c>
      <c r="G2945" t="s">
        <v>158</v>
      </c>
      <c r="H2945" t="s">
        <v>38</v>
      </c>
      <c r="I2945">
        <v>60</v>
      </c>
      <c r="J2945">
        <v>0</v>
      </c>
      <c r="K2945" s="4">
        <v>1000000000000000</v>
      </c>
      <c r="L2945" t="s">
        <v>11143</v>
      </c>
      <c r="M2945" t="s">
        <v>24</v>
      </c>
      <c r="N2945" t="s">
        <v>10963</v>
      </c>
      <c r="O2945" t="s">
        <v>331</v>
      </c>
      <c r="P2945" t="s">
        <v>180</v>
      </c>
      <c r="Q2945" t="s">
        <v>3296</v>
      </c>
    </row>
    <row r="2946" spans="1:17" x14ac:dyDescent="0.25">
      <c r="A2946" t="s">
        <v>11145</v>
      </c>
      <c r="B2946" t="s">
        <v>391</v>
      </c>
      <c r="C2946" t="s">
        <v>411</v>
      </c>
      <c r="D2946" t="s">
        <v>18</v>
      </c>
      <c r="E2946" t="s">
        <v>19</v>
      </c>
      <c r="F2946" s="1">
        <v>0.33333333333333331</v>
      </c>
      <c r="G2946" t="s">
        <v>10982</v>
      </c>
      <c r="H2946" t="s">
        <v>11146</v>
      </c>
      <c r="I2946">
        <v>120</v>
      </c>
      <c r="J2946">
        <v>62</v>
      </c>
      <c r="K2946" s="4">
        <v>1.0000000001100001E+41</v>
      </c>
      <c r="L2946" t="s">
        <v>11147</v>
      </c>
      <c r="M2946" t="s">
        <v>24</v>
      </c>
      <c r="N2946" t="s">
        <v>10963</v>
      </c>
      <c r="O2946" t="s">
        <v>25</v>
      </c>
      <c r="P2946" t="s">
        <v>9372</v>
      </c>
      <c r="Q2946" t="s">
        <v>3297</v>
      </c>
    </row>
    <row r="2947" spans="1:17" x14ac:dyDescent="0.25">
      <c r="A2947" t="s">
        <v>11145</v>
      </c>
      <c r="B2947" t="s">
        <v>391</v>
      </c>
      <c r="C2947" t="s">
        <v>413</v>
      </c>
      <c r="D2947" t="s">
        <v>18</v>
      </c>
      <c r="E2947" t="s">
        <v>33</v>
      </c>
      <c r="F2947" s="1">
        <v>0.33333333333333331</v>
      </c>
      <c r="G2947" t="s">
        <v>10982</v>
      </c>
      <c r="H2947" t="s">
        <v>11148</v>
      </c>
      <c r="I2947">
        <v>120</v>
      </c>
      <c r="J2947">
        <v>62</v>
      </c>
      <c r="K2947" s="4">
        <v>9.9999999999999994E+38</v>
      </c>
      <c r="L2947" t="s">
        <v>11147</v>
      </c>
      <c r="M2947" t="s">
        <v>24</v>
      </c>
      <c r="N2947" t="s">
        <v>10963</v>
      </c>
      <c r="O2947" t="s">
        <v>25</v>
      </c>
      <c r="P2947" t="s">
        <v>9372</v>
      </c>
      <c r="Q2947" t="s">
        <v>3297</v>
      </c>
    </row>
    <row r="2948" spans="1:17" x14ac:dyDescent="0.25">
      <c r="A2948" t="s">
        <v>11145</v>
      </c>
      <c r="B2948" t="s">
        <v>391</v>
      </c>
      <c r="C2948" t="s">
        <v>966</v>
      </c>
      <c r="D2948" t="s">
        <v>18</v>
      </c>
      <c r="E2948" t="s">
        <v>29</v>
      </c>
      <c r="F2948" s="1">
        <v>0.33333333333333331</v>
      </c>
      <c r="G2948" t="s">
        <v>10982</v>
      </c>
      <c r="H2948" t="s">
        <v>11149</v>
      </c>
      <c r="I2948">
        <v>120</v>
      </c>
      <c r="J2948">
        <v>56</v>
      </c>
      <c r="K2948" s="4">
        <v>1.0000000001100001E+41</v>
      </c>
      <c r="L2948" t="s">
        <v>11147</v>
      </c>
      <c r="M2948" t="s">
        <v>24</v>
      </c>
      <c r="N2948" t="s">
        <v>10963</v>
      </c>
      <c r="O2948" t="s">
        <v>25</v>
      </c>
      <c r="P2948" t="s">
        <v>9372</v>
      </c>
      <c r="Q2948" t="s">
        <v>3298</v>
      </c>
    </row>
    <row r="2949" spans="1:17" x14ac:dyDescent="0.25">
      <c r="A2949" t="s">
        <v>11145</v>
      </c>
      <c r="B2949" t="s">
        <v>391</v>
      </c>
      <c r="C2949" t="s">
        <v>968</v>
      </c>
      <c r="D2949" t="s">
        <v>18</v>
      </c>
      <c r="E2949" t="s">
        <v>37</v>
      </c>
      <c r="F2949" s="1">
        <v>0.33333333333333331</v>
      </c>
      <c r="G2949" t="s">
        <v>10982</v>
      </c>
      <c r="H2949" t="s">
        <v>11150</v>
      </c>
      <c r="I2949">
        <v>120</v>
      </c>
      <c r="J2949">
        <v>56</v>
      </c>
      <c r="K2949" s="4">
        <v>9.9999999999999994E+38</v>
      </c>
      <c r="L2949" t="s">
        <v>11147</v>
      </c>
      <c r="M2949" t="s">
        <v>24</v>
      </c>
      <c r="N2949" t="s">
        <v>10963</v>
      </c>
      <c r="O2949" t="s">
        <v>25</v>
      </c>
      <c r="P2949" t="s">
        <v>9372</v>
      </c>
      <c r="Q2949" t="s">
        <v>3298</v>
      </c>
    </row>
    <row r="2950" spans="1:17" x14ac:dyDescent="0.25">
      <c r="A2950" t="s">
        <v>11145</v>
      </c>
      <c r="B2950" t="s">
        <v>391</v>
      </c>
      <c r="C2950" t="s">
        <v>969</v>
      </c>
      <c r="D2950" t="s">
        <v>18</v>
      </c>
      <c r="E2950" t="s">
        <v>29</v>
      </c>
      <c r="F2950" s="1">
        <v>0.41666666666666669</v>
      </c>
      <c r="G2950" t="s">
        <v>10982</v>
      </c>
      <c r="H2950" t="s">
        <v>11149</v>
      </c>
      <c r="I2950">
        <v>120</v>
      </c>
      <c r="J2950">
        <v>62</v>
      </c>
      <c r="K2950" s="4">
        <v>1.0000000001100001E+41</v>
      </c>
      <c r="L2950" t="s">
        <v>11147</v>
      </c>
      <c r="M2950" t="s">
        <v>24</v>
      </c>
      <c r="N2950" t="s">
        <v>10963</v>
      </c>
      <c r="O2950" t="s">
        <v>25</v>
      </c>
      <c r="P2950" t="s">
        <v>9372</v>
      </c>
      <c r="Q2950" t="s">
        <v>3299</v>
      </c>
    </row>
    <row r="2951" spans="1:17" x14ac:dyDescent="0.25">
      <c r="A2951" t="s">
        <v>11145</v>
      </c>
      <c r="B2951" t="s">
        <v>391</v>
      </c>
      <c r="C2951" t="s">
        <v>971</v>
      </c>
      <c r="D2951" t="s">
        <v>18</v>
      </c>
      <c r="E2951" t="s">
        <v>37</v>
      </c>
      <c r="F2951" s="1">
        <v>0.41666666666666669</v>
      </c>
      <c r="G2951" t="s">
        <v>10982</v>
      </c>
      <c r="H2951" t="s">
        <v>11150</v>
      </c>
      <c r="I2951">
        <v>120</v>
      </c>
      <c r="J2951">
        <v>62</v>
      </c>
      <c r="K2951" s="4">
        <v>9.9999999999999994E+38</v>
      </c>
      <c r="L2951" t="s">
        <v>11147</v>
      </c>
      <c r="M2951" t="s">
        <v>24</v>
      </c>
      <c r="N2951" t="s">
        <v>10963</v>
      </c>
      <c r="O2951" t="s">
        <v>25</v>
      </c>
      <c r="P2951" t="s">
        <v>9372</v>
      </c>
      <c r="Q2951" t="s">
        <v>3299</v>
      </c>
    </row>
    <row r="2952" spans="1:17" x14ac:dyDescent="0.25">
      <c r="A2952" t="s">
        <v>11145</v>
      </c>
      <c r="B2952" t="s">
        <v>17</v>
      </c>
      <c r="C2952">
        <v>1</v>
      </c>
      <c r="D2952" t="s">
        <v>18</v>
      </c>
      <c r="E2952" t="s">
        <v>19</v>
      </c>
      <c r="F2952" s="1">
        <v>0.5</v>
      </c>
      <c r="G2952" t="s">
        <v>10244</v>
      </c>
      <c r="H2952" t="s">
        <v>11151</v>
      </c>
      <c r="I2952">
        <v>60</v>
      </c>
      <c r="J2952">
        <v>185</v>
      </c>
      <c r="K2952" s="4">
        <v>1.1111010001111099E+44</v>
      </c>
      <c r="L2952" t="s">
        <v>11147</v>
      </c>
      <c r="M2952" t="s">
        <v>915</v>
      </c>
      <c r="N2952" t="s">
        <v>10963</v>
      </c>
      <c r="O2952" t="s">
        <v>25</v>
      </c>
      <c r="P2952" t="s">
        <v>20</v>
      </c>
      <c r="Q2952" t="s">
        <v>3300</v>
      </c>
    </row>
    <row r="2953" spans="1:17" x14ac:dyDescent="0.25">
      <c r="A2953" t="s">
        <v>11145</v>
      </c>
      <c r="B2953" t="s">
        <v>28</v>
      </c>
      <c r="C2953">
        <v>1</v>
      </c>
      <c r="D2953" t="s">
        <v>18</v>
      </c>
      <c r="E2953" t="s">
        <v>29</v>
      </c>
      <c r="F2953" s="1">
        <v>0.58333333333333337</v>
      </c>
      <c r="G2953" t="s">
        <v>10244</v>
      </c>
      <c r="H2953" t="s">
        <v>11152</v>
      </c>
      <c r="I2953">
        <v>60</v>
      </c>
      <c r="J2953">
        <v>185</v>
      </c>
      <c r="K2953" s="4">
        <v>1.1111010001111099E+44</v>
      </c>
      <c r="L2953" t="s">
        <v>11147</v>
      </c>
      <c r="M2953" t="s">
        <v>915</v>
      </c>
      <c r="N2953" t="s">
        <v>10963</v>
      </c>
      <c r="O2953" t="s">
        <v>25</v>
      </c>
      <c r="P2953" t="s">
        <v>20</v>
      </c>
      <c r="Q2953" t="s">
        <v>3301</v>
      </c>
    </row>
    <row r="2954" spans="1:17" x14ac:dyDescent="0.25">
      <c r="A2954" t="s">
        <v>11145</v>
      </c>
      <c r="B2954" t="s">
        <v>32</v>
      </c>
      <c r="C2954">
        <v>1</v>
      </c>
      <c r="D2954" t="s">
        <v>18</v>
      </c>
      <c r="E2954" t="s">
        <v>33</v>
      </c>
      <c r="F2954" s="1">
        <v>0.58333333333333337</v>
      </c>
      <c r="G2954" t="s">
        <v>10244</v>
      </c>
      <c r="H2954" t="s">
        <v>11153</v>
      </c>
      <c r="I2954">
        <v>60</v>
      </c>
      <c r="J2954">
        <v>185</v>
      </c>
      <c r="K2954" s="4">
        <v>1.1111110001111099E+44</v>
      </c>
      <c r="L2954" t="s">
        <v>11147</v>
      </c>
      <c r="M2954" t="s">
        <v>915</v>
      </c>
      <c r="N2954" t="s">
        <v>10963</v>
      </c>
      <c r="O2954" t="s">
        <v>25</v>
      </c>
      <c r="P2954" t="s">
        <v>20</v>
      </c>
      <c r="Q2954" t="s">
        <v>3302</v>
      </c>
    </row>
    <row r="2955" spans="1:17" x14ac:dyDescent="0.25">
      <c r="A2955" t="s">
        <v>11145</v>
      </c>
      <c r="B2955" t="s">
        <v>479</v>
      </c>
      <c r="C2955">
        <v>1</v>
      </c>
      <c r="D2955" t="s">
        <v>18</v>
      </c>
      <c r="E2955" t="s">
        <v>29</v>
      </c>
      <c r="F2955" s="1">
        <v>0.54166666666666663</v>
      </c>
      <c r="G2955" t="s">
        <v>10244</v>
      </c>
      <c r="H2955" t="s">
        <v>11154</v>
      </c>
      <c r="I2955">
        <v>60</v>
      </c>
      <c r="J2955">
        <v>185</v>
      </c>
      <c r="K2955" s="4">
        <v>1.1111010001111099E+44</v>
      </c>
      <c r="L2955" t="s">
        <v>11147</v>
      </c>
      <c r="M2955" t="s">
        <v>915</v>
      </c>
      <c r="N2955" t="s">
        <v>10963</v>
      </c>
      <c r="O2955" t="s">
        <v>25</v>
      </c>
      <c r="P2955" t="s">
        <v>20</v>
      </c>
      <c r="Q2955" t="s">
        <v>3303</v>
      </c>
    </row>
    <row r="2956" spans="1:17" x14ac:dyDescent="0.25">
      <c r="A2956" t="s">
        <v>11145</v>
      </c>
      <c r="B2956" t="s">
        <v>502</v>
      </c>
      <c r="C2956">
        <v>1</v>
      </c>
      <c r="D2956" t="s">
        <v>18</v>
      </c>
      <c r="E2956" t="s">
        <v>33</v>
      </c>
      <c r="F2956" s="1">
        <v>0.66666666666666663</v>
      </c>
      <c r="G2956" t="s">
        <v>10775</v>
      </c>
      <c r="H2956" t="s">
        <v>11155</v>
      </c>
      <c r="I2956">
        <v>60</v>
      </c>
      <c r="J2956">
        <v>182</v>
      </c>
      <c r="K2956" s="4">
        <v>9.9999999999999994E+38</v>
      </c>
      <c r="L2956" t="s">
        <v>38</v>
      </c>
      <c r="M2956" t="s">
        <v>915</v>
      </c>
      <c r="N2956" t="s">
        <v>10963</v>
      </c>
      <c r="O2956" t="s">
        <v>25</v>
      </c>
      <c r="P2956" t="s">
        <v>20</v>
      </c>
      <c r="Q2956" t="s">
        <v>3304</v>
      </c>
    </row>
    <row r="2957" spans="1:17" x14ac:dyDescent="0.25">
      <c r="A2957" t="s">
        <v>11145</v>
      </c>
      <c r="B2957" t="s">
        <v>36</v>
      </c>
      <c r="C2957">
        <v>1</v>
      </c>
      <c r="D2957" t="s">
        <v>18</v>
      </c>
      <c r="E2957" t="s">
        <v>42</v>
      </c>
      <c r="F2957" s="1">
        <v>0.75</v>
      </c>
      <c r="G2957" t="s">
        <v>9138</v>
      </c>
      <c r="H2957" t="s">
        <v>38</v>
      </c>
      <c r="I2957">
        <v>120</v>
      </c>
      <c r="J2957">
        <v>185</v>
      </c>
      <c r="K2957" s="4">
        <v>9.9999999999999995E+33</v>
      </c>
      <c r="L2957" t="s">
        <v>38</v>
      </c>
      <c r="M2957" t="s">
        <v>24</v>
      </c>
      <c r="N2957" t="s">
        <v>10963</v>
      </c>
      <c r="O2957" t="s">
        <v>25</v>
      </c>
      <c r="P2957" t="s">
        <v>39</v>
      </c>
      <c r="Q2957" t="s">
        <v>3305</v>
      </c>
    </row>
    <row r="2958" spans="1:17" x14ac:dyDescent="0.25">
      <c r="A2958" t="s">
        <v>11145</v>
      </c>
      <c r="B2958" t="s">
        <v>44</v>
      </c>
      <c r="C2958">
        <v>1</v>
      </c>
      <c r="D2958" t="s">
        <v>18</v>
      </c>
      <c r="E2958" t="s">
        <v>37</v>
      </c>
      <c r="F2958" s="1">
        <v>0.58333333333333337</v>
      </c>
      <c r="G2958" t="s">
        <v>10244</v>
      </c>
      <c r="H2958" t="s">
        <v>11156</v>
      </c>
      <c r="I2958">
        <v>60</v>
      </c>
      <c r="J2958">
        <v>185</v>
      </c>
      <c r="K2958" s="4">
        <v>1.11101100011111E+44</v>
      </c>
      <c r="L2958" t="s">
        <v>11147</v>
      </c>
      <c r="M2958" t="s">
        <v>915</v>
      </c>
      <c r="N2958" t="s">
        <v>10963</v>
      </c>
      <c r="O2958" t="s">
        <v>25</v>
      </c>
      <c r="P2958" t="s">
        <v>45</v>
      </c>
      <c r="Q2958" t="s">
        <v>3306</v>
      </c>
    </row>
    <row r="2959" spans="1:17" x14ac:dyDescent="0.25">
      <c r="A2959" t="s">
        <v>11157</v>
      </c>
      <c r="B2959" t="s">
        <v>391</v>
      </c>
      <c r="C2959">
        <v>1</v>
      </c>
      <c r="D2959" t="s">
        <v>18</v>
      </c>
      <c r="E2959" t="s">
        <v>33</v>
      </c>
      <c r="F2959" s="1">
        <v>0.375</v>
      </c>
      <c r="G2959" t="s">
        <v>10246</v>
      </c>
      <c r="H2959" t="s">
        <v>11155</v>
      </c>
      <c r="I2959">
        <v>120</v>
      </c>
      <c r="J2959">
        <v>68</v>
      </c>
      <c r="K2959" s="4">
        <v>1.1111110001111099E+44</v>
      </c>
      <c r="L2959" t="s">
        <v>11158</v>
      </c>
      <c r="M2959" t="s">
        <v>24</v>
      </c>
      <c r="N2959" t="s">
        <v>10963</v>
      </c>
      <c r="O2959" t="s">
        <v>25</v>
      </c>
      <c r="P2959" t="s">
        <v>9372</v>
      </c>
      <c r="Q2959" t="s">
        <v>3307</v>
      </c>
    </row>
    <row r="2960" spans="1:17" x14ac:dyDescent="0.25">
      <c r="A2960" t="s">
        <v>11157</v>
      </c>
      <c r="B2960" t="s">
        <v>391</v>
      </c>
      <c r="C2960">
        <v>2</v>
      </c>
      <c r="D2960" t="s">
        <v>18</v>
      </c>
      <c r="E2960" t="s">
        <v>42</v>
      </c>
      <c r="F2960" s="1">
        <v>0.375</v>
      </c>
      <c r="G2960" t="s">
        <v>10246</v>
      </c>
      <c r="H2960" t="s">
        <v>11155</v>
      </c>
      <c r="I2960">
        <v>120</v>
      </c>
      <c r="J2960">
        <v>50</v>
      </c>
      <c r="K2960" s="4">
        <v>1.1111110001111099E+44</v>
      </c>
      <c r="L2960" t="s">
        <v>11158</v>
      </c>
      <c r="M2960" t="s">
        <v>24</v>
      </c>
      <c r="N2960" t="s">
        <v>10963</v>
      </c>
      <c r="O2960" t="s">
        <v>25</v>
      </c>
      <c r="P2960" t="s">
        <v>9372</v>
      </c>
      <c r="Q2960" t="s">
        <v>3308</v>
      </c>
    </row>
    <row r="2961" spans="1:17" x14ac:dyDescent="0.25">
      <c r="A2961" t="s">
        <v>11157</v>
      </c>
      <c r="B2961" t="s">
        <v>391</v>
      </c>
      <c r="C2961">
        <v>3</v>
      </c>
      <c r="D2961" t="s">
        <v>18</v>
      </c>
      <c r="E2961" t="s">
        <v>37</v>
      </c>
      <c r="F2961" s="1">
        <v>0.375</v>
      </c>
      <c r="G2961" t="s">
        <v>10246</v>
      </c>
      <c r="H2961" t="s">
        <v>11155</v>
      </c>
      <c r="I2961">
        <v>120</v>
      </c>
      <c r="J2961">
        <v>65</v>
      </c>
      <c r="K2961" s="4">
        <v>1.11101100011111E+44</v>
      </c>
      <c r="L2961" t="s">
        <v>11158</v>
      </c>
      <c r="M2961" t="s">
        <v>24</v>
      </c>
      <c r="N2961" t="s">
        <v>10963</v>
      </c>
      <c r="O2961" t="s">
        <v>25</v>
      </c>
      <c r="P2961" t="s">
        <v>9372</v>
      </c>
      <c r="Q2961" t="s">
        <v>3309</v>
      </c>
    </row>
    <row r="2962" spans="1:17" x14ac:dyDescent="0.25">
      <c r="A2962" t="s">
        <v>11157</v>
      </c>
      <c r="B2962" t="s">
        <v>17</v>
      </c>
      <c r="C2962">
        <v>1</v>
      </c>
      <c r="D2962" t="s">
        <v>18</v>
      </c>
      <c r="E2962" t="s">
        <v>19</v>
      </c>
      <c r="F2962" s="1">
        <v>0.58333333333333337</v>
      </c>
      <c r="G2962" t="s">
        <v>10244</v>
      </c>
      <c r="H2962" t="s">
        <v>11159</v>
      </c>
      <c r="I2962">
        <v>60</v>
      </c>
      <c r="J2962">
        <v>186</v>
      </c>
      <c r="K2962" s="4">
        <v>1.1111010001111099E+44</v>
      </c>
      <c r="L2962" t="s">
        <v>11158</v>
      </c>
      <c r="M2962" t="s">
        <v>915</v>
      </c>
      <c r="N2962" t="s">
        <v>10963</v>
      </c>
      <c r="O2962" t="s">
        <v>25</v>
      </c>
      <c r="P2962" t="s">
        <v>20</v>
      </c>
      <c r="Q2962" t="s">
        <v>3310</v>
      </c>
    </row>
    <row r="2963" spans="1:17" x14ac:dyDescent="0.25">
      <c r="A2963" t="s">
        <v>11157</v>
      </c>
      <c r="B2963" t="s">
        <v>28</v>
      </c>
      <c r="C2963">
        <v>1</v>
      </c>
      <c r="D2963" t="s">
        <v>18</v>
      </c>
      <c r="E2963" t="s">
        <v>33</v>
      </c>
      <c r="F2963" s="1">
        <v>0.625</v>
      </c>
      <c r="G2963" t="s">
        <v>10244</v>
      </c>
      <c r="H2963" t="s">
        <v>11160</v>
      </c>
      <c r="I2963">
        <v>60</v>
      </c>
      <c r="J2963">
        <v>186</v>
      </c>
      <c r="K2963" s="4">
        <v>1.1111110001111099E+44</v>
      </c>
      <c r="L2963" t="s">
        <v>11158</v>
      </c>
      <c r="M2963" t="s">
        <v>915</v>
      </c>
      <c r="N2963" t="s">
        <v>10963</v>
      </c>
      <c r="O2963" t="s">
        <v>25</v>
      </c>
      <c r="P2963" t="s">
        <v>20</v>
      </c>
      <c r="Q2963" t="s">
        <v>3311</v>
      </c>
    </row>
    <row r="2964" spans="1:17" x14ac:dyDescent="0.25">
      <c r="A2964" t="s">
        <v>11157</v>
      </c>
      <c r="B2964" t="s">
        <v>32</v>
      </c>
      <c r="C2964">
        <v>1</v>
      </c>
      <c r="D2964" t="s">
        <v>18</v>
      </c>
      <c r="E2964" t="s">
        <v>29</v>
      </c>
      <c r="F2964" s="1">
        <v>0.625</v>
      </c>
      <c r="G2964" t="s">
        <v>10244</v>
      </c>
      <c r="H2964" t="s">
        <v>11161</v>
      </c>
      <c r="I2964">
        <v>60</v>
      </c>
      <c r="J2964">
        <v>186</v>
      </c>
      <c r="K2964" s="4">
        <v>1.00011111E+38</v>
      </c>
      <c r="L2964" t="s">
        <v>11158</v>
      </c>
      <c r="M2964" t="s">
        <v>915</v>
      </c>
      <c r="N2964" t="s">
        <v>10963</v>
      </c>
      <c r="O2964" t="s">
        <v>25</v>
      </c>
      <c r="P2964" t="s">
        <v>20</v>
      </c>
      <c r="Q2964" t="s">
        <v>3312</v>
      </c>
    </row>
    <row r="2965" spans="1:17" x14ac:dyDescent="0.25">
      <c r="A2965" t="s">
        <v>11157</v>
      </c>
      <c r="B2965" t="s">
        <v>3313</v>
      </c>
      <c r="C2965">
        <v>1</v>
      </c>
      <c r="D2965" t="s">
        <v>18</v>
      </c>
      <c r="E2965" t="s">
        <v>19</v>
      </c>
      <c r="F2965" s="1">
        <v>0.75</v>
      </c>
      <c r="G2965" t="s">
        <v>11162</v>
      </c>
      <c r="H2965" t="s">
        <v>11155</v>
      </c>
      <c r="I2965">
        <v>120</v>
      </c>
      <c r="J2965">
        <v>14</v>
      </c>
      <c r="K2965" s="4">
        <v>9.9999999999999995E+32</v>
      </c>
      <c r="L2965" t="s">
        <v>38</v>
      </c>
      <c r="M2965" t="s">
        <v>24</v>
      </c>
      <c r="N2965" t="s">
        <v>10963</v>
      </c>
      <c r="O2965" t="s">
        <v>25</v>
      </c>
      <c r="P2965" t="s">
        <v>39</v>
      </c>
      <c r="Q2965" t="s">
        <v>3314</v>
      </c>
    </row>
    <row r="2966" spans="1:17" x14ac:dyDescent="0.25">
      <c r="A2966" t="s">
        <v>11157</v>
      </c>
      <c r="B2966" t="s">
        <v>36</v>
      </c>
      <c r="C2966">
        <v>1</v>
      </c>
      <c r="D2966" t="s">
        <v>18</v>
      </c>
      <c r="E2966" t="s">
        <v>29</v>
      </c>
      <c r="F2966" s="1">
        <v>0.79166666666666663</v>
      </c>
      <c r="G2966" t="s">
        <v>11163</v>
      </c>
      <c r="H2966" t="s">
        <v>11155</v>
      </c>
      <c r="I2966">
        <v>120</v>
      </c>
      <c r="J2966">
        <v>186</v>
      </c>
      <c r="K2966" s="4">
        <v>9.9999999999999998E+37</v>
      </c>
      <c r="L2966" t="s">
        <v>38</v>
      </c>
      <c r="M2966" t="s">
        <v>24</v>
      </c>
      <c r="N2966" t="s">
        <v>10963</v>
      </c>
      <c r="O2966" t="s">
        <v>25</v>
      </c>
      <c r="P2966" t="s">
        <v>39</v>
      </c>
      <c r="Q2966" t="s">
        <v>3315</v>
      </c>
    </row>
    <row r="2967" spans="1:17" x14ac:dyDescent="0.25">
      <c r="A2967" t="s">
        <v>11164</v>
      </c>
      <c r="B2967" t="s">
        <v>405</v>
      </c>
      <c r="C2967">
        <v>1</v>
      </c>
      <c r="D2967" t="s">
        <v>18</v>
      </c>
      <c r="E2967" t="s">
        <v>19</v>
      </c>
      <c r="F2967" s="1">
        <v>0.33333333333333331</v>
      </c>
      <c r="G2967" t="s">
        <v>10866</v>
      </c>
      <c r="H2967" t="s">
        <v>38</v>
      </c>
      <c r="I2967">
        <v>180</v>
      </c>
      <c r="J2967">
        <v>15</v>
      </c>
      <c r="K2967" s="4">
        <v>1E+22</v>
      </c>
      <c r="L2967" t="s">
        <v>11165</v>
      </c>
      <c r="M2967" t="s">
        <v>24</v>
      </c>
      <c r="N2967" t="s">
        <v>10963</v>
      </c>
      <c r="O2967" t="s">
        <v>66</v>
      </c>
      <c r="P2967" t="s">
        <v>395</v>
      </c>
      <c r="Q2967" t="s">
        <v>3316</v>
      </c>
    </row>
    <row r="2968" spans="1:17" x14ac:dyDescent="0.25">
      <c r="A2968" t="s">
        <v>11164</v>
      </c>
      <c r="B2968" t="s">
        <v>405</v>
      </c>
      <c r="C2968">
        <v>2</v>
      </c>
      <c r="D2968" t="s">
        <v>18</v>
      </c>
      <c r="E2968" t="s">
        <v>42</v>
      </c>
      <c r="F2968" s="1">
        <v>0.375</v>
      </c>
      <c r="G2968" t="s">
        <v>10866</v>
      </c>
      <c r="H2968" t="s">
        <v>38</v>
      </c>
      <c r="I2968">
        <v>180</v>
      </c>
      <c r="J2968">
        <v>17</v>
      </c>
      <c r="K2968" s="4">
        <v>1E+22</v>
      </c>
      <c r="L2968" t="s">
        <v>11165</v>
      </c>
      <c r="M2968" t="s">
        <v>24</v>
      </c>
      <c r="N2968" t="s">
        <v>10963</v>
      </c>
      <c r="O2968" t="s">
        <v>66</v>
      </c>
      <c r="P2968" t="s">
        <v>395</v>
      </c>
      <c r="Q2968" t="s">
        <v>3317</v>
      </c>
    </row>
    <row r="2969" spans="1:17" x14ac:dyDescent="0.25">
      <c r="A2969" t="s">
        <v>11164</v>
      </c>
      <c r="B2969" t="s">
        <v>405</v>
      </c>
      <c r="C2969">
        <v>3</v>
      </c>
      <c r="D2969" t="s">
        <v>18</v>
      </c>
      <c r="E2969" t="s">
        <v>37</v>
      </c>
      <c r="F2969" s="1">
        <v>0.375</v>
      </c>
      <c r="G2969" t="s">
        <v>10866</v>
      </c>
      <c r="H2969" t="s">
        <v>38</v>
      </c>
      <c r="I2969">
        <v>180</v>
      </c>
      <c r="J2969">
        <v>15</v>
      </c>
      <c r="K2969" s="4">
        <v>1E+22</v>
      </c>
      <c r="L2969" t="s">
        <v>11165</v>
      </c>
      <c r="M2969" t="s">
        <v>24</v>
      </c>
      <c r="N2969" t="s">
        <v>10963</v>
      </c>
      <c r="O2969" t="s">
        <v>66</v>
      </c>
      <c r="P2969" t="s">
        <v>395</v>
      </c>
      <c r="Q2969" t="s">
        <v>3318</v>
      </c>
    </row>
    <row r="2970" spans="1:17" x14ac:dyDescent="0.25">
      <c r="A2970" t="s">
        <v>11164</v>
      </c>
      <c r="B2970" t="s">
        <v>405</v>
      </c>
      <c r="C2970">
        <v>4</v>
      </c>
      <c r="D2970" t="s">
        <v>18</v>
      </c>
      <c r="E2970" t="s">
        <v>19</v>
      </c>
      <c r="F2970" s="1">
        <v>0.33333333333333331</v>
      </c>
      <c r="G2970" t="s">
        <v>10866</v>
      </c>
      <c r="H2970" t="s">
        <v>38</v>
      </c>
      <c r="I2970">
        <v>180</v>
      </c>
      <c r="J2970">
        <v>15</v>
      </c>
      <c r="K2970" s="4">
        <v>1E+21</v>
      </c>
      <c r="L2970" t="s">
        <v>11165</v>
      </c>
      <c r="M2970" t="s">
        <v>24</v>
      </c>
      <c r="N2970" t="s">
        <v>10963</v>
      </c>
      <c r="O2970" t="s">
        <v>66</v>
      </c>
      <c r="P2970" t="s">
        <v>395</v>
      </c>
      <c r="Q2970" t="s">
        <v>3319</v>
      </c>
    </row>
    <row r="2971" spans="1:17" x14ac:dyDescent="0.25">
      <c r="A2971" t="s">
        <v>11164</v>
      </c>
      <c r="B2971" t="s">
        <v>405</v>
      </c>
      <c r="C2971">
        <v>5</v>
      </c>
      <c r="D2971" t="s">
        <v>18</v>
      </c>
      <c r="E2971" t="s">
        <v>33</v>
      </c>
      <c r="F2971" s="1">
        <v>0.375</v>
      </c>
      <c r="G2971" t="s">
        <v>10866</v>
      </c>
      <c r="H2971" t="s">
        <v>38</v>
      </c>
      <c r="I2971">
        <v>180</v>
      </c>
      <c r="J2971">
        <v>15</v>
      </c>
      <c r="K2971" s="4">
        <v>1E+21</v>
      </c>
      <c r="L2971" t="s">
        <v>11165</v>
      </c>
      <c r="M2971" t="s">
        <v>24</v>
      </c>
      <c r="N2971" t="s">
        <v>10963</v>
      </c>
      <c r="O2971" t="s">
        <v>66</v>
      </c>
      <c r="P2971" t="s">
        <v>395</v>
      </c>
      <c r="Q2971" t="s">
        <v>3320</v>
      </c>
    </row>
    <row r="2972" spans="1:17" x14ac:dyDescent="0.25">
      <c r="A2972" t="s">
        <v>11164</v>
      </c>
      <c r="B2972" t="s">
        <v>405</v>
      </c>
      <c r="C2972">
        <v>6</v>
      </c>
      <c r="D2972" t="s">
        <v>18</v>
      </c>
      <c r="E2972" t="s">
        <v>42</v>
      </c>
      <c r="F2972" s="1">
        <v>0.375</v>
      </c>
      <c r="G2972" t="s">
        <v>10866</v>
      </c>
      <c r="H2972" t="s">
        <v>38</v>
      </c>
      <c r="I2972">
        <v>180</v>
      </c>
      <c r="J2972">
        <v>15</v>
      </c>
      <c r="K2972" s="4">
        <v>1E+21</v>
      </c>
      <c r="L2972" t="s">
        <v>11165</v>
      </c>
      <c r="M2972" t="s">
        <v>24</v>
      </c>
      <c r="N2972" t="s">
        <v>10963</v>
      </c>
      <c r="O2972" t="s">
        <v>66</v>
      </c>
      <c r="P2972" t="s">
        <v>395</v>
      </c>
      <c r="Q2972" t="s">
        <v>3321</v>
      </c>
    </row>
    <row r="2973" spans="1:17" x14ac:dyDescent="0.25">
      <c r="A2973" t="s">
        <v>11164</v>
      </c>
      <c r="B2973" t="s">
        <v>405</v>
      </c>
      <c r="C2973">
        <v>7</v>
      </c>
      <c r="D2973" t="s">
        <v>18</v>
      </c>
      <c r="E2973" t="s">
        <v>19</v>
      </c>
      <c r="F2973" s="1">
        <v>0.33333333333333331</v>
      </c>
      <c r="G2973" t="s">
        <v>10866</v>
      </c>
      <c r="H2973" t="s">
        <v>38</v>
      </c>
      <c r="I2973">
        <v>180</v>
      </c>
      <c r="J2973">
        <v>15</v>
      </c>
      <c r="K2973" s="4">
        <v>1E+20</v>
      </c>
      <c r="L2973" t="s">
        <v>11165</v>
      </c>
      <c r="M2973" t="s">
        <v>24</v>
      </c>
      <c r="N2973" t="s">
        <v>10963</v>
      </c>
      <c r="O2973" t="s">
        <v>66</v>
      </c>
      <c r="P2973" t="s">
        <v>395</v>
      </c>
      <c r="Q2973" t="s">
        <v>3322</v>
      </c>
    </row>
    <row r="2974" spans="1:17" x14ac:dyDescent="0.25">
      <c r="A2974" t="s">
        <v>11164</v>
      </c>
      <c r="B2974" t="s">
        <v>405</v>
      </c>
      <c r="C2974">
        <v>8</v>
      </c>
      <c r="D2974" t="s">
        <v>18</v>
      </c>
      <c r="E2974" t="s">
        <v>29</v>
      </c>
      <c r="F2974" s="1">
        <v>0.33333333333333331</v>
      </c>
      <c r="G2974" t="s">
        <v>10866</v>
      </c>
      <c r="H2974" t="s">
        <v>38</v>
      </c>
      <c r="I2974">
        <v>180</v>
      </c>
      <c r="J2974">
        <v>15</v>
      </c>
      <c r="K2974" s="4">
        <v>1E+20</v>
      </c>
      <c r="L2974" t="s">
        <v>11165</v>
      </c>
      <c r="M2974" t="s">
        <v>24</v>
      </c>
      <c r="N2974" t="s">
        <v>10963</v>
      </c>
      <c r="O2974" t="s">
        <v>66</v>
      </c>
      <c r="P2974" t="s">
        <v>395</v>
      </c>
      <c r="Q2974" t="s">
        <v>3323</v>
      </c>
    </row>
    <row r="2975" spans="1:17" x14ac:dyDescent="0.25">
      <c r="A2975" t="s">
        <v>11164</v>
      </c>
      <c r="B2975" t="s">
        <v>405</v>
      </c>
      <c r="C2975">
        <v>9</v>
      </c>
      <c r="D2975" t="s">
        <v>18</v>
      </c>
      <c r="E2975" t="s">
        <v>37</v>
      </c>
      <c r="F2975" s="1">
        <v>0.375</v>
      </c>
      <c r="G2975" t="s">
        <v>10866</v>
      </c>
      <c r="H2975" t="s">
        <v>38</v>
      </c>
      <c r="I2975">
        <v>180</v>
      </c>
      <c r="J2975">
        <v>15</v>
      </c>
      <c r="K2975" s="4">
        <v>1E+20</v>
      </c>
      <c r="L2975" t="s">
        <v>11165</v>
      </c>
      <c r="M2975" t="s">
        <v>24</v>
      </c>
      <c r="N2975" t="s">
        <v>10963</v>
      </c>
      <c r="O2975" t="s">
        <v>66</v>
      </c>
      <c r="P2975" t="s">
        <v>395</v>
      </c>
      <c r="Q2975" t="s">
        <v>3324</v>
      </c>
    </row>
    <row r="2976" spans="1:17" x14ac:dyDescent="0.25">
      <c r="A2976" t="s">
        <v>11164</v>
      </c>
      <c r="B2976" t="s">
        <v>405</v>
      </c>
      <c r="C2976">
        <v>10</v>
      </c>
      <c r="D2976" t="s">
        <v>18</v>
      </c>
      <c r="E2976" t="s">
        <v>29</v>
      </c>
      <c r="F2976" s="1">
        <v>0.33333333333333331</v>
      </c>
      <c r="G2976" t="s">
        <v>10866</v>
      </c>
      <c r="H2976" t="s">
        <v>38</v>
      </c>
      <c r="I2976">
        <v>180</v>
      </c>
      <c r="J2976">
        <v>15</v>
      </c>
      <c r="K2976" s="4">
        <v>1E+19</v>
      </c>
      <c r="L2976" t="s">
        <v>11165</v>
      </c>
      <c r="M2976" t="s">
        <v>24</v>
      </c>
      <c r="N2976" t="s">
        <v>10963</v>
      </c>
      <c r="O2976" t="s">
        <v>66</v>
      </c>
      <c r="P2976" t="s">
        <v>395</v>
      </c>
      <c r="Q2976" t="s">
        <v>3325</v>
      </c>
    </row>
    <row r="2977" spans="1:17" x14ac:dyDescent="0.25">
      <c r="A2977" t="s">
        <v>11164</v>
      </c>
      <c r="B2977" t="s">
        <v>405</v>
      </c>
      <c r="C2977">
        <v>11</v>
      </c>
      <c r="D2977" t="s">
        <v>18</v>
      </c>
      <c r="E2977" t="s">
        <v>33</v>
      </c>
      <c r="F2977" s="1">
        <v>0.375</v>
      </c>
      <c r="G2977" t="s">
        <v>10866</v>
      </c>
      <c r="H2977" t="s">
        <v>38</v>
      </c>
      <c r="I2977">
        <v>180</v>
      </c>
      <c r="J2977">
        <v>15</v>
      </c>
      <c r="K2977" s="4">
        <v>1E+19</v>
      </c>
      <c r="L2977" t="s">
        <v>11165</v>
      </c>
      <c r="M2977" t="s">
        <v>24</v>
      </c>
      <c r="N2977" t="s">
        <v>10963</v>
      </c>
      <c r="O2977" t="s">
        <v>66</v>
      </c>
      <c r="P2977" t="s">
        <v>395</v>
      </c>
      <c r="Q2977" t="s">
        <v>3326</v>
      </c>
    </row>
    <row r="2978" spans="1:17" x14ac:dyDescent="0.25">
      <c r="A2978" t="s">
        <v>11164</v>
      </c>
      <c r="B2978" t="s">
        <v>405</v>
      </c>
      <c r="C2978">
        <v>12</v>
      </c>
      <c r="D2978" t="s">
        <v>18</v>
      </c>
      <c r="E2978" t="s">
        <v>37</v>
      </c>
      <c r="F2978" s="1">
        <v>0.375</v>
      </c>
      <c r="G2978" t="s">
        <v>10866</v>
      </c>
      <c r="H2978" t="s">
        <v>38</v>
      </c>
      <c r="I2978">
        <v>180</v>
      </c>
      <c r="J2978">
        <v>16</v>
      </c>
      <c r="K2978" s="4">
        <v>1E+19</v>
      </c>
      <c r="L2978" t="s">
        <v>11165</v>
      </c>
      <c r="M2978" t="s">
        <v>24</v>
      </c>
      <c r="N2978" t="s">
        <v>10963</v>
      </c>
      <c r="O2978" t="s">
        <v>66</v>
      </c>
      <c r="P2978" t="s">
        <v>395</v>
      </c>
      <c r="Q2978" t="s">
        <v>3327</v>
      </c>
    </row>
    <row r="2979" spans="1:17" x14ac:dyDescent="0.25">
      <c r="A2979" t="s">
        <v>11164</v>
      </c>
      <c r="B2979" t="s">
        <v>17</v>
      </c>
      <c r="C2979">
        <v>1</v>
      </c>
      <c r="D2979" t="s">
        <v>18</v>
      </c>
      <c r="E2979" t="s">
        <v>19</v>
      </c>
      <c r="F2979" s="1">
        <v>0.54166666666666663</v>
      </c>
      <c r="G2979" t="s">
        <v>10244</v>
      </c>
      <c r="H2979" t="s">
        <v>11166</v>
      </c>
      <c r="I2979">
        <v>60</v>
      </c>
      <c r="J2979">
        <v>186</v>
      </c>
      <c r="K2979" s="4">
        <v>1.1111100111111E+24</v>
      </c>
      <c r="L2979" t="s">
        <v>11165</v>
      </c>
      <c r="M2979" t="s">
        <v>915</v>
      </c>
      <c r="N2979" t="s">
        <v>10963</v>
      </c>
      <c r="O2979" t="s">
        <v>66</v>
      </c>
      <c r="P2979" t="s">
        <v>20</v>
      </c>
      <c r="Q2979" t="s">
        <v>3329</v>
      </c>
    </row>
    <row r="2980" spans="1:17" x14ac:dyDescent="0.25">
      <c r="A2980" t="s">
        <v>11164</v>
      </c>
      <c r="B2980" t="s">
        <v>28</v>
      </c>
      <c r="C2980">
        <v>1</v>
      </c>
      <c r="D2980" t="s">
        <v>18</v>
      </c>
      <c r="E2980" t="s">
        <v>29</v>
      </c>
      <c r="F2980" s="1">
        <v>0.58333333333333337</v>
      </c>
      <c r="G2980" t="s">
        <v>10244</v>
      </c>
      <c r="H2980" t="s">
        <v>11167</v>
      </c>
      <c r="I2980">
        <v>60</v>
      </c>
      <c r="J2980">
        <v>186</v>
      </c>
      <c r="K2980" s="4">
        <v>1.1111100111111E+24</v>
      </c>
      <c r="L2980" t="s">
        <v>11165</v>
      </c>
      <c r="M2980" t="s">
        <v>915</v>
      </c>
      <c r="N2980" t="s">
        <v>10963</v>
      </c>
      <c r="O2980" t="s">
        <v>66</v>
      </c>
      <c r="P2980" t="s">
        <v>20</v>
      </c>
      <c r="Q2980" t="s">
        <v>3330</v>
      </c>
    </row>
    <row r="2981" spans="1:17" x14ac:dyDescent="0.25">
      <c r="A2981" t="s">
        <v>11164</v>
      </c>
      <c r="B2981" t="s">
        <v>32</v>
      </c>
      <c r="C2981">
        <v>1</v>
      </c>
      <c r="D2981" t="s">
        <v>18</v>
      </c>
      <c r="E2981" t="s">
        <v>42</v>
      </c>
      <c r="F2981" s="1">
        <v>0.54166666666666663</v>
      </c>
      <c r="G2981" t="s">
        <v>10244</v>
      </c>
      <c r="H2981" t="s">
        <v>11168</v>
      </c>
      <c r="I2981">
        <v>60</v>
      </c>
      <c r="J2981">
        <v>186</v>
      </c>
      <c r="K2981" s="4">
        <v>1.1111100111111E+24</v>
      </c>
      <c r="L2981" t="s">
        <v>11165</v>
      </c>
      <c r="M2981" t="s">
        <v>915</v>
      </c>
      <c r="N2981" t="s">
        <v>10963</v>
      </c>
      <c r="O2981" t="s">
        <v>66</v>
      </c>
      <c r="P2981" t="s">
        <v>20</v>
      </c>
      <c r="Q2981" t="s">
        <v>3331</v>
      </c>
    </row>
    <row r="2982" spans="1:17" x14ac:dyDescent="0.25">
      <c r="A2982" t="s">
        <v>11164</v>
      </c>
      <c r="B2982" t="s">
        <v>479</v>
      </c>
      <c r="C2982">
        <v>1</v>
      </c>
      <c r="D2982" t="s">
        <v>18</v>
      </c>
      <c r="E2982" t="s">
        <v>37</v>
      </c>
      <c r="F2982" s="1">
        <v>0.58333333333333337</v>
      </c>
      <c r="G2982" t="s">
        <v>10244</v>
      </c>
      <c r="H2982" t="s">
        <v>11169</v>
      </c>
      <c r="I2982">
        <v>60</v>
      </c>
      <c r="J2982">
        <v>186</v>
      </c>
      <c r="K2982" s="4">
        <v>1.1111100111111E+24</v>
      </c>
      <c r="L2982" t="s">
        <v>11165</v>
      </c>
      <c r="M2982" t="s">
        <v>915</v>
      </c>
      <c r="N2982" t="s">
        <v>10963</v>
      </c>
      <c r="O2982" t="s">
        <v>66</v>
      </c>
      <c r="P2982" t="s">
        <v>20</v>
      </c>
      <c r="Q2982" t="s">
        <v>3332</v>
      </c>
    </row>
    <row r="2983" spans="1:17" x14ac:dyDescent="0.25">
      <c r="A2983" t="s">
        <v>11164</v>
      </c>
      <c r="B2983" t="s">
        <v>36</v>
      </c>
      <c r="C2983">
        <v>1</v>
      </c>
      <c r="D2983" t="s">
        <v>18</v>
      </c>
      <c r="E2983" t="s">
        <v>29</v>
      </c>
      <c r="F2983" s="1">
        <v>0.79166666666666663</v>
      </c>
      <c r="G2983" t="s">
        <v>11170</v>
      </c>
      <c r="H2983" t="s">
        <v>38</v>
      </c>
      <c r="I2983">
        <v>120</v>
      </c>
      <c r="J2983">
        <v>186</v>
      </c>
      <c r="K2983" s="4">
        <v>1E+16</v>
      </c>
      <c r="L2983" t="s">
        <v>38</v>
      </c>
      <c r="M2983" t="s">
        <v>24</v>
      </c>
      <c r="N2983" t="s">
        <v>10963</v>
      </c>
      <c r="O2983" t="s">
        <v>66</v>
      </c>
      <c r="P2983" t="s">
        <v>39</v>
      </c>
      <c r="Q2983" t="s">
        <v>3333</v>
      </c>
    </row>
    <row r="2984" spans="1:17" x14ac:dyDescent="0.25">
      <c r="A2984" t="s">
        <v>11164</v>
      </c>
      <c r="B2984" t="s">
        <v>44</v>
      </c>
      <c r="C2984">
        <v>1</v>
      </c>
      <c r="D2984" t="s">
        <v>18</v>
      </c>
      <c r="E2984" t="s">
        <v>42</v>
      </c>
      <c r="F2984" s="1">
        <v>0.58333333333333337</v>
      </c>
      <c r="G2984" t="s">
        <v>10775</v>
      </c>
      <c r="H2984" t="s">
        <v>11171</v>
      </c>
      <c r="I2984">
        <v>60</v>
      </c>
      <c r="J2984">
        <v>186</v>
      </c>
      <c r="K2984" s="4">
        <v>1.010100010101E+23</v>
      </c>
      <c r="L2984" t="s">
        <v>11165</v>
      </c>
      <c r="M2984" t="s">
        <v>915</v>
      </c>
      <c r="N2984" t="s">
        <v>10963</v>
      </c>
      <c r="O2984" t="s">
        <v>66</v>
      </c>
      <c r="P2984" t="s">
        <v>45</v>
      </c>
      <c r="Q2984" t="s">
        <v>3334</v>
      </c>
    </row>
    <row r="2985" spans="1:17" x14ac:dyDescent="0.25">
      <c r="A2985" t="s">
        <v>11172</v>
      </c>
      <c r="B2985" t="s">
        <v>405</v>
      </c>
      <c r="C2985">
        <v>1</v>
      </c>
      <c r="D2985" t="s">
        <v>18</v>
      </c>
      <c r="E2985" t="s">
        <v>19</v>
      </c>
      <c r="F2985" s="1">
        <v>0.375</v>
      </c>
      <c r="G2985" t="s">
        <v>11126</v>
      </c>
      <c r="H2985" t="s">
        <v>38</v>
      </c>
      <c r="I2985">
        <v>180</v>
      </c>
      <c r="J2985">
        <v>21</v>
      </c>
      <c r="K2985" s="4">
        <v>1E+21</v>
      </c>
      <c r="L2985" t="s">
        <v>11173</v>
      </c>
      <c r="M2985" t="s">
        <v>24</v>
      </c>
      <c r="N2985" t="s">
        <v>10963</v>
      </c>
      <c r="O2985" t="s">
        <v>66</v>
      </c>
      <c r="P2985" t="s">
        <v>395</v>
      </c>
      <c r="Q2985" t="s">
        <v>3335</v>
      </c>
    </row>
    <row r="2986" spans="1:17" x14ac:dyDescent="0.25">
      <c r="A2986" t="s">
        <v>11172</v>
      </c>
      <c r="B2986" t="s">
        <v>405</v>
      </c>
      <c r="C2986">
        <v>2</v>
      </c>
      <c r="D2986" t="s">
        <v>18</v>
      </c>
      <c r="E2986" t="s">
        <v>29</v>
      </c>
      <c r="F2986" s="1">
        <v>0.375</v>
      </c>
      <c r="G2986" t="s">
        <v>11126</v>
      </c>
      <c r="H2986" t="s">
        <v>38</v>
      </c>
      <c r="I2986">
        <v>180</v>
      </c>
      <c r="J2986">
        <v>0</v>
      </c>
      <c r="K2986" s="4">
        <v>1E+21</v>
      </c>
      <c r="L2986" t="s">
        <v>11173</v>
      </c>
      <c r="M2986" t="s">
        <v>24</v>
      </c>
      <c r="N2986" t="s">
        <v>10963</v>
      </c>
      <c r="O2986" t="s">
        <v>66</v>
      </c>
      <c r="P2986" t="s">
        <v>395</v>
      </c>
      <c r="Q2986" t="s">
        <v>3336</v>
      </c>
    </row>
    <row r="2987" spans="1:17" x14ac:dyDescent="0.25">
      <c r="A2987" t="s">
        <v>11172</v>
      </c>
      <c r="B2987" t="s">
        <v>405</v>
      </c>
      <c r="C2987">
        <v>3</v>
      </c>
      <c r="D2987" t="s">
        <v>18</v>
      </c>
      <c r="E2987" t="s">
        <v>33</v>
      </c>
      <c r="F2987" s="1">
        <v>0.375</v>
      </c>
      <c r="G2987" t="s">
        <v>11126</v>
      </c>
      <c r="H2987" t="s">
        <v>38</v>
      </c>
      <c r="I2987">
        <v>180</v>
      </c>
      <c r="J2987">
        <v>20</v>
      </c>
      <c r="K2987" s="4">
        <v>1E+21</v>
      </c>
      <c r="L2987" t="s">
        <v>11173</v>
      </c>
      <c r="M2987" t="s">
        <v>24</v>
      </c>
      <c r="N2987" t="s">
        <v>10963</v>
      </c>
      <c r="O2987" t="s">
        <v>66</v>
      </c>
      <c r="P2987" t="s">
        <v>395</v>
      </c>
      <c r="Q2987" t="s">
        <v>3337</v>
      </c>
    </row>
    <row r="2988" spans="1:17" x14ac:dyDescent="0.25">
      <c r="A2988" t="s">
        <v>11172</v>
      </c>
      <c r="B2988" t="s">
        <v>405</v>
      </c>
      <c r="C2988">
        <v>4</v>
      </c>
      <c r="D2988" t="s">
        <v>18</v>
      </c>
      <c r="E2988" t="s">
        <v>42</v>
      </c>
      <c r="F2988" s="1">
        <v>0.375</v>
      </c>
      <c r="G2988" t="s">
        <v>11126</v>
      </c>
      <c r="H2988" t="s">
        <v>38</v>
      </c>
      <c r="I2988">
        <v>180</v>
      </c>
      <c r="J2988">
        <v>21</v>
      </c>
      <c r="K2988" s="4">
        <v>1E+21</v>
      </c>
      <c r="L2988" t="s">
        <v>11173</v>
      </c>
      <c r="M2988" t="s">
        <v>24</v>
      </c>
      <c r="N2988" t="s">
        <v>10963</v>
      </c>
      <c r="O2988" t="s">
        <v>66</v>
      </c>
      <c r="P2988" t="s">
        <v>395</v>
      </c>
      <c r="Q2988" t="s">
        <v>3338</v>
      </c>
    </row>
    <row r="2989" spans="1:17" x14ac:dyDescent="0.25">
      <c r="A2989" t="s">
        <v>11172</v>
      </c>
      <c r="B2989" t="s">
        <v>405</v>
      </c>
      <c r="C2989">
        <v>5</v>
      </c>
      <c r="D2989" t="s">
        <v>18</v>
      </c>
      <c r="E2989" t="s">
        <v>37</v>
      </c>
      <c r="F2989" s="1">
        <v>0.375</v>
      </c>
      <c r="G2989" t="s">
        <v>11126</v>
      </c>
      <c r="H2989" t="s">
        <v>38</v>
      </c>
      <c r="I2989">
        <v>180</v>
      </c>
      <c r="J2989">
        <v>19</v>
      </c>
      <c r="K2989" s="4">
        <v>1E+21</v>
      </c>
      <c r="L2989" t="s">
        <v>11173</v>
      </c>
      <c r="M2989" t="s">
        <v>24</v>
      </c>
      <c r="N2989" t="s">
        <v>10963</v>
      </c>
      <c r="O2989" t="s">
        <v>66</v>
      </c>
      <c r="P2989" t="s">
        <v>395</v>
      </c>
      <c r="Q2989" t="s">
        <v>3339</v>
      </c>
    </row>
    <row r="2990" spans="1:17" x14ac:dyDescent="0.25">
      <c r="A2990" t="s">
        <v>11172</v>
      </c>
      <c r="B2990" t="s">
        <v>405</v>
      </c>
      <c r="C2990">
        <v>6</v>
      </c>
      <c r="D2990" t="s">
        <v>18</v>
      </c>
      <c r="E2990" t="s">
        <v>19</v>
      </c>
      <c r="F2990" s="1">
        <v>0.375</v>
      </c>
      <c r="G2990" t="s">
        <v>11126</v>
      </c>
      <c r="H2990" t="s">
        <v>38</v>
      </c>
      <c r="I2990">
        <v>180</v>
      </c>
      <c r="J2990">
        <v>19</v>
      </c>
      <c r="K2990" s="4">
        <v>1E+20</v>
      </c>
      <c r="L2990" t="s">
        <v>11173</v>
      </c>
      <c r="M2990" t="s">
        <v>24</v>
      </c>
      <c r="N2990" t="s">
        <v>10963</v>
      </c>
      <c r="O2990" t="s">
        <v>66</v>
      </c>
      <c r="P2990" t="s">
        <v>395</v>
      </c>
      <c r="Q2990" t="s">
        <v>3340</v>
      </c>
    </row>
    <row r="2991" spans="1:17" x14ac:dyDescent="0.25">
      <c r="A2991" t="s">
        <v>11172</v>
      </c>
      <c r="B2991" t="s">
        <v>405</v>
      </c>
      <c r="C2991">
        <v>7</v>
      </c>
      <c r="D2991" t="s">
        <v>18</v>
      </c>
      <c r="E2991" t="s">
        <v>29</v>
      </c>
      <c r="F2991" s="1">
        <v>0.375</v>
      </c>
      <c r="G2991" t="s">
        <v>11126</v>
      </c>
      <c r="H2991" t="s">
        <v>38</v>
      </c>
      <c r="I2991">
        <v>180</v>
      </c>
      <c r="J2991">
        <v>24</v>
      </c>
      <c r="K2991" s="4">
        <v>1E+20</v>
      </c>
      <c r="L2991" t="s">
        <v>11173</v>
      </c>
      <c r="M2991" t="s">
        <v>24</v>
      </c>
      <c r="N2991" t="s">
        <v>10963</v>
      </c>
      <c r="O2991" t="s">
        <v>66</v>
      </c>
      <c r="P2991" t="s">
        <v>395</v>
      </c>
      <c r="Q2991" t="s">
        <v>3341</v>
      </c>
    </row>
    <row r="2992" spans="1:17" x14ac:dyDescent="0.25">
      <c r="A2992" t="s">
        <v>11172</v>
      </c>
      <c r="B2992" t="s">
        <v>405</v>
      </c>
      <c r="C2992">
        <v>8</v>
      </c>
      <c r="D2992" t="s">
        <v>18</v>
      </c>
      <c r="E2992" t="s">
        <v>33</v>
      </c>
      <c r="F2992" s="1">
        <v>0.375</v>
      </c>
      <c r="G2992" t="s">
        <v>11126</v>
      </c>
      <c r="H2992" t="s">
        <v>38</v>
      </c>
      <c r="I2992">
        <v>180</v>
      </c>
      <c r="J2992">
        <v>20</v>
      </c>
      <c r="K2992" s="4">
        <v>1E+20</v>
      </c>
      <c r="L2992" t="s">
        <v>11173</v>
      </c>
      <c r="M2992" t="s">
        <v>24</v>
      </c>
      <c r="N2992" t="s">
        <v>10963</v>
      </c>
      <c r="O2992" t="s">
        <v>66</v>
      </c>
      <c r="P2992" t="s">
        <v>395</v>
      </c>
      <c r="Q2992" t="s">
        <v>3342</v>
      </c>
    </row>
    <row r="2993" spans="1:17" x14ac:dyDescent="0.25">
      <c r="A2993" t="s">
        <v>11172</v>
      </c>
      <c r="B2993" t="s">
        <v>405</v>
      </c>
      <c r="C2993">
        <v>9</v>
      </c>
      <c r="D2993" t="s">
        <v>18</v>
      </c>
      <c r="E2993" t="s">
        <v>42</v>
      </c>
      <c r="F2993" s="1">
        <v>0.375</v>
      </c>
      <c r="G2993" t="s">
        <v>11126</v>
      </c>
      <c r="H2993" t="s">
        <v>38</v>
      </c>
      <c r="I2993">
        <v>180</v>
      </c>
      <c r="J2993">
        <v>20</v>
      </c>
      <c r="K2993" s="4">
        <v>1E+20</v>
      </c>
      <c r="L2993" t="s">
        <v>11173</v>
      </c>
      <c r="M2993" t="s">
        <v>24</v>
      </c>
      <c r="N2993" t="s">
        <v>10963</v>
      </c>
      <c r="O2993" t="s">
        <v>66</v>
      </c>
      <c r="P2993" t="s">
        <v>395</v>
      </c>
      <c r="Q2993" t="s">
        <v>3343</v>
      </c>
    </row>
    <row r="2994" spans="1:17" x14ac:dyDescent="0.25">
      <c r="A2994" t="s">
        <v>11172</v>
      </c>
      <c r="B2994" t="s">
        <v>405</v>
      </c>
      <c r="C2994">
        <v>10</v>
      </c>
      <c r="D2994" t="s">
        <v>18</v>
      </c>
      <c r="E2994" t="s">
        <v>37</v>
      </c>
      <c r="F2994" s="1">
        <v>0.375</v>
      </c>
      <c r="G2994" t="s">
        <v>11126</v>
      </c>
      <c r="H2994" t="s">
        <v>38</v>
      </c>
      <c r="I2994">
        <v>180</v>
      </c>
      <c r="J2994">
        <v>20</v>
      </c>
      <c r="K2994" s="4">
        <v>1E+20</v>
      </c>
      <c r="L2994" t="s">
        <v>11173</v>
      </c>
      <c r="M2994" t="s">
        <v>24</v>
      </c>
      <c r="N2994" t="s">
        <v>10963</v>
      </c>
      <c r="O2994" t="s">
        <v>66</v>
      </c>
      <c r="P2994" t="s">
        <v>395</v>
      </c>
      <c r="Q2994" t="s">
        <v>3344</v>
      </c>
    </row>
    <row r="2995" spans="1:17" x14ac:dyDescent="0.25">
      <c r="A2995" t="s">
        <v>11172</v>
      </c>
      <c r="B2995" t="s">
        <v>418</v>
      </c>
      <c r="C2995">
        <v>1</v>
      </c>
      <c r="D2995" t="s">
        <v>18</v>
      </c>
      <c r="E2995" t="s">
        <v>33</v>
      </c>
      <c r="F2995" s="1">
        <v>0.33333333333333331</v>
      </c>
      <c r="G2995" t="s">
        <v>38</v>
      </c>
      <c r="H2995" t="s">
        <v>38</v>
      </c>
      <c r="I2995">
        <v>120</v>
      </c>
      <c r="J2995">
        <v>193</v>
      </c>
      <c r="K2995" s="4">
        <v>1000000000000000</v>
      </c>
      <c r="L2995" t="s">
        <v>11173</v>
      </c>
      <c r="N2995" t="s">
        <v>10963</v>
      </c>
      <c r="O2995" t="s">
        <v>66</v>
      </c>
      <c r="P2995" t="s">
        <v>395</v>
      </c>
      <c r="Q2995" t="s">
        <v>3345</v>
      </c>
    </row>
    <row r="2996" spans="1:17" x14ac:dyDescent="0.25">
      <c r="A2996" t="s">
        <v>11172</v>
      </c>
      <c r="B2996" t="s">
        <v>17</v>
      </c>
      <c r="C2996">
        <v>1</v>
      </c>
      <c r="D2996" t="s">
        <v>18</v>
      </c>
      <c r="E2996" t="s">
        <v>42</v>
      </c>
      <c r="F2996" s="1">
        <v>0.625</v>
      </c>
      <c r="G2996" t="s">
        <v>10775</v>
      </c>
      <c r="H2996" t="s">
        <v>38</v>
      </c>
      <c r="I2996">
        <v>120</v>
      </c>
      <c r="J2996">
        <v>193</v>
      </c>
      <c r="K2996" s="4">
        <v>1.1111100111111E+24</v>
      </c>
      <c r="L2996" t="s">
        <v>11173</v>
      </c>
      <c r="M2996" t="s">
        <v>915</v>
      </c>
      <c r="N2996" t="s">
        <v>10963</v>
      </c>
      <c r="O2996" t="s">
        <v>66</v>
      </c>
      <c r="P2996" t="s">
        <v>20</v>
      </c>
      <c r="Q2996" t="s">
        <v>3346</v>
      </c>
    </row>
    <row r="2997" spans="1:17" x14ac:dyDescent="0.25">
      <c r="A2997" t="s">
        <v>11172</v>
      </c>
      <c r="B2997" t="s">
        <v>28</v>
      </c>
      <c r="C2997">
        <v>1</v>
      </c>
      <c r="D2997" t="s">
        <v>18</v>
      </c>
      <c r="E2997" t="s">
        <v>37</v>
      </c>
      <c r="F2997" s="1">
        <v>0.625</v>
      </c>
      <c r="G2997" t="s">
        <v>10775</v>
      </c>
      <c r="H2997" t="s">
        <v>38</v>
      </c>
      <c r="I2997">
        <v>120</v>
      </c>
      <c r="J2997">
        <v>193</v>
      </c>
      <c r="K2997" s="4">
        <v>1.1111100111111E+24</v>
      </c>
      <c r="L2997" t="s">
        <v>11173</v>
      </c>
      <c r="M2997" t="s">
        <v>915</v>
      </c>
      <c r="N2997" t="s">
        <v>10963</v>
      </c>
      <c r="O2997" t="s">
        <v>66</v>
      </c>
      <c r="P2997" t="s">
        <v>20</v>
      </c>
      <c r="Q2997" t="s">
        <v>3347</v>
      </c>
    </row>
    <row r="2998" spans="1:17" x14ac:dyDescent="0.25">
      <c r="A2998" t="s">
        <v>11172</v>
      </c>
      <c r="B2998" t="s">
        <v>44</v>
      </c>
      <c r="C2998">
        <v>1</v>
      </c>
      <c r="D2998" t="s">
        <v>18</v>
      </c>
      <c r="E2998" t="s">
        <v>33</v>
      </c>
      <c r="F2998" s="1">
        <v>0.625</v>
      </c>
      <c r="G2998" t="s">
        <v>10775</v>
      </c>
      <c r="H2998" t="s">
        <v>38</v>
      </c>
      <c r="I2998">
        <v>60</v>
      </c>
      <c r="J2998">
        <v>193</v>
      </c>
      <c r="K2998" s="4">
        <v>1.1111100111111E+24</v>
      </c>
      <c r="L2998" t="s">
        <v>11173</v>
      </c>
      <c r="M2998" t="s">
        <v>915</v>
      </c>
      <c r="N2998" t="s">
        <v>10963</v>
      </c>
      <c r="O2998" t="s">
        <v>66</v>
      </c>
      <c r="P2998" t="s">
        <v>45</v>
      </c>
      <c r="Q2998" t="s">
        <v>3348</v>
      </c>
    </row>
    <row r="2999" spans="1:17" x14ac:dyDescent="0.25">
      <c r="A2999" t="s">
        <v>11174</v>
      </c>
      <c r="B2999" t="s">
        <v>391</v>
      </c>
      <c r="C2999">
        <v>1</v>
      </c>
      <c r="D2999" t="s">
        <v>18</v>
      </c>
      <c r="E2999" t="s">
        <v>37</v>
      </c>
      <c r="F2999" s="1">
        <v>0.33333333333333331</v>
      </c>
      <c r="G2999" t="s">
        <v>10874</v>
      </c>
      <c r="H2999" t="s">
        <v>2982</v>
      </c>
      <c r="I2999">
        <v>180</v>
      </c>
      <c r="J2999">
        <v>59</v>
      </c>
      <c r="K2999" s="4">
        <v>1E+42</v>
      </c>
      <c r="L2999" t="s">
        <v>11175</v>
      </c>
      <c r="M2999" t="s">
        <v>915</v>
      </c>
      <c r="N2999" t="s">
        <v>10963</v>
      </c>
      <c r="O2999" t="s">
        <v>25</v>
      </c>
      <c r="P2999" t="s">
        <v>9372</v>
      </c>
      <c r="Q2999" t="s">
        <v>3349</v>
      </c>
    </row>
    <row r="3000" spans="1:17" x14ac:dyDescent="0.25">
      <c r="A3000" t="s">
        <v>11174</v>
      </c>
      <c r="B3000" t="s">
        <v>391</v>
      </c>
      <c r="C3000">
        <v>2</v>
      </c>
      <c r="D3000" t="s">
        <v>18</v>
      </c>
      <c r="E3000" t="s">
        <v>37</v>
      </c>
      <c r="F3000" s="1">
        <v>0.45833333333333331</v>
      </c>
      <c r="G3000" t="s">
        <v>10874</v>
      </c>
      <c r="H3000" t="s">
        <v>2982</v>
      </c>
      <c r="I3000">
        <v>180</v>
      </c>
      <c r="J3000">
        <v>90</v>
      </c>
      <c r="K3000" s="4">
        <v>1E+42</v>
      </c>
      <c r="L3000" t="s">
        <v>11175</v>
      </c>
      <c r="M3000" t="s">
        <v>915</v>
      </c>
      <c r="N3000" t="s">
        <v>10963</v>
      </c>
      <c r="O3000" t="s">
        <v>25</v>
      </c>
      <c r="P3000" t="s">
        <v>9372</v>
      </c>
      <c r="Q3000" t="s">
        <v>3350</v>
      </c>
    </row>
    <row r="3001" spans="1:17" x14ac:dyDescent="0.25">
      <c r="A3001" t="s">
        <v>11174</v>
      </c>
      <c r="B3001" t="s">
        <v>405</v>
      </c>
      <c r="C3001">
        <v>1</v>
      </c>
      <c r="D3001" t="s">
        <v>18</v>
      </c>
      <c r="E3001" t="s">
        <v>19</v>
      </c>
      <c r="F3001" s="1">
        <v>0.33333333333333331</v>
      </c>
      <c r="G3001" t="s">
        <v>9359</v>
      </c>
      <c r="H3001" t="s">
        <v>2982</v>
      </c>
      <c r="I3001">
        <v>180</v>
      </c>
      <c r="J3001">
        <v>0</v>
      </c>
      <c r="K3001" s="4">
        <v>9.9999999999999995E+33</v>
      </c>
      <c r="L3001" t="s">
        <v>11175</v>
      </c>
      <c r="M3001" t="s">
        <v>24</v>
      </c>
      <c r="N3001" t="s">
        <v>10963</v>
      </c>
      <c r="O3001" t="s">
        <v>25</v>
      </c>
      <c r="P3001" t="s">
        <v>395</v>
      </c>
      <c r="Q3001" t="s">
        <v>3351</v>
      </c>
    </row>
    <row r="3002" spans="1:17" x14ac:dyDescent="0.25">
      <c r="A3002" t="s">
        <v>11174</v>
      </c>
      <c r="B3002" t="s">
        <v>405</v>
      </c>
      <c r="C3002">
        <v>2</v>
      </c>
      <c r="D3002" t="s">
        <v>18</v>
      </c>
      <c r="E3002" t="s">
        <v>42</v>
      </c>
      <c r="F3002" s="1">
        <v>0.33333333333333331</v>
      </c>
      <c r="G3002" t="s">
        <v>9359</v>
      </c>
      <c r="H3002" t="s">
        <v>2982</v>
      </c>
      <c r="I3002">
        <v>180</v>
      </c>
      <c r="J3002">
        <v>0</v>
      </c>
      <c r="K3002" s="4">
        <v>9.9999999999999995E+33</v>
      </c>
      <c r="L3002" t="s">
        <v>11175</v>
      </c>
      <c r="M3002" t="s">
        <v>24</v>
      </c>
      <c r="N3002" t="s">
        <v>10963</v>
      </c>
      <c r="O3002" t="s">
        <v>25</v>
      </c>
      <c r="P3002" t="s">
        <v>395</v>
      </c>
      <c r="Q3002" t="s">
        <v>3352</v>
      </c>
    </row>
    <row r="3003" spans="1:17" x14ac:dyDescent="0.25">
      <c r="A3003" t="s">
        <v>11174</v>
      </c>
      <c r="B3003" t="s">
        <v>405</v>
      </c>
      <c r="C3003">
        <v>3</v>
      </c>
      <c r="D3003" t="s">
        <v>18</v>
      </c>
      <c r="E3003" t="s">
        <v>19</v>
      </c>
      <c r="F3003" s="1">
        <v>0.33333333333333331</v>
      </c>
      <c r="G3003" t="s">
        <v>9195</v>
      </c>
      <c r="H3003" t="s">
        <v>2982</v>
      </c>
      <c r="I3003">
        <v>180</v>
      </c>
      <c r="J3003">
        <v>51</v>
      </c>
      <c r="K3003" s="4">
        <v>9.9999999999999995E+32</v>
      </c>
      <c r="L3003" t="s">
        <v>11175</v>
      </c>
      <c r="M3003" t="s">
        <v>24</v>
      </c>
      <c r="N3003" t="s">
        <v>10963</v>
      </c>
      <c r="O3003" t="s">
        <v>25</v>
      </c>
      <c r="P3003" t="s">
        <v>395</v>
      </c>
      <c r="Q3003" t="s">
        <v>3353</v>
      </c>
    </row>
    <row r="3004" spans="1:17" x14ac:dyDescent="0.25">
      <c r="A3004" t="s">
        <v>11174</v>
      </c>
      <c r="B3004" t="s">
        <v>405</v>
      </c>
      <c r="C3004">
        <v>4</v>
      </c>
      <c r="D3004" t="s">
        <v>18</v>
      </c>
      <c r="E3004" t="s">
        <v>33</v>
      </c>
      <c r="F3004" s="1">
        <v>0.33333333333333331</v>
      </c>
      <c r="G3004" t="s">
        <v>10646</v>
      </c>
      <c r="H3004" t="s">
        <v>2982</v>
      </c>
      <c r="I3004">
        <v>180</v>
      </c>
      <c r="J3004">
        <v>71</v>
      </c>
      <c r="K3004" s="4">
        <v>9.9999999999999995E+32</v>
      </c>
      <c r="L3004" t="s">
        <v>11175</v>
      </c>
      <c r="M3004" t="s">
        <v>915</v>
      </c>
      <c r="N3004" t="s">
        <v>10963</v>
      </c>
      <c r="O3004" t="s">
        <v>25</v>
      </c>
      <c r="P3004" t="s">
        <v>395</v>
      </c>
      <c r="Q3004" t="s">
        <v>3354</v>
      </c>
    </row>
    <row r="3005" spans="1:17" x14ac:dyDescent="0.25">
      <c r="A3005" t="s">
        <v>11174</v>
      </c>
      <c r="B3005" t="s">
        <v>405</v>
      </c>
      <c r="C3005">
        <v>5</v>
      </c>
      <c r="D3005" t="s">
        <v>18</v>
      </c>
      <c r="E3005" t="s">
        <v>29</v>
      </c>
      <c r="F3005" s="1">
        <v>0.33333333333333331</v>
      </c>
      <c r="G3005" t="s">
        <v>9201</v>
      </c>
      <c r="H3005" t="s">
        <v>2982</v>
      </c>
      <c r="I3005">
        <v>180</v>
      </c>
      <c r="J3005">
        <v>51</v>
      </c>
      <c r="K3005" s="4">
        <v>9.9999999999999995E+32</v>
      </c>
      <c r="L3005" t="s">
        <v>11175</v>
      </c>
      <c r="M3005" t="s">
        <v>24</v>
      </c>
      <c r="N3005" t="s">
        <v>10963</v>
      </c>
      <c r="O3005" t="s">
        <v>25</v>
      </c>
      <c r="P3005" t="s">
        <v>395</v>
      </c>
      <c r="Q3005" t="s">
        <v>3355</v>
      </c>
    </row>
    <row r="3006" spans="1:17" x14ac:dyDescent="0.25">
      <c r="A3006" t="s">
        <v>11174</v>
      </c>
      <c r="B3006" t="s">
        <v>17</v>
      </c>
      <c r="C3006">
        <v>1</v>
      </c>
      <c r="D3006" t="s">
        <v>18</v>
      </c>
      <c r="E3006" t="s">
        <v>19</v>
      </c>
      <c r="F3006" s="1">
        <v>0.625</v>
      </c>
      <c r="G3006" t="s">
        <v>10775</v>
      </c>
      <c r="H3006" t="s">
        <v>11176</v>
      </c>
      <c r="I3006">
        <v>120</v>
      </c>
      <c r="J3006">
        <v>184</v>
      </c>
      <c r="K3006" s="4">
        <v>1.1111010001111099E+44</v>
      </c>
      <c r="L3006" t="s">
        <v>11175</v>
      </c>
      <c r="M3006" t="s">
        <v>915</v>
      </c>
      <c r="N3006" t="s">
        <v>10963</v>
      </c>
      <c r="O3006" t="s">
        <v>25</v>
      </c>
      <c r="P3006" t="s">
        <v>20</v>
      </c>
      <c r="Q3006" t="s">
        <v>3357</v>
      </c>
    </row>
    <row r="3007" spans="1:17" x14ac:dyDescent="0.25">
      <c r="A3007" t="s">
        <v>11174</v>
      </c>
      <c r="B3007" t="s">
        <v>28</v>
      </c>
      <c r="C3007">
        <v>1</v>
      </c>
      <c r="D3007" t="s">
        <v>18</v>
      </c>
      <c r="E3007" t="s">
        <v>42</v>
      </c>
      <c r="F3007" s="1">
        <v>0.54166666666666663</v>
      </c>
      <c r="G3007" t="s">
        <v>10244</v>
      </c>
      <c r="H3007" t="s">
        <v>11177</v>
      </c>
      <c r="I3007">
        <v>120</v>
      </c>
      <c r="J3007">
        <v>184</v>
      </c>
      <c r="K3007" s="4">
        <v>1.1111110001111099E+44</v>
      </c>
      <c r="L3007" t="s">
        <v>11175</v>
      </c>
      <c r="M3007" t="s">
        <v>915</v>
      </c>
      <c r="N3007" t="s">
        <v>10963</v>
      </c>
      <c r="O3007" t="s">
        <v>25</v>
      </c>
      <c r="P3007" t="s">
        <v>20</v>
      </c>
      <c r="Q3007" t="s">
        <v>3358</v>
      </c>
    </row>
    <row r="3008" spans="1:17" x14ac:dyDescent="0.25">
      <c r="A3008" t="s">
        <v>11174</v>
      </c>
      <c r="B3008" t="s">
        <v>36</v>
      </c>
      <c r="C3008">
        <v>1</v>
      </c>
      <c r="D3008" t="s">
        <v>18</v>
      </c>
      <c r="E3008" t="s">
        <v>42</v>
      </c>
      <c r="F3008" s="1">
        <v>0.75</v>
      </c>
      <c r="G3008" t="s">
        <v>9134</v>
      </c>
      <c r="H3008" t="s">
        <v>38</v>
      </c>
      <c r="I3008">
        <v>60</v>
      </c>
      <c r="J3008">
        <v>184</v>
      </c>
      <c r="K3008" s="4">
        <v>1E+40</v>
      </c>
      <c r="L3008" t="s">
        <v>38</v>
      </c>
      <c r="M3008" t="s">
        <v>24</v>
      </c>
      <c r="N3008" t="s">
        <v>10963</v>
      </c>
      <c r="O3008" t="s">
        <v>25</v>
      </c>
      <c r="P3008" t="s">
        <v>39</v>
      </c>
      <c r="Q3008" t="s">
        <v>3359</v>
      </c>
    </row>
    <row r="3009" spans="1:17" x14ac:dyDescent="0.25">
      <c r="A3009" t="s">
        <v>11174</v>
      </c>
      <c r="B3009" t="s">
        <v>41</v>
      </c>
      <c r="C3009">
        <v>1</v>
      </c>
      <c r="D3009" t="s">
        <v>18</v>
      </c>
      <c r="E3009" t="s">
        <v>42</v>
      </c>
      <c r="F3009" s="1">
        <v>0.79166666666666663</v>
      </c>
      <c r="G3009" t="s">
        <v>11178</v>
      </c>
      <c r="H3009" t="s">
        <v>38</v>
      </c>
      <c r="I3009">
        <v>120</v>
      </c>
      <c r="J3009">
        <v>184</v>
      </c>
      <c r="K3009" s="4">
        <v>9.9999999999999995E+32</v>
      </c>
      <c r="L3009" t="s">
        <v>38</v>
      </c>
      <c r="M3009" t="s">
        <v>24</v>
      </c>
      <c r="N3009" t="s">
        <v>10963</v>
      </c>
      <c r="O3009" t="s">
        <v>25</v>
      </c>
      <c r="P3009" t="s">
        <v>39</v>
      </c>
      <c r="Q3009" t="s">
        <v>3360</v>
      </c>
    </row>
    <row r="3010" spans="1:17" x14ac:dyDescent="0.25">
      <c r="A3010" t="s">
        <v>11174</v>
      </c>
      <c r="B3010" t="s">
        <v>2319</v>
      </c>
      <c r="C3010">
        <v>1</v>
      </c>
      <c r="D3010" t="s">
        <v>18</v>
      </c>
      <c r="E3010" t="s">
        <v>530</v>
      </c>
      <c r="F3010" s="1">
        <v>0.375</v>
      </c>
      <c r="G3010" t="s">
        <v>9186</v>
      </c>
      <c r="H3010" t="s">
        <v>38</v>
      </c>
      <c r="I3010">
        <v>150</v>
      </c>
      <c r="J3010">
        <v>25</v>
      </c>
      <c r="K3010" s="4">
        <v>9.9999999999999995E+33</v>
      </c>
      <c r="L3010" t="s">
        <v>38</v>
      </c>
      <c r="M3010" t="s">
        <v>24</v>
      </c>
      <c r="N3010" t="s">
        <v>10963</v>
      </c>
      <c r="O3010" t="s">
        <v>25</v>
      </c>
      <c r="P3010" t="s">
        <v>39</v>
      </c>
      <c r="Q3010" t="s">
        <v>3361</v>
      </c>
    </row>
    <row r="3011" spans="1:17" x14ac:dyDescent="0.25">
      <c r="A3011" t="s">
        <v>11174</v>
      </c>
      <c r="B3011" t="s">
        <v>44</v>
      </c>
      <c r="C3011">
        <v>1</v>
      </c>
      <c r="D3011" t="s">
        <v>18</v>
      </c>
      <c r="E3011" t="s">
        <v>37</v>
      </c>
      <c r="F3011" s="1">
        <v>0.54166666666666663</v>
      </c>
      <c r="G3011" t="s">
        <v>10244</v>
      </c>
      <c r="H3011" t="s">
        <v>38</v>
      </c>
      <c r="I3011">
        <v>60</v>
      </c>
      <c r="J3011">
        <v>184</v>
      </c>
      <c r="K3011" s="4">
        <v>1.010100000101E+43</v>
      </c>
      <c r="L3011" t="s">
        <v>11175</v>
      </c>
      <c r="M3011" t="s">
        <v>915</v>
      </c>
      <c r="N3011" t="s">
        <v>10963</v>
      </c>
      <c r="O3011" t="s">
        <v>25</v>
      </c>
      <c r="P3011" t="s">
        <v>45</v>
      </c>
      <c r="Q3011" t="s">
        <v>3362</v>
      </c>
    </row>
    <row r="3012" spans="1:17" x14ac:dyDescent="0.25">
      <c r="A3012" t="s">
        <v>11179</v>
      </c>
      <c r="B3012" t="s">
        <v>17</v>
      </c>
      <c r="C3012">
        <v>1</v>
      </c>
      <c r="D3012" t="s">
        <v>18</v>
      </c>
      <c r="E3012" t="s">
        <v>19</v>
      </c>
      <c r="F3012" s="1">
        <v>0.45833333333333331</v>
      </c>
      <c r="G3012" t="s">
        <v>10724</v>
      </c>
      <c r="H3012" t="s">
        <v>11180</v>
      </c>
      <c r="I3012">
        <v>60</v>
      </c>
      <c r="J3012">
        <v>26</v>
      </c>
      <c r="K3012" s="4">
        <v>1.1111010001111099E+44</v>
      </c>
      <c r="L3012" t="s">
        <v>11181</v>
      </c>
      <c r="M3012" t="s">
        <v>915</v>
      </c>
      <c r="N3012" t="s">
        <v>10963</v>
      </c>
      <c r="O3012" t="s">
        <v>25</v>
      </c>
      <c r="P3012" t="s">
        <v>20</v>
      </c>
      <c r="Q3012" t="s">
        <v>3363</v>
      </c>
    </row>
    <row r="3013" spans="1:17" x14ac:dyDescent="0.25">
      <c r="A3013" t="s">
        <v>11179</v>
      </c>
      <c r="B3013" t="s">
        <v>28</v>
      </c>
      <c r="C3013">
        <v>1</v>
      </c>
      <c r="D3013" t="s">
        <v>18</v>
      </c>
      <c r="E3013" t="s">
        <v>33</v>
      </c>
      <c r="F3013" s="1">
        <v>0.41666666666666669</v>
      </c>
      <c r="G3013" t="s">
        <v>10633</v>
      </c>
      <c r="H3013" t="s">
        <v>11180</v>
      </c>
      <c r="I3013">
        <v>60</v>
      </c>
      <c r="J3013">
        <v>26</v>
      </c>
      <c r="K3013" s="4">
        <v>1.1111110001111099E+44</v>
      </c>
      <c r="L3013" t="s">
        <v>11181</v>
      </c>
      <c r="M3013" t="s">
        <v>915</v>
      </c>
      <c r="N3013" t="s">
        <v>10963</v>
      </c>
      <c r="O3013" t="s">
        <v>25</v>
      </c>
      <c r="P3013" t="s">
        <v>20</v>
      </c>
      <c r="Q3013" t="s">
        <v>3364</v>
      </c>
    </row>
    <row r="3014" spans="1:17" x14ac:dyDescent="0.25">
      <c r="A3014" t="s">
        <v>11179</v>
      </c>
      <c r="B3014" t="s">
        <v>32</v>
      </c>
      <c r="C3014">
        <v>1</v>
      </c>
      <c r="D3014" t="s">
        <v>18</v>
      </c>
      <c r="E3014" t="s">
        <v>42</v>
      </c>
      <c r="F3014" s="1">
        <v>0.375</v>
      </c>
      <c r="G3014" t="s">
        <v>10379</v>
      </c>
      <c r="H3014" t="s">
        <v>11180</v>
      </c>
      <c r="I3014">
        <v>60</v>
      </c>
      <c r="J3014">
        <v>26</v>
      </c>
      <c r="K3014" s="4">
        <v>1.1111110001111099E+44</v>
      </c>
      <c r="L3014" t="s">
        <v>11181</v>
      </c>
      <c r="M3014" t="s">
        <v>915</v>
      </c>
      <c r="N3014" t="s">
        <v>10963</v>
      </c>
      <c r="O3014" t="s">
        <v>25</v>
      </c>
      <c r="P3014" t="s">
        <v>20</v>
      </c>
      <c r="Q3014" t="s">
        <v>3365</v>
      </c>
    </row>
    <row r="3015" spans="1:17" x14ac:dyDescent="0.25">
      <c r="A3015" t="s">
        <v>11179</v>
      </c>
      <c r="B3015" t="s">
        <v>36</v>
      </c>
      <c r="C3015">
        <v>1</v>
      </c>
      <c r="D3015" t="s">
        <v>18</v>
      </c>
      <c r="E3015" t="s">
        <v>33</v>
      </c>
      <c r="F3015" s="1">
        <v>0.75</v>
      </c>
      <c r="G3015" t="s">
        <v>9227</v>
      </c>
      <c r="H3015" t="s">
        <v>11180</v>
      </c>
      <c r="I3015">
        <v>90</v>
      </c>
      <c r="J3015">
        <v>26</v>
      </c>
      <c r="K3015" s="4">
        <v>9.9999999999999994E+38</v>
      </c>
      <c r="L3015" t="s">
        <v>11181</v>
      </c>
      <c r="M3015" t="s">
        <v>24</v>
      </c>
      <c r="N3015" t="s">
        <v>10963</v>
      </c>
      <c r="O3015" t="s">
        <v>25</v>
      </c>
      <c r="P3015" t="s">
        <v>39</v>
      </c>
      <c r="Q3015" t="s">
        <v>3366</v>
      </c>
    </row>
    <row r="3016" spans="1:17" x14ac:dyDescent="0.25">
      <c r="A3016" t="s">
        <v>11179</v>
      </c>
      <c r="B3016" t="s">
        <v>44</v>
      </c>
      <c r="C3016">
        <v>1</v>
      </c>
      <c r="D3016" t="s">
        <v>18</v>
      </c>
      <c r="E3016" t="s">
        <v>33</v>
      </c>
      <c r="F3016" s="1">
        <v>0.33333333333333331</v>
      </c>
      <c r="G3016" t="s">
        <v>10630</v>
      </c>
      <c r="H3016" t="s">
        <v>11180</v>
      </c>
      <c r="I3016">
        <v>60</v>
      </c>
      <c r="J3016">
        <v>26</v>
      </c>
      <c r="K3016" s="4">
        <v>1.0000000000000001E+32</v>
      </c>
      <c r="L3016" t="s">
        <v>11181</v>
      </c>
      <c r="M3016" t="s">
        <v>915</v>
      </c>
      <c r="N3016" t="s">
        <v>10963</v>
      </c>
      <c r="O3016" t="s">
        <v>25</v>
      </c>
      <c r="P3016" t="s">
        <v>45</v>
      </c>
      <c r="Q3016" t="s">
        <v>3367</v>
      </c>
    </row>
    <row r="3017" spans="1:17" x14ac:dyDescent="0.25">
      <c r="A3017" t="s">
        <v>11179</v>
      </c>
      <c r="B3017" t="s">
        <v>243</v>
      </c>
      <c r="C3017">
        <v>1</v>
      </c>
      <c r="D3017" t="s">
        <v>18</v>
      </c>
      <c r="E3017" t="s">
        <v>42</v>
      </c>
      <c r="F3017" s="1">
        <v>0.58333333333333337</v>
      </c>
      <c r="G3017" t="s">
        <v>10381</v>
      </c>
      <c r="H3017" t="s">
        <v>11180</v>
      </c>
      <c r="I3017">
        <v>60</v>
      </c>
      <c r="J3017">
        <v>26</v>
      </c>
      <c r="K3017" s="4">
        <v>1.0000000000000001E+32</v>
      </c>
      <c r="L3017" t="s">
        <v>11181</v>
      </c>
      <c r="M3017" t="s">
        <v>915</v>
      </c>
      <c r="N3017" t="s">
        <v>10963</v>
      </c>
      <c r="O3017" t="s">
        <v>25</v>
      </c>
      <c r="P3017" t="s">
        <v>45</v>
      </c>
      <c r="Q3017" t="s">
        <v>3368</v>
      </c>
    </row>
    <row r="3018" spans="1:17" x14ac:dyDescent="0.25">
      <c r="A3018" t="s">
        <v>11182</v>
      </c>
      <c r="B3018" t="s">
        <v>391</v>
      </c>
      <c r="C3018">
        <v>1</v>
      </c>
      <c r="D3018" t="s">
        <v>18</v>
      </c>
      <c r="E3018" t="s">
        <v>33</v>
      </c>
      <c r="F3018" s="1">
        <v>0.58333333333333337</v>
      </c>
      <c r="G3018" t="s">
        <v>10982</v>
      </c>
      <c r="H3018" t="s">
        <v>38</v>
      </c>
      <c r="I3018">
        <v>120</v>
      </c>
      <c r="J3018">
        <v>28</v>
      </c>
      <c r="K3018" s="4">
        <v>1.00000001E+41</v>
      </c>
      <c r="L3018" t="s">
        <v>11183</v>
      </c>
      <c r="M3018" t="s">
        <v>24</v>
      </c>
      <c r="N3018" t="s">
        <v>10963</v>
      </c>
      <c r="O3018" t="s">
        <v>25</v>
      </c>
      <c r="P3018" t="s">
        <v>9372</v>
      </c>
      <c r="Q3018" t="s">
        <v>3369</v>
      </c>
    </row>
    <row r="3019" spans="1:17" x14ac:dyDescent="0.25">
      <c r="A3019" t="s">
        <v>11182</v>
      </c>
      <c r="B3019" t="s">
        <v>17</v>
      </c>
      <c r="C3019">
        <v>1</v>
      </c>
      <c r="D3019" t="s">
        <v>18</v>
      </c>
      <c r="E3019" t="s">
        <v>19</v>
      </c>
      <c r="F3019" s="1">
        <v>0.58333333333333337</v>
      </c>
      <c r="G3019" t="s">
        <v>11184</v>
      </c>
      <c r="H3019" t="s">
        <v>38</v>
      </c>
      <c r="I3019">
        <v>60</v>
      </c>
      <c r="J3019">
        <v>28</v>
      </c>
      <c r="K3019" s="4">
        <v>1.1111010001111099E+44</v>
      </c>
      <c r="L3019" t="s">
        <v>11183</v>
      </c>
      <c r="M3019" t="s">
        <v>915</v>
      </c>
      <c r="N3019" t="s">
        <v>10963</v>
      </c>
      <c r="O3019" t="s">
        <v>25</v>
      </c>
      <c r="P3019" t="s">
        <v>20</v>
      </c>
      <c r="Q3019" t="s">
        <v>3370</v>
      </c>
    </row>
    <row r="3020" spans="1:17" x14ac:dyDescent="0.25">
      <c r="A3020" t="s">
        <v>11182</v>
      </c>
      <c r="B3020" t="s">
        <v>28</v>
      </c>
      <c r="C3020">
        <v>1</v>
      </c>
      <c r="D3020" t="s">
        <v>18</v>
      </c>
      <c r="E3020" t="s">
        <v>33</v>
      </c>
      <c r="F3020" s="1">
        <v>0.375</v>
      </c>
      <c r="G3020" t="s">
        <v>11185</v>
      </c>
      <c r="H3020" t="s">
        <v>38</v>
      </c>
      <c r="I3020">
        <v>60</v>
      </c>
      <c r="J3020">
        <v>28</v>
      </c>
      <c r="K3020" s="4">
        <v>1.1111110001111099E+44</v>
      </c>
      <c r="L3020" t="s">
        <v>11183</v>
      </c>
      <c r="M3020" t="s">
        <v>915</v>
      </c>
      <c r="N3020" t="s">
        <v>10963</v>
      </c>
      <c r="O3020" t="s">
        <v>25</v>
      </c>
      <c r="P3020" t="s">
        <v>20</v>
      </c>
      <c r="Q3020" t="s">
        <v>3371</v>
      </c>
    </row>
    <row r="3021" spans="1:17" x14ac:dyDescent="0.25">
      <c r="A3021" t="s">
        <v>11182</v>
      </c>
      <c r="B3021" t="s">
        <v>32</v>
      </c>
      <c r="C3021">
        <v>1</v>
      </c>
      <c r="D3021" t="s">
        <v>18</v>
      </c>
      <c r="E3021" t="s">
        <v>42</v>
      </c>
      <c r="F3021" s="1">
        <v>0.66666666666666663</v>
      </c>
      <c r="G3021" t="s">
        <v>10633</v>
      </c>
      <c r="H3021" t="s">
        <v>38</v>
      </c>
      <c r="I3021">
        <v>60</v>
      </c>
      <c r="J3021">
        <v>28</v>
      </c>
      <c r="K3021" s="4">
        <v>1.1111110001111099E+44</v>
      </c>
      <c r="L3021" t="s">
        <v>11183</v>
      </c>
      <c r="M3021" t="s">
        <v>915</v>
      </c>
      <c r="N3021" t="s">
        <v>10963</v>
      </c>
      <c r="O3021" t="s">
        <v>25</v>
      </c>
      <c r="P3021" t="s">
        <v>20</v>
      </c>
      <c r="Q3021" t="s">
        <v>3372</v>
      </c>
    </row>
    <row r="3022" spans="1:17" x14ac:dyDescent="0.25">
      <c r="A3022" t="s">
        <v>11182</v>
      </c>
      <c r="B3022" t="s">
        <v>36</v>
      </c>
      <c r="C3022">
        <v>1</v>
      </c>
      <c r="D3022" t="s">
        <v>18</v>
      </c>
      <c r="E3022" t="s">
        <v>29</v>
      </c>
      <c r="F3022" s="1">
        <v>0.79166666666666663</v>
      </c>
      <c r="G3022" t="s">
        <v>9221</v>
      </c>
      <c r="H3022" t="s">
        <v>38</v>
      </c>
      <c r="I3022">
        <v>90</v>
      </c>
      <c r="J3022">
        <v>28</v>
      </c>
      <c r="K3022" s="4">
        <v>9.9999999999999998E+37</v>
      </c>
      <c r="L3022" t="s">
        <v>38</v>
      </c>
      <c r="M3022" t="s">
        <v>24</v>
      </c>
      <c r="N3022" t="s">
        <v>10963</v>
      </c>
      <c r="O3022" t="s">
        <v>25</v>
      </c>
      <c r="P3022" t="s">
        <v>39</v>
      </c>
      <c r="Q3022" t="s">
        <v>3373</v>
      </c>
    </row>
    <row r="3023" spans="1:17" x14ac:dyDescent="0.25">
      <c r="A3023" t="s">
        <v>11182</v>
      </c>
      <c r="B3023" t="s">
        <v>44</v>
      </c>
      <c r="C3023">
        <v>1</v>
      </c>
      <c r="D3023" t="s">
        <v>18</v>
      </c>
      <c r="E3023" t="s">
        <v>37</v>
      </c>
      <c r="F3023" s="1">
        <v>0.625</v>
      </c>
      <c r="G3023" t="s">
        <v>10639</v>
      </c>
      <c r="H3023" t="s">
        <v>38</v>
      </c>
      <c r="I3023">
        <v>120</v>
      </c>
      <c r="J3023">
        <v>28</v>
      </c>
      <c r="K3023" s="4">
        <v>1.0101100010001E+43</v>
      </c>
      <c r="L3023" t="s">
        <v>11183</v>
      </c>
      <c r="M3023" t="s">
        <v>915</v>
      </c>
      <c r="N3023" t="s">
        <v>10963</v>
      </c>
      <c r="O3023" t="s">
        <v>25</v>
      </c>
      <c r="P3023" t="s">
        <v>45</v>
      </c>
      <c r="Q3023" t="s">
        <v>3374</v>
      </c>
    </row>
    <row r="3024" spans="1:17" x14ac:dyDescent="0.25">
      <c r="A3024" t="s">
        <v>11186</v>
      </c>
      <c r="B3024" t="s">
        <v>405</v>
      </c>
      <c r="C3024">
        <v>1</v>
      </c>
      <c r="D3024" t="s">
        <v>18</v>
      </c>
      <c r="E3024" t="s">
        <v>19</v>
      </c>
      <c r="F3024" s="1">
        <v>0.625</v>
      </c>
      <c r="G3024" t="s">
        <v>11069</v>
      </c>
      <c r="H3024" t="s">
        <v>3092</v>
      </c>
      <c r="I3024">
        <v>90</v>
      </c>
      <c r="J3024">
        <v>18</v>
      </c>
      <c r="K3024" s="4">
        <v>1E+20</v>
      </c>
      <c r="L3024" t="s">
        <v>11187</v>
      </c>
      <c r="M3024" t="s">
        <v>24</v>
      </c>
      <c r="N3024" t="s">
        <v>10963</v>
      </c>
      <c r="O3024" t="s">
        <v>66</v>
      </c>
      <c r="P3024" t="s">
        <v>395</v>
      </c>
      <c r="Q3024" t="s">
        <v>3375</v>
      </c>
    </row>
    <row r="3025" spans="1:17" x14ac:dyDescent="0.25">
      <c r="A3025" t="s">
        <v>11186</v>
      </c>
      <c r="B3025" t="s">
        <v>405</v>
      </c>
      <c r="C3025">
        <v>2</v>
      </c>
      <c r="D3025" t="s">
        <v>18</v>
      </c>
      <c r="E3025" t="s">
        <v>19</v>
      </c>
      <c r="F3025" s="1">
        <v>0.6875</v>
      </c>
      <c r="G3025" t="s">
        <v>11069</v>
      </c>
      <c r="H3025" t="s">
        <v>3092</v>
      </c>
      <c r="I3025">
        <v>90</v>
      </c>
      <c r="J3025">
        <v>17</v>
      </c>
      <c r="K3025" s="4">
        <v>1E+20</v>
      </c>
      <c r="L3025" t="s">
        <v>11187</v>
      </c>
      <c r="M3025" t="s">
        <v>24</v>
      </c>
      <c r="N3025" t="s">
        <v>10963</v>
      </c>
      <c r="O3025" t="s">
        <v>66</v>
      </c>
      <c r="P3025" t="s">
        <v>395</v>
      </c>
      <c r="Q3025" t="s">
        <v>3376</v>
      </c>
    </row>
    <row r="3026" spans="1:17" x14ac:dyDescent="0.25">
      <c r="A3026" t="s">
        <v>11186</v>
      </c>
      <c r="B3026" t="s">
        <v>418</v>
      </c>
      <c r="C3026">
        <v>1</v>
      </c>
      <c r="D3026" t="s">
        <v>18</v>
      </c>
      <c r="E3026" t="s">
        <v>19</v>
      </c>
      <c r="F3026" s="1">
        <v>0.625</v>
      </c>
      <c r="G3026" t="s">
        <v>11069</v>
      </c>
      <c r="H3026" t="s">
        <v>3092</v>
      </c>
      <c r="I3026">
        <v>90</v>
      </c>
      <c r="J3026">
        <v>16</v>
      </c>
      <c r="K3026" s="4">
        <v>1E+19</v>
      </c>
      <c r="L3026" t="s">
        <v>11187</v>
      </c>
      <c r="M3026" t="s">
        <v>24</v>
      </c>
      <c r="N3026" t="s">
        <v>10963</v>
      </c>
      <c r="O3026" t="s">
        <v>66</v>
      </c>
      <c r="P3026" t="s">
        <v>395</v>
      </c>
      <c r="Q3026" t="s">
        <v>3377</v>
      </c>
    </row>
    <row r="3027" spans="1:17" x14ac:dyDescent="0.25">
      <c r="A3027" t="s">
        <v>11186</v>
      </c>
      <c r="B3027" t="s">
        <v>418</v>
      </c>
      <c r="C3027">
        <v>2</v>
      </c>
      <c r="D3027" t="s">
        <v>18</v>
      </c>
      <c r="E3027" t="s">
        <v>42</v>
      </c>
      <c r="F3027" s="1">
        <v>0.625</v>
      </c>
      <c r="G3027" t="s">
        <v>11069</v>
      </c>
      <c r="H3027" t="s">
        <v>3092</v>
      </c>
      <c r="I3027">
        <v>90</v>
      </c>
      <c r="J3027">
        <v>18</v>
      </c>
      <c r="K3027" s="4">
        <v>1E+19</v>
      </c>
      <c r="L3027" t="s">
        <v>11187</v>
      </c>
      <c r="M3027" t="s">
        <v>24</v>
      </c>
      <c r="N3027" t="s">
        <v>10963</v>
      </c>
      <c r="O3027" t="s">
        <v>66</v>
      </c>
      <c r="P3027" t="s">
        <v>395</v>
      </c>
      <c r="Q3027" t="s">
        <v>3378</v>
      </c>
    </row>
    <row r="3028" spans="1:17" x14ac:dyDescent="0.25">
      <c r="A3028" t="s">
        <v>11186</v>
      </c>
      <c r="B3028" t="s">
        <v>579</v>
      </c>
      <c r="C3028">
        <v>1</v>
      </c>
      <c r="D3028" t="s">
        <v>18</v>
      </c>
      <c r="E3028" t="s">
        <v>42</v>
      </c>
      <c r="F3028" s="1">
        <v>0.54166666666666663</v>
      </c>
      <c r="G3028" t="s">
        <v>11069</v>
      </c>
      <c r="H3028" t="s">
        <v>3092</v>
      </c>
      <c r="I3028">
        <v>90</v>
      </c>
      <c r="J3028">
        <v>16</v>
      </c>
      <c r="K3028" s="4">
        <v>1E+16</v>
      </c>
      <c r="L3028" t="s">
        <v>11187</v>
      </c>
      <c r="M3028" t="s">
        <v>24</v>
      </c>
      <c r="N3028" t="s">
        <v>10963</v>
      </c>
      <c r="O3028" t="s">
        <v>66</v>
      </c>
      <c r="P3028" t="s">
        <v>395</v>
      </c>
      <c r="Q3028" t="s">
        <v>3379</v>
      </c>
    </row>
    <row r="3029" spans="1:17" x14ac:dyDescent="0.25">
      <c r="A3029" t="s">
        <v>11186</v>
      </c>
      <c r="B3029" t="s">
        <v>579</v>
      </c>
      <c r="C3029">
        <v>2</v>
      </c>
      <c r="D3029" t="s">
        <v>18</v>
      </c>
      <c r="E3029" t="s">
        <v>42</v>
      </c>
      <c r="F3029" s="1">
        <v>0.625</v>
      </c>
      <c r="G3029" t="s">
        <v>11069</v>
      </c>
      <c r="H3029" t="s">
        <v>3092</v>
      </c>
      <c r="I3029">
        <v>90</v>
      </c>
      <c r="J3029">
        <v>19</v>
      </c>
      <c r="K3029" s="4">
        <v>1E+16</v>
      </c>
      <c r="L3029" t="s">
        <v>11187</v>
      </c>
      <c r="M3029" t="s">
        <v>24</v>
      </c>
      <c r="N3029" t="s">
        <v>10963</v>
      </c>
      <c r="O3029" t="s">
        <v>66</v>
      </c>
      <c r="P3029" t="s">
        <v>395</v>
      </c>
      <c r="Q3029" t="s">
        <v>3380</v>
      </c>
    </row>
    <row r="3030" spans="1:17" x14ac:dyDescent="0.25">
      <c r="A3030" t="s">
        <v>11186</v>
      </c>
      <c r="B3030" t="s">
        <v>2839</v>
      </c>
      <c r="C3030">
        <v>1</v>
      </c>
      <c r="D3030" t="s">
        <v>18</v>
      </c>
      <c r="E3030" t="s">
        <v>19</v>
      </c>
      <c r="F3030" s="1">
        <v>0.625</v>
      </c>
      <c r="G3030" t="s">
        <v>11069</v>
      </c>
      <c r="H3030" t="s">
        <v>3092</v>
      </c>
      <c r="I3030">
        <v>90</v>
      </c>
      <c r="J3030">
        <v>16</v>
      </c>
      <c r="K3030" s="4">
        <v>1000000000000000</v>
      </c>
      <c r="L3030" t="s">
        <v>11187</v>
      </c>
      <c r="M3030" t="s">
        <v>24</v>
      </c>
      <c r="N3030" t="s">
        <v>10963</v>
      </c>
      <c r="O3030" t="s">
        <v>66</v>
      </c>
      <c r="P3030" t="s">
        <v>395</v>
      </c>
      <c r="Q3030" t="s">
        <v>3381</v>
      </c>
    </row>
    <row r="3031" spans="1:17" x14ac:dyDescent="0.25">
      <c r="A3031" t="s">
        <v>11186</v>
      </c>
      <c r="B3031" t="s">
        <v>2839</v>
      </c>
      <c r="C3031">
        <v>2</v>
      </c>
      <c r="D3031" t="s">
        <v>18</v>
      </c>
      <c r="E3031" t="s">
        <v>37</v>
      </c>
      <c r="F3031" s="1">
        <v>0.5625</v>
      </c>
      <c r="G3031" t="s">
        <v>11069</v>
      </c>
      <c r="H3031" t="s">
        <v>3092</v>
      </c>
      <c r="I3031">
        <v>90</v>
      </c>
      <c r="J3031">
        <v>13</v>
      </c>
      <c r="K3031" s="4">
        <v>1000000000000000</v>
      </c>
      <c r="L3031" t="s">
        <v>11187</v>
      </c>
      <c r="M3031" t="s">
        <v>24</v>
      </c>
      <c r="N3031" t="s">
        <v>10963</v>
      </c>
      <c r="O3031" t="s">
        <v>66</v>
      </c>
      <c r="P3031" t="s">
        <v>395</v>
      </c>
      <c r="Q3031" t="s">
        <v>3382</v>
      </c>
    </row>
    <row r="3032" spans="1:17" x14ac:dyDescent="0.25">
      <c r="A3032" t="s">
        <v>11186</v>
      </c>
      <c r="B3032" t="s">
        <v>17</v>
      </c>
      <c r="C3032">
        <v>1</v>
      </c>
      <c r="D3032" t="s">
        <v>18</v>
      </c>
      <c r="E3032" t="s">
        <v>29</v>
      </c>
      <c r="F3032" s="1">
        <v>0.33333333333333331</v>
      </c>
      <c r="G3032" t="s">
        <v>10609</v>
      </c>
      <c r="H3032" t="s">
        <v>3092</v>
      </c>
      <c r="I3032">
        <v>60</v>
      </c>
      <c r="J3032">
        <v>36</v>
      </c>
      <c r="K3032" s="4">
        <v>1.1111100111111E+24</v>
      </c>
      <c r="L3032" t="s">
        <v>11187</v>
      </c>
      <c r="M3032" t="s">
        <v>915</v>
      </c>
      <c r="N3032" t="s">
        <v>10963</v>
      </c>
      <c r="O3032" t="s">
        <v>66</v>
      </c>
      <c r="P3032" t="s">
        <v>20</v>
      </c>
      <c r="Q3032" t="s">
        <v>3383</v>
      </c>
    </row>
    <row r="3033" spans="1:17" x14ac:dyDescent="0.25">
      <c r="A3033" t="s">
        <v>11186</v>
      </c>
      <c r="B3033" t="s">
        <v>28</v>
      </c>
      <c r="C3033">
        <v>1</v>
      </c>
      <c r="D3033" t="s">
        <v>18</v>
      </c>
      <c r="E3033" t="s">
        <v>42</v>
      </c>
      <c r="F3033" s="1">
        <v>0.41666666666666669</v>
      </c>
      <c r="G3033" t="s">
        <v>9831</v>
      </c>
      <c r="H3033" t="s">
        <v>3092</v>
      </c>
      <c r="I3033">
        <v>60</v>
      </c>
      <c r="J3033">
        <v>37</v>
      </c>
      <c r="K3033" s="4">
        <v>1.1111100111111E+24</v>
      </c>
      <c r="L3033" t="s">
        <v>11187</v>
      </c>
      <c r="M3033" t="s">
        <v>915</v>
      </c>
      <c r="N3033" t="s">
        <v>10963</v>
      </c>
      <c r="O3033" t="s">
        <v>66</v>
      </c>
      <c r="P3033" t="s">
        <v>20</v>
      </c>
      <c r="Q3033" t="s">
        <v>3384</v>
      </c>
    </row>
    <row r="3034" spans="1:17" x14ac:dyDescent="0.25">
      <c r="A3034" t="s">
        <v>11186</v>
      </c>
      <c r="B3034" t="s">
        <v>32</v>
      </c>
      <c r="C3034">
        <v>1</v>
      </c>
      <c r="D3034" t="s">
        <v>18</v>
      </c>
      <c r="E3034" t="s">
        <v>19</v>
      </c>
      <c r="F3034" s="1">
        <v>0.45833333333333331</v>
      </c>
      <c r="G3034" t="s">
        <v>9160</v>
      </c>
      <c r="H3034" t="s">
        <v>3092</v>
      </c>
      <c r="I3034">
        <v>60</v>
      </c>
      <c r="J3034">
        <v>37</v>
      </c>
      <c r="K3034" s="4">
        <v>1.1111100111111E+24</v>
      </c>
      <c r="L3034" t="s">
        <v>11187</v>
      </c>
      <c r="M3034" t="s">
        <v>24</v>
      </c>
      <c r="N3034" t="s">
        <v>10963</v>
      </c>
      <c r="O3034" t="s">
        <v>66</v>
      </c>
      <c r="P3034" t="s">
        <v>20</v>
      </c>
      <c r="Q3034" t="s">
        <v>3385</v>
      </c>
    </row>
    <row r="3035" spans="1:17" x14ac:dyDescent="0.25">
      <c r="A3035" t="s">
        <v>11186</v>
      </c>
      <c r="B3035" t="s">
        <v>36</v>
      </c>
      <c r="C3035">
        <v>1</v>
      </c>
      <c r="D3035" t="s">
        <v>18</v>
      </c>
      <c r="E3035" t="s">
        <v>37</v>
      </c>
      <c r="F3035" s="1">
        <v>0.72916666666666663</v>
      </c>
      <c r="G3035" t="s">
        <v>9282</v>
      </c>
      <c r="H3035" t="s">
        <v>38</v>
      </c>
      <c r="I3035">
        <v>120</v>
      </c>
      <c r="J3035">
        <v>37</v>
      </c>
      <c r="K3035" s="4">
        <v>1000000000000000</v>
      </c>
      <c r="L3035" t="s">
        <v>38</v>
      </c>
      <c r="M3035" t="s">
        <v>24</v>
      </c>
      <c r="N3035" t="s">
        <v>10963</v>
      </c>
      <c r="O3035" t="s">
        <v>66</v>
      </c>
      <c r="P3035" t="s">
        <v>39</v>
      </c>
      <c r="Q3035" t="s">
        <v>3386</v>
      </c>
    </row>
    <row r="3036" spans="1:17" x14ac:dyDescent="0.25">
      <c r="A3036" t="s">
        <v>11186</v>
      </c>
      <c r="B3036" t="s">
        <v>44</v>
      </c>
      <c r="C3036">
        <v>1</v>
      </c>
      <c r="D3036" t="s">
        <v>18</v>
      </c>
      <c r="E3036" t="s">
        <v>37</v>
      </c>
      <c r="F3036" s="1">
        <v>0.5</v>
      </c>
      <c r="G3036" t="s">
        <v>10646</v>
      </c>
      <c r="H3036" t="s">
        <v>3092</v>
      </c>
      <c r="I3036">
        <v>60</v>
      </c>
      <c r="J3036">
        <v>37</v>
      </c>
      <c r="K3036" s="4">
        <v>1.0110001101E+22</v>
      </c>
      <c r="L3036" t="s">
        <v>11187</v>
      </c>
      <c r="M3036" t="s">
        <v>915</v>
      </c>
      <c r="N3036" t="s">
        <v>10963</v>
      </c>
      <c r="O3036" t="s">
        <v>66</v>
      </c>
      <c r="P3036" t="s">
        <v>45</v>
      </c>
      <c r="Q3036" t="s">
        <v>3387</v>
      </c>
    </row>
    <row r="3037" spans="1:17" x14ac:dyDescent="0.25">
      <c r="A3037" t="s">
        <v>11188</v>
      </c>
      <c r="B3037" t="s">
        <v>391</v>
      </c>
      <c r="C3037">
        <v>1</v>
      </c>
      <c r="D3037" t="s">
        <v>18</v>
      </c>
      <c r="E3037" t="s">
        <v>19</v>
      </c>
      <c r="F3037" s="1">
        <v>0.625</v>
      </c>
      <c r="G3037" t="s">
        <v>10982</v>
      </c>
      <c r="H3037" t="s">
        <v>11189</v>
      </c>
      <c r="I3037">
        <v>60</v>
      </c>
      <c r="J3037">
        <v>40</v>
      </c>
      <c r="K3037" s="4">
        <v>1.1000000011E+41</v>
      </c>
      <c r="L3037" t="s">
        <v>11190</v>
      </c>
      <c r="M3037" t="s">
        <v>24</v>
      </c>
      <c r="N3037" t="s">
        <v>10963</v>
      </c>
      <c r="O3037" t="s">
        <v>25</v>
      </c>
      <c r="P3037" t="s">
        <v>9372</v>
      </c>
      <c r="Q3037" t="s">
        <v>3389</v>
      </c>
    </row>
    <row r="3038" spans="1:17" x14ac:dyDescent="0.25">
      <c r="A3038" t="s">
        <v>11188</v>
      </c>
      <c r="B3038" t="s">
        <v>17</v>
      </c>
      <c r="C3038">
        <v>1</v>
      </c>
      <c r="D3038" t="s">
        <v>18</v>
      </c>
      <c r="E3038" t="s">
        <v>19</v>
      </c>
      <c r="F3038" s="1">
        <v>0.5</v>
      </c>
      <c r="G3038" t="s">
        <v>10646</v>
      </c>
      <c r="H3038" t="s">
        <v>11191</v>
      </c>
      <c r="I3038">
        <v>60</v>
      </c>
      <c r="J3038">
        <v>40</v>
      </c>
      <c r="K3038" s="4">
        <v>1.1111010001111099E+44</v>
      </c>
      <c r="L3038" t="s">
        <v>11190</v>
      </c>
      <c r="M3038" t="s">
        <v>915</v>
      </c>
      <c r="N3038" t="s">
        <v>10963</v>
      </c>
      <c r="O3038" t="s">
        <v>25</v>
      </c>
      <c r="P3038" t="s">
        <v>20</v>
      </c>
      <c r="Q3038" t="s">
        <v>3390</v>
      </c>
    </row>
    <row r="3039" spans="1:17" x14ac:dyDescent="0.25">
      <c r="A3039" t="s">
        <v>11188</v>
      </c>
      <c r="B3039" t="s">
        <v>28</v>
      </c>
      <c r="C3039">
        <v>1</v>
      </c>
      <c r="D3039" t="s">
        <v>18</v>
      </c>
      <c r="E3039" t="s">
        <v>33</v>
      </c>
      <c r="F3039" s="1">
        <v>0.45833333333333331</v>
      </c>
      <c r="G3039" t="s">
        <v>10596</v>
      </c>
      <c r="H3039" t="s">
        <v>11192</v>
      </c>
      <c r="I3039">
        <v>60</v>
      </c>
      <c r="J3039">
        <v>40</v>
      </c>
      <c r="K3039" s="4">
        <v>1.1111110001111099E+44</v>
      </c>
      <c r="L3039" t="s">
        <v>11190</v>
      </c>
      <c r="M3039" t="s">
        <v>915</v>
      </c>
      <c r="N3039" t="s">
        <v>10963</v>
      </c>
      <c r="O3039" t="s">
        <v>25</v>
      </c>
      <c r="P3039" t="s">
        <v>20</v>
      </c>
      <c r="Q3039" t="s">
        <v>3391</v>
      </c>
    </row>
    <row r="3040" spans="1:17" x14ac:dyDescent="0.25">
      <c r="A3040" t="s">
        <v>11188</v>
      </c>
      <c r="B3040" t="s">
        <v>32</v>
      </c>
      <c r="C3040">
        <v>1</v>
      </c>
      <c r="D3040" t="s">
        <v>18</v>
      </c>
      <c r="E3040" t="s">
        <v>37</v>
      </c>
      <c r="F3040" s="1">
        <v>0.5</v>
      </c>
      <c r="G3040" t="s">
        <v>11193</v>
      </c>
      <c r="H3040" t="s">
        <v>11194</v>
      </c>
      <c r="I3040">
        <v>60</v>
      </c>
      <c r="J3040">
        <v>40</v>
      </c>
      <c r="K3040" s="4">
        <v>1.11101100011111E+44</v>
      </c>
      <c r="L3040" t="s">
        <v>11190</v>
      </c>
      <c r="M3040" t="s">
        <v>915</v>
      </c>
      <c r="N3040" t="s">
        <v>10963</v>
      </c>
      <c r="O3040" t="s">
        <v>25</v>
      </c>
      <c r="P3040" t="s">
        <v>20</v>
      </c>
      <c r="Q3040" t="s">
        <v>3392</v>
      </c>
    </row>
    <row r="3041" spans="1:17" x14ac:dyDescent="0.25">
      <c r="A3041" t="s">
        <v>11188</v>
      </c>
      <c r="B3041" t="s">
        <v>36</v>
      </c>
      <c r="C3041">
        <v>1</v>
      </c>
      <c r="D3041" t="s">
        <v>18</v>
      </c>
      <c r="E3041" t="s">
        <v>29</v>
      </c>
      <c r="F3041" s="1">
        <v>0.79166666666666663</v>
      </c>
      <c r="G3041" t="s">
        <v>9354</v>
      </c>
      <c r="H3041" t="s">
        <v>38</v>
      </c>
      <c r="I3041">
        <v>120</v>
      </c>
      <c r="J3041">
        <v>40</v>
      </c>
      <c r="K3041" s="4">
        <v>9.9999999999999995E+33</v>
      </c>
      <c r="L3041" t="s">
        <v>38</v>
      </c>
      <c r="M3041" t="s">
        <v>24</v>
      </c>
      <c r="N3041" t="s">
        <v>10963</v>
      </c>
      <c r="O3041" t="s">
        <v>25</v>
      </c>
      <c r="P3041" t="s">
        <v>39</v>
      </c>
      <c r="Q3041" t="s">
        <v>3393</v>
      </c>
    </row>
    <row r="3042" spans="1:17" x14ac:dyDescent="0.25">
      <c r="A3042" t="s">
        <v>11188</v>
      </c>
      <c r="B3042" t="s">
        <v>44</v>
      </c>
      <c r="C3042">
        <v>1</v>
      </c>
      <c r="D3042" t="s">
        <v>18</v>
      </c>
      <c r="E3042" t="s">
        <v>29</v>
      </c>
      <c r="F3042" s="1">
        <v>0.58333333333333337</v>
      </c>
      <c r="G3042" t="s">
        <v>11195</v>
      </c>
      <c r="H3042" t="s">
        <v>11196</v>
      </c>
      <c r="I3042">
        <v>60</v>
      </c>
      <c r="J3042">
        <v>40</v>
      </c>
      <c r="K3042" s="4">
        <v>1.0100000010101E+43</v>
      </c>
      <c r="L3042" t="s">
        <v>11190</v>
      </c>
      <c r="M3042" t="s">
        <v>915</v>
      </c>
      <c r="N3042" t="s">
        <v>10963</v>
      </c>
      <c r="O3042" t="s">
        <v>25</v>
      </c>
      <c r="P3042" t="s">
        <v>45</v>
      </c>
      <c r="Q3042" t="s">
        <v>3394</v>
      </c>
    </row>
    <row r="3043" spans="1:17" x14ac:dyDescent="0.25">
      <c r="A3043" t="s">
        <v>11197</v>
      </c>
      <c r="B3043" t="s">
        <v>17</v>
      </c>
      <c r="C3043">
        <v>1</v>
      </c>
      <c r="D3043" t="s">
        <v>18</v>
      </c>
      <c r="E3043" t="s">
        <v>29</v>
      </c>
      <c r="F3043" s="1">
        <v>0.54166666666666663</v>
      </c>
      <c r="G3043" t="s">
        <v>9834</v>
      </c>
      <c r="H3043" t="s">
        <v>11198</v>
      </c>
      <c r="I3043">
        <v>60</v>
      </c>
      <c r="J3043">
        <v>32</v>
      </c>
      <c r="K3043" s="4">
        <v>1.1111010001111099E+44</v>
      </c>
      <c r="L3043" t="s">
        <v>11199</v>
      </c>
      <c r="M3043" t="s">
        <v>915</v>
      </c>
      <c r="N3043" t="s">
        <v>10963</v>
      </c>
      <c r="O3043" t="s">
        <v>25</v>
      </c>
      <c r="P3043" t="s">
        <v>20</v>
      </c>
      <c r="Q3043" t="s">
        <v>3395</v>
      </c>
    </row>
    <row r="3044" spans="1:17" x14ac:dyDescent="0.25">
      <c r="A3044" t="s">
        <v>11197</v>
      </c>
      <c r="B3044" t="s">
        <v>28</v>
      </c>
      <c r="C3044">
        <v>1</v>
      </c>
      <c r="D3044" t="s">
        <v>18</v>
      </c>
      <c r="E3044" t="s">
        <v>42</v>
      </c>
      <c r="F3044" s="1">
        <v>0.33333333333333331</v>
      </c>
      <c r="G3044" t="s">
        <v>10633</v>
      </c>
      <c r="H3044" t="s">
        <v>11200</v>
      </c>
      <c r="I3044">
        <v>60</v>
      </c>
      <c r="J3044">
        <v>32</v>
      </c>
      <c r="K3044" s="4">
        <v>1.1111110001111099E+44</v>
      </c>
      <c r="L3044" t="s">
        <v>11199</v>
      </c>
      <c r="M3044" t="s">
        <v>915</v>
      </c>
      <c r="N3044" t="s">
        <v>10963</v>
      </c>
      <c r="O3044" t="s">
        <v>25</v>
      </c>
      <c r="P3044" t="s">
        <v>20</v>
      </c>
      <c r="Q3044" t="s">
        <v>3396</v>
      </c>
    </row>
    <row r="3045" spans="1:17" x14ac:dyDescent="0.25">
      <c r="A3045" t="s">
        <v>11197</v>
      </c>
      <c r="B3045" t="s">
        <v>32</v>
      </c>
      <c r="C3045">
        <v>1</v>
      </c>
      <c r="D3045" t="s">
        <v>18</v>
      </c>
      <c r="E3045" t="s">
        <v>37</v>
      </c>
      <c r="F3045" s="1">
        <v>0.33333333333333331</v>
      </c>
      <c r="G3045" t="s">
        <v>10669</v>
      </c>
      <c r="H3045" t="s">
        <v>11201</v>
      </c>
      <c r="I3045">
        <v>60</v>
      </c>
      <c r="J3045">
        <v>32</v>
      </c>
      <c r="K3045" s="4">
        <v>1.11101100011111E+44</v>
      </c>
      <c r="L3045" t="s">
        <v>11199</v>
      </c>
      <c r="M3045" t="s">
        <v>915</v>
      </c>
      <c r="N3045" t="s">
        <v>10963</v>
      </c>
      <c r="O3045" t="s">
        <v>25</v>
      </c>
      <c r="P3045" t="s">
        <v>20</v>
      </c>
      <c r="Q3045" t="s">
        <v>3397</v>
      </c>
    </row>
    <row r="3046" spans="1:17" x14ac:dyDescent="0.25">
      <c r="A3046" t="s">
        <v>11197</v>
      </c>
      <c r="B3046" t="s">
        <v>44</v>
      </c>
      <c r="C3046">
        <v>1</v>
      </c>
      <c r="D3046" t="s">
        <v>18</v>
      </c>
      <c r="E3046" t="s">
        <v>29</v>
      </c>
      <c r="F3046" s="1">
        <v>0.66666666666666663</v>
      </c>
      <c r="G3046" t="s">
        <v>9209</v>
      </c>
      <c r="H3046" t="s">
        <v>11198</v>
      </c>
      <c r="I3046">
        <v>60</v>
      </c>
      <c r="J3046">
        <v>32</v>
      </c>
      <c r="K3046" s="4">
        <v>1.1111010001111099E+44</v>
      </c>
      <c r="L3046" t="s">
        <v>11199</v>
      </c>
      <c r="M3046" t="s">
        <v>24</v>
      </c>
      <c r="N3046" t="s">
        <v>10963</v>
      </c>
      <c r="O3046" t="s">
        <v>25</v>
      </c>
      <c r="P3046" t="s">
        <v>45</v>
      </c>
      <c r="Q3046" t="s">
        <v>3398</v>
      </c>
    </row>
    <row r="3047" spans="1:17" x14ac:dyDescent="0.25">
      <c r="A3047" t="s">
        <v>11202</v>
      </c>
      <c r="B3047" t="s">
        <v>391</v>
      </c>
      <c r="C3047">
        <v>1</v>
      </c>
      <c r="D3047" t="s">
        <v>18</v>
      </c>
      <c r="E3047" t="s">
        <v>19</v>
      </c>
      <c r="F3047" s="1">
        <v>0.58333333333333337</v>
      </c>
      <c r="G3047" t="s">
        <v>10982</v>
      </c>
      <c r="H3047" t="s">
        <v>3399</v>
      </c>
      <c r="I3047">
        <v>180</v>
      </c>
      <c r="J3047">
        <v>39</v>
      </c>
      <c r="K3047" s="4">
        <v>9.9999999999999995E+32</v>
      </c>
      <c r="L3047" t="s">
        <v>11203</v>
      </c>
      <c r="M3047" t="s">
        <v>24</v>
      </c>
      <c r="N3047" t="s">
        <v>10963</v>
      </c>
      <c r="O3047" t="s">
        <v>25</v>
      </c>
      <c r="P3047" t="s">
        <v>9372</v>
      </c>
      <c r="Q3047" t="s">
        <v>3400</v>
      </c>
    </row>
    <row r="3048" spans="1:17" x14ac:dyDescent="0.25">
      <c r="A3048" t="s">
        <v>11202</v>
      </c>
      <c r="B3048" t="s">
        <v>391</v>
      </c>
      <c r="C3048">
        <v>2</v>
      </c>
      <c r="D3048" t="s">
        <v>18</v>
      </c>
      <c r="E3048" t="s">
        <v>29</v>
      </c>
      <c r="F3048" s="1">
        <v>0.58333333333333337</v>
      </c>
      <c r="G3048" t="s">
        <v>10982</v>
      </c>
      <c r="H3048" t="s">
        <v>3399</v>
      </c>
      <c r="I3048">
        <v>180</v>
      </c>
      <c r="J3048">
        <v>38</v>
      </c>
      <c r="K3048" s="4">
        <v>9.9999999999999995E+32</v>
      </c>
      <c r="L3048" t="s">
        <v>11203</v>
      </c>
      <c r="M3048" t="s">
        <v>24</v>
      </c>
      <c r="N3048" t="s">
        <v>10963</v>
      </c>
      <c r="O3048" t="s">
        <v>25</v>
      </c>
      <c r="P3048" t="s">
        <v>9372</v>
      </c>
      <c r="Q3048" t="s">
        <v>3401</v>
      </c>
    </row>
    <row r="3049" spans="1:17" x14ac:dyDescent="0.25">
      <c r="A3049" t="s">
        <v>11202</v>
      </c>
      <c r="B3049" t="s">
        <v>3402</v>
      </c>
      <c r="C3049">
        <v>1</v>
      </c>
      <c r="D3049" t="s">
        <v>18</v>
      </c>
      <c r="E3049" t="s">
        <v>29</v>
      </c>
      <c r="F3049" s="1">
        <v>0.58333333333333337</v>
      </c>
      <c r="G3049" t="s">
        <v>10982</v>
      </c>
      <c r="H3049" t="s">
        <v>3399</v>
      </c>
      <c r="I3049">
        <v>180</v>
      </c>
      <c r="J3049">
        <v>38</v>
      </c>
      <c r="K3049" s="4">
        <v>1.0000000000000001E+32</v>
      </c>
      <c r="L3049" t="s">
        <v>11203</v>
      </c>
      <c r="M3049" t="s">
        <v>24</v>
      </c>
      <c r="N3049" t="s">
        <v>10963</v>
      </c>
      <c r="O3049" t="s">
        <v>25</v>
      </c>
      <c r="P3049" t="s">
        <v>9372</v>
      </c>
      <c r="Q3049" t="s">
        <v>3403</v>
      </c>
    </row>
    <row r="3050" spans="1:17" x14ac:dyDescent="0.25">
      <c r="A3050" t="s">
        <v>11202</v>
      </c>
      <c r="B3050" t="s">
        <v>3402</v>
      </c>
      <c r="C3050">
        <v>2</v>
      </c>
      <c r="D3050" t="s">
        <v>18</v>
      </c>
      <c r="E3050" t="s">
        <v>33</v>
      </c>
      <c r="F3050" s="1">
        <v>0.58333333333333337</v>
      </c>
      <c r="G3050" t="s">
        <v>10982</v>
      </c>
      <c r="H3050" t="s">
        <v>3399</v>
      </c>
      <c r="I3050">
        <v>180</v>
      </c>
      <c r="J3050">
        <v>37</v>
      </c>
      <c r="K3050" s="4">
        <v>1.0000000000000001E+32</v>
      </c>
      <c r="L3050" t="s">
        <v>11203</v>
      </c>
      <c r="M3050" t="s">
        <v>24</v>
      </c>
      <c r="N3050" t="s">
        <v>10963</v>
      </c>
      <c r="O3050" t="s">
        <v>25</v>
      </c>
      <c r="P3050" t="s">
        <v>9372</v>
      </c>
      <c r="Q3050" t="s">
        <v>3404</v>
      </c>
    </row>
    <row r="3051" spans="1:17" x14ac:dyDescent="0.25">
      <c r="A3051" t="s">
        <v>11202</v>
      </c>
      <c r="B3051" t="s">
        <v>405</v>
      </c>
      <c r="C3051">
        <v>1</v>
      </c>
      <c r="D3051" t="s">
        <v>18</v>
      </c>
      <c r="E3051" t="s">
        <v>19</v>
      </c>
      <c r="F3051" s="1">
        <v>0.58333333333333337</v>
      </c>
      <c r="G3051" t="s">
        <v>11126</v>
      </c>
      <c r="H3051" t="s">
        <v>3399</v>
      </c>
      <c r="I3051">
        <v>180</v>
      </c>
      <c r="J3051">
        <v>13</v>
      </c>
      <c r="K3051" s="4">
        <v>1E+42</v>
      </c>
      <c r="L3051" t="s">
        <v>11203</v>
      </c>
      <c r="M3051" t="s">
        <v>24</v>
      </c>
      <c r="N3051" t="s">
        <v>10963</v>
      </c>
      <c r="O3051" t="s">
        <v>25</v>
      </c>
      <c r="P3051" t="s">
        <v>395</v>
      </c>
      <c r="Q3051" t="s">
        <v>3405</v>
      </c>
    </row>
    <row r="3052" spans="1:17" x14ac:dyDescent="0.25">
      <c r="A3052" t="s">
        <v>11202</v>
      </c>
      <c r="B3052" t="s">
        <v>405</v>
      </c>
      <c r="C3052">
        <v>2</v>
      </c>
      <c r="D3052" t="s">
        <v>18</v>
      </c>
      <c r="E3052" t="s">
        <v>29</v>
      </c>
      <c r="F3052" s="1">
        <v>0.625</v>
      </c>
      <c r="G3052" t="s">
        <v>11126</v>
      </c>
      <c r="H3052" t="s">
        <v>3399</v>
      </c>
      <c r="I3052">
        <v>180</v>
      </c>
      <c r="J3052">
        <v>14</v>
      </c>
      <c r="K3052" s="4">
        <v>1E+42</v>
      </c>
      <c r="L3052" t="s">
        <v>11203</v>
      </c>
      <c r="M3052" t="s">
        <v>24</v>
      </c>
      <c r="N3052" t="s">
        <v>10963</v>
      </c>
      <c r="O3052" t="s">
        <v>25</v>
      </c>
      <c r="P3052" t="s">
        <v>395</v>
      </c>
      <c r="Q3052" t="s">
        <v>3406</v>
      </c>
    </row>
    <row r="3053" spans="1:17" x14ac:dyDescent="0.25">
      <c r="A3053" t="s">
        <v>11202</v>
      </c>
      <c r="B3053" t="s">
        <v>405</v>
      </c>
      <c r="C3053">
        <v>3</v>
      </c>
      <c r="D3053" t="s">
        <v>18</v>
      </c>
      <c r="E3053" t="s">
        <v>33</v>
      </c>
      <c r="F3053" s="1">
        <v>0.58333333333333337</v>
      </c>
      <c r="G3053" t="s">
        <v>11126</v>
      </c>
      <c r="H3053" t="s">
        <v>3399</v>
      </c>
      <c r="I3053">
        <v>180</v>
      </c>
      <c r="J3053">
        <v>13</v>
      </c>
      <c r="K3053" s="4">
        <v>1E+42</v>
      </c>
      <c r="L3053" t="s">
        <v>11203</v>
      </c>
      <c r="M3053" t="s">
        <v>24</v>
      </c>
      <c r="N3053" t="s">
        <v>10963</v>
      </c>
      <c r="O3053" t="s">
        <v>25</v>
      </c>
      <c r="P3053" t="s">
        <v>395</v>
      </c>
      <c r="Q3053" t="s">
        <v>3407</v>
      </c>
    </row>
    <row r="3054" spans="1:17" x14ac:dyDescent="0.25">
      <c r="A3054" t="s">
        <v>11202</v>
      </c>
      <c r="B3054" t="s">
        <v>405</v>
      </c>
      <c r="C3054">
        <v>4</v>
      </c>
      <c r="D3054" t="s">
        <v>18</v>
      </c>
      <c r="E3054" t="s">
        <v>37</v>
      </c>
      <c r="F3054" s="1">
        <v>0.625</v>
      </c>
      <c r="G3054" t="s">
        <v>11126</v>
      </c>
      <c r="H3054" t="s">
        <v>3399</v>
      </c>
      <c r="I3054">
        <v>180</v>
      </c>
      <c r="J3054">
        <v>13</v>
      </c>
      <c r="K3054" s="4">
        <v>1E+42</v>
      </c>
      <c r="L3054" t="s">
        <v>11203</v>
      </c>
      <c r="M3054" t="s">
        <v>24</v>
      </c>
      <c r="N3054" t="s">
        <v>10963</v>
      </c>
      <c r="O3054" t="s">
        <v>25</v>
      </c>
      <c r="P3054" t="s">
        <v>395</v>
      </c>
      <c r="Q3054" t="s">
        <v>3408</v>
      </c>
    </row>
    <row r="3055" spans="1:17" x14ac:dyDescent="0.25">
      <c r="A3055" t="s">
        <v>11202</v>
      </c>
      <c r="B3055" t="s">
        <v>405</v>
      </c>
      <c r="C3055">
        <v>5</v>
      </c>
      <c r="D3055" t="s">
        <v>18</v>
      </c>
      <c r="E3055" t="s">
        <v>29</v>
      </c>
      <c r="F3055" s="1">
        <v>0.58333333333333337</v>
      </c>
      <c r="G3055" t="s">
        <v>11126</v>
      </c>
      <c r="H3055" t="s">
        <v>3399</v>
      </c>
      <c r="I3055">
        <v>180</v>
      </c>
      <c r="J3055">
        <v>13</v>
      </c>
      <c r="K3055" s="4">
        <v>1E+41</v>
      </c>
      <c r="L3055" t="s">
        <v>11203</v>
      </c>
      <c r="M3055" t="s">
        <v>24</v>
      </c>
      <c r="N3055" t="s">
        <v>10963</v>
      </c>
      <c r="O3055" t="s">
        <v>25</v>
      </c>
      <c r="P3055" t="s">
        <v>395</v>
      </c>
      <c r="Q3055" t="s">
        <v>3409</v>
      </c>
    </row>
    <row r="3056" spans="1:17" x14ac:dyDescent="0.25">
      <c r="A3056" t="s">
        <v>11202</v>
      </c>
      <c r="B3056" t="s">
        <v>405</v>
      </c>
      <c r="C3056">
        <v>6</v>
      </c>
      <c r="D3056" t="s">
        <v>18</v>
      </c>
      <c r="E3056" t="s">
        <v>33</v>
      </c>
      <c r="F3056" s="1">
        <v>0.58333333333333337</v>
      </c>
      <c r="G3056" t="s">
        <v>11126</v>
      </c>
      <c r="H3056" t="s">
        <v>3399</v>
      </c>
      <c r="I3056">
        <v>180</v>
      </c>
      <c r="J3056">
        <v>13</v>
      </c>
      <c r="K3056" s="4">
        <v>1E+41</v>
      </c>
      <c r="L3056" t="s">
        <v>11203</v>
      </c>
      <c r="M3056" t="s">
        <v>24</v>
      </c>
      <c r="N3056" t="s">
        <v>10963</v>
      </c>
      <c r="O3056" t="s">
        <v>25</v>
      </c>
      <c r="P3056" t="s">
        <v>395</v>
      </c>
      <c r="Q3056" t="s">
        <v>3410</v>
      </c>
    </row>
    <row r="3057" spans="1:17" x14ac:dyDescent="0.25">
      <c r="A3057" t="s">
        <v>11202</v>
      </c>
      <c r="B3057" t="s">
        <v>405</v>
      </c>
      <c r="C3057">
        <v>7</v>
      </c>
      <c r="D3057" t="s">
        <v>18</v>
      </c>
      <c r="E3057" t="s">
        <v>42</v>
      </c>
      <c r="F3057" s="1">
        <v>0.54166666666666663</v>
      </c>
      <c r="G3057" t="s">
        <v>11126</v>
      </c>
      <c r="H3057" t="s">
        <v>3399</v>
      </c>
      <c r="I3057">
        <v>180</v>
      </c>
      <c r="J3057">
        <v>0</v>
      </c>
      <c r="K3057" s="4">
        <v>1E+41</v>
      </c>
      <c r="L3057" t="s">
        <v>11203</v>
      </c>
      <c r="M3057" t="s">
        <v>24</v>
      </c>
      <c r="N3057" t="s">
        <v>10963</v>
      </c>
      <c r="O3057" t="s">
        <v>25</v>
      </c>
      <c r="P3057" t="s">
        <v>395</v>
      </c>
      <c r="Q3057" t="s">
        <v>3411</v>
      </c>
    </row>
    <row r="3058" spans="1:17" x14ac:dyDescent="0.25">
      <c r="A3058" t="s">
        <v>11202</v>
      </c>
      <c r="B3058" t="s">
        <v>405</v>
      </c>
      <c r="C3058">
        <v>8</v>
      </c>
      <c r="D3058" t="s">
        <v>18</v>
      </c>
      <c r="E3058" t="s">
        <v>37</v>
      </c>
      <c r="F3058" s="1">
        <v>0.58333333333333337</v>
      </c>
      <c r="G3058" t="s">
        <v>11126</v>
      </c>
      <c r="H3058" t="s">
        <v>3399</v>
      </c>
      <c r="I3058">
        <v>180</v>
      </c>
      <c r="J3058">
        <v>0</v>
      </c>
      <c r="K3058" s="4">
        <v>1E+41</v>
      </c>
      <c r="L3058" t="s">
        <v>11203</v>
      </c>
      <c r="M3058" t="s">
        <v>24</v>
      </c>
      <c r="N3058" t="s">
        <v>10963</v>
      </c>
      <c r="O3058" t="s">
        <v>25</v>
      </c>
      <c r="P3058" t="s">
        <v>395</v>
      </c>
      <c r="Q3058" t="s">
        <v>3412</v>
      </c>
    </row>
    <row r="3059" spans="1:17" x14ac:dyDescent="0.25">
      <c r="A3059" t="s">
        <v>11202</v>
      </c>
      <c r="B3059" t="s">
        <v>418</v>
      </c>
      <c r="C3059">
        <v>1</v>
      </c>
      <c r="D3059" t="s">
        <v>18</v>
      </c>
      <c r="E3059" t="s">
        <v>33</v>
      </c>
      <c r="F3059" s="1">
        <v>0.58333333333333337</v>
      </c>
      <c r="G3059" t="s">
        <v>11126</v>
      </c>
      <c r="H3059" t="s">
        <v>3399</v>
      </c>
      <c r="I3059">
        <v>180</v>
      </c>
      <c r="J3059">
        <v>38</v>
      </c>
      <c r="K3059" s="4">
        <v>1E+40</v>
      </c>
      <c r="L3059" t="s">
        <v>11203</v>
      </c>
      <c r="M3059" t="s">
        <v>24</v>
      </c>
      <c r="N3059" t="s">
        <v>10963</v>
      </c>
      <c r="O3059" t="s">
        <v>25</v>
      </c>
      <c r="P3059" t="s">
        <v>395</v>
      </c>
      <c r="Q3059" t="s">
        <v>3413</v>
      </c>
    </row>
    <row r="3060" spans="1:17" x14ac:dyDescent="0.25">
      <c r="A3060" t="s">
        <v>11202</v>
      </c>
      <c r="B3060" t="s">
        <v>418</v>
      </c>
      <c r="C3060">
        <v>2</v>
      </c>
      <c r="D3060" t="s">
        <v>18</v>
      </c>
      <c r="E3060" t="s">
        <v>29</v>
      </c>
      <c r="F3060" s="1">
        <v>0.58333333333333337</v>
      </c>
      <c r="G3060" t="s">
        <v>11126</v>
      </c>
      <c r="H3060" t="s">
        <v>3399</v>
      </c>
      <c r="I3060">
        <v>180</v>
      </c>
      <c r="J3060">
        <v>35</v>
      </c>
      <c r="K3060" s="4">
        <v>1E+40</v>
      </c>
      <c r="L3060" t="s">
        <v>11203</v>
      </c>
      <c r="M3060" t="s">
        <v>24</v>
      </c>
      <c r="N3060" t="s">
        <v>10963</v>
      </c>
      <c r="O3060" t="s">
        <v>25</v>
      </c>
      <c r="P3060" t="s">
        <v>395</v>
      </c>
      <c r="Q3060" t="s">
        <v>3414</v>
      </c>
    </row>
    <row r="3061" spans="1:17" x14ac:dyDescent="0.25">
      <c r="A3061" t="s">
        <v>11202</v>
      </c>
      <c r="B3061" t="s">
        <v>17</v>
      </c>
      <c r="C3061">
        <v>1</v>
      </c>
      <c r="D3061" t="s">
        <v>18</v>
      </c>
      <c r="E3061" t="s">
        <v>19</v>
      </c>
      <c r="F3061" s="1">
        <v>0.375</v>
      </c>
      <c r="G3061" t="s">
        <v>10596</v>
      </c>
      <c r="H3061" t="s">
        <v>3399</v>
      </c>
      <c r="I3061">
        <v>120</v>
      </c>
      <c r="J3061">
        <v>82</v>
      </c>
      <c r="K3061" s="4">
        <v>1.1111010001111099E+44</v>
      </c>
      <c r="L3061" t="s">
        <v>11203</v>
      </c>
      <c r="M3061" t="s">
        <v>915</v>
      </c>
      <c r="N3061" t="s">
        <v>10963</v>
      </c>
      <c r="O3061" t="s">
        <v>25</v>
      </c>
      <c r="P3061" t="s">
        <v>20</v>
      </c>
      <c r="Q3061" t="s">
        <v>3415</v>
      </c>
    </row>
    <row r="3062" spans="1:17" x14ac:dyDescent="0.25">
      <c r="A3062" t="s">
        <v>11202</v>
      </c>
      <c r="B3062" t="s">
        <v>28</v>
      </c>
      <c r="C3062">
        <v>1</v>
      </c>
      <c r="D3062" t="s">
        <v>18</v>
      </c>
      <c r="E3062" t="s">
        <v>37</v>
      </c>
      <c r="F3062" s="1">
        <v>0.375</v>
      </c>
      <c r="G3062" t="s">
        <v>10596</v>
      </c>
      <c r="H3062" t="s">
        <v>3399</v>
      </c>
      <c r="I3062">
        <v>120</v>
      </c>
      <c r="J3062">
        <v>82</v>
      </c>
      <c r="K3062" s="4">
        <v>1.11101100011111E+44</v>
      </c>
      <c r="L3062" t="s">
        <v>11203</v>
      </c>
      <c r="M3062" t="s">
        <v>915</v>
      </c>
      <c r="N3062" t="s">
        <v>10963</v>
      </c>
      <c r="O3062" t="s">
        <v>25</v>
      </c>
      <c r="P3062" t="s">
        <v>20</v>
      </c>
      <c r="Q3062" t="s">
        <v>3416</v>
      </c>
    </row>
    <row r="3063" spans="1:17" x14ac:dyDescent="0.25">
      <c r="A3063" t="s">
        <v>11204</v>
      </c>
      <c r="B3063" t="s">
        <v>17</v>
      </c>
      <c r="C3063">
        <v>1</v>
      </c>
      <c r="D3063" t="s">
        <v>18</v>
      </c>
      <c r="E3063" t="s">
        <v>19</v>
      </c>
      <c r="F3063" s="1">
        <v>0.33333333333333331</v>
      </c>
      <c r="G3063" t="s">
        <v>9831</v>
      </c>
      <c r="H3063" t="s">
        <v>3399</v>
      </c>
      <c r="I3063">
        <v>120</v>
      </c>
      <c r="J3063">
        <v>44</v>
      </c>
      <c r="K3063" s="4">
        <v>1.1111100111111E+24</v>
      </c>
      <c r="L3063" t="s">
        <v>11205</v>
      </c>
      <c r="M3063" t="s">
        <v>915</v>
      </c>
      <c r="N3063" t="s">
        <v>10963</v>
      </c>
      <c r="O3063" t="s">
        <v>66</v>
      </c>
      <c r="P3063" t="s">
        <v>20</v>
      </c>
      <c r="Q3063" t="s">
        <v>3417</v>
      </c>
    </row>
    <row r="3064" spans="1:17" x14ac:dyDescent="0.25">
      <c r="A3064" t="s">
        <v>11204</v>
      </c>
      <c r="B3064" t="s">
        <v>28</v>
      </c>
      <c r="C3064">
        <v>1</v>
      </c>
      <c r="D3064" t="s">
        <v>18</v>
      </c>
      <c r="E3064" t="s">
        <v>33</v>
      </c>
      <c r="F3064" s="1">
        <v>0.45833333333333331</v>
      </c>
      <c r="G3064" t="s">
        <v>10633</v>
      </c>
      <c r="H3064" t="s">
        <v>3399</v>
      </c>
      <c r="I3064">
        <v>120</v>
      </c>
      <c r="J3064">
        <v>44</v>
      </c>
      <c r="K3064" s="4">
        <v>1.1111100111111E+24</v>
      </c>
      <c r="L3064" t="s">
        <v>11205</v>
      </c>
      <c r="M3064" t="s">
        <v>915</v>
      </c>
      <c r="N3064" t="s">
        <v>10963</v>
      </c>
      <c r="O3064" t="s">
        <v>66</v>
      </c>
      <c r="P3064" t="s">
        <v>20</v>
      </c>
      <c r="Q3064" t="s">
        <v>3418</v>
      </c>
    </row>
    <row r="3065" spans="1:17" x14ac:dyDescent="0.25">
      <c r="A3065" t="s">
        <v>11206</v>
      </c>
      <c r="B3065" t="s">
        <v>17</v>
      </c>
      <c r="C3065">
        <v>1</v>
      </c>
      <c r="D3065" t="s">
        <v>18</v>
      </c>
      <c r="E3065" t="s">
        <v>19</v>
      </c>
      <c r="F3065" s="1">
        <v>0.41666666666666669</v>
      </c>
      <c r="G3065" t="s">
        <v>10775</v>
      </c>
      <c r="H3065" t="s">
        <v>3249</v>
      </c>
      <c r="I3065">
        <v>60</v>
      </c>
      <c r="J3065">
        <v>165</v>
      </c>
      <c r="K3065" s="4">
        <v>1.1011100111110999E+24</v>
      </c>
      <c r="L3065" t="s">
        <v>11207</v>
      </c>
      <c r="M3065" t="s">
        <v>915</v>
      </c>
      <c r="N3065" t="s">
        <v>10963</v>
      </c>
      <c r="O3065" t="s">
        <v>66</v>
      </c>
      <c r="P3065" t="s">
        <v>20</v>
      </c>
      <c r="Q3065" t="s">
        <v>3419</v>
      </c>
    </row>
    <row r="3066" spans="1:17" x14ac:dyDescent="0.25">
      <c r="A3066" t="s">
        <v>11206</v>
      </c>
      <c r="B3066" t="s">
        <v>28</v>
      </c>
      <c r="C3066">
        <v>1</v>
      </c>
      <c r="D3066" t="s">
        <v>18</v>
      </c>
      <c r="E3066" t="s">
        <v>29</v>
      </c>
      <c r="F3066" s="1">
        <v>0.41666666666666669</v>
      </c>
      <c r="G3066" t="s">
        <v>10775</v>
      </c>
      <c r="H3066" t="s">
        <v>3249</v>
      </c>
      <c r="I3066">
        <v>60</v>
      </c>
      <c r="J3066">
        <v>165</v>
      </c>
      <c r="K3066" s="4">
        <v>1.0101100111111E+24</v>
      </c>
      <c r="L3066" t="s">
        <v>11207</v>
      </c>
      <c r="M3066" t="s">
        <v>915</v>
      </c>
      <c r="N3066" t="s">
        <v>10963</v>
      </c>
      <c r="O3066" t="s">
        <v>66</v>
      </c>
      <c r="P3066" t="s">
        <v>20</v>
      </c>
      <c r="Q3066" t="s">
        <v>3420</v>
      </c>
    </row>
    <row r="3067" spans="1:17" x14ac:dyDescent="0.25">
      <c r="A3067" t="s">
        <v>11206</v>
      </c>
      <c r="B3067" t="s">
        <v>32</v>
      </c>
      <c r="C3067">
        <v>1</v>
      </c>
      <c r="D3067" t="s">
        <v>18</v>
      </c>
      <c r="E3067" t="s">
        <v>42</v>
      </c>
      <c r="F3067" s="1">
        <v>0.375</v>
      </c>
      <c r="G3067" t="s">
        <v>10244</v>
      </c>
      <c r="H3067" t="s">
        <v>3249</v>
      </c>
      <c r="I3067">
        <v>60</v>
      </c>
      <c r="J3067">
        <v>165</v>
      </c>
      <c r="K3067" s="4">
        <v>1.0111100111111E+24</v>
      </c>
      <c r="L3067" t="s">
        <v>11207</v>
      </c>
      <c r="M3067" t="s">
        <v>915</v>
      </c>
      <c r="N3067" t="s">
        <v>10963</v>
      </c>
      <c r="O3067" t="s">
        <v>66</v>
      </c>
      <c r="P3067" t="s">
        <v>20</v>
      </c>
      <c r="Q3067" t="s">
        <v>3421</v>
      </c>
    </row>
    <row r="3068" spans="1:17" x14ac:dyDescent="0.25">
      <c r="A3068" t="s">
        <v>11206</v>
      </c>
      <c r="B3068" t="s">
        <v>44</v>
      </c>
      <c r="C3068">
        <v>1</v>
      </c>
      <c r="D3068" t="s">
        <v>18</v>
      </c>
      <c r="E3068" t="s">
        <v>19</v>
      </c>
      <c r="F3068" s="1">
        <v>0.54166666666666663</v>
      </c>
      <c r="G3068" t="s">
        <v>10952</v>
      </c>
      <c r="H3068" t="s">
        <v>38</v>
      </c>
      <c r="I3068">
        <v>90</v>
      </c>
      <c r="J3068">
        <v>0</v>
      </c>
      <c r="K3068" s="4">
        <v>1E+16</v>
      </c>
      <c r="L3068" t="s">
        <v>11207</v>
      </c>
      <c r="M3068" t="s">
        <v>24</v>
      </c>
      <c r="N3068" t="s">
        <v>10963</v>
      </c>
      <c r="O3068" t="s">
        <v>66</v>
      </c>
      <c r="P3068" t="s">
        <v>45</v>
      </c>
      <c r="Q3068" t="s">
        <v>3422</v>
      </c>
    </row>
    <row r="3069" spans="1:17" x14ac:dyDescent="0.25">
      <c r="A3069" t="s">
        <v>11206</v>
      </c>
      <c r="B3069" t="s">
        <v>44</v>
      </c>
      <c r="C3069">
        <v>2</v>
      </c>
      <c r="D3069" t="s">
        <v>18</v>
      </c>
      <c r="E3069" t="s">
        <v>19</v>
      </c>
      <c r="F3069" s="1">
        <v>0.60416666666666663</v>
      </c>
      <c r="G3069" t="s">
        <v>10952</v>
      </c>
      <c r="H3069" t="s">
        <v>38</v>
      </c>
      <c r="I3069">
        <v>90</v>
      </c>
      <c r="J3069">
        <v>0</v>
      </c>
      <c r="K3069" s="4">
        <v>1E+16</v>
      </c>
      <c r="L3069" t="s">
        <v>11207</v>
      </c>
      <c r="M3069" t="s">
        <v>24</v>
      </c>
      <c r="N3069" t="s">
        <v>10963</v>
      </c>
      <c r="O3069" t="s">
        <v>66</v>
      </c>
      <c r="P3069" t="s">
        <v>45</v>
      </c>
      <c r="Q3069" t="s">
        <v>3423</v>
      </c>
    </row>
    <row r="3070" spans="1:17" x14ac:dyDescent="0.25">
      <c r="A3070" t="s">
        <v>11206</v>
      </c>
      <c r="B3070" t="s">
        <v>44</v>
      </c>
      <c r="C3070">
        <v>3</v>
      </c>
      <c r="D3070" t="s">
        <v>18</v>
      </c>
      <c r="E3070" t="s">
        <v>42</v>
      </c>
      <c r="F3070" s="1">
        <v>0.625</v>
      </c>
      <c r="G3070" t="s">
        <v>9197</v>
      </c>
      <c r="H3070" t="s">
        <v>38</v>
      </c>
      <c r="I3070">
        <v>90</v>
      </c>
      <c r="J3070">
        <v>0</v>
      </c>
      <c r="K3070" s="4">
        <v>1E+16</v>
      </c>
      <c r="L3070" t="s">
        <v>11207</v>
      </c>
      <c r="M3070" t="s">
        <v>24</v>
      </c>
      <c r="N3070" t="s">
        <v>10963</v>
      </c>
      <c r="O3070" t="s">
        <v>66</v>
      </c>
      <c r="P3070" t="s">
        <v>45</v>
      </c>
      <c r="Q3070" t="s">
        <v>3424</v>
      </c>
    </row>
    <row r="3071" spans="1:17" x14ac:dyDescent="0.25">
      <c r="A3071" t="s">
        <v>11206</v>
      </c>
      <c r="B3071" t="s">
        <v>44</v>
      </c>
      <c r="C3071">
        <v>4</v>
      </c>
      <c r="D3071" t="s">
        <v>18</v>
      </c>
      <c r="E3071" t="s">
        <v>42</v>
      </c>
      <c r="F3071" s="1">
        <v>0.6875</v>
      </c>
      <c r="G3071" t="s">
        <v>9197</v>
      </c>
      <c r="H3071" t="s">
        <v>38</v>
      </c>
      <c r="I3071">
        <v>90</v>
      </c>
      <c r="J3071">
        <v>0</v>
      </c>
      <c r="K3071" s="4">
        <v>1E+16</v>
      </c>
      <c r="L3071" t="s">
        <v>11207</v>
      </c>
      <c r="M3071" t="s">
        <v>24</v>
      </c>
      <c r="N3071" t="s">
        <v>10963</v>
      </c>
      <c r="O3071" t="s">
        <v>66</v>
      </c>
      <c r="P3071" t="s">
        <v>45</v>
      </c>
      <c r="Q3071" t="s">
        <v>3425</v>
      </c>
    </row>
    <row r="3072" spans="1:17" x14ac:dyDescent="0.25">
      <c r="A3072" t="s">
        <v>11206</v>
      </c>
      <c r="B3072" t="s">
        <v>44</v>
      </c>
      <c r="C3072">
        <v>5</v>
      </c>
      <c r="D3072" t="s">
        <v>18</v>
      </c>
      <c r="E3072" t="s">
        <v>37</v>
      </c>
      <c r="F3072" s="1">
        <v>0.54166666666666663</v>
      </c>
      <c r="G3072" t="s">
        <v>9197</v>
      </c>
      <c r="H3072" t="s">
        <v>38</v>
      </c>
      <c r="I3072">
        <v>90</v>
      </c>
      <c r="J3072">
        <v>0</v>
      </c>
      <c r="K3072" s="4">
        <v>1E+16</v>
      </c>
      <c r="L3072" t="s">
        <v>11207</v>
      </c>
      <c r="M3072" t="s">
        <v>24</v>
      </c>
      <c r="N3072" t="s">
        <v>10963</v>
      </c>
      <c r="O3072" t="s">
        <v>66</v>
      </c>
      <c r="P3072" t="s">
        <v>45</v>
      </c>
      <c r="Q3072" t="s">
        <v>3426</v>
      </c>
    </row>
    <row r="3073" spans="1:17" x14ac:dyDescent="0.25">
      <c r="A3073" t="s">
        <v>11206</v>
      </c>
      <c r="B3073" t="s">
        <v>44</v>
      </c>
      <c r="C3073">
        <v>6</v>
      </c>
      <c r="D3073" t="s">
        <v>18</v>
      </c>
      <c r="E3073" t="s">
        <v>37</v>
      </c>
      <c r="F3073" s="1">
        <v>0.60416666666666663</v>
      </c>
      <c r="G3073" t="s">
        <v>9197</v>
      </c>
      <c r="H3073" t="s">
        <v>38</v>
      </c>
      <c r="I3073">
        <v>90</v>
      </c>
      <c r="J3073">
        <v>0</v>
      </c>
      <c r="K3073" s="4">
        <v>1E+16</v>
      </c>
      <c r="L3073" t="s">
        <v>11207</v>
      </c>
      <c r="M3073" t="s">
        <v>24</v>
      </c>
      <c r="N3073" t="s">
        <v>10963</v>
      </c>
      <c r="O3073" t="s">
        <v>66</v>
      </c>
      <c r="P3073" t="s">
        <v>45</v>
      </c>
      <c r="Q3073" t="s">
        <v>3427</v>
      </c>
    </row>
    <row r="3074" spans="1:17" x14ac:dyDescent="0.25">
      <c r="A3074" t="s">
        <v>11206</v>
      </c>
      <c r="B3074" t="s">
        <v>243</v>
      </c>
      <c r="C3074">
        <v>1</v>
      </c>
      <c r="D3074" t="s">
        <v>18</v>
      </c>
      <c r="E3074" t="s">
        <v>19</v>
      </c>
      <c r="F3074" s="1">
        <v>0.58333333333333337</v>
      </c>
      <c r="G3074" t="s">
        <v>10952</v>
      </c>
      <c r="H3074" t="s">
        <v>38</v>
      </c>
      <c r="I3074">
        <v>60</v>
      </c>
      <c r="J3074">
        <v>0</v>
      </c>
      <c r="K3074" s="4">
        <v>100000000000000</v>
      </c>
      <c r="L3074" t="s">
        <v>11207</v>
      </c>
      <c r="M3074" t="s">
        <v>24</v>
      </c>
      <c r="N3074" t="s">
        <v>10963</v>
      </c>
      <c r="O3074" t="s">
        <v>66</v>
      </c>
      <c r="P3074" t="s">
        <v>45</v>
      </c>
      <c r="Q3074" t="s">
        <v>3428</v>
      </c>
    </row>
    <row r="3075" spans="1:17" x14ac:dyDescent="0.25">
      <c r="A3075" t="s">
        <v>11206</v>
      </c>
      <c r="B3075" t="s">
        <v>243</v>
      </c>
      <c r="C3075">
        <v>2</v>
      </c>
      <c r="D3075" t="s">
        <v>18</v>
      </c>
      <c r="E3075" t="s">
        <v>19</v>
      </c>
      <c r="F3075" s="1">
        <v>0.625</v>
      </c>
      <c r="G3075" t="s">
        <v>10952</v>
      </c>
      <c r="H3075" t="s">
        <v>38</v>
      </c>
      <c r="I3075">
        <v>60</v>
      </c>
      <c r="J3075">
        <v>0</v>
      </c>
      <c r="K3075" s="4">
        <v>100000000000000</v>
      </c>
      <c r="L3075" t="s">
        <v>11207</v>
      </c>
      <c r="M3075" t="s">
        <v>24</v>
      </c>
      <c r="N3075" t="s">
        <v>10963</v>
      </c>
      <c r="O3075" t="s">
        <v>66</v>
      </c>
      <c r="P3075" t="s">
        <v>45</v>
      </c>
      <c r="Q3075" t="s">
        <v>3429</v>
      </c>
    </row>
    <row r="3076" spans="1:17" x14ac:dyDescent="0.25">
      <c r="A3076" t="s">
        <v>11206</v>
      </c>
      <c r="B3076" t="s">
        <v>243</v>
      </c>
      <c r="C3076">
        <v>3</v>
      </c>
      <c r="D3076" t="s">
        <v>18</v>
      </c>
      <c r="E3076" t="s">
        <v>42</v>
      </c>
      <c r="F3076" s="1">
        <v>0.625</v>
      </c>
      <c r="G3076" t="s">
        <v>10173</v>
      </c>
      <c r="H3076" t="s">
        <v>38</v>
      </c>
      <c r="I3076">
        <v>60</v>
      </c>
      <c r="J3076">
        <v>0</v>
      </c>
      <c r="K3076" s="4">
        <v>100000000000000</v>
      </c>
      <c r="L3076" t="s">
        <v>11207</v>
      </c>
      <c r="M3076" t="s">
        <v>24</v>
      </c>
      <c r="N3076" t="s">
        <v>10963</v>
      </c>
      <c r="O3076" t="s">
        <v>66</v>
      </c>
      <c r="P3076" t="s">
        <v>45</v>
      </c>
      <c r="Q3076" t="s">
        <v>3430</v>
      </c>
    </row>
    <row r="3077" spans="1:17" x14ac:dyDescent="0.25">
      <c r="A3077" t="s">
        <v>11206</v>
      </c>
      <c r="B3077" t="s">
        <v>243</v>
      </c>
      <c r="C3077">
        <v>4</v>
      </c>
      <c r="D3077" t="s">
        <v>18</v>
      </c>
      <c r="E3077" t="s">
        <v>42</v>
      </c>
      <c r="F3077" s="1">
        <v>0.66666666666666663</v>
      </c>
      <c r="G3077" t="s">
        <v>10173</v>
      </c>
      <c r="H3077" t="s">
        <v>38</v>
      </c>
      <c r="I3077">
        <v>60</v>
      </c>
      <c r="J3077">
        <v>0</v>
      </c>
      <c r="K3077" s="4">
        <v>100000000000000</v>
      </c>
      <c r="L3077" t="s">
        <v>11207</v>
      </c>
      <c r="M3077" t="s">
        <v>24</v>
      </c>
      <c r="N3077" t="s">
        <v>10963</v>
      </c>
      <c r="O3077" t="s">
        <v>66</v>
      </c>
      <c r="P3077" t="s">
        <v>45</v>
      </c>
      <c r="Q3077" t="s">
        <v>3431</v>
      </c>
    </row>
    <row r="3078" spans="1:17" x14ac:dyDescent="0.25">
      <c r="A3078" t="s">
        <v>11206</v>
      </c>
      <c r="B3078" t="s">
        <v>243</v>
      </c>
      <c r="C3078">
        <v>5</v>
      </c>
      <c r="D3078" t="s">
        <v>18</v>
      </c>
      <c r="E3078" t="s">
        <v>37</v>
      </c>
      <c r="F3078" s="1">
        <v>0.54166666666666663</v>
      </c>
      <c r="G3078" t="s">
        <v>10173</v>
      </c>
      <c r="H3078" t="s">
        <v>38</v>
      </c>
      <c r="I3078">
        <v>60</v>
      </c>
      <c r="J3078">
        <v>0</v>
      </c>
      <c r="K3078" s="4">
        <v>100000000000000</v>
      </c>
      <c r="L3078" t="s">
        <v>11207</v>
      </c>
      <c r="M3078" t="s">
        <v>24</v>
      </c>
      <c r="N3078" t="s">
        <v>10963</v>
      </c>
      <c r="O3078" t="s">
        <v>66</v>
      </c>
      <c r="P3078" t="s">
        <v>45</v>
      </c>
      <c r="Q3078" t="s">
        <v>3432</v>
      </c>
    </row>
    <row r="3079" spans="1:17" x14ac:dyDescent="0.25">
      <c r="A3079" t="s">
        <v>11206</v>
      </c>
      <c r="B3079" t="s">
        <v>243</v>
      </c>
      <c r="C3079">
        <v>6</v>
      </c>
      <c r="D3079" t="s">
        <v>18</v>
      </c>
      <c r="E3079" t="s">
        <v>37</v>
      </c>
      <c r="F3079" s="1">
        <v>0.58333333333333337</v>
      </c>
      <c r="G3079" t="s">
        <v>10173</v>
      </c>
      <c r="H3079" t="s">
        <v>38</v>
      </c>
      <c r="I3079">
        <v>60</v>
      </c>
      <c r="J3079">
        <v>0</v>
      </c>
      <c r="K3079" s="4">
        <v>100000000000000</v>
      </c>
      <c r="L3079" t="s">
        <v>11207</v>
      </c>
      <c r="M3079" t="s">
        <v>24</v>
      </c>
      <c r="N3079" t="s">
        <v>10963</v>
      </c>
      <c r="O3079" t="s">
        <v>66</v>
      </c>
      <c r="P3079" t="s">
        <v>45</v>
      </c>
      <c r="Q3079" t="s">
        <v>3433</v>
      </c>
    </row>
    <row r="3080" spans="1:17" x14ac:dyDescent="0.25">
      <c r="A3080" t="s">
        <v>11206</v>
      </c>
      <c r="B3080" t="s">
        <v>179</v>
      </c>
      <c r="C3080">
        <v>1</v>
      </c>
      <c r="D3080" t="s">
        <v>18</v>
      </c>
      <c r="E3080" t="s">
        <v>19</v>
      </c>
      <c r="F3080" s="1">
        <v>0.58333333333333337</v>
      </c>
      <c r="G3080" t="s">
        <v>9217</v>
      </c>
      <c r="H3080" t="s">
        <v>38</v>
      </c>
      <c r="I3080">
        <v>180</v>
      </c>
      <c r="J3080">
        <v>15</v>
      </c>
      <c r="K3080" s="4">
        <v>9.9999999999999992E+22</v>
      </c>
      <c r="L3080" t="s">
        <v>11207</v>
      </c>
      <c r="M3080" t="s">
        <v>24</v>
      </c>
      <c r="N3080" t="s">
        <v>10963</v>
      </c>
      <c r="O3080" t="s">
        <v>66</v>
      </c>
      <c r="P3080" t="s">
        <v>180</v>
      </c>
      <c r="Q3080" t="s">
        <v>3434</v>
      </c>
    </row>
    <row r="3081" spans="1:17" x14ac:dyDescent="0.25">
      <c r="A3081" t="s">
        <v>11206</v>
      </c>
      <c r="B3081" t="s">
        <v>179</v>
      </c>
      <c r="C3081">
        <v>2</v>
      </c>
      <c r="D3081" t="s">
        <v>18</v>
      </c>
      <c r="E3081" t="s">
        <v>29</v>
      </c>
      <c r="F3081" s="1">
        <v>0.58333333333333337</v>
      </c>
      <c r="G3081" t="s">
        <v>9196</v>
      </c>
      <c r="H3081" t="s">
        <v>38</v>
      </c>
      <c r="I3081">
        <v>180</v>
      </c>
      <c r="J3081">
        <v>15</v>
      </c>
      <c r="K3081" s="4">
        <v>9.9999999999999992E+22</v>
      </c>
      <c r="L3081" t="s">
        <v>11207</v>
      </c>
      <c r="M3081" t="s">
        <v>24</v>
      </c>
      <c r="N3081" t="s">
        <v>10963</v>
      </c>
      <c r="O3081" t="s">
        <v>66</v>
      </c>
      <c r="P3081" t="s">
        <v>180</v>
      </c>
      <c r="Q3081" t="s">
        <v>3435</v>
      </c>
    </row>
    <row r="3082" spans="1:17" x14ac:dyDescent="0.25">
      <c r="A3082" t="s">
        <v>11206</v>
      </c>
      <c r="B3082" t="s">
        <v>179</v>
      </c>
      <c r="C3082">
        <v>3</v>
      </c>
      <c r="D3082" t="s">
        <v>18</v>
      </c>
      <c r="E3082" t="s">
        <v>33</v>
      </c>
      <c r="F3082" s="1">
        <v>0.58333333333333337</v>
      </c>
      <c r="G3082" t="s">
        <v>9198</v>
      </c>
      <c r="H3082" t="s">
        <v>38</v>
      </c>
      <c r="I3082">
        <v>180</v>
      </c>
      <c r="J3082">
        <v>14</v>
      </c>
      <c r="K3082" s="4">
        <v>9.9999999999999992E+22</v>
      </c>
      <c r="L3082" t="s">
        <v>11207</v>
      </c>
      <c r="M3082" t="s">
        <v>24</v>
      </c>
      <c r="N3082" t="s">
        <v>10963</v>
      </c>
      <c r="O3082" t="s">
        <v>66</v>
      </c>
      <c r="P3082" t="s">
        <v>180</v>
      </c>
      <c r="Q3082" t="s">
        <v>3436</v>
      </c>
    </row>
    <row r="3083" spans="1:17" x14ac:dyDescent="0.25">
      <c r="A3083" t="s">
        <v>11206</v>
      </c>
      <c r="B3083" t="s">
        <v>179</v>
      </c>
      <c r="C3083">
        <v>4</v>
      </c>
      <c r="D3083" t="s">
        <v>18</v>
      </c>
      <c r="E3083" t="s">
        <v>42</v>
      </c>
      <c r="F3083" s="1">
        <v>0.58333333333333337</v>
      </c>
      <c r="G3083" t="s">
        <v>9150</v>
      </c>
      <c r="H3083" t="s">
        <v>38</v>
      </c>
      <c r="I3083">
        <v>180</v>
      </c>
      <c r="J3083">
        <v>14</v>
      </c>
      <c r="K3083" s="4">
        <v>9.9999999999999992E+22</v>
      </c>
      <c r="L3083" t="s">
        <v>11207</v>
      </c>
      <c r="M3083" t="s">
        <v>24</v>
      </c>
      <c r="N3083" t="s">
        <v>10963</v>
      </c>
      <c r="O3083" t="s">
        <v>66</v>
      </c>
      <c r="P3083" t="s">
        <v>180</v>
      </c>
      <c r="Q3083" t="s">
        <v>3437</v>
      </c>
    </row>
    <row r="3084" spans="1:17" x14ac:dyDescent="0.25">
      <c r="A3084" t="s">
        <v>11206</v>
      </c>
      <c r="B3084" t="s">
        <v>179</v>
      </c>
      <c r="C3084">
        <v>5</v>
      </c>
      <c r="D3084" t="s">
        <v>18</v>
      </c>
      <c r="E3084" t="s">
        <v>37</v>
      </c>
      <c r="F3084" s="1">
        <v>0.58333333333333337</v>
      </c>
      <c r="G3084" t="s">
        <v>9182</v>
      </c>
      <c r="H3084" t="s">
        <v>38</v>
      </c>
      <c r="I3084">
        <v>180</v>
      </c>
      <c r="J3084">
        <v>15</v>
      </c>
      <c r="K3084" s="4">
        <v>9.9999999999999992E+22</v>
      </c>
      <c r="L3084" t="s">
        <v>11207</v>
      </c>
      <c r="M3084" t="s">
        <v>24</v>
      </c>
      <c r="N3084" t="s">
        <v>10963</v>
      </c>
      <c r="O3084" t="s">
        <v>66</v>
      </c>
      <c r="P3084" t="s">
        <v>180</v>
      </c>
      <c r="Q3084" t="s">
        <v>3438</v>
      </c>
    </row>
    <row r="3085" spans="1:17" x14ac:dyDescent="0.25">
      <c r="A3085" t="s">
        <v>11206</v>
      </c>
      <c r="B3085" t="s">
        <v>179</v>
      </c>
      <c r="C3085">
        <v>6</v>
      </c>
      <c r="D3085" t="s">
        <v>18</v>
      </c>
      <c r="E3085" t="s">
        <v>19</v>
      </c>
      <c r="F3085" s="1">
        <v>0.58333333333333337</v>
      </c>
      <c r="G3085" t="s">
        <v>9196</v>
      </c>
      <c r="H3085" t="s">
        <v>38</v>
      </c>
      <c r="I3085">
        <v>180</v>
      </c>
      <c r="J3085">
        <v>13</v>
      </c>
      <c r="K3085" s="4">
        <v>9.9999999999999992E+22</v>
      </c>
      <c r="L3085" t="s">
        <v>11207</v>
      </c>
      <c r="M3085" t="s">
        <v>24</v>
      </c>
      <c r="N3085" t="s">
        <v>10963</v>
      </c>
      <c r="O3085" t="s">
        <v>66</v>
      </c>
      <c r="P3085" t="s">
        <v>180</v>
      </c>
      <c r="Q3085" t="s">
        <v>3439</v>
      </c>
    </row>
    <row r="3086" spans="1:17" x14ac:dyDescent="0.25">
      <c r="A3086" t="s">
        <v>11206</v>
      </c>
      <c r="B3086" t="s">
        <v>179</v>
      </c>
      <c r="C3086">
        <v>7</v>
      </c>
      <c r="D3086" t="s">
        <v>18</v>
      </c>
      <c r="E3086" t="s">
        <v>29</v>
      </c>
      <c r="F3086" s="1">
        <v>0.58333333333333337</v>
      </c>
      <c r="G3086" t="s">
        <v>9247</v>
      </c>
      <c r="H3086" t="s">
        <v>38</v>
      </c>
      <c r="I3086">
        <v>180</v>
      </c>
      <c r="J3086">
        <v>15</v>
      </c>
      <c r="K3086" s="4">
        <v>9.9999999999999992E+22</v>
      </c>
      <c r="L3086" t="s">
        <v>11207</v>
      </c>
      <c r="M3086" t="s">
        <v>24</v>
      </c>
      <c r="N3086" t="s">
        <v>10963</v>
      </c>
      <c r="O3086" t="s">
        <v>66</v>
      </c>
      <c r="P3086" t="s">
        <v>180</v>
      </c>
      <c r="Q3086" t="s">
        <v>3440</v>
      </c>
    </row>
    <row r="3087" spans="1:17" x14ac:dyDescent="0.25">
      <c r="A3087" t="s">
        <v>11206</v>
      </c>
      <c r="B3087" t="s">
        <v>179</v>
      </c>
      <c r="C3087">
        <v>8</v>
      </c>
      <c r="D3087" t="s">
        <v>18</v>
      </c>
      <c r="E3087" t="s">
        <v>33</v>
      </c>
      <c r="F3087" s="1">
        <v>0.58333333333333337</v>
      </c>
      <c r="G3087" t="s">
        <v>9182</v>
      </c>
      <c r="H3087" t="s">
        <v>38</v>
      </c>
      <c r="I3087">
        <v>180</v>
      </c>
      <c r="J3087">
        <v>15</v>
      </c>
      <c r="K3087" s="4">
        <v>9.9999999999999992E+22</v>
      </c>
      <c r="L3087" t="s">
        <v>11207</v>
      </c>
      <c r="M3087" t="s">
        <v>24</v>
      </c>
      <c r="N3087" t="s">
        <v>10963</v>
      </c>
      <c r="O3087" t="s">
        <v>66</v>
      </c>
      <c r="P3087" t="s">
        <v>180</v>
      </c>
      <c r="Q3087" t="s">
        <v>3441</v>
      </c>
    </row>
    <row r="3088" spans="1:17" x14ac:dyDescent="0.25">
      <c r="A3088" t="s">
        <v>11206</v>
      </c>
      <c r="B3088" t="s">
        <v>179</v>
      </c>
      <c r="C3088">
        <v>9</v>
      </c>
      <c r="D3088" t="s">
        <v>18</v>
      </c>
      <c r="E3088" t="s">
        <v>42</v>
      </c>
      <c r="F3088" s="1">
        <v>0.58333333333333337</v>
      </c>
      <c r="G3088" t="s">
        <v>9196</v>
      </c>
      <c r="H3088" t="s">
        <v>38</v>
      </c>
      <c r="I3088">
        <v>180</v>
      </c>
      <c r="J3088">
        <v>15</v>
      </c>
      <c r="K3088" s="4">
        <v>9.9999999999999992E+22</v>
      </c>
      <c r="L3088" t="s">
        <v>11207</v>
      </c>
      <c r="M3088" t="s">
        <v>24</v>
      </c>
      <c r="N3088" t="s">
        <v>10963</v>
      </c>
      <c r="O3088" t="s">
        <v>66</v>
      </c>
      <c r="P3088" t="s">
        <v>180</v>
      </c>
      <c r="Q3088" t="s">
        <v>3442</v>
      </c>
    </row>
    <row r="3089" spans="1:17" x14ac:dyDescent="0.25">
      <c r="A3089" t="s">
        <v>11206</v>
      </c>
      <c r="B3089" t="s">
        <v>179</v>
      </c>
      <c r="C3089">
        <v>10</v>
      </c>
      <c r="D3089" t="s">
        <v>18</v>
      </c>
      <c r="E3089" t="s">
        <v>37</v>
      </c>
      <c r="F3089" s="1">
        <v>0.58333333333333337</v>
      </c>
      <c r="G3089" t="s">
        <v>9194</v>
      </c>
      <c r="H3089" t="s">
        <v>38</v>
      </c>
      <c r="I3089">
        <v>180</v>
      </c>
      <c r="J3089">
        <v>7</v>
      </c>
      <c r="K3089" s="4">
        <v>9.9999999999999992E+22</v>
      </c>
      <c r="L3089" t="s">
        <v>11207</v>
      </c>
      <c r="M3089" t="s">
        <v>24</v>
      </c>
      <c r="N3089" t="s">
        <v>10963</v>
      </c>
      <c r="O3089" t="s">
        <v>66</v>
      </c>
      <c r="P3089" t="s">
        <v>180</v>
      </c>
      <c r="Q3089" t="s">
        <v>3443</v>
      </c>
    </row>
    <row r="3090" spans="1:17" x14ac:dyDescent="0.25">
      <c r="A3090" t="s">
        <v>11206</v>
      </c>
      <c r="B3090" t="s">
        <v>179</v>
      </c>
      <c r="C3090">
        <v>11</v>
      </c>
      <c r="D3090" t="s">
        <v>18</v>
      </c>
      <c r="E3090" t="s">
        <v>19</v>
      </c>
      <c r="F3090" s="1">
        <v>0.58333333333333337</v>
      </c>
      <c r="G3090" t="s">
        <v>9229</v>
      </c>
      <c r="H3090" t="s">
        <v>38</v>
      </c>
      <c r="I3090">
        <v>180</v>
      </c>
      <c r="J3090">
        <v>14</v>
      </c>
      <c r="K3090" s="4">
        <v>9.9999999999999992E+22</v>
      </c>
      <c r="L3090" t="s">
        <v>11207</v>
      </c>
      <c r="M3090" t="s">
        <v>24</v>
      </c>
      <c r="N3090" t="s">
        <v>10963</v>
      </c>
      <c r="O3090" t="s">
        <v>66</v>
      </c>
      <c r="P3090" t="s">
        <v>180</v>
      </c>
      <c r="Q3090" t="s">
        <v>3444</v>
      </c>
    </row>
    <row r="3091" spans="1:17" x14ac:dyDescent="0.25">
      <c r="A3091" t="s">
        <v>11206</v>
      </c>
      <c r="B3091" t="s">
        <v>179</v>
      </c>
      <c r="C3091">
        <v>12</v>
      </c>
      <c r="D3091" t="s">
        <v>18</v>
      </c>
      <c r="E3091" t="s">
        <v>42</v>
      </c>
      <c r="F3091" s="1">
        <v>0.625</v>
      </c>
      <c r="G3091" t="s">
        <v>9176</v>
      </c>
      <c r="H3091" t="s">
        <v>38</v>
      </c>
      <c r="I3091">
        <v>180</v>
      </c>
      <c r="J3091">
        <v>13</v>
      </c>
      <c r="K3091" s="4">
        <v>9.9999999999999992E+22</v>
      </c>
      <c r="L3091" t="s">
        <v>11207</v>
      </c>
      <c r="M3091" t="s">
        <v>24</v>
      </c>
      <c r="N3091" t="s">
        <v>10963</v>
      </c>
      <c r="O3091" t="s">
        <v>66</v>
      </c>
      <c r="P3091" t="s">
        <v>180</v>
      </c>
      <c r="Q3091" t="s">
        <v>3445</v>
      </c>
    </row>
    <row r="3092" spans="1:17" x14ac:dyDescent="0.25">
      <c r="A3092" t="s">
        <v>11206</v>
      </c>
      <c r="B3092" t="s">
        <v>713</v>
      </c>
      <c r="C3092">
        <v>1</v>
      </c>
      <c r="D3092" t="s">
        <v>18</v>
      </c>
      <c r="E3092" t="s">
        <v>19</v>
      </c>
      <c r="F3092" s="1">
        <v>0.54166666666666663</v>
      </c>
      <c r="G3092" t="s">
        <v>10952</v>
      </c>
      <c r="H3092" t="s">
        <v>38</v>
      </c>
      <c r="I3092">
        <v>90</v>
      </c>
      <c r="J3092">
        <v>29</v>
      </c>
      <c r="K3092" s="4">
        <v>1.01E+21</v>
      </c>
      <c r="L3092" t="s">
        <v>11207</v>
      </c>
      <c r="M3092" t="s">
        <v>24</v>
      </c>
      <c r="N3092" t="s">
        <v>10963</v>
      </c>
      <c r="O3092" t="s">
        <v>66</v>
      </c>
      <c r="P3092" t="s">
        <v>180</v>
      </c>
      <c r="Q3092" t="s">
        <v>3446</v>
      </c>
    </row>
    <row r="3093" spans="1:17" x14ac:dyDescent="0.25">
      <c r="A3093" t="s">
        <v>11206</v>
      </c>
      <c r="B3093" t="s">
        <v>713</v>
      </c>
      <c r="C3093">
        <v>2</v>
      </c>
      <c r="D3093" t="s">
        <v>18</v>
      </c>
      <c r="E3093" t="s">
        <v>19</v>
      </c>
      <c r="F3093" s="1">
        <v>0.60416666666666663</v>
      </c>
      <c r="G3093" t="s">
        <v>10952</v>
      </c>
      <c r="H3093" t="s">
        <v>38</v>
      </c>
      <c r="I3093">
        <v>90</v>
      </c>
      <c r="J3093">
        <v>30</v>
      </c>
      <c r="K3093" s="4">
        <v>1.01E+21</v>
      </c>
      <c r="L3093" t="s">
        <v>11207</v>
      </c>
      <c r="M3093" t="s">
        <v>24</v>
      </c>
      <c r="N3093" t="s">
        <v>10963</v>
      </c>
      <c r="O3093" t="s">
        <v>66</v>
      </c>
      <c r="P3093" t="s">
        <v>180</v>
      </c>
      <c r="Q3093" t="s">
        <v>3447</v>
      </c>
    </row>
    <row r="3094" spans="1:17" x14ac:dyDescent="0.25">
      <c r="A3094" t="s">
        <v>11206</v>
      </c>
      <c r="B3094" t="s">
        <v>713</v>
      </c>
      <c r="C3094">
        <v>3</v>
      </c>
      <c r="D3094" t="s">
        <v>18</v>
      </c>
      <c r="E3094" t="s">
        <v>42</v>
      </c>
      <c r="F3094" s="1">
        <v>0.625</v>
      </c>
      <c r="G3094" t="s">
        <v>9197</v>
      </c>
      <c r="H3094" t="s">
        <v>38</v>
      </c>
      <c r="I3094">
        <v>90</v>
      </c>
      <c r="J3094">
        <v>30</v>
      </c>
      <c r="K3094" s="4">
        <v>1.01E+21</v>
      </c>
      <c r="L3094" t="s">
        <v>11207</v>
      </c>
      <c r="M3094" t="s">
        <v>24</v>
      </c>
      <c r="N3094" t="s">
        <v>10963</v>
      </c>
      <c r="O3094" t="s">
        <v>66</v>
      </c>
      <c r="P3094" t="s">
        <v>180</v>
      </c>
      <c r="Q3094" t="s">
        <v>3448</v>
      </c>
    </row>
    <row r="3095" spans="1:17" x14ac:dyDescent="0.25">
      <c r="A3095" t="s">
        <v>11206</v>
      </c>
      <c r="B3095" t="s">
        <v>713</v>
      </c>
      <c r="C3095">
        <v>4</v>
      </c>
      <c r="D3095" t="s">
        <v>18</v>
      </c>
      <c r="E3095" t="s">
        <v>42</v>
      </c>
      <c r="F3095" s="1">
        <v>0.6875</v>
      </c>
      <c r="G3095" t="s">
        <v>9197</v>
      </c>
      <c r="H3095" t="s">
        <v>38</v>
      </c>
      <c r="I3095">
        <v>90</v>
      </c>
      <c r="J3095">
        <v>28</v>
      </c>
      <c r="K3095" s="4">
        <v>1.01E+21</v>
      </c>
      <c r="L3095" t="s">
        <v>11207</v>
      </c>
      <c r="M3095" t="s">
        <v>24</v>
      </c>
      <c r="N3095" t="s">
        <v>10963</v>
      </c>
      <c r="O3095" t="s">
        <v>66</v>
      </c>
      <c r="P3095" t="s">
        <v>180</v>
      </c>
      <c r="Q3095" t="s">
        <v>3449</v>
      </c>
    </row>
    <row r="3096" spans="1:17" x14ac:dyDescent="0.25">
      <c r="A3096" t="s">
        <v>11206</v>
      </c>
      <c r="B3096" t="s">
        <v>713</v>
      </c>
      <c r="C3096">
        <v>5</v>
      </c>
      <c r="D3096" t="s">
        <v>18</v>
      </c>
      <c r="E3096" t="s">
        <v>37</v>
      </c>
      <c r="F3096" s="1">
        <v>0.54166666666666663</v>
      </c>
      <c r="G3096" t="s">
        <v>9202</v>
      </c>
      <c r="H3096" t="s">
        <v>38</v>
      </c>
      <c r="I3096">
        <v>90</v>
      </c>
      <c r="J3096">
        <v>24</v>
      </c>
      <c r="K3096" s="4">
        <v>1.01E+21</v>
      </c>
      <c r="L3096" t="s">
        <v>11207</v>
      </c>
      <c r="M3096" t="s">
        <v>24</v>
      </c>
      <c r="N3096" t="s">
        <v>10963</v>
      </c>
      <c r="O3096" t="s">
        <v>66</v>
      </c>
      <c r="P3096" t="s">
        <v>180</v>
      </c>
      <c r="Q3096" t="s">
        <v>3450</v>
      </c>
    </row>
    <row r="3097" spans="1:17" x14ac:dyDescent="0.25">
      <c r="A3097" t="s">
        <v>11206</v>
      </c>
      <c r="B3097" t="s">
        <v>713</v>
      </c>
      <c r="C3097">
        <v>6</v>
      </c>
      <c r="D3097" t="s">
        <v>18</v>
      </c>
      <c r="E3097" t="s">
        <v>37</v>
      </c>
      <c r="F3097" s="1">
        <v>0.60416666666666663</v>
      </c>
      <c r="G3097" t="s">
        <v>9202</v>
      </c>
      <c r="H3097" t="s">
        <v>38</v>
      </c>
      <c r="I3097">
        <v>90</v>
      </c>
      <c r="J3097">
        <v>24</v>
      </c>
      <c r="K3097" s="4">
        <v>1.01E+21</v>
      </c>
      <c r="L3097" t="s">
        <v>11207</v>
      </c>
      <c r="M3097" t="s">
        <v>24</v>
      </c>
      <c r="N3097" t="s">
        <v>10963</v>
      </c>
      <c r="O3097" t="s">
        <v>66</v>
      </c>
      <c r="P3097" t="s">
        <v>180</v>
      </c>
      <c r="Q3097" t="s">
        <v>3451</v>
      </c>
    </row>
    <row r="3098" spans="1:17" x14ac:dyDescent="0.25">
      <c r="A3098" t="s">
        <v>11206</v>
      </c>
      <c r="B3098" t="s">
        <v>948</v>
      </c>
      <c r="C3098">
        <v>1</v>
      </c>
      <c r="D3098" t="s">
        <v>18</v>
      </c>
      <c r="E3098" t="s">
        <v>19</v>
      </c>
      <c r="F3098" s="1">
        <v>0.54166666666666663</v>
      </c>
      <c r="G3098" t="s">
        <v>9196</v>
      </c>
      <c r="H3098" t="s">
        <v>38</v>
      </c>
      <c r="I3098">
        <v>90</v>
      </c>
      <c r="J3098">
        <v>0</v>
      </c>
      <c r="K3098" s="4">
        <v>1000000000000000</v>
      </c>
      <c r="L3098" t="s">
        <v>11207</v>
      </c>
      <c r="M3098" t="s">
        <v>24</v>
      </c>
      <c r="N3098" t="s">
        <v>10963</v>
      </c>
      <c r="O3098" t="s">
        <v>66</v>
      </c>
      <c r="P3098" t="s">
        <v>180</v>
      </c>
      <c r="Q3098" t="s">
        <v>3452</v>
      </c>
    </row>
    <row r="3099" spans="1:17" x14ac:dyDescent="0.25">
      <c r="A3099" t="s">
        <v>11206</v>
      </c>
      <c r="B3099" t="s">
        <v>948</v>
      </c>
      <c r="C3099">
        <v>2</v>
      </c>
      <c r="D3099" t="s">
        <v>18</v>
      </c>
      <c r="E3099" t="s">
        <v>33</v>
      </c>
      <c r="F3099" s="1">
        <v>0.54166666666666663</v>
      </c>
      <c r="G3099" t="s">
        <v>9208</v>
      </c>
      <c r="H3099" t="s">
        <v>38</v>
      </c>
      <c r="I3099">
        <v>90</v>
      </c>
      <c r="J3099">
        <v>0</v>
      </c>
      <c r="K3099" s="4">
        <v>1000000000000000</v>
      </c>
      <c r="L3099" t="s">
        <v>11207</v>
      </c>
      <c r="M3099" t="s">
        <v>24</v>
      </c>
      <c r="N3099" t="s">
        <v>10963</v>
      </c>
      <c r="O3099" t="s">
        <v>66</v>
      </c>
      <c r="P3099" t="s">
        <v>180</v>
      </c>
      <c r="Q3099" t="s">
        <v>3453</v>
      </c>
    </row>
    <row r="3100" spans="1:17" x14ac:dyDescent="0.25">
      <c r="A3100" t="s">
        <v>11206</v>
      </c>
      <c r="B3100" t="s">
        <v>948</v>
      </c>
      <c r="C3100">
        <v>3</v>
      </c>
      <c r="D3100" t="s">
        <v>18</v>
      </c>
      <c r="E3100" t="s">
        <v>33</v>
      </c>
      <c r="F3100" s="1">
        <v>0.60416666666666663</v>
      </c>
      <c r="G3100" t="s">
        <v>9194</v>
      </c>
      <c r="H3100" t="s">
        <v>38</v>
      </c>
      <c r="I3100">
        <v>90</v>
      </c>
      <c r="J3100">
        <v>0</v>
      </c>
      <c r="K3100" s="4">
        <v>1000000000000000</v>
      </c>
      <c r="L3100" t="s">
        <v>11207</v>
      </c>
      <c r="M3100" t="s">
        <v>24</v>
      </c>
      <c r="N3100" t="s">
        <v>10963</v>
      </c>
      <c r="O3100" t="s">
        <v>66</v>
      </c>
      <c r="P3100" t="s">
        <v>180</v>
      </c>
      <c r="Q3100" t="s">
        <v>3454</v>
      </c>
    </row>
    <row r="3101" spans="1:17" x14ac:dyDescent="0.25">
      <c r="A3101" t="s">
        <v>11206</v>
      </c>
      <c r="B3101" t="s">
        <v>948</v>
      </c>
      <c r="C3101">
        <v>4</v>
      </c>
      <c r="D3101" t="s">
        <v>18</v>
      </c>
      <c r="E3101" t="s">
        <v>42</v>
      </c>
      <c r="F3101" s="1">
        <v>0.625</v>
      </c>
      <c r="G3101" t="s">
        <v>9197</v>
      </c>
      <c r="H3101" t="s">
        <v>38</v>
      </c>
      <c r="I3101">
        <v>90</v>
      </c>
      <c r="J3101">
        <v>0</v>
      </c>
      <c r="K3101" s="4">
        <v>1000000000000000</v>
      </c>
      <c r="L3101" t="s">
        <v>11207</v>
      </c>
      <c r="M3101" t="s">
        <v>24</v>
      </c>
      <c r="N3101" t="s">
        <v>10963</v>
      </c>
      <c r="O3101" t="s">
        <v>66</v>
      </c>
      <c r="P3101" t="s">
        <v>180</v>
      </c>
      <c r="Q3101" t="s">
        <v>3455</v>
      </c>
    </row>
    <row r="3102" spans="1:17" x14ac:dyDescent="0.25">
      <c r="A3102" t="s">
        <v>11206</v>
      </c>
      <c r="B3102" t="s">
        <v>948</v>
      </c>
      <c r="C3102">
        <v>5</v>
      </c>
      <c r="D3102" t="s">
        <v>18</v>
      </c>
      <c r="E3102" t="s">
        <v>42</v>
      </c>
      <c r="F3102" s="1">
        <v>0.6875</v>
      </c>
      <c r="G3102" t="s">
        <v>9197</v>
      </c>
      <c r="H3102" t="s">
        <v>38</v>
      </c>
      <c r="I3102">
        <v>90</v>
      </c>
      <c r="J3102">
        <v>0</v>
      </c>
      <c r="K3102" s="4">
        <v>1000000000000000</v>
      </c>
      <c r="L3102" t="s">
        <v>11207</v>
      </c>
      <c r="M3102" t="s">
        <v>24</v>
      </c>
      <c r="N3102" t="s">
        <v>10963</v>
      </c>
      <c r="O3102" t="s">
        <v>66</v>
      </c>
      <c r="P3102" t="s">
        <v>180</v>
      </c>
      <c r="Q3102" t="s">
        <v>3456</v>
      </c>
    </row>
    <row r="3103" spans="1:17" x14ac:dyDescent="0.25">
      <c r="A3103" t="s">
        <v>11206</v>
      </c>
      <c r="B3103" t="s">
        <v>948</v>
      </c>
      <c r="C3103">
        <v>6</v>
      </c>
      <c r="D3103" t="s">
        <v>18</v>
      </c>
      <c r="E3103" t="s">
        <v>37</v>
      </c>
      <c r="F3103" s="1">
        <v>0.54166666666666663</v>
      </c>
      <c r="G3103" t="s">
        <v>9202</v>
      </c>
      <c r="H3103" t="s">
        <v>38</v>
      </c>
      <c r="I3103">
        <v>90</v>
      </c>
      <c r="J3103">
        <v>0</v>
      </c>
      <c r="K3103" s="4">
        <v>1000000000000000</v>
      </c>
      <c r="L3103" t="s">
        <v>11207</v>
      </c>
      <c r="M3103" t="s">
        <v>24</v>
      </c>
      <c r="N3103" t="s">
        <v>10963</v>
      </c>
      <c r="O3103" t="s">
        <v>66</v>
      </c>
      <c r="P3103" t="s">
        <v>180</v>
      </c>
      <c r="Q3103" t="s">
        <v>3457</v>
      </c>
    </row>
    <row r="3104" spans="1:17" x14ac:dyDescent="0.25">
      <c r="A3104" t="s">
        <v>11208</v>
      </c>
      <c r="B3104" t="s">
        <v>391</v>
      </c>
      <c r="C3104">
        <v>1</v>
      </c>
      <c r="D3104" t="s">
        <v>18</v>
      </c>
      <c r="E3104" t="s">
        <v>37</v>
      </c>
      <c r="F3104" s="1">
        <v>0.625</v>
      </c>
      <c r="G3104" t="s">
        <v>10529</v>
      </c>
      <c r="H3104" t="s">
        <v>2893</v>
      </c>
      <c r="I3104">
        <v>120</v>
      </c>
      <c r="J3104">
        <v>13</v>
      </c>
      <c r="K3104" s="4">
        <v>9.9999999999999998E+37</v>
      </c>
      <c r="L3104" t="s">
        <v>11209</v>
      </c>
      <c r="M3104" t="s">
        <v>24</v>
      </c>
      <c r="N3104" t="s">
        <v>10963</v>
      </c>
      <c r="O3104" t="s">
        <v>25</v>
      </c>
      <c r="P3104" t="s">
        <v>9372</v>
      </c>
      <c r="Q3104" t="s">
        <v>3458</v>
      </c>
    </row>
    <row r="3105" spans="1:17" x14ac:dyDescent="0.25">
      <c r="A3105" t="s">
        <v>11208</v>
      </c>
      <c r="B3105" t="s">
        <v>3402</v>
      </c>
      <c r="C3105">
        <v>1</v>
      </c>
      <c r="D3105" t="s">
        <v>18</v>
      </c>
      <c r="E3105" t="s">
        <v>42</v>
      </c>
      <c r="F3105" s="1">
        <v>0.41666666666666669</v>
      </c>
      <c r="G3105" t="s">
        <v>11210</v>
      </c>
      <c r="H3105" t="s">
        <v>2893</v>
      </c>
      <c r="I3105">
        <v>60</v>
      </c>
      <c r="J3105">
        <v>13</v>
      </c>
      <c r="K3105" s="4">
        <v>9.9999999999999995E+33</v>
      </c>
      <c r="L3105" t="s">
        <v>11209</v>
      </c>
      <c r="M3105" t="s">
        <v>915</v>
      </c>
      <c r="N3105" t="s">
        <v>10963</v>
      </c>
      <c r="O3105" t="s">
        <v>25</v>
      </c>
      <c r="P3105" t="s">
        <v>9372</v>
      </c>
      <c r="Q3105" t="s">
        <v>3459</v>
      </c>
    </row>
    <row r="3106" spans="1:17" x14ac:dyDescent="0.25">
      <c r="A3106" t="s">
        <v>11208</v>
      </c>
      <c r="B3106" t="s">
        <v>565</v>
      </c>
      <c r="C3106">
        <v>1</v>
      </c>
      <c r="D3106" t="s">
        <v>18</v>
      </c>
      <c r="E3106" t="s">
        <v>29</v>
      </c>
      <c r="F3106" s="1">
        <v>0.58333333333333337</v>
      </c>
      <c r="G3106" t="s">
        <v>38</v>
      </c>
      <c r="H3106" t="s">
        <v>2893</v>
      </c>
      <c r="I3106">
        <v>240</v>
      </c>
      <c r="J3106">
        <v>13</v>
      </c>
      <c r="K3106" s="4">
        <v>1.0000000000000001E+32</v>
      </c>
      <c r="L3106" t="s">
        <v>11209</v>
      </c>
      <c r="N3106" t="s">
        <v>10963</v>
      </c>
      <c r="O3106" t="s">
        <v>25</v>
      </c>
      <c r="P3106" t="s">
        <v>9544</v>
      </c>
      <c r="Q3106" t="s">
        <v>3460</v>
      </c>
    </row>
    <row r="3107" spans="1:17" x14ac:dyDescent="0.25">
      <c r="A3107" t="s">
        <v>11208</v>
      </c>
      <c r="B3107" t="s">
        <v>405</v>
      </c>
      <c r="C3107">
        <v>1</v>
      </c>
      <c r="D3107" t="s">
        <v>18</v>
      </c>
      <c r="E3107" t="s">
        <v>33</v>
      </c>
      <c r="F3107" s="1">
        <v>0.58333333333333337</v>
      </c>
      <c r="G3107" t="s">
        <v>11134</v>
      </c>
      <c r="H3107" t="s">
        <v>11211</v>
      </c>
      <c r="I3107">
        <v>180</v>
      </c>
      <c r="J3107">
        <v>4</v>
      </c>
      <c r="K3107" s="4">
        <v>9.9999999999999994E+38</v>
      </c>
      <c r="L3107" t="s">
        <v>11209</v>
      </c>
      <c r="M3107" t="s">
        <v>24</v>
      </c>
      <c r="N3107" t="s">
        <v>10963</v>
      </c>
      <c r="O3107" t="s">
        <v>25</v>
      </c>
      <c r="P3107" t="s">
        <v>395</v>
      </c>
      <c r="Q3107" t="s">
        <v>3461</v>
      </c>
    </row>
    <row r="3108" spans="1:17" x14ac:dyDescent="0.25">
      <c r="A3108" t="s">
        <v>11208</v>
      </c>
      <c r="B3108" t="s">
        <v>405</v>
      </c>
      <c r="C3108">
        <v>2</v>
      </c>
      <c r="D3108" t="s">
        <v>18</v>
      </c>
      <c r="E3108" t="s">
        <v>42</v>
      </c>
      <c r="F3108" s="1">
        <v>0.58333333333333337</v>
      </c>
      <c r="G3108" t="s">
        <v>11134</v>
      </c>
      <c r="H3108" t="s">
        <v>11212</v>
      </c>
      <c r="I3108">
        <v>180</v>
      </c>
      <c r="J3108">
        <v>4</v>
      </c>
      <c r="K3108" s="4">
        <v>9.9999999999999994E+38</v>
      </c>
      <c r="L3108" t="s">
        <v>11209</v>
      </c>
      <c r="M3108" t="s">
        <v>24</v>
      </c>
      <c r="N3108" t="s">
        <v>10963</v>
      </c>
      <c r="O3108" t="s">
        <v>25</v>
      </c>
      <c r="P3108" t="s">
        <v>395</v>
      </c>
      <c r="Q3108" t="s">
        <v>3462</v>
      </c>
    </row>
    <row r="3109" spans="1:17" x14ac:dyDescent="0.25">
      <c r="A3109" t="s">
        <v>11208</v>
      </c>
      <c r="B3109" t="s">
        <v>405</v>
      </c>
      <c r="C3109">
        <v>3</v>
      </c>
      <c r="D3109" t="s">
        <v>18</v>
      </c>
      <c r="E3109" t="s">
        <v>29</v>
      </c>
      <c r="F3109" s="1">
        <v>0.58333333333333337</v>
      </c>
      <c r="G3109" t="s">
        <v>11134</v>
      </c>
      <c r="H3109" t="s">
        <v>11213</v>
      </c>
      <c r="I3109">
        <v>180</v>
      </c>
      <c r="J3109">
        <v>5</v>
      </c>
      <c r="K3109" s="4">
        <v>9.9999999999999998E+37</v>
      </c>
      <c r="L3109" t="s">
        <v>11209</v>
      </c>
      <c r="M3109" t="s">
        <v>24</v>
      </c>
      <c r="N3109" t="s">
        <v>10963</v>
      </c>
      <c r="O3109" t="s">
        <v>25</v>
      </c>
      <c r="P3109" t="s">
        <v>395</v>
      </c>
      <c r="Q3109" t="s">
        <v>3463</v>
      </c>
    </row>
    <row r="3110" spans="1:17" x14ac:dyDescent="0.25">
      <c r="A3110" t="s">
        <v>11208</v>
      </c>
      <c r="B3110" t="s">
        <v>579</v>
      </c>
      <c r="C3110">
        <v>1</v>
      </c>
      <c r="D3110" t="s">
        <v>18</v>
      </c>
      <c r="E3110" t="s">
        <v>42</v>
      </c>
      <c r="F3110" s="1">
        <v>0.58333333333333337</v>
      </c>
      <c r="G3110" t="s">
        <v>10866</v>
      </c>
      <c r="H3110" t="s">
        <v>2893</v>
      </c>
      <c r="I3110">
        <v>90</v>
      </c>
      <c r="J3110">
        <v>13</v>
      </c>
      <c r="K3110" s="4">
        <v>9.9999999999999996E+30</v>
      </c>
      <c r="L3110" t="s">
        <v>11209</v>
      </c>
      <c r="M3110" t="s">
        <v>24</v>
      </c>
      <c r="N3110" t="s">
        <v>10963</v>
      </c>
      <c r="O3110" t="s">
        <v>25</v>
      </c>
      <c r="P3110" t="s">
        <v>395</v>
      </c>
      <c r="Q3110" t="s">
        <v>3464</v>
      </c>
    </row>
    <row r="3111" spans="1:17" x14ac:dyDescent="0.25">
      <c r="A3111" t="s">
        <v>11208</v>
      </c>
      <c r="B3111" t="s">
        <v>17</v>
      </c>
      <c r="C3111">
        <v>1</v>
      </c>
      <c r="D3111" t="s">
        <v>18</v>
      </c>
      <c r="E3111" t="s">
        <v>33</v>
      </c>
      <c r="F3111" s="1">
        <v>0.5</v>
      </c>
      <c r="G3111" t="s">
        <v>10630</v>
      </c>
      <c r="H3111" t="s">
        <v>11214</v>
      </c>
      <c r="I3111">
        <v>60</v>
      </c>
      <c r="J3111">
        <v>13</v>
      </c>
      <c r="K3111" s="4">
        <v>1.1111110001111099E+44</v>
      </c>
      <c r="L3111" t="s">
        <v>11209</v>
      </c>
      <c r="M3111" t="s">
        <v>915</v>
      </c>
      <c r="N3111" t="s">
        <v>10963</v>
      </c>
      <c r="O3111" t="s">
        <v>25</v>
      </c>
      <c r="P3111" t="s">
        <v>20</v>
      </c>
      <c r="Q3111" t="s">
        <v>3465</v>
      </c>
    </row>
    <row r="3112" spans="1:17" x14ac:dyDescent="0.25">
      <c r="A3112" t="s">
        <v>11208</v>
      </c>
      <c r="B3112" t="s">
        <v>28</v>
      </c>
      <c r="C3112" t="s">
        <v>411</v>
      </c>
      <c r="D3112" t="s">
        <v>18</v>
      </c>
      <c r="E3112" t="s">
        <v>19</v>
      </c>
      <c r="F3112" s="1">
        <v>0.54166666666666663</v>
      </c>
      <c r="G3112" t="s">
        <v>11215</v>
      </c>
      <c r="H3112" t="s">
        <v>11216</v>
      </c>
      <c r="I3112">
        <v>60</v>
      </c>
      <c r="J3112">
        <v>13</v>
      </c>
      <c r="K3112" s="4">
        <v>1.1110100011111E+43</v>
      </c>
      <c r="L3112" t="s">
        <v>11209</v>
      </c>
      <c r="M3112" t="s">
        <v>915</v>
      </c>
      <c r="N3112" t="s">
        <v>10963</v>
      </c>
      <c r="O3112" t="s">
        <v>25</v>
      </c>
      <c r="P3112" t="s">
        <v>20</v>
      </c>
      <c r="Q3112" t="s">
        <v>3466</v>
      </c>
    </row>
    <row r="3113" spans="1:17" x14ac:dyDescent="0.25">
      <c r="A3113" t="s">
        <v>11208</v>
      </c>
      <c r="B3113" t="s">
        <v>28</v>
      </c>
      <c r="C3113" t="s">
        <v>413</v>
      </c>
      <c r="D3113" t="s">
        <v>18</v>
      </c>
      <c r="E3113" t="s">
        <v>42</v>
      </c>
      <c r="F3113" s="1">
        <v>0.33333333333333331</v>
      </c>
      <c r="G3113" t="s">
        <v>10637</v>
      </c>
      <c r="H3113" t="s">
        <v>11217</v>
      </c>
      <c r="I3113">
        <v>60</v>
      </c>
      <c r="J3113">
        <v>13</v>
      </c>
      <c r="K3113" s="4">
        <v>1.0000000000000001E+44</v>
      </c>
      <c r="L3113" t="s">
        <v>11209</v>
      </c>
      <c r="M3113" t="s">
        <v>915</v>
      </c>
      <c r="N3113" t="s">
        <v>10963</v>
      </c>
      <c r="O3113" t="s">
        <v>25</v>
      </c>
      <c r="P3113" t="s">
        <v>20</v>
      </c>
      <c r="Q3113" t="s">
        <v>3466</v>
      </c>
    </row>
    <row r="3114" spans="1:17" x14ac:dyDescent="0.25">
      <c r="A3114" t="s">
        <v>11208</v>
      </c>
      <c r="B3114" t="s">
        <v>32</v>
      </c>
      <c r="C3114">
        <v>1</v>
      </c>
      <c r="D3114" t="s">
        <v>18</v>
      </c>
      <c r="E3114" t="s">
        <v>37</v>
      </c>
      <c r="F3114" s="1">
        <v>0.45833333333333331</v>
      </c>
      <c r="G3114" t="s">
        <v>11218</v>
      </c>
      <c r="H3114" t="s">
        <v>11219</v>
      </c>
      <c r="I3114">
        <v>60</v>
      </c>
      <c r="J3114">
        <v>13</v>
      </c>
      <c r="K3114" s="4">
        <v>1.11101100011111E+44</v>
      </c>
      <c r="L3114" t="s">
        <v>11209</v>
      </c>
      <c r="M3114" t="s">
        <v>915</v>
      </c>
      <c r="N3114" t="s">
        <v>10963</v>
      </c>
      <c r="O3114" t="s">
        <v>25</v>
      </c>
      <c r="P3114" t="s">
        <v>20</v>
      </c>
      <c r="Q3114" t="s">
        <v>3467</v>
      </c>
    </row>
    <row r="3115" spans="1:17" x14ac:dyDescent="0.25">
      <c r="A3115" t="s">
        <v>11208</v>
      </c>
      <c r="B3115" t="s">
        <v>36</v>
      </c>
      <c r="C3115">
        <v>1</v>
      </c>
      <c r="D3115" t="s">
        <v>18</v>
      </c>
      <c r="E3115" t="s">
        <v>33</v>
      </c>
      <c r="F3115" s="1">
        <v>0.77083333333333337</v>
      </c>
      <c r="G3115" t="s">
        <v>9229</v>
      </c>
      <c r="H3115" t="s">
        <v>38</v>
      </c>
      <c r="I3115">
        <v>120</v>
      </c>
      <c r="J3115">
        <v>13</v>
      </c>
      <c r="K3115" s="4">
        <v>9.9999999999999998E+37</v>
      </c>
      <c r="L3115" t="s">
        <v>38</v>
      </c>
      <c r="M3115" t="s">
        <v>24</v>
      </c>
      <c r="N3115" t="s">
        <v>10963</v>
      </c>
      <c r="O3115" t="s">
        <v>25</v>
      </c>
      <c r="P3115" t="s">
        <v>39</v>
      </c>
      <c r="Q3115" t="s">
        <v>3468</v>
      </c>
    </row>
    <row r="3116" spans="1:17" x14ac:dyDescent="0.25">
      <c r="A3116" t="s">
        <v>11208</v>
      </c>
      <c r="B3116" t="s">
        <v>44</v>
      </c>
      <c r="C3116">
        <v>1</v>
      </c>
      <c r="D3116" t="s">
        <v>18</v>
      </c>
      <c r="E3116" t="s">
        <v>29</v>
      </c>
      <c r="F3116" s="1">
        <v>0.375</v>
      </c>
      <c r="G3116" t="s">
        <v>10381</v>
      </c>
      <c r="H3116" t="s">
        <v>3249</v>
      </c>
      <c r="I3116">
        <v>60</v>
      </c>
      <c r="J3116">
        <v>13</v>
      </c>
      <c r="K3116" s="4">
        <v>1E+42</v>
      </c>
      <c r="L3116" t="s">
        <v>11209</v>
      </c>
      <c r="M3116" t="s">
        <v>915</v>
      </c>
      <c r="N3116" t="s">
        <v>10963</v>
      </c>
      <c r="O3116" t="s">
        <v>25</v>
      </c>
      <c r="P3116" t="s">
        <v>45</v>
      </c>
      <c r="Q3116" t="s">
        <v>3469</v>
      </c>
    </row>
    <row r="3117" spans="1:17" x14ac:dyDescent="0.25">
      <c r="A3117" t="s">
        <v>11208</v>
      </c>
      <c r="B3117" t="s">
        <v>243</v>
      </c>
      <c r="C3117">
        <v>1</v>
      </c>
      <c r="D3117" t="s">
        <v>18</v>
      </c>
      <c r="E3117" t="s">
        <v>33</v>
      </c>
      <c r="F3117" s="1">
        <v>0.33333333333333331</v>
      </c>
      <c r="G3117" t="s">
        <v>9831</v>
      </c>
      <c r="H3117" t="s">
        <v>3249</v>
      </c>
      <c r="I3117">
        <v>60</v>
      </c>
      <c r="J3117">
        <v>13</v>
      </c>
      <c r="K3117" s="4">
        <v>9.9999999999999994E+38</v>
      </c>
      <c r="L3117" t="s">
        <v>11209</v>
      </c>
      <c r="M3117" t="s">
        <v>915</v>
      </c>
      <c r="N3117" t="s">
        <v>10963</v>
      </c>
      <c r="O3117" t="s">
        <v>25</v>
      </c>
      <c r="P3117" t="s">
        <v>45</v>
      </c>
      <c r="Q3117" t="s">
        <v>3470</v>
      </c>
    </row>
    <row r="3118" spans="1:17" x14ac:dyDescent="0.25">
      <c r="A3118" t="s">
        <v>11208</v>
      </c>
      <c r="B3118" t="s">
        <v>437</v>
      </c>
      <c r="C3118">
        <v>1</v>
      </c>
      <c r="D3118" t="s">
        <v>18</v>
      </c>
      <c r="E3118" t="s">
        <v>33</v>
      </c>
      <c r="F3118" s="1">
        <v>0.625</v>
      </c>
      <c r="G3118" t="s">
        <v>9822</v>
      </c>
      <c r="H3118" t="s">
        <v>11220</v>
      </c>
      <c r="I3118">
        <v>120</v>
      </c>
      <c r="J3118">
        <v>13</v>
      </c>
      <c r="K3118" s="4">
        <v>1E+30</v>
      </c>
      <c r="L3118" t="s">
        <v>11209</v>
      </c>
      <c r="M3118" t="s">
        <v>915</v>
      </c>
      <c r="N3118" t="s">
        <v>10963</v>
      </c>
      <c r="O3118" t="s">
        <v>25</v>
      </c>
      <c r="P3118" t="s">
        <v>45</v>
      </c>
      <c r="Q3118" t="s">
        <v>3471</v>
      </c>
    </row>
    <row r="3119" spans="1:17" x14ac:dyDescent="0.25">
      <c r="A3119" t="s">
        <v>11221</v>
      </c>
      <c r="B3119" t="s">
        <v>17</v>
      </c>
      <c r="C3119">
        <v>1</v>
      </c>
      <c r="D3119" t="s">
        <v>18</v>
      </c>
      <c r="E3119" t="s">
        <v>29</v>
      </c>
      <c r="F3119" s="1">
        <v>0.66666666666666663</v>
      </c>
      <c r="G3119" t="s">
        <v>9182</v>
      </c>
      <c r="H3119" t="s">
        <v>3328</v>
      </c>
      <c r="I3119">
        <v>60</v>
      </c>
      <c r="J3119">
        <v>43</v>
      </c>
      <c r="K3119" s="4">
        <v>9.9999999999999998E+23</v>
      </c>
      <c r="L3119" t="s">
        <v>1524</v>
      </c>
      <c r="M3119" t="s">
        <v>24</v>
      </c>
      <c r="N3119" t="s">
        <v>10963</v>
      </c>
      <c r="O3119" t="s">
        <v>66</v>
      </c>
      <c r="P3119" t="s">
        <v>20</v>
      </c>
      <c r="Q3119" t="s">
        <v>3472</v>
      </c>
    </row>
    <row r="3120" spans="1:17" x14ac:dyDescent="0.25">
      <c r="A3120" t="s">
        <v>11222</v>
      </c>
      <c r="B3120" t="s">
        <v>17</v>
      </c>
      <c r="C3120">
        <v>1</v>
      </c>
      <c r="D3120" t="s">
        <v>18</v>
      </c>
      <c r="E3120" t="s">
        <v>29</v>
      </c>
      <c r="F3120" s="1">
        <v>0.33333333333333331</v>
      </c>
      <c r="G3120" t="s">
        <v>10244</v>
      </c>
      <c r="H3120" t="s">
        <v>3328</v>
      </c>
      <c r="I3120">
        <v>60</v>
      </c>
      <c r="J3120">
        <v>120</v>
      </c>
      <c r="K3120" s="4">
        <v>1.0000000000000001E+44</v>
      </c>
      <c r="L3120" t="s">
        <v>1524</v>
      </c>
      <c r="M3120" t="s">
        <v>915</v>
      </c>
      <c r="N3120" t="s">
        <v>10963</v>
      </c>
      <c r="O3120" t="s">
        <v>331</v>
      </c>
      <c r="P3120" t="s">
        <v>20</v>
      </c>
      <c r="Q3120" t="s">
        <v>3473</v>
      </c>
    </row>
    <row r="3121" spans="1:17" x14ac:dyDescent="0.25">
      <c r="A3121" t="s">
        <v>11223</v>
      </c>
      <c r="B3121" t="s">
        <v>405</v>
      </c>
      <c r="C3121">
        <v>1</v>
      </c>
      <c r="D3121" t="s">
        <v>18</v>
      </c>
      <c r="E3121" t="s">
        <v>33</v>
      </c>
      <c r="F3121" s="1">
        <v>0.54166666666666663</v>
      </c>
      <c r="G3121" t="s">
        <v>11126</v>
      </c>
      <c r="H3121" t="s">
        <v>11224</v>
      </c>
      <c r="I3121">
        <v>240</v>
      </c>
      <c r="J3121">
        <v>0</v>
      </c>
      <c r="K3121" s="4">
        <v>1E+20</v>
      </c>
      <c r="L3121" t="s">
        <v>11225</v>
      </c>
      <c r="M3121" t="s">
        <v>24</v>
      </c>
      <c r="N3121" t="s">
        <v>10963</v>
      </c>
      <c r="O3121" t="s">
        <v>66</v>
      </c>
      <c r="P3121" t="s">
        <v>20</v>
      </c>
      <c r="Q3121" t="s">
        <v>3474</v>
      </c>
    </row>
    <row r="3122" spans="1:17" x14ac:dyDescent="0.25">
      <c r="A3122" t="s">
        <v>11223</v>
      </c>
      <c r="B3122" t="s">
        <v>405</v>
      </c>
      <c r="C3122">
        <v>2</v>
      </c>
      <c r="D3122" t="s">
        <v>18</v>
      </c>
      <c r="E3122" t="s">
        <v>42</v>
      </c>
      <c r="F3122" s="1">
        <v>0.54166666666666663</v>
      </c>
      <c r="G3122" t="s">
        <v>11126</v>
      </c>
      <c r="H3122" t="s">
        <v>11226</v>
      </c>
      <c r="I3122">
        <v>240</v>
      </c>
      <c r="J3122">
        <v>0</v>
      </c>
      <c r="K3122" s="4">
        <v>1E+20</v>
      </c>
      <c r="L3122" t="s">
        <v>11225</v>
      </c>
      <c r="M3122" t="s">
        <v>24</v>
      </c>
      <c r="N3122" t="s">
        <v>10963</v>
      </c>
      <c r="O3122" t="s">
        <v>66</v>
      </c>
      <c r="P3122" t="s">
        <v>20</v>
      </c>
      <c r="Q3122" t="s">
        <v>3475</v>
      </c>
    </row>
    <row r="3123" spans="1:17" x14ac:dyDescent="0.25">
      <c r="A3123" t="s">
        <v>11223</v>
      </c>
      <c r="B3123" t="s">
        <v>17</v>
      </c>
      <c r="C3123">
        <v>1</v>
      </c>
      <c r="D3123" t="s">
        <v>18</v>
      </c>
      <c r="E3123" t="s">
        <v>19</v>
      </c>
      <c r="F3123" s="1">
        <v>0.5</v>
      </c>
      <c r="G3123" t="s">
        <v>9834</v>
      </c>
      <c r="H3123" t="s">
        <v>11227</v>
      </c>
      <c r="I3123">
        <v>120</v>
      </c>
      <c r="J3123">
        <v>24</v>
      </c>
      <c r="K3123" s="4">
        <v>1.1111100111111E+24</v>
      </c>
      <c r="L3123" t="s">
        <v>11225</v>
      </c>
      <c r="M3123" t="s">
        <v>915</v>
      </c>
      <c r="N3123" t="s">
        <v>10963</v>
      </c>
      <c r="O3123" t="s">
        <v>66</v>
      </c>
      <c r="P3123" t="s">
        <v>20</v>
      </c>
      <c r="Q3123" t="s">
        <v>3476</v>
      </c>
    </row>
    <row r="3124" spans="1:17" x14ac:dyDescent="0.25">
      <c r="A3124" t="s">
        <v>11223</v>
      </c>
      <c r="B3124" t="s">
        <v>28</v>
      </c>
      <c r="C3124">
        <v>1</v>
      </c>
      <c r="D3124" t="s">
        <v>18</v>
      </c>
      <c r="E3124" t="s">
        <v>29</v>
      </c>
      <c r="F3124" s="1">
        <v>0.58333333333333337</v>
      </c>
      <c r="G3124" t="s">
        <v>10669</v>
      </c>
      <c r="H3124" t="s">
        <v>11228</v>
      </c>
      <c r="I3124">
        <v>120</v>
      </c>
      <c r="J3124">
        <v>24</v>
      </c>
      <c r="K3124" s="4">
        <v>1.1111100111111E+24</v>
      </c>
      <c r="L3124" t="s">
        <v>11225</v>
      </c>
      <c r="M3124" t="s">
        <v>915</v>
      </c>
      <c r="N3124" t="s">
        <v>10963</v>
      </c>
      <c r="O3124" t="s">
        <v>66</v>
      </c>
      <c r="P3124" t="s">
        <v>20</v>
      </c>
      <c r="Q3124" t="s">
        <v>3477</v>
      </c>
    </row>
    <row r="3125" spans="1:17" x14ac:dyDescent="0.25">
      <c r="A3125" t="s">
        <v>11229</v>
      </c>
      <c r="B3125" t="s">
        <v>405</v>
      </c>
      <c r="C3125">
        <v>1</v>
      </c>
      <c r="D3125" t="s">
        <v>18</v>
      </c>
      <c r="E3125" t="s">
        <v>29</v>
      </c>
      <c r="F3125" s="1">
        <v>0.54166666666666663</v>
      </c>
      <c r="G3125" t="s">
        <v>11230</v>
      </c>
      <c r="H3125" t="s">
        <v>11231</v>
      </c>
      <c r="I3125">
        <v>180</v>
      </c>
      <c r="J3125">
        <v>50</v>
      </c>
      <c r="K3125" s="4">
        <v>1.1111010001111099E+44</v>
      </c>
      <c r="L3125" t="s">
        <v>11232</v>
      </c>
      <c r="M3125" t="s">
        <v>915</v>
      </c>
      <c r="N3125" t="s">
        <v>10813</v>
      </c>
      <c r="O3125" t="s">
        <v>331</v>
      </c>
      <c r="P3125" t="s">
        <v>395</v>
      </c>
      <c r="Q3125" t="s">
        <v>3479</v>
      </c>
    </row>
    <row r="3126" spans="1:17" x14ac:dyDescent="0.25">
      <c r="A3126" t="s">
        <v>11229</v>
      </c>
      <c r="B3126" t="s">
        <v>17</v>
      </c>
      <c r="C3126">
        <v>1</v>
      </c>
      <c r="D3126" t="s">
        <v>18</v>
      </c>
      <c r="E3126" t="s">
        <v>37</v>
      </c>
      <c r="F3126" s="1">
        <v>0.375</v>
      </c>
      <c r="G3126" t="s">
        <v>10669</v>
      </c>
      <c r="H3126" t="s">
        <v>11233</v>
      </c>
      <c r="I3126">
        <v>60</v>
      </c>
      <c r="J3126">
        <v>50</v>
      </c>
      <c r="K3126" s="4">
        <v>1.11101100011111E+44</v>
      </c>
      <c r="L3126" t="s">
        <v>11232</v>
      </c>
      <c r="M3126" t="s">
        <v>915</v>
      </c>
      <c r="N3126" t="s">
        <v>10813</v>
      </c>
      <c r="O3126" t="s">
        <v>331</v>
      </c>
      <c r="P3126" t="s">
        <v>20</v>
      </c>
      <c r="Q3126" t="s">
        <v>3481</v>
      </c>
    </row>
    <row r="3127" spans="1:17" x14ac:dyDescent="0.25">
      <c r="A3127" t="s">
        <v>11234</v>
      </c>
      <c r="B3127" t="s">
        <v>17</v>
      </c>
      <c r="C3127">
        <v>1</v>
      </c>
      <c r="D3127" t="s">
        <v>18</v>
      </c>
      <c r="E3127" t="s">
        <v>33</v>
      </c>
      <c r="F3127" s="1">
        <v>0.375</v>
      </c>
      <c r="G3127" t="s">
        <v>10669</v>
      </c>
      <c r="H3127" t="s">
        <v>11235</v>
      </c>
      <c r="I3127">
        <v>60</v>
      </c>
      <c r="J3127">
        <v>51</v>
      </c>
      <c r="K3127" s="4">
        <v>1.1111110001111099E+44</v>
      </c>
      <c r="L3127" t="s">
        <v>11236</v>
      </c>
      <c r="M3127" t="s">
        <v>915</v>
      </c>
      <c r="N3127" t="s">
        <v>10813</v>
      </c>
      <c r="O3127" t="s">
        <v>331</v>
      </c>
      <c r="P3127" t="s">
        <v>20</v>
      </c>
      <c r="Q3127" t="s">
        <v>3483</v>
      </c>
    </row>
    <row r="3128" spans="1:17" x14ac:dyDescent="0.25">
      <c r="A3128" t="s">
        <v>11234</v>
      </c>
      <c r="B3128" t="s">
        <v>28</v>
      </c>
      <c r="C3128">
        <v>1</v>
      </c>
      <c r="D3128" t="s">
        <v>18</v>
      </c>
      <c r="E3128" t="s">
        <v>19</v>
      </c>
      <c r="F3128" s="1">
        <v>0.375</v>
      </c>
      <c r="G3128" t="s">
        <v>10669</v>
      </c>
      <c r="H3128" t="s">
        <v>11237</v>
      </c>
      <c r="I3128">
        <v>60</v>
      </c>
      <c r="J3128">
        <v>51</v>
      </c>
      <c r="K3128" s="4">
        <v>1.1111010001111099E+44</v>
      </c>
      <c r="L3128" t="s">
        <v>11236</v>
      </c>
      <c r="M3128" t="s">
        <v>915</v>
      </c>
      <c r="N3128" t="s">
        <v>10813</v>
      </c>
      <c r="O3128" t="s">
        <v>331</v>
      </c>
      <c r="P3128" t="s">
        <v>20</v>
      </c>
      <c r="Q3128" t="s">
        <v>3484</v>
      </c>
    </row>
    <row r="3129" spans="1:17" x14ac:dyDescent="0.25">
      <c r="A3129" t="s">
        <v>11238</v>
      </c>
      <c r="B3129" t="s">
        <v>405</v>
      </c>
      <c r="C3129">
        <v>1</v>
      </c>
      <c r="D3129" t="s">
        <v>18</v>
      </c>
      <c r="E3129" t="s">
        <v>19</v>
      </c>
      <c r="F3129" s="1">
        <v>0.58333333333333337</v>
      </c>
      <c r="G3129" t="s">
        <v>11239</v>
      </c>
      <c r="H3129" t="s">
        <v>2573</v>
      </c>
      <c r="I3129">
        <v>180</v>
      </c>
      <c r="J3129">
        <v>47</v>
      </c>
      <c r="K3129" s="4">
        <v>1.11000001111E+42</v>
      </c>
      <c r="L3129" t="s">
        <v>11240</v>
      </c>
      <c r="M3129" t="s">
        <v>915</v>
      </c>
      <c r="N3129" t="s">
        <v>10813</v>
      </c>
      <c r="O3129" t="s">
        <v>25</v>
      </c>
      <c r="P3129" t="s">
        <v>395</v>
      </c>
      <c r="Q3129" t="s">
        <v>3485</v>
      </c>
    </row>
    <row r="3130" spans="1:17" x14ac:dyDescent="0.25">
      <c r="A3130" t="s">
        <v>11238</v>
      </c>
      <c r="B3130" t="s">
        <v>405</v>
      </c>
      <c r="C3130">
        <v>2</v>
      </c>
      <c r="D3130" t="s">
        <v>18</v>
      </c>
      <c r="E3130" t="s">
        <v>42</v>
      </c>
      <c r="F3130" s="1">
        <v>0.5</v>
      </c>
      <c r="G3130" t="s">
        <v>11241</v>
      </c>
      <c r="H3130" t="s">
        <v>2573</v>
      </c>
      <c r="I3130">
        <v>180</v>
      </c>
      <c r="J3130">
        <v>54</v>
      </c>
      <c r="K3130" s="4">
        <v>1.1110000111100001E+42</v>
      </c>
      <c r="L3130" t="s">
        <v>11240</v>
      </c>
      <c r="M3130" t="s">
        <v>915</v>
      </c>
      <c r="N3130" t="s">
        <v>10813</v>
      </c>
      <c r="O3130" t="s">
        <v>25</v>
      </c>
      <c r="P3130" t="s">
        <v>395</v>
      </c>
      <c r="Q3130" t="s">
        <v>3486</v>
      </c>
    </row>
    <row r="3131" spans="1:17" x14ac:dyDescent="0.25">
      <c r="A3131" t="s">
        <v>11238</v>
      </c>
      <c r="B3131" t="s">
        <v>17</v>
      </c>
      <c r="C3131">
        <v>1</v>
      </c>
      <c r="D3131" t="s">
        <v>18</v>
      </c>
      <c r="E3131" t="s">
        <v>19</v>
      </c>
      <c r="F3131" s="1">
        <v>0.41666666666666669</v>
      </c>
      <c r="G3131" t="s">
        <v>10646</v>
      </c>
      <c r="H3131" t="s">
        <v>3487</v>
      </c>
      <c r="I3131">
        <v>60</v>
      </c>
      <c r="J3131">
        <v>105</v>
      </c>
      <c r="K3131" s="4">
        <v>1.1111010001111099E+44</v>
      </c>
      <c r="L3131" t="s">
        <v>11240</v>
      </c>
      <c r="M3131" t="s">
        <v>915</v>
      </c>
      <c r="N3131" t="s">
        <v>10813</v>
      </c>
      <c r="O3131" t="s">
        <v>25</v>
      </c>
      <c r="P3131" t="s">
        <v>20</v>
      </c>
      <c r="Q3131" t="s">
        <v>3488</v>
      </c>
    </row>
    <row r="3132" spans="1:17" x14ac:dyDescent="0.25">
      <c r="A3132" t="s">
        <v>11238</v>
      </c>
      <c r="B3132" t="s">
        <v>28</v>
      </c>
      <c r="C3132">
        <v>1</v>
      </c>
      <c r="D3132" t="s">
        <v>18</v>
      </c>
      <c r="E3132" t="s">
        <v>29</v>
      </c>
      <c r="F3132" s="1">
        <v>0.375</v>
      </c>
      <c r="G3132" t="s">
        <v>10646</v>
      </c>
      <c r="H3132" t="s">
        <v>3487</v>
      </c>
      <c r="I3132">
        <v>60</v>
      </c>
      <c r="J3132">
        <v>105</v>
      </c>
      <c r="K3132" s="4">
        <v>1.1110100011111E+43</v>
      </c>
      <c r="L3132" t="s">
        <v>11240</v>
      </c>
      <c r="M3132" t="s">
        <v>915</v>
      </c>
      <c r="N3132" t="s">
        <v>10813</v>
      </c>
      <c r="O3132" t="s">
        <v>25</v>
      </c>
      <c r="P3132" t="s">
        <v>20</v>
      </c>
      <c r="Q3132" t="s">
        <v>3489</v>
      </c>
    </row>
    <row r="3133" spans="1:17" x14ac:dyDescent="0.25">
      <c r="A3133" t="s">
        <v>11238</v>
      </c>
      <c r="B3133" t="s">
        <v>32</v>
      </c>
      <c r="C3133">
        <v>1</v>
      </c>
      <c r="D3133" t="s">
        <v>18</v>
      </c>
      <c r="E3133" t="s">
        <v>19</v>
      </c>
      <c r="F3133" s="1">
        <v>0.45833333333333331</v>
      </c>
      <c r="G3133" t="s">
        <v>10646</v>
      </c>
      <c r="H3133" t="s">
        <v>3487</v>
      </c>
      <c r="I3133">
        <v>60</v>
      </c>
      <c r="J3133">
        <v>105</v>
      </c>
      <c r="K3133" s="4">
        <v>1.1111010001111099E+44</v>
      </c>
      <c r="L3133" t="s">
        <v>11240</v>
      </c>
      <c r="M3133" t="s">
        <v>915</v>
      </c>
      <c r="N3133" t="s">
        <v>10813</v>
      </c>
      <c r="O3133" t="s">
        <v>25</v>
      </c>
      <c r="P3133" t="s">
        <v>20</v>
      </c>
      <c r="Q3133" t="s">
        <v>3490</v>
      </c>
    </row>
    <row r="3134" spans="1:17" x14ac:dyDescent="0.25">
      <c r="A3134" t="s">
        <v>11238</v>
      </c>
      <c r="B3134" t="s">
        <v>479</v>
      </c>
      <c r="C3134">
        <v>1</v>
      </c>
      <c r="D3134" t="s">
        <v>18</v>
      </c>
      <c r="E3134" t="s">
        <v>42</v>
      </c>
      <c r="F3134" s="1">
        <v>0.625</v>
      </c>
      <c r="G3134" t="s">
        <v>9267</v>
      </c>
      <c r="H3134" t="s">
        <v>38</v>
      </c>
      <c r="I3134">
        <v>120</v>
      </c>
      <c r="J3134">
        <v>105</v>
      </c>
      <c r="K3134" s="4">
        <v>1.0000000000000001E+44</v>
      </c>
      <c r="L3134" t="s">
        <v>38</v>
      </c>
      <c r="M3134" t="s">
        <v>24</v>
      </c>
      <c r="N3134" t="s">
        <v>10813</v>
      </c>
      <c r="O3134" t="s">
        <v>25</v>
      </c>
      <c r="P3134" t="s">
        <v>20</v>
      </c>
      <c r="Q3134" t="s">
        <v>3491</v>
      </c>
    </row>
    <row r="3135" spans="1:17" x14ac:dyDescent="0.25">
      <c r="A3135" t="s">
        <v>11238</v>
      </c>
      <c r="B3135" t="s">
        <v>502</v>
      </c>
      <c r="C3135">
        <v>1</v>
      </c>
      <c r="D3135" t="s">
        <v>18</v>
      </c>
      <c r="E3135" t="s">
        <v>42</v>
      </c>
      <c r="F3135" s="1">
        <v>0.5</v>
      </c>
      <c r="G3135" t="s">
        <v>10646</v>
      </c>
      <c r="H3135" t="s">
        <v>38</v>
      </c>
      <c r="I3135">
        <v>60</v>
      </c>
      <c r="J3135">
        <v>98</v>
      </c>
      <c r="K3135" s="4">
        <v>9.9999999999999998E+37</v>
      </c>
      <c r="L3135" t="s">
        <v>38</v>
      </c>
      <c r="M3135" t="s">
        <v>915</v>
      </c>
      <c r="N3135" t="s">
        <v>10813</v>
      </c>
      <c r="O3135" t="s">
        <v>25</v>
      </c>
      <c r="P3135" t="s">
        <v>20</v>
      </c>
      <c r="Q3135" t="s">
        <v>3492</v>
      </c>
    </row>
    <row r="3136" spans="1:17" x14ac:dyDescent="0.25">
      <c r="A3136" t="s">
        <v>11238</v>
      </c>
      <c r="B3136" t="s">
        <v>504</v>
      </c>
      <c r="C3136">
        <v>1</v>
      </c>
      <c r="D3136" t="s">
        <v>18</v>
      </c>
      <c r="E3136" t="s">
        <v>42</v>
      </c>
      <c r="F3136" s="1">
        <v>0.5</v>
      </c>
      <c r="G3136" t="s">
        <v>10639</v>
      </c>
      <c r="H3136" t="s">
        <v>3487</v>
      </c>
      <c r="I3136">
        <v>120</v>
      </c>
      <c r="J3136">
        <v>82</v>
      </c>
      <c r="K3136" s="4">
        <v>1E+30</v>
      </c>
      <c r="L3136" t="s">
        <v>38</v>
      </c>
      <c r="M3136" t="s">
        <v>915</v>
      </c>
      <c r="N3136" t="s">
        <v>10813</v>
      </c>
      <c r="O3136" t="s">
        <v>25</v>
      </c>
      <c r="P3136" t="s">
        <v>20</v>
      </c>
      <c r="Q3136" t="s">
        <v>3493</v>
      </c>
    </row>
    <row r="3137" spans="1:17" x14ac:dyDescent="0.25">
      <c r="A3137" t="s">
        <v>11238</v>
      </c>
      <c r="B3137" t="s">
        <v>36</v>
      </c>
      <c r="C3137">
        <v>1</v>
      </c>
      <c r="D3137" t="s">
        <v>18</v>
      </c>
      <c r="E3137" t="s">
        <v>37</v>
      </c>
      <c r="F3137" s="1">
        <v>0.625</v>
      </c>
      <c r="G3137" t="s">
        <v>9142</v>
      </c>
      <c r="H3137" t="s">
        <v>38</v>
      </c>
      <c r="I3137">
        <v>90</v>
      </c>
      <c r="J3137">
        <v>105</v>
      </c>
      <c r="K3137" s="4">
        <v>9.9999999999999998E+37</v>
      </c>
      <c r="L3137" t="s">
        <v>38</v>
      </c>
      <c r="M3137" t="s">
        <v>24</v>
      </c>
      <c r="N3137" t="s">
        <v>10813</v>
      </c>
      <c r="O3137" t="s">
        <v>25</v>
      </c>
      <c r="P3137" t="s">
        <v>39</v>
      </c>
      <c r="Q3137" t="s">
        <v>3494</v>
      </c>
    </row>
    <row r="3138" spans="1:17" x14ac:dyDescent="0.25">
      <c r="A3138" t="s">
        <v>11238</v>
      </c>
      <c r="B3138" t="s">
        <v>41</v>
      </c>
      <c r="C3138">
        <v>1</v>
      </c>
      <c r="D3138" t="s">
        <v>18</v>
      </c>
      <c r="E3138" t="s">
        <v>37</v>
      </c>
      <c r="F3138" s="1">
        <v>0.625</v>
      </c>
      <c r="G3138" t="s">
        <v>9142</v>
      </c>
      <c r="H3138" t="s">
        <v>38</v>
      </c>
      <c r="I3138">
        <v>90</v>
      </c>
      <c r="J3138">
        <v>104</v>
      </c>
      <c r="K3138" s="4">
        <v>1E+30</v>
      </c>
      <c r="L3138" t="s">
        <v>38</v>
      </c>
      <c r="M3138" t="s">
        <v>24</v>
      </c>
      <c r="N3138" t="s">
        <v>10813</v>
      </c>
      <c r="O3138" t="s">
        <v>25</v>
      </c>
      <c r="P3138" t="s">
        <v>39</v>
      </c>
      <c r="Q3138" t="s">
        <v>3495</v>
      </c>
    </row>
    <row r="3139" spans="1:17" x14ac:dyDescent="0.25">
      <c r="A3139" t="s">
        <v>11238</v>
      </c>
      <c r="B3139" t="s">
        <v>44</v>
      </c>
      <c r="C3139">
        <v>1</v>
      </c>
      <c r="D3139" t="s">
        <v>18</v>
      </c>
      <c r="E3139" t="s">
        <v>37</v>
      </c>
      <c r="F3139" s="1">
        <v>0.5</v>
      </c>
      <c r="G3139" t="s">
        <v>9235</v>
      </c>
      <c r="H3139" t="s">
        <v>3487</v>
      </c>
      <c r="I3139">
        <v>60</v>
      </c>
      <c r="J3139">
        <v>53</v>
      </c>
      <c r="K3139" s="4">
        <v>1.11101100011111E+44</v>
      </c>
      <c r="L3139" t="s">
        <v>11240</v>
      </c>
      <c r="M3139" t="s">
        <v>24</v>
      </c>
      <c r="N3139" t="s">
        <v>10813</v>
      </c>
      <c r="O3139" t="s">
        <v>25</v>
      </c>
      <c r="P3139" t="s">
        <v>45</v>
      </c>
      <c r="Q3139" t="s">
        <v>3496</v>
      </c>
    </row>
    <row r="3140" spans="1:17" x14ac:dyDescent="0.25">
      <c r="A3140" t="s">
        <v>11238</v>
      </c>
      <c r="B3140" t="s">
        <v>44</v>
      </c>
      <c r="C3140">
        <v>2</v>
      </c>
      <c r="D3140" t="s">
        <v>18</v>
      </c>
      <c r="E3140" t="s">
        <v>37</v>
      </c>
      <c r="F3140" s="1">
        <v>0.5</v>
      </c>
      <c r="G3140" t="s">
        <v>9208</v>
      </c>
      <c r="H3140" t="s">
        <v>3487</v>
      </c>
      <c r="I3140">
        <v>60</v>
      </c>
      <c r="J3140">
        <v>50</v>
      </c>
      <c r="K3140" s="4">
        <v>1.11101100011111E+44</v>
      </c>
      <c r="L3140" t="s">
        <v>11240</v>
      </c>
      <c r="M3140" t="s">
        <v>24</v>
      </c>
      <c r="N3140" t="s">
        <v>10813</v>
      </c>
      <c r="O3140" t="s">
        <v>25</v>
      </c>
      <c r="P3140" t="s">
        <v>45</v>
      </c>
      <c r="Q3140" t="s">
        <v>3497</v>
      </c>
    </row>
    <row r="3141" spans="1:17" x14ac:dyDescent="0.25">
      <c r="A3141" t="s">
        <v>11242</v>
      </c>
      <c r="B3141" t="s">
        <v>405</v>
      </c>
      <c r="C3141">
        <v>1</v>
      </c>
      <c r="D3141" t="s">
        <v>18</v>
      </c>
      <c r="E3141" t="s">
        <v>33</v>
      </c>
      <c r="F3141" s="1">
        <v>0.58333333333333337</v>
      </c>
      <c r="G3141" t="s">
        <v>11243</v>
      </c>
      <c r="H3141" t="s">
        <v>3498</v>
      </c>
      <c r="I3141">
        <v>180</v>
      </c>
      <c r="J3141">
        <v>41</v>
      </c>
      <c r="K3141" s="4">
        <v>1.1100011099999999E+40</v>
      </c>
      <c r="L3141" t="s">
        <v>11244</v>
      </c>
      <c r="M3141" t="s">
        <v>915</v>
      </c>
      <c r="N3141" t="s">
        <v>10813</v>
      </c>
      <c r="O3141" t="s">
        <v>25</v>
      </c>
      <c r="P3141" t="s">
        <v>395</v>
      </c>
      <c r="Q3141" t="s">
        <v>3499</v>
      </c>
    </row>
    <row r="3142" spans="1:17" x14ac:dyDescent="0.25">
      <c r="A3142" t="s">
        <v>11242</v>
      </c>
      <c r="B3142" t="s">
        <v>17</v>
      </c>
      <c r="C3142">
        <v>1</v>
      </c>
      <c r="D3142" t="s">
        <v>18</v>
      </c>
      <c r="E3142" t="s">
        <v>33</v>
      </c>
      <c r="F3142" s="1">
        <v>0.5</v>
      </c>
      <c r="G3142" t="s">
        <v>10244</v>
      </c>
      <c r="H3142" t="s">
        <v>11245</v>
      </c>
      <c r="I3142">
        <v>60</v>
      </c>
      <c r="J3142">
        <v>41</v>
      </c>
      <c r="K3142" s="4">
        <v>1.1111110001111099E+44</v>
      </c>
      <c r="L3142" t="s">
        <v>11244</v>
      </c>
      <c r="M3142" t="s">
        <v>915</v>
      </c>
      <c r="N3142" t="s">
        <v>10813</v>
      </c>
      <c r="O3142" t="s">
        <v>25</v>
      </c>
      <c r="P3142" t="s">
        <v>20</v>
      </c>
      <c r="Q3142" t="s">
        <v>3500</v>
      </c>
    </row>
    <row r="3143" spans="1:17" x14ac:dyDescent="0.25">
      <c r="A3143" t="s">
        <v>11242</v>
      </c>
      <c r="B3143" t="s">
        <v>28</v>
      </c>
      <c r="C3143">
        <v>1</v>
      </c>
      <c r="D3143" t="s">
        <v>18</v>
      </c>
      <c r="E3143" t="s">
        <v>42</v>
      </c>
      <c r="F3143" s="1">
        <v>0.41666666666666669</v>
      </c>
      <c r="G3143" t="s">
        <v>10639</v>
      </c>
      <c r="H3143" t="s">
        <v>11246</v>
      </c>
      <c r="I3143">
        <v>60</v>
      </c>
      <c r="J3143">
        <v>41</v>
      </c>
      <c r="K3143" s="4">
        <v>1.1111110001111099E+44</v>
      </c>
      <c r="L3143" t="s">
        <v>11244</v>
      </c>
      <c r="M3143" t="s">
        <v>915</v>
      </c>
      <c r="N3143" t="s">
        <v>10813</v>
      </c>
      <c r="O3143" t="s">
        <v>25</v>
      </c>
      <c r="P3143" t="s">
        <v>20</v>
      </c>
      <c r="Q3143" t="s">
        <v>3501</v>
      </c>
    </row>
    <row r="3144" spans="1:17" x14ac:dyDescent="0.25">
      <c r="A3144" t="s">
        <v>11242</v>
      </c>
      <c r="B3144" t="s">
        <v>32</v>
      </c>
      <c r="C3144">
        <v>1</v>
      </c>
      <c r="D3144" t="s">
        <v>18</v>
      </c>
      <c r="E3144" t="s">
        <v>37</v>
      </c>
      <c r="F3144" s="1">
        <v>0.41666666666666669</v>
      </c>
      <c r="G3144" t="s">
        <v>10996</v>
      </c>
      <c r="H3144" t="s">
        <v>11247</v>
      </c>
      <c r="I3144">
        <v>60</v>
      </c>
      <c r="J3144">
        <v>41</v>
      </c>
      <c r="K3144" s="4">
        <v>1.11101100011111E+44</v>
      </c>
      <c r="L3144" t="s">
        <v>38</v>
      </c>
      <c r="M3144" t="s">
        <v>915</v>
      </c>
      <c r="N3144" t="s">
        <v>10813</v>
      </c>
      <c r="O3144" t="s">
        <v>25</v>
      </c>
      <c r="P3144" t="s">
        <v>20</v>
      </c>
      <c r="Q3144" t="s">
        <v>3502</v>
      </c>
    </row>
    <row r="3145" spans="1:17" x14ac:dyDescent="0.25">
      <c r="A3145" t="s">
        <v>11242</v>
      </c>
      <c r="B3145" t="s">
        <v>44</v>
      </c>
      <c r="C3145">
        <v>1</v>
      </c>
      <c r="D3145" t="s">
        <v>18</v>
      </c>
      <c r="E3145" t="s">
        <v>19</v>
      </c>
      <c r="F3145" s="1">
        <v>0.5</v>
      </c>
      <c r="G3145" t="s">
        <v>10596</v>
      </c>
      <c r="H3145" t="s">
        <v>11248</v>
      </c>
      <c r="I3145">
        <v>60</v>
      </c>
      <c r="J3145">
        <v>41</v>
      </c>
      <c r="K3145" s="4">
        <v>1.1111010001111099E+44</v>
      </c>
      <c r="L3145" t="s">
        <v>38</v>
      </c>
      <c r="M3145" t="s">
        <v>915</v>
      </c>
      <c r="N3145" t="s">
        <v>10813</v>
      </c>
      <c r="O3145" t="s">
        <v>25</v>
      </c>
      <c r="P3145" t="s">
        <v>45</v>
      </c>
      <c r="Q3145" t="s">
        <v>3503</v>
      </c>
    </row>
    <row r="3146" spans="1:17" x14ac:dyDescent="0.25">
      <c r="A3146" t="s">
        <v>11249</v>
      </c>
      <c r="B3146" t="s">
        <v>405</v>
      </c>
      <c r="C3146">
        <v>1</v>
      </c>
      <c r="D3146" t="s">
        <v>18</v>
      </c>
      <c r="E3146" t="s">
        <v>33</v>
      </c>
      <c r="F3146" s="1">
        <v>0.5</v>
      </c>
      <c r="G3146" t="s">
        <v>11250</v>
      </c>
      <c r="H3146" t="s">
        <v>11251</v>
      </c>
      <c r="I3146">
        <v>180</v>
      </c>
      <c r="J3146">
        <v>10</v>
      </c>
      <c r="K3146" s="4">
        <v>1E+22</v>
      </c>
      <c r="L3146" t="s">
        <v>11252</v>
      </c>
      <c r="M3146" t="s">
        <v>24</v>
      </c>
      <c r="N3146" t="s">
        <v>10813</v>
      </c>
      <c r="O3146" t="s">
        <v>66</v>
      </c>
      <c r="P3146" t="s">
        <v>395</v>
      </c>
      <c r="Q3146" t="s">
        <v>3505</v>
      </c>
    </row>
    <row r="3147" spans="1:17" x14ac:dyDescent="0.25">
      <c r="A3147" t="s">
        <v>11249</v>
      </c>
      <c r="B3147" t="s">
        <v>405</v>
      </c>
      <c r="C3147">
        <v>2</v>
      </c>
      <c r="D3147" t="s">
        <v>18</v>
      </c>
      <c r="E3147" t="s">
        <v>33</v>
      </c>
      <c r="F3147" s="1">
        <v>0.5</v>
      </c>
      <c r="G3147" t="s">
        <v>11250</v>
      </c>
      <c r="H3147" t="s">
        <v>11253</v>
      </c>
      <c r="I3147">
        <v>180</v>
      </c>
      <c r="J3147">
        <v>12</v>
      </c>
      <c r="K3147" s="4">
        <v>1E+21</v>
      </c>
      <c r="L3147" t="s">
        <v>11252</v>
      </c>
      <c r="M3147" t="s">
        <v>24</v>
      </c>
      <c r="N3147" t="s">
        <v>10813</v>
      </c>
      <c r="O3147" t="s">
        <v>66</v>
      </c>
      <c r="P3147" t="s">
        <v>395</v>
      </c>
      <c r="Q3147" t="s">
        <v>3506</v>
      </c>
    </row>
    <row r="3148" spans="1:17" x14ac:dyDescent="0.25">
      <c r="A3148" t="s">
        <v>11249</v>
      </c>
      <c r="B3148" t="s">
        <v>405</v>
      </c>
      <c r="C3148">
        <v>3</v>
      </c>
      <c r="D3148" t="s">
        <v>18</v>
      </c>
      <c r="E3148" t="s">
        <v>33</v>
      </c>
      <c r="F3148" s="1">
        <v>0.5</v>
      </c>
      <c r="G3148" t="s">
        <v>11250</v>
      </c>
      <c r="H3148" t="s">
        <v>11254</v>
      </c>
      <c r="I3148">
        <v>180</v>
      </c>
      <c r="J3148">
        <v>12</v>
      </c>
      <c r="K3148" s="4">
        <v>1000000000000000</v>
      </c>
      <c r="L3148" t="s">
        <v>11252</v>
      </c>
      <c r="M3148" t="s">
        <v>24</v>
      </c>
      <c r="N3148" t="s">
        <v>10813</v>
      </c>
      <c r="O3148" t="s">
        <v>66</v>
      </c>
      <c r="P3148" t="s">
        <v>395</v>
      </c>
      <c r="Q3148" t="s">
        <v>3507</v>
      </c>
    </row>
    <row r="3149" spans="1:17" x14ac:dyDescent="0.25">
      <c r="A3149" t="s">
        <v>11249</v>
      </c>
      <c r="B3149" t="s">
        <v>405</v>
      </c>
      <c r="C3149">
        <v>4</v>
      </c>
      <c r="D3149" t="s">
        <v>18</v>
      </c>
      <c r="E3149" t="s">
        <v>33</v>
      </c>
      <c r="F3149" s="1">
        <v>0.5</v>
      </c>
      <c r="G3149" t="s">
        <v>11250</v>
      </c>
      <c r="H3149" t="s">
        <v>11255</v>
      </c>
      <c r="I3149">
        <v>180</v>
      </c>
      <c r="J3149">
        <v>8</v>
      </c>
      <c r="K3149" s="4">
        <v>100000000000000</v>
      </c>
      <c r="L3149" t="s">
        <v>11252</v>
      </c>
      <c r="M3149" t="s">
        <v>24</v>
      </c>
      <c r="N3149" t="s">
        <v>10813</v>
      </c>
      <c r="O3149" t="s">
        <v>66</v>
      </c>
      <c r="P3149" t="s">
        <v>395</v>
      </c>
      <c r="Q3149" t="s">
        <v>3508</v>
      </c>
    </row>
    <row r="3150" spans="1:17" x14ac:dyDescent="0.25">
      <c r="A3150" t="s">
        <v>11249</v>
      </c>
      <c r="B3150" t="s">
        <v>418</v>
      </c>
      <c r="C3150">
        <v>1</v>
      </c>
      <c r="D3150" t="s">
        <v>18</v>
      </c>
      <c r="E3150" t="s">
        <v>33</v>
      </c>
      <c r="F3150" s="1">
        <v>0.5</v>
      </c>
      <c r="G3150" t="s">
        <v>11256</v>
      </c>
      <c r="H3150" t="s">
        <v>11257</v>
      </c>
      <c r="I3150">
        <v>180</v>
      </c>
      <c r="J3150">
        <v>10</v>
      </c>
      <c r="K3150" s="4">
        <v>1E+22</v>
      </c>
      <c r="L3150" t="s">
        <v>11252</v>
      </c>
      <c r="M3150" t="s">
        <v>915</v>
      </c>
      <c r="N3150" t="s">
        <v>10813</v>
      </c>
      <c r="O3150" t="s">
        <v>66</v>
      </c>
      <c r="P3150" t="s">
        <v>395</v>
      </c>
      <c r="Q3150" t="s">
        <v>3509</v>
      </c>
    </row>
    <row r="3151" spans="1:17" x14ac:dyDescent="0.25">
      <c r="A3151" t="s">
        <v>11249</v>
      </c>
      <c r="B3151" t="s">
        <v>418</v>
      </c>
      <c r="C3151">
        <v>2</v>
      </c>
      <c r="D3151" t="s">
        <v>18</v>
      </c>
      <c r="E3151" t="s">
        <v>33</v>
      </c>
      <c r="F3151" s="1">
        <v>0.5</v>
      </c>
      <c r="G3151" t="s">
        <v>11256</v>
      </c>
      <c r="H3151" t="s">
        <v>11258</v>
      </c>
      <c r="I3151">
        <v>180</v>
      </c>
      <c r="J3151">
        <v>12</v>
      </c>
      <c r="K3151" s="4">
        <v>1E+21</v>
      </c>
      <c r="L3151" t="s">
        <v>11252</v>
      </c>
      <c r="M3151" t="s">
        <v>915</v>
      </c>
      <c r="N3151" t="s">
        <v>10813</v>
      </c>
      <c r="O3151" t="s">
        <v>66</v>
      </c>
      <c r="P3151" t="s">
        <v>395</v>
      </c>
      <c r="Q3151" t="s">
        <v>3510</v>
      </c>
    </row>
    <row r="3152" spans="1:17" x14ac:dyDescent="0.25">
      <c r="A3152" t="s">
        <v>11249</v>
      </c>
      <c r="B3152" t="s">
        <v>418</v>
      </c>
      <c r="C3152">
        <v>3</v>
      </c>
      <c r="D3152" t="s">
        <v>18</v>
      </c>
      <c r="E3152" t="s">
        <v>33</v>
      </c>
      <c r="F3152" s="1">
        <v>0.5</v>
      </c>
      <c r="G3152" t="s">
        <v>11256</v>
      </c>
      <c r="H3152" t="s">
        <v>11259</v>
      </c>
      <c r="I3152">
        <v>180</v>
      </c>
      <c r="J3152">
        <v>10</v>
      </c>
      <c r="K3152" s="4">
        <v>1000000000000000</v>
      </c>
      <c r="L3152" t="s">
        <v>11252</v>
      </c>
      <c r="M3152" t="s">
        <v>915</v>
      </c>
      <c r="N3152" t="s">
        <v>10813</v>
      </c>
      <c r="O3152" t="s">
        <v>66</v>
      </c>
      <c r="P3152" t="s">
        <v>395</v>
      </c>
      <c r="Q3152" t="s">
        <v>3511</v>
      </c>
    </row>
    <row r="3153" spans="1:17" x14ac:dyDescent="0.25">
      <c r="A3153" t="s">
        <v>11249</v>
      </c>
      <c r="B3153" t="s">
        <v>418</v>
      </c>
      <c r="C3153">
        <v>4</v>
      </c>
      <c r="D3153" t="s">
        <v>18</v>
      </c>
      <c r="E3153" t="s">
        <v>33</v>
      </c>
      <c r="F3153" s="1">
        <v>0.5</v>
      </c>
      <c r="G3153" t="s">
        <v>11256</v>
      </c>
      <c r="H3153" t="s">
        <v>11260</v>
      </c>
      <c r="I3153">
        <v>180</v>
      </c>
      <c r="J3153">
        <v>10</v>
      </c>
      <c r="K3153" s="4">
        <v>100000000000000</v>
      </c>
      <c r="L3153" t="s">
        <v>11252</v>
      </c>
      <c r="M3153" t="s">
        <v>915</v>
      </c>
      <c r="N3153" t="s">
        <v>10813</v>
      </c>
      <c r="O3153" t="s">
        <v>66</v>
      </c>
      <c r="P3153" t="s">
        <v>395</v>
      </c>
      <c r="Q3153" t="s">
        <v>3512</v>
      </c>
    </row>
    <row r="3154" spans="1:17" x14ac:dyDescent="0.25">
      <c r="A3154" t="s">
        <v>11249</v>
      </c>
      <c r="B3154" t="s">
        <v>579</v>
      </c>
      <c r="C3154">
        <v>1</v>
      </c>
      <c r="D3154" t="s">
        <v>18</v>
      </c>
      <c r="E3154" t="s">
        <v>33</v>
      </c>
      <c r="F3154" s="1">
        <v>0.5</v>
      </c>
      <c r="G3154" t="s">
        <v>11256</v>
      </c>
      <c r="H3154" t="s">
        <v>11257</v>
      </c>
      <c r="I3154">
        <v>180</v>
      </c>
      <c r="J3154">
        <v>8</v>
      </c>
      <c r="K3154" s="4">
        <v>1E+22</v>
      </c>
      <c r="L3154" t="s">
        <v>11252</v>
      </c>
      <c r="M3154" t="s">
        <v>915</v>
      </c>
      <c r="N3154" t="s">
        <v>10813</v>
      </c>
      <c r="O3154" t="s">
        <v>66</v>
      </c>
      <c r="P3154" t="s">
        <v>395</v>
      </c>
      <c r="Q3154" t="s">
        <v>3513</v>
      </c>
    </row>
    <row r="3155" spans="1:17" x14ac:dyDescent="0.25">
      <c r="A3155" t="s">
        <v>11249</v>
      </c>
      <c r="B3155" t="s">
        <v>579</v>
      </c>
      <c r="C3155">
        <v>2</v>
      </c>
      <c r="D3155" t="s">
        <v>18</v>
      </c>
      <c r="E3155" t="s">
        <v>33</v>
      </c>
      <c r="F3155" s="1">
        <v>0.5</v>
      </c>
      <c r="G3155" t="s">
        <v>11256</v>
      </c>
      <c r="H3155" t="s">
        <v>11258</v>
      </c>
      <c r="I3155">
        <v>180</v>
      </c>
      <c r="J3155">
        <v>10</v>
      </c>
      <c r="K3155" s="4">
        <v>1E+21</v>
      </c>
      <c r="L3155" t="s">
        <v>11252</v>
      </c>
      <c r="M3155" t="s">
        <v>915</v>
      </c>
      <c r="N3155" t="s">
        <v>10813</v>
      </c>
      <c r="O3155" t="s">
        <v>66</v>
      </c>
      <c r="P3155" t="s">
        <v>395</v>
      </c>
      <c r="Q3155" t="s">
        <v>3514</v>
      </c>
    </row>
    <row r="3156" spans="1:17" x14ac:dyDescent="0.25">
      <c r="A3156" t="s">
        <v>11249</v>
      </c>
      <c r="B3156" t="s">
        <v>579</v>
      </c>
      <c r="C3156">
        <v>3</v>
      </c>
      <c r="D3156" t="s">
        <v>18</v>
      </c>
      <c r="E3156" t="s">
        <v>33</v>
      </c>
      <c r="F3156" s="1">
        <v>0.5</v>
      </c>
      <c r="G3156" t="s">
        <v>11256</v>
      </c>
      <c r="H3156" t="s">
        <v>11259</v>
      </c>
      <c r="I3156">
        <v>180</v>
      </c>
      <c r="J3156">
        <v>12</v>
      </c>
      <c r="K3156" s="4">
        <v>1000000000000000</v>
      </c>
      <c r="L3156" t="s">
        <v>11252</v>
      </c>
      <c r="M3156" t="s">
        <v>915</v>
      </c>
      <c r="N3156" t="s">
        <v>10813</v>
      </c>
      <c r="O3156" t="s">
        <v>66</v>
      </c>
      <c r="P3156" t="s">
        <v>395</v>
      </c>
      <c r="Q3156" t="s">
        <v>3515</v>
      </c>
    </row>
    <row r="3157" spans="1:17" x14ac:dyDescent="0.25">
      <c r="A3157" t="s">
        <v>11249</v>
      </c>
      <c r="B3157" t="s">
        <v>579</v>
      </c>
      <c r="C3157">
        <v>4</v>
      </c>
      <c r="D3157" t="s">
        <v>18</v>
      </c>
      <c r="E3157" t="s">
        <v>33</v>
      </c>
      <c r="F3157" s="1">
        <v>0.5</v>
      </c>
      <c r="G3157" t="s">
        <v>11256</v>
      </c>
      <c r="H3157" t="s">
        <v>11260</v>
      </c>
      <c r="I3157">
        <v>180</v>
      </c>
      <c r="J3157">
        <v>12</v>
      </c>
      <c r="K3157" s="4">
        <v>100000000000000</v>
      </c>
      <c r="L3157" t="s">
        <v>11252</v>
      </c>
      <c r="M3157" t="s">
        <v>915</v>
      </c>
      <c r="N3157" t="s">
        <v>10813</v>
      </c>
      <c r="O3157" t="s">
        <v>66</v>
      </c>
      <c r="P3157" t="s">
        <v>395</v>
      </c>
      <c r="Q3157" t="s">
        <v>3516</v>
      </c>
    </row>
    <row r="3158" spans="1:17" x14ac:dyDescent="0.25">
      <c r="A3158" t="s">
        <v>11249</v>
      </c>
      <c r="B3158" t="s">
        <v>17</v>
      </c>
      <c r="C3158">
        <v>1</v>
      </c>
      <c r="D3158" t="s">
        <v>18</v>
      </c>
      <c r="E3158" t="s">
        <v>29</v>
      </c>
      <c r="F3158" s="1">
        <v>0.41666666666666669</v>
      </c>
      <c r="G3158" t="s">
        <v>10609</v>
      </c>
      <c r="H3158" t="s">
        <v>11261</v>
      </c>
      <c r="I3158">
        <v>60</v>
      </c>
      <c r="J3158">
        <v>43</v>
      </c>
      <c r="K3158" s="4">
        <v>1.1111100111111E+24</v>
      </c>
      <c r="L3158" t="s">
        <v>11252</v>
      </c>
      <c r="M3158" t="s">
        <v>915</v>
      </c>
      <c r="N3158" t="s">
        <v>10813</v>
      </c>
      <c r="O3158" t="s">
        <v>66</v>
      </c>
      <c r="P3158" t="s">
        <v>20</v>
      </c>
      <c r="Q3158" t="s">
        <v>3517</v>
      </c>
    </row>
    <row r="3159" spans="1:17" x14ac:dyDescent="0.25">
      <c r="A3159" t="s">
        <v>11249</v>
      </c>
      <c r="B3159" t="s">
        <v>28</v>
      </c>
      <c r="C3159">
        <v>1</v>
      </c>
      <c r="D3159" t="s">
        <v>18</v>
      </c>
      <c r="E3159" t="s">
        <v>37</v>
      </c>
      <c r="F3159" s="1">
        <v>0.41666666666666669</v>
      </c>
      <c r="G3159" t="s">
        <v>10630</v>
      </c>
      <c r="H3159" t="s">
        <v>11262</v>
      </c>
      <c r="I3159">
        <v>60</v>
      </c>
      <c r="J3159">
        <v>43</v>
      </c>
      <c r="K3159" s="4">
        <v>1.1111100111111E+24</v>
      </c>
      <c r="L3159" t="s">
        <v>11252</v>
      </c>
      <c r="M3159" t="s">
        <v>915</v>
      </c>
      <c r="N3159" t="s">
        <v>10813</v>
      </c>
      <c r="O3159" t="s">
        <v>66</v>
      </c>
      <c r="P3159" t="s">
        <v>20</v>
      </c>
      <c r="Q3159" t="s">
        <v>3518</v>
      </c>
    </row>
    <row r="3160" spans="1:17" x14ac:dyDescent="0.25">
      <c r="A3160" t="s">
        <v>11249</v>
      </c>
      <c r="B3160" t="s">
        <v>32</v>
      </c>
      <c r="C3160">
        <v>1</v>
      </c>
      <c r="D3160" t="s">
        <v>18</v>
      </c>
      <c r="E3160" t="s">
        <v>42</v>
      </c>
      <c r="F3160" s="1">
        <v>0.45833333333333331</v>
      </c>
      <c r="G3160" t="s">
        <v>9841</v>
      </c>
      <c r="H3160" t="s">
        <v>11263</v>
      </c>
      <c r="I3160">
        <v>60</v>
      </c>
      <c r="J3160">
        <v>43</v>
      </c>
      <c r="K3160" s="4">
        <v>1.1111100111111E+24</v>
      </c>
      <c r="L3160" t="s">
        <v>11252</v>
      </c>
      <c r="M3160" t="s">
        <v>915</v>
      </c>
      <c r="N3160" t="s">
        <v>10813</v>
      </c>
      <c r="O3160" t="s">
        <v>66</v>
      </c>
      <c r="P3160" t="s">
        <v>20</v>
      </c>
      <c r="Q3160" t="s">
        <v>3519</v>
      </c>
    </row>
    <row r="3161" spans="1:17" x14ac:dyDescent="0.25">
      <c r="A3161" t="s">
        <v>11249</v>
      </c>
      <c r="B3161" t="s">
        <v>44</v>
      </c>
      <c r="C3161">
        <v>1</v>
      </c>
      <c r="D3161" t="s">
        <v>18</v>
      </c>
      <c r="E3161" t="s">
        <v>42</v>
      </c>
      <c r="F3161" s="1">
        <v>0.375</v>
      </c>
      <c r="G3161" t="s">
        <v>10596</v>
      </c>
      <c r="H3161" t="s">
        <v>11263</v>
      </c>
      <c r="I3161">
        <v>60</v>
      </c>
      <c r="J3161">
        <v>43</v>
      </c>
      <c r="K3161" s="4">
        <v>1.1111100111111E+24</v>
      </c>
      <c r="L3161" t="s">
        <v>11252</v>
      </c>
      <c r="M3161" t="s">
        <v>915</v>
      </c>
      <c r="N3161" t="s">
        <v>10813</v>
      </c>
      <c r="O3161" t="s">
        <v>66</v>
      </c>
      <c r="P3161" t="s">
        <v>45</v>
      </c>
      <c r="Q3161" t="s">
        <v>3520</v>
      </c>
    </row>
    <row r="3162" spans="1:17" x14ac:dyDescent="0.25">
      <c r="A3162" t="s">
        <v>11264</v>
      </c>
      <c r="B3162" t="s">
        <v>391</v>
      </c>
      <c r="C3162">
        <v>1</v>
      </c>
      <c r="D3162" t="s">
        <v>18</v>
      </c>
      <c r="E3162" t="s">
        <v>33</v>
      </c>
      <c r="F3162" s="1">
        <v>0.375</v>
      </c>
      <c r="G3162" t="s">
        <v>11265</v>
      </c>
      <c r="H3162" t="s">
        <v>11266</v>
      </c>
      <c r="I3162">
        <v>180</v>
      </c>
      <c r="J3162">
        <v>54</v>
      </c>
      <c r="K3162" s="4">
        <v>1.111110011111E+24</v>
      </c>
      <c r="L3162" t="s">
        <v>11267</v>
      </c>
      <c r="M3162" t="s">
        <v>24</v>
      </c>
      <c r="N3162" t="s">
        <v>10813</v>
      </c>
      <c r="O3162" t="s">
        <v>66</v>
      </c>
      <c r="P3162" t="s">
        <v>9372</v>
      </c>
      <c r="Q3162" t="s">
        <v>3521</v>
      </c>
    </row>
    <row r="3163" spans="1:17" x14ac:dyDescent="0.25">
      <c r="A3163" t="s">
        <v>11264</v>
      </c>
      <c r="B3163" t="s">
        <v>17</v>
      </c>
      <c r="C3163">
        <v>1</v>
      </c>
      <c r="D3163" t="s">
        <v>18</v>
      </c>
      <c r="E3163" t="s">
        <v>19</v>
      </c>
      <c r="F3163" s="1">
        <v>0.66666666666666663</v>
      </c>
      <c r="G3163" t="s">
        <v>10639</v>
      </c>
      <c r="H3163" t="s">
        <v>11268</v>
      </c>
      <c r="I3163">
        <v>60</v>
      </c>
      <c r="J3163">
        <v>54</v>
      </c>
      <c r="K3163" s="4">
        <v>1.1111100111111E+24</v>
      </c>
      <c r="L3163" t="s">
        <v>11267</v>
      </c>
      <c r="M3163" t="s">
        <v>915</v>
      </c>
      <c r="N3163" t="s">
        <v>10813</v>
      </c>
      <c r="O3163" t="s">
        <v>66</v>
      </c>
      <c r="P3163" t="s">
        <v>20</v>
      </c>
      <c r="Q3163" t="s">
        <v>3522</v>
      </c>
    </row>
    <row r="3164" spans="1:17" x14ac:dyDescent="0.25">
      <c r="A3164" t="s">
        <v>11264</v>
      </c>
      <c r="B3164" t="s">
        <v>28</v>
      </c>
      <c r="C3164">
        <v>1</v>
      </c>
      <c r="D3164" t="s">
        <v>18</v>
      </c>
      <c r="E3164" t="s">
        <v>37</v>
      </c>
      <c r="F3164" s="1">
        <v>0.625</v>
      </c>
      <c r="G3164" t="s">
        <v>10669</v>
      </c>
      <c r="H3164" t="s">
        <v>11269</v>
      </c>
      <c r="I3164">
        <v>60</v>
      </c>
      <c r="J3164">
        <v>54</v>
      </c>
      <c r="K3164" s="4">
        <v>1.1111100111111E+24</v>
      </c>
      <c r="L3164" t="s">
        <v>11267</v>
      </c>
      <c r="M3164" t="s">
        <v>915</v>
      </c>
      <c r="N3164" t="s">
        <v>10813</v>
      </c>
      <c r="O3164" t="s">
        <v>66</v>
      </c>
      <c r="P3164" t="s">
        <v>20</v>
      </c>
      <c r="Q3164" t="s">
        <v>3524</v>
      </c>
    </row>
    <row r="3165" spans="1:17" x14ac:dyDescent="0.25">
      <c r="A3165" t="s">
        <v>11264</v>
      </c>
      <c r="B3165" t="s">
        <v>32</v>
      </c>
      <c r="C3165">
        <v>1</v>
      </c>
      <c r="D3165" t="s">
        <v>18</v>
      </c>
      <c r="E3165" t="s">
        <v>42</v>
      </c>
      <c r="F3165" s="1">
        <v>0.66666666666666663</v>
      </c>
      <c r="G3165" t="s">
        <v>9841</v>
      </c>
      <c r="H3165" t="s">
        <v>3487</v>
      </c>
      <c r="I3165">
        <v>60</v>
      </c>
      <c r="J3165">
        <v>54</v>
      </c>
      <c r="K3165" s="4">
        <v>1E+19</v>
      </c>
      <c r="L3165" t="s">
        <v>11267</v>
      </c>
      <c r="M3165" t="s">
        <v>915</v>
      </c>
      <c r="N3165" t="s">
        <v>10813</v>
      </c>
      <c r="O3165" t="s">
        <v>66</v>
      </c>
      <c r="P3165" t="s">
        <v>20</v>
      </c>
      <c r="Q3165" t="s">
        <v>3525</v>
      </c>
    </row>
    <row r="3166" spans="1:17" x14ac:dyDescent="0.25">
      <c r="A3166" t="s">
        <v>11264</v>
      </c>
      <c r="B3166" t="s">
        <v>44</v>
      </c>
      <c r="C3166">
        <v>1</v>
      </c>
      <c r="D3166" t="s">
        <v>18</v>
      </c>
      <c r="E3166" t="s">
        <v>33</v>
      </c>
      <c r="F3166" s="1">
        <v>0.375</v>
      </c>
      <c r="G3166" t="s">
        <v>11270</v>
      </c>
      <c r="H3166" t="s">
        <v>38</v>
      </c>
      <c r="I3166">
        <v>180</v>
      </c>
      <c r="J3166">
        <v>54</v>
      </c>
      <c r="K3166" s="4">
        <v>100000000000</v>
      </c>
      <c r="L3166" t="s">
        <v>11267</v>
      </c>
      <c r="M3166" t="s">
        <v>24</v>
      </c>
      <c r="N3166" t="s">
        <v>10813</v>
      </c>
      <c r="O3166" t="s">
        <v>66</v>
      </c>
      <c r="P3166" t="s">
        <v>45</v>
      </c>
      <c r="Q3166" t="s">
        <v>3526</v>
      </c>
    </row>
    <row r="3167" spans="1:17" x14ac:dyDescent="0.25">
      <c r="A3167" t="s">
        <v>11264</v>
      </c>
      <c r="B3167" t="s">
        <v>243</v>
      </c>
      <c r="C3167">
        <v>1</v>
      </c>
      <c r="D3167" t="s">
        <v>18</v>
      </c>
      <c r="E3167" t="s">
        <v>33</v>
      </c>
      <c r="F3167" s="1">
        <v>0.58333333333333337</v>
      </c>
      <c r="G3167" t="s">
        <v>11271</v>
      </c>
      <c r="H3167" t="s">
        <v>38</v>
      </c>
      <c r="I3167">
        <v>60</v>
      </c>
      <c r="J3167">
        <v>54</v>
      </c>
      <c r="K3167" s="4">
        <v>100000000000</v>
      </c>
      <c r="L3167" t="s">
        <v>11267</v>
      </c>
      <c r="M3167" t="s">
        <v>915</v>
      </c>
      <c r="N3167" t="s">
        <v>10813</v>
      </c>
      <c r="O3167" t="s">
        <v>66</v>
      </c>
      <c r="P3167" t="s">
        <v>45</v>
      </c>
      <c r="Q3167" t="s">
        <v>3527</v>
      </c>
    </row>
    <row r="3168" spans="1:17" x14ac:dyDescent="0.25">
      <c r="A3168" t="s">
        <v>11272</v>
      </c>
      <c r="B3168" t="s">
        <v>17</v>
      </c>
      <c r="C3168">
        <v>1</v>
      </c>
      <c r="D3168" t="s">
        <v>18</v>
      </c>
      <c r="E3168" t="s">
        <v>19</v>
      </c>
      <c r="F3168" s="1">
        <v>0.70833333333333337</v>
      </c>
      <c r="G3168" t="s">
        <v>11273</v>
      </c>
      <c r="H3168" t="s">
        <v>3528</v>
      </c>
      <c r="I3168">
        <v>60</v>
      </c>
      <c r="J3168">
        <v>120</v>
      </c>
      <c r="K3168" s="4">
        <v>1.1111100111111E+24</v>
      </c>
      <c r="L3168" t="s">
        <v>11274</v>
      </c>
      <c r="M3168" t="s">
        <v>915</v>
      </c>
      <c r="N3168" t="s">
        <v>10813</v>
      </c>
      <c r="O3168" t="s">
        <v>66</v>
      </c>
      <c r="P3168" t="s">
        <v>20</v>
      </c>
      <c r="Q3168" t="s">
        <v>3529</v>
      </c>
    </row>
    <row r="3169" spans="1:17" x14ac:dyDescent="0.25">
      <c r="A3169" t="s">
        <v>11272</v>
      </c>
      <c r="B3169" t="s">
        <v>28</v>
      </c>
      <c r="C3169">
        <v>1</v>
      </c>
      <c r="D3169" t="s">
        <v>18</v>
      </c>
      <c r="E3169" t="s">
        <v>29</v>
      </c>
      <c r="F3169" s="1">
        <v>0.625</v>
      </c>
      <c r="G3169" t="s">
        <v>11275</v>
      </c>
      <c r="H3169" t="s">
        <v>3528</v>
      </c>
      <c r="I3169">
        <v>60</v>
      </c>
      <c r="J3169">
        <v>120</v>
      </c>
      <c r="K3169" s="4">
        <v>1.1111100111111E+24</v>
      </c>
      <c r="L3169" t="s">
        <v>11274</v>
      </c>
      <c r="M3169" t="s">
        <v>915</v>
      </c>
      <c r="N3169" t="s">
        <v>10813</v>
      </c>
      <c r="O3169" t="s">
        <v>66</v>
      </c>
      <c r="P3169" t="s">
        <v>20</v>
      </c>
      <c r="Q3169" t="s">
        <v>3530</v>
      </c>
    </row>
    <row r="3170" spans="1:17" x14ac:dyDescent="0.25">
      <c r="A3170" t="s">
        <v>11272</v>
      </c>
      <c r="B3170" t="s">
        <v>32</v>
      </c>
      <c r="C3170">
        <v>1</v>
      </c>
      <c r="D3170" t="s">
        <v>18</v>
      </c>
      <c r="E3170" t="s">
        <v>33</v>
      </c>
      <c r="F3170" s="1">
        <v>0.66666666666666663</v>
      </c>
      <c r="G3170" t="s">
        <v>11276</v>
      </c>
      <c r="H3170" t="s">
        <v>3528</v>
      </c>
      <c r="I3170">
        <v>60</v>
      </c>
      <c r="J3170">
        <v>120</v>
      </c>
      <c r="K3170" s="4">
        <v>1.1111100111111E+24</v>
      </c>
      <c r="L3170" t="s">
        <v>11274</v>
      </c>
      <c r="M3170" t="s">
        <v>915</v>
      </c>
      <c r="N3170" t="s">
        <v>10813</v>
      </c>
      <c r="O3170" t="s">
        <v>66</v>
      </c>
      <c r="P3170" t="s">
        <v>20</v>
      </c>
      <c r="Q3170" t="s">
        <v>3531</v>
      </c>
    </row>
    <row r="3171" spans="1:17" x14ac:dyDescent="0.25">
      <c r="A3171" t="s">
        <v>11272</v>
      </c>
      <c r="B3171" t="s">
        <v>44</v>
      </c>
      <c r="C3171">
        <v>1</v>
      </c>
      <c r="D3171" t="s">
        <v>18</v>
      </c>
      <c r="E3171" t="s">
        <v>42</v>
      </c>
      <c r="F3171" s="1">
        <v>0.58333333333333337</v>
      </c>
      <c r="G3171" t="s">
        <v>10646</v>
      </c>
      <c r="H3171" t="s">
        <v>3528</v>
      </c>
      <c r="I3171">
        <v>60</v>
      </c>
      <c r="J3171">
        <v>120</v>
      </c>
      <c r="K3171" s="4">
        <v>1.1111100111111E+24</v>
      </c>
      <c r="L3171" t="s">
        <v>11274</v>
      </c>
      <c r="M3171" t="s">
        <v>915</v>
      </c>
      <c r="N3171" t="s">
        <v>10813</v>
      </c>
      <c r="O3171" t="s">
        <v>66</v>
      </c>
      <c r="P3171" t="s">
        <v>45</v>
      </c>
      <c r="Q3171" t="s">
        <v>3532</v>
      </c>
    </row>
    <row r="3172" spans="1:17" x14ac:dyDescent="0.25">
      <c r="A3172" t="s">
        <v>11277</v>
      </c>
      <c r="B3172" t="s">
        <v>405</v>
      </c>
      <c r="C3172">
        <v>1</v>
      </c>
      <c r="D3172" t="s">
        <v>18</v>
      </c>
      <c r="E3172" t="s">
        <v>37</v>
      </c>
      <c r="F3172" s="1">
        <v>0.375</v>
      </c>
      <c r="G3172" t="s">
        <v>11278</v>
      </c>
      <c r="H3172" t="s">
        <v>38</v>
      </c>
      <c r="I3172">
        <v>120</v>
      </c>
      <c r="J3172">
        <v>54</v>
      </c>
      <c r="K3172" s="4">
        <v>1.100000011E+21</v>
      </c>
      <c r="L3172" t="s">
        <v>11279</v>
      </c>
      <c r="M3172" t="s">
        <v>24</v>
      </c>
      <c r="N3172" t="s">
        <v>10813</v>
      </c>
      <c r="O3172" t="s">
        <v>66</v>
      </c>
      <c r="P3172" t="s">
        <v>395</v>
      </c>
      <c r="Q3172" t="s">
        <v>3533</v>
      </c>
    </row>
    <row r="3173" spans="1:17" x14ac:dyDescent="0.25">
      <c r="A3173" t="s">
        <v>11277</v>
      </c>
      <c r="B3173" t="s">
        <v>17</v>
      </c>
      <c r="C3173">
        <v>1</v>
      </c>
      <c r="D3173" t="s">
        <v>18</v>
      </c>
      <c r="E3173" t="s">
        <v>19</v>
      </c>
      <c r="F3173" s="1">
        <v>0.58333333333333337</v>
      </c>
      <c r="G3173" t="s">
        <v>10669</v>
      </c>
      <c r="H3173" t="s">
        <v>11280</v>
      </c>
      <c r="I3173">
        <v>60</v>
      </c>
      <c r="J3173">
        <v>54</v>
      </c>
      <c r="K3173" s="4">
        <v>1.1111100111111E+24</v>
      </c>
      <c r="L3173" t="s">
        <v>11279</v>
      </c>
      <c r="M3173" t="s">
        <v>915</v>
      </c>
      <c r="N3173" t="s">
        <v>10813</v>
      </c>
      <c r="O3173" t="s">
        <v>66</v>
      </c>
      <c r="P3173" t="s">
        <v>20</v>
      </c>
      <c r="Q3173" t="s">
        <v>3535</v>
      </c>
    </row>
    <row r="3174" spans="1:17" x14ac:dyDescent="0.25">
      <c r="A3174" t="s">
        <v>11277</v>
      </c>
      <c r="B3174" t="s">
        <v>28</v>
      </c>
      <c r="C3174">
        <v>1</v>
      </c>
      <c r="D3174" t="s">
        <v>18</v>
      </c>
      <c r="E3174" t="s">
        <v>42</v>
      </c>
      <c r="F3174" s="1">
        <v>0.54166666666666663</v>
      </c>
      <c r="G3174" t="s">
        <v>10669</v>
      </c>
      <c r="H3174" t="s">
        <v>11281</v>
      </c>
      <c r="I3174">
        <v>60</v>
      </c>
      <c r="J3174">
        <v>54</v>
      </c>
      <c r="K3174" s="4">
        <v>1.1111100111111E+24</v>
      </c>
      <c r="L3174" t="s">
        <v>11279</v>
      </c>
      <c r="M3174" t="s">
        <v>915</v>
      </c>
      <c r="N3174" t="s">
        <v>10813</v>
      </c>
      <c r="O3174" t="s">
        <v>66</v>
      </c>
      <c r="P3174" t="s">
        <v>20</v>
      </c>
      <c r="Q3174" t="s">
        <v>3536</v>
      </c>
    </row>
    <row r="3175" spans="1:17" x14ac:dyDescent="0.25">
      <c r="A3175" t="s">
        <v>11277</v>
      </c>
      <c r="B3175" t="s">
        <v>32</v>
      </c>
      <c r="C3175">
        <v>1</v>
      </c>
      <c r="D3175" t="s">
        <v>18</v>
      </c>
      <c r="E3175" t="s">
        <v>37</v>
      </c>
      <c r="F3175" s="1">
        <v>0.54166666666666663</v>
      </c>
      <c r="G3175" t="s">
        <v>10669</v>
      </c>
      <c r="H3175" t="s">
        <v>11282</v>
      </c>
      <c r="I3175">
        <v>120</v>
      </c>
      <c r="J3175">
        <v>54</v>
      </c>
      <c r="K3175" s="4">
        <v>1.1111000111111001E+24</v>
      </c>
      <c r="L3175" t="s">
        <v>11279</v>
      </c>
      <c r="M3175" t="s">
        <v>915</v>
      </c>
      <c r="N3175" t="s">
        <v>10813</v>
      </c>
      <c r="O3175" t="s">
        <v>66</v>
      </c>
      <c r="P3175" t="s">
        <v>20</v>
      </c>
      <c r="Q3175" t="s">
        <v>3537</v>
      </c>
    </row>
    <row r="3176" spans="1:17" x14ac:dyDescent="0.25">
      <c r="A3176" t="s">
        <v>11277</v>
      </c>
      <c r="B3176" t="s">
        <v>36</v>
      </c>
      <c r="C3176">
        <v>1</v>
      </c>
      <c r="D3176" t="s">
        <v>18</v>
      </c>
      <c r="E3176" t="s">
        <v>37</v>
      </c>
      <c r="F3176" s="1">
        <v>0.54166666666666663</v>
      </c>
      <c r="G3176" t="s">
        <v>10646</v>
      </c>
      <c r="H3176" t="s">
        <v>38</v>
      </c>
      <c r="I3176">
        <v>120</v>
      </c>
      <c r="J3176">
        <v>54</v>
      </c>
      <c r="K3176" s="4">
        <v>1E+19</v>
      </c>
      <c r="L3176" t="s">
        <v>38</v>
      </c>
      <c r="M3176" t="s">
        <v>915</v>
      </c>
      <c r="N3176" t="s">
        <v>10813</v>
      </c>
      <c r="O3176" t="s">
        <v>66</v>
      </c>
      <c r="P3176" t="s">
        <v>39</v>
      </c>
      <c r="Q3176" t="s">
        <v>3538</v>
      </c>
    </row>
    <row r="3177" spans="1:17" x14ac:dyDescent="0.25">
      <c r="A3177" t="s">
        <v>11283</v>
      </c>
      <c r="B3177" t="s">
        <v>405</v>
      </c>
      <c r="C3177">
        <v>1</v>
      </c>
      <c r="D3177" t="s">
        <v>18</v>
      </c>
      <c r="E3177" t="s">
        <v>42</v>
      </c>
      <c r="F3177" s="1">
        <v>0.375</v>
      </c>
      <c r="G3177" t="s">
        <v>11284</v>
      </c>
      <c r="H3177" t="s">
        <v>3539</v>
      </c>
      <c r="I3177">
        <v>180</v>
      </c>
      <c r="J3177">
        <v>29</v>
      </c>
      <c r="K3177" s="4">
        <v>1E+41</v>
      </c>
      <c r="L3177" t="s">
        <v>11285</v>
      </c>
      <c r="M3177" t="s">
        <v>24</v>
      </c>
      <c r="N3177" t="s">
        <v>10813</v>
      </c>
      <c r="O3177" t="s">
        <v>25</v>
      </c>
      <c r="P3177" t="s">
        <v>395</v>
      </c>
      <c r="Q3177" t="s">
        <v>3540</v>
      </c>
    </row>
    <row r="3178" spans="1:17" x14ac:dyDescent="0.25">
      <c r="A3178" t="s">
        <v>11283</v>
      </c>
      <c r="B3178" t="s">
        <v>405</v>
      </c>
      <c r="C3178">
        <v>2</v>
      </c>
      <c r="D3178" t="s">
        <v>18</v>
      </c>
      <c r="E3178" t="s">
        <v>37</v>
      </c>
      <c r="F3178" s="1">
        <v>0.375</v>
      </c>
      <c r="G3178" t="s">
        <v>11284</v>
      </c>
      <c r="H3178" t="s">
        <v>3539</v>
      </c>
      <c r="I3178">
        <v>180</v>
      </c>
      <c r="J3178">
        <v>28</v>
      </c>
      <c r="K3178" s="4">
        <v>1E+41</v>
      </c>
      <c r="L3178" t="s">
        <v>11285</v>
      </c>
      <c r="M3178" t="s">
        <v>24</v>
      </c>
      <c r="N3178" t="s">
        <v>10813</v>
      </c>
      <c r="O3178" t="s">
        <v>25</v>
      </c>
      <c r="P3178" t="s">
        <v>395</v>
      </c>
      <c r="Q3178" t="s">
        <v>3541</v>
      </c>
    </row>
    <row r="3179" spans="1:17" x14ac:dyDescent="0.25">
      <c r="A3179" t="s">
        <v>11283</v>
      </c>
      <c r="B3179" t="s">
        <v>418</v>
      </c>
      <c r="C3179">
        <v>1</v>
      </c>
      <c r="D3179" t="s">
        <v>18</v>
      </c>
      <c r="E3179" t="s">
        <v>42</v>
      </c>
      <c r="F3179" s="1">
        <v>0.375</v>
      </c>
      <c r="G3179" t="s">
        <v>9575</v>
      </c>
      <c r="H3179" t="s">
        <v>3539</v>
      </c>
      <c r="I3179">
        <v>180</v>
      </c>
      <c r="J3179">
        <v>29</v>
      </c>
      <c r="K3179" s="4">
        <v>9.9999999999999994E+38</v>
      </c>
      <c r="L3179" t="s">
        <v>11285</v>
      </c>
      <c r="M3179" t="s">
        <v>24</v>
      </c>
      <c r="N3179" t="s">
        <v>10813</v>
      </c>
      <c r="O3179" t="s">
        <v>25</v>
      </c>
      <c r="P3179" t="s">
        <v>395</v>
      </c>
      <c r="Q3179" t="s">
        <v>3542</v>
      </c>
    </row>
    <row r="3180" spans="1:17" x14ac:dyDescent="0.25">
      <c r="A3180" t="s">
        <v>11283</v>
      </c>
      <c r="B3180" t="s">
        <v>418</v>
      </c>
      <c r="C3180">
        <v>2</v>
      </c>
      <c r="D3180" t="s">
        <v>18</v>
      </c>
      <c r="E3180" t="s">
        <v>37</v>
      </c>
      <c r="F3180" s="1">
        <v>0.375</v>
      </c>
      <c r="G3180" t="s">
        <v>10529</v>
      </c>
      <c r="H3180" t="s">
        <v>3539</v>
      </c>
      <c r="I3180">
        <v>180</v>
      </c>
      <c r="J3180">
        <v>25</v>
      </c>
      <c r="K3180" s="4">
        <v>9.9999999999999994E+38</v>
      </c>
      <c r="L3180" t="s">
        <v>11285</v>
      </c>
      <c r="M3180" t="s">
        <v>24</v>
      </c>
      <c r="N3180" t="s">
        <v>10813</v>
      </c>
      <c r="O3180" t="s">
        <v>25</v>
      </c>
      <c r="P3180" t="s">
        <v>395</v>
      </c>
      <c r="Q3180" t="s">
        <v>3543</v>
      </c>
    </row>
    <row r="3181" spans="1:17" x14ac:dyDescent="0.25">
      <c r="A3181" t="s">
        <v>11283</v>
      </c>
      <c r="B3181" t="s">
        <v>579</v>
      </c>
      <c r="C3181">
        <v>1</v>
      </c>
      <c r="D3181" t="s">
        <v>18</v>
      </c>
      <c r="E3181" t="s">
        <v>42</v>
      </c>
      <c r="F3181" s="1">
        <v>0.375</v>
      </c>
      <c r="G3181" t="s">
        <v>11284</v>
      </c>
      <c r="H3181" t="s">
        <v>3539</v>
      </c>
      <c r="I3181">
        <v>180</v>
      </c>
      <c r="J3181">
        <v>30</v>
      </c>
      <c r="K3181" s="4">
        <v>1.0000000000000001E+32</v>
      </c>
      <c r="L3181" t="s">
        <v>11285</v>
      </c>
      <c r="M3181" t="s">
        <v>24</v>
      </c>
      <c r="N3181" t="s">
        <v>10813</v>
      </c>
      <c r="O3181" t="s">
        <v>25</v>
      </c>
      <c r="P3181" t="s">
        <v>395</v>
      </c>
      <c r="Q3181" t="s">
        <v>3544</v>
      </c>
    </row>
    <row r="3182" spans="1:17" x14ac:dyDescent="0.25">
      <c r="A3182" t="s">
        <v>11283</v>
      </c>
      <c r="B3182" t="s">
        <v>579</v>
      </c>
      <c r="C3182">
        <v>2</v>
      </c>
      <c r="D3182" t="s">
        <v>18</v>
      </c>
      <c r="E3182" t="s">
        <v>37</v>
      </c>
      <c r="F3182" s="1">
        <v>0.375</v>
      </c>
      <c r="G3182" t="s">
        <v>11007</v>
      </c>
      <c r="H3182" t="s">
        <v>3539</v>
      </c>
      <c r="I3182">
        <v>180</v>
      </c>
      <c r="J3182">
        <v>25</v>
      </c>
      <c r="K3182" s="4">
        <v>1.0000000000000001E+32</v>
      </c>
      <c r="L3182" t="s">
        <v>11285</v>
      </c>
      <c r="M3182" t="s">
        <v>915</v>
      </c>
      <c r="N3182" t="s">
        <v>10813</v>
      </c>
      <c r="O3182" t="s">
        <v>25</v>
      </c>
      <c r="P3182" t="s">
        <v>395</v>
      </c>
      <c r="Q3182" t="s">
        <v>3545</v>
      </c>
    </row>
    <row r="3183" spans="1:17" x14ac:dyDescent="0.25">
      <c r="A3183" t="s">
        <v>11283</v>
      </c>
      <c r="B3183" t="s">
        <v>2839</v>
      </c>
      <c r="C3183">
        <v>1</v>
      </c>
      <c r="D3183" t="s">
        <v>18</v>
      </c>
      <c r="E3183" t="s">
        <v>42</v>
      </c>
      <c r="F3183" s="1">
        <v>0.375</v>
      </c>
      <c r="G3183" t="s">
        <v>11284</v>
      </c>
      <c r="H3183" t="s">
        <v>3539</v>
      </c>
      <c r="I3183">
        <v>180</v>
      </c>
      <c r="J3183">
        <v>26</v>
      </c>
      <c r="K3183" s="4">
        <v>9.9999999999999996E+30</v>
      </c>
      <c r="L3183" t="s">
        <v>11285</v>
      </c>
      <c r="M3183" t="s">
        <v>24</v>
      </c>
      <c r="N3183" t="s">
        <v>10813</v>
      </c>
      <c r="O3183" t="s">
        <v>25</v>
      </c>
      <c r="P3183" t="s">
        <v>395</v>
      </c>
      <c r="Q3183" t="s">
        <v>3546</v>
      </c>
    </row>
    <row r="3184" spans="1:17" x14ac:dyDescent="0.25">
      <c r="A3184" t="s">
        <v>11283</v>
      </c>
      <c r="B3184" t="s">
        <v>2839</v>
      </c>
      <c r="C3184">
        <v>2</v>
      </c>
      <c r="D3184" t="s">
        <v>18</v>
      </c>
      <c r="E3184" t="s">
        <v>37</v>
      </c>
      <c r="F3184" s="1">
        <v>0.375</v>
      </c>
      <c r="G3184" t="s">
        <v>10529</v>
      </c>
      <c r="H3184" t="s">
        <v>3539</v>
      </c>
      <c r="I3184">
        <v>180</v>
      </c>
      <c r="J3184">
        <v>29</v>
      </c>
      <c r="K3184" s="4">
        <v>9.9999999999999996E+30</v>
      </c>
      <c r="L3184" t="s">
        <v>11285</v>
      </c>
      <c r="M3184" t="s">
        <v>24</v>
      </c>
      <c r="N3184" t="s">
        <v>10813</v>
      </c>
      <c r="O3184" t="s">
        <v>25</v>
      </c>
      <c r="P3184" t="s">
        <v>395</v>
      </c>
      <c r="Q3184" t="s">
        <v>3547</v>
      </c>
    </row>
    <row r="3185" spans="1:17" x14ac:dyDescent="0.25">
      <c r="A3185" t="s">
        <v>11283</v>
      </c>
      <c r="B3185" t="s">
        <v>17</v>
      </c>
      <c r="C3185">
        <v>1</v>
      </c>
      <c r="D3185" t="s">
        <v>18</v>
      </c>
      <c r="E3185" t="s">
        <v>19</v>
      </c>
      <c r="F3185" s="1">
        <v>0.54166666666666663</v>
      </c>
      <c r="G3185" t="s">
        <v>10669</v>
      </c>
      <c r="H3185" t="s">
        <v>3539</v>
      </c>
      <c r="I3185">
        <v>60</v>
      </c>
      <c r="J3185">
        <v>57</v>
      </c>
      <c r="K3185" s="4">
        <v>1.1111010001111099E+44</v>
      </c>
      <c r="L3185" t="s">
        <v>11285</v>
      </c>
      <c r="M3185" t="s">
        <v>915</v>
      </c>
      <c r="N3185" t="s">
        <v>10813</v>
      </c>
      <c r="O3185" t="s">
        <v>25</v>
      </c>
      <c r="P3185" t="s">
        <v>20</v>
      </c>
      <c r="Q3185" t="s">
        <v>3548</v>
      </c>
    </row>
    <row r="3186" spans="1:17" x14ac:dyDescent="0.25">
      <c r="A3186" t="s">
        <v>11283</v>
      </c>
      <c r="B3186" t="s">
        <v>28</v>
      </c>
      <c r="C3186">
        <v>1</v>
      </c>
      <c r="D3186" t="s">
        <v>18</v>
      </c>
      <c r="E3186" t="s">
        <v>33</v>
      </c>
      <c r="F3186" s="1">
        <v>0.54166666666666663</v>
      </c>
      <c r="G3186" t="s">
        <v>10669</v>
      </c>
      <c r="H3186" t="s">
        <v>3539</v>
      </c>
      <c r="I3186">
        <v>60</v>
      </c>
      <c r="J3186">
        <v>57</v>
      </c>
      <c r="K3186" s="4">
        <v>1.1111110001111099E+44</v>
      </c>
      <c r="L3186" t="s">
        <v>11285</v>
      </c>
      <c r="M3186" t="s">
        <v>915</v>
      </c>
      <c r="N3186" t="s">
        <v>10813</v>
      </c>
      <c r="O3186" t="s">
        <v>25</v>
      </c>
      <c r="P3186" t="s">
        <v>20</v>
      </c>
      <c r="Q3186" t="s">
        <v>3549</v>
      </c>
    </row>
    <row r="3187" spans="1:17" x14ac:dyDescent="0.25">
      <c r="A3187" t="s">
        <v>11283</v>
      </c>
      <c r="B3187" t="s">
        <v>32</v>
      </c>
      <c r="C3187">
        <v>1</v>
      </c>
      <c r="D3187" t="s">
        <v>18</v>
      </c>
      <c r="E3187" t="s">
        <v>42</v>
      </c>
      <c r="F3187" s="1">
        <v>0.54166666666666663</v>
      </c>
      <c r="G3187" t="s">
        <v>10669</v>
      </c>
      <c r="H3187" t="s">
        <v>3539</v>
      </c>
      <c r="I3187">
        <v>60</v>
      </c>
      <c r="J3187">
        <v>57</v>
      </c>
      <c r="K3187" s="4">
        <v>1.1111110001111099E+44</v>
      </c>
      <c r="L3187" t="s">
        <v>11285</v>
      </c>
      <c r="M3187" t="s">
        <v>915</v>
      </c>
      <c r="N3187" t="s">
        <v>10813</v>
      </c>
      <c r="O3187" t="s">
        <v>25</v>
      </c>
      <c r="P3187" t="s">
        <v>20</v>
      </c>
      <c r="Q3187" t="s">
        <v>3550</v>
      </c>
    </row>
    <row r="3188" spans="1:17" x14ac:dyDescent="0.25">
      <c r="A3188" t="s">
        <v>11283</v>
      </c>
      <c r="B3188" t="s">
        <v>44</v>
      </c>
      <c r="C3188">
        <v>1</v>
      </c>
      <c r="D3188" t="s">
        <v>18</v>
      </c>
      <c r="E3188" t="s">
        <v>29</v>
      </c>
      <c r="F3188" s="1">
        <v>0.54166666666666663</v>
      </c>
      <c r="G3188" t="s">
        <v>10669</v>
      </c>
      <c r="H3188" t="s">
        <v>3539</v>
      </c>
      <c r="I3188">
        <v>60</v>
      </c>
      <c r="J3188">
        <v>57</v>
      </c>
      <c r="K3188" s="4">
        <v>1.1111010001111099E+44</v>
      </c>
      <c r="L3188" t="s">
        <v>11285</v>
      </c>
      <c r="M3188" t="s">
        <v>915</v>
      </c>
      <c r="N3188" t="s">
        <v>10813</v>
      </c>
      <c r="O3188" t="s">
        <v>25</v>
      </c>
      <c r="P3188" t="s">
        <v>45</v>
      </c>
      <c r="Q3188" t="s">
        <v>3551</v>
      </c>
    </row>
    <row r="3189" spans="1:17" x14ac:dyDescent="0.25">
      <c r="A3189" t="s">
        <v>11286</v>
      </c>
      <c r="B3189" t="s">
        <v>405</v>
      </c>
      <c r="C3189">
        <v>1</v>
      </c>
      <c r="D3189" t="s">
        <v>18</v>
      </c>
      <c r="E3189" t="s">
        <v>19</v>
      </c>
      <c r="F3189" s="1">
        <v>0.375</v>
      </c>
      <c r="G3189" t="s">
        <v>11243</v>
      </c>
      <c r="H3189" t="s">
        <v>3498</v>
      </c>
      <c r="I3189">
        <v>90</v>
      </c>
      <c r="J3189">
        <v>0</v>
      </c>
      <c r="K3189" s="4">
        <v>1.1110011E+22</v>
      </c>
      <c r="L3189" t="s">
        <v>11287</v>
      </c>
      <c r="M3189" t="s">
        <v>915</v>
      </c>
      <c r="N3189" t="s">
        <v>10813</v>
      </c>
      <c r="O3189" t="s">
        <v>66</v>
      </c>
      <c r="P3189" t="s">
        <v>395</v>
      </c>
      <c r="Q3189" t="s">
        <v>3552</v>
      </c>
    </row>
    <row r="3190" spans="1:17" x14ac:dyDescent="0.25">
      <c r="A3190" t="s">
        <v>11286</v>
      </c>
      <c r="B3190" t="s">
        <v>405</v>
      </c>
      <c r="C3190">
        <v>2</v>
      </c>
      <c r="D3190" t="s">
        <v>18</v>
      </c>
      <c r="E3190" t="s">
        <v>19</v>
      </c>
      <c r="F3190" s="1">
        <v>0.4375</v>
      </c>
      <c r="G3190" t="s">
        <v>11243</v>
      </c>
      <c r="H3190" t="s">
        <v>3498</v>
      </c>
      <c r="I3190">
        <v>90</v>
      </c>
      <c r="J3190">
        <v>0</v>
      </c>
      <c r="K3190" s="4">
        <v>1.1110011E+22</v>
      </c>
      <c r="L3190" t="s">
        <v>11287</v>
      </c>
      <c r="M3190" t="s">
        <v>915</v>
      </c>
      <c r="N3190" t="s">
        <v>10813</v>
      </c>
      <c r="O3190" t="s">
        <v>66</v>
      </c>
      <c r="P3190" t="s">
        <v>395</v>
      </c>
      <c r="Q3190" t="s">
        <v>3553</v>
      </c>
    </row>
    <row r="3191" spans="1:17" x14ac:dyDescent="0.25">
      <c r="A3191" t="s">
        <v>11286</v>
      </c>
      <c r="B3191" t="s">
        <v>405</v>
      </c>
      <c r="C3191">
        <v>3</v>
      </c>
      <c r="D3191" t="s">
        <v>18</v>
      </c>
      <c r="E3191" t="s">
        <v>29</v>
      </c>
      <c r="F3191" s="1">
        <v>0.375</v>
      </c>
      <c r="G3191" t="s">
        <v>11243</v>
      </c>
      <c r="H3191" t="s">
        <v>3498</v>
      </c>
      <c r="I3191">
        <v>90</v>
      </c>
      <c r="J3191">
        <v>0</v>
      </c>
      <c r="K3191" s="4">
        <v>1.1110011E+22</v>
      </c>
      <c r="L3191" t="s">
        <v>11287</v>
      </c>
      <c r="M3191" t="s">
        <v>915</v>
      </c>
      <c r="N3191" t="s">
        <v>10813</v>
      </c>
      <c r="O3191" t="s">
        <v>66</v>
      </c>
      <c r="P3191" t="s">
        <v>395</v>
      </c>
      <c r="Q3191" t="s">
        <v>3554</v>
      </c>
    </row>
    <row r="3192" spans="1:17" x14ac:dyDescent="0.25">
      <c r="A3192" t="s">
        <v>11286</v>
      </c>
      <c r="B3192" t="s">
        <v>405</v>
      </c>
      <c r="C3192">
        <v>4</v>
      </c>
      <c r="D3192" t="s">
        <v>18</v>
      </c>
      <c r="E3192" t="s">
        <v>29</v>
      </c>
      <c r="F3192" s="1">
        <v>0.4375</v>
      </c>
      <c r="G3192" t="s">
        <v>11243</v>
      </c>
      <c r="H3192" t="s">
        <v>3498</v>
      </c>
      <c r="I3192">
        <v>90</v>
      </c>
      <c r="J3192">
        <v>0</v>
      </c>
      <c r="K3192" s="4">
        <v>1.1110011E+22</v>
      </c>
      <c r="L3192" t="s">
        <v>11287</v>
      </c>
      <c r="M3192" t="s">
        <v>915</v>
      </c>
      <c r="N3192" t="s">
        <v>10813</v>
      </c>
      <c r="O3192" t="s">
        <v>66</v>
      </c>
      <c r="P3192" t="s">
        <v>395</v>
      </c>
      <c r="Q3192" t="s">
        <v>3555</v>
      </c>
    </row>
    <row r="3193" spans="1:17" x14ac:dyDescent="0.25">
      <c r="A3193" t="s">
        <v>11286</v>
      </c>
      <c r="B3193" t="s">
        <v>405</v>
      </c>
      <c r="C3193">
        <v>5</v>
      </c>
      <c r="D3193" t="s">
        <v>18</v>
      </c>
      <c r="E3193" t="s">
        <v>42</v>
      </c>
      <c r="F3193" s="1">
        <v>0.35416666666666669</v>
      </c>
      <c r="G3193" t="s">
        <v>11243</v>
      </c>
      <c r="H3193" t="s">
        <v>3498</v>
      </c>
      <c r="I3193">
        <v>90</v>
      </c>
      <c r="J3193">
        <v>0</v>
      </c>
      <c r="K3193" s="4">
        <v>1.1110011E+22</v>
      </c>
      <c r="L3193" t="s">
        <v>11287</v>
      </c>
      <c r="M3193" t="s">
        <v>915</v>
      </c>
      <c r="N3193" t="s">
        <v>10813</v>
      </c>
      <c r="O3193" t="s">
        <v>66</v>
      </c>
      <c r="P3193" t="s">
        <v>395</v>
      </c>
      <c r="Q3193" t="s">
        <v>3556</v>
      </c>
    </row>
    <row r="3194" spans="1:17" x14ac:dyDescent="0.25">
      <c r="A3194" t="s">
        <v>11286</v>
      </c>
      <c r="B3194" t="s">
        <v>405</v>
      </c>
      <c r="C3194">
        <v>6</v>
      </c>
      <c r="D3194" t="s">
        <v>18</v>
      </c>
      <c r="E3194" t="s">
        <v>42</v>
      </c>
      <c r="F3194" s="1">
        <v>0.41666666666666669</v>
      </c>
      <c r="G3194" t="s">
        <v>11243</v>
      </c>
      <c r="H3194" t="s">
        <v>3498</v>
      </c>
      <c r="I3194">
        <v>90</v>
      </c>
      <c r="J3194">
        <v>0</v>
      </c>
      <c r="K3194" s="4">
        <v>1.1110011E+22</v>
      </c>
      <c r="L3194" t="s">
        <v>11287</v>
      </c>
      <c r="M3194" t="s">
        <v>915</v>
      </c>
      <c r="N3194" t="s">
        <v>10813</v>
      </c>
      <c r="O3194" t="s">
        <v>66</v>
      </c>
      <c r="P3194" t="s">
        <v>395</v>
      </c>
      <c r="Q3194" t="s">
        <v>3557</v>
      </c>
    </row>
    <row r="3195" spans="1:17" x14ac:dyDescent="0.25">
      <c r="A3195" t="s">
        <v>11286</v>
      </c>
      <c r="B3195" t="s">
        <v>17</v>
      </c>
      <c r="C3195">
        <v>1</v>
      </c>
      <c r="D3195" t="s">
        <v>18</v>
      </c>
      <c r="E3195" t="s">
        <v>33</v>
      </c>
      <c r="F3195" s="1">
        <v>0.625</v>
      </c>
      <c r="G3195" t="s">
        <v>10646</v>
      </c>
      <c r="H3195" t="s">
        <v>11288</v>
      </c>
      <c r="I3195">
        <v>60</v>
      </c>
      <c r="J3195">
        <v>78</v>
      </c>
      <c r="K3195" s="4">
        <v>1.1111100111111E+24</v>
      </c>
      <c r="L3195" t="s">
        <v>11287</v>
      </c>
      <c r="M3195" t="s">
        <v>915</v>
      </c>
      <c r="N3195" t="s">
        <v>10813</v>
      </c>
      <c r="O3195" t="s">
        <v>66</v>
      </c>
      <c r="P3195" t="s">
        <v>20</v>
      </c>
      <c r="Q3195" t="s">
        <v>3558</v>
      </c>
    </row>
    <row r="3196" spans="1:17" x14ac:dyDescent="0.25">
      <c r="A3196" t="s">
        <v>11286</v>
      </c>
      <c r="B3196" t="s">
        <v>28</v>
      </c>
      <c r="C3196">
        <v>1</v>
      </c>
      <c r="D3196" t="s">
        <v>18</v>
      </c>
      <c r="E3196" t="s">
        <v>29</v>
      </c>
      <c r="F3196" s="1">
        <v>0.66666666666666663</v>
      </c>
      <c r="G3196" t="s">
        <v>10646</v>
      </c>
      <c r="H3196" t="s">
        <v>11289</v>
      </c>
      <c r="I3196">
        <v>60</v>
      </c>
      <c r="J3196">
        <v>78</v>
      </c>
      <c r="K3196" s="4">
        <v>1.1111100111111E+24</v>
      </c>
      <c r="L3196" t="s">
        <v>11287</v>
      </c>
      <c r="M3196" t="s">
        <v>915</v>
      </c>
      <c r="N3196" t="s">
        <v>10813</v>
      </c>
      <c r="O3196" t="s">
        <v>66</v>
      </c>
      <c r="P3196" t="s">
        <v>20</v>
      </c>
      <c r="Q3196" t="s">
        <v>3559</v>
      </c>
    </row>
    <row r="3197" spans="1:17" x14ac:dyDescent="0.25">
      <c r="A3197" t="s">
        <v>11286</v>
      </c>
      <c r="B3197" t="s">
        <v>32</v>
      </c>
      <c r="C3197">
        <v>1</v>
      </c>
      <c r="D3197" t="s">
        <v>18</v>
      </c>
      <c r="E3197" t="s">
        <v>19</v>
      </c>
      <c r="F3197" s="1">
        <v>0.625</v>
      </c>
      <c r="G3197" t="s">
        <v>10646</v>
      </c>
      <c r="H3197" t="s">
        <v>11290</v>
      </c>
      <c r="I3197">
        <v>60</v>
      </c>
      <c r="J3197">
        <v>78</v>
      </c>
      <c r="K3197" s="4">
        <v>1.1111100111111E+24</v>
      </c>
      <c r="L3197" t="s">
        <v>11287</v>
      </c>
      <c r="M3197" t="s">
        <v>915</v>
      </c>
      <c r="N3197" t="s">
        <v>10813</v>
      </c>
      <c r="O3197" t="s">
        <v>66</v>
      </c>
      <c r="P3197" t="s">
        <v>20</v>
      </c>
      <c r="Q3197" t="s">
        <v>3560</v>
      </c>
    </row>
    <row r="3198" spans="1:17" x14ac:dyDescent="0.25">
      <c r="A3198" t="s">
        <v>11286</v>
      </c>
      <c r="B3198" t="s">
        <v>44</v>
      </c>
      <c r="C3198">
        <v>1</v>
      </c>
      <c r="D3198" t="s">
        <v>18</v>
      </c>
      <c r="E3198" t="s">
        <v>42</v>
      </c>
      <c r="F3198" s="1">
        <v>0.625</v>
      </c>
      <c r="G3198" t="s">
        <v>10646</v>
      </c>
      <c r="H3198" t="s">
        <v>11291</v>
      </c>
      <c r="I3198">
        <v>60</v>
      </c>
      <c r="J3198">
        <v>78</v>
      </c>
      <c r="K3198" s="4">
        <v>1.1111100111111E+24</v>
      </c>
      <c r="L3198" t="s">
        <v>11287</v>
      </c>
      <c r="M3198" t="s">
        <v>915</v>
      </c>
      <c r="N3198" t="s">
        <v>10813</v>
      </c>
      <c r="O3198" t="s">
        <v>66</v>
      </c>
      <c r="P3198" t="s">
        <v>45</v>
      </c>
      <c r="Q3198" t="s">
        <v>3561</v>
      </c>
    </row>
    <row r="3199" spans="1:17" x14ac:dyDescent="0.25">
      <c r="A3199" t="s">
        <v>11292</v>
      </c>
      <c r="B3199" t="s">
        <v>405</v>
      </c>
      <c r="C3199">
        <v>1</v>
      </c>
      <c r="D3199" t="s">
        <v>18</v>
      </c>
      <c r="E3199" t="s">
        <v>19</v>
      </c>
      <c r="F3199" s="1">
        <v>0.41666666666666669</v>
      </c>
      <c r="G3199" t="s">
        <v>11256</v>
      </c>
      <c r="H3199" t="s">
        <v>11293</v>
      </c>
      <c r="I3199">
        <v>120</v>
      </c>
      <c r="J3199">
        <v>32</v>
      </c>
      <c r="K3199" s="4">
        <v>1.1010001111099999E+41</v>
      </c>
      <c r="L3199" t="s">
        <v>11294</v>
      </c>
      <c r="M3199" t="s">
        <v>915</v>
      </c>
      <c r="N3199" t="s">
        <v>10813</v>
      </c>
      <c r="O3199" t="s">
        <v>25</v>
      </c>
      <c r="P3199" t="s">
        <v>395</v>
      </c>
      <c r="Q3199" t="s">
        <v>3562</v>
      </c>
    </row>
    <row r="3200" spans="1:17" x14ac:dyDescent="0.25">
      <c r="A3200" t="s">
        <v>11292</v>
      </c>
      <c r="B3200" t="s">
        <v>405</v>
      </c>
      <c r="C3200">
        <v>2</v>
      </c>
      <c r="D3200" t="s">
        <v>18</v>
      </c>
      <c r="E3200" t="s">
        <v>33</v>
      </c>
      <c r="F3200" s="1">
        <v>0.375</v>
      </c>
      <c r="G3200" t="s">
        <v>11256</v>
      </c>
      <c r="H3200" t="s">
        <v>11295</v>
      </c>
      <c r="I3200">
        <v>120</v>
      </c>
      <c r="J3200">
        <v>44</v>
      </c>
      <c r="K3200" s="4">
        <v>1.1110001111100001E+41</v>
      </c>
      <c r="L3200" t="s">
        <v>11294</v>
      </c>
      <c r="M3200" t="s">
        <v>915</v>
      </c>
      <c r="N3200" t="s">
        <v>10813</v>
      </c>
      <c r="O3200" t="s">
        <v>25</v>
      </c>
      <c r="P3200" t="s">
        <v>395</v>
      </c>
      <c r="Q3200" t="s">
        <v>3563</v>
      </c>
    </row>
    <row r="3201" spans="1:17" x14ac:dyDescent="0.25">
      <c r="A3201" t="s">
        <v>11292</v>
      </c>
      <c r="B3201" t="s">
        <v>17</v>
      </c>
      <c r="C3201">
        <v>1</v>
      </c>
      <c r="D3201" t="s">
        <v>18</v>
      </c>
      <c r="E3201" t="s">
        <v>19</v>
      </c>
      <c r="F3201" s="1">
        <v>0.625</v>
      </c>
      <c r="G3201" t="s">
        <v>10639</v>
      </c>
      <c r="H3201" t="s">
        <v>11296</v>
      </c>
      <c r="I3201">
        <v>60</v>
      </c>
      <c r="J3201">
        <v>78</v>
      </c>
      <c r="K3201" s="4">
        <v>1.1111010001111099E+44</v>
      </c>
      <c r="L3201" t="s">
        <v>11294</v>
      </c>
      <c r="M3201" t="s">
        <v>915</v>
      </c>
      <c r="N3201" t="s">
        <v>10813</v>
      </c>
      <c r="O3201" t="s">
        <v>25</v>
      </c>
      <c r="P3201" t="s">
        <v>20</v>
      </c>
      <c r="Q3201" t="s">
        <v>3564</v>
      </c>
    </row>
    <row r="3202" spans="1:17" x14ac:dyDescent="0.25">
      <c r="A3202" t="s">
        <v>11292</v>
      </c>
      <c r="B3202" t="s">
        <v>28</v>
      </c>
      <c r="C3202">
        <v>1</v>
      </c>
      <c r="D3202" t="s">
        <v>18</v>
      </c>
      <c r="E3202" t="s">
        <v>29</v>
      </c>
      <c r="F3202" s="1">
        <v>0.66666666666666663</v>
      </c>
      <c r="G3202" t="s">
        <v>10639</v>
      </c>
      <c r="H3202" t="s">
        <v>11297</v>
      </c>
      <c r="I3202">
        <v>60</v>
      </c>
      <c r="J3202">
        <v>78</v>
      </c>
      <c r="K3202" s="4">
        <v>1.1111010001111099E+44</v>
      </c>
      <c r="L3202" t="s">
        <v>11294</v>
      </c>
      <c r="M3202" t="s">
        <v>915</v>
      </c>
      <c r="N3202" t="s">
        <v>10813</v>
      </c>
      <c r="O3202" t="s">
        <v>25</v>
      </c>
      <c r="P3202" t="s">
        <v>20</v>
      </c>
      <c r="Q3202" t="s">
        <v>3565</v>
      </c>
    </row>
    <row r="3203" spans="1:17" x14ac:dyDescent="0.25">
      <c r="A3203" t="s">
        <v>11292</v>
      </c>
      <c r="B3203" t="s">
        <v>32</v>
      </c>
      <c r="C3203">
        <v>1</v>
      </c>
      <c r="D3203" t="s">
        <v>18</v>
      </c>
      <c r="E3203" t="s">
        <v>42</v>
      </c>
      <c r="F3203" s="1">
        <v>0.58333333333333337</v>
      </c>
      <c r="G3203" t="s">
        <v>10646</v>
      </c>
      <c r="H3203" t="s">
        <v>11298</v>
      </c>
      <c r="I3203">
        <v>60</v>
      </c>
      <c r="J3203">
        <v>78</v>
      </c>
      <c r="K3203" s="4">
        <v>1.1111110001111099E+44</v>
      </c>
      <c r="L3203" t="s">
        <v>11294</v>
      </c>
      <c r="M3203" t="s">
        <v>915</v>
      </c>
      <c r="N3203" t="s">
        <v>10813</v>
      </c>
      <c r="O3203" t="s">
        <v>25</v>
      </c>
      <c r="P3203" t="s">
        <v>20</v>
      </c>
      <c r="Q3203" t="s">
        <v>3566</v>
      </c>
    </row>
    <row r="3204" spans="1:17" x14ac:dyDescent="0.25">
      <c r="A3204" t="s">
        <v>11292</v>
      </c>
      <c r="B3204" t="s">
        <v>44</v>
      </c>
      <c r="C3204">
        <v>1</v>
      </c>
      <c r="D3204" t="s">
        <v>18</v>
      </c>
      <c r="E3204" t="s">
        <v>37</v>
      </c>
      <c r="F3204" s="1">
        <v>0.54166666666666663</v>
      </c>
      <c r="G3204" t="s">
        <v>10639</v>
      </c>
      <c r="H3204" t="s">
        <v>11299</v>
      </c>
      <c r="I3204">
        <v>60</v>
      </c>
      <c r="J3204">
        <v>78</v>
      </c>
      <c r="K3204" s="4">
        <v>1.11101100011111E+44</v>
      </c>
      <c r="L3204" t="s">
        <v>11294</v>
      </c>
      <c r="M3204" t="s">
        <v>915</v>
      </c>
      <c r="N3204" t="s">
        <v>10813</v>
      </c>
      <c r="O3204" t="s">
        <v>25</v>
      </c>
      <c r="P3204" t="s">
        <v>45</v>
      </c>
      <c r="Q3204" t="s">
        <v>3567</v>
      </c>
    </row>
    <row r="3205" spans="1:17" x14ac:dyDescent="0.25">
      <c r="A3205" t="s">
        <v>11300</v>
      </c>
      <c r="B3205" t="s">
        <v>405</v>
      </c>
      <c r="C3205">
        <v>1</v>
      </c>
      <c r="D3205" t="s">
        <v>18</v>
      </c>
      <c r="E3205" t="s">
        <v>19</v>
      </c>
      <c r="F3205" s="1">
        <v>0.375</v>
      </c>
      <c r="G3205" t="s">
        <v>10822</v>
      </c>
      <c r="H3205" t="s">
        <v>3523</v>
      </c>
      <c r="I3205">
        <v>180</v>
      </c>
      <c r="J3205">
        <v>20</v>
      </c>
      <c r="K3205" s="4">
        <v>1E+41</v>
      </c>
      <c r="L3205" t="s">
        <v>11301</v>
      </c>
      <c r="M3205" t="s">
        <v>24</v>
      </c>
      <c r="N3205" t="s">
        <v>10813</v>
      </c>
      <c r="O3205" t="s">
        <v>25</v>
      </c>
      <c r="P3205" t="s">
        <v>395</v>
      </c>
      <c r="Q3205" t="s">
        <v>3568</v>
      </c>
    </row>
    <row r="3206" spans="1:17" x14ac:dyDescent="0.25">
      <c r="A3206" t="s">
        <v>11300</v>
      </c>
      <c r="B3206" t="s">
        <v>405</v>
      </c>
      <c r="C3206">
        <v>2</v>
      </c>
      <c r="D3206" t="s">
        <v>18</v>
      </c>
      <c r="E3206" t="s">
        <v>42</v>
      </c>
      <c r="F3206" s="1">
        <v>0.625</v>
      </c>
      <c r="G3206" t="s">
        <v>10822</v>
      </c>
      <c r="H3206" t="s">
        <v>3523</v>
      </c>
      <c r="I3206">
        <v>180</v>
      </c>
      <c r="J3206">
        <v>22</v>
      </c>
      <c r="K3206" s="4">
        <v>1E+41</v>
      </c>
      <c r="L3206" t="s">
        <v>11301</v>
      </c>
      <c r="M3206" t="s">
        <v>24</v>
      </c>
      <c r="N3206" t="s">
        <v>10813</v>
      </c>
      <c r="O3206" t="s">
        <v>25</v>
      </c>
      <c r="P3206" t="s">
        <v>395</v>
      </c>
      <c r="Q3206" t="s">
        <v>3569</v>
      </c>
    </row>
    <row r="3207" spans="1:17" x14ac:dyDescent="0.25">
      <c r="A3207" t="s">
        <v>11300</v>
      </c>
      <c r="B3207" t="s">
        <v>418</v>
      </c>
      <c r="C3207">
        <v>1</v>
      </c>
      <c r="D3207" t="s">
        <v>18</v>
      </c>
      <c r="E3207" t="s">
        <v>19</v>
      </c>
      <c r="F3207" s="1">
        <v>0.375</v>
      </c>
      <c r="G3207" t="s">
        <v>11243</v>
      </c>
      <c r="H3207" t="s">
        <v>3498</v>
      </c>
      <c r="I3207">
        <v>180</v>
      </c>
      <c r="J3207">
        <v>6</v>
      </c>
      <c r="K3207" s="4">
        <v>1E+40</v>
      </c>
      <c r="L3207" t="s">
        <v>11301</v>
      </c>
      <c r="M3207" t="s">
        <v>915</v>
      </c>
      <c r="N3207" t="s">
        <v>10813</v>
      </c>
      <c r="O3207" t="s">
        <v>25</v>
      </c>
      <c r="P3207" t="s">
        <v>395</v>
      </c>
      <c r="Q3207" t="s">
        <v>3570</v>
      </c>
    </row>
    <row r="3208" spans="1:17" x14ac:dyDescent="0.25">
      <c r="A3208" t="s">
        <v>11300</v>
      </c>
      <c r="B3208" t="s">
        <v>418</v>
      </c>
      <c r="C3208">
        <v>2</v>
      </c>
      <c r="D3208" t="s">
        <v>18</v>
      </c>
      <c r="E3208" t="s">
        <v>42</v>
      </c>
      <c r="F3208" s="1">
        <v>0.375</v>
      </c>
      <c r="G3208" t="s">
        <v>11243</v>
      </c>
      <c r="H3208" t="s">
        <v>3498</v>
      </c>
      <c r="I3208">
        <v>180</v>
      </c>
      <c r="J3208">
        <v>8</v>
      </c>
      <c r="K3208" s="4">
        <v>1E+40</v>
      </c>
      <c r="L3208" t="s">
        <v>11301</v>
      </c>
      <c r="M3208" t="s">
        <v>915</v>
      </c>
      <c r="N3208" t="s">
        <v>10813</v>
      </c>
      <c r="O3208" t="s">
        <v>25</v>
      </c>
      <c r="P3208" t="s">
        <v>395</v>
      </c>
      <c r="Q3208" t="s">
        <v>3571</v>
      </c>
    </row>
    <row r="3209" spans="1:17" x14ac:dyDescent="0.25">
      <c r="A3209" t="s">
        <v>11300</v>
      </c>
      <c r="B3209" t="s">
        <v>418</v>
      </c>
      <c r="C3209">
        <v>3</v>
      </c>
      <c r="D3209" t="s">
        <v>18</v>
      </c>
      <c r="E3209" t="s">
        <v>42</v>
      </c>
      <c r="F3209" s="1">
        <v>0.375</v>
      </c>
      <c r="G3209" t="s">
        <v>11243</v>
      </c>
      <c r="H3209" t="s">
        <v>3498</v>
      </c>
      <c r="I3209">
        <v>180</v>
      </c>
      <c r="J3209">
        <v>7</v>
      </c>
      <c r="K3209" s="4">
        <v>9.9999999999999994E+38</v>
      </c>
      <c r="L3209" t="s">
        <v>11301</v>
      </c>
      <c r="M3209" t="s">
        <v>915</v>
      </c>
      <c r="N3209" t="s">
        <v>10813</v>
      </c>
      <c r="O3209" t="s">
        <v>25</v>
      </c>
      <c r="P3209" t="s">
        <v>395</v>
      </c>
      <c r="Q3209" t="s">
        <v>3572</v>
      </c>
    </row>
    <row r="3210" spans="1:17" x14ac:dyDescent="0.25">
      <c r="A3210" t="s">
        <v>11300</v>
      </c>
      <c r="B3210" t="s">
        <v>418</v>
      </c>
      <c r="C3210">
        <v>4</v>
      </c>
      <c r="D3210" t="s">
        <v>18</v>
      </c>
      <c r="E3210" t="s">
        <v>37</v>
      </c>
      <c r="F3210" s="1">
        <v>0.375</v>
      </c>
      <c r="G3210" t="s">
        <v>11243</v>
      </c>
      <c r="H3210" t="s">
        <v>3498</v>
      </c>
      <c r="I3210">
        <v>180</v>
      </c>
      <c r="J3210">
        <v>7</v>
      </c>
      <c r="K3210" s="4">
        <v>9.9999999999999994E+38</v>
      </c>
      <c r="L3210" t="s">
        <v>11301</v>
      </c>
      <c r="M3210" t="s">
        <v>915</v>
      </c>
      <c r="N3210" t="s">
        <v>10813</v>
      </c>
      <c r="O3210" t="s">
        <v>25</v>
      </c>
      <c r="P3210" t="s">
        <v>395</v>
      </c>
      <c r="Q3210" t="s">
        <v>3573</v>
      </c>
    </row>
    <row r="3211" spans="1:17" x14ac:dyDescent="0.25">
      <c r="A3211" t="s">
        <v>11300</v>
      </c>
      <c r="B3211" t="s">
        <v>418</v>
      </c>
      <c r="C3211">
        <v>5</v>
      </c>
      <c r="D3211" t="s">
        <v>18</v>
      </c>
      <c r="E3211" t="s">
        <v>19</v>
      </c>
      <c r="F3211" s="1">
        <v>0.375</v>
      </c>
      <c r="G3211" t="s">
        <v>11243</v>
      </c>
      <c r="H3211" t="s">
        <v>3498</v>
      </c>
      <c r="I3211">
        <v>180</v>
      </c>
      <c r="J3211">
        <v>6</v>
      </c>
      <c r="K3211" s="4">
        <v>9.9999999999999998E+37</v>
      </c>
      <c r="L3211" t="s">
        <v>11301</v>
      </c>
      <c r="M3211" t="s">
        <v>915</v>
      </c>
      <c r="N3211" t="s">
        <v>10813</v>
      </c>
      <c r="O3211" t="s">
        <v>25</v>
      </c>
      <c r="P3211" t="s">
        <v>395</v>
      </c>
      <c r="Q3211" t="s">
        <v>3574</v>
      </c>
    </row>
    <row r="3212" spans="1:17" x14ac:dyDescent="0.25">
      <c r="A3212" t="s">
        <v>11300</v>
      </c>
      <c r="B3212" t="s">
        <v>418</v>
      </c>
      <c r="C3212">
        <v>6</v>
      </c>
      <c r="D3212" t="s">
        <v>18</v>
      </c>
      <c r="E3212" t="s">
        <v>37</v>
      </c>
      <c r="F3212" s="1">
        <v>0.375</v>
      </c>
      <c r="G3212" t="s">
        <v>11243</v>
      </c>
      <c r="H3212" t="s">
        <v>3498</v>
      </c>
      <c r="I3212">
        <v>180</v>
      </c>
      <c r="J3212">
        <v>8</v>
      </c>
      <c r="K3212" s="4">
        <v>9.9999999999999998E+37</v>
      </c>
      <c r="L3212" t="s">
        <v>11301</v>
      </c>
      <c r="M3212" t="s">
        <v>915</v>
      </c>
      <c r="N3212" t="s">
        <v>10813</v>
      </c>
      <c r="O3212" t="s">
        <v>25</v>
      </c>
      <c r="P3212" t="s">
        <v>395</v>
      </c>
      <c r="Q3212" t="s">
        <v>3575</v>
      </c>
    </row>
    <row r="3213" spans="1:17" x14ac:dyDescent="0.25">
      <c r="A3213" t="s">
        <v>11300</v>
      </c>
      <c r="B3213" t="s">
        <v>579</v>
      </c>
      <c r="C3213">
        <v>1</v>
      </c>
      <c r="D3213" t="s">
        <v>18</v>
      </c>
      <c r="E3213" t="s">
        <v>19</v>
      </c>
      <c r="F3213" s="1">
        <v>0.375</v>
      </c>
      <c r="G3213" t="s">
        <v>11250</v>
      </c>
      <c r="H3213" t="s">
        <v>11302</v>
      </c>
      <c r="I3213">
        <v>180</v>
      </c>
      <c r="J3213">
        <v>9</v>
      </c>
      <c r="K3213" s="4">
        <v>9.9999999999999995E+33</v>
      </c>
      <c r="L3213" t="s">
        <v>11301</v>
      </c>
      <c r="M3213" t="s">
        <v>24</v>
      </c>
      <c r="N3213" t="s">
        <v>10813</v>
      </c>
      <c r="O3213" t="s">
        <v>25</v>
      </c>
      <c r="P3213" t="s">
        <v>395</v>
      </c>
      <c r="Q3213" t="s">
        <v>3577</v>
      </c>
    </row>
    <row r="3214" spans="1:17" x14ac:dyDescent="0.25">
      <c r="A3214" t="s">
        <v>11300</v>
      </c>
      <c r="B3214" t="s">
        <v>579</v>
      </c>
      <c r="C3214">
        <v>2</v>
      </c>
      <c r="D3214" t="s">
        <v>18</v>
      </c>
      <c r="E3214" t="s">
        <v>37</v>
      </c>
      <c r="F3214" s="1">
        <v>0.375</v>
      </c>
      <c r="G3214" t="s">
        <v>11250</v>
      </c>
      <c r="H3214" t="s">
        <v>11303</v>
      </c>
      <c r="I3214">
        <v>180</v>
      </c>
      <c r="J3214">
        <v>11</v>
      </c>
      <c r="K3214" s="4">
        <v>9.9999999999999995E+33</v>
      </c>
      <c r="L3214" t="s">
        <v>11301</v>
      </c>
      <c r="M3214" t="s">
        <v>24</v>
      </c>
      <c r="N3214" t="s">
        <v>10813</v>
      </c>
      <c r="O3214" t="s">
        <v>25</v>
      </c>
      <c r="P3214" t="s">
        <v>395</v>
      </c>
      <c r="Q3214" t="s">
        <v>3578</v>
      </c>
    </row>
    <row r="3215" spans="1:17" x14ac:dyDescent="0.25">
      <c r="A3215" t="s">
        <v>11300</v>
      </c>
      <c r="B3215" t="s">
        <v>579</v>
      </c>
      <c r="C3215">
        <v>3</v>
      </c>
      <c r="D3215" t="s">
        <v>18</v>
      </c>
      <c r="E3215" t="s">
        <v>19</v>
      </c>
      <c r="F3215" s="1">
        <v>0.375</v>
      </c>
      <c r="G3215" t="s">
        <v>11250</v>
      </c>
      <c r="H3215" t="s">
        <v>11304</v>
      </c>
      <c r="I3215">
        <v>180</v>
      </c>
      <c r="J3215">
        <v>11</v>
      </c>
      <c r="K3215" s="4">
        <v>9.9999999999999995E+32</v>
      </c>
      <c r="L3215" t="s">
        <v>11301</v>
      </c>
      <c r="M3215" t="s">
        <v>24</v>
      </c>
      <c r="N3215" t="s">
        <v>10813</v>
      </c>
      <c r="O3215" t="s">
        <v>25</v>
      </c>
      <c r="P3215" t="s">
        <v>395</v>
      </c>
      <c r="Q3215" t="s">
        <v>3579</v>
      </c>
    </row>
    <row r="3216" spans="1:17" x14ac:dyDescent="0.25">
      <c r="A3216" t="s">
        <v>11300</v>
      </c>
      <c r="B3216" t="s">
        <v>579</v>
      </c>
      <c r="C3216">
        <v>4</v>
      </c>
      <c r="D3216" t="s">
        <v>18</v>
      </c>
      <c r="E3216" t="s">
        <v>37</v>
      </c>
      <c r="F3216" s="1">
        <v>0.375</v>
      </c>
      <c r="G3216" t="s">
        <v>11250</v>
      </c>
      <c r="H3216" t="s">
        <v>11305</v>
      </c>
      <c r="I3216">
        <v>180</v>
      </c>
      <c r="J3216">
        <v>11</v>
      </c>
      <c r="K3216" s="4">
        <v>9.9999999999999995E+32</v>
      </c>
      <c r="L3216" t="s">
        <v>11301</v>
      </c>
      <c r="M3216" t="s">
        <v>24</v>
      </c>
      <c r="N3216" t="s">
        <v>10813</v>
      </c>
      <c r="O3216" t="s">
        <v>25</v>
      </c>
      <c r="P3216" t="s">
        <v>395</v>
      </c>
      <c r="Q3216" t="s">
        <v>3580</v>
      </c>
    </row>
    <row r="3217" spans="1:17" x14ac:dyDescent="0.25">
      <c r="A3217" t="s">
        <v>11300</v>
      </c>
      <c r="B3217" t="s">
        <v>2839</v>
      </c>
      <c r="C3217">
        <v>1</v>
      </c>
      <c r="D3217" t="s">
        <v>18</v>
      </c>
      <c r="E3217" t="s">
        <v>19</v>
      </c>
      <c r="F3217" s="1">
        <v>0.375</v>
      </c>
      <c r="G3217" t="s">
        <v>11243</v>
      </c>
      <c r="H3217" t="s">
        <v>11306</v>
      </c>
      <c r="I3217">
        <v>180</v>
      </c>
      <c r="J3217">
        <v>6</v>
      </c>
      <c r="K3217" s="4">
        <v>1.0000000000000001E+32</v>
      </c>
      <c r="L3217" t="s">
        <v>11301</v>
      </c>
      <c r="M3217" t="s">
        <v>915</v>
      </c>
      <c r="N3217" t="s">
        <v>10813</v>
      </c>
      <c r="O3217" t="s">
        <v>25</v>
      </c>
      <c r="P3217" t="s">
        <v>395</v>
      </c>
      <c r="Q3217" t="s">
        <v>3581</v>
      </c>
    </row>
    <row r="3218" spans="1:17" x14ac:dyDescent="0.25">
      <c r="A3218" t="s">
        <v>11300</v>
      </c>
      <c r="B3218" t="s">
        <v>2839</v>
      </c>
      <c r="C3218">
        <v>2</v>
      </c>
      <c r="D3218" t="s">
        <v>18</v>
      </c>
      <c r="E3218" t="s">
        <v>37</v>
      </c>
      <c r="F3218" s="1">
        <v>0.375</v>
      </c>
      <c r="G3218" t="s">
        <v>11243</v>
      </c>
      <c r="H3218" t="s">
        <v>11307</v>
      </c>
      <c r="I3218">
        <v>180</v>
      </c>
      <c r="J3218">
        <v>6</v>
      </c>
      <c r="K3218" s="4">
        <v>1.0000000000000001E+32</v>
      </c>
      <c r="L3218" t="s">
        <v>11301</v>
      </c>
      <c r="M3218" t="s">
        <v>915</v>
      </c>
      <c r="N3218" t="s">
        <v>10813</v>
      </c>
      <c r="O3218" t="s">
        <v>25</v>
      </c>
      <c r="P3218" t="s">
        <v>395</v>
      </c>
      <c r="Q3218" t="s">
        <v>3582</v>
      </c>
    </row>
    <row r="3219" spans="1:17" x14ac:dyDescent="0.25">
      <c r="A3219" t="s">
        <v>11300</v>
      </c>
      <c r="B3219" t="s">
        <v>2839</v>
      </c>
      <c r="C3219">
        <v>3</v>
      </c>
      <c r="D3219" t="s">
        <v>18</v>
      </c>
      <c r="E3219" t="s">
        <v>19</v>
      </c>
      <c r="F3219" s="1">
        <v>0.375</v>
      </c>
      <c r="G3219" t="s">
        <v>11243</v>
      </c>
      <c r="H3219" t="s">
        <v>11308</v>
      </c>
      <c r="I3219">
        <v>180</v>
      </c>
      <c r="J3219">
        <v>6</v>
      </c>
      <c r="K3219" s="4">
        <v>9.9999999999999996E+30</v>
      </c>
      <c r="L3219" t="s">
        <v>11301</v>
      </c>
      <c r="M3219" t="s">
        <v>915</v>
      </c>
      <c r="N3219" t="s">
        <v>10813</v>
      </c>
      <c r="O3219" t="s">
        <v>25</v>
      </c>
      <c r="P3219" t="s">
        <v>395</v>
      </c>
      <c r="Q3219" t="s">
        <v>3583</v>
      </c>
    </row>
    <row r="3220" spans="1:17" x14ac:dyDescent="0.25">
      <c r="A3220" t="s">
        <v>11300</v>
      </c>
      <c r="B3220" t="s">
        <v>2839</v>
      </c>
      <c r="C3220">
        <v>4</v>
      </c>
      <c r="D3220" t="s">
        <v>18</v>
      </c>
      <c r="E3220" t="s">
        <v>37</v>
      </c>
      <c r="F3220" s="1">
        <v>0.375</v>
      </c>
      <c r="G3220" t="s">
        <v>11243</v>
      </c>
      <c r="H3220" t="s">
        <v>11309</v>
      </c>
      <c r="I3220">
        <v>180</v>
      </c>
      <c r="J3220">
        <v>8</v>
      </c>
      <c r="K3220" s="4">
        <v>9.9999999999999996E+30</v>
      </c>
      <c r="L3220" t="s">
        <v>11301</v>
      </c>
      <c r="M3220" t="s">
        <v>915</v>
      </c>
      <c r="N3220" t="s">
        <v>10813</v>
      </c>
      <c r="O3220" t="s">
        <v>25</v>
      </c>
      <c r="P3220" t="s">
        <v>395</v>
      </c>
      <c r="Q3220" t="s">
        <v>3584</v>
      </c>
    </row>
    <row r="3221" spans="1:17" x14ac:dyDescent="0.25">
      <c r="A3221" t="s">
        <v>11300</v>
      </c>
      <c r="B3221" t="s">
        <v>2839</v>
      </c>
      <c r="C3221">
        <v>5</v>
      </c>
      <c r="D3221" t="s">
        <v>18</v>
      </c>
      <c r="E3221" t="s">
        <v>19</v>
      </c>
      <c r="F3221" s="1">
        <v>0.375</v>
      </c>
      <c r="G3221" t="s">
        <v>11243</v>
      </c>
      <c r="H3221" t="s">
        <v>11310</v>
      </c>
      <c r="I3221">
        <v>180</v>
      </c>
      <c r="J3221">
        <v>8</v>
      </c>
      <c r="K3221" s="4">
        <v>1E+30</v>
      </c>
      <c r="L3221" t="s">
        <v>11301</v>
      </c>
      <c r="M3221" t="s">
        <v>915</v>
      </c>
      <c r="N3221" t="s">
        <v>10813</v>
      </c>
      <c r="O3221" t="s">
        <v>25</v>
      </c>
      <c r="P3221" t="s">
        <v>395</v>
      </c>
      <c r="Q3221" t="s">
        <v>3585</v>
      </c>
    </row>
    <row r="3222" spans="1:17" x14ac:dyDescent="0.25">
      <c r="A3222" t="s">
        <v>11300</v>
      </c>
      <c r="B3222" t="s">
        <v>2839</v>
      </c>
      <c r="C3222">
        <v>6</v>
      </c>
      <c r="D3222" t="s">
        <v>18</v>
      </c>
      <c r="E3222" t="s">
        <v>37</v>
      </c>
      <c r="F3222" s="1">
        <v>0.375</v>
      </c>
      <c r="G3222" t="s">
        <v>11243</v>
      </c>
      <c r="H3222" t="s">
        <v>11311</v>
      </c>
      <c r="I3222">
        <v>180</v>
      </c>
      <c r="J3222">
        <v>8</v>
      </c>
      <c r="K3222" s="4">
        <v>1E+30</v>
      </c>
      <c r="L3222" t="s">
        <v>11301</v>
      </c>
      <c r="M3222" t="s">
        <v>915</v>
      </c>
      <c r="N3222" t="s">
        <v>10813</v>
      </c>
      <c r="O3222" t="s">
        <v>25</v>
      </c>
      <c r="P3222" t="s">
        <v>395</v>
      </c>
      <c r="Q3222" t="s">
        <v>3586</v>
      </c>
    </row>
    <row r="3223" spans="1:17" x14ac:dyDescent="0.25">
      <c r="A3223" t="s">
        <v>11300</v>
      </c>
      <c r="B3223" t="s">
        <v>17</v>
      </c>
      <c r="C3223">
        <v>1</v>
      </c>
      <c r="D3223" t="s">
        <v>18</v>
      </c>
      <c r="E3223" t="s">
        <v>19</v>
      </c>
      <c r="F3223" s="1">
        <v>0.58333333333333337</v>
      </c>
      <c r="G3223" t="s">
        <v>10633</v>
      </c>
      <c r="H3223" t="s">
        <v>11312</v>
      </c>
      <c r="I3223">
        <v>60</v>
      </c>
      <c r="J3223">
        <v>42</v>
      </c>
      <c r="K3223" s="4">
        <v>1.1111010001111099E+44</v>
      </c>
      <c r="L3223" t="s">
        <v>11301</v>
      </c>
      <c r="M3223" t="s">
        <v>915</v>
      </c>
      <c r="N3223" t="s">
        <v>10813</v>
      </c>
      <c r="O3223" t="s">
        <v>25</v>
      </c>
      <c r="P3223" t="s">
        <v>20</v>
      </c>
      <c r="Q3223" t="s">
        <v>3587</v>
      </c>
    </row>
    <row r="3224" spans="1:17" x14ac:dyDescent="0.25">
      <c r="A3224" t="s">
        <v>11300</v>
      </c>
      <c r="B3224" t="s">
        <v>28</v>
      </c>
      <c r="C3224">
        <v>1</v>
      </c>
      <c r="D3224" t="s">
        <v>18</v>
      </c>
      <c r="E3224" t="s">
        <v>29</v>
      </c>
      <c r="F3224" s="1">
        <v>0.58333333333333337</v>
      </c>
      <c r="G3224" t="s">
        <v>10669</v>
      </c>
      <c r="H3224" t="s">
        <v>11313</v>
      </c>
      <c r="I3224">
        <v>60</v>
      </c>
      <c r="J3224">
        <v>42</v>
      </c>
      <c r="K3224" s="4">
        <v>1.1111010001111099E+44</v>
      </c>
      <c r="L3224" t="s">
        <v>11301</v>
      </c>
      <c r="M3224" t="s">
        <v>915</v>
      </c>
      <c r="N3224" t="s">
        <v>10813</v>
      </c>
      <c r="O3224" t="s">
        <v>25</v>
      </c>
      <c r="P3224" t="s">
        <v>20</v>
      </c>
      <c r="Q3224" t="s">
        <v>3588</v>
      </c>
    </row>
    <row r="3225" spans="1:17" x14ac:dyDescent="0.25">
      <c r="A3225" t="s">
        <v>11300</v>
      </c>
      <c r="B3225" t="s">
        <v>32</v>
      </c>
      <c r="C3225">
        <v>1</v>
      </c>
      <c r="D3225" t="s">
        <v>18</v>
      </c>
      <c r="E3225" t="s">
        <v>37</v>
      </c>
      <c r="F3225" s="1">
        <v>0.625</v>
      </c>
      <c r="G3225" t="s">
        <v>10646</v>
      </c>
      <c r="H3225" t="s">
        <v>11314</v>
      </c>
      <c r="I3225">
        <v>60</v>
      </c>
      <c r="J3225">
        <v>42</v>
      </c>
      <c r="K3225" s="4">
        <v>1.11101100011111E+44</v>
      </c>
      <c r="L3225" t="s">
        <v>11301</v>
      </c>
      <c r="M3225" t="s">
        <v>915</v>
      </c>
      <c r="N3225" t="s">
        <v>10813</v>
      </c>
      <c r="O3225" t="s">
        <v>25</v>
      </c>
      <c r="P3225" t="s">
        <v>20</v>
      </c>
      <c r="Q3225" t="s">
        <v>3589</v>
      </c>
    </row>
    <row r="3226" spans="1:17" x14ac:dyDescent="0.25">
      <c r="A3226" t="s">
        <v>11300</v>
      </c>
      <c r="B3226" t="s">
        <v>44</v>
      </c>
      <c r="C3226">
        <v>1</v>
      </c>
      <c r="D3226" t="s">
        <v>18</v>
      </c>
      <c r="E3226" t="s">
        <v>37</v>
      </c>
      <c r="F3226" s="1">
        <v>0.58333333333333337</v>
      </c>
      <c r="G3226" t="s">
        <v>10646</v>
      </c>
      <c r="H3226" t="s">
        <v>38</v>
      </c>
      <c r="I3226">
        <v>60</v>
      </c>
      <c r="J3226">
        <v>42</v>
      </c>
      <c r="K3226" s="4">
        <v>1E+41</v>
      </c>
      <c r="L3226" t="s">
        <v>38</v>
      </c>
      <c r="M3226" t="s">
        <v>915</v>
      </c>
      <c r="N3226" t="s">
        <v>10813</v>
      </c>
      <c r="O3226" t="s">
        <v>25</v>
      </c>
      <c r="P3226" t="s">
        <v>45</v>
      </c>
      <c r="Q3226" t="s">
        <v>3590</v>
      </c>
    </row>
    <row r="3227" spans="1:17" x14ac:dyDescent="0.25">
      <c r="A3227" t="s">
        <v>11315</v>
      </c>
      <c r="B3227" t="s">
        <v>405</v>
      </c>
      <c r="C3227">
        <v>1</v>
      </c>
      <c r="D3227" t="s">
        <v>18</v>
      </c>
      <c r="E3227" t="s">
        <v>37</v>
      </c>
      <c r="F3227" s="1">
        <v>0.5</v>
      </c>
      <c r="G3227" t="s">
        <v>11316</v>
      </c>
      <c r="H3227" t="s">
        <v>38</v>
      </c>
      <c r="I3227">
        <v>300</v>
      </c>
      <c r="J3227">
        <v>48</v>
      </c>
      <c r="K3227" s="4">
        <v>1.11101100011111E+44</v>
      </c>
      <c r="L3227" t="s">
        <v>11317</v>
      </c>
      <c r="M3227" t="s">
        <v>915</v>
      </c>
      <c r="N3227" t="s">
        <v>10813</v>
      </c>
      <c r="O3227" t="s">
        <v>331</v>
      </c>
      <c r="P3227" t="s">
        <v>395</v>
      </c>
      <c r="Q3227" t="s">
        <v>3591</v>
      </c>
    </row>
    <row r="3228" spans="1:17" x14ac:dyDescent="0.25">
      <c r="A3228" t="s">
        <v>11315</v>
      </c>
      <c r="B3228" t="s">
        <v>17</v>
      </c>
      <c r="C3228">
        <v>1</v>
      </c>
      <c r="D3228" t="s">
        <v>18</v>
      </c>
      <c r="E3228" t="s">
        <v>37</v>
      </c>
      <c r="F3228" s="1">
        <v>0.45833333333333331</v>
      </c>
      <c r="G3228" t="s">
        <v>11318</v>
      </c>
      <c r="H3228" t="s">
        <v>3528</v>
      </c>
      <c r="I3228">
        <v>60</v>
      </c>
      <c r="J3228">
        <v>48</v>
      </c>
      <c r="K3228" s="4">
        <v>1.1110110001E+44</v>
      </c>
      <c r="L3228" t="s">
        <v>11317</v>
      </c>
      <c r="M3228" t="s">
        <v>24</v>
      </c>
      <c r="N3228" t="s">
        <v>10813</v>
      </c>
      <c r="O3228" t="s">
        <v>331</v>
      </c>
      <c r="P3228" t="s">
        <v>20</v>
      </c>
      <c r="Q3228" t="s">
        <v>3592</v>
      </c>
    </row>
    <row r="3229" spans="1:17" x14ac:dyDescent="0.25">
      <c r="A3229" t="s">
        <v>11315</v>
      </c>
      <c r="B3229" t="s">
        <v>179</v>
      </c>
      <c r="C3229" t="s">
        <v>411</v>
      </c>
      <c r="D3229" t="s">
        <v>18</v>
      </c>
      <c r="E3229" t="s">
        <v>37</v>
      </c>
      <c r="F3229" s="1">
        <v>0.375</v>
      </c>
      <c r="G3229" t="s">
        <v>11243</v>
      </c>
      <c r="H3229" t="s">
        <v>38</v>
      </c>
      <c r="I3229">
        <v>120</v>
      </c>
      <c r="J3229">
        <v>48</v>
      </c>
      <c r="K3229" s="4">
        <v>1E+16</v>
      </c>
      <c r="L3229" t="s">
        <v>11317</v>
      </c>
      <c r="M3229" t="s">
        <v>915</v>
      </c>
      <c r="N3229" t="s">
        <v>10813</v>
      </c>
      <c r="O3229" t="s">
        <v>331</v>
      </c>
      <c r="P3229" t="s">
        <v>180</v>
      </c>
      <c r="Q3229" t="s">
        <v>3593</v>
      </c>
    </row>
    <row r="3230" spans="1:17" x14ac:dyDescent="0.25">
      <c r="A3230" t="s">
        <v>11315</v>
      </c>
      <c r="B3230" t="s">
        <v>179</v>
      </c>
      <c r="C3230" t="s">
        <v>413</v>
      </c>
      <c r="D3230" t="s">
        <v>18</v>
      </c>
      <c r="E3230" t="s">
        <v>37</v>
      </c>
      <c r="F3230" s="1">
        <v>0.375</v>
      </c>
      <c r="G3230" t="s">
        <v>11243</v>
      </c>
      <c r="H3230" t="s">
        <v>38</v>
      </c>
      <c r="I3230">
        <v>180</v>
      </c>
      <c r="J3230">
        <v>48</v>
      </c>
      <c r="K3230" s="4">
        <v>11000000000000</v>
      </c>
      <c r="L3230" t="s">
        <v>11317</v>
      </c>
      <c r="M3230" t="s">
        <v>915</v>
      </c>
      <c r="N3230" t="s">
        <v>10813</v>
      </c>
      <c r="O3230" t="s">
        <v>331</v>
      </c>
      <c r="P3230" t="s">
        <v>180</v>
      </c>
      <c r="Q3230" t="s">
        <v>3593</v>
      </c>
    </row>
    <row r="3231" spans="1:17" x14ac:dyDescent="0.25">
      <c r="A3231" t="s">
        <v>11319</v>
      </c>
      <c r="B3231" t="s">
        <v>17</v>
      </c>
      <c r="C3231">
        <v>1</v>
      </c>
      <c r="D3231" t="s">
        <v>18</v>
      </c>
      <c r="E3231" t="s">
        <v>19</v>
      </c>
      <c r="F3231" s="1">
        <v>0.41666666666666669</v>
      </c>
      <c r="G3231" t="s">
        <v>10669</v>
      </c>
      <c r="H3231" t="s">
        <v>3534</v>
      </c>
      <c r="I3231">
        <v>60</v>
      </c>
      <c r="J3231">
        <v>23</v>
      </c>
      <c r="K3231" s="4">
        <v>1.1111100111111E+24</v>
      </c>
      <c r="L3231" t="s">
        <v>11320</v>
      </c>
      <c r="M3231" t="s">
        <v>915</v>
      </c>
      <c r="N3231" t="s">
        <v>10813</v>
      </c>
      <c r="O3231" t="s">
        <v>66</v>
      </c>
      <c r="P3231" t="s">
        <v>20</v>
      </c>
      <c r="Q3231" t="s">
        <v>3594</v>
      </c>
    </row>
    <row r="3232" spans="1:17" x14ac:dyDescent="0.25">
      <c r="A3232" t="s">
        <v>11319</v>
      </c>
      <c r="B3232" t="s">
        <v>28</v>
      </c>
      <c r="C3232">
        <v>1</v>
      </c>
      <c r="D3232" t="s">
        <v>18</v>
      </c>
      <c r="E3232" t="s">
        <v>29</v>
      </c>
      <c r="F3232" s="1">
        <v>0.375</v>
      </c>
      <c r="G3232" t="s">
        <v>10669</v>
      </c>
      <c r="H3232" t="s">
        <v>3534</v>
      </c>
      <c r="I3232">
        <v>60</v>
      </c>
      <c r="J3232">
        <v>23</v>
      </c>
      <c r="K3232" s="4">
        <v>1.1111100111111E+24</v>
      </c>
      <c r="L3232" t="s">
        <v>11320</v>
      </c>
      <c r="M3232" t="s">
        <v>915</v>
      </c>
      <c r="N3232" t="s">
        <v>10813</v>
      </c>
      <c r="O3232" t="s">
        <v>66</v>
      </c>
      <c r="P3232" t="s">
        <v>20</v>
      </c>
      <c r="Q3232" t="s">
        <v>3595</v>
      </c>
    </row>
    <row r="3233" spans="1:17" x14ac:dyDescent="0.25">
      <c r="A3233" t="s">
        <v>11319</v>
      </c>
      <c r="B3233" t="s">
        <v>32</v>
      </c>
      <c r="C3233">
        <v>1</v>
      </c>
      <c r="D3233" t="s">
        <v>18</v>
      </c>
      <c r="E3233" t="s">
        <v>33</v>
      </c>
      <c r="F3233" s="1">
        <v>0.33333333333333331</v>
      </c>
      <c r="G3233" t="s">
        <v>10609</v>
      </c>
      <c r="H3233" t="s">
        <v>3534</v>
      </c>
      <c r="I3233">
        <v>60</v>
      </c>
      <c r="J3233">
        <v>23</v>
      </c>
      <c r="K3233" s="4">
        <v>1.1111100111111E+24</v>
      </c>
      <c r="L3233" t="s">
        <v>11320</v>
      </c>
      <c r="M3233" t="s">
        <v>915</v>
      </c>
      <c r="N3233" t="s">
        <v>10813</v>
      </c>
      <c r="O3233" t="s">
        <v>66</v>
      </c>
      <c r="P3233" t="s">
        <v>20</v>
      </c>
      <c r="Q3233" t="s">
        <v>3596</v>
      </c>
    </row>
    <row r="3234" spans="1:17" x14ac:dyDescent="0.25">
      <c r="A3234" t="s">
        <v>11321</v>
      </c>
      <c r="B3234" t="s">
        <v>17</v>
      </c>
      <c r="C3234">
        <v>1</v>
      </c>
      <c r="D3234" t="s">
        <v>18</v>
      </c>
      <c r="E3234" t="s">
        <v>29</v>
      </c>
      <c r="F3234" s="1">
        <v>0.45833333333333331</v>
      </c>
      <c r="G3234" t="s">
        <v>11322</v>
      </c>
      <c r="H3234" t="s">
        <v>3482</v>
      </c>
      <c r="I3234">
        <v>60</v>
      </c>
      <c r="J3234">
        <v>36</v>
      </c>
      <c r="K3234" s="4">
        <v>1.1111010001111099E+44</v>
      </c>
      <c r="L3234" t="s">
        <v>11323</v>
      </c>
      <c r="M3234" t="s">
        <v>915</v>
      </c>
      <c r="N3234" t="s">
        <v>10813</v>
      </c>
      <c r="O3234" t="s">
        <v>25</v>
      </c>
      <c r="P3234" t="s">
        <v>20</v>
      </c>
      <c r="Q3234" t="s">
        <v>3597</v>
      </c>
    </row>
    <row r="3235" spans="1:17" x14ac:dyDescent="0.25">
      <c r="A3235" t="s">
        <v>11321</v>
      </c>
      <c r="B3235" t="s">
        <v>28</v>
      </c>
      <c r="C3235">
        <v>1</v>
      </c>
      <c r="D3235" t="s">
        <v>18</v>
      </c>
      <c r="E3235" t="s">
        <v>33</v>
      </c>
      <c r="F3235" s="1">
        <v>0.45833333333333331</v>
      </c>
      <c r="G3235" t="s">
        <v>10633</v>
      </c>
      <c r="H3235" t="s">
        <v>3482</v>
      </c>
      <c r="I3235">
        <v>60</v>
      </c>
      <c r="J3235">
        <v>36</v>
      </c>
      <c r="K3235" s="4">
        <v>1.1111110001111099E+44</v>
      </c>
      <c r="L3235" t="s">
        <v>11323</v>
      </c>
      <c r="M3235" t="s">
        <v>915</v>
      </c>
      <c r="N3235" t="s">
        <v>10813</v>
      </c>
      <c r="O3235" t="s">
        <v>25</v>
      </c>
      <c r="P3235" t="s">
        <v>20</v>
      </c>
      <c r="Q3235" t="s">
        <v>3598</v>
      </c>
    </row>
    <row r="3236" spans="1:17" x14ac:dyDescent="0.25">
      <c r="A3236" t="s">
        <v>11321</v>
      </c>
      <c r="B3236" t="s">
        <v>32</v>
      </c>
      <c r="C3236">
        <v>1</v>
      </c>
      <c r="D3236" t="s">
        <v>18</v>
      </c>
      <c r="E3236" t="s">
        <v>42</v>
      </c>
      <c r="F3236" s="1">
        <v>0.45833333333333331</v>
      </c>
      <c r="G3236" t="s">
        <v>11324</v>
      </c>
      <c r="H3236" t="s">
        <v>3482</v>
      </c>
      <c r="I3236">
        <v>60</v>
      </c>
      <c r="J3236">
        <v>36</v>
      </c>
      <c r="K3236" s="4">
        <v>1.1111110001111099E+44</v>
      </c>
      <c r="L3236" t="s">
        <v>11323</v>
      </c>
      <c r="M3236" t="s">
        <v>915</v>
      </c>
      <c r="N3236" t="s">
        <v>10813</v>
      </c>
      <c r="O3236" t="s">
        <v>25</v>
      </c>
      <c r="P3236" t="s">
        <v>20</v>
      </c>
      <c r="Q3236" t="s">
        <v>3599</v>
      </c>
    </row>
    <row r="3237" spans="1:17" x14ac:dyDescent="0.25">
      <c r="A3237" t="s">
        <v>11325</v>
      </c>
      <c r="B3237" t="s">
        <v>17</v>
      </c>
      <c r="C3237">
        <v>1</v>
      </c>
      <c r="D3237" t="s">
        <v>18</v>
      </c>
      <c r="E3237" t="s">
        <v>29</v>
      </c>
      <c r="F3237" s="1">
        <v>0.45833333333333331</v>
      </c>
      <c r="G3237" t="s">
        <v>10609</v>
      </c>
      <c r="H3237" t="s">
        <v>11326</v>
      </c>
      <c r="I3237">
        <v>60</v>
      </c>
      <c r="J3237">
        <v>45</v>
      </c>
      <c r="K3237" s="4">
        <v>1.1111100111111E+24</v>
      </c>
      <c r="L3237" t="s">
        <v>11327</v>
      </c>
      <c r="M3237" t="s">
        <v>915</v>
      </c>
      <c r="N3237" t="s">
        <v>10813</v>
      </c>
      <c r="O3237" t="s">
        <v>66</v>
      </c>
      <c r="P3237" t="s">
        <v>20</v>
      </c>
      <c r="Q3237" t="s">
        <v>3600</v>
      </c>
    </row>
    <row r="3238" spans="1:17" x14ac:dyDescent="0.25">
      <c r="A3238" t="s">
        <v>11325</v>
      </c>
      <c r="B3238" t="s">
        <v>28</v>
      </c>
      <c r="C3238">
        <v>1</v>
      </c>
      <c r="D3238" t="s">
        <v>18</v>
      </c>
      <c r="E3238" t="s">
        <v>33</v>
      </c>
      <c r="F3238" s="1">
        <v>0.45833333333333331</v>
      </c>
      <c r="G3238" t="s">
        <v>10371</v>
      </c>
      <c r="H3238" t="s">
        <v>11328</v>
      </c>
      <c r="I3238">
        <v>60</v>
      </c>
      <c r="J3238">
        <v>45</v>
      </c>
      <c r="K3238" s="4">
        <v>1.1111100111111E+24</v>
      </c>
      <c r="L3238" t="s">
        <v>11327</v>
      </c>
      <c r="M3238" t="s">
        <v>915</v>
      </c>
      <c r="N3238" t="s">
        <v>10813</v>
      </c>
      <c r="O3238" t="s">
        <v>66</v>
      </c>
      <c r="P3238" t="s">
        <v>20</v>
      </c>
      <c r="Q3238" t="s">
        <v>3601</v>
      </c>
    </row>
    <row r="3239" spans="1:17" x14ac:dyDescent="0.25">
      <c r="A3239" t="s">
        <v>11325</v>
      </c>
      <c r="B3239" t="s">
        <v>32</v>
      </c>
      <c r="C3239">
        <v>1</v>
      </c>
      <c r="D3239" t="s">
        <v>18</v>
      </c>
      <c r="E3239" t="s">
        <v>42</v>
      </c>
      <c r="F3239" s="1">
        <v>0.41666666666666669</v>
      </c>
      <c r="G3239" t="s">
        <v>10609</v>
      </c>
      <c r="H3239" t="s">
        <v>11329</v>
      </c>
      <c r="I3239">
        <v>60</v>
      </c>
      <c r="J3239">
        <v>45</v>
      </c>
      <c r="K3239" s="4">
        <v>1.1111100111111E+24</v>
      </c>
      <c r="L3239" t="s">
        <v>11327</v>
      </c>
      <c r="M3239" t="s">
        <v>915</v>
      </c>
      <c r="N3239" t="s">
        <v>10813</v>
      </c>
      <c r="O3239" t="s">
        <v>66</v>
      </c>
      <c r="P3239" t="s">
        <v>20</v>
      </c>
      <c r="Q3239" t="s">
        <v>3602</v>
      </c>
    </row>
    <row r="3240" spans="1:17" x14ac:dyDescent="0.25">
      <c r="A3240" t="s">
        <v>11325</v>
      </c>
      <c r="B3240" t="s">
        <v>44</v>
      </c>
      <c r="C3240">
        <v>1</v>
      </c>
      <c r="D3240" t="s">
        <v>18</v>
      </c>
      <c r="E3240" t="s">
        <v>19</v>
      </c>
      <c r="F3240" s="1">
        <v>0.33333333333333331</v>
      </c>
      <c r="G3240" t="s">
        <v>10669</v>
      </c>
      <c r="H3240" t="s">
        <v>11330</v>
      </c>
      <c r="I3240">
        <v>60</v>
      </c>
      <c r="J3240">
        <v>45</v>
      </c>
      <c r="K3240" s="4">
        <v>1.1111100111111E+24</v>
      </c>
      <c r="L3240" t="s">
        <v>11327</v>
      </c>
      <c r="M3240" t="s">
        <v>915</v>
      </c>
      <c r="N3240" t="s">
        <v>10813</v>
      </c>
      <c r="O3240" t="s">
        <v>66</v>
      </c>
      <c r="P3240" t="s">
        <v>45</v>
      </c>
      <c r="Q3240" t="s">
        <v>3603</v>
      </c>
    </row>
    <row r="3241" spans="1:17" x14ac:dyDescent="0.25">
      <c r="A3241" t="s">
        <v>11331</v>
      </c>
      <c r="B3241" t="s">
        <v>405</v>
      </c>
      <c r="C3241">
        <v>1</v>
      </c>
      <c r="D3241" t="s">
        <v>18</v>
      </c>
      <c r="E3241" t="s">
        <v>42</v>
      </c>
      <c r="F3241" s="1">
        <v>0.625</v>
      </c>
      <c r="G3241" t="s">
        <v>10822</v>
      </c>
      <c r="H3241" t="s">
        <v>3523</v>
      </c>
      <c r="I3241">
        <v>180</v>
      </c>
      <c r="J3241">
        <v>24</v>
      </c>
      <c r="K3241" s="4">
        <v>1.1100011111000001E+40</v>
      </c>
      <c r="L3241" t="s">
        <v>11332</v>
      </c>
      <c r="M3241" t="s">
        <v>24</v>
      </c>
      <c r="N3241" t="s">
        <v>10813</v>
      </c>
      <c r="O3241" t="s">
        <v>25</v>
      </c>
      <c r="P3241" t="s">
        <v>395</v>
      </c>
      <c r="Q3241" t="s">
        <v>3604</v>
      </c>
    </row>
    <row r="3242" spans="1:17" x14ac:dyDescent="0.25">
      <c r="A3242" t="s">
        <v>11331</v>
      </c>
      <c r="B3242" t="s">
        <v>17</v>
      </c>
      <c r="C3242">
        <v>1</v>
      </c>
      <c r="D3242" t="s">
        <v>18</v>
      </c>
      <c r="E3242" t="s">
        <v>29</v>
      </c>
      <c r="F3242" s="1">
        <v>0.375</v>
      </c>
      <c r="G3242" t="s">
        <v>10633</v>
      </c>
      <c r="H3242" t="s">
        <v>3523</v>
      </c>
      <c r="I3242">
        <v>60</v>
      </c>
      <c r="J3242">
        <v>24</v>
      </c>
      <c r="K3242" s="4">
        <v>1.1111010001101101E+44</v>
      </c>
      <c r="L3242" t="s">
        <v>11332</v>
      </c>
      <c r="M3242" t="s">
        <v>915</v>
      </c>
      <c r="N3242" t="s">
        <v>10813</v>
      </c>
      <c r="O3242" t="s">
        <v>25</v>
      </c>
      <c r="P3242" t="s">
        <v>20</v>
      </c>
      <c r="Q3242" t="s">
        <v>3605</v>
      </c>
    </row>
    <row r="3243" spans="1:17" x14ac:dyDescent="0.25">
      <c r="A3243" t="s">
        <v>11331</v>
      </c>
      <c r="B3243" t="s">
        <v>28</v>
      </c>
      <c r="C3243">
        <v>1</v>
      </c>
      <c r="D3243" t="s">
        <v>18</v>
      </c>
      <c r="E3243" t="s">
        <v>33</v>
      </c>
      <c r="F3243" s="1">
        <v>0.375</v>
      </c>
      <c r="G3243" t="s">
        <v>10630</v>
      </c>
      <c r="H3243" t="s">
        <v>3523</v>
      </c>
      <c r="I3243">
        <v>60</v>
      </c>
      <c r="J3243">
        <v>24</v>
      </c>
      <c r="K3243" s="4">
        <v>1.1111110001111099E+44</v>
      </c>
      <c r="L3243" t="s">
        <v>11332</v>
      </c>
      <c r="M3243" t="s">
        <v>915</v>
      </c>
      <c r="N3243" t="s">
        <v>10813</v>
      </c>
      <c r="O3243" t="s">
        <v>25</v>
      </c>
      <c r="P3243" t="s">
        <v>20</v>
      </c>
      <c r="Q3243" t="s">
        <v>3606</v>
      </c>
    </row>
    <row r="3244" spans="1:17" x14ac:dyDescent="0.25">
      <c r="A3244" t="s">
        <v>11331</v>
      </c>
      <c r="B3244" t="s">
        <v>32</v>
      </c>
      <c r="C3244">
        <v>1</v>
      </c>
      <c r="D3244" t="s">
        <v>18</v>
      </c>
      <c r="E3244" t="s">
        <v>19</v>
      </c>
      <c r="F3244" s="1">
        <v>0.41666666666666669</v>
      </c>
      <c r="G3244" t="s">
        <v>10379</v>
      </c>
      <c r="H3244" t="s">
        <v>3523</v>
      </c>
      <c r="I3244">
        <v>60</v>
      </c>
      <c r="J3244">
        <v>24</v>
      </c>
      <c r="K3244" s="4">
        <v>1.1111010001111099E+44</v>
      </c>
      <c r="L3244" t="s">
        <v>11332</v>
      </c>
      <c r="M3244" t="s">
        <v>915</v>
      </c>
      <c r="N3244" t="s">
        <v>10813</v>
      </c>
      <c r="O3244" t="s">
        <v>25</v>
      </c>
      <c r="P3244" t="s">
        <v>20</v>
      </c>
      <c r="Q3244" t="s">
        <v>3607</v>
      </c>
    </row>
    <row r="3245" spans="1:17" x14ac:dyDescent="0.25">
      <c r="A3245" t="s">
        <v>11331</v>
      </c>
      <c r="B3245" t="s">
        <v>36</v>
      </c>
      <c r="C3245">
        <v>1</v>
      </c>
      <c r="D3245" t="s">
        <v>18</v>
      </c>
      <c r="E3245" t="s">
        <v>29</v>
      </c>
      <c r="F3245" s="1">
        <v>0.33333333333333331</v>
      </c>
      <c r="G3245" t="s">
        <v>10633</v>
      </c>
      <c r="H3245" t="s">
        <v>38</v>
      </c>
      <c r="I3245">
        <v>120</v>
      </c>
      <c r="J3245">
        <v>24</v>
      </c>
      <c r="K3245" s="4">
        <v>1.0000000000000001E+32</v>
      </c>
      <c r="L3245" t="s">
        <v>38</v>
      </c>
      <c r="M3245" t="s">
        <v>915</v>
      </c>
      <c r="N3245" t="s">
        <v>10813</v>
      </c>
      <c r="O3245" t="s">
        <v>25</v>
      </c>
      <c r="P3245" t="s">
        <v>39</v>
      </c>
      <c r="Q3245" t="s">
        <v>3608</v>
      </c>
    </row>
    <row r="3246" spans="1:17" x14ac:dyDescent="0.25">
      <c r="A3246" t="s">
        <v>11333</v>
      </c>
      <c r="B3246" t="s">
        <v>405</v>
      </c>
      <c r="C3246">
        <v>1</v>
      </c>
      <c r="D3246" t="s">
        <v>18</v>
      </c>
      <c r="E3246" t="s">
        <v>19</v>
      </c>
      <c r="F3246" s="1">
        <v>0.58333333333333337</v>
      </c>
      <c r="G3246" t="s">
        <v>11250</v>
      </c>
      <c r="H3246" t="s">
        <v>3504</v>
      </c>
      <c r="I3246">
        <v>180</v>
      </c>
      <c r="J3246">
        <v>26</v>
      </c>
      <c r="K3246" s="4">
        <v>1.11111E+16</v>
      </c>
      <c r="L3246" t="s">
        <v>11334</v>
      </c>
      <c r="M3246" t="s">
        <v>24</v>
      </c>
      <c r="N3246" t="s">
        <v>10813</v>
      </c>
      <c r="O3246" t="s">
        <v>66</v>
      </c>
      <c r="P3246" t="s">
        <v>395</v>
      </c>
      <c r="Q3246" t="s">
        <v>3609</v>
      </c>
    </row>
    <row r="3247" spans="1:17" x14ac:dyDescent="0.25">
      <c r="A3247" t="s">
        <v>11333</v>
      </c>
      <c r="B3247" t="s">
        <v>17</v>
      </c>
      <c r="C3247">
        <v>1</v>
      </c>
      <c r="D3247" t="s">
        <v>18</v>
      </c>
      <c r="E3247" t="s">
        <v>42</v>
      </c>
      <c r="F3247" s="1">
        <v>0.45833333333333331</v>
      </c>
      <c r="G3247" t="s">
        <v>11335</v>
      </c>
      <c r="H3247" t="s">
        <v>11336</v>
      </c>
      <c r="I3247">
        <v>60</v>
      </c>
      <c r="J3247">
        <v>26</v>
      </c>
      <c r="K3247" s="4">
        <v>1.1111100111111E+24</v>
      </c>
      <c r="L3247" t="s">
        <v>11337</v>
      </c>
      <c r="M3247" t="s">
        <v>915</v>
      </c>
      <c r="N3247" t="s">
        <v>10813</v>
      </c>
      <c r="O3247" t="s">
        <v>66</v>
      </c>
      <c r="P3247" t="s">
        <v>20</v>
      </c>
      <c r="Q3247" t="s">
        <v>3610</v>
      </c>
    </row>
    <row r="3248" spans="1:17" x14ac:dyDescent="0.25">
      <c r="A3248" t="s">
        <v>11333</v>
      </c>
      <c r="B3248" t="s">
        <v>28</v>
      </c>
      <c r="C3248">
        <v>1</v>
      </c>
      <c r="D3248" t="s">
        <v>18</v>
      </c>
      <c r="E3248" t="s">
        <v>29</v>
      </c>
      <c r="F3248" s="1">
        <v>0.54166666666666663</v>
      </c>
      <c r="G3248" t="s">
        <v>9838</v>
      </c>
      <c r="H3248" t="s">
        <v>11338</v>
      </c>
      <c r="I3248">
        <v>60</v>
      </c>
      <c r="J3248">
        <v>26</v>
      </c>
      <c r="K3248" s="4">
        <v>1.1111100111111E+24</v>
      </c>
      <c r="L3248" t="s">
        <v>11337</v>
      </c>
      <c r="M3248" t="s">
        <v>915</v>
      </c>
      <c r="N3248" t="s">
        <v>10813</v>
      </c>
      <c r="O3248" t="s">
        <v>66</v>
      </c>
      <c r="P3248" t="s">
        <v>20</v>
      </c>
      <c r="Q3248" t="s">
        <v>3611</v>
      </c>
    </row>
    <row r="3249" spans="1:17" x14ac:dyDescent="0.25">
      <c r="A3249" t="s">
        <v>11333</v>
      </c>
      <c r="B3249" t="s">
        <v>32</v>
      </c>
      <c r="C3249">
        <v>1</v>
      </c>
      <c r="D3249" t="s">
        <v>18</v>
      </c>
      <c r="E3249" t="s">
        <v>19</v>
      </c>
      <c r="F3249" s="1">
        <v>0.45833333333333331</v>
      </c>
      <c r="G3249" t="s">
        <v>10379</v>
      </c>
      <c r="H3249" t="s">
        <v>11339</v>
      </c>
      <c r="I3249">
        <v>60</v>
      </c>
      <c r="J3249">
        <v>26</v>
      </c>
      <c r="K3249" s="4">
        <v>1.1111100111111E+24</v>
      </c>
      <c r="L3249" t="s">
        <v>11337</v>
      </c>
      <c r="M3249" t="s">
        <v>915</v>
      </c>
      <c r="N3249" t="s">
        <v>10813</v>
      </c>
      <c r="O3249" t="s">
        <v>66</v>
      </c>
      <c r="P3249" t="s">
        <v>20</v>
      </c>
      <c r="Q3249" t="s">
        <v>3612</v>
      </c>
    </row>
    <row r="3250" spans="1:17" x14ac:dyDescent="0.25">
      <c r="A3250" t="s">
        <v>11340</v>
      </c>
      <c r="B3250" t="s">
        <v>405</v>
      </c>
      <c r="C3250">
        <v>1</v>
      </c>
      <c r="D3250" t="s">
        <v>18</v>
      </c>
      <c r="E3250" t="s">
        <v>42</v>
      </c>
      <c r="F3250" s="1">
        <v>0.375</v>
      </c>
      <c r="G3250" t="s">
        <v>11341</v>
      </c>
      <c r="H3250" t="s">
        <v>11342</v>
      </c>
      <c r="I3250">
        <v>120</v>
      </c>
      <c r="J3250">
        <v>10</v>
      </c>
      <c r="K3250" s="4">
        <v>1.11E+42</v>
      </c>
      <c r="L3250" t="s">
        <v>11343</v>
      </c>
      <c r="M3250" t="s">
        <v>24</v>
      </c>
      <c r="N3250" t="s">
        <v>10813</v>
      </c>
      <c r="O3250" t="s">
        <v>25</v>
      </c>
      <c r="P3250" t="s">
        <v>395</v>
      </c>
      <c r="Q3250" t="s">
        <v>3613</v>
      </c>
    </row>
    <row r="3251" spans="1:17" x14ac:dyDescent="0.25">
      <c r="A3251" t="s">
        <v>11340</v>
      </c>
      <c r="B3251" t="s">
        <v>405</v>
      </c>
      <c r="C3251">
        <v>2</v>
      </c>
      <c r="D3251" t="s">
        <v>18</v>
      </c>
      <c r="E3251" t="s">
        <v>33</v>
      </c>
      <c r="F3251" s="1">
        <v>0.625</v>
      </c>
      <c r="G3251" t="s">
        <v>11341</v>
      </c>
      <c r="H3251" t="s">
        <v>11344</v>
      </c>
      <c r="I3251">
        <v>120</v>
      </c>
      <c r="J3251">
        <v>9</v>
      </c>
      <c r="K3251" s="4">
        <v>1.11E+42</v>
      </c>
      <c r="L3251" t="s">
        <v>11343</v>
      </c>
      <c r="M3251" t="s">
        <v>24</v>
      </c>
      <c r="N3251" t="s">
        <v>10813</v>
      </c>
      <c r="O3251" t="s">
        <v>25</v>
      </c>
      <c r="P3251" t="s">
        <v>395</v>
      </c>
      <c r="Q3251" t="s">
        <v>3614</v>
      </c>
    </row>
    <row r="3252" spans="1:17" x14ac:dyDescent="0.25">
      <c r="A3252" t="s">
        <v>11340</v>
      </c>
      <c r="B3252" t="s">
        <v>17</v>
      </c>
      <c r="C3252">
        <v>1</v>
      </c>
      <c r="D3252" t="s">
        <v>18</v>
      </c>
      <c r="E3252" t="s">
        <v>29</v>
      </c>
      <c r="F3252" s="1">
        <v>0.5</v>
      </c>
      <c r="G3252" t="s">
        <v>9834</v>
      </c>
      <c r="H3252" t="s">
        <v>11345</v>
      </c>
      <c r="I3252">
        <v>60</v>
      </c>
      <c r="J3252">
        <v>19</v>
      </c>
      <c r="K3252" s="4">
        <v>1.1111010001111099E+44</v>
      </c>
      <c r="L3252" t="s">
        <v>11343</v>
      </c>
      <c r="M3252" t="s">
        <v>915</v>
      </c>
      <c r="N3252" t="s">
        <v>10813</v>
      </c>
      <c r="O3252" t="s">
        <v>25</v>
      </c>
      <c r="P3252" t="s">
        <v>20</v>
      </c>
      <c r="Q3252" t="s">
        <v>3615</v>
      </c>
    </row>
    <row r="3253" spans="1:17" x14ac:dyDescent="0.25">
      <c r="A3253" t="s">
        <v>11340</v>
      </c>
      <c r="B3253" t="s">
        <v>28</v>
      </c>
      <c r="C3253">
        <v>1</v>
      </c>
      <c r="D3253" t="s">
        <v>18</v>
      </c>
      <c r="E3253" t="s">
        <v>42</v>
      </c>
      <c r="F3253" s="1">
        <v>0.33333333333333331</v>
      </c>
      <c r="G3253" t="s">
        <v>11346</v>
      </c>
      <c r="H3253" t="s">
        <v>11347</v>
      </c>
      <c r="I3253">
        <v>60</v>
      </c>
      <c r="J3253">
        <v>19</v>
      </c>
      <c r="K3253" s="4">
        <v>1.1111110001111099E+44</v>
      </c>
      <c r="L3253" t="s">
        <v>11343</v>
      </c>
      <c r="M3253" t="s">
        <v>915</v>
      </c>
      <c r="N3253" t="s">
        <v>10813</v>
      </c>
      <c r="O3253" t="s">
        <v>25</v>
      </c>
      <c r="P3253" t="s">
        <v>20</v>
      </c>
      <c r="Q3253" t="s">
        <v>3616</v>
      </c>
    </row>
    <row r="3254" spans="1:17" x14ac:dyDescent="0.25">
      <c r="A3254" t="s">
        <v>11340</v>
      </c>
      <c r="B3254" t="s">
        <v>32</v>
      </c>
      <c r="C3254">
        <v>1</v>
      </c>
      <c r="D3254" t="s">
        <v>18</v>
      </c>
      <c r="E3254" t="s">
        <v>33</v>
      </c>
      <c r="F3254" s="1">
        <v>0.41666666666666669</v>
      </c>
      <c r="G3254" t="s">
        <v>10596</v>
      </c>
      <c r="H3254" t="s">
        <v>11348</v>
      </c>
      <c r="I3254">
        <v>60</v>
      </c>
      <c r="J3254">
        <v>19</v>
      </c>
      <c r="K3254" s="4">
        <v>1.1111110001111099E+44</v>
      </c>
      <c r="L3254" t="s">
        <v>11343</v>
      </c>
      <c r="M3254" t="s">
        <v>915</v>
      </c>
      <c r="N3254" t="s">
        <v>10813</v>
      </c>
      <c r="O3254" t="s">
        <v>25</v>
      </c>
      <c r="P3254" t="s">
        <v>20</v>
      </c>
      <c r="Q3254" t="s">
        <v>3617</v>
      </c>
    </row>
    <row r="3255" spans="1:17" x14ac:dyDescent="0.25">
      <c r="A3255" t="s">
        <v>11349</v>
      </c>
      <c r="B3255" t="s">
        <v>17</v>
      </c>
      <c r="C3255">
        <v>1</v>
      </c>
      <c r="D3255" t="s">
        <v>18</v>
      </c>
      <c r="E3255" t="s">
        <v>33</v>
      </c>
      <c r="F3255" s="1">
        <v>0.5</v>
      </c>
      <c r="G3255" t="s">
        <v>9221</v>
      </c>
      <c r="H3255" t="s">
        <v>3576</v>
      </c>
      <c r="I3255">
        <v>120</v>
      </c>
      <c r="J3255">
        <v>24</v>
      </c>
      <c r="K3255" s="4">
        <v>1.1100000111111E+24</v>
      </c>
      <c r="L3255" t="s">
        <v>11350</v>
      </c>
      <c r="M3255" t="s">
        <v>24</v>
      </c>
      <c r="N3255" t="s">
        <v>10813</v>
      </c>
      <c r="O3255" t="s">
        <v>66</v>
      </c>
      <c r="P3255" t="s">
        <v>20</v>
      </c>
      <c r="Q3255" t="s">
        <v>3618</v>
      </c>
    </row>
    <row r="3256" spans="1:17" x14ac:dyDescent="0.25">
      <c r="A3256" t="s">
        <v>11349</v>
      </c>
      <c r="B3256" t="s">
        <v>28</v>
      </c>
      <c r="C3256" t="s">
        <v>411</v>
      </c>
      <c r="D3256" t="s">
        <v>18</v>
      </c>
      <c r="E3256" t="s">
        <v>19</v>
      </c>
      <c r="F3256" s="1">
        <v>0.54166666666666663</v>
      </c>
      <c r="G3256" t="s">
        <v>9227</v>
      </c>
      <c r="H3256" t="s">
        <v>3576</v>
      </c>
      <c r="I3256">
        <v>120</v>
      </c>
      <c r="J3256">
        <v>13</v>
      </c>
      <c r="K3256" s="4">
        <v>1.1E+24</v>
      </c>
      <c r="L3256" t="s">
        <v>11350</v>
      </c>
      <c r="M3256" t="s">
        <v>24</v>
      </c>
      <c r="N3256" t="s">
        <v>10813</v>
      </c>
      <c r="O3256" t="s">
        <v>66</v>
      </c>
      <c r="P3256" t="s">
        <v>20</v>
      </c>
      <c r="Q3256" t="s">
        <v>3619</v>
      </c>
    </row>
    <row r="3257" spans="1:17" x14ac:dyDescent="0.25">
      <c r="A3257" t="s">
        <v>11349</v>
      </c>
      <c r="B3257" t="s">
        <v>28</v>
      </c>
      <c r="C3257" t="s">
        <v>413</v>
      </c>
      <c r="D3257" t="s">
        <v>18</v>
      </c>
      <c r="E3257" t="s">
        <v>29</v>
      </c>
      <c r="F3257" s="1">
        <v>0.58333333333333337</v>
      </c>
      <c r="G3257" t="s">
        <v>10596</v>
      </c>
      <c r="H3257" t="s">
        <v>3576</v>
      </c>
      <c r="I3257">
        <v>120</v>
      </c>
      <c r="J3257">
        <v>13</v>
      </c>
      <c r="K3257" s="4">
        <v>1E+22</v>
      </c>
      <c r="L3257" t="s">
        <v>11350</v>
      </c>
      <c r="M3257" t="s">
        <v>24</v>
      </c>
      <c r="N3257" t="s">
        <v>10813</v>
      </c>
      <c r="O3257" t="s">
        <v>66</v>
      </c>
      <c r="P3257" t="s">
        <v>20</v>
      </c>
      <c r="Q3257" t="s">
        <v>3619</v>
      </c>
    </row>
    <row r="3258" spans="1:17" x14ac:dyDescent="0.25">
      <c r="A3258" t="s">
        <v>11351</v>
      </c>
      <c r="B3258" t="s">
        <v>17</v>
      </c>
      <c r="C3258">
        <v>1</v>
      </c>
      <c r="D3258" t="s">
        <v>18</v>
      </c>
      <c r="E3258" t="s">
        <v>37</v>
      </c>
      <c r="F3258" s="1">
        <v>0.58333333333333337</v>
      </c>
      <c r="G3258" t="s">
        <v>11352</v>
      </c>
      <c r="H3258" t="s">
        <v>3620</v>
      </c>
      <c r="I3258">
        <v>120</v>
      </c>
      <c r="J3258">
        <v>8</v>
      </c>
      <c r="K3258" s="4">
        <v>1.11101100011111E+44</v>
      </c>
      <c r="L3258" t="s">
        <v>38</v>
      </c>
      <c r="M3258" t="s">
        <v>24</v>
      </c>
      <c r="N3258" t="s">
        <v>10813</v>
      </c>
      <c r="O3258" t="s">
        <v>453</v>
      </c>
      <c r="P3258" t="s">
        <v>20</v>
      </c>
      <c r="Q3258" t="s">
        <v>3621</v>
      </c>
    </row>
    <row r="3259" spans="1:17" x14ac:dyDescent="0.25">
      <c r="A3259" t="s">
        <v>11353</v>
      </c>
      <c r="B3259" t="s">
        <v>17</v>
      </c>
      <c r="C3259">
        <v>1</v>
      </c>
      <c r="D3259" t="s">
        <v>18</v>
      </c>
      <c r="E3259" t="s">
        <v>37</v>
      </c>
      <c r="F3259" s="1">
        <v>0.58333333333333337</v>
      </c>
      <c r="G3259" t="s">
        <v>11352</v>
      </c>
      <c r="H3259" t="s">
        <v>3620</v>
      </c>
      <c r="I3259">
        <v>120</v>
      </c>
      <c r="J3259">
        <v>36</v>
      </c>
      <c r="K3259" s="4">
        <v>1.11101100011111E+44</v>
      </c>
      <c r="L3259" t="s">
        <v>38</v>
      </c>
      <c r="M3259" t="s">
        <v>24</v>
      </c>
      <c r="N3259" t="s">
        <v>10813</v>
      </c>
      <c r="O3259" t="s">
        <v>453</v>
      </c>
      <c r="P3259" t="s">
        <v>20</v>
      </c>
      <c r="Q3259" t="s">
        <v>3622</v>
      </c>
    </row>
    <row r="3260" spans="1:17" x14ac:dyDescent="0.25">
      <c r="A3260" t="s">
        <v>11354</v>
      </c>
      <c r="B3260" t="s">
        <v>17</v>
      </c>
      <c r="C3260">
        <v>1</v>
      </c>
      <c r="D3260" t="s">
        <v>18</v>
      </c>
      <c r="E3260" t="s">
        <v>19</v>
      </c>
      <c r="F3260" s="1">
        <v>0.375</v>
      </c>
      <c r="G3260" t="s">
        <v>10652</v>
      </c>
      <c r="H3260" t="s">
        <v>3399</v>
      </c>
      <c r="I3260">
        <v>480</v>
      </c>
      <c r="J3260">
        <v>6</v>
      </c>
      <c r="K3260" s="4">
        <v>1E+27</v>
      </c>
      <c r="L3260" t="s">
        <v>11355</v>
      </c>
      <c r="M3260" t="s">
        <v>915</v>
      </c>
      <c r="N3260" t="s">
        <v>10963</v>
      </c>
      <c r="O3260" t="s">
        <v>453</v>
      </c>
      <c r="P3260" t="s">
        <v>20</v>
      </c>
      <c r="Q3260" t="s">
        <v>3623</v>
      </c>
    </row>
    <row r="3261" spans="1:17" x14ac:dyDescent="0.25">
      <c r="A3261" t="s">
        <v>11354</v>
      </c>
      <c r="B3261" t="s">
        <v>28</v>
      </c>
      <c r="C3261">
        <v>1</v>
      </c>
      <c r="D3261" t="s">
        <v>18</v>
      </c>
      <c r="E3261" t="s">
        <v>29</v>
      </c>
      <c r="F3261" s="1">
        <v>0.375</v>
      </c>
      <c r="G3261" t="s">
        <v>10652</v>
      </c>
      <c r="H3261" t="s">
        <v>3399</v>
      </c>
      <c r="I3261">
        <v>480</v>
      </c>
      <c r="J3261">
        <v>6</v>
      </c>
      <c r="K3261" s="4">
        <v>1E+27</v>
      </c>
      <c r="L3261" t="s">
        <v>11355</v>
      </c>
      <c r="M3261" t="s">
        <v>915</v>
      </c>
      <c r="N3261" t="s">
        <v>10963</v>
      </c>
      <c r="O3261" t="s">
        <v>453</v>
      </c>
      <c r="P3261" t="s">
        <v>20</v>
      </c>
      <c r="Q3261" t="s">
        <v>3624</v>
      </c>
    </row>
    <row r="3262" spans="1:17" x14ac:dyDescent="0.25">
      <c r="A3262" t="s">
        <v>11354</v>
      </c>
      <c r="B3262" t="s">
        <v>32</v>
      </c>
      <c r="C3262">
        <v>1</v>
      </c>
      <c r="D3262" t="s">
        <v>18</v>
      </c>
      <c r="E3262" t="s">
        <v>19</v>
      </c>
      <c r="F3262" s="1">
        <v>0.375</v>
      </c>
      <c r="G3262" t="s">
        <v>10952</v>
      </c>
      <c r="H3262" t="s">
        <v>3399</v>
      </c>
      <c r="I3262">
        <v>480</v>
      </c>
      <c r="J3262">
        <v>6</v>
      </c>
      <c r="K3262" s="4">
        <v>9.9999999999999998E+23</v>
      </c>
      <c r="L3262" t="s">
        <v>11355</v>
      </c>
      <c r="M3262" t="s">
        <v>24</v>
      </c>
      <c r="N3262" t="s">
        <v>10963</v>
      </c>
      <c r="O3262" t="s">
        <v>453</v>
      </c>
      <c r="P3262" t="s">
        <v>20</v>
      </c>
      <c r="Q3262" t="s">
        <v>3625</v>
      </c>
    </row>
    <row r="3263" spans="1:17" x14ac:dyDescent="0.25">
      <c r="A3263" t="s">
        <v>11354</v>
      </c>
      <c r="B3263" t="s">
        <v>479</v>
      </c>
      <c r="C3263">
        <v>1</v>
      </c>
      <c r="D3263" t="s">
        <v>18</v>
      </c>
      <c r="E3263" t="s">
        <v>29</v>
      </c>
      <c r="F3263" s="1">
        <v>0.375</v>
      </c>
      <c r="G3263" t="s">
        <v>10952</v>
      </c>
      <c r="H3263" t="s">
        <v>3399</v>
      </c>
      <c r="I3263">
        <v>480</v>
      </c>
      <c r="J3263">
        <v>6</v>
      </c>
      <c r="K3263" s="4">
        <v>9.9999999999999998E+23</v>
      </c>
      <c r="L3263" t="s">
        <v>11355</v>
      </c>
      <c r="M3263" t="s">
        <v>24</v>
      </c>
      <c r="N3263" t="s">
        <v>10963</v>
      </c>
      <c r="O3263" t="s">
        <v>453</v>
      </c>
      <c r="P3263" t="s">
        <v>20</v>
      </c>
      <c r="Q3263" t="s">
        <v>3626</v>
      </c>
    </row>
    <row r="3264" spans="1:17" x14ac:dyDescent="0.25">
      <c r="A3264" t="s">
        <v>11356</v>
      </c>
      <c r="B3264" t="s">
        <v>17</v>
      </c>
      <c r="C3264">
        <v>1</v>
      </c>
      <c r="D3264" t="s">
        <v>18</v>
      </c>
      <c r="E3264" t="s">
        <v>19</v>
      </c>
      <c r="F3264" s="1">
        <v>0.375</v>
      </c>
      <c r="G3264" t="s">
        <v>10173</v>
      </c>
      <c r="H3264" t="s">
        <v>38</v>
      </c>
      <c r="I3264">
        <v>480</v>
      </c>
      <c r="J3264">
        <v>4</v>
      </c>
      <c r="K3264" s="4">
        <v>1E+18</v>
      </c>
      <c r="L3264" t="s">
        <v>38</v>
      </c>
      <c r="M3264" t="s">
        <v>24</v>
      </c>
      <c r="N3264" t="s">
        <v>10963</v>
      </c>
      <c r="O3264" t="s">
        <v>453</v>
      </c>
      <c r="P3264" t="s">
        <v>20</v>
      </c>
      <c r="Q3264" t="s">
        <v>3627</v>
      </c>
    </row>
    <row r="3265" spans="1:17" x14ac:dyDescent="0.25">
      <c r="A3265" t="s">
        <v>11356</v>
      </c>
      <c r="B3265" t="s">
        <v>28</v>
      </c>
      <c r="C3265">
        <v>1</v>
      </c>
      <c r="D3265" t="s">
        <v>18</v>
      </c>
      <c r="E3265" t="s">
        <v>29</v>
      </c>
      <c r="F3265" s="1">
        <v>0.375</v>
      </c>
      <c r="G3265" t="s">
        <v>10173</v>
      </c>
      <c r="H3265" t="s">
        <v>38</v>
      </c>
      <c r="I3265">
        <v>480</v>
      </c>
      <c r="J3265">
        <v>4</v>
      </c>
      <c r="K3265" s="4">
        <v>1E+18</v>
      </c>
      <c r="L3265" t="s">
        <v>38</v>
      </c>
      <c r="M3265" t="s">
        <v>24</v>
      </c>
      <c r="N3265" t="s">
        <v>10963</v>
      </c>
      <c r="O3265" t="s">
        <v>453</v>
      </c>
      <c r="P3265" t="s">
        <v>20</v>
      </c>
      <c r="Q3265" t="s">
        <v>3628</v>
      </c>
    </row>
    <row r="3266" spans="1:17" x14ac:dyDescent="0.25">
      <c r="A3266" t="s">
        <v>11356</v>
      </c>
      <c r="B3266" t="s">
        <v>32</v>
      </c>
      <c r="C3266">
        <v>1</v>
      </c>
      <c r="D3266" t="s">
        <v>18</v>
      </c>
      <c r="E3266" t="s">
        <v>19</v>
      </c>
      <c r="F3266" s="1">
        <v>0.375</v>
      </c>
      <c r="G3266" t="s">
        <v>9359</v>
      </c>
      <c r="H3266" t="s">
        <v>38</v>
      </c>
      <c r="I3266">
        <v>480</v>
      </c>
      <c r="J3266">
        <v>4</v>
      </c>
      <c r="K3266" s="4">
        <v>1000000000000</v>
      </c>
      <c r="L3266" t="s">
        <v>38</v>
      </c>
      <c r="M3266" t="s">
        <v>24</v>
      </c>
      <c r="N3266" t="s">
        <v>10963</v>
      </c>
      <c r="O3266" t="s">
        <v>453</v>
      </c>
      <c r="P3266" t="s">
        <v>20</v>
      </c>
      <c r="Q3266" t="s">
        <v>3629</v>
      </c>
    </row>
    <row r="3267" spans="1:17" x14ac:dyDescent="0.25">
      <c r="A3267" t="s">
        <v>11356</v>
      </c>
      <c r="B3267" t="s">
        <v>479</v>
      </c>
      <c r="C3267">
        <v>1</v>
      </c>
      <c r="D3267" t="s">
        <v>18</v>
      </c>
      <c r="E3267" t="s">
        <v>29</v>
      </c>
      <c r="F3267" s="1">
        <v>0.375</v>
      </c>
      <c r="G3267" t="s">
        <v>9359</v>
      </c>
      <c r="H3267" t="s">
        <v>38</v>
      </c>
      <c r="I3267">
        <v>480</v>
      </c>
      <c r="J3267">
        <v>4</v>
      </c>
      <c r="K3267" s="4">
        <v>1000000000000</v>
      </c>
      <c r="L3267" t="s">
        <v>38</v>
      </c>
      <c r="M3267" t="s">
        <v>24</v>
      </c>
      <c r="N3267" t="s">
        <v>10963</v>
      </c>
      <c r="O3267" t="s">
        <v>453</v>
      </c>
      <c r="P3267" t="s">
        <v>20</v>
      </c>
      <c r="Q3267" t="s">
        <v>3630</v>
      </c>
    </row>
    <row r="3268" spans="1:17" x14ac:dyDescent="0.25">
      <c r="A3268" t="s">
        <v>11357</v>
      </c>
      <c r="B3268" t="s">
        <v>17</v>
      </c>
      <c r="C3268">
        <v>1</v>
      </c>
      <c r="D3268" t="s">
        <v>18</v>
      </c>
      <c r="E3268" t="s">
        <v>19</v>
      </c>
      <c r="F3268" s="1">
        <v>0.375</v>
      </c>
      <c r="G3268" t="s">
        <v>10652</v>
      </c>
      <c r="H3268" t="s">
        <v>2934</v>
      </c>
      <c r="I3268">
        <v>480</v>
      </c>
      <c r="J3268">
        <v>16</v>
      </c>
      <c r="K3268" s="4">
        <v>1E+17</v>
      </c>
      <c r="L3268" t="s">
        <v>11358</v>
      </c>
      <c r="M3268" t="s">
        <v>915</v>
      </c>
      <c r="N3268" t="s">
        <v>10963</v>
      </c>
      <c r="O3268" t="s">
        <v>453</v>
      </c>
      <c r="P3268" t="s">
        <v>20</v>
      </c>
      <c r="Q3268" t="s">
        <v>3631</v>
      </c>
    </row>
    <row r="3269" spans="1:17" x14ac:dyDescent="0.25">
      <c r="A3269" t="s">
        <v>11357</v>
      </c>
      <c r="B3269" t="s">
        <v>28</v>
      </c>
      <c r="C3269">
        <v>1</v>
      </c>
      <c r="D3269" t="s">
        <v>18</v>
      </c>
      <c r="E3269" t="s">
        <v>29</v>
      </c>
      <c r="F3269" s="1">
        <v>0.375</v>
      </c>
      <c r="G3269" t="s">
        <v>10652</v>
      </c>
      <c r="H3269" t="s">
        <v>2934</v>
      </c>
      <c r="I3269">
        <v>480</v>
      </c>
      <c r="J3269">
        <v>16</v>
      </c>
      <c r="K3269" s="4">
        <v>1E+17</v>
      </c>
      <c r="L3269" t="s">
        <v>11358</v>
      </c>
      <c r="M3269" t="s">
        <v>915</v>
      </c>
      <c r="N3269" t="s">
        <v>10963</v>
      </c>
      <c r="O3269" t="s">
        <v>453</v>
      </c>
      <c r="P3269" t="s">
        <v>20</v>
      </c>
      <c r="Q3269" t="s">
        <v>3632</v>
      </c>
    </row>
    <row r="3270" spans="1:17" x14ac:dyDescent="0.25">
      <c r="A3270" t="s">
        <v>11357</v>
      </c>
      <c r="B3270" t="s">
        <v>32</v>
      </c>
      <c r="C3270">
        <v>1</v>
      </c>
      <c r="D3270" t="s">
        <v>18</v>
      </c>
      <c r="E3270" t="s">
        <v>19</v>
      </c>
      <c r="F3270" s="1">
        <v>0.375</v>
      </c>
      <c r="G3270" t="s">
        <v>9841</v>
      </c>
      <c r="H3270" t="s">
        <v>2934</v>
      </c>
      <c r="I3270">
        <v>480</v>
      </c>
      <c r="J3270">
        <v>16</v>
      </c>
      <c r="K3270" s="4">
        <v>100000000000</v>
      </c>
      <c r="L3270" t="s">
        <v>11358</v>
      </c>
      <c r="M3270" t="s">
        <v>915</v>
      </c>
      <c r="N3270" t="s">
        <v>10963</v>
      </c>
      <c r="O3270" t="s">
        <v>453</v>
      </c>
      <c r="P3270" t="s">
        <v>20</v>
      </c>
      <c r="Q3270" t="s">
        <v>3633</v>
      </c>
    </row>
    <row r="3271" spans="1:17" x14ac:dyDescent="0.25">
      <c r="A3271" t="s">
        <v>11357</v>
      </c>
      <c r="B3271" t="s">
        <v>479</v>
      </c>
      <c r="C3271">
        <v>1</v>
      </c>
      <c r="D3271" t="s">
        <v>18</v>
      </c>
      <c r="E3271" t="s">
        <v>29</v>
      </c>
      <c r="F3271" s="1">
        <v>0.375</v>
      </c>
      <c r="G3271" t="s">
        <v>9841</v>
      </c>
      <c r="H3271" t="s">
        <v>2934</v>
      </c>
      <c r="I3271">
        <v>480</v>
      </c>
      <c r="J3271">
        <v>16</v>
      </c>
      <c r="K3271" s="4">
        <v>100000000000</v>
      </c>
      <c r="L3271" t="s">
        <v>11358</v>
      </c>
      <c r="M3271" t="s">
        <v>915</v>
      </c>
      <c r="N3271" t="s">
        <v>10963</v>
      </c>
      <c r="O3271" t="s">
        <v>453</v>
      </c>
      <c r="P3271" t="s">
        <v>20</v>
      </c>
      <c r="Q3271" t="s">
        <v>3634</v>
      </c>
    </row>
    <row r="3272" spans="1:17" x14ac:dyDescent="0.25">
      <c r="A3272" t="s">
        <v>11359</v>
      </c>
      <c r="B3272" t="s">
        <v>17</v>
      </c>
      <c r="C3272">
        <v>1</v>
      </c>
      <c r="D3272" t="s">
        <v>18</v>
      </c>
      <c r="E3272" t="s">
        <v>19</v>
      </c>
      <c r="F3272" s="1">
        <v>0.375</v>
      </c>
      <c r="G3272" t="s">
        <v>10652</v>
      </c>
      <c r="H3272" t="s">
        <v>2910</v>
      </c>
      <c r="I3272">
        <v>480</v>
      </c>
      <c r="J3272">
        <v>16</v>
      </c>
      <c r="K3272" s="4">
        <v>9.9999999999999992E+22</v>
      </c>
      <c r="L3272" t="s">
        <v>11360</v>
      </c>
      <c r="M3272" t="s">
        <v>915</v>
      </c>
      <c r="N3272" t="s">
        <v>10963</v>
      </c>
      <c r="O3272" t="s">
        <v>453</v>
      </c>
      <c r="P3272" t="s">
        <v>20</v>
      </c>
      <c r="Q3272" t="s">
        <v>3635</v>
      </c>
    </row>
    <row r="3273" spans="1:17" x14ac:dyDescent="0.25">
      <c r="A3273" t="s">
        <v>11359</v>
      </c>
      <c r="B3273" t="s">
        <v>28</v>
      </c>
      <c r="C3273">
        <v>1</v>
      </c>
      <c r="D3273" t="s">
        <v>18</v>
      </c>
      <c r="E3273" t="s">
        <v>29</v>
      </c>
      <c r="F3273" s="1">
        <v>0.375</v>
      </c>
      <c r="G3273" t="s">
        <v>10652</v>
      </c>
      <c r="H3273" t="s">
        <v>2910</v>
      </c>
      <c r="I3273">
        <v>480</v>
      </c>
      <c r="J3273">
        <v>16</v>
      </c>
      <c r="K3273" s="4">
        <v>9.9999999999999992E+22</v>
      </c>
      <c r="L3273" t="s">
        <v>11360</v>
      </c>
      <c r="M3273" t="s">
        <v>915</v>
      </c>
      <c r="N3273" t="s">
        <v>10963</v>
      </c>
      <c r="O3273" t="s">
        <v>453</v>
      </c>
      <c r="P3273" t="s">
        <v>20</v>
      </c>
      <c r="Q3273" t="s">
        <v>3636</v>
      </c>
    </row>
    <row r="3274" spans="1:17" x14ac:dyDescent="0.25">
      <c r="A3274" t="s">
        <v>11359</v>
      </c>
      <c r="B3274" t="s">
        <v>32</v>
      </c>
      <c r="C3274">
        <v>1</v>
      </c>
      <c r="D3274" t="s">
        <v>18</v>
      </c>
      <c r="E3274" t="s">
        <v>19</v>
      </c>
      <c r="F3274" s="1">
        <v>0.375</v>
      </c>
      <c r="G3274" t="s">
        <v>10652</v>
      </c>
      <c r="H3274" t="s">
        <v>2910</v>
      </c>
      <c r="I3274">
        <v>480</v>
      </c>
      <c r="J3274">
        <v>16</v>
      </c>
      <c r="K3274" s="4">
        <v>1E+20</v>
      </c>
      <c r="L3274" t="s">
        <v>11360</v>
      </c>
      <c r="M3274" t="s">
        <v>915</v>
      </c>
      <c r="N3274" t="s">
        <v>10963</v>
      </c>
      <c r="O3274" t="s">
        <v>453</v>
      </c>
      <c r="P3274" t="s">
        <v>20</v>
      </c>
      <c r="Q3274" t="s">
        <v>3637</v>
      </c>
    </row>
    <row r="3275" spans="1:17" x14ac:dyDescent="0.25">
      <c r="A3275" t="s">
        <v>11359</v>
      </c>
      <c r="B3275" t="s">
        <v>479</v>
      </c>
      <c r="C3275">
        <v>1</v>
      </c>
      <c r="D3275" t="s">
        <v>18</v>
      </c>
      <c r="E3275" t="s">
        <v>29</v>
      </c>
      <c r="F3275" s="1">
        <v>0.375</v>
      </c>
      <c r="G3275" t="s">
        <v>10652</v>
      </c>
      <c r="H3275" t="s">
        <v>2910</v>
      </c>
      <c r="I3275">
        <v>480</v>
      </c>
      <c r="J3275">
        <v>16</v>
      </c>
      <c r="K3275" s="4">
        <v>1E+20</v>
      </c>
      <c r="L3275" t="s">
        <v>11360</v>
      </c>
      <c r="M3275" t="s">
        <v>915</v>
      </c>
      <c r="N3275" t="s">
        <v>10963</v>
      </c>
      <c r="O3275" t="s">
        <v>453</v>
      </c>
      <c r="P3275" t="s">
        <v>20</v>
      </c>
      <c r="Q3275" t="s">
        <v>3638</v>
      </c>
    </row>
    <row r="3276" spans="1:17" x14ac:dyDescent="0.25">
      <c r="A3276" t="s">
        <v>11361</v>
      </c>
      <c r="B3276" t="s">
        <v>3639</v>
      </c>
      <c r="C3276">
        <v>1</v>
      </c>
      <c r="D3276" t="s">
        <v>18</v>
      </c>
      <c r="E3276" t="s">
        <v>37</v>
      </c>
      <c r="F3276" s="1">
        <v>0.41666666666666669</v>
      </c>
      <c r="G3276" t="s">
        <v>9159</v>
      </c>
      <c r="H3276" t="s">
        <v>38</v>
      </c>
      <c r="I3276">
        <v>180</v>
      </c>
      <c r="J3276">
        <v>9</v>
      </c>
      <c r="K3276" s="4">
        <v>9.9999999999999999E+45</v>
      </c>
      <c r="L3276" t="s">
        <v>38</v>
      </c>
      <c r="M3276" t="s">
        <v>24</v>
      </c>
      <c r="N3276" t="s">
        <v>10963</v>
      </c>
      <c r="O3276" t="s">
        <v>2044</v>
      </c>
      <c r="P3276" t="s">
        <v>39</v>
      </c>
      <c r="Q3276" t="s">
        <v>3640</v>
      </c>
    </row>
    <row r="3277" spans="1:17" x14ac:dyDescent="0.25">
      <c r="A3277" t="s">
        <v>11362</v>
      </c>
      <c r="B3277" t="s">
        <v>17</v>
      </c>
      <c r="C3277">
        <v>1</v>
      </c>
      <c r="D3277" t="s">
        <v>18</v>
      </c>
      <c r="E3277" t="s">
        <v>19</v>
      </c>
      <c r="F3277" s="1">
        <v>0.33333333333333331</v>
      </c>
      <c r="G3277" t="s">
        <v>10952</v>
      </c>
      <c r="H3277" t="s">
        <v>2915</v>
      </c>
      <c r="I3277">
        <v>540</v>
      </c>
      <c r="J3277">
        <v>16</v>
      </c>
      <c r="K3277" s="4">
        <v>1E+22</v>
      </c>
      <c r="L3277" t="s">
        <v>11363</v>
      </c>
      <c r="M3277" t="s">
        <v>24</v>
      </c>
      <c r="N3277" t="s">
        <v>10963</v>
      </c>
      <c r="O3277" t="s">
        <v>453</v>
      </c>
      <c r="P3277" t="s">
        <v>20</v>
      </c>
      <c r="Q3277" t="s">
        <v>3641</v>
      </c>
    </row>
    <row r="3278" spans="1:17" x14ac:dyDescent="0.25">
      <c r="A3278" t="s">
        <v>11362</v>
      </c>
      <c r="B3278" t="s">
        <v>28</v>
      </c>
      <c r="C3278">
        <v>1</v>
      </c>
      <c r="D3278" t="s">
        <v>18</v>
      </c>
      <c r="E3278" t="s">
        <v>29</v>
      </c>
      <c r="F3278" s="1">
        <v>0.33333333333333331</v>
      </c>
      <c r="G3278" t="s">
        <v>10952</v>
      </c>
      <c r="H3278" t="s">
        <v>2915</v>
      </c>
      <c r="I3278">
        <v>540</v>
      </c>
      <c r="J3278">
        <v>16</v>
      </c>
      <c r="K3278" s="4">
        <v>1E+22</v>
      </c>
      <c r="L3278" t="s">
        <v>11363</v>
      </c>
      <c r="M3278" t="s">
        <v>24</v>
      </c>
      <c r="N3278" t="s">
        <v>10963</v>
      </c>
      <c r="O3278" t="s">
        <v>453</v>
      </c>
      <c r="P3278" t="s">
        <v>20</v>
      </c>
      <c r="Q3278" t="s">
        <v>3642</v>
      </c>
    </row>
    <row r="3279" spans="1:17" x14ac:dyDescent="0.25">
      <c r="A3279" t="s">
        <v>11362</v>
      </c>
      <c r="B3279" t="s">
        <v>32</v>
      </c>
      <c r="C3279">
        <v>1</v>
      </c>
      <c r="D3279" t="s">
        <v>18</v>
      </c>
      <c r="E3279" t="s">
        <v>19</v>
      </c>
      <c r="F3279" s="1">
        <v>0.33333333333333331</v>
      </c>
      <c r="G3279" t="s">
        <v>10952</v>
      </c>
      <c r="H3279" t="s">
        <v>2915</v>
      </c>
      <c r="I3279">
        <v>540</v>
      </c>
      <c r="J3279">
        <v>16</v>
      </c>
      <c r="K3279" s="4">
        <v>1E+18</v>
      </c>
      <c r="L3279" t="s">
        <v>11363</v>
      </c>
      <c r="M3279" t="s">
        <v>24</v>
      </c>
      <c r="N3279" t="s">
        <v>10963</v>
      </c>
      <c r="O3279" t="s">
        <v>453</v>
      </c>
      <c r="P3279" t="s">
        <v>20</v>
      </c>
      <c r="Q3279" t="s">
        <v>3643</v>
      </c>
    </row>
    <row r="3280" spans="1:17" x14ac:dyDescent="0.25">
      <c r="A3280" t="s">
        <v>11362</v>
      </c>
      <c r="B3280" t="s">
        <v>479</v>
      </c>
      <c r="C3280">
        <v>1</v>
      </c>
      <c r="D3280" t="s">
        <v>18</v>
      </c>
      <c r="E3280" t="s">
        <v>29</v>
      </c>
      <c r="F3280" s="1">
        <v>0.33333333333333331</v>
      </c>
      <c r="G3280" t="s">
        <v>10952</v>
      </c>
      <c r="H3280" t="s">
        <v>2915</v>
      </c>
      <c r="I3280">
        <v>540</v>
      </c>
      <c r="J3280">
        <v>16</v>
      </c>
      <c r="K3280" s="4">
        <v>1E+18</v>
      </c>
      <c r="L3280" t="s">
        <v>11363</v>
      </c>
      <c r="M3280" t="s">
        <v>24</v>
      </c>
      <c r="N3280" t="s">
        <v>10963</v>
      </c>
      <c r="O3280" t="s">
        <v>453</v>
      </c>
      <c r="P3280" t="s">
        <v>20</v>
      </c>
      <c r="Q3280" t="s">
        <v>3644</v>
      </c>
    </row>
    <row r="3281" spans="1:17" x14ac:dyDescent="0.25">
      <c r="A3281" t="s">
        <v>11364</v>
      </c>
      <c r="B3281" t="s">
        <v>17</v>
      </c>
      <c r="C3281">
        <v>1</v>
      </c>
      <c r="D3281" t="s">
        <v>18</v>
      </c>
      <c r="E3281" t="s">
        <v>42</v>
      </c>
      <c r="F3281" s="1">
        <v>0.375</v>
      </c>
      <c r="G3281" t="s">
        <v>11365</v>
      </c>
      <c r="H3281" t="s">
        <v>38</v>
      </c>
      <c r="I3281">
        <v>480</v>
      </c>
      <c r="J3281">
        <v>12</v>
      </c>
      <c r="K3281" s="4">
        <v>1E+22</v>
      </c>
      <c r="L3281" t="s">
        <v>11366</v>
      </c>
      <c r="M3281" t="s">
        <v>915</v>
      </c>
      <c r="N3281" t="s">
        <v>10963</v>
      </c>
      <c r="O3281" t="s">
        <v>453</v>
      </c>
      <c r="P3281" t="s">
        <v>20</v>
      </c>
      <c r="Q3281" t="s">
        <v>3645</v>
      </c>
    </row>
    <row r="3282" spans="1:17" x14ac:dyDescent="0.25">
      <c r="A3282" t="s">
        <v>11364</v>
      </c>
      <c r="B3282" t="s">
        <v>28</v>
      </c>
      <c r="C3282">
        <v>1</v>
      </c>
      <c r="D3282" t="s">
        <v>18</v>
      </c>
      <c r="E3282" t="s">
        <v>37</v>
      </c>
      <c r="F3282" s="1">
        <v>0.375</v>
      </c>
      <c r="G3282" t="s">
        <v>11365</v>
      </c>
      <c r="H3282" t="s">
        <v>38</v>
      </c>
      <c r="I3282">
        <v>480</v>
      </c>
      <c r="J3282">
        <v>12</v>
      </c>
      <c r="K3282" s="4">
        <v>1E+22</v>
      </c>
      <c r="L3282" t="s">
        <v>11366</v>
      </c>
      <c r="M3282" t="s">
        <v>915</v>
      </c>
      <c r="N3282" t="s">
        <v>10963</v>
      </c>
      <c r="O3282" t="s">
        <v>453</v>
      </c>
      <c r="P3282" t="s">
        <v>20</v>
      </c>
      <c r="Q3282" t="s">
        <v>3646</v>
      </c>
    </row>
    <row r="3283" spans="1:17" x14ac:dyDescent="0.25">
      <c r="A3283" t="s">
        <v>11364</v>
      </c>
      <c r="B3283" t="s">
        <v>32</v>
      </c>
      <c r="C3283">
        <v>1</v>
      </c>
      <c r="D3283" t="s">
        <v>18</v>
      </c>
      <c r="E3283" t="s">
        <v>42</v>
      </c>
      <c r="F3283" s="1">
        <v>0.375</v>
      </c>
      <c r="G3283" t="s">
        <v>11365</v>
      </c>
      <c r="H3283" t="s">
        <v>38</v>
      </c>
      <c r="I3283">
        <v>480</v>
      </c>
      <c r="J3283">
        <v>12</v>
      </c>
      <c r="K3283" s="4">
        <v>1E+19</v>
      </c>
      <c r="L3283" t="s">
        <v>11366</v>
      </c>
      <c r="M3283" t="s">
        <v>915</v>
      </c>
      <c r="N3283" t="s">
        <v>10963</v>
      </c>
      <c r="O3283" t="s">
        <v>453</v>
      </c>
      <c r="P3283" t="s">
        <v>20</v>
      </c>
      <c r="Q3283" t="s">
        <v>3647</v>
      </c>
    </row>
    <row r="3284" spans="1:17" x14ac:dyDescent="0.25">
      <c r="A3284" t="s">
        <v>11364</v>
      </c>
      <c r="B3284" t="s">
        <v>479</v>
      </c>
      <c r="C3284">
        <v>1</v>
      </c>
      <c r="D3284" t="s">
        <v>18</v>
      </c>
      <c r="E3284" t="s">
        <v>37</v>
      </c>
      <c r="F3284" s="1">
        <v>0.375</v>
      </c>
      <c r="G3284" t="s">
        <v>11365</v>
      </c>
      <c r="H3284" t="s">
        <v>38</v>
      </c>
      <c r="I3284">
        <v>480</v>
      </c>
      <c r="J3284">
        <v>12</v>
      </c>
      <c r="K3284" s="4">
        <v>1E+19</v>
      </c>
      <c r="L3284" t="s">
        <v>11366</v>
      </c>
      <c r="M3284" t="s">
        <v>915</v>
      </c>
      <c r="N3284" t="s">
        <v>10963</v>
      </c>
      <c r="O3284" t="s">
        <v>453</v>
      </c>
      <c r="P3284" t="s">
        <v>20</v>
      </c>
      <c r="Q3284" t="s">
        <v>3648</v>
      </c>
    </row>
    <row r="3285" spans="1:17" x14ac:dyDescent="0.25">
      <c r="A3285" t="s">
        <v>11364</v>
      </c>
      <c r="B3285" t="s">
        <v>502</v>
      </c>
      <c r="C3285">
        <v>1</v>
      </c>
      <c r="D3285" t="s">
        <v>18</v>
      </c>
      <c r="E3285" t="s">
        <v>19</v>
      </c>
      <c r="F3285" s="1">
        <v>0.375</v>
      </c>
      <c r="G3285" t="s">
        <v>10652</v>
      </c>
      <c r="H3285" t="s">
        <v>38</v>
      </c>
      <c r="I3285">
        <v>480</v>
      </c>
      <c r="J3285">
        <v>11</v>
      </c>
      <c r="K3285" s="4">
        <v>1E+16</v>
      </c>
      <c r="L3285" t="s">
        <v>11366</v>
      </c>
      <c r="M3285" t="s">
        <v>915</v>
      </c>
      <c r="N3285" t="s">
        <v>10963</v>
      </c>
      <c r="O3285" t="s">
        <v>453</v>
      </c>
      <c r="P3285" t="s">
        <v>20</v>
      </c>
      <c r="Q3285" t="s">
        <v>3649</v>
      </c>
    </row>
    <row r="3286" spans="1:17" x14ac:dyDescent="0.25">
      <c r="A3286" t="s">
        <v>11367</v>
      </c>
      <c r="B3286" t="s">
        <v>17</v>
      </c>
      <c r="C3286">
        <v>1</v>
      </c>
      <c r="D3286" t="s">
        <v>18</v>
      </c>
      <c r="E3286" t="s">
        <v>33</v>
      </c>
      <c r="F3286" s="1">
        <v>0.375</v>
      </c>
      <c r="G3286" t="s">
        <v>10652</v>
      </c>
      <c r="H3286" t="s">
        <v>38</v>
      </c>
      <c r="I3286">
        <v>480</v>
      </c>
      <c r="J3286">
        <v>7</v>
      </c>
      <c r="K3286" s="4">
        <v>9.9999999999999991E+28</v>
      </c>
      <c r="L3286" t="s">
        <v>38</v>
      </c>
      <c r="M3286" t="s">
        <v>915</v>
      </c>
      <c r="N3286" t="s">
        <v>10963</v>
      </c>
      <c r="O3286" t="s">
        <v>453</v>
      </c>
      <c r="P3286" t="s">
        <v>20</v>
      </c>
      <c r="Q3286" t="s">
        <v>3650</v>
      </c>
    </row>
    <row r="3287" spans="1:17" x14ac:dyDescent="0.25">
      <c r="A3287" t="s">
        <v>11367</v>
      </c>
      <c r="B3287" t="s">
        <v>28</v>
      </c>
      <c r="C3287">
        <v>1</v>
      </c>
      <c r="D3287" t="s">
        <v>18</v>
      </c>
      <c r="E3287" t="s">
        <v>42</v>
      </c>
      <c r="F3287" s="1">
        <v>0.375</v>
      </c>
      <c r="G3287" t="s">
        <v>10652</v>
      </c>
      <c r="H3287" t="s">
        <v>38</v>
      </c>
      <c r="I3287">
        <v>480</v>
      </c>
      <c r="J3287">
        <v>7</v>
      </c>
      <c r="K3287" s="4">
        <v>9.9999999999999991E+28</v>
      </c>
      <c r="L3287" t="s">
        <v>38</v>
      </c>
      <c r="M3287" t="s">
        <v>915</v>
      </c>
      <c r="N3287" t="s">
        <v>10963</v>
      </c>
      <c r="O3287" t="s">
        <v>453</v>
      </c>
      <c r="P3287" t="s">
        <v>20</v>
      </c>
      <c r="Q3287" t="s">
        <v>3651</v>
      </c>
    </row>
    <row r="3288" spans="1:17" x14ac:dyDescent="0.25">
      <c r="A3288" t="s">
        <v>11367</v>
      </c>
      <c r="B3288" t="s">
        <v>32</v>
      </c>
      <c r="C3288">
        <v>1</v>
      </c>
      <c r="D3288" t="s">
        <v>18</v>
      </c>
      <c r="E3288" t="s">
        <v>19</v>
      </c>
      <c r="F3288" s="1">
        <v>0.375</v>
      </c>
      <c r="G3288" t="s">
        <v>10652</v>
      </c>
      <c r="H3288" t="s">
        <v>38</v>
      </c>
      <c r="I3288">
        <v>480</v>
      </c>
      <c r="J3288">
        <v>7</v>
      </c>
      <c r="K3288" s="4">
        <v>1E+26</v>
      </c>
      <c r="L3288" t="s">
        <v>38</v>
      </c>
      <c r="M3288" t="s">
        <v>915</v>
      </c>
      <c r="N3288" t="s">
        <v>10963</v>
      </c>
      <c r="O3288" t="s">
        <v>453</v>
      </c>
      <c r="P3288" t="s">
        <v>20</v>
      </c>
      <c r="Q3288" t="s">
        <v>3652</v>
      </c>
    </row>
    <row r="3289" spans="1:17" x14ac:dyDescent="0.25">
      <c r="A3289" t="s">
        <v>11367</v>
      </c>
      <c r="B3289" t="s">
        <v>479</v>
      </c>
      <c r="C3289">
        <v>1</v>
      </c>
      <c r="D3289" t="s">
        <v>18</v>
      </c>
      <c r="E3289" t="s">
        <v>29</v>
      </c>
      <c r="F3289" s="1">
        <v>0.375</v>
      </c>
      <c r="G3289" t="s">
        <v>10652</v>
      </c>
      <c r="H3289" t="s">
        <v>38</v>
      </c>
      <c r="I3289">
        <v>480</v>
      </c>
      <c r="J3289">
        <v>7</v>
      </c>
      <c r="K3289" s="4">
        <v>1E+26</v>
      </c>
      <c r="L3289" t="s">
        <v>38</v>
      </c>
      <c r="M3289" t="s">
        <v>915</v>
      </c>
      <c r="N3289" t="s">
        <v>10963</v>
      </c>
      <c r="O3289" t="s">
        <v>453</v>
      </c>
      <c r="P3289" t="s">
        <v>20</v>
      </c>
      <c r="Q3289" t="s">
        <v>3653</v>
      </c>
    </row>
    <row r="3290" spans="1:17" x14ac:dyDescent="0.25">
      <c r="A3290" t="s">
        <v>11368</v>
      </c>
      <c r="B3290" t="s">
        <v>565</v>
      </c>
      <c r="C3290">
        <v>1</v>
      </c>
      <c r="D3290" t="s">
        <v>18</v>
      </c>
      <c r="E3290" t="s">
        <v>42</v>
      </c>
      <c r="F3290" s="1">
        <v>0.5</v>
      </c>
      <c r="G3290" t="s">
        <v>38</v>
      </c>
      <c r="H3290" t="s">
        <v>3143</v>
      </c>
      <c r="I3290">
        <v>180</v>
      </c>
      <c r="J3290">
        <v>16</v>
      </c>
      <c r="K3290" s="4">
        <v>9.9999999999999998E+37</v>
      </c>
      <c r="L3290" t="s">
        <v>11369</v>
      </c>
      <c r="N3290" t="s">
        <v>10963</v>
      </c>
      <c r="O3290" t="s">
        <v>25</v>
      </c>
      <c r="P3290" t="s">
        <v>9544</v>
      </c>
      <c r="Q3290" t="s">
        <v>3654</v>
      </c>
    </row>
    <row r="3291" spans="1:17" x14ac:dyDescent="0.25">
      <c r="A3291" t="s">
        <v>11368</v>
      </c>
      <c r="B3291" t="s">
        <v>405</v>
      </c>
      <c r="C3291">
        <v>1</v>
      </c>
      <c r="D3291" t="s">
        <v>18</v>
      </c>
      <c r="E3291" t="s">
        <v>37</v>
      </c>
      <c r="F3291" s="1">
        <v>0.5</v>
      </c>
      <c r="G3291" t="s">
        <v>11370</v>
      </c>
      <c r="H3291" t="s">
        <v>11371</v>
      </c>
      <c r="I3291">
        <v>180</v>
      </c>
      <c r="J3291">
        <v>16</v>
      </c>
      <c r="K3291" s="4">
        <v>9.9999999999999998E+37</v>
      </c>
      <c r="L3291" t="s">
        <v>11369</v>
      </c>
      <c r="M3291" t="s">
        <v>24</v>
      </c>
      <c r="N3291" t="s">
        <v>10963</v>
      </c>
      <c r="O3291" t="s">
        <v>25</v>
      </c>
      <c r="P3291" t="s">
        <v>395</v>
      </c>
      <c r="Q3291" t="s">
        <v>3656</v>
      </c>
    </row>
    <row r="3292" spans="1:17" x14ac:dyDescent="0.25">
      <c r="A3292" t="s">
        <v>11368</v>
      </c>
      <c r="B3292" t="s">
        <v>418</v>
      </c>
      <c r="C3292">
        <v>1</v>
      </c>
      <c r="D3292" t="s">
        <v>18</v>
      </c>
      <c r="E3292" t="s">
        <v>19</v>
      </c>
      <c r="F3292" s="1">
        <v>0.54166666666666663</v>
      </c>
      <c r="G3292" t="s">
        <v>11134</v>
      </c>
      <c r="H3292" t="s">
        <v>11372</v>
      </c>
      <c r="I3292">
        <v>180</v>
      </c>
      <c r="J3292">
        <v>16</v>
      </c>
      <c r="K3292" s="4">
        <v>9.9999999999999998E+37</v>
      </c>
      <c r="L3292" t="s">
        <v>11369</v>
      </c>
      <c r="M3292" t="s">
        <v>24</v>
      </c>
      <c r="N3292" t="s">
        <v>10963</v>
      </c>
      <c r="O3292" t="s">
        <v>25</v>
      </c>
      <c r="P3292" t="s">
        <v>395</v>
      </c>
      <c r="Q3292" t="s">
        <v>3657</v>
      </c>
    </row>
    <row r="3293" spans="1:17" x14ac:dyDescent="0.25">
      <c r="A3293" t="s">
        <v>11368</v>
      </c>
      <c r="B3293" t="s">
        <v>17</v>
      </c>
      <c r="C3293">
        <v>1</v>
      </c>
      <c r="D3293" t="s">
        <v>18</v>
      </c>
      <c r="E3293" t="s">
        <v>19</v>
      </c>
      <c r="F3293" s="1">
        <v>0.33333333333333331</v>
      </c>
      <c r="G3293" t="s">
        <v>10173</v>
      </c>
      <c r="H3293" t="s">
        <v>3143</v>
      </c>
      <c r="I3293">
        <v>480</v>
      </c>
      <c r="J3293">
        <v>16</v>
      </c>
      <c r="K3293" s="4">
        <v>9.9999999999999998E+37</v>
      </c>
      <c r="L3293" t="s">
        <v>11369</v>
      </c>
      <c r="M3293" t="s">
        <v>24</v>
      </c>
      <c r="N3293" t="s">
        <v>10963</v>
      </c>
      <c r="O3293" t="s">
        <v>25</v>
      </c>
      <c r="P3293" t="s">
        <v>20</v>
      </c>
      <c r="Q3293" t="s">
        <v>3658</v>
      </c>
    </row>
    <row r="3294" spans="1:17" x14ac:dyDescent="0.25">
      <c r="A3294" t="s">
        <v>11368</v>
      </c>
      <c r="B3294" t="s">
        <v>28</v>
      </c>
      <c r="C3294">
        <v>1</v>
      </c>
      <c r="D3294" t="s">
        <v>18</v>
      </c>
      <c r="E3294" t="s">
        <v>29</v>
      </c>
      <c r="F3294" s="1">
        <v>0.33333333333333331</v>
      </c>
      <c r="G3294" t="s">
        <v>10173</v>
      </c>
      <c r="H3294" t="s">
        <v>3143</v>
      </c>
      <c r="I3294">
        <v>480</v>
      </c>
      <c r="J3294">
        <v>16</v>
      </c>
      <c r="K3294" s="4">
        <v>9.9999999999999998E+37</v>
      </c>
      <c r="L3294" t="s">
        <v>11369</v>
      </c>
      <c r="M3294" t="s">
        <v>24</v>
      </c>
      <c r="N3294" t="s">
        <v>10963</v>
      </c>
      <c r="O3294" t="s">
        <v>25</v>
      </c>
      <c r="P3294" t="s">
        <v>20</v>
      </c>
      <c r="Q3294" t="s">
        <v>3659</v>
      </c>
    </row>
    <row r="3295" spans="1:17" x14ac:dyDescent="0.25">
      <c r="A3295" t="s">
        <v>11368</v>
      </c>
      <c r="B3295" t="s">
        <v>32</v>
      </c>
      <c r="C3295">
        <v>1</v>
      </c>
      <c r="D3295" t="s">
        <v>18</v>
      </c>
      <c r="E3295" t="s">
        <v>33</v>
      </c>
      <c r="F3295" s="1">
        <v>0.33333333333333331</v>
      </c>
      <c r="G3295" t="s">
        <v>10173</v>
      </c>
      <c r="H3295" t="s">
        <v>3143</v>
      </c>
      <c r="I3295">
        <v>480</v>
      </c>
      <c r="J3295">
        <v>16</v>
      </c>
      <c r="K3295" s="4">
        <v>9.9999999999999998E+37</v>
      </c>
      <c r="L3295" t="s">
        <v>11369</v>
      </c>
      <c r="M3295" t="s">
        <v>24</v>
      </c>
      <c r="N3295" t="s">
        <v>10963</v>
      </c>
      <c r="O3295" t="s">
        <v>25</v>
      </c>
      <c r="P3295" t="s">
        <v>20</v>
      </c>
      <c r="Q3295" t="s">
        <v>3660</v>
      </c>
    </row>
    <row r="3296" spans="1:17" x14ac:dyDescent="0.25">
      <c r="A3296" t="s">
        <v>11368</v>
      </c>
      <c r="B3296" t="s">
        <v>479</v>
      </c>
      <c r="C3296">
        <v>1</v>
      </c>
      <c r="D3296" t="s">
        <v>18</v>
      </c>
      <c r="E3296" t="s">
        <v>42</v>
      </c>
      <c r="F3296" s="1">
        <v>0.33333333333333331</v>
      </c>
      <c r="G3296" t="s">
        <v>10173</v>
      </c>
      <c r="H3296" t="s">
        <v>3143</v>
      </c>
      <c r="I3296">
        <v>480</v>
      </c>
      <c r="J3296">
        <v>16</v>
      </c>
      <c r="K3296" s="4">
        <v>9.9999999999999998E+37</v>
      </c>
      <c r="L3296" t="s">
        <v>11369</v>
      </c>
      <c r="M3296" t="s">
        <v>24</v>
      </c>
      <c r="N3296" t="s">
        <v>10963</v>
      </c>
      <c r="O3296" t="s">
        <v>25</v>
      </c>
      <c r="P3296" t="s">
        <v>20</v>
      </c>
      <c r="Q3296" t="s">
        <v>3661</v>
      </c>
    </row>
    <row r="3297" spans="1:17" x14ac:dyDescent="0.25">
      <c r="A3297" t="s">
        <v>11368</v>
      </c>
      <c r="B3297" t="s">
        <v>502</v>
      </c>
      <c r="C3297">
        <v>1</v>
      </c>
      <c r="D3297" t="s">
        <v>18</v>
      </c>
      <c r="E3297" t="s">
        <v>37</v>
      </c>
      <c r="F3297" s="1">
        <v>0.33333333333333331</v>
      </c>
      <c r="G3297" t="s">
        <v>10173</v>
      </c>
      <c r="H3297" t="s">
        <v>3143</v>
      </c>
      <c r="I3297">
        <v>480</v>
      </c>
      <c r="J3297">
        <v>16</v>
      </c>
      <c r="K3297" s="4">
        <v>9.9999999999999998E+37</v>
      </c>
      <c r="L3297" t="s">
        <v>11369</v>
      </c>
      <c r="M3297" t="s">
        <v>24</v>
      </c>
      <c r="N3297" t="s">
        <v>10963</v>
      </c>
      <c r="O3297" t="s">
        <v>25</v>
      </c>
      <c r="P3297" t="s">
        <v>20</v>
      </c>
      <c r="Q3297" t="s">
        <v>3662</v>
      </c>
    </row>
    <row r="3298" spans="1:17" x14ac:dyDescent="0.25">
      <c r="A3298" t="s">
        <v>11368</v>
      </c>
      <c r="B3298" t="s">
        <v>44</v>
      </c>
      <c r="C3298">
        <v>1</v>
      </c>
      <c r="D3298" t="s">
        <v>18</v>
      </c>
      <c r="E3298" t="s">
        <v>19</v>
      </c>
      <c r="F3298" s="1">
        <v>0.45833333333333331</v>
      </c>
      <c r="G3298" t="s">
        <v>9147</v>
      </c>
      <c r="H3298" t="s">
        <v>3143</v>
      </c>
      <c r="I3298">
        <v>60</v>
      </c>
      <c r="J3298">
        <v>16</v>
      </c>
      <c r="K3298" s="4">
        <v>1.00011111E+38</v>
      </c>
      <c r="L3298" t="s">
        <v>11369</v>
      </c>
      <c r="M3298" t="s">
        <v>24</v>
      </c>
      <c r="N3298" t="s">
        <v>10963</v>
      </c>
      <c r="O3298" t="s">
        <v>25</v>
      </c>
      <c r="P3298" t="s">
        <v>45</v>
      </c>
      <c r="Q3298" t="s">
        <v>3663</v>
      </c>
    </row>
    <row r="3299" spans="1:17" x14ac:dyDescent="0.25">
      <c r="A3299" t="s">
        <v>11373</v>
      </c>
      <c r="B3299" t="s">
        <v>17</v>
      </c>
      <c r="C3299">
        <v>1</v>
      </c>
      <c r="D3299" t="s">
        <v>18</v>
      </c>
      <c r="E3299" t="s">
        <v>19</v>
      </c>
      <c r="F3299" s="1">
        <v>0.375</v>
      </c>
      <c r="G3299" t="s">
        <v>10652</v>
      </c>
      <c r="H3299" t="s">
        <v>3664</v>
      </c>
      <c r="I3299">
        <v>480</v>
      </c>
      <c r="J3299">
        <v>22</v>
      </c>
      <c r="K3299" s="4">
        <v>1E+41</v>
      </c>
      <c r="L3299" t="s">
        <v>11374</v>
      </c>
      <c r="M3299" t="s">
        <v>915</v>
      </c>
      <c r="N3299" t="s">
        <v>10963</v>
      </c>
      <c r="O3299" t="s">
        <v>25</v>
      </c>
      <c r="P3299" t="s">
        <v>20</v>
      </c>
      <c r="Q3299" t="s">
        <v>3665</v>
      </c>
    </row>
    <row r="3300" spans="1:17" x14ac:dyDescent="0.25">
      <c r="A3300" t="s">
        <v>11373</v>
      </c>
      <c r="B3300" t="s">
        <v>28</v>
      </c>
      <c r="C3300">
        <v>1</v>
      </c>
      <c r="D3300" t="s">
        <v>18</v>
      </c>
      <c r="E3300" t="s">
        <v>29</v>
      </c>
      <c r="F3300" s="1">
        <v>0.375</v>
      </c>
      <c r="G3300" t="s">
        <v>10652</v>
      </c>
      <c r="H3300" t="s">
        <v>3664</v>
      </c>
      <c r="I3300">
        <v>480</v>
      </c>
      <c r="J3300">
        <v>22</v>
      </c>
      <c r="K3300" s="4">
        <v>1E+41</v>
      </c>
      <c r="L3300" t="s">
        <v>11374</v>
      </c>
      <c r="M3300" t="s">
        <v>915</v>
      </c>
      <c r="N3300" t="s">
        <v>10963</v>
      </c>
      <c r="O3300" t="s">
        <v>25</v>
      </c>
      <c r="P3300" t="s">
        <v>20</v>
      </c>
      <c r="Q3300" t="s">
        <v>3666</v>
      </c>
    </row>
    <row r="3301" spans="1:17" x14ac:dyDescent="0.25">
      <c r="A3301" t="s">
        <v>11373</v>
      </c>
      <c r="B3301" t="s">
        <v>32</v>
      </c>
      <c r="C3301">
        <v>1</v>
      </c>
      <c r="D3301" t="s">
        <v>18</v>
      </c>
      <c r="E3301" t="s">
        <v>33</v>
      </c>
      <c r="F3301" s="1">
        <v>0.375</v>
      </c>
      <c r="G3301" t="s">
        <v>10652</v>
      </c>
      <c r="H3301" t="s">
        <v>3664</v>
      </c>
      <c r="I3301">
        <v>480</v>
      </c>
      <c r="J3301">
        <v>22</v>
      </c>
      <c r="K3301" s="4">
        <v>1E+41</v>
      </c>
      <c r="L3301" t="s">
        <v>11374</v>
      </c>
      <c r="M3301" t="s">
        <v>915</v>
      </c>
      <c r="N3301" t="s">
        <v>10963</v>
      </c>
      <c r="O3301" t="s">
        <v>25</v>
      </c>
      <c r="P3301" t="s">
        <v>20</v>
      </c>
      <c r="Q3301" t="s">
        <v>3667</v>
      </c>
    </row>
    <row r="3302" spans="1:17" x14ac:dyDescent="0.25">
      <c r="A3302" t="s">
        <v>11373</v>
      </c>
      <c r="B3302" t="s">
        <v>479</v>
      </c>
      <c r="C3302">
        <v>1</v>
      </c>
      <c r="D3302" t="s">
        <v>18</v>
      </c>
      <c r="E3302" t="s">
        <v>19</v>
      </c>
      <c r="F3302" s="1">
        <v>0.375</v>
      </c>
      <c r="G3302" t="s">
        <v>9841</v>
      </c>
      <c r="H3302" t="s">
        <v>3664</v>
      </c>
      <c r="I3302">
        <v>480</v>
      </c>
      <c r="J3302">
        <v>22</v>
      </c>
      <c r="K3302" s="4">
        <v>9.9999999999999995E+32</v>
      </c>
      <c r="L3302" t="s">
        <v>11374</v>
      </c>
      <c r="M3302" t="s">
        <v>915</v>
      </c>
      <c r="N3302" t="s">
        <v>10963</v>
      </c>
      <c r="O3302" t="s">
        <v>25</v>
      </c>
      <c r="P3302" t="s">
        <v>20</v>
      </c>
      <c r="Q3302" t="s">
        <v>3668</v>
      </c>
    </row>
    <row r="3303" spans="1:17" x14ac:dyDescent="0.25">
      <c r="A3303" t="s">
        <v>11373</v>
      </c>
      <c r="B3303" t="s">
        <v>502</v>
      </c>
      <c r="C3303">
        <v>1</v>
      </c>
      <c r="D3303" t="s">
        <v>18</v>
      </c>
      <c r="E3303" t="s">
        <v>29</v>
      </c>
      <c r="F3303" s="1">
        <v>0.375</v>
      </c>
      <c r="G3303" t="s">
        <v>9841</v>
      </c>
      <c r="H3303" t="s">
        <v>3664</v>
      </c>
      <c r="I3303">
        <v>480</v>
      </c>
      <c r="J3303">
        <v>22</v>
      </c>
      <c r="K3303" s="4">
        <v>9.9999999999999995E+32</v>
      </c>
      <c r="L3303" t="s">
        <v>11374</v>
      </c>
      <c r="M3303" t="s">
        <v>915</v>
      </c>
      <c r="N3303" t="s">
        <v>10963</v>
      </c>
      <c r="O3303" t="s">
        <v>25</v>
      </c>
      <c r="P3303" t="s">
        <v>20</v>
      </c>
      <c r="Q3303" t="s">
        <v>3669</v>
      </c>
    </row>
    <row r="3304" spans="1:17" x14ac:dyDescent="0.25">
      <c r="A3304" t="s">
        <v>11373</v>
      </c>
      <c r="B3304" t="s">
        <v>504</v>
      </c>
      <c r="C3304">
        <v>1</v>
      </c>
      <c r="D3304" t="s">
        <v>18</v>
      </c>
      <c r="E3304" t="s">
        <v>33</v>
      </c>
      <c r="F3304" s="1">
        <v>0.375</v>
      </c>
      <c r="G3304" t="s">
        <v>9841</v>
      </c>
      <c r="H3304" t="s">
        <v>3664</v>
      </c>
      <c r="I3304">
        <v>480</v>
      </c>
      <c r="J3304">
        <v>22</v>
      </c>
      <c r="K3304" s="4">
        <v>9.9999999999999995E+32</v>
      </c>
      <c r="L3304" t="s">
        <v>11374</v>
      </c>
      <c r="M3304" t="s">
        <v>915</v>
      </c>
      <c r="N3304" t="s">
        <v>10963</v>
      </c>
      <c r="O3304" t="s">
        <v>25</v>
      </c>
      <c r="P3304" t="s">
        <v>20</v>
      </c>
      <c r="Q3304" t="s">
        <v>3670</v>
      </c>
    </row>
    <row r="3305" spans="1:17" x14ac:dyDescent="0.25">
      <c r="A3305" t="s">
        <v>11375</v>
      </c>
      <c r="B3305" t="s">
        <v>17</v>
      </c>
      <c r="C3305">
        <v>1</v>
      </c>
      <c r="D3305" t="s">
        <v>18</v>
      </c>
      <c r="E3305" t="s">
        <v>19</v>
      </c>
      <c r="F3305" s="1">
        <v>0.375</v>
      </c>
      <c r="G3305" t="s">
        <v>10173</v>
      </c>
      <c r="H3305" t="s">
        <v>38</v>
      </c>
      <c r="I3305">
        <v>480</v>
      </c>
      <c r="J3305">
        <v>21</v>
      </c>
      <c r="K3305" s="4">
        <v>1E+19</v>
      </c>
      <c r="L3305" t="s">
        <v>11376</v>
      </c>
      <c r="M3305" t="s">
        <v>24</v>
      </c>
      <c r="N3305" t="s">
        <v>10963</v>
      </c>
      <c r="O3305" t="s">
        <v>66</v>
      </c>
      <c r="P3305" t="s">
        <v>20</v>
      </c>
      <c r="Q3305" t="s">
        <v>3671</v>
      </c>
    </row>
    <row r="3306" spans="1:17" x14ac:dyDescent="0.25">
      <c r="A3306" t="s">
        <v>11375</v>
      </c>
      <c r="B3306" t="s">
        <v>28</v>
      </c>
      <c r="C3306">
        <v>1</v>
      </c>
      <c r="D3306" t="s">
        <v>18</v>
      </c>
      <c r="E3306" t="s">
        <v>29</v>
      </c>
      <c r="F3306" s="1">
        <v>0.375</v>
      </c>
      <c r="G3306" t="s">
        <v>10173</v>
      </c>
      <c r="H3306" t="s">
        <v>38</v>
      </c>
      <c r="I3306">
        <v>480</v>
      </c>
      <c r="J3306">
        <v>21</v>
      </c>
      <c r="K3306" s="4">
        <v>1E+19</v>
      </c>
      <c r="L3306" t="s">
        <v>11376</v>
      </c>
      <c r="M3306" t="s">
        <v>24</v>
      </c>
      <c r="N3306" t="s">
        <v>10963</v>
      </c>
      <c r="O3306" t="s">
        <v>66</v>
      </c>
      <c r="P3306" t="s">
        <v>20</v>
      </c>
      <c r="Q3306" t="s">
        <v>3672</v>
      </c>
    </row>
    <row r="3307" spans="1:17" x14ac:dyDescent="0.25">
      <c r="A3307" t="s">
        <v>11375</v>
      </c>
      <c r="B3307" t="s">
        <v>32</v>
      </c>
      <c r="C3307">
        <v>1</v>
      </c>
      <c r="D3307" t="s">
        <v>18</v>
      </c>
      <c r="E3307" t="s">
        <v>33</v>
      </c>
      <c r="F3307" s="1">
        <v>0.375</v>
      </c>
      <c r="G3307" t="s">
        <v>10173</v>
      </c>
      <c r="H3307" t="s">
        <v>38</v>
      </c>
      <c r="I3307">
        <v>480</v>
      </c>
      <c r="J3307">
        <v>21</v>
      </c>
      <c r="K3307" s="4">
        <v>1E+19</v>
      </c>
      <c r="L3307" t="s">
        <v>11376</v>
      </c>
      <c r="M3307" t="s">
        <v>24</v>
      </c>
      <c r="N3307" t="s">
        <v>10963</v>
      </c>
      <c r="O3307" t="s">
        <v>66</v>
      </c>
      <c r="P3307" t="s">
        <v>20</v>
      </c>
      <c r="Q3307" t="s">
        <v>3673</v>
      </c>
    </row>
    <row r="3308" spans="1:17" x14ac:dyDescent="0.25">
      <c r="A3308" t="s">
        <v>11375</v>
      </c>
      <c r="B3308" t="s">
        <v>479</v>
      </c>
      <c r="C3308">
        <v>1</v>
      </c>
      <c r="D3308" t="s">
        <v>18</v>
      </c>
      <c r="E3308" t="s">
        <v>19</v>
      </c>
      <c r="F3308" s="1">
        <v>0.375</v>
      </c>
      <c r="G3308" t="s">
        <v>10173</v>
      </c>
      <c r="H3308" t="s">
        <v>38</v>
      </c>
      <c r="I3308">
        <v>480</v>
      </c>
      <c r="J3308">
        <v>21</v>
      </c>
      <c r="K3308" s="4">
        <v>100000000000000</v>
      </c>
      <c r="L3308" t="s">
        <v>11376</v>
      </c>
      <c r="M3308" t="s">
        <v>24</v>
      </c>
      <c r="N3308" t="s">
        <v>10963</v>
      </c>
      <c r="O3308" t="s">
        <v>66</v>
      </c>
      <c r="P3308" t="s">
        <v>20</v>
      </c>
      <c r="Q3308" t="s">
        <v>3674</v>
      </c>
    </row>
    <row r="3309" spans="1:17" x14ac:dyDescent="0.25">
      <c r="A3309" t="s">
        <v>11375</v>
      </c>
      <c r="B3309" t="s">
        <v>502</v>
      </c>
      <c r="C3309">
        <v>1</v>
      </c>
      <c r="D3309" t="s">
        <v>18</v>
      </c>
      <c r="E3309" t="s">
        <v>29</v>
      </c>
      <c r="F3309" s="1">
        <v>0.375</v>
      </c>
      <c r="G3309" t="s">
        <v>10173</v>
      </c>
      <c r="H3309" t="s">
        <v>38</v>
      </c>
      <c r="I3309">
        <v>480</v>
      </c>
      <c r="J3309">
        <v>21</v>
      </c>
      <c r="K3309" s="4">
        <v>100000000000000</v>
      </c>
      <c r="L3309" t="s">
        <v>11376</v>
      </c>
      <c r="M3309" t="s">
        <v>24</v>
      </c>
      <c r="N3309" t="s">
        <v>10963</v>
      </c>
      <c r="O3309" t="s">
        <v>66</v>
      </c>
      <c r="P3309" t="s">
        <v>20</v>
      </c>
      <c r="Q3309" t="s">
        <v>3675</v>
      </c>
    </row>
    <row r="3310" spans="1:17" x14ac:dyDescent="0.25">
      <c r="A3310" t="s">
        <v>11375</v>
      </c>
      <c r="B3310" t="s">
        <v>504</v>
      </c>
      <c r="C3310">
        <v>1</v>
      </c>
      <c r="D3310" t="s">
        <v>18</v>
      </c>
      <c r="E3310" t="s">
        <v>33</v>
      </c>
      <c r="F3310" s="1">
        <v>0.375</v>
      </c>
      <c r="G3310" t="s">
        <v>10173</v>
      </c>
      <c r="H3310" t="s">
        <v>38</v>
      </c>
      <c r="I3310">
        <v>480</v>
      </c>
      <c r="J3310">
        <v>21</v>
      </c>
      <c r="K3310" s="4">
        <v>100000000000000</v>
      </c>
      <c r="L3310" t="s">
        <v>11376</v>
      </c>
      <c r="M3310" t="s">
        <v>24</v>
      </c>
      <c r="N3310" t="s">
        <v>10963</v>
      </c>
      <c r="O3310" t="s">
        <v>66</v>
      </c>
      <c r="P3310" t="s">
        <v>20</v>
      </c>
      <c r="Q3310" t="s">
        <v>3676</v>
      </c>
    </row>
    <row r="3311" spans="1:17" x14ac:dyDescent="0.25">
      <c r="A3311" t="s">
        <v>11377</v>
      </c>
      <c r="B3311" t="s">
        <v>17</v>
      </c>
      <c r="C3311">
        <v>1</v>
      </c>
      <c r="D3311" t="s">
        <v>18</v>
      </c>
      <c r="E3311" t="s">
        <v>19</v>
      </c>
      <c r="F3311" s="1">
        <v>0.375</v>
      </c>
      <c r="G3311" t="s">
        <v>10173</v>
      </c>
      <c r="H3311" t="s">
        <v>11378</v>
      </c>
      <c r="I3311">
        <v>480</v>
      </c>
      <c r="J3311">
        <v>21</v>
      </c>
      <c r="K3311" s="4">
        <v>1E+22</v>
      </c>
      <c r="L3311" t="s">
        <v>11379</v>
      </c>
      <c r="M3311" t="s">
        <v>24</v>
      </c>
      <c r="N3311" t="s">
        <v>10963</v>
      </c>
      <c r="O3311" t="s">
        <v>66</v>
      </c>
      <c r="P3311" t="s">
        <v>20</v>
      </c>
      <c r="Q3311" t="s">
        <v>3678</v>
      </c>
    </row>
    <row r="3312" spans="1:17" x14ac:dyDescent="0.25">
      <c r="A3312" t="s">
        <v>11377</v>
      </c>
      <c r="B3312" t="s">
        <v>28</v>
      </c>
      <c r="C3312">
        <v>1</v>
      </c>
      <c r="D3312" t="s">
        <v>18</v>
      </c>
      <c r="E3312" t="s">
        <v>29</v>
      </c>
      <c r="F3312" s="1">
        <v>0.375</v>
      </c>
      <c r="G3312" t="s">
        <v>10173</v>
      </c>
      <c r="H3312" t="s">
        <v>11380</v>
      </c>
      <c r="I3312">
        <v>480</v>
      </c>
      <c r="J3312">
        <v>21</v>
      </c>
      <c r="K3312" s="4">
        <v>1E+22</v>
      </c>
      <c r="L3312" t="s">
        <v>11379</v>
      </c>
      <c r="M3312" t="s">
        <v>24</v>
      </c>
      <c r="N3312" t="s">
        <v>10963</v>
      </c>
      <c r="O3312" t="s">
        <v>66</v>
      </c>
      <c r="P3312" t="s">
        <v>20</v>
      </c>
      <c r="Q3312" t="s">
        <v>3679</v>
      </c>
    </row>
    <row r="3313" spans="1:17" x14ac:dyDescent="0.25">
      <c r="A3313" t="s">
        <v>11377</v>
      </c>
      <c r="B3313" t="s">
        <v>32</v>
      </c>
      <c r="C3313">
        <v>1</v>
      </c>
      <c r="D3313" t="s">
        <v>18</v>
      </c>
      <c r="E3313" t="s">
        <v>33</v>
      </c>
      <c r="F3313" s="1">
        <v>0.375</v>
      </c>
      <c r="G3313" t="s">
        <v>10173</v>
      </c>
      <c r="H3313" t="s">
        <v>11381</v>
      </c>
      <c r="I3313">
        <v>480</v>
      </c>
      <c r="J3313">
        <v>21</v>
      </c>
      <c r="K3313" s="4">
        <v>1E+22</v>
      </c>
      <c r="L3313" t="s">
        <v>11379</v>
      </c>
      <c r="M3313" t="s">
        <v>24</v>
      </c>
      <c r="N3313" t="s">
        <v>10963</v>
      </c>
      <c r="O3313" t="s">
        <v>66</v>
      </c>
      <c r="P3313" t="s">
        <v>20</v>
      </c>
      <c r="Q3313" t="s">
        <v>3680</v>
      </c>
    </row>
    <row r="3314" spans="1:17" x14ac:dyDescent="0.25">
      <c r="A3314" t="s">
        <v>11377</v>
      </c>
      <c r="B3314" t="s">
        <v>479</v>
      </c>
      <c r="C3314">
        <v>1</v>
      </c>
      <c r="D3314" t="s">
        <v>18</v>
      </c>
      <c r="E3314" t="s">
        <v>19</v>
      </c>
      <c r="F3314" s="1">
        <v>0.375</v>
      </c>
      <c r="G3314" t="s">
        <v>10952</v>
      </c>
      <c r="H3314" t="s">
        <v>11382</v>
      </c>
      <c r="I3314">
        <v>480</v>
      </c>
      <c r="J3314">
        <v>21</v>
      </c>
      <c r="K3314" s="4">
        <v>100000000000</v>
      </c>
      <c r="L3314" t="s">
        <v>11379</v>
      </c>
      <c r="M3314" t="s">
        <v>24</v>
      </c>
      <c r="N3314" t="s">
        <v>10963</v>
      </c>
      <c r="O3314" t="s">
        <v>66</v>
      </c>
      <c r="P3314" t="s">
        <v>20</v>
      </c>
      <c r="Q3314" t="s">
        <v>3681</v>
      </c>
    </row>
    <row r="3315" spans="1:17" x14ac:dyDescent="0.25">
      <c r="A3315" t="s">
        <v>11377</v>
      </c>
      <c r="B3315" t="s">
        <v>502</v>
      </c>
      <c r="C3315">
        <v>1</v>
      </c>
      <c r="D3315" t="s">
        <v>18</v>
      </c>
      <c r="E3315" t="s">
        <v>29</v>
      </c>
      <c r="F3315" s="1">
        <v>0.375</v>
      </c>
      <c r="G3315" t="s">
        <v>10952</v>
      </c>
      <c r="H3315" t="s">
        <v>11383</v>
      </c>
      <c r="I3315">
        <v>480</v>
      </c>
      <c r="J3315">
        <v>21</v>
      </c>
      <c r="K3315" s="4">
        <v>100000000000</v>
      </c>
      <c r="L3315" t="s">
        <v>11379</v>
      </c>
      <c r="M3315" t="s">
        <v>24</v>
      </c>
      <c r="N3315" t="s">
        <v>10963</v>
      </c>
      <c r="O3315" t="s">
        <v>66</v>
      </c>
      <c r="P3315" t="s">
        <v>20</v>
      </c>
      <c r="Q3315" t="s">
        <v>3682</v>
      </c>
    </row>
    <row r="3316" spans="1:17" x14ac:dyDescent="0.25">
      <c r="A3316" t="s">
        <v>11377</v>
      </c>
      <c r="B3316" t="s">
        <v>504</v>
      </c>
      <c r="C3316">
        <v>1</v>
      </c>
      <c r="D3316" t="s">
        <v>18</v>
      </c>
      <c r="E3316" t="s">
        <v>33</v>
      </c>
      <c r="F3316" s="1">
        <v>0.375</v>
      </c>
      <c r="G3316" t="s">
        <v>10952</v>
      </c>
      <c r="H3316" t="s">
        <v>11384</v>
      </c>
      <c r="I3316">
        <v>480</v>
      </c>
      <c r="J3316">
        <v>21</v>
      </c>
      <c r="K3316" s="4">
        <v>100000000000</v>
      </c>
      <c r="L3316" t="s">
        <v>11379</v>
      </c>
      <c r="M3316" t="s">
        <v>24</v>
      </c>
      <c r="N3316" t="s">
        <v>10963</v>
      </c>
      <c r="O3316" t="s">
        <v>66</v>
      </c>
      <c r="P3316" t="s">
        <v>20</v>
      </c>
      <c r="Q3316" t="s">
        <v>3683</v>
      </c>
    </row>
    <row r="3317" spans="1:17" x14ac:dyDescent="0.25">
      <c r="A3317" t="s">
        <v>11385</v>
      </c>
      <c r="B3317" t="s">
        <v>17</v>
      </c>
      <c r="C3317">
        <v>1</v>
      </c>
      <c r="D3317" t="s">
        <v>18</v>
      </c>
      <c r="E3317" t="s">
        <v>19</v>
      </c>
      <c r="F3317" s="1">
        <v>0.375</v>
      </c>
      <c r="G3317" t="s">
        <v>10952</v>
      </c>
      <c r="H3317" t="s">
        <v>3664</v>
      </c>
      <c r="I3317">
        <v>480</v>
      </c>
      <c r="J3317">
        <v>20</v>
      </c>
      <c r="K3317" s="4">
        <v>1.00001E+20</v>
      </c>
      <c r="L3317" t="s">
        <v>11386</v>
      </c>
      <c r="M3317" t="s">
        <v>24</v>
      </c>
      <c r="N3317" t="s">
        <v>10963</v>
      </c>
      <c r="O3317" t="s">
        <v>66</v>
      </c>
      <c r="P3317" t="s">
        <v>20</v>
      </c>
      <c r="Q3317" t="s">
        <v>3684</v>
      </c>
    </row>
    <row r="3318" spans="1:17" x14ac:dyDescent="0.25">
      <c r="A3318" t="s">
        <v>11385</v>
      </c>
      <c r="B3318" t="s">
        <v>28</v>
      </c>
      <c r="C3318">
        <v>1</v>
      </c>
      <c r="D3318" t="s">
        <v>18</v>
      </c>
      <c r="E3318" t="s">
        <v>29</v>
      </c>
      <c r="F3318" s="1">
        <v>0.375</v>
      </c>
      <c r="G3318" t="s">
        <v>10952</v>
      </c>
      <c r="H3318" t="s">
        <v>3664</v>
      </c>
      <c r="I3318">
        <v>480</v>
      </c>
      <c r="J3318">
        <v>20</v>
      </c>
      <c r="K3318" s="4">
        <v>1.00001E+20</v>
      </c>
      <c r="L3318" t="s">
        <v>11386</v>
      </c>
      <c r="M3318" t="s">
        <v>24</v>
      </c>
      <c r="N3318" t="s">
        <v>10963</v>
      </c>
      <c r="O3318" t="s">
        <v>66</v>
      </c>
      <c r="P3318" t="s">
        <v>20</v>
      </c>
      <c r="Q3318" t="s">
        <v>3685</v>
      </c>
    </row>
    <row r="3319" spans="1:17" x14ac:dyDescent="0.25">
      <c r="A3319" t="s">
        <v>11385</v>
      </c>
      <c r="B3319" t="s">
        <v>32</v>
      </c>
      <c r="C3319">
        <v>1</v>
      </c>
      <c r="D3319" t="s">
        <v>18</v>
      </c>
      <c r="E3319" t="s">
        <v>33</v>
      </c>
      <c r="F3319" s="1">
        <v>0.375</v>
      </c>
      <c r="G3319" t="s">
        <v>10952</v>
      </c>
      <c r="H3319" t="s">
        <v>3664</v>
      </c>
      <c r="I3319">
        <v>480</v>
      </c>
      <c r="J3319">
        <v>20</v>
      </c>
      <c r="K3319" s="4">
        <v>1.00001E+20</v>
      </c>
      <c r="L3319" t="s">
        <v>11386</v>
      </c>
      <c r="M3319" t="s">
        <v>24</v>
      </c>
      <c r="N3319" t="s">
        <v>10963</v>
      </c>
      <c r="O3319" t="s">
        <v>66</v>
      </c>
      <c r="P3319" t="s">
        <v>20</v>
      </c>
      <c r="Q3319" t="s">
        <v>3686</v>
      </c>
    </row>
    <row r="3320" spans="1:17" x14ac:dyDescent="0.25">
      <c r="A3320" t="s">
        <v>11387</v>
      </c>
      <c r="B3320" t="s">
        <v>17</v>
      </c>
      <c r="C3320">
        <v>1</v>
      </c>
      <c r="D3320" t="s">
        <v>18</v>
      </c>
      <c r="E3320" t="s">
        <v>19</v>
      </c>
      <c r="F3320" s="1">
        <v>0.375</v>
      </c>
      <c r="G3320" t="s">
        <v>9841</v>
      </c>
      <c r="H3320" t="s">
        <v>3677</v>
      </c>
      <c r="I3320">
        <v>480</v>
      </c>
      <c r="J3320">
        <v>21</v>
      </c>
      <c r="K3320" s="4">
        <v>1E+42</v>
      </c>
      <c r="L3320" t="s">
        <v>11388</v>
      </c>
      <c r="M3320" t="s">
        <v>915</v>
      </c>
      <c r="N3320" t="s">
        <v>10963</v>
      </c>
      <c r="O3320" t="s">
        <v>25</v>
      </c>
      <c r="P3320" t="s">
        <v>20</v>
      </c>
      <c r="Q3320" t="s">
        <v>3687</v>
      </c>
    </row>
    <row r="3321" spans="1:17" x14ac:dyDescent="0.25">
      <c r="A3321" t="s">
        <v>11387</v>
      </c>
      <c r="B3321" t="s">
        <v>28</v>
      </c>
      <c r="C3321">
        <v>1</v>
      </c>
      <c r="D3321" t="s">
        <v>18</v>
      </c>
      <c r="E3321" t="s">
        <v>29</v>
      </c>
      <c r="F3321" s="1">
        <v>0.375</v>
      </c>
      <c r="G3321" t="s">
        <v>9841</v>
      </c>
      <c r="H3321" t="s">
        <v>3677</v>
      </c>
      <c r="I3321">
        <v>480</v>
      </c>
      <c r="J3321">
        <v>21</v>
      </c>
      <c r="K3321" s="4">
        <v>1E+42</v>
      </c>
      <c r="L3321" t="s">
        <v>11388</v>
      </c>
      <c r="M3321" t="s">
        <v>915</v>
      </c>
      <c r="N3321" t="s">
        <v>10963</v>
      </c>
      <c r="O3321" t="s">
        <v>25</v>
      </c>
      <c r="P3321" t="s">
        <v>20</v>
      </c>
      <c r="Q3321" t="s">
        <v>3688</v>
      </c>
    </row>
    <row r="3322" spans="1:17" x14ac:dyDescent="0.25">
      <c r="A3322" t="s">
        <v>11387</v>
      </c>
      <c r="B3322" t="s">
        <v>32</v>
      </c>
      <c r="C3322">
        <v>1</v>
      </c>
      <c r="D3322" t="s">
        <v>18</v>
      </c>
      <c r="E3322" t="s">
        <v>33</v>
      </c>
      <c r="F3322" s="1">
        <v>0.375</v>
      </c>
      <c r="G3322" t="s">
        <v>10652</v>
      </c>
      <c r="H3322" t="s">
        <v>3677</v>
      </c>
      <c r="I3322">
        <v>480</v>
      </c>
      <c r="J3322">
        <v>21</v>
      </c>
      <c r="K3322" s="4">
        <v>1E+42</v>
      </c>
      <c r="L3322" t="s">
        <v>11388</v>
      </c>
      <c r="M3322" t="s">
        <v>915</v>
      </c>
      <c r="N3322" t="s">
        <v>10963</v>
      </c>
      <c r="O3322" t="s">
        <v>25</v>
      </c>
      <c r="P3322" t="s">
        <v>20</v>
      </c>
      <c r="Q3322" t="s">
        <v>3689</v>
      </c>
    </row>
    <row r="3323" spans="1:17" x14ac:dyDescent="0.25">
      <c r="A3323" t="s">
        <v>11387</v>
      </c>
      <c r="B3323" t="s">
        <v>479</v>
      </c>
      <c r="C3323">
        <v>1</v>
      </c>
      <c r="D3323" t="s">
        <v>18</v>
      </c>
      <c r="E3323" t="s">
        <v>42</v>
      </c>
      <c r="F3323" s="1">
        <v>0.375</v>
      </c>
      <c r="G3323" t="s">
        <v>11389</v>
      </c>
      <c r="H3323" t="s">
        <v>3677</v>
      </c>
      <c r="I3323">
        <v>420</v>
      </c>
      <c r="J3323">
        <v>21</v>
      </c>
      <c r="K3323" s="4">
        <v>1E+42</v>
      </c>
      <c r="L3323" t="s">
        <v>11388</v>
      </c>
      <c r="M3323" t="s">
        <v>915</v>
      </c>
      <c r="N3323" t="s">
        <v>10963</v>
      </c>
      <c r="O3323" t="s">
        <v>25</v>
      </c>
      <c r="P3323" t="s">
        <v>20</v>
      </c>
      <c r="Q3323" t="s">
        <v>3690</v>
      </c>
    </row>
    <row r="3324" spans="1:17" x14ac:dyDescent="0.25">
      <c r="A3324" t="s">
        <v>11390</v>
      </c>
      <c r="B3324" t="s">
        <v>17</v>
      </c>
      <c r="C3324">
        <v>1</v>
      </c>
      <c r="D3324" t="s">
        <v>18</v>
      </c>
      <c r="E3324" t="s">
        <v>29</v>
      </c>
      <c r="F3324" s="1">
        <v>0.375</v>
      </c>
      <c r="G3324" t="s">
        <v>10952</v>
      </c>
      <c r="H3324" t="s">
        <v>38</v>
      </c>
      <c r="I3324">
        <v>480</v>
      </c>
      <c r="J3324">
        <v>1</v>
      </c>
      <c r="K3324" s="4">
        <v>1E+36</v>
      </c>
      <c r="L3324" t="s">
        <v>11391</v>
      </c>
      <c r="M3324" t="s">
        <v>24</v>
      </c>
      <c r="N3324" t="s">
        <v>10963</v>
      </c>
      <c r="O3324" t="s">
        <v>331</v>
      </c>
      <c r="P3324" t="s">
        <v>20</v>
      </c>
      <c r="Q3324" t="s">
        <v>3691</v>
      </c>
    </row>
    <row r="3325" spans="1:17" x14ac:dyDescent="0.25">
      <c r="A3325" t="s">
        <v>11390</v>
      </c>
      <c r="B3325" t="s">
        <v>28</v>
      </c>
      <c r="C3325">
        <v>1</v>
      </c>
      <c r="D3325" t="s">
        <v>18</v>
      </c>
      <c r="E3325" t="s">
        <v>33</v>
      </c>
      <c r="F3325" s="1">
        <v>0.375</v>
      </c>
      <c r="G3325" t="s">
        <v>10952</v>
      </c>
      <c r="H3325" t="s">
        <v>38</v>
      </c>
      <c r="I3325">
        <v>480</v>
      </c>
      <c r="J3325">
        <v>1</v>
      </c>
      <c r="K3325" s="4">
        <v>1E+36</v>
      </c>
      <c r="L3325" t="s">
        <v>11391</v>
      </c>
      <c r="M3325" t="s">
        <v>24</v>
      </c>
      <c r="N3325" t="s">
        <v>10963</v>
      </c>
      <c r="O3325" t="s">
        <v>331</v>
      </c>
      <c r="P3325" t="s">
        <v>20</v>
      </c>
      <c r="Q3325" t="s">
        <v>3692</v>
      </c>
    </row>
    <row r="3326" spans="1:17" x14ac:dyDescent="0.25">
      <c r="A3326" t="s">
        <v>11392</v>
      </c>
      <c r="B3326" t="s">
        <v>565</v>
      </c>
      <c r="C3326">
        <v>1</v>
      </c>
      <c r="D3326" t="s">
        <v>18</v>
      </c>
      <c r="E3326" t="s">
        <v>19</v>
      </c>
      <c r="F3326" s="1">
        <v>0.54166666666666663</v>
      </c>
      <c r="G3326" t="s">
        <v>11393</v>
      </c>
      <c r="H3326" t="s">
        <v>3693</v>
      </c>
      <c r="I3326">
        <v>240</v>
      </c>
      <c r="J3326">
        <v>10</v>
      </c>
      <c r="K3326" s="4">
        <v>1.1111100111111E+24</v>
      </c>
      <c r="L3326" t="s">
        <v>11394</v>
      </c>
      <c r="M3326" t="s">
        <v>24</v>
      </c>
      <c r="N3326" t="s">
        <v>11395</v>
      </c>
      <c r="O3326" t="s">
        <v>66</v>
      </c>
      <c r="P3326" t="s">
        <v>9544</v>
      </c>
      <c r="Q3326" t="s">
        <v>3694</v>
      </c>
    </row>
    <row r="3327" spans="1:17" x14ac:dyDescent="0.25">
      <c r="A3327" t="s">
        <v>11392</v>
      </c>
      <c r="B3327" t="s">
        <v>405</v>
      </c>
      <c r="C3327">
        <v>1</v>
      </c>
      <c r="D3327" t="s">
        <v>18</v>
      </c>
      <c r="E3327" t="s">
        <v>29</v>
      </c>
      <c r="F3327" s="1">
        <v>0.625</v>
      </c>
      <c r="G3327" t="s">
        <v>11393</v>
      </c>
      <c r="H3327" t="s">
        <v>3693</v>
      </c>
      <c r="I3327">
        <v>120</v>
      </c>
      <c r="J3327">
        <v>10</v>
      </c>
      <c r="K3327" s="4">
        <v>1.1111100111111E+24</v>
      </c>
      <c r="L3327" t="s">
        <v>11394</v>
      </c>
      <c r="M3327" t="s">
        <v>24</v>
      </c>
      <c r="N3327" t="s">
        <v>11395</v>
      </c>
      <c r="O3327" t="s">
        <v>66</v>
      </c>
      <c r="P3327" t="s">
        <v>395</v>
      </c>
      <c r="Q3327" t="s">
        <v>3695</v>
      </c>
    </row>
    <row r="3328" spans="1:17" x14ac:dyDescent="0.25">
      <c r="A3328" t="s">
        <v>11392</v>
      </c>
      <c r="B3328" t="s">
        <v>17</v>
      </c>
      <c r="C3328" t="s">
        <v>411</v>
      </c>
      <c r="D3328" t="s">
        <v>18</v>
      </c>
      <c r="E3328" t="s">
        <v>19</v>
      </c>
      <c r="F3328" s="1">
        <v>0.5</v>
      </c>
      <c r="G3328" t="s">
        <v>10173</v>
      </c>
      <c r="H3328" t="s">
        <v>3693</v>
      </c>
      <c r="I3328">
        <v>120</v>
      </c>
      <c r="J3328">
        <v>10</v>
      </c>
      <c r="K3328" s="4">
        <v>1000000000000000</v>
      </c>
      <c r="L3328" t="s">
        <v>11394</v>
      </c>
      <c r="M3328" t="s">
        <v>24</v>
      </c>
      <c r="N3328" t="s">
        <v>11395</v>
      </c>
      <c r="O3328" t="s">
        <v>66</v>
      </c>
      <c r="P3328" t="s">
        <v>20</v>
      </c>
      <c r="Q3328" t="s">
        <v>3696</v>
      </c>
    </row>
    <row r="3329" spans="1:17" x14ac:dyDescent="0.25">
      <c r="A3329" t="s">
        <v>11392</v>
      </c>
      <c r="B3329" t="s">
        <v>17</v>
      </c>
      <c r="C3329" t="s">
        <v>413</v>
      </c>
      <c r="D3329" t="s">
        <v>18</v>
      </c>
      <c r="E3329" t="s">
        <v>19</v>
      </c>
      <c r="F3329" s="1">
        <v>0.5</v>
      </c>
      <c r="G3329" t="s">
        <v>9220</v>
      </c>
      <c r="H3329" t="s">
        <v>11396</v>
      </c>
      <c r="I3329">
        <v>60</v>
      </c>
      <c r="J3329">
        <v>10</v>
      </c>
      <c r="K3329" s="4">
        <v>1.1111100101111E+24</v>
      </c>
      <c r="L3329" t="s">
        <v>11394</v>
      </c>
      <c r="M3329" t="s">
        <v>24</v>
      </c>
      <c r="N3329" t="s">
        <v>11395</v>
      </c>
      <c r="O3329" t="s">
        <v>66</v>
      </c>
      <c r="P3329" t="s">
        <v>20</v>
      </c>
      <c r="Q3329" t="s">
        <v>3696</v>
      </c>
    </row>
    <row r="3330" spans="1:17" x14ac:dyDescent="0.25">
      <c r="A3330" t="s">
        <v>11392</v>
      </c>
      <c r="B3330" t="s">
        <v>28</v>
      </c>
      <c r="C3330">
        <v>1</v>
      </c>
      <c r="D3330" t="s">
        <v>18</v>
      </c>
      <c r="E3330" t="s">
        <v>42</v>
      </c>
      <c r="F3330" s="1">
        <v>0.54166666666666663</v>
      </c>
      <c r="G3330" t="s">
        <v>9220</v>
      </c>
      <c r="H3330" t="s">
        <v>11397</v>
      </c>
      <c r="I3330">
        <v>60</v>
      </c>
      <c r="J3330">
        <v>10</v>
      </c>
      <c r="K3330" s="4">
        <v>1.1111100111111E+24</v>
      </c>
      <c r="L3330" t="s">
        <v>11394</v>
      </c>
      <c r="M3330" t="s">
        <v>24</v>
      </c>
      <c r="N3330" t="s">
        <v>11395</v>
      </c>
      <c r="O3330" t="s">
        <v>66</v>
      </c>
      <c r="P3330" t="s">
        <v>20</v>
      </c>
      <c r="Q3330" t="s">
        <v>3698</v>
      </c>
    </row>
    <row r="3331" spans="1:17" x14ac:dyDescent="0.25">
      <c r="A3331" t="s">
        <v>11392</v>
      </c>
      <c r="B3331" t="s">
        <v>32</v>
      </c>
      <c r="C3331">
        <v>1</v>
      </c>
      <c r="D3331" t="s">
        <v>18</v>
      </c>
      <c r="E3331" t="s">
        <v>29</v>
      </c>
      <c r="F3331" s="1">
        <v>0.58333333333333337</v>
      </c>
      <c r="G3331" t="s">
        <v>9221</v>
      </c>
      <c r="H3331" t="s">
        <v>11398</v>
      </c>
      <c r="I3331">
        <v>60</v>
      </c>
      <c r="J3331">
        <v>10</v>
      </c>
      <c r="K3331" s="4">
        <v>1.1111100111111E+24</v>
      </c>
      <c r="L3331" t="s">
        <v>11394</v>
      </c>
      <c r="M3331" t="s">
        <v>24</v>
      </c>
      <c r="N3331" t="s">
        <v>11395</v>
      </c>
      <c r="O3331" t="s">
        <v>66</v>
      </c>
      <c r="P3331" t="s">
        <v>20</v>
      </c>
      <c r="Q3331" t="s">
        <v>3699</v>
      </c>
    </row>
    <row r="3332" spans="1:17" x14ac:dyDescent="0.25">
      <c r="A3332" t="s">
        <v>11399</v>
      </c>
      <c r="B3332" t="s">
        <v>405</v>
      </c>
      <c r="C3332">
        <v>1</v>
      </c>
      <c r="D3332" t="s">
        <v>18</v>
      </c>
      <c r="E3332" t="s">
        <v>19</v>
      </c>
      <c r="F3332" s="1">
        <v>0.54166666666666663</v>
      </c>
      <c r="G3332" t="s">
        <v>9295</v>
      </c>
      <c r="H3332" t="s">
        <v>3700</v>
      </c>
      <c r="I3332">
        <v>240</v>
      </c>
      <c r="J3332">
        <v>4</v>
      </c>
      <c r="K3332" s="4">
        <v>1.0001000099999999E+24</v>
      </c>
      <c r="L3332" t="s">
        <v>38</v>
      </c>
      <c r="M3332" t="s">
        <v>24</v>
      </c>
      <c r="N3332" t="s">
        <v>11395</v>
      </c>
      <c r="O3332" t="s">
        <v>66</v>
      </c>
      <c r="P3332" t="s">
        <v>395</v>
      </c>
      <c r="Q3332" t="s">
        <v>3701</v>
      </c>
    </row>
    <row r="3333" spans="1:17" x14ac:dyDescent="0.25">
      <c r="A3333" t="s">
        <v>11399</v>
      </c>
      <c r="B3333" t="s">
        <v>418</v>
      </c>
      <c r="C3333">
        <v>1</v>
      </c>
      <c r="D3333" t="s">
        <v>18</v>
      </c>
      <c r="E3333" t="s">
        <v>19</v>
      </c>
      <c r="F3333" s="1">
        <v>0.54166666666666663</v>
      </c>
      <c r="G3333" t="s">
        <v>9538</v>
      </c>
      <c r="H3333" t="s">
        <v>3700</v>
      </c>
      <c r="I3333">
        <v>240</v>
      </c>
      <c r="J3333">
        <v>4</v>
      </c>
      <c r="K3333" s="4">
        <v>1.1101E+23</v>
      </c>
      <c r="L3333" t="s">
        <v>38</v>
      </c>
      <c r="M3333" t="s">
        <v>24</v>
      </c>
      <c r="N3333" t="s">
        <v>11395</v>
      </c>
      <c r="O3333" t="s">
        <v>66</v>
      </c>
      <c r="P3333" t="s">
        <v>395</v>
      </c>
      <c r="Q3333" t="s">
        <v>3702</v>
      </c>
    </row>
    <row r="3334" spans="1:17" x14ac:dyDescent="0.25">
      <c r="A3334" t="s">
        <v>11399</v>
      </c>
      <c r="B3334" t="s">
        <v>17</v>
      </c>
      <c r="C3334">
        <v>1</v>
      </c>
      <c r="D3334" t="s">
        <v>18</v>
      </c>
      <c r="E3334" t="s">
        <v>37</v>
      </c>
      <c r="F3334" s="1">
        <v>0.375</v>
      </c>
      <c r="G3334" t="s">
        <v>9220</v>
      </c>
      <c r="H3334" t="s">
        <v>3700</v>
      </c>
      <c r="I3334">
        <v>120</v>
      </c>
      <c r="J3334">
        <v>4</v>
      </c>
      <c r="K3334" s="4">
        <v>1.11111E+24</v>
      </c>
      <c r="L3334" t="s">
        <v>38</v>
      </c>
      <c r="M3334" t="s">
        <v>24</v>
      </c>
      <c r="N3334" t="s">
        <v>11395</v>
      </c>
      <c r="O3334" t="s">
        <v>66</v>
      </c>
      <c r="P3334" t="s">
        <v>20</v>
      </c>
      <c r="Q3334" t="s">
        <v>3703</v>
      </c>
    </row>
    <row r="3335" spans="1:17" x14ac:dyDescent="0.25">
      <c r="A3335" t="s">
        <v>11399</v>
      </c>
      <c r="B3335" t="s">
        <v>28</v>
      </c>
      <c r="C3335">
        <v>1</v>
      </c>
      <c r="D3335" t="s">
        <v>18</v>
      </c>
      <c r="E3335" t="s">
        <v>29</v>
      </c>
      <c r="F3335" s="1">
        <v>0.58333333333333337</v>
      </c>
      <c r="G3335" t="s">
        <v>9227</v>
      </c>
      <c r="H3335" t="s">
        <v>3700</v>
      </c>
      <c r="I3335">
        <v>120</v>
      </c>
      <c r="J3335">
        <v>4</v>
      </c>
      <c r="K3335" s="4">
        <v>1.11111E+24</v>
      </c>
      <c r="L3335" t="s">
        <v>38</v>
      </c>
      <c r="M3335" t="s">
        <v>24</v>
      </c>
      <c r="N3335" t="s">
        <v>11395</v>
      </c>
      <c r="O3335" t="s">
        <v>66</v>
      </c>
      <c r="P3335" t="s">
        <v>20</v>
      </c>
      <c r="Q3335" t="s">
        <v>3704</v>
      </c>
    </row>
    <row r="3336" spans="1:17" x14ac:dyDescent="0.25">
      <c r="A3336" t="s">
        <v>11399</v>
      </c>
      <c r="B3336" t="s">
        <v>32</v>
      </c>
      <c r="C3336">
        <v>1</v>
      </c>
      <c r="D3336" t="s">
        <v>18</v>
      </c>
      <c r="E3336" t="s">
        <v>33</v>
      </c>
      <c r="F3336" s="1">
        <v>0.54166666666666663</v>
      </c>
      <c r="G3336" t="s">
        <v>9220</v>
      </c>
      <c r="H3336" t="s">
        <v>3700</v>
      </c>
      <c r="I3336">
        <v>120</v>
      </c>
      <c r="J3336">
        <v>4</v>
      </c>
      <c r="K3336" s="4">
        <v>1.11111E+24</v>
      </c>
      <c r="L3336" t="s">
        <v>38</v>
      </c>
      <c r="M3336" t="s">
        <v>24</v>
      </c>
      <c r="N3336" t="s">
        <v>11395</v>
      </c>
      <c r="O3336" t="s">
        <v>66</v>
      </c>
      <c r="P3336" t="s">
        <v>20</v>
      </c>
      <c r="Q3336" t="s">
        <v>3705</v>
      </c>
    </row>
    <row r="3337" spans="1:17" x14ac:dyDescent="0.25">
      <c r="A3337" t="s">
        <v>11399</v>
      </c>
      <c r="B3337" t="s">
        <v>479</v>
      </c>
      <c r="C3337">
        <v>1</v>
      </c>
      <c r="D3337" t="s">
        <v>18</v>
      </c>
      <c r="E3337" t="s">
        <v>37</v>
      </c>
      <c r="F3337" s="1">
        <v>0.5</v>
      </c>
      <c r="G3337" t="s">
        <v>9166</v>
      </c>
      <c r="H3337" t="s">
        <v>3700</v>
      </c>
      <c r="I3337">
        <v>60</v>
      </c>
      <c r="J3337">
        <v>4</v>
      </c>
      <c r="K3337" s="4">
        <v>1.11111E+24</v>
      </c>
      <c r="L3337" t="s">
        <v>38</v>
      </c>
      <c r="M3337" t="s">
        <v>24</v>
      </c>
      <c r="N3337" t="s">
        <v>11395</v>
      </c>
      <c r="O3337" t="s">
        <v>66</v>
      </c>
      <c r="P3337" t="s">
        <v>20</v>
      </c>
      <c r="Q3337" t="s">
        <v>3706</v>
      </c>
    </row>
    <row r="3338" spans="1:17" x14ac:dyDescent="0.25">
      <c r="A3338" t="s">
        <v>11400</v>
      </c>
      <c r="B3338" t="s">
        <v>405</v>
      </c>
      <c r="C3338" t="s">
        <v>411</v>
      </c>
      <c r="D3338" t="s">
        <v>18</v>
      </c>
      <c r="E3338" t="s">
        <v>19</v>
      </c>
      <c r="F3338" s="1">
        <v>0.5</v>
      </c>
      <c r="G3338" t="s">
        <v>11401</v>
      </c>
      <c r="H3338" t="s">
        <v>3707</v>
      </c>
      <c r="I3338">
        <v>120</v>
      </c>
      <c r="J3338">
        <v>6</v>
      </c>
      <c r="K3338" s="4">
        <v>1.1111100111111E+24</v>
      </c>
      <c r="L3338" t="s">
        <v>11402</v>
      </c>
      <c r="M3338" t="s">
        <v>24</v>
      </c>
      <c r="N3338" t="s">
        <v>11395</v>
      </c>
      <c r="O3338" t="s">
        <v>331</v>
      </c>
      <c r="P3338" t="s">
        <v>395</v>
      </c>
      <c r="Q3338" t="s">
        <v>3708</v>
      </c>
    </row>
    <row r="3339" spans="1:17" x14ac:dyDescent="0.25">
      <c r="A3339" t="s">
        <v>11400</v>
      </c>
      <c r="B3339" t="s">
        <v>405</v>
      </c>
      <c r="C3339" t="s">
        <v>413</v>
      </c>
      <c r="D3339" t="s">
        <v>18</v>
      </c>
      <c r="E3339" t="s">
        <v>37</v>
      </c>
      <c r="F3339" s="1">
        <v>0.47916666666666669</v>
      </c>
      <c r="G3339" t="s">
        <v>9538</v>
      </c>
      <c r="H3339" t="s">
        <v>3707</v>
      </c>
      <c r="I3339">
        <v>120</v>
      </c>
      <c r="J3339">
        <v>6</v>
      </c>
      <c r="K3339" s="4">
        <v>1.11101100011111E+44</v>
      </c>
      <c r="L3339" t="s">
        <v>11402</v>
      </c>
      <c r="M3339" t="s">
        <v>24</v>
      </c>
      <c r="N3339" t="s">
        <v>11395</v>
      </c>
      <c r="O3339" t="s">
        <v>331</v>
      </c>
      <c r="P3339" t="s">
        <v>395</v>
      </c>
      <c r="Q3339" t="s">
        <v>3708</v>
      </c>
    </row>
    <row r="3340" spans="1:17" x14ac:dyDescent="0.25">
      <c r="A3340" t="s">
        <v>11400</v>
      </c>
      <c r="B3340" t="s">
        <v>17</v>
      </c>
      <c r="C3340" t="s">
        <v>411</v>
      </c>
      <c r="D3340" t="s">
        <v>18</v>
      </c>
      <c r="E3340" t="s">
        <v>33</v>
      </c>
      <c r="F3340" s="1">
        <v>0.375</v>
      </c>
      <c r="G3340" t="s">
        <v>11401</v>
      </c>
      <c r="H3340" t="s">
        <v>3707</v>
      </c>
      <c r="I3340">
        <v>120</v>
      </c>
      <c r="J3340">
        <v>6</v>
      </c>
      <c r="K3340" s="4">
        <v>1.1111110001111099E+44</v>
      </c>
      <c r="L3340" t="s">
        <v>11402</v>
      </c>
      <c r="M3340" t="s">
        <v>24</v>
      </c>
      <c r="N3340" t="s">
        <v>11395</v>
      </c>
      <c r="O3340" t="s">
        <v>331</v>
      </c>
      <c r="P3340" t="s">
        <v>20</v>
      </c>
      <c r="Q3340" t="s">
        <v>3709</v>
      </c>
    </row>
    <row r="3341" spans="1:17" x14ac:dyDescent="0.25">
      <c r="A3341" t="s">
        <v>11400</v>
      </c>
      <c r="B3341" t="s">
        <v>17</v>
      </c>
      <c r="C3341" t="s">
        <v>413</v>
      </c>
      <c r="D3341" t="s">
        <v>18</v>
      </c>
      <c r="E3341" t="s">
        <v>37</v>
      </c>
      <c r="F3341" s="1">
        <v>0.625</v>
      </c>
      <c r="G3341" t="s">
        <v>11401</v>
      </c>
      <c r="H3341" t="s">
        <v>3707</v>
      </c>
      <c r="I3341">
        <v>120</v>
      </c>
      <c r="J3341">
        <v>6</v>
      </c>
      <c r="K3341" s="4">
        <v>1.1111100111111E+24</v>
      </c>
      <c r="L3341" t="s">
        <v>11402</v>
      </c>
      <c r="M3341" t="s">
        <v>24</v>
      </c>
      <c r="N3341" t="s">
        <v>11395</v>
      </c>
      <c r="O3341" t="s">
        <v>331</v>
      </c>
      <c r="P3341" t="s">
        <v>20</v>
      </c>
      <c r="Q3341" t="s">
        <v>3709</v>
      </c>
    </row>
    <row r="3342" spans="1:17" x14ac:dyDescent="0.25">
      <c r="A3342" t="s">
        <v>11403</v>
      </c>
      <c r="B3342" t="s">
        <v>565</v>
      </c>
      <c r="C3342">
        <v>1</v>
      </c>
      <c r="D3342" t="s">
        <v>18</v>
      </c>
      <c r="E3342" t="s">
        <v>33</v>
      </c>
      <c r="F3342" s="1">
        <v>0.375</v>
      </c>
      <c r="G3342" t="s">
        <v>621</v>
      </c>
      <c r="H3342" t="s">
        <v>11404</v>
      </c>
      <c r="I3342">
        <v>480</v>
      </c>
      <c r="J3342">
        <v>30</v>
      </c>
      <c r="K3342" s="4">
        <v>9.9999999999999999E+45</v>
      </c>
      <c r="L3342" t="s">
        <v>11405</v>
      </c>
      <c r="M3342" t="s">
        <v>623</v>
      </c>
      <c r="N3342" t="s">
        <v>10501</v>
      </c>
      <c r="O3342" t="s">
        <v>1383</v>
      </c>
      <c r="P3342" t="s">
        <v>9544</v>
      </c>
      <c r="Q3342" t="s">
        <v>3713</v>
      </c>
    </row>
    <row r="3343" spans="1:17" x14ac:dyDescent="0.25">
      <c r="A3343" t="s">
        <v>11403</v>
      </c>
      <c r="B3343" t="s">
        <v>3714</v>
      </c>
      <c r="C3343">
        <v>1</v>
      </c>
      <c r="D3343" t="s">
        <v>18</v>
      </c>
      <c r="E3343" t="s">
        <v>42</v>
      </c>
      <c r="F3343" s="1">
        <v>0.375</v>
      </c>
      <c r="G3343" t="s">
        <v>621</v>
      </c>
      <c r="H3343" t="s">
        <v>11406</v>
      </c>
      <c r="I3343">
        <v>480</v>
      </c>
      <c r="J3343">
        <v>30</v>
      </c>
      <c r="K3343" s="4">
        <v>9.9999999999999999E+45</v>
      </c>
      <c r="L3343" t="s">
        <v>11405</v>
      </c>
      <c r="M3343" t="s">
        <v>623</v>
      </c>
      <c r="N3343" t="s">
        <v>10501</v>
      </c>
      <c r="O3343" t="s">
        <v>1383</v>
      </c>
      <c r="P3343" t="s">
        <v>9544</v>
      </c>
      <c r="Q3343" t="s">
        <v>3715</v>
      </c>
    </row>
    <row r="3344" spans="1:17" x14ac:dyDescent="0.25">
      <c r="A3344" t="s">
        <v>11403</v>
      </c>
      <c r="B3344" t="s">
        <v>3716</v>
      </c>
      <c r="C3344">
        <v>1</v>
      </c>
      <c r="D3344" t="s">
        <v>18</v>
      </c>
      <c r="E3344" t="s">
        <v>37</v>
      </c>
      <c r="F3344" s="1">
        <v>0.375</v>
      </c>
      <c r="G3344" t="s">
        <v>621</v>
      </c>
      <c r="H3344" t="s">
        <v>11407</v>
      </c>
      <c r="I3344">
        <v>480</v>
      </c>
      <c r="J3344">
        <v>30</v>
      </c>
      <c r="K3344" s="4">
        <v>9.9999999999999999E+45</v>
      </c>
      <c r="L3344" t="s">
        <v>11405</v>
      </c>
      <c r="M3344" t="s">
        <v>623</v>
      </c>
      <c r="N3344" t="s">
        <v>10501</v>
      </c>
      <c r="O3344" t="s">
        <v>1383</v>
      </c>
      <c r="P3344" t="s">
        <v>9544</v>
      </c>
      <c r="Q3344" t="s">
        <v>3717</v>
      </c>
    </row>
    <row r="3345" spans="1:17" x14ac:dyDescent="0.25">
      <c r="A3345" t="s">
        <v>11403</v>
      </c>
      <c r="B3345" t="s">
        <v>179</v>
      </c>
      <c r="C3345">
        <v>1</v>
      </c>
      <c r="D3345" t="s">
        <v>18</v>
      </c>
      <c r="E3345" t="s">
        <v>19</v>
      </c>
      <c r="F3345" s="1">
        <v>0.375</v>
      </c>
      <c r="G3345" t="s">
        <v>9359</v>
      </c>
      <c r="H3345" t="s">
        <v>38</v>
      </c>
      <c r="I3345">
        <v>480</v>
      </c>
      <c r="J3345">
        <v>30</v>
      </c>
      <c r="K3345" s="4">
        <v>1E+47</v>
      </c>
      <c r="L3345" t="s">
        <v>11405</v>
      </c>
      <c r="M3345" t="s">
        <v>24</v>
      </c>
      <c r="N3345" t="s">
        <v>10501</v>
      </c>
      <c r="O3345" t="s">
        <v>1383</v>
      </c>
      <c r="P3345" t="s">
        <v>180</v>
      </c>
      <c r="Q3345" t="s">
        <v>3718</v>
      </c>
    </row>
    <row r="3346" spans="1:17" x14ac:dyDescent="0.25">
      <c r="A3346" t="s">
        <v>11403</v>
      </c>
      <c r="B3346" t="s">
        <v>713</v>
      </c>
      <c r="C3346">
        <v>1</v>
      </c>
      <c r="D3346" t="s">
        <v>18</v>
      </c>
      <c r="E3346" t="s">
        <v>29</v>
      </c>
      <c r="F3346" s="1">
        <v>0.375</v>
      </c>
      <c r="G3346" t="s">
        <v>9359</v>
      </c>
      <c r="H3346" t="s">
        <v>38</v>
      </c>
      <c r="I3346">
        <v>480</v>
      </c>
      <c r="J3346">
        <v>30</v>
      </c>
      <c r="K3346" s="4">
        <v>1E+47</v>
      </c>
      <c r="L3346" t="s">
        <v>11405</v>
      </c>
      <c r="M3346" t="s">
        <v>24</v>
      </c>
      <c r="N3346" t="s">
        <v>10501</v>
      </c>
      <c r="O3346" t="s">
        <v>1383</v>
      </c>
      <c r="P3346" t="s">
        <v>180</v>
      </c>
      <c r="Q3346" t="s">
        <v>3719</v>
      </c>
    </row>
    <row r="3347" spans="1:17" x14ac:dyDescent="0.25">
      <c r="A3347" t="s">
        <v>11403</v>
      </c>
      <c r="B3347" t="s">
        <v>946</v>
      </c>
      <c r="C3347">
        <v>1</v>
      </c>
      <c r="D3347" t="s">
        <v>18</v>
      </c>
      <c r="E3347" t="s">
        <v>33</v>
      </c>
      <c r="F3347" s="1">
        <v>0.375</v>
      </c>
      <c r="G3347" t="s">
        <v>9359</v>
      </c>
      <c r="H3347" t="s">
        <v>38</v>
      </c>
      <c r="I3347">
        <v>480</v>
      </c>
      <c r="J3347">
        <v>30</v>
      </c>
      <c r="K3347" s="4">
        <v>1E+47</v>
      </c>
      <c r="L3347" t="s">
        <v>11405</v>
      </c>
      <c r="M3347" t="s">
        <v>24</v>
      </c>
      <c r="N3347" t="s">
        <v>10501</v>
      </c>
      <c r="O3347" t="s">
        <v>1383</v>
      </c>
      <c r="P3347" t="s">
        <v>180</v>
      </c>
      <c r="Q3347" t="s">
        <v>3720</v>
      </c>
    </row>
    <row r="3348" spans="1:17" x14ac:dyDescent="0.25">
      <c r="A3348" t="s">
        <v>11403</v>
      </c>
      <c r="B3348" t="s">
        <v>948</v>
      </c>
      <c r="C3348">
        <v>1</v>
      </c>
      <c r="D3348" t="s">
        <v>18</v>
      </c>
      <c r="E3348" t="s">
        <v>42</v>
      </c>
      <c r="F3348" s="1">
        <v>0.375</v>
      </c>
      <c r="G3348" t="s">
        <v>9359</v>
      </c>
      <c r="H3348" t="s">
        <v>38</v>
      </c>
      <c r="I3348">
        <v>480</v>
      </c>
      <c r="J3348">
        <v>30</v>
      </c>
      <c r="K3348" s="4">
        <v>1E+47</v>
      </c>
      <c r="L3348" t="s">
        <v>11405</v>
      </c>
      <c r="M3348" t="s">
        <v>24</v>
      </c>
      <c r="N3348" t="s">
        <v>10501</v>
      </c>
      <c r="O3348" t="s">
        <v>1383</v>
      </c>
      <c r="P3348" t="s">
        <v>180</v>
      </c>
      <c r="Q3348" t="s">
        <v>3721</v>
      </c>
    </row>
    <row r="3349" spans="1:17" x14ac:dyDescent="0.25">
      <c r="A3349" t="s">
        <v>11403</v>
      </c>
      <c r="B3349" t="s">
        <v>950</v>
      </c>
      <c r="C3349">
        <v>1</v>
      </c>
      <c r="D3349" t="s">
        <v>18</v>
      </c>
      <c r="E3349" t="s">
        <v>37</v>
      </c>
      <c r="F3349" s="1">
        <v>0.375</v>
      </c>
      <c r="G3349" t="s">
        <v>9359</v>
      </c>
      <c r="H3349" t="s">
        <v>38</v>
      </c>
      <c r="I3349">
        <v>480</v>
      </c>
      <c r="J3349">
        <v>30</v>
      </c>
      <c r="K3349" s="4">
        <v>1E+47</v>
      </c>
      <c r="L3349" t="s">
        <v>11405</v>
      </c>
      <c r="M3349" t="s">
        <v>24</v>
      </c>
      <c r="N3349" t="s">
        <v>10501</v>
      </c>
      <c r="O3349" t="s">
        <v>1383</v>
      </c>
      <c r="P3349" t="s">
        <v>180</v>
      </c>
      <c r="Q3349" t="s">
        <v>3722</v>
      </c>
    </row>
    <row r="3350" spans="1:17" x14ac:dyDescent="0.25">
      <c r="A3350" t="s">
        <v>11403</v>
      </c>
      <c r="B3350" t="s">
        <v>952</v>
      </c>
      <c r="C3350">
        <v>1</v>
      </c>
      <c r="D3350" t="s">
        <v>18</v>
      </c>
      <c r="E3350" t="s">
        <v>29</v>
      </c>
      <c r="F3350" s="1">
        <v>0.375</v>
      </c>
      <c r="G3350" t="s">
        <v>10173</v>
      </c>
      <c r="H3350" t="s">
        <v>38</v>
      </c>
      <c r="I3350">
        <v>480</v>
      </c>
      <c r="J3350">
        <v>30</v>
      </c>
      <c r="K3350" s="4">
        <v>9.9999999999999999E+45</v>
      </c>
      <c r="L3350" t="s">
        <v>11405</v>
      </c>
      <c r="M3350" t="s">
        <v>24</v>
      </c>
      <c r="N3350" t="s">
        <v>10501</v>
      </c>
      <c r="O3350" t="s">
        <v>1383</v>
      </c>
      <c r="P3350" t="s">
        <v>180</v>
      </c>
      <c r="Q3350" t="s">
        <v>3723</v>
      </c>
    </row>
    <row r="3351" spans="1:17" x14ac:dyDescent="0.25">
      <c r="A3351" t="s">
        <v>11408</v>
      </c>
      <c r="B3351" t="s">
        <v>565</v>
      </c>
      <c r="C3351">
        <v>1</v>
      </c>
      <c r="D3351" t="s">
        <v>18</v>
      </c>
      <c r="E3351" t="s">
        <v>19</v>
      </c>
      <c r="F3351" s="1">
        <v>0.375</v>
      </c>
      <c r="G3351" t="s">
        <v>3724</v>
      </c>
      <c r="H3351" t="s">
        <v>11409</v>
      </c>
      <c r="I3351">
        <v>480</v>
      </c>
      <c r="J3351">
        <v>27</v>
      </c>
      <c r="K3351" s="4">
        <v>1E+18</v>
      </c>
      <c r="L3351" t="s">
        <v>11410</v>
      </c>
      <c r="M3351" t="s">
        <v>623</v>
      </c>
      <c r="N3351" t="s">
        <v>10501</v>
      </c>
      <c r="O3351" t="s">
        <v>1383</v>
      </c>
      <c r="P3351" t="s">
        <v>9544</v>
      </c>
      <c r="Q3351" t="s">
        <v>3725</v>
      </c>
    </row>
    <row r="3352" spans="1:17" x14ac:dyDescent="0.25">
      <c r="A3352" t="s">
        <v>11408</v>
      </c>
      <c r="B3352" t="s">
        <v>179</v>
      </c>
      <c r="C3352">
        <v>1</v>
      </c>
      <c r="D3352" t="s">
        <v>18</v>
      </c>
      <c r="E3352" t="s">
        <v>42</v>
      </c>
      <c r="F3352" s="1">
        <v>0.375</v>
      </c>
      <c r="G3352" t="s">
        <v>9156</v>
      </c>
      <c r="H3352" t="s">
        <v>38</v>
      </c>
      <c r="I3352">
        <v>480</v>
      </c>
      <c r="J3352">
        <v>27</v>
      </c>
      <c r="K3352" s="4">
        <v>1E+18</v>
      </c>
      <c r="L3352" t="s">
        <v>11410</v>
      </c>
      <c r="M3352" t="s">
        <v>24</v>
      </c>
      <c r="N3352" t="s">
        <v>10501</v>
      </c>
      <c r="O3352" t="s">
        <v>1383</v>
      </c>
      <c r="P3352" t="s">
        <v>180</v>
      </c>
      <c r="Q3352" t="s">
        <v>3726</v>
      </c>
    </row>
    <row r="3353" spans="1:17" x14ac:dyDescent="0.25">
      <c r="A3353" t="s">
        <v>11408</v>
      </c>
      <c r="B3353" t="s">
        <v>713</v>
      </c>
      <c r="C3353">
        <v>1</v>
      </c>
      <c r="D3353" t="s">
        <v>18</v>
      </c>
      <c r="E3353" t="s">
        <v>37</v>
      </c>
      <c r="F3353" s="1">
        <v>0.375</v>
      </c>
      <c r="G3353" t="s">
        <v>9156</v>
      </c>
      <c r="H3353" t="s">
        <v>38</v>
      </c>
      <c r="I3353">
        <v>480</v>
      </c>
      <c r="J3353">
        <v>27</v>
      </c>
      <c r="K3353" s="4">
        <v>1E+18</v>
      </c>
      <c r="L3353" t="s">
        <v>11410</v>
      </c>
      <c r="M3353" t="s">
        <v>24</v>
      </c>
      <c r="N3353" t="s">
        <v>10501</v>
      </c>
      <c r="O3353" t="s">
        <v>1383</v>
      </c>
      <c r="P3353" t="s">
        <v>180</v>
      </c>
      <c r="Q3353" t="s">
        <v>3727</v>
      </c>
    </row>
    <row r="3354" spans="1:17" x14ac:dyDescent="0.25">
      <c r="A3354" t="s">
        <v>11408</v>
      </c>
      <c r="B3354" t="s">
        <v>946</v>
      </c>
      <c r="C3354">
        <v>1</v>
      </c>
      <c r="D3354" t="s">
        <v>18</v>
      </c>
      <c r="E3354" t="s">
        <v>19</v>
      </c>
      <c r="F3354" s="1">
        <v>0.375</v>
      </c>
      <c r="G3354" t="s">
        <v>9156</v>
      </c>
      <c r="H3354" t="s">
        <v>38</v>
      </c>
      <c r="I3354">
        <v>480</v>
      </c>
      <c r="J3354">
        <v>27</v>
      </c>
      <c r="K3354" s="4">
        <v>1E+17</v>
      </c>
      <c r="L3354" t="s">
        <v>11410</v>
      </c>
      <c r="M3354" t="s">
        <v>24</v>
      </c>
      <c r="N3354" t="s">
        <v>10501</v>
      </c>
      <c r="O3354" t="s">
        <v>1383</v>
      </c>
      <c r="P3354" t="s">
        <v>180</v>
      </c>
      <c r="Q3354" t="s">
        <v>3728</v>
      </c>
    </row>
    <row r="3355" spans="1:17" x14ac:dyDescent="0.25">
      <c r="A3355" t="s">
        <v>11408</v>
      </c>
      <c r="B3355" t="s">
        <v>948</v>
      </c>
      <c r="C3355">
        <v>1</v>
      </c>
      <c r="D3355" t="s">
        <v>18</v>
      </c>
      <c r="E3355" t="s">
        <v>29</v>
      </c>
      <c r="F3355" s="1">
        <v>0.375</v>
      </c>
      <c r="G3355" t="s">
        <v>9156</v>
      </c>
      <c r="H3355" t="s">
        <v>38</v>
      </c>
      <c r="I3355">
        <v>480</v>
      </c>
      <c r="J3355">
        <v>27</v>
      </c>
      <c r="K3355" s="4">
        <v>1E+17</v>
      </c>
      <c r="L3355" t="s">
        <v>11410</v>
      </c>
      <c r="M3355" t="s">
        <v>24</v>
      </c>
      <c r="N3355" t="s">
        <v>10501</v>
      </c>
      <c r="O3355" t="s">
        <v>1383</v>
      </c>
      <c r="P3355" t="s">
        <v>180</v>
      </c>
      <c r="Q3355" t="s">
        <v>3729</v>
      </c>
    </row>
    <row r="3356" spans="1:17" x14ac:dyDescent="0.25">
      <c r="A3356" t="s">
        <v>11408</v>
      </c>
      <c r="B3356" t="s">
        <v>950</v>
      </c>
      <c r="C3356">
        <v>1</v>
      </c>
      <c r="D3356" t="s">
        <v>18</v>
      </c>
      <c r="E3356" t="s">
        <v>33</v>
      </c>
      <c r="F3356" s="1">
        <v>0.375</v>
      </c>
      <c r="G3356" t="s">
        <v>9156</v>
      </c>
      <c r="H3356" t="s">
        <v>38</v>
      </c>
      <c r="I3356">
        <v>480</v>
      </c>
      <c r="J3356">
        <v>27</v>
      </c>
      <c r="K3356" s="4">
        <v>1E+17</v>
      </c>
      <c r="L3356" t="s">
        <v>11410</v>
      </c>
      <c r="M3356" t="s">
        <v>24</v>
      </c>
      <c r="N3356" t="s">
        <v>10501</v>
      </c>
      <c r="O3356" t="s">
        <v>1383</v>
      </c>
      <c r="P3356" t="s">
        <v>180</v>
      </c>
      <c r="Q3356" t="s">
        <v>3730</v>
      </c>
    </row>
    <row r="3357" spans="1:17" x14ac:dyDescent="0.25">
      <c r="A3357" t="s">
        <v>11408</v>
      </c>
      <c r="B3357" t="s">
        <v>952</v>
      </c>
      <c r="C3357">
        <v>1</v>
      </c>
      <c r="D3357" t="s">
        <v>18</v>
      </c>
      <c r="E3357" t="s">
        <v>42</v>
      </c>
      <c r="F3357" s="1">
        <v>0.375</v>
      </c>
      <c r="G3357" t="s">
        <v>9156</v>
      </c>
      <c r="H3357" t="s">
        <v>38</v>
      </c>
      <c r="I3357">
        <v>480</v>
      </c>
      <c r="J3357">
        <v>27</v>
      </c>
      <c r="K3357" s="4">
        <v>1E+17</v>
      </c>
      <c r="L3357" t="s">
        <v>11410</v>
      </c>
      <c r="M3357" t="s">
        <v>24</v>
      </c>
      <c r="N3357" t="s">
        <v>10501</v>
      </c>
      <c r="O3357" t="s">
        <v>1383</v>
      </c>
      <c r="P3357" t="s">
        <v>180</v>
      </c>
      <c r="Q3357" t="s">
        <v>3731</v>
      </c>
    </row>
    <row r="3358" spans="1:17" x14ac:dyDescent="0.25">
      <c r="A3358" t="s">
        <v>11408</v>
      </c>
      <c r="B3358" t="s">
        <v>954</v>
      </c>
      <c r="C3358">
        <v>1</v>
      </c>
      <c r="D3358" t="s">
        <v>18</v>
      </c>
      <c r="E3358" t="s">
        <v>37</v>
      </c>
      <c r="F3358" s="1">
        <v>0.375</v>
      </c>
      <c r="G3358" t="s">
        <v>9156</v>
      </c>
      <c r="H3358" t="s">
        <v>38</v>
      </c>
      <c r="I3358">
        <v>480</v>
      </c>
      <c r="J3358">
        <v>27</v>
      </c>
      <c r="K3358" s="4">
        <v>1E+17</v>
      </c>
      <c r="L3358" t="s">
        <v>11410</v>
      </c>
      <c r="M3358" t="s">
        <v>24</v>
      </c>
      <c r="N3358" t="s">
        <v>10501</v>
      </c>
      <c r="O3358" t="s">
        <v>1383</v>
      </c>
      <c r="P3358" t="s">
        <v>180</v>
      </c>
      <c r="Q3358" t="s">
        <v>3732</v>
      </c>
    </row>
    <row r="3359" spans="1:17" x14ac:dyDescent="0.25">
      <c r="A3359" t="s">
        <v>11411</v>
      </c>
      <c r="B3359" t="s">
        <v>565</v>
      </c>
      <c r="C3359">
        <v>1</v>
      </c>
      <c r="D3359" t="s">
        <v>18</v>
      </c>
      <c r="E3359" t="s">
        <v>33</v>
      </c>
      <c r="F3359" s="1">
        <v>0.375</v>
      </c>
      <c r="G3359" t="s">
        <v>11412</v>
      </c>
      <c r="H3359" t="s">
        <v>3711</v>
      </c>
      <c r="I3359">
        <v>480</v>
      </c>
      <c r="J3359">
        <v>39</v>
      </c>
      <c r="K3359" s="4">
        <v>9.9999999999999995E+36</v>
      </c>
      <c r="L3359" t="s">
        <v>11413</v>
      </c>
      <c r="M3359" t="s">
        <v>623</v>
      </c>
      <c r="N3359" t="s">
        <v>10501</v>
      </c>
      <c r="O3359" t="s">
        <v>1383</v>
      </c>
      <c r="P3359" t="s">
        <v>9544</v>
      </c>
      <c r="Q3359" t="s">
        <v>3733</v>
      </c>
    </row>
    <row r="3360" spans="1:17" x14ac:dyDescent="0.25">
      <c r="A3360" t="s">
        <v>11411</v>
      </c>
      <c r="B3360" t="s">
        <v>179</v>
      </c>
      <c r="C3360">
        <v>1</v>
      </c>
      <c r="D3360" t="s">
        <v>18</v>
      </c>
      <c r="E3360" t="s">
        <v>29</v>
      </c>
      <c r="F3360" s="1">
        <v>0.375</v>
      </c>
      <c r="G3360" t="s">
        <v>9359</v>
      </c>
      <c r="H3360" t="s">
        <v>3711</v>
      </c>
      <c r="I3360">
        <v>480</v>
      </c>
      <c r="J3360">
        <v>39</v>
      </c>
      <c r="K3360" s="4">
        <v>9.9999999999999995E+36</v>
      </c>
      <c r="L3360" t="s">
        <v>11413</v>
      </c>
      <c r="M3360" t="s">
        <v>24</v>
      </c>
      <c r="N3360" t="s">
        <v>10501</v>
      </c>
      <c r="O3360" t="s">
        <v>1383</v>
      </c>
      <c r="P3360" t="s">
        <v>180</v>
      </c>
      <c r="Q3360" t="s">
        <v>3734</v>
      </c>
    </row>
    <row r="3361" spans="1:17" x14ac:dyDescent="0.25">
      <c r="A3361" t="s">
        <v>11411</v>
      </c>
      <c r="B3361" t="s">
        <v>713</v>
      </c>
      <c r="C3361">
        <v>1</v>
      </c>
      <c r="D3361" t="s">
        <v>18</v>
      </c>
      <c r="E3361" t="s">
        <v>29</v>
      </c>
      <c r="F3361" s="1">
        <v>0.375</v>
      </c>
      <c r="G3361" t="s">
        <v>9359</v>
      </c>
      <c r="H3361" t="s">
        <v>3711</v>
      </c>
      <c r="I3361">
        <v>480</v>
      </c>
      <c r="J3361">
        <v>39</v>
      </c>
      <c r="K3361" s="4">
        <v>1E+36</v>
      </c>
      <c r="L3361" t="s">
        <v>11413</v>
      </c>
      <c r="M3361" t="s">
        <v>24</v>
      </c>
      <c r="N3361" t="s">
        <v>10501</v>
      </c>
      <c r="O3361" t="s">
        <v>1383</v>
      </c>
      <c r="P3361" t="s">
        <v>180</v>
      </c>
      <c r="Q3361" t="s">
        <v>3735</v>
      </c>
    </row>
    <row r="3362" spans="1:17" x14ac:dyDescent="0.25">
      <c r="A3362" t="s">
        <v>11411</v>
      </c>
      <c r="B3362" t="s">
        <v>946</v>
      </c>
      <c r="C3362">
        <v>1</v>
      </c>
      <c r="D3362" t="s">
        <v>18</v>
      </c>
      <c r="E3362" t="s">
        <v>33</v>
      </c>
      <c r="F3362" s="1">
        <v>0.375</v>
      </c>
      <c r="G3362" t="s">
        <v>9359</v>
      </c>
      <c r="H3362" t="s">
        <v>3711</v>
      </c>
      <c r="I3362">
        <v>480</v>
      </c>
      <c r="J3362">
        <v>39</v>
      </c>
      <c r="K3362" s="4">
        <v>1E+36</v>
      </c>
      <c r="L3362" t="s">
        <v>11413</v>
      </c>
      <c r="M3362" t="s">
        <v>24</v>
      </c>
      <c r="N3362" t="s">
        <v>10501</v>
      </c>
      <c r="O3362" t="s">
        <v>1383</v>
      </c>
      <c r="P3362" t="s">
        <v>180</v>
      </c>
      <c r="Q3362" t="s">
        <v>3736</v>
      </c>
    </row>
    <row r="3363" spans="1:17" x14ac:dyDescent="0.25">
      <c r="A3363" t="s">
        <v>11411</v>
      </c>
      <c r="B3363" t="s">
        <v>948</v>
      </c>
      <c r="C3363">
        <v>1</v>
      </c>
      <c r="D3363" t="s">
        <v>18</v>
      </c>
      <c r="E3363" t="s">
        <v>37</v>
      </c>
      <c r="F3363" s="1">
        <v>0.375</v>
      </c>
      <c r="G3363" t="s">
        <v>9359</v>
      </c>
      <c r="H3363" t="s">
        <v>3711</v>
      </c>
      <c r="I3363">
        <v>480</v>
      </c>
      <c r="J3363">
        <v>39</v>
      </c>
      <c r="K3363" s="4">
        <v>9.9999999999999997E+34</v>
      </c>
      <c r="L3363" t="s">
        <v>11413</v>
      </c>
      <c r="M3363" t="s">
        <v>24</v>
      </c>
      <c r="N3363" t="s">
        <v>10501</v>
      </c>
      <c r="O3363" t="s">
        <v>1383</v>
      </c>
      <c r="P3363" t="s">
        <v>180</v>
      </c>
      <c r="Q3363" t="s">
        <v>3737</v>
      </c>
    </row>
    <row r="3364" spans="1:17" x14ac:dyDescent="0.25">
      <c r="A3364" t="s">
        <v>11414</v>
      </c>
      <c r="B3364" t="s">
        <v>17</v>
      </c>
      <c r="C3364">
        <v>1</v>
      </c>
      <c r="D3364" t="s">
        <v>18</v>
      </c>
      <c r="E3364" t="s">
        <v>19</v>
      </c>
      <c r="F3364" s="1">
        <v>0.33333333333333331</v>
      </c>
      <c r="G3364" t="s">
        <v>9139</v>
      </c>
      <c r="H3364" t="s">
        <v>38</v>
      </c>
      <c r="I3364">
        <v>120</v>
      </c>
      <c r="J3364">
        <v>28</v>
      </c>
      <c r="K3364" s="4">
        <v>1.111110011E+24</v>
      </c>
      <c r="L3364" t="s">
        <v>38</v>
      </c>
      <c r="M3364" t="s">
        <v>24</v>
      </c>
      <c r="N3364" t="s">
        <v>10963</v>
      </c>
      <c r="O3364" t="s">
        <v>1383</v>
      </c>
      <c r="P3364" t="s">
        <v>20</v>
      </c>
      <c r="Q3364" t="s">
        <v>3738</v>
      </c>
    </row>
    <row r="3365" spans="1:17" x14ac:dyDescent="0.25">
      <c r="A3365" t="s">
        <v>11414</v>
      </c>
      <c r="B3365" t="s">
        <v>28</v>
      </c>
      <c r="C3365">
        <v>1</v>
      </c>
      <c r="D3365" t="s">
        <v>18</v>
      </c>
      <c r="E3365" t="s">
        <v>29</v>
      </c>
      <c r="F3365" s="1">
        <v>0.45833333333333331</v>
      </c>
      <c r="G3365" t="s">
        <v>10775</v>
      </c>
      <c r="H3365" t="s">
        <v>38</v>
      </c>
      <c r="I3365">
        <v>120</v>
      </c>
      <c r="J3365">
        <v>28</v>
      </c>
      <c r="K3365" s="4">
        <v>1.111110011E+24</v>
      </c>
      <c r="L3365" t="s">
        <v>38</v>
      </c>
      <c r="M3365" t="s">
        <v>915</v>
      </c>
      <c r="N3365" t="s">
        <v>10963</v>
      </c>
      <c r="O3365" t="s">
        <v>1383</v>
      </c>
      <c r="P3365" t="s">
        <v>20</v>
      </c>
      <c r="Q3365" t="s">
        <v>3739</v>
      </c>
    </row>
    <row r="3366" spans="1:17" x14ac:dyDescent="0.25">
      <c r="A3366" t="s">
        <v>11414</v>
      </c>
      <c r="B3366" t="s">
        <v>44</v>
      </c>
      <c r="C3366">
        <v>1</v>
      </c>
      <c r="D3366" t="s">
        <v>18</v>
      </c>
      <c r="E3366" t="s">
        <v>33</v>
      </c>
      <c r="F3366" s="1">
        <v>0.5</v>
      </c>
      <c r="G3366" t="s">
        <v>10244</v>
      </c>
      <c r="H3366" t="s">
        <v>38</v>
      </c>
      <c r="I3366">
        <v>60</v>
      </c>
      <c r="J3366">
        <v>28</v>
      </c>
      <c r="K3366" s="4">
        <v>1.111110011E+24</v>
      </c>
      <c r="L3366" t="s">
        <v>38</v>
      </c>
      <c r="M3366" t="s">
        <v>915</v>
      </c>
      <c r="N3366" t="s">
        <v>10963</v>
      </c>
      <c r="O3366" t="s">
        <v>1383</v>
      </c>
      <c r="P3366" t="s">
        <v>45</v>
      </c>
      <c r="Q3366" t="s">
        <v>3740</v>
      </c>
    </row>
    <row r="3367" spans="1:17" x14ac:dyDescent="0.25">
      <c r="A3367" t="s">
        <v>11415</v>
      </c>
      <c r="B3367" t="s">
        <v>179</v>
      </c>
      <c r="C3367">
        <v>1</v>
      </c>
      <c r="D3367" t="s">
        <v>18</v>
      </c>
      <c r="E3367" t="s">
        <v>42</v>
      </c>
      <c r="F3367" s="1">
        <v>0.375</v>
      </c>
      <c r="G3367" t="s">
        <v>9359</v>
      </c>
      <c r="H3367" t="s">
        <v>3711</v>
      </c>
      <c r="I3367">
        <v>480</v>
      </c>
      <c r="J3367">
        <v>32</v>
      </c>
      <c r="K3367" s="4">
        <v>9.9999999999999993E+44</v>
      </c>
      <c r="L3367" t="s">
        <v>11416</v>
      </c>
      <c r="M3367" t="s">
        <v>24</v>
      </c>
      <c r="N3367" t="s">
        <v>10501</v>
      </c>
      <c r="O3367" t="s">
        <v>1383</v>
      </c>
      <c r="P3367" t="s">
        <v>180</v>
      </c>
      <c r="Q3367" t="s">
        <v>3741</v>
      </c>
    </row>
    <row r="3368" spans="1:17" x14ac:dyDescent="0.25">
      <c r="A3368" t="s">
        <v>11415</v>
      </c>
      <c r="B3368" t="s">
        <v>713</v>
      </c>
      <c r="C3368">
        <v>1</v>
      </c>
      <c r="D3368" t="s">
        <v>18</v>
      </c>
      <c r="E3368" t="s">
        <v>37</v>
      </c>
      <c r="F3368" s="1">
        <v>0.375</v>
      </c>
      <c r="G3368" t="s">
        <v>9359</v>
      </c>
      <c r="H3368" t="s">
        <v>3711</v>
      </c>
      <c r="I3368">
        <v>480</v>
      </c>
      <c r="J3368">
        <v>32</v>
      </c>
      <c r="K3368" s="4">
        <v>9.9999999999999993E+44</v>
      </c>
      <c r="L3368" t="s">
        <v>11416</v>
      </c>
      <c r="M3368" t="s">
        <v>24</v>
      </c>
      <c r="N3368" t="s">
        <v>10501</v>
      </c>
      <c r="O3368" t="s">
        <v>1383</v>
      </c>
      <c r="P3368" t="s">
        <v>180</v>
      </c>
      <c r="Q3368" t="s">
        <v>3742</v>
      </c>
    </row>
    <row r="3369" spans="1:17" x14ac:dyDescent="0.25">
      <c r="A3369" t="s">
        <v>11415</v>
      </c>
      <c r="B3369" t="s">
        <v>946</v>
      </c>
      <c r="C3369">
        <v>1</v>
      </c>
      <c r="D3369" t="s">
        <v>18</v>
      </c>
      <c r="E3369" t="s">
        <v>530</v>
      </c>
      <c r="F3369" s="1">
        <v>0.375</v>
      </c>
      <c r="G3369" t="s">
        <v>9359</v>
      </c>
      <c r="H3369" t="s">
        <v>3711</v>
      </c>
      <c r="I3369">
        <v>480</v>
      </c>
      <c r="J3369">
        <v>32</v>
      </c>
      <c r="K3369" s="4">
        <v>9.9999999999999993E+44</v>
      </c>
      <c r="L3369" t="s">
        <v>11416</v>
      </c>
      <c r="M3369" t="s">
        <v>24</v>
      </c>
      <c r="N3369" t="s">
        <v>10501</v>
      </c>
      <c r="O3369" t="s">
        <v>1383</v>
      </c>
      <c r="P3369" t="s">
        <v>180</v>
      </c>
      <c r="Q3369" t="s">
        <v>3743</v>
      </c>
    </row>
    <row r="3370" spans="1:17" x14ac:dyDescent="0.25">
      <c r="A3370" t="s">
        <v>11415</v>
      </c>
      <c r="B3370" t="s">
        <v>948</v>
      </c>
      <c r="C3370">
        <v>1</v>
      </c>
      <c r="D3370" t="s">
        <v>18</v>
      </c>
      <c r="E3370" t="s">
        <v>33</v>
      </c>
      <c r="F3370" s="1">
        <v>0.375</v>
      </c>
      <c r="G3370" t="s">
        <v>9359</v>
      </c>
      <c r="H3370" t="s">
        <v>3711</v>
      </c>
      <c r="I3370">
        <v>480</v>
      </c>
      <c r="J3370">
        <v>32</v>
      </c>
      <c r="K3370" s="4">
        <v>1E+41</v>
      </c>
      <c r="L3370" t="s">
        <v>11416</v>
      </c>
      <c r="M3370" t="s">
        <v>24</v>
      </c>
      <c r="N3370" t="s">
        <v>10501</v>
      </c>
      <c r="O3370" t="s">
        <v>1383</v>
      </c>
      <c r="P3370" t="s">
        <v>180</v>
      </c>
      <c r="Q3370" t="s">
        <v>3744</v>
      </c>
    </row>
    <row r="3371" spans="1:17" x14ac:dyDescent="0.25">
      <c r="A3371" t="s">
        <v>11415</v>
      </c>
      <c r="B3371" t="s">
        <v>950</v>
      </c>
      <c r="C3371">
        <v>1</v>
      </c>
      <c r="D3371" t="s">
        <v>18</v>
      </c>
      <c r="E3371" t="s">
        <v>42</v>
      </c>
      <c r="F3371" s="1">
        <v>0.375</v>
      </c>
      <c r="G3371" t="s">
        <v>9359</v>
      </c>
      <c r="H3371" t="s">
        <v>3711</v>
      </c>
      <c r="I3371">
        <v>480</v>
      </c>
      <c r="J3371">
        <v>32</v>
      </c>
      <c r="K3371" s="4">
        <v>1E+41</v>
      </c>
      <c r="L3371" t="s">
        <v>11416</v>
      </c>
      <c r="M3371" t="s">
        <v>24</v>
      </c>
      <c r="N3371" t="s">
        <v>10501</v>
      </c>
      <c r="O3371" t="s">
        <v>1383</v>
      </c>
      <c r="P3371" t="s">
        <v>180</v>
      </c>
      <c r="Q3371" t="s">
        <v>3745</v>
      </c>
    </row>
    <row r="3372" spans="1:17" x14ac:dyDescent="0.25">
      <c r="A3372" t="s">
        <v>11415</v>
      </c>
      <c r="B3372" t="s">
        <v>952</v>
      </c>
      <c r="C3372">
        <v>1</v>
      </c>
      <c r="D3372" t="s">
        <v>18</v>
      </c>
      <c r="E3372" t="s">
        <v>37</v>
      </c>
      <c r="F3372" s="1">
        <v>0.375</v>
      </c>
      <c r="G3372" t="s">
        <v>9359</v>
      </c>
      <c r="H3372" t="s">
        <v>3711</v>
      </c>
      <c r="I3372">
        <v>480</v>
      </c>
      <c r="J3372">
        <v>32</v>
      </c>
      <c r="K3372" s="4">
        <v>1E+41</v>
      </c>
      <c r="L3372" t="s">
        <v>11416</v>
      </c>
      <c r="M3372" t="s">
        <v>24</v>
      </c>
      <c r="N3372" t="s">
        <v>10501</v>
      </c>
      <c r="O3372" t="s">
        <v>1383</v>
      </c>
      <c r="P3372" t="s">
        <v>180</v>
      </c>
      <c r="Q3372" t="s">
        <v>3746</v>
      </c>
    </row>
    <row r="3373" spans="1:17" x14ac:dyDescent="0.25">
      <c r="A3373" t="s">
        <v>11417</v>
      </c>
      <c r="B3373" t="s">
        <v>179</v>
      </c>
      <c r="C3373">
        <v>1</v>
      </c>
      <c r="D3373" t="s">
        <v>18</v>
      </c>
      <c r="E3373" t="s">
        <v>29</v>
      </c>
      <c r="F3373" s="1">
        <v>0.375</v>
      </c>
      <c r="G3373" t="s">
        <v>9359</v>
      </c>
      <c r="H3373" t="s">
        <v>11418</v>
      </c>
      <c r="I3373">
        <v>480</v>
      </c>
      <c r="J3373">
        <v>29</v>
      </c>
      <c r="K3373" s="4">
        <v>9.9999999999999995E+33</v>
      </c>
      <c r="L3373" t="s">
        <v>11419</v>
      </c>
      <c r="M3373" t="s">
        <v>24</v>
      </c>
      <c r="N3373" t="s">
        <v>10501</v>
      </c>
      <c r="O3373" t="s">
        <v>1383</v>
      </c>
      <c r="P3373" t="s">
        <v>180</v>
      </c>
      <c r="Q3373" t="s">
        <v>3748</v>
      </c>
    </row>
    <row r="3374" spans="1:17" x14ac:dyDescent="0.25">
      <c r="A3374" t="s">
        <v>11417</v>
      </c>
      <c r="B3374" t="s">
        <v>713</v>
      </c>
      <c r="C3374">
        <v>1</v>
      </c>
      <c r="D3374" t="s">
        <v>18</v>
      </c>
      <c r="E3374" t="s">
        <v>33</v>
      </c>
      <c r="F3374" s="1">
        <v>0.375</v>
      </c>
      <c r="G3374" t="s">
        <v>9359</v>
      </c>
      <c r="H3374" t="s">
        <v>11420</v>
      </c>
      <c r="I3374">
        <v>480</v>
      </c>
      <c r="J3374">
        <v>29</v>
      </c>
      <c r="K3374" s="4">
        <v>9.9999999999999995E+33</v>
      </c>
      <c r="L3374" t="s">
        <v>11419</v>
      </c>
      <c r="M3374" t="s">
        <v>24</v>
      </c>
      <c r="N3374" t="s">
        <v>10501</v>
      </c>
      <c r="O3374" t="s">
        <v>1383</v>
      </c>
      <c r="P3374" t="s">
        <v>180</v>
      </c>
      <c r="Q3374" t="s">
        <v>3749</v>
      </c>
    </row>
    <row r="3375" spans="1:17" x14ac:dyDescent="0.25">
      <c r="A3375" t="s">
        <v>11417</v>
      </c>
      <c r="B3375" t="s">
        <v>946</v>
      </c>
      <c r="C3375">
        <v>1</v>
      </c>
      <c r="D3375" t="s">
        <v>18</v>
      </c>
      <c r="E3375" t="s">
        <v>29</v>
      </c>
      <c r="F3375" s="1">
        <v>0.375</v>
      </c>
      <c r="G3375" t="s">
        <v>10952</v>
      </c>
      <c r="H3375" t="s">
        <v>11421</v>
      </c>
      <c r="I3375">
        <v>480</v>
      </c>
      <c r="J3375">
        <v>29</v>
      </c>
      <c r="K3375" s="4">
        <v>9.9999999999999995E+32</v>
      </c>
      <c r="L3375" t="s">
        <v>11419</v>
      </c>
      <c r="M3375" t="s">
        <v>24</v>
      </c>
      <c r="N3375" t="s">
        <v>10501</v>
      </c>
      <c r="O3375" t="s">
        <v>1383</v>
      </c>
      <c r="P3375" t="s">
        <v>180</v>
      </c>
      <c r="Q3375" t="s">
        <v>3750</v>
      </c>
    </row>
    <row r="3376" spans="1:17" x14ac:dyDescent="0.25">
      <c r="A3376" t="s">
        <v>11417</v>
      </c>
      <c r="B3376" t="s">
        <v>948</v>
      </c>
      <c r="C3376">
        <v>1</v>
      </c>
      <c r="D3376" t="s">
        <v>18</v>
      </c>
      <c r="E3376" t="s">
        <v>33</v>
      </c>
      <c r="F3376" s="1">
        <v>0.375</v>
      </c>
      <c r="G3376" t="s">
        <v>9359</v>
      </c>
      <c r="H3376" t="s">
        <v>11422</v>
      </c>
      <c r="I3376">
        <v>480</v>
      </c>
      <c r="J3376">
        <v>29</v>
      </c>
      <c r="K3376" s="4">
        <v>9.9999999999999995E+32</v>
      </c>
      <c r="L3376" t="s">
        <v>11419</v>
      </c>
      <c r="M3376" t="s">
        <v>24</v>
      </c>
      <c r="N3376" t="s">
        <v>10501</v>
      </c>
      <c r="O3376" t="s">
        <v>1383</v>
      </c>
      <c r="P3376" t="s">
        <v>180</v>
      </c>
      <c r="Q3376" t="s">
        <v>3751</v>
      </c>
    </row>
    <row r="3377" spans="1:17" x14ac:dyDescent="0.25">
      <c r="A3377" t="s">
        <v>11417</v>
      </c>
      <c r="B3377" t="s">
        <v>950</v>
      </c>
      <c r="C3377">
        <v>1</v>
      </c>
      <c r="D3377" t="s">
        <v>18</v>
      </c>
      <c r="E3377" t="s">
        <v>29</v>
      </c>
      <c r="F3377" s="1">
        <v>0.375</v>
      </c>
      <c r="G3377" t="s">
        <v>9359</v>
      </c>
      <c r="H3377" t="s">
        <v>11423</v>
      </c>
      <c r="I3377">
        <v>480</v>
      </c>
      <c r="J3377">
        <v>29</v>
      </c>
      <c r="K3377" s="4">
        <v>1.0000000000000001E+32</v>
      </c>
      <c r="L3377" t="s">
        <v>11419</v>
      </c>
      <c r="M3377" t="s">
        <v>24</v>
      </c>
      <c r="N3377" t="s">
        <v>10501</v>
      </c>
      <c r="O3377" t="s">
        <v>1383</v>
      </c>
      <c r="P3377" t="s">
        <v>180</v>
      </c>
      <c r="Q3377" t="s">
        <v>3752</v>
      </c>
    </row>
    <row r="3378" spans="1:17" x14ac:dyDescent="0.25">
      <c r="A3378" t="s">
        <v>11417</v>
      </c>
      <c r="B3378" t="s">
        <v>952</v>
      </c>
      <c r="C3378">
        <v>1</v>
      </c>
      <c r="D3378" t="s">
        <v>18</v>
      </c>
      <c r="E3378" t="s">
        <v>33</v>
      </c>
      <c r="F3378" s="1">
        <v>0.375</v>
      </c>
      <c r="G3378" t="s">
        <v>9359</v>
      </c>
      <c r="H3378" t="s">
        <v>11424</v>
      </c>
      <c r="I3378">
        <v>480</v>
      </c>
      <c r="J3378">
        <v>29</v>
      </c>
      <c r="K3378" s="4">
        <v>1.0000000000000001E+32</v>
      </c>
      <c r="L3378" t="s">
        <v>11419</v>
      </c>
      <c r="M3378" t="s">
        <v>24</v>
      </c>
      <c r="N3378" t="s">
        <v>10501</v>
      </c>
      <c r="O3378" t="s">
        <v>1383</v>
      </c>
      <c r="P3378" t="s">
        <v>180</v>
      </c>
      <c r="Q3378" t="s">
        <v>3753</v>
      </c>
    </row>
    <row r="3379" spans="1:17" x14ac:dyDescent="0.25">
      <c r="A3379" t="s">
        <v>11425</v>
      </c>
      <c r="B3379" t="s">
        <v>179</v>
      </c>
      <c r="C3379">
        <v>1</v>
      </c>
      <c r="D3379" t="s">
        <v>18</v>
      </c>
      <c r="E3379" t="s">
        <v>29</v>
      </c>
      <c r="F3379" s="1">
        <v>0.375</v>
      </c>
      <c r="G3379" t="s">
        <v>9359</v>
      </c>
      <c r="H3379" t="s">
        <v>3711</v>
      </c>
      <c r="I3379">
        <v>480</v>
      </c>
      <c r="J3379">
        <v>30</v>
      </c>
      <c r="K3379" s="4">
        <v>9.9999999999999998E+37</v>
      </c>
      <c r="L3379" t="s">
        <v>11426</v>
      </c>
      <c r="M3379" t="s">
        <v>24</v>
      </c>
      <c r="N3379" t="s">
        <v>10501</v>
      </c>
      <c r="O3379" t="s">
        <v>1383</v>
      </c>
      <c r="P3379" t="s">
        <v>180</v>
      </c>
      <c r="Q3379" t="s">
        <v>3754</v>
      </c>
    </row>
    <row r="3380" spans="1:17" x14ac:dyDescent="0.25">
      <c r="A3380" t="s">
        <v>11425</v>
      </c>
      <c r="B3380" t="s">
        <v>713</v>
      </c>
      <c r="C3380">
        <v>1</v>
      </c>
      <c r="D3380" t="s">
        <v>18</v>
      </c>
      <c r="E3380" t="s">
        <v>33</v>
      </c>
      <c r="F3380" s="1">
        <v>0.375</v>
      </c>
      <c r="G3380" t="s">
        <v>9359</v>
      </c>
      <c r="H3380" t="s">
        <v>3711</v>
      </c>
      <c r="I3380">
        <v>480</v>
      </c>
      <c r="J3380">
        <v>30</v>
      </c>
      <c r="K3380" s="4">
        <v>9.9999999999999998E+37</v>
      </c>
      <c r="L3380" t="s">
        <v>11426</v>
      </c>
      <c r="M3380" t="s">
        <v>24</v>
      </c>
      <c r="N3380" t="s">
        <v>10501</v>
      </c>
      <c r="O3380" t="s">
        <v>1383</v>
      </c>
      <c r="P3380" t="s">
        <v>180</v>
      </c>
      <c r="Q3380" t="s">
        <v>3755</v>
      </c>
    </row>
    <row r="3381" spans="1:17" x14ac:dyDescent="0.25">
      <c r="A3381" t="s">
        <v>11425</v>
      </c>
      <c r="B3381" t="s">
        <v>946</v>
      </c>
      <c r="C3381">
        <v>1</v>
      </c>
      <c r="D3381" t="s">
        <v>18</v>
      </c>
      <c r="E3381" t="s">
        <v>29</v>
      </c>
      <c r="F3381" s="1">
        <v>0.33333333333333331</v>
      </c>
      <c r="G3381" t="s">
        <v>9359</v>
      </c>
      <c r="H3381" t="s">
        <v>3710</v>
      </c>
      <c r="I3381">
        <v>810</v>
      </c>
      <c r="J3381">
        <v>30</v>
      </c>
      <c r="K3381" s="4">
        <v>9.9999999999999991E+28</v>
      </c>
      <c r="L3381" t="s">
        <v>11426</v>
      </c>
      <c r="M3381" t="s">
        <v>24</v>
      </c>
      <c r="N3381" t="s">
        <v>10501</v>
      </c>
      <c r="O3381" t="s">
        <v>1383</v>
      </c>
      <c r="P3381" t="s">
        <v>180</v>
      </c>
      <c r="Q3381" t="s">
        <v>3756</v>
      </c>
    </row>
    <row r="3382" spans="1:17" x14ac:dyDescent="0.25">
      <c r="A3382" t="s">
        <v>11425</v>
      </c>
      <c r="B3382" t="s">
        <v>948</v>
      </c>
      <c r="C3382">
        <v>1</v>
      </c>
      <c r="D3382" t="s">
        <v>18</v>
      </c>
      <c r="E3382" t="s">
        <v>33</v>
      </c>
      <c r="F3382" s="1">
        <v>0.33333333333333331</v>
      </c>
      <c r="G3382" t="s">
        <v>9359</v>
      </c>
      <c r="H3382" t="s">
        <v>3710</v>
      </c>
      <c r="I3382">
        <v>810</v>
      </c>
      <c r="J3382">
        <v>30</v>
      </c>
      <c r="K3382" s="4">
        <v>9.9999999999999991E+28</v>
      </c>
      <c r="L3382" t="s">
        <v>11426</v>
      </c>
      <c r="M3382" t="s">
        <v>24</v>
      </c>
      <c r="N3382" t="s">
        <v>10501</v>
      </c>
      <c r="O3382" t="s">
        <v>1383</v>
      </c>
      <c r="P3382" t="s">
        <v>180</v>
      </c>
      <c r="Q3382" t="s">
        <v>3757</v>
      </c>
    </row>
    <row r="3383" spans="1:17" x14ac:dyDescent="0.25">
      <c r="A3383" t="s">
        <v>11425</v>
      </c>
      <c r="B3383" t="s">
        <v>950</v>
      </c>
      <c r="C3383">
        <v>1</v>
      </c>
      <c r="D3383" t="s">
        <v>18</v>
      </c>
      <c r="E3383" t="s">
        <v>42</v>
      </c>
      <c r="F3383" s="1">
        <v>0.375</v>
      </c>
      <c r="G3383" t="s">
        <v>10952</v>
      </c>
      <c r="H3383" t="s">
        <v>3712</v>
      </c>
      <c r="I3383">
        <v>480</v>
      </c>
      <c r="J3383">
        <v>30</v>
      </c>
      <c r="K3383" s="4">
        <v>1E+16</v>
      </c>
      <c r="L3383" t="s">
        <v>11426</v>
      </c>
      <c r="M3383" t="s">
        <v>24</v>
      </c>
      <c r="N3383" t="s">
        <v>10501</v>
      </c>
      <c r="O3383" t="s">
        <v>1383</v>
      </c>
      <c r="P3383" t="s">
        <v>180</v>
      </c>
      <c r="Q3383" t="s">
        <v>3758</v>
      </c>
    </row>
    <row r="3384" spans="1:17" x14ac:dyDescent="0.25">
      <c r="A3384" t="s">
        <v>11425</v>
      </c>
      <c r="B3384" t="s">
        <v>952</v>
      </c>
      <c r="C3384">
        <v>1</v>
      </c>
      <c r="D3384" t="s">
        <v>18</v>
      </c>
      <c r="E3384" t="s">
        <v>33</v>
      </c>
      <c r="F3384" s="1">
        <v>0.375</v>
      </c>
      <c r="G3384" t="s">
        <v>38</v>
      </c>
      <c r="H3384" t="s">
        <v>3712</v>
      </c>
      <c r="I3384">
        <v>480</v>
      </c>
      <c r="J3384">
        <v>30</v>
      </c>
      <c r="K3384" s="4">
        <v>1000000000000000</v>
      </c>
      <c r="L3384" t="s">
        <v>11426</v>
      </c>
      <c r="N3384" t="s">
        <v>10501</v>
      </c>
      <c r="O3384" t="s">
        <v>1383</v>
      </c>
      <c r="P3384" t="s">
        <v>180</v>
      </c>
      <c r="Q3384" t="s">
        <v>3759</v>
      </c>
    </row>
    <row r="3385" spans="1:17" x14ac:dyDescent="0.25">
      <c r="A3385" t="s">
        <v>11427</v>
      </c>
      <c r="B3385" t="s">
        <v>17</v>
      </c>
      <c r="C3385">
        <v>1</v>
      </c>
      <c r="D3385" t="s">
        <v>18</v>
      </c>
      <c r="E3385" t="s">
        <v>19</v>
      </c>
      <c r="F3385" s="1">
        <v>0.45833333333333331</v>
      </c>
      <c r="G3385" t="s">
        <v>9239</v>
      </c>
      <c r="H3385" t="s">
        <v>11428</v>
      </c>
      <c r="I3385">
        <v>60</v>
      </c>
      <c r="J3385">
        <v>101</v>
      </c>
      <c r="K3385" s="4">
        <v>1.1111010001111099E+44</v>
      </c>
      <c r="L3385" t="s">
        <v>11429</v>
      </c>
      <c r="M3385" t="s">
        <v>24</v>
      </c>
      <c r="N3385" t="s">
        <v>9342</v>
      </c>
      <c r="O3385" t="s">
        <v>25</v>
      </c>
      <c r="P3385" t="s">
        <v>20</v>
      </c>
      <c r="Q3385" t="s">
        <v>3760</v>
      </c>
    </row>
    <row r="3386" spans="1:17" x14ac:dyDescent="0.25">
      <c r="A3386" t="s">
        <v>11427</v>
      </c>
      <c r="B3386" t="s">
        <v>28</v>
      </c>
      <c r="C3386">
        <v>1</v>
      </c>
      <c r="D3386" t="s">
        <v>18</v>
      </c>
      <c r="E3386" t="s">
        <v>37</v>
      </c>
      <c r="F3386" s="1">
        <v>0.45833333333333331</v>
      </c>
      <c r="G3386" t="s">
        <v>9239</v>
      </c>
      <c r="H3386" t="s">
        <v>11430</v>
      </c>
      <c r="I3386">
        <v>60</v>
      </c>
      <c r="J3386">
        <v>101</v>
      </c>
      <c r="K3386" s="4">
        <v>1.11101100011111E+44</v>
      </c>
      <c r="L3386" t="s">
        <v>11429</v>
      </c>
      <c r="M3386" t="s">
        <v>24</v>
      </c>
      <c r="N3386" t="s">
        <v>9342</v>
      </c>
      <c r="O3386" t="s">
        <v>25</v>
      </c>
      <c r="P3386" t="s">
        <v>20</v>
      </c>
      <c r="Q3386" t="s">
        <v>3761</v>
      </c>
    </row>
    <row r="3387" spans="1:17" x14ac:dyDescent="0.25">
      <c r="A3387" t="s">
        <v>11427</v>
      </c>
      <c r="B3387" t="s">
        <v>44</v>
      </c>
      <c r="C3387">
        <v>2</v>
      </c>
      <c r="D3387" t="s">
        <v>18</v>
      </c>
      <c r="E3387" t="s">
        <v>29</v>
      </c>
      <c r="F3387" s="1">
        <v>0.5</v>
      </c>
      <c r="G3387" t="s">
        <v>9155</v>
      </c>
      <c r="H3387" t="s">
        <v>11431</v>
      </c>
      <c r="I3387">
        <v>60</v>
      </c>
      <c r="J3387">
        <v>16</v>
      </c>
      <c r="K3387" s="4">
        <v>1.1110100011111E+43</v>
      </c>
      <c r="L3387" t="s">
        <v>11429</v>
      </c>
      <c r="M3387" t="s">
        <v>24</v>
      </c>
      <c r="N3387" t="s">
        <v>9342</v>
      </c>
      <c r="O3387" t="s">
        <v>25</v>
      </c>
      <c r="P3387" t="s">
        <v>45</v>
      </c>
      <c r="Q3387" t="s">
        <v>3762</v>
      </c>
    </row>
    <row r="3388" spans="1:17" x14ac:dyDescent="0.25">
      <c r="A3388" t="s">
        <v>11427</v>
      </c>
      <c r="B3388" t="s">
        <v>44</v>
      </c>
      <c r="C3388">
        <v>3</v>
      </c>
      <c r="D3388" t="s">
        <v>18</v>
      </c>
      <c r="E3388" t="s">
        <v>29</v>
      </c>
      <c r="F3388" s="1">
        <v>0.54166666666666663</v>
      </c>
      <c r="G3388" t="s">
        <v>9155</v>
      </c>
      <c r="H3388" t="s">
        <v>1749</v>
      </c>
      <c r="I3388">
        <v>60</v>
      </c>
      <c r="J3388">
        <v>23</v>
      </c>
      <c r="K3388" s="4">
        <v>1.1110100011111E+43</v>
      </c>
      <c r="L3388" t="s">
        <v>11429</v>
      </c>
      <c r="M3388" t="s">
        <v>24</v>
      </c>
      <c r="N3388" t="s">
        <v>9342</v>
      </c>
      <c r="O3388" t="s">
        <v>25</v>
      </c>
      <c r="P3388" t="s">
        <v>45</v>
      </c>
      <c r="Q3388" t="s">
        <v>3763</v>
      </c>
    </row>
    <row r="3389" spans="1:17" x14ac:dyDescent="0.25">
      <c r="A3389" t="s">
        <v>11427</v>
      </c>
      <c r="B3389" t="s">
        <v>44</v>
      </c>
      <c r="C3389">
        <v>4</v>
      </c>
      <c r="D3389" t="s">
        <v>18</v>
      </c>
      <c r="E3389" t="s">
        <v>33</v>
      </c>
      <c r="F3389" s="1">
        <v>0.45833333333333331</v>
      </c>
      <c r="G3389" t="s">
        <v>9168</v>
      </c>
      <c r="H3389" t="s">
        <v>11431</v>
      </c>
      <c r="I3389">
        <v>60</v>
      </c>
      <c r="J3389">
        <v>23</v>
      </c>
      <c r="K3389" s="4">
        <v>1.1111100011111E+43</v>
      </c>
      <c r="L3389" t="s">
        <v>11429</v>
      </c>
      <c r="M3389" t="s">
        <v>24</v>
      </c>
      <c r="N3389" t="s">
        <v>9342</v>
      </c>
      <c r="O3389" t="s">
        <v>25</v>
      </c>
      <c r="P3389" t="s">
        <v>45</v>
      </c>
      <c r="Q3389" t="s">
        <v>3764</v>
      </c>
    </row>
    <row r="3390" spans="1:17" x14ac:dyDescent="0.25">
      <c r="A3390" t="s">
        <v>11427</v>
      </c>
      <c r="B3390" t="s">
        <v>44</v>
      </c>
      <c r="C3390">
        <v>5</v>
      </c>
      <c r="D3390" t="s">
        <v>18</v>
      </c>
      <c r="E3390" t="s">
        <v>33</v>
      </c>
      <c r="F3390" s="1">
        <v>0.54166666666666663</v>
      </c>
      <c r="G3390" t="s">
        <v>9168</v>
      </c>
      <c r="H3390" t="s">
        <v>11431</v>
      </c>
      <c r="I3390">
        <v>60</v>
      </c>
      <c r="J3390">
        <v>15</v>
      </c>
      <c r="K3390" s="4">
        <v>1.1111100011111E+43</v>
      </c>
      <c r="L3390" t="s">
        <v>11429</v>
      </c>
      <c r="M3390" t="s">
        <v>24</v>
      </c>
      <c r="N3390" t="s">
        <v>9342</v>
      </c>
      <c r="O3390" t="s">
        <v>25</v>
      </c>
      <c r="P3390" t="s">
        <v>45</v>
      </c>
      <c r="Q3390" t="s">
        <v>3765</v>
      </c>
    </row>
    <row r="3391" spans="1:17" x14ac:dyDescent="0.25">
      <c r="A3391" t="s">
        <v>11427</v>
      </c>
      <c r="B3391" t="s">
        <v>44</v>
      </c>
      <c r="C3391">
        <v>7</v>
      </c>
      <c r="D3391" t="s">
        <v>18</v>
      </c>
      <c r="E3391" t="s">
        <v>37</v>
      </c>
      <c r="F3391" s="1">
        <v>0.5</v>
      </c>
      <c r="G3391" t="s">
        <v>9168</v>
      </c>
      <c r="H3391" t="s">
        <v>11431</v>
      </c>
      <c r="I3391">
        <v>60</v>
      </c>
      <c r="J3391">
        <v>24</v>
      </c>
      <c r="K3391" s="4">
        <v>1.1101100011111E+43</v>
      </c>
      <c r="L3391" t="s">
        <v>11429</v>
      </c>
      <c r="M3391" t="s">
        <v>24</v>
      </c>
      <c r="N3391" t="s">
        <v>9342</v>
      </c>
      <c r="O3391" t="s">
        <v>25</v>
      </c>
      <c r="P3391" t="s">
        <v>45</v>
      </c>
      <c r="Q3391" t="s">
        <v>3766</v>
      </c>
    </row>
    <row r="3392" spans="1:17" x14ac:dyDescent="0.25">
      <c r="A3392" t="s">
        <v>11432</v>
      </c>
      <c r="B3392" t="s">
        <v>17</v>
      </c>
      <c r="C3392">
        <v>1</v>
      </c>
      <c r="D3392" t="s">
        <v>18</v>
      </c>
      <c r="E3392" t="s">
        <v>19</v>
      </c>
      <c r="F3392" s="1">
        <v>0.41666666666666669</v>
      </c>
      <c r="G3392" t="s">
        <v>9267</v>
      </c>
      <c r="H3392" t="s">
        <v>11433</v>
      </c>
      <c r="I3392">
        <v>60</v>
      </c>
      <c r="J3392">
        <v>92</v>
      </c>
      <c r="K3392" s="4">
        <v>1.111110011111E+24</v>
      </c>
      <c r="L3392" t="s">
        <v>11434</v>
      </c>
      <c r="M3392" t="s">
        <v>24</v>
      </c>
      <c r="N3392" t="s">
        <v>9342</v>
      </c>
      <c r="O3392" t="s">
        <v>66</v>
      </c>
      <c r="P3392" t="s">
        <v>20</v>
      </c>
      <c r="Q3392" t="s">
        <v>3767</v>
      </c>
    </row>
    <row r="3393" spans="1:17" x14ac:dyDescent="0.25">
      <c r="A3393" t="s">
        <v>11432</v>
      </c>
      <c r="B3393" t="s">
        <v>28</v>
      </c>
      <c r="C3393">
        <v>1</v>
      </c>
      <c r="D3393" t="s">
        <v>18</v>
      </c>
      <c r="E3393" t="s">
        <v>29</v>
      </c>
      <c r="F3393" s="1">
        <v>0.54166666666666663</v>
      </c>
      <c r="G3393" t="s">
        <v>9142</v>
      </c>
      <c r="H3393" t="s">
        <v>11435</v>
      </c>
      <c r="I3393">
        <v>60</v>
      </c>
      <c r="J3393">
        <v>92</v>
      </c>
      <c r="K3393" s="4">
        <v>1.111110011111E+24</v>
      </c>
      <c r="L3393" t="s">
        <v>11434</v>
      </c>
      <c r="M3393" t="s">
        <v>24</v>
      </c>
      <c r="N3393" t="s">
        <v>9342</v>
      </c>
      <c r="O3393" t="s">
        <v>66</v>
      </c>
      <c r="P3393" t="s">
        <v>20</v>
      </c>
      <c r="Q3393" t="s">
        <v>3768</v>
      </c>
    </row>
    <row r="3394" spans="1:17" x14ac:dyDescent="0.25">
      <c r="A3394" t="s">
        <v>11432</v>
      </c>
      <c r="B3394" t="s">
        <v>32</v>
      </c>
      <c r="C3394">
        <v>1</v>
      </c>
      <c r="D3394" t="s">
        <v>18</v>
      </c>
      <c r="E3394" t="s">
        <v>42</v>
      </c>
      <c r="F3394" s="1">
        <v>0.54166666666666663</v>
      </c>
      <c r="G3394" t="s">
        <v>9267</v>
      </c>
      <c r="H3394" t="s">
        <v>11436</v>
      </c>
      <c r="I3394">
        <v>60</v>
      </c>
      <c r="J3394">
        <v>91</v>
      </c>
      <c r="K3394" s="4">
        <v>1.111110011111E+24</v>
      </c>
      <c r="L3394" t="s">
        <v>11434</v>
      </c>
      <c r="M3394" t="s">
        <v>24</v>
      </c>
      <c r="N3394" t="s">
        <v>9342</v>
      </c>
      <c r="O3394" t="s">
        <v>66</v>
      </c>
      <c r="P3394" t="s">
        <v>20</v>
      </c>
      <c r="Q3394" t="s">
        <v>3769</v>
      </c>
    </row>
    <row r="3395" spans="1:17" x14ac:dyDescent="0.25">
      <c r="A3395" t="s">
        <v>11432</v>
      </c>
      <c r="B3395" t="s">
        <v>44</v>
      </c>
      <c r="C3395">
        <v>1</v>
      </c>
      <c r="D3395" t="s">
        <v>18</v>
      </c>
      <c r="E3395" t="s">
        <v>33</v>
      </c>
      <c r="F3395" s="1">
        <v>0.375</v>
      </c>
      <c r="G3395" t="s">
        <v>9145</v>
      </c>
      <c r="H3395" t="s">
        <v>38</v>
      </c>
      <c r="I3395">
        <v>60</v>
      </c>
      <c r="J3395">
        <v>0</v>
      </c>
      <c r="K3395" s="4">
        <v>1.111100111111E+23</v>
      </c>
      <c r="L3395" t="s">
        <v>11434</v>
      </c>
      <c r="M3395" t="s">
        <v>24</v>
      </c>
      <c r="N3395" t="s">
        <v>9342</v>
      </c>
      <c r="O3395" t="s">
        <v>66</v>
      </c>
      <c r="P3395" t="s">
        <v>45</v>
      </c>
      <c r="Q3395" t="s">
        <v>3770</v>
      </c>
    </row>
    <row r="3396" spans="1:17" x14ac:dyDescent="0.25">
      <c r="A3396" t="s">
        <v>11432</v>
      </c>
      <c r="B3396" t="s">
        <v>44</v>
      </c>
      <c r="C3396">
        <v>2</v>
      </c>
      <c r="D3396" t="s">
        <v>18</v>
      </c>
      <c r="E3396" t="s">
        <v>33</v>
      </c>
      <c r="F3396" s="1">
        <v>0.45833333333333331</v>
      </c>
      <c r="G3396" t="s">
        <v>9150</v>
      </c>
      <c r="H3396" t="s">
        <v>11437</v>
      </c>
      <c r="I3396">
        <v>60</v>
      </c>
      <c r="J3396">
        <v>22</v>
      </c>
      <c r="K3396" s="4">
        <v>1.111100111111E+23</v>
      </c>
      <c r="L3396" t="s">
        <v>11434</v>
      </c>
      <c r="M3396" t="s">
        <v>24</v>
      </c>
      <c r="N3396" t="s">
        <v>9342</v>
      </c>
      <c r="O3396" t="s">
        <v>66</v>
      </c>
      <c r="P3396" t="s">
        <v>45</v>
      </c>
      <c r="Q3396" t="s">
        <v>3771</v>
      </c>
    </row>
    <row r="3397" spans="1:17" x14ac:dyDescent="0.25">
      <c r="A3397" t="s">
        <v>11432</v>
      </c>
      <c r="B3397" t="s">
        <v>44</v>
      </c>
      <c r="C3397">
        <v>3</v>
      </c>
      <c r="D3397" t="s">
        <v>18</v>
      </c>
      <c r="E3397" t="s">
        <v>42</v>
      </c>
      <c r="F3397" s="1">
        <v>0.45833333333333331</v>
      </c>
      <c r="G3397" t="s">
        <v>9168</v>
      </c>
      <c r="H3397" t="s">
        <v>11437</v>
      </c>
      <c r="I3397">
        <v>60</v>
      </c>
      <c r="J3397">
        <v>20</v>
      </c>
      <c r="K3397" s="4">
        <v>1.111100111111E+23</v>
      </c>
      <c r="L3397" t="s">
        <v>11434</v>
      </c>
      <c r="M3397" t="s">
        <v>24</v>
      </c>
      <c r="N3397" t="s">
        <v>9342</v>
      </c>
      <c r="O3397" t="s">
        <v>66</v>
      </c>
      <c r="P3397" t="s">
        <v>45</v>
      </c>
      <c r="Q3397" t="s">
        <v>3772</v>
      </c>
    </row>
    <row r="3398" spans="1:17" x14ac:dyDescent="0.25">
      <c r="A3398" t="s">
        <v>11432</v>
      </c>
      <c r="B3398" t="s">
        <v>44</v>
      </c>
      <c r="C3398">
        <v>4</v>
      </c>
      <c r="D3398" t="s">
        <v>18</v>
      </c>
      <c r="E3398" t="s">
        <v>42</v>
      </c>
      <c r="F3398" s="1">
        <v>0.5</v>
      </c>
      <c r="G3398" t="s">
        <v>9145</v>
      </c>
      <c r="H3398" t="s">
        <v>11437</v>
      </c>
      <c r="I3398">
        <v>60</v>
      </c>
      <c r="J3398">
        <v>21</v>
      </c>
      <c r="K3398" s="4">
        <v>1.111100111111E+23</v>
      </c>
      <c r="L3398" t="s">
        <v>11434</v>
      </c>
      <c r="M3398" t="s">
        <v>24</v>
      </c>
      <c r="N3398" t="s">
        <v>9342</v>
      </c>
      <c r="O3398" t="s">
        <v>66</v>
      </c>
      <c r="P3398" t="s">
        <v>45</v>
      </c>
      <c r="Q3398" t="s">
        <v>3773</v>
      </c>
    </row>
    <row r="3399" spans="1:17" x14ac:dyDescent="0.25">
      <c r="A3399" t="s">
        <v>11432</v>
      </c>
      <c r="B3399" t="s">
        <v>44</v>
      </c>
      <c r="C3399">
        <v>5</v>
      </c>
      <c r="D3399" t="s">
        <v>18</v>
      </c>
      <c r="E3399" t="s">
        <v>42</v>
      </c>
      <c r="F3399" s="1">
        <v>0.66666666666666663</v>
      </c>
      <c r="G3399" t="s">
        <v>9168</v>
      </c>
      <c r="H3399" t="s">
        <v>11437</v>
      </c>
      <c r="I3399">
        <v>60</v>
      </c>
      <c r="J3399">
        <v>0</v>
      </c>
      <c r="K3399" s="4">
        <v>1.111100111111E+23</v>
      </c>
      <c r="L3399" t="s">
        <v>11434</v>
      </c>
      <c r="M3399" t="s">
        <v>24</v>
      </c>
      <c r="N3399" t="s">
        <v>9342</v>
      </c>
      <c r="O3399" t="s">
        <v>66</v>
      </c>
      <c r="P3399" t="s">
        <v>45</v>
      </c>
      <c r="Q3399" t="s">
        <v>3774</v>
      </c>
    </row>
    <row r="3400" spans="1:17" x14ac:dyDescent="0.25">
      <c r="A3400" t="s">
        <v>11432</v>
      </c>
      <c r="B3400" t="s">
        <v>44</v>
      </c>
      <c r="C3400">
        <v>6</v>
      </c>
      <c r="D3400" t="s">
        <v>18</v>
      </c>
      <c r="E3400" t="s">
        <v>37</v>
      </c>
      <c r="F3400" s="1">
        <v>0.5</v>
      </c>
      <c r="G3400" t="s">
        <v>9168</v>
      </c>
      <c r="H3400" t="s">
        <v>11437</v>
      </c>
      <c r="I3400">
        <v>60</v>
      </c>
      <c r="J3400">
        <v>21</v>
      </c>
      <c r="K3400" s="4">
        <v>1.111100111111E+23</v>
      </c>
      <c r="L3400" t="s">
        <v>11434</v>
      </c>
      <c r="M3400" t="s">
        <v>24</v>
      </c>
      <c r="N3400" t="s">
        <v>9342</v>
      </c>
      <c r="O3400" t="s">
        <v>66</v>
      </c>
      <c r="P3400" t="s">
        <v>45</v>
      </c>
      <c r="Q3400" t="s">
        <v>3775</v>
      </c>
    </row>
    <row r="3401" spans="1:17" x14ac:dyDescent="0.25">
      <c r="A3401" t="s">
        <v>11438</v>
      </c>
      <c r="B3401" t="s">
        <v>17</v>
      </c>
      <c r="C3401">
        <v>1</v>
      </c>
      <c r="D3401" t="s">
        <v>18</v>
      </c>
      <c r="E3401" t="s">
        <v>33</v>
      </c>
      <c r="F3401" s="1">
        <v>0.41666666666666669</v>
      </c>
      <c r="G3401" t="s">
        <v>9345</v>
      </c>
      <c r="H3401" t="s">
        <v>11439</v>
      </c>
      <c r="I3401">
        <v>120</v>
      </c>
      <c r="J3401">
        <v>23</v>
      </c>
      <c r="K3401" s="4">
        <v>1.1111100111111E+24</v>
      </c>
      <c r="L3401" t="s">
        <v>11440</v>
      </c>
      <c r="M3401" t="s">
        <v>24</v>
      </c>
      <c r="N3401" t="s">
        <v>9342</v>
      </c>
      <c r="O3401" t="s">
        <v>66</v>
      </c>
      <c r="P3401" t="s">
        <v>20</v>
      </c>
      <c r="Q3401" t="s">
        <v>3777</v>
      </c>
    </row>
    <row r="3402" spans="1:17" x14ac:dyDescent="0.25">
      <c r="A3402" t="s">
        <v>11438</v>
      </c>
      <c r="B3402" t="s">
        <v>44</v>
      </c>
      <c r="C3402">
        <v>2</v>
      </c>
      <c r="D3402" t="s">
        <v>18</v>
      </c>
      <c r="E3402" t="s">
        <v>42</v>
      </c>
      <c r="F3402" s="1">
        <v>0.58333333333333337</v>
      </c>
      <c r="G3402" t="s">
        <v>9345</v>
      </c>
      <c r="H3402" t="s">
        <v>11431</v>
      </c>
      <c r="I3402">
        <v>60</v>
      </c>
      <c r="J3402">
        <v>15</v>
      </c>
      <c r="K3402" s="4">
        <v>1.111100111111E+23</v>
      </c>
      <c r="L3402" t="s">
        <v>11440</v>
      </c>
      <c r="M3402" t="s">
        <v>24</v>
      </c>
      <c r="N3402" t="s">
        <v>9342</v>
      </c>
      <c r="O3402" t="s">
        <v>66</v>
      </c>
      <c r="P3402" t="s">
        <v>45</v>
      </c>
      <c r="Q3402" t="s">
        <v>3778</v>
      </c>
    </row>
    <row r="3403" spans="1:17" x14ac:dyDescent="0.25">
      <c r="A3403" t="s">
        <v>11438</v>
      </c>
      <c r="B3403" t="s">
        <v>44</v>
      </c>
      <c r="C3403">
        <v>3</v>
      </c>
      <c r="D3403" t="s">
        <v>18</v>
      </c>
      <c r="E3403" t="s">
        <v>42</v>
      </c>
      <c r="F3403" s="1">
        <v>0.66666666666666663</v>
      </c>
      <c r="G3403" t="s">
        <v>9145</v>
      </c>
      <c r="H3403" t="s">
        <v>11431</v>
      </c>
      <c r="I3403">
        <v>60</v>
      </c>
      <c r="J3403">
        <v>8</v>
      </c>
      <c r="K3403" s="4">
        <v>1.111100111111E+23</v>
      </c>
      <c r="L3403" t="s">
        <v>11440</v>
      </c>
      <c r="M3403" t="s">
        <v>24</v>
      </c>
      <c r="N3403" t="s">
        <v>9342</v>
      </c>
      <c r="O3403" t="s">
        <v>66</v>
      </c>
      <c r="P3403" t="s">
        <v>45</v>
      </c>
      <c r="Q3403" t="s">
        <v>3779</v>
      </c>
    </row>
    <row r="3404" spans="1:17" x14ac:dyDescent="0.25">
      <c r="A3404" t="s">
        <v>11441</v>
      </c>
      <c r="B3404" t="s">
        <v>17</v>
      </c>
      <c r="C3404">
        <v>1</v>
      </c>
      <c r="D3404" t="s">
        <v>18</v>
      </c>
      <c r="E3404" t="s">
        <v>29</v>
      </c>
      <c r="F3404" s="1">
        <v>0.41666666666666669</v>
      </c>
      <c r="G3404" t="s">
        <v>9358</v>
      </c>
      <c r="H3404" t="s">
        <v>1749</v>
      </c>
      <c r="I3404">
        <v>60</v>
      </c>
      <c r="J3404">
        <v>55</v>
      </c>
      <c r="K3404" s="4">
        <v>1.1111100111111E+24</v>
      </c>
      <c r="L3404" t="s">
        <v>3780</v>
      </c>
      <c r="M3404" t="s">
        <v>24</v>
      </c>
      <c r="N3404" t="s">
        <v>9342</v>
      </c>
      <c r="O3404" t="s">
        <v>66</v>
      </c>
      <c r="P3404" t="s">
        <v>20</v>
      </c>
      <c r="Q3404" t="s">
        <v>3781</v>
      </c>
    </row>
    <row r="3405" spans="1:17" x14ac:dyDescent="0.25">
      <c r="A3405" t="s">
        <v>11441</v>
      </c>
      <c r="B3405" t="s">
        <v>28</v>
      </c>
      <c r="C3405">
        <v>1</v>
      </c>
      <c r="D3405" t="s">
        <v>18</v>
      </c>
      <c r="E3405" t="s">
        <v>42</v>
      </c>
      <c r="F3405" s="1">
        <v>0.41666666666666669</v>
      </c>
      <c r="G3405" t="s">
        <v>9242</v>
      </c>
      <c r="H3405" t="s">
        <v>1749</v>
      </c>
      <c r="I3405">
        <v>60</v>
      </c>
      <c r="J3405">
        <v>55</v>
      </c>
      <c r="K3405" s="4">
        <v>1.1111100111111E+24</v>
      </c>
      <c r="L3405" t="s">
        <v>3780</v>
      </c>
      <c r="M3405" t="s">
        <v>24</v>
      </c>
      <c r="N3405" t="s">
        <v>9342</v>
      </c>
      <c r="O3405" t="s">
        <v>66</v>
      </c>
      <c r="P3405" t="s">
        <v>20</v>
      </c>
      <c r="Q3405" t="s">
        <v>3782</v>
      </c>
    </row>
    <row r="3406" spans="1:17" x14ac:dyDescent="0.25">
      <c r="A3406" t="s">
        <v>11441</v>
      </c>
      <c r="B3406" t="s">
        <v>44</v>
      </c>
      <c r="C3406">
        <v>1</v>
      </c>
      <c r="D3406" t="s">
        <v>18</v>
      </c>
      <c r="E3406" t="s">
        <v>29</v>
      </c>
      <c r="F3406" s="1">
        <v>0.5</v>
      </c>
      <c r="G3406" t="s">
        <v>9301</v>
      </c>
      <c r="H3406" t="s">
        <v>1749</v>
      </c>
      <c r="I3406">
        <v>60</v>
      </c>
      <c r="J3406">
        <v>22</v>
      </c>
      <c r="K3406" s="4">
        <v>1.111100111111E+23</v>
      </c>
      <c r="L3406" t="s">
        <v>3780</v>
      </c>
      <c r="M3406" t="s">
        <v>24</v>
      </c>
      <c r="N3406" t="s">
        <v>9342</v>
      </c>
      <c r="O3406" t="s">
        <v>66</v>
      </c>
      <c r="P3406" t="s">
        <v>45</v>
      </c>
      <c r="Q3406" t="s">
        <v>3783</v>
      </c>
    </row>
    <row r="3407" spans="1:17" x14ac:dyDescent="0.25">
      <c r="A3407" t="s">
        <v>11441</v>
      </c>
      <c r="B3407" t="s">
        <v>44</v>
      </c>
      <c r="C3407">
        <v>2</v>
      </c>
      <c r="D3407" t="s">
        <v>18</v>
      </c>
      <c r="E3407" t="s">
        <v>29</v>
      </c>
      <c r="F3407" s="1">
        <v>0.66666666666666663</v>
      </c>
      <c r="G3407" t="s">
        <v>9345</v>
      </c>
      <c r="H3407" t="s">
        <v>11442</v>
      </c>
      <c r="I3407">
        <v>60</v>
      </c>
      <c r="J3407">
        <v>0</v>
      </c>
      <c r="K3407" s="4">
        <v>1.111100111111E+23</v>
      </c>
      <c r="L3407" t="s">
        <v>3780</v>
      </c>
      <c r="M3407" t="s">
        <v>24</v>
      </c>
      <c r="N3407" t="s">
        <v>9342</v>
      </c>
      <c r="O3407" t="s">
        <v>66</v>
      </c>
      <c r="P3407" t="s">
        <v>45</v>
      </c>
      <c r="Q3407" t="s">
        <v>3784</v>
      </c>
    </row>
    <row r="3408" spans="1:17" x14ac:dyDescent="0.25">
      <c r="A3408" t="s">
        <v>11441</v>
      </c>
      <c r="B3408" t="s">
        <v>44</v>
      </c>
      <c r="C3408">
        <v>3</v>
      </c>
      <c r="D3408" t="s">
        <v>18</v>
      </c>
      <c r="E3408" t="s">
        <v>42</v>
      </c>
      <c r="F3408" s="1">
        <v>0.58333333333333337</v>
      </c>
      <c r="G3408" t="s">
        <v>9302</v>
      </c>
      <c r="H3408" t="s">
        <v>11442</v>
      </c>
      <c r="I3408">
        <v>60</v>
      </c>
      <c r="J3408">
        <v>22</v>
      </c>
      <c r="K3408" s="4">
        <v>1.111100111111E+23</v>
      </c>
      <c r="L3408" t="s">
        <v>3780</v>
      </c>
      <c r="M3408" t="s">
        <v>24</v>
      </c>
      <c r="N3408" t="s">
        <v>9342</v>
      </c>
      <c r="O3408" t="s">
        <v>66</v>
      </c>
      <c r="P3408" t="s">
        <v>45</v>
      </c>
      <c r="Q3408" t="s">
        <v>3785</v>
      </c>
    </row>
    <row r="3409" spans="1:17" x14ac:dyDescent="0.25">
      <c r="A3409" t="s">
        <v>11441</v>
      </c>
      <c r="B3409" t="s">
        <v>44</v>
      </c>
      <c r="C3409">
        <v>4</v>
      </c>
      <c r="D3409" t="s">
        <v>18</v>
      </c>
      <c r="E3409" t="s">
        <v>42</v>
      </c>
      <c r="F3409" s="1">
        <v>0.625</v>
      </c>
      <c r="G3409" t="s">
        <v>9302</v>
      </c>
      <c r="H3409" t="s">
        <v>11442</v>
      </c>
      <c r="I3409">
        <v>60</v>
      </c>
      <c r="J3409">
        <v>11</v>
      </c>
      <c r="K3409" s="4">
        <v>1.111100111111E+23</v>
      </c>
      <c r="L3409" t="s">
        <v>3780</v>
      </c>
      <c r="M3409" t="s">
        <v>24</v>
      </c>
      <c r="N3409" t="s">
        <v>9342</v>
      </c>
      <c r="O3409" t="s">
        <v>66</v>
      </c>
      <c r="P3409" t="s">
        <v>45</v>
      </c>
      <c r="Q3409" t="s">
        <v>3786</v>
      </c>
    </row>
    <row r="3410" spans="1:17" x14ac:dyDescent="0.25">
      <c r="A3410" t="s">
        <v>11443</v>
      </c>
      <c r="B3410" t="s">
        <v>17</v>
      </c>
      <c r="C3410">
        <v>1</v>
      </c>
      <c r="D3410" t="s">
        <v>18</v>
      </c>
      <c r="E3410" t="s">
        <v>19</v>
      </c>
      <c r="F3410" s="1">
        <v>0.58333333333333337</v>
      </c>
      <c r="G3410" t="s">
        <v>9174</v>
      </c>
      <c r="H3410" t="s">
        <v>11444</v>
      </c>
      <c r="I3410">
        <v>60</v>
      </c>
      <c r="J3410">
        <v>95</v>
      </c>
      <c r="K3410" s="4">
        <v>1.1111010001111099E+44</v>
      </c>
      <c r="L3410" t="s">
        <v>11445</v>
      </c>
      <c r="M3410" t="s">
        <v>24</v>
      </c>
      <c r="N3410" t="s">
        <v>9342</v>
      </c>
      <c r="O3410" t="s">
        <v>25</v>
      </c>
      <c r="P3410" t="s">
        <v>20</v>
      </c>
      <c r="Q3410" t="s">
        <v>3787</v>
      </c>
    </row>
    <row r="3411" spans="1:17" x14ac:dyDescent="0.25">
      <c r="A3411" t="s">
        <v>11443</v>
      </c>
      <c r="B3411" t="s">
        <v>44</v>
      </c>
      <c r="C3411">
        <v>1</v>
      </c>
      <c r="D3411" t="s">
        <v>18</v>
      </c>
      <c r="E3411" t="s">
        <v>29</v>
      </c>
      <c r="F3411" s="1">
        <v>0.375</v>
      </c>
      <c r="G3411" t="s">
        <v>9235</v>
      </c>
      <c r="H3411" t="s">
        <v>3788</v>
      </c>
      <c r="I3411">
        <v>180</v>
      </c>
      <c r="J3411">
        <v>0</v>
      </c>
      <c r="K3411" s="4">
        <v>1.1111010001111099E+44</v>
      </c>
      <c r="L3411" t="s">
        <v>11445</v>
      </c>
      <c r="M3411" t="s">
        <v>24</v>
      </c>
      <c r="N3411" t="s">
        <v>9342</v>
      </c>
      <c r="O3411" t="s">
        <v>25</v>
      </c>
      <c r="P3411" t="s">
        <v>45</v>
      </c>
      <c r="Q3411" t="s">
        <v>3789</v>
      </c>
    </row>
    <row r="3412" spans="1:17" x14ac:dyDescent="0.25">
      <c r="A3412" t="s">
        <v>11443</v>
      </c>
      <c r="B3412" t="s">
        <v>44</v>
      </c>
      <c r="C3412">
        <v>2</v>
      </c>
      <c r="D3412" t="s">
        <v>18</v>
      </c>
      <c r="E3412" t="s">
        <v>29</v>
      </c>
      <c r="F3412" s="1">
        <v>0.41666666666666669</v>
      </c>
      <c r="G3412" t="s">
        <v>9208</v>
      </c>
      <c r="H3412" t="s">
        <v>1768</v>
      </c>
      <c r="I3412">
        <v>180</v>
      </c>
      <c r="J3412">
        <v>18</v>
      </c>
      <c r="K3412" s="4">
        <v>1.1111010001111099E+44</v>
      </c>
      <c r="L3412" t="s">
        <v>11445</v>
      </c>
      <c r="M3412" t="s">
        <v>24</v>
      </c>
      <c r="N3412" t="s">
        <v>9342</v>
      </c>
      <c r="O3412" t="s">
        <v>25</v>
      </c>
      <c r="P3412" t="s">
        <v>45</v>
      </c>
      <c r="Q3412" t="s">
        <v>3790</v>
      </c>
    </row>
    <row r="3413" spans="1:17" x14ac:dyDescent="0.25">
      <c r="A3413" t="s">
        <v>11443</v>
      </c>
      <c r="B3413" t="s">
        <v>44</v>
      </c>
      <c r="C3413">
        <v>3</v>
      </c>
      <c r="D3413" t="s">
        <v>18</v>
      </c>
      <c r="E3413" t="s">
        <v>29</v>
      </c>
      <c r="F3413" s="1">
        <v>0.54166666666666663</v>
      </c>
      <c r="G3413" t="s">
        <v>9208</v>
      </c>
      <c r="H3413" t="s">
        <v>11446</v>
      </c>
      <c r="I3413">
        <v>180</v>
      </c>
      <c r="J3413">
        <v>15</v>
      </c>
      <c r="K3413" s="4">
        <v>1.1111010001111099E+44</v>
      </c>
      <c r="L3413" t="s">
        <v>11445</v>
      </c>
      <c r="M3413" t="s">
        <v>24</v>
      </c>
      <c r="N3413" t="s">
        <v>9342</v>
      </c>
      <c r="O3413" t="s">
        <v>25</v>
      </c>
      <c r="P3413" t="s">
        <v>45</v>
      </c>
      <c r="Q3413" t="s">
        <v>3792</v>
      </c>
    </row>
    <row r="3414" spans="1:17" x14ac:dyDescent="0.25">
      <c r="A3414" t="s">
        <v>11443</v>
      </c>
      <c r="B3414" t="s">
        <v>44</v>
      </c>
      <c r="C3414">
        <v>4</v>
      </c>
      <c r="D3414" t="s">
        <v>18</v>
      </c>
      <c r="E3414" t="s">
        <v>33</v>
      </c>
      <c r="F3414" s="1">
        <v>0.45833333333333331</v>
      </c>
      <c r="G3414" t="s">
        <v>9208</v>
      </c>
      <c r="H3414" t="s">
        <v>9733</v>
      </c>
      <c r="I3414">
        <v>180</v>
      </c>
      <c r="J3414">
        <v>20</v>
      </c>
      <c r="K3414" s="4">
        <v>1.1111110001111099E+44</v>
      </c>
      <c r="L3414" t="s">
        <v>11445</v>
      </c>
      <c r="M3414" t="s">
        <v>24</v>
      </c>
      <c r="N3414" t="s">
        <v>9342</v>
      </c>
      <c r="O3414" t="s">
        <v>25</v>
      </c>
      <c r="P3414" t="s">
        <v>45</v>
      </c>
      <c r="Q3414" t="s">
        <v>3793</v>
      </c>
    </row>
    <row r="3415" spans="1:17" x14ac:dyDescent="0.25">
      <c r="A3415" t="s">
        <v>11443</v>
      </c>
      <c r="B3415" t="s">
        <v>44</v>
      </c>
      <c r="C3415">
        <v>5</v>
      </c>
      <c r="D3415" t="s">
        <v>18</v>
      </c>
      <c r="E3415" t="s">
        <v>33</v>
      </c>
      <c r="F3415" s="1">
        <v>0.58333333333333337</v>
      </c>
      <c r="G3415" t="s">
        <v>9210</v>
      </c>
      <c r="H3415" t="s">
        <v>11447</v>
      </c>
      <c r="I3415">
        <v>180</v>
      </c>
      <c r="J3415">
        <v>14</v>
      </c>
      <c r="K3415" s="4">
        <v>1.1111110001111099E+44</v>
      </c>
      <c r="L3415" t="s">
        <v>11445</v>
      </c>
      <c r="M3415" t="s">
        <v>24</v>
      </c>
      <c r="N3415" t="s">
        <v>9342</v>
      </c>
      <c r="O3415" t="s">
        <v>25</v>
      </c>
      <c r="P3415" t="s">
        <v>45</v>
      </c>
      <c r="Q3415" t="s">
        <v>3794</v>
      </c>
    </row>
    <row r="3416" spans="1:17" x14ac:dyDescent="0.25">
      <c r="A3416" t="s">
        <v>11443</v>
      </c>
      <c r="B3416" t="s">
        <v>44</v>
      </c>
      <c r="C3416">
        <v>6</v>
      </c>
      <c r="D3416" t="s">
        <v>18</v>
      </c>
      <c r="E3416" t="s">
        <v>42</v>
      </c>
      <c r="F3416" s="1">
        <v>0.41666666666666669</v>
      </c>
      <c r="G3416" t="s">
        <v>9235</v>
      </c>
      <c r="H3416" t="s">
        <v>9733</v>
      </c>
      <c r="I3416">
        <v>180</v>
      </c>
      <c r="J3416">
        <v>14</v>
      </c>
      <c r="K3416" s="4">
        <v>1.1111110001111099E+44</v>
      </c>
      <c r="L3416" t="s">
        <v>11445</v>
      </c>
      <c r="M3416" t="s">
        <v>24</v>
      </c>
      <c r="N3416" t="s">
        <v>9342</v>
      </c>
      <c r="O3416" t="s">
        <v>25</v>
      </c>
      <c r="P3416" t="s">
        <v>45</v>
      </c>
      <c r="Q3416" t="s">
        <v>3795</v>
      </c>
    </row>
    <row r="3417" spans="1:17" x14ac:dyDescent="0.25">
      <c r="A3417" t="s">
        <v>11443</v>
      </c>
      <c r="B3417" t="s">
        <v>44</v>
      </c>
      <c r="C3417">
        <v>7</v>
      </c>
      <c r="D3417" t="s">
        <v>18</v>
      </c>
      <c r="E3417" t="s">
        <v>42</v>
      </c>
      <c r="F3417" s="1">
        <v>0.54166666666666663</v>
      </c>
      <c r="G3417" t="s">
        <v>9201</v>
      </c>
      <c r="H3417" t="s">
        <v>770</v>
      </c>
      <c r="I3417">
        <v>180</v>
      </c>
      <c r="J3417">
        <v>14</v>
      </c>
      <c r="K3417" s="4">
        <v>1.1111110001111099E+44</v>
      </c>
      <c r="L3417" t="s">
        <v>11445</v>
      </c>
      <c r="M3417" t="s">
        <v>24</v>
      </c>
      <c r="N3417" t="s">
        <v>9342</v>
      </c>
      <c r="O3417" t="s">
        <v>25</v>
      </c>
      <c r="P3417" t="s">
        <v>45</v>
      </c>
      <c r="Q3417" t="s">
        <v>3796</v>
      </c>
    </row>
    <row r="3418" spans="1:17" x14ac:dyDescent="0.25">
      <c r="A3418" t="s">
        <v>11448</v>
      </c>
      <c r="B3418" t="s">
        <v>17</v>
      </c>
      <c r="C3418">
        <v>1</v>
      </c>
      <c r="D3418" t="s">
        <v>18</v>
      </c>
      <c r="E3418" t="s">
        <v>29</v>
      </c>
      <c r="F3418" s="1">
        <v>0.625</v>
      </c>
      <c r="G3418" t="s">
        <v>9239</v>
      </c>
      <c r="H3418" t="s">
        <v>1768</v>
      </c>
      <c r="I3418">
        <v>60</v>
      </c>
      <c r="J3418">
        <v>108</v>
      </c>
      <c r="K3418" s="4">
        <v>1.1111100111111E+24</v>
      </c>
      <c r="L3418" t="s">
        <v>11445</v>
      </c>
      <c r="M3418" t="s">
        <v>24</v>
      </c>
      <c r="N3418" t="s">
        <v>9342</v>
      </c>
      <c r="O3418" t="s">
        <v>66</v>
      </c>
      <c r="P3418" t="s">
        <v>20</v>
      </c>
      <c r="Q3418" t="s">
        <v>3797</v>
      </c>
    </row>
    <row r="3419" spans="1:17" x14ac:dyDescent="0.25">
      <c r="A3419" t="s">
        <v>11448</v>
      </c>
      <c r="B3419" t="s">
        <v>44</v>
      </c>
      <c r="C3419">
        <v>1</v>
      </c>
      <c r="D3419" t="s">
        <v>18</v>
      </c>
      <c r="E3419" t="s">
        <v>33</v>
      </c>
      <c r="F3419" s="1">
        <v>0.54166666666666663</v>
      </c>
      <c r="G3419" t="s">
        <v>9222</v>
      </c>
      <c r="H3419" t="s">
        <v>755</v>
      </c>
      <c r="I3419">
        <v>180</v>
      </c>
      <c r="J3419">
        <v>23</v>
      </c>
      <c r="K3419" s="4">
        <v>1.1111100111111E+24</v>
      </c>
      <c r="L3419" t="s">
        <v>11445</v>
      </c>
      <c r="M3419" t="s">
        <v>24</v>
      </c>
      <c r="N3419" t="s">
        <v>9342</v>
      </c>
      <c r="O3419" t="s">
        <v>66</v>
      </c>
      <c r="P3419" t="s">
        <v>45</v>
      </c>
      <c r="Q3419" t="s">
        <v>3798</v>
      </c>
    </row>
    <row r="3420" spans="1:17" x14ac:dyDescent="0.25">
      <c r="A3420" t="s">
        <v>11448</v>
      </c>
      <c r="B3420" t="s">
        <v>44</v>
      </c>
      <c r="C3420">
        <v>2</v>
      </c>
      <c r="D3420" t="s">
        <v>18</v>
      </c>
      <c r="E3420" t="s">
        <v>37</v>
      </c>
      <c r="F3420" s="1">
        <v>0.54166666666666663</v>
      </c>
      <c r="G3420" t="s">
        <v>9150</v>
      </c>
      <c r="H3420" t="s">
        <v>3788</v>
      </c>
      <c r="I3420">
        <v>180</v>
      </c>
      <c r="J3420">
        <v>0</v>
      </c>
      <c r="K3420" s="4">
        <v>1.1111100111111E+24</v>
      </c>
      <c r="L3420" t="s">
        <v>11445</v>
      </c>
      <c r="M3420" t="s">
        <v>24</v>
      </c>
      <c r="N3420" t="s">
        <v>9342</v>
      </c>
      <c r="O3420" t="s">
        <v>66</v>
      </c>
      <c r="P3420" t="s">
        <v>45</v>
      </c>
      <c r="Q3420" t="s">
        <v>3799</v>
      </c>
    </row>
    <row r="3421" spans="1:17" x14ac:dyDescent="0.25">
      <c r="A3421" t="s">
        <v>11448</v>
      </c>
      <c r="B3421" t="s">
        <v>44</v>
      </c>
      <c r="C3421">
        <v>3</v>
      </c>
      <c r="D3421" t="s">
        <v>18</v>
      </c>
      <c r="E3421" t="s">
        <v>33</v>
      </c>
      <c r="F3421" s="1">
        <v>0.375</v>
      </c>
      <c r="G3421" t="s">
        <v>10012</v>
      </c>
      <c r="H3421" t="s">
        <v>1768</v>
      </c>
      <c r="I3421">
        <v>180</v>
      </c>
      <c r="J3421">
        <v>24</v>
      </c>
      <c r="K3421" s="4">
        <v>1.1111100111111E+24</v>
      </c>
      <c r="L3421" t="s">
        <v>11445</v>
      </c>
      <c r="M3421" t="s">
        <v>24</v>
      </c>
      <c r="N3421" t="s">
        <v>9342</v>
      </c>
      <c r="O3421" t="s">
        <v>66</v>
      </c>
      <c r="P3421" t="s">
        <v>45</v>
      </c>
      <c r="Q3421" t="s">
        <v>3800</v>
      </c>
    </row>
    <row r="3422" spans="1:17" x14ac:dyDescent="0.25">
      <c r="A3422" t="s">
        <v>11448</v>
      </c>
      <c r="B3422" t="s">
        <v>44</v>
      </c>
      <c r="C3422">
        <v>4</v>
      </c>
      <c r="D3422" t="s">
        <v>18</v>
      </c>
      <c r="E3422" t="s">
        <v>42</v>
      </c>
      <c r="F3422" s="1">
        <v>0.375</v>
      </c>
      <c r="G3422" t="s">
        <v>9147</v>
      </c>
      <c r="H3422" t="s">
        <v>3788</v>
      </c>
      <c r="I3422">
        <v>180</v>
      </c>
      <c r="J3422">
        <v>0</v>
      </c>
      <c r="K3422" s="4">
        <v>1.1111100111111E+24</v>
      </c>
      <c r="L3422" t="s">
        <v>11445</v>
      </c>
      <c r="M3422" t="s">
        <v>24</v>
      </c>
      <c r="N3422" t="s">
        <v>9342</v>
      </c>
      <c r="O3422" t="s">
        <v>66</v>
      </c>
      <c r="P3422" t="s">
        <v>45</v>
      </c>
      <c r="Q3422" t="s">
        <v>3801</v>
      </c>
    </row>
    <row r="3423" spans="1:17" x14ac:dyDescent="0.25">
      <c r="A3423" t="s">
        <v>11448</v>
      </c>
      <c r="B3423" t="s">
        <v>44</v>
      </c>
      <c r="C3423">
        <v>5</v>
      </c>
      <c r="D3423" t="s">
        <v>18</v>
      </c>
      <c r="E3423" t="s">
        <v>42</v>
      </c>
      <c r="F3423" s="1">
        <v>0.625</v>
      </c>
      <c r="G3423" t="s">
        <v>10012</v>
      </c>
      <c r="H3423" t="s">
        <v>755</v>
      </c>
      <c r="I3423">
        <v>180</v>
      </c>
      <c r="J3423">
        <v>20</v>
      </c>
      <c r="K3423" s="4">
        <v>1.1111100111111E+24</v>
      </c>
      <c r="L3423" t="s">
        <v>11445</v>
      </c>
      <c r="M3423" t="s">
        <v>24</v>
      </c>
      <c r="N3423" t="s">
        <v>9342</v>
      </c>
      <c r="O3423" t="s">
        <v>66</v>
      </c>
      <c r="P3423" t="s">
        <v>45</v>
      </c>
      <c r="Q3423" t="s">
        <v>3802</v>
      </c>
    </row>
    <row r="3424" spans="1:17" x14ac:dyDescent="0.25">
      <c r="A3424" t="s">
        <v>11448</v>
      </c>
      <c r="B3424" t="s">
        <v>44</v>
      </c>
      <c r="C3424">
        <v>6</v>
      </c>
      <c r="D3424" t="s">
        <v>18</v>
      </c>
      <c r="E3424" t="s">
        <v>37</v>
      </c>
      <c r="F3424" s="1">
        <v>0.375</v>
      </c>
      <c r="G3424" t="s">
        <v>10743</v>
      </c>
      <c r="H3424" t="s">
        <v>3788</v>
      </c>
      <c r="I3424">
        <v>180</v>
      </c>
      <c r="J3424">
        <v>0</v>
      </c>
      <c r="K3424" s="4">
        <v>1.1111100111111E+24</v>
      </c>
      <c r="L3424" t="s">
        <v>11445</v>
      </c>
      <c r="M3424" t="s">
        <v>24</v>
      </c>
      <c r="N3424" t="s">
        <v>9342</v>
      </c>
      <c r="O3424" t="s">
        <v>66</v>
      </c>
      <c r="P3424" t="s">
        <v>45</v>
      </c>
      <c r="Q3424" t="s">
        <v>3803</v>
      </c>
    </row>
    <row r="3425" spans="1:17" x14ac:dyDescent="0.25">
      <c r="A3425" t="s">
        <v>11448</v>
      </c>
      <c r="B3425" t="s">
        <v>44</v>
      </c>
      <c r="C3425">
        <v>7</v>
      </c>
      <c r="D3425" t="s">
        <v>18</v>
      </c>
      <c r="E3425" t="s">
        <v>33</v>
      </c>
      <c r="F3425" s="1">
        <v>0.54166666666666663</v>
      </c>
      <c r="G3425" t="s">
        <v>10743</v>
      </c>
      <c r="H3425" t="s">
        <v>1768</v>
      </c>
      <c r="I3425">
        <v>180</v>
      </c>
      <c r="J3425">
        <v>0</v>
      </c>
      <c r="K3425" s="4">
        <v>1.1111100111111E+24</v>
      </c>
      <c r="L3425" t="s">
        <v>11445</v>
      </c>
      <c r="M3425" t="s">
        <v>24</v>
      </c>
      <c r="N3425" t="s">
        <v>9342</v>
      </c>
      <c r="O3425" t="s">
        <v>66</v>
      </c>
      <c r="P3425" t="s">
        <v>45</v>
      </c>
      <c r="Q3425" t="s">
        <v>3804</v>
      </c>
    </row>
    <row r="3426" spans="1:17" x14ac:dyDescent="0.25">
      <c r="A3426" t="s">
        <v>11448</v>
      </c>
      <c r="B3426" t="s">
        <v>44</v>
      </c>
      <c r="C3426">
        <v>8</v>
      </c>
      <c r="D3426" t="s">
        <v>18</v>
      </c>
      <c r="E3426" t="s">
        <v>33</v>
      </c>
      <c r="F3426" s="1">
        <v>0.58333333333333337</v>
      </c>
      <c r="G3426" t="s">
        <v>9301</v>
      </c>
      <c r="H3426" t="s">
        <v>9733</v>
      </c>
      <c r="I3426">
        <v>180</v>
      </c>
      <c r="J3426">
        <v>16</v>
      </c>
      <c r="K3426" s="4">
        <v>1.1111100111111E+24</v>
      </c>
      <c r="L3426" t="s">
        <v>11445</v>
      </c>
      <c r="M3426" t="s">
        <v>24</v>
      </c>
      <c r="N3426" t="s">
        <v>9342</v>
      </c>
      <c r="O3426" t="s">
        <v>66</v>
      </c>
      <c r="P3426" t="s">
        <v>45</v>
      </c>
      <c r="Q3426" t="s">
        <v>3805</v>
      </c>
    </row>
    <row r="3427" spans="1:17" x14ac:dyDescent="0.25">
      <c r="A3427" t="s">
        <v>11448</v>
      </c>
      <c r="B3427" t="s">
        <v>44</v>
      </c>
      <c r="C3427">
        <v>9</v>
      </c>
      <c r="D3427" t="s">
        <v>18</v>
      </c>
      <c r="E3427" t="s">
        <v>42</v>
      </c>
      <c r="F3427" s="1">
        <v>0.45833333333333331</v>
      </c>
      <c r="G3427" t="s">
        <v>158</v>
      </c>
      <c r="H3427" t="s">
        <v>9733</v>
      </c>
      <c r="I3427">
        <v>180</v>
      </c>
      <c r="J3427">
        <v>24</v>
      </c>
      <c r="K3427" s="4">
        <v>1.1111100111111E+24</v>
      </c>
      <c r="L3427" t="s">
        <v>11445</v>
      </c>
      <c r="M3427" t="s">
        <v>24</v>
      </c>
      <c r="N3427" t="s">
        <v>9342</v>
      </c>
      <c r="O3427" t="s">
        <v>66</v>
      </c>
      <c r="P3427" t="s">
        <v>45</v>
      </c>
      <c r="Q3427" t="s">
        <v>3806</v>
      </c>
    </row>
    <row r="3428" spans="1:17" x14ac:dyDescent="0.25">
      <c r="A3428" t="s">
        <v>11449</v>
      </c>
      <c r="B3428" t="s">
        <v>17</v>
      </c>
      <c r="C3428">
        <v>1</v>
      </c>
      <c r="D3428" t="s">
        <v>18</v>
      </c>
      <c r="E3428" t="s">
        <v>19</v>
      </c>
      <c r="F3428" s="1">
        <v>0.41666666666666669</v>
      </c>
      <c r="G3428" t="s">
        <v>9159</v>
      </c>
      <c r="H3428" t="s">
        <v>11450</v>
      </c>
      <c r="I3428">
        <v>120</v>
      </c>
      <c r="J3428">
        <v>44</v>
      </c>
      <c r="K3428" s="4">
        <v>1.1111100000000001E+51</v>
      </c>
      <c r="L3428" t="s">
        <v>11445</v>
      </c>
      <c r="M3428" t="s">
        <v>24</v>
      </c>
      <c r="N3428" t="s">
        <v>9342</v>
      </c>
      <c r="O3428" t="s">
        <v>311</v>
      </c>
      <c r="P3428" t="s">
        <v>20</v>
      </c>
      <c r="Q3428" t="s">
        <v>3807</v>
      </c>
    </row>
    <row r="3429" spans="1:17" x14ac:dyDescent="0.25">
      <c r="A3429" t="s">
        <v>11449</v>
      </c>
      <c r="B3429" t="s">
        <v>44</v>
      </c>
      <c r="C3429">
        <v>1</v>
      </c>
      <c r="D3429" t="s">
        <v>18</v>
      </c>
      <c r="E3429" t="s">
        <v>29</v>
      </c>
      <c r="F3429" s="1">
        <v>0.41666666666666669</v>
      </c>
      <c r="G3429" t="s">
        <v>9201</v>
      </c>
      <c r="H3429" t="s">
        <v>755</v>
      </c>
      <c r="I3429">
        <v>120</v>
      </c>
      <c r="J3429">
        <v>16</v>
      </c>
      <c r="K3429" s="4">
        <v>1.1111100000000001E+51</v>
      </c>
      <c r="L3429" t="s">
        <v>11445</v>
      </c>
      <c r="M3429" t="s">
        <v>24</v>
      </c>
      <c r="N3429" t="s">
        <v>9342</v>
      </c>
      <c r="O3429" t="s">
        <v>311</v>
      </c>
      <c r="P3429" t="s">
        <v>45</v>
      </c>
      <c r="Q3429" t="s">
        <v>3808</v>
      </c>
    </row>
    <row r="3430" spans="1:17" x14ac:dyDescent="0.25">
      <c r="A3430" t="s">
        <v>11449</v>
      </c>
      <c r="B3430" t="s">
        <v>44</v>
      </c>
      <c r="C3430">
        <v>2</v>
      </c>
      <c r="D3430" t="s">
        <v>18</v>
      </c>
      <c r="E3430" t="s">
        <v>29</v>
      </c>
      <c r="F3430" s="1">
        <v>0.54166666666666663</v>
      </c>
      <c r="G3430" t="s">
        <v>9182</v>
      </c>
      <c r="H3430" t="s">
        <v>1768</v>
      </c>
      <c r="I3430">
        <v>120</v>
      </c>
      <c r="J3430">
        <v>13</v>
      </c>
      <c r="K3430" s="4">
        <v>1.1111100000000001E+51</v>
      </c>
      <c r="L3430" t="s">
        <v>11445</v>
      </c>
      <c r="M3430" t="s">
        <v>24</v>
      </c>
      <c r="N3430" t="s">
        <v>9342</v>
      </c>
      <c r="O3430" t="s">
        <v>311</v>
      </c>
      <c r="P3430" t="s">
        <v>45</v>
      </c>
      <c r="Q3430" t="s">
        <v>3809</v>
      </c>
    </row>
    <row r="3431" spans="1:17" x14ac:dyDescent="0.25">
      <c r="A3431" t="s">
        <v>11449</v>
      </c>
      <c r="B3431" t="s">
        <v>44</v>
      </c>
      <c r="C3431">
        <v>3</v>
      </c>
      <c r="D3431" t="s">
        <v>18</v>
      </c>
      <c r="E3431" t="s">
        <v>29</v>
      </c>
      <c r="F3431" s="1">
        <v>0.625</v>
      </c>
      <c r="G3431" t="s">
        <v>9182</v>
      </c>
      <c r="H3431" t="s">
        <v>3791</v>
      </c>
      <c r="I3431">
        <v>120</v>
      </c>
      <c r="J3431">
        <v>15</v>
      </c>
      <c r="K3431" s="4">
        <v>1.1111100000000001E+51</v>
      </c>
      <c r="L3431" t="s">
        <v>11445</v>
      </c>
      <c r="M3431" t="s">
        <v>24</v>
      </c>
      <c r="N3431" t="s">
        <v>9342</v>
      </c>
      <c r="O3431" t="s">
        <v>311</v>
      </c>
      <c r="P3431" t="s">
        <v>45</v>
      </c>
      <c r="Q3431" t="s">
        <v>3810</v>
      </c>
    </row>
    <row r="3432" spans="1:17" x14ac:dyDescent="0.25">
      <c r="A3432" t="s">
        <v>11449</v>
      </c>
      <c r="B3432" t="s">
        <v>243</v>
      </c>
      <c r="C3432">
        <v>1</v>
      </c>
      <c r="D3432" t="s">
        <v>18</v>
      </c>
      <c r="E3432" t="s">
        <v>33</v>
      </c>
      <c r="F3432" s="1">
        <v>0.41666666666666669</v>
      </c>
      <c r="G3432" t="s">
        <v>9182</v>
      </c>
      <c r="H3432" t="s">
        <v>755</v>
      </c>
      <c r="I3432">
        <v>120</v>
      </c>
      <c r="J3432">
        <v>16</v>
      </c>
      <c r="K3432" s="4">
        <v>1.1111100000000001E+51</v>
      </c>
      <c r="L3432" t="s">
        <v>11445</v>
      </c>
      <c r="M3432" t="s">
        <v>24</v>
      </c>
      <c r="N3432" t="s">
        <v>9342</v>
      </c>
      <c r="O3432" t="s">
        <v>311</v>
      </c>
      <c r="P3432" t="s">
        <v>45</v>
      </c>
      <c r="Q3432" t="s">
        <v>3811</v>
      </c>
    </row>
    <row r="3433" spans="1:17" x14ac:dyDescent="0.25">
      <c r="A3433" t="s">
        <v>11449</v>
      </c>
      <c r="B3433" t="s">
        <v>243</v>
      </c>
      <c r="C3433">
        <v>2</v>
      </c>
      <c r="D3433" t="s">
        <v>18</v>
      </c>
      <c r="E3433" t="s">
        <v>33</v>
      </c>
      <c r="F3433" s="1">
        <v>0.54166666666666663</v>
      </c>
      <c r="G3433" t="s">
        <v>9182</v>
      </c>
      <c r="H3433" t="s">
        <v>1768</v>
      </c>
      <c r="I3433">
        <v>120</v>
      </c>
      <c r="J3433">
        <v>13</v>
      </c>
      <c r="K3433" s="4">
        <v>1.1111100000000001E+51</v>
      </c>
      <c r="L3433" t="s">
        <v>11445</v>
      </c>
      <c r="M3433" t="s">
        <v>24</v>
      </c>
      <c r="N3433" t="s">
        <v>9342</v>
      </c>
      <c r="O3433" t="s">
        <v>311</v>
      </c>
      <c r="P3433" t="s">
        <v>45</v>
      </c>
      <c r="Q3433" t="s">
        <v>3812</v>
      </c>
    </row>
    <row r="3434" spans="1:17" x14ac:dyDescent="0.25">
      <c r="A3434" t="s">
        <v>11449</v>
      </c>
      <c r="B3434" t="s">
        <v>243</v>
      </c>
      <c r="C3434">
        <v>3</v>
      </c>
      <c r="D3434" t="s">
        <v>18</v>
      </c>
      <c r="E3434" t="s">
        <v>33</v>
      </c>
      <c r="F3434" s="1">
        <v>0.625</v>
      </c>
      <c r="G3434" t="s">
        <v>9182</v>
      </c>
      <c r="H3434" t="s">
        <v>3791</v>
      </c>
      <c r="I3434">
        <v>120</v>
      </c>
      <c r="J3434">
        <v>15</v>
      </c>
      <c r="K3434" s="4">
        <v>1.1111100000000001E+51</v>
      </c>
      <c r="L3434" t="s">
        <v>11445</v>
      </c>
      <c r="M3434" t="s">
        <v>24</v>
      </c>
      <c r="N3434" t="s">
        <v>9342</v>
      </c>
      <c r="O3434" t="s">
        <v>311</v>
      </c>
      <c r="P3434" t="s">
        <v>45</v>
      </c>
      <c r="Q3434" t="s">
        <v>3813</v>
      </c>
    </row>
    <row r="3435" spans="1:17" x14ac:dyDescent="0.25">
      <c r="A3435" t="s">
        <v>11451</v>
      </c>
      <c r="B3435" t="s">
        <v>17</v>
      </c>
      <c r="C3435">
        <v>1</v>
      </c>
      <c r="D3435" t="s">
        <v>18</v>
      </c>
      <c r="E3435" t="s">
        <v>19</v>
      </c>
      <c r="F3435" s="1">
        <v>0.66666666666666663</v>
      </c>
      <c r="G3435" t="s">
        <v>9139</v>
      </c>
      <c r="H3435" t="s">
        <v>3776</v>
      </c>
      <c r="I3435">
        <v>120</v>
      </c>
      <c r="J3435">
        <v>73</v>
      </c>
      <c r="K3435" s="4">
        <v>1.1111010001111099E+44</v>
      </c>
      <c r="L3435" t="s">
        <v>11452</v>
      </c>
      <c r="M3435" t="s">
        <v>24</v>
      </c>
      <c r="N3435" t="s">
        <v>9342</v>
      </c>
      <c r="O3435" t="s">
        <v>25</v>
      </c>
      <c r="P3435" t="s">
        <v>20</v>
      </c>
      <c r="Q3435" t="s">
        <v>3814</v>
      </c>
    </row>
    <row r="3436" spans="1:17" x14ac:dyDescent="0.25">
      <c r="A3436" t="s">
        <v>11451</v>
      </c>
      <c r="B3436" t="s">
        <v>44</v>
      </c>
      <c r="C3436">
        <v>1</v>
      </c>
      <c r="D3436" t="s">
        <v>18</v>
      </c>
      <c r="E3436" t="s">
        <v>29</v>
      </c>
      <c r="F3436" s="1">
        <v>0.45833333333333331</v>
      </c>
      <c r="G3436" t="s">
        <v>9301</v>
      </c>
      <c r="H3436" t="s">
        <v>3815</v>
      </c>
      <c r="I3436">
        <v>60</v>
      </c>
      <c r="J3436">
        <v>15</v>
      </c>
      <c r="K3436" s="4">
        <v>1.1111010001111099E+44</v>
      </c>
      <c r="L3436" t="s">
        <v>11452</v>
      </c>
      <c r="M3436" t="s">
        <v>24</v>
      </c>
      <c r="N3436" t="s">
        <v>9342</v>
      </c>
      <c r="O3436" t="s">
        <v>25</v>
      </c>
      <c r="P3436" t="s">
        <v>45</v>
      </c>
      <c r="Q3436" t="s">
        <v>3816</v>
      </c>
    </row>
    <row r="3437" spans="1:17" x14ac:dyDescent="0.25">
      <c r="A3437" t="s">
        <v>11451</v>
      </c>
      <c r="B3437" t="s">
        <v>44</v>
      </c>
      <c r="C3437">
        <v>2</v>
      </c>
      <c r="D3437" t="s">
        <v>18</v>
      </c>
      <c r="E3437" t="s">
        <v>29</v>
      </c>
      <c r="F3437" s="1">
        <v>0.5</v>
      </c>
      <c r="G3437" t="s">
        <v>9301</v>
      </c>
      <c r="H3437" t="s">
        <v>3815</v>
      </c>
      <c r="I3437">
        <v>60</v>
      </c>
      <c r="J3437">
        <v>12</v>
      </c>
      <c r="K3437" s="4">
        <v>1.1111010001111099E+44</v>
      </c>
      <c r="L3437" t="s">
        <v>11452</v>
      </c>
      <c r="M3437" t="s">
        <v>24</v>
      </c>
      <c r="N3437" t="s">
        <v>9342</v>
      </c>
      <c r="O3437" t="s">
        <v>25</v>
      </c>
      <c r="P3437" t="s">
        <v>45</v>
      </c>
      <c r="Q3437" t="s">
        <v>3817</v>
      </c>
    </row>
    <row r="3438" spans="1:17" x14ac:dyDescent="0.25">
      <c r="A3438" t="s">
        <v>11451</v>
      </c>
      <c r="B3438" t="s">
        <v>44</v>
      </c>
      <c r="C3438">
        <v>3</v>
      </c>
      <c r="D3438" t="s">
        <v>18</v>
      </c>
      <c r="E3438" t="s">
        <v>29</v>
      </c>
      <c r="F3438" s="1">
        <v>0.58333333333333337</v>
      </c>
      <c r="G3438" t="s">
        <v>9228</v>
      </c>
      <c r="H3438" t="s">
        <v>3815</v>
      </c>
      <c r="I3438">
        <v>60</v>
      </c>
      <c r="J3438">
        <v>15</v>
      </c>
      <c r="K3438" s="4">
        <v>1.1111010001111099E+44</v>
      </c>
      <c r="L3438" t="s">
        <v>11452</v>
      </c>
      <c r="M3438" t="s">
        <v>24</v>
      </c>
      <c r="N3438" t="s">
        <v>9342</v>
      </c>
      <c r="O3438" t="s">
        <v>25</v>
      </c>
      <c r="P3438" t="s">
        <v>45</v>
      </c>
      <c r="Q3438" t="s">
        <v>3818</v>
      </c>
    </row>
    <row r="3439" spans="1:17" x14ac:dyDescent="0.25">
      <c r="A3439" t="s">
        <v>11451</v>
      </c>
      <c r="B3439" t="s">
        <v>44</v>
      </c>
      <c r="C3439">
        <v>4</v>
      </c>
      <c r="D3439" t="s">
        <v>18</v>
      </c>
      <c r="E3439" t="s">
        <v>29</v>
      </c>
      <c r="F3439" s="1">
        <v>0.66666666666666663</v>
      </c>
      <c r="G3439" t="s">
        <v>9345</v>
      </c>
      <c r="H3439" t="s">
        <v>3815</v>
      </c>
      <c r="I3439">
        <v>60</v>
      </c>
      <c r="J3439">
        <v>13</v>
      </c>
      <c r="K3439" s="4">
        <v>1.1111010001111099E+44</v>
      </c>
      <c r="L3439" t="s">
        <v>11452</v>
      </c>
      <c r="M3439" t="s">
        <v>24</v>
      </c>
      <c r="N3439" t="s">
        <v>9342</v>
      </c>
      <c r="O3439" t="s">
        <v>25</v>
      </c>
      <c r="P3439" t="s">
        <v>45</v>
      </c>
      <c r="Q3439" t="s">
        <v>3819</v>
      </c>
    </row>
    <row r="3440" spans="1:17" x14ac:dyDescent="0.25">
      <c r="A3440" t="s">
        <v>11451</v>
      </c>
      <c r="B3440" t="s">
        <v>44</v>
      </c>
      <c r="C3440">
        <v>5</v>
      </c>
      <c r="D3440" t="s">
        <v>18</v>
      </c>
      <c r="E3440" t="s">
        <v>42</v>
      </c>
      <c r="F3440" s="1">
        <v>0.54166666666666663</v>
      </c>
      <c r="G3440" t="s">
        <v>9301</v>
      </c>
      <c r="H3440" t="s">
        <v>3815</v>
      </c>
      <c r="I3440">
        <v>60</v>
      </c>
      <c r="J3440">
        <v>15</v>
      </c>
      <c r="K3440" s="4">
        <v>1.1111110001111099E+44</v>
      </c>
      <c r="L3440" t="s">
        <v>11452</v>
      </c>
      <c r="M3440" t="s">
        <v>24</v>
      </c>
      <c r="N3440" t="s">
        <v>9342</v>
      </c>
      <c r="O3440" t="s">
        <v>25</v>
      </c>
      <c r="P3440" t="s">
        <v>45</v>
      </c>
      <c r="Q3440" t="s">
        <v>3820</v>
      </c>
    </row>
    <row r="3441" spans="1:17" x14ac:dyDescent="0.25">
      <c r="A3441" t="s">
        <v>11453</v>
      </c>
      <c r="B3441" t="s">
        <v>17</v>
      </c>
      <c r="C3441">
        <v>1</v>
      </c>
      <c r="D3441" t="s">
        <v>18</v>
      </c>
      <c r="E3441" t="s">
        <v>19</v>
      </c>
      <c r="F3441" s="1">
        <v>0.5</v>
      </c>
      <c r="G3441" t="s">
        <v>9196</v>
      </c>
      <c r="H3441" t="s">
        <v>11454</v>
      </c>
      <c r="I3441">
        <v>60</v>
      </c>
      <c r="J3441">
        <v>30</v>
      </c>
      <c r="K3441" s="4">
        <v>1.1111010001111099E+44</v>
      </c>
      <c r="L3441" t="s">
        <v>11455</v>
      </c>
      <c r="M3441" t="s">
        <v>24</v>
      </c>
      <c r="N3441" t="s">
        <v>9342</v>
      </c>
      <c r="O3441" t="s">
        <v>25</v>
      </c>
      <c r="P3441" t="s">
        <v>20</v>
      </c>
      <c r="Q3441" t="s">
        <v>3821</v>
      </c>
    </row>
    <row r="3442" spans="1:17" x14ac:dyDescent="0.25">
      <c r="A3442" t="s">
        <v>11453</v>
      </c>
      <c r="B3442" t="s">
        <v>28</v>
      </c>
      <c r="C3442">
        <v>1</v>
      </c>
      <c r="D3442" t="s">
        <v>18</v>
      </c>
      <c r="E3442" t="s">
        <v>33</v>
      </c>
      <c r="F3442" s="1">
        <v>0.5</v>
      </c>
      <c r="G3442" t="s">
        <v>9195</v>
      </c>
      <c r="H3442" t="s">
        <v>11456</v>
      </c>
      <c r="I3442">
        <v>60</v>
      </c>
      <c r="J3442">
        <v>30</v>
      </c>
      <c r="K3442" s="4">
        <v>1.1111110001111099E+44</v>
      </c>
      <c r="L3442" t="s">
        <v>11455</v>
      </c>
      <c r="M3442" t="s">
        <v>24</v>
      </c>
      <c r="N3442" t="s">
        <v>9342</v>
      </c>
      <c r="O3442" t="s">
        <v>25</v>
      </c>
      <c r="P3442" t="s">
        <v>20</v>
      </c>
      <c r="Q3442" t="s">
        <v>3822</v>
      </c>
    </row>
    <row r="3443" spans="1:17" x14ac:dyDescent="0.25">
      <c r="A3443" t="s">
        <v>11453</v>
      </c>
      <c r="B3443" t="s">
        <v>44</v>
      </c>
      <c r="C3443">
        <v>1</v>
      </c>
      <c r="D3443" t="s">
        <v>18</v>
      </c>
      <c r="E3443" t="s">
        <v>19</v>
      </c>
      <c r="F3443" s="1">
        <v>0.625</v>
      </c>
      <c r="G3443" t="s">
        <v>9345</v>
      </c>
      <c r="H3443" t="s">
        <v>1782</v>
      </c>
      <c r="I3443">
        <v>60</v>
      </c>
      <c r="J3443">
        <v>14</v>
      </c>
      <c r="K3443" s="4">
        <v>1.1110100011111E+43</v>
      </c>
      <c r="L3443" t="s">
        <v>11455</v>
      </c>
      <c r="M3443" t="s">
        <v>24</v>
      </c>
      <c r="N3443" t="s">
        <v>9342</v>
      </c>
      <c r="O3443" t="s">
        <v>25</v>
      </c>
      <c r="P3443" t="s">
        <v>45</v>
      </c>
      <c r="Q3443" t="s">
        <v>3823</v>
      </c>
    </row>
    <row r="3444" spans="1:17" x14ac:dyDescent="0.25">
      <c r="A3444" t="s">
        <v>11453</v>
      </c>
      <c r="B3444" t="s">
        <v>44</v>
      </c>
      <c r="C3444">
        <v>2</v>
      </c>
      <c r="D3444" t="s">
        <v>18</v>
      </c>
      <c r="E3444" t="s">
        <v>19</v>
      </c>
      <c r="F3444" s="1">
        <v>0.66666666666666663</v>
      </c>
      <c r="G3444" t="s">
        <v>9217</v>
      </c>
      <c r="H3444" t="s">
        <v>38</v>
      </c>
      <c r="I3444">
        <v>60</v>
      </c>
      <c r="J3444">
        <v>0</v>
      </c>
      <c r="K3444" s="4">
        <v>1.1110100011111E+43</v>
      </c>
      <c r="L3444" t="s">
        <v>11455</v>
      </c>
      <c r="M3444" t="s">
        <v>24</v>
      </c>
      <c r="N3444" t="s">
        <v>9342</v>
      </c>
      <c r="O3444" t="s">
        <v>25</v>
      </c>
      <c r="P3444" t="s">
        <v>45</v>
      </c>
      <c r="Q3444" t="s">
        <v>3824</v>
      </c>
    </row>
    <row r="3445" spans="1:17" x14ac:dyDescent="0.25">
      <c r="A3445" t="s">
        <v>11453</v>
      </c>
      <c r="B3445" t="s">
        <v>44</v>
      </c>
      <c r="C3445">
        <v>3</v>
      </c>
      <c r="D3445" t="s">
        <v>18</v>
      </c>
      <c r="E3445" t="s">
        <v>42</v>
      </c>
      <c r="F3445" s="1">
        <v>0.54166666666666663</v>
      </c>
      <c r="G3445" t="s">
        <v>9345</v>
      </c>
      <c r="H3445" t="s">
        <v>1749</v>
      </c>
      <c r="I3445">
        <v>60</v>
      </c>
      <c r="J3445">
        <v>15</v>
      </c>
      <c r="K3445" s="4">
        <v>1.1111100011111E+43</v>
      </c>
      <c r="L3445" t="s">
        <v>11455</v>
      </c>
      <c r="M3445" t="s">
        <v>24</v>
      </c>
      <c r="N3445" t="s">
        <v>9342</v>
      </c>
      <c r="O3445" t="s">
        <v>25</v>
      </c>
      <c r="P3445" t="s">
        <v>45</v>
      </c>
      <c r="Q3445" t="s">
        <v>3825</v>
      </c>
    </row>
    <row r="3446" spans="1:17" x14ac:dyDescent="0.25">
      <c r="A3446" t="s">
        <v>11457</v>
      </c>
      <c r="B3446" t="s">
        <v>17</v>
      </c>
      <c r="C3446">
        <v>1</v>
      </c>
      <c r="D3446" t="s">
        <v>18</v>
      </c>
      <c r="E3446" t="s">
        <v>19</v>
      </c>
      <c r="F3446" s="1">
        <v>0.41666666666666669</v>
      </c>
      <c r="G3446" t="s">
        <v>9358</v>
      </c>
      <c r="H3446" t="s">
        <v>1782</v>
      </c>
      <c r="I3446">
        <v>120</v>
      </c>
      <c r="J3446">
        <v>35</v>
      </c>
      <c r="K3446" s="4">
        <v>1.1111100111111E+24</v>
      </c>
      <c r="L3446" t="s">
        <v>38</v>
      </c>
      <c r="M3446" t="s">
        <v>24</v>
      </c>
      <c r="N3446" t="s">
        <v>9342</v>
      </c>
      <c r="O3446" t="s">
        <v>66</v>
      </c>
      <c r="P3446" t="s">
        <v>20</v>
      </c>
      <c r="Q3446" t="s">
        <v>3826</v>
      </c>
    </row>
    <row r="3447" spans="1:17" x14ac:dyDescent="0.25">
      <c r="A3447" t="s">
        <v>11457</v>
      </c>
      <c r="B3447" t="s">
        <v>44</v>
      </c>
      <c r="C3447">
        <v>1</v>
      </c>
      <c r="D3447" t="s">
        <v>18</v>
      </c>
      <c r="E3447" t="s">
        <v>19</v>
      </c>
      <c r="F3447" s="1">
        <v>0.58333333333333337</v>
      </c>
      <c r="G3447" t="s">
        <v>9160</v>
      </c>
      <c r="H3447" t="s">
        <v>38</v>
      </c>
      <c r="I3447">
        <v>60</v>
      </c>
      <c r="J3447">
        <v>0</v>
      </c>
      <c r="K3447" s="4">
        <v>1.111100111111E+23</v>
      </c>
      <c r="L3447" t="s">
        <v>11458</v>
      </c>
      <c r="M3447" t="s">
        <v>24</v>
      </c>
      <c r="N3447" t="s">
        <v>9342</v>
      </c>
      <c r="O3447" t="s">
        <v>66</v>
      </c>
      <c r="P3447" t="s">
        <v>45</v>
      </c>
      <c r="Q3447" t="s">
        <v>3827</v>
      </c>
    </row>
    <row r="3448" spans="1:17" x14ac:dyDescent="0.25">
      <c r="A3448" t="s">
        <v>11457</v>
      </c>
      <c r="B3448" t="s">
        <v>44</v>
      </c>
      <c r="C3448">
        <v>2</v>
      </c>
      <c r="D3448" t="s">
        <v>18</v>
      </c>
      <c r="E3448" t="s">
        <v>19</v>
      </c>
      <c r="F3448" s="1">
        <v>0.54166666666666663</v>
      </c>
      <c r="G3448" t="s">
        <v>9235</v>
      </c>
      <c r="H3448" t="s">
        <v>1782</v>
      </c>
      <c r="I3448">
        <v>60</v>
      </c>
      <c r="J3448">
        <v>12</v>
      </c>
      <c r="K3448" s="4">
        <v>1.111100111111E+23</v>
      </c>
      <c r="L3448" t="s">
        <v>11458</v>
      </c>
      <c r="M3448" t="s">
        <v>24</v>
      </c>
      <c r="N3448" t="s">
        <v>9342</v>
      </c>
      <c r="O3448" t="s">
        <v>66</v>
      </c>
      <c r="P3448" t="s">
        <v>45</v>
      </c>
      <c r="Q3448" t="s">
        <v>3828</v>
      </c>
    </row>
    <row r="3449" spans="1:17" x14ac:dyDescent="0.25">
      <c r="A3449" t="s">
        <v>11457</v>
      </c>
      <c r="B3449" t="s">
        <v>44</v>
      </c>
      <c r="C3449">
        <v>3</v>
      </c>
      <c r="D3449" t="s">
        <v>18</v>
      </c>
      <c r="E3449" t="s">
        <v>33</v>
      </c>
      <c r="F3449" s="1">
        <v>0.5</v>
      </c>
      <c r="G3449" t="s">
        <v>9301</v>
      </c>
      <c r="H3449" t="s">
        <v>38</v>
      </c>
      <c r="I3449">
        <v>60</v>
      </c>
      <c r="J3449">
        <v>22</v>
      </c>
      <c r="K3449" s="4">
        <v>1.111100111111E+23</v>
      </c>
      <c r="L3449" t="s">
        <v>11458</v>
      </c>
      <c r="M3449" t="s">
        <v>24</v>
      </c>
      <c r="N3449" t="s">
        <v>9342</v>
      </c>
      <c r="O3449" t="s">
        <v>66</v>
      </c>
      <c r="P3449" t="s">
        <v>45</v>
      </c>
      <c r="Q3449" t="s">
        <v>3829</v>
      </c>
    </row>
    <row r="3450" spans="1:17" x14ac:dyDescent="0.25">
      <c r="A3450" t="s">
        <v>11459</v>
      </c>
      <c r="B3450" t="s">
        <v>17</v>
      </c>
      <c r="C3450">
        <v>1</v>
      </c>
      <c r="D3450" t="s">
        <v>18</v>
      </c>
      <c r="E3450" t="s">
        <v>19</v>
      </c>
      <c r="F3450" s="1">
        <v>0.5</v>
      </c>
      <c r="G3450" t="s">
        <v>9247</v>
      </c>
      <c r="H3450" t="s">
        <v>1165</v>
      </c>
      <c r="I3450">
        <v>60</v>
      </c>
      <c r="J3450">
        <v>41</v>
      </c>
      <c r="K3450" s="4">
        <v>1.1111100111111E+24</v>
      </c>
      <c r="L3450" t="s">
        <v>11460</v>
      </c>
      <c r="M3450" t="s">
        <v>24</v>
      </c>
      <c r="N3450" t="s">
        <v>9342</v>
      </c>
      <c r="O3450" t="s">
        <v>66</v>
      </c>
      <c r="P3450" t="s">
        <v>20</v>
      </c>
      <c r="Q3450" t="s">
        <v>3830</v>
      </c>
    </row>
    <row r="3451" spans="1:17" x14ac:dyDescent="0.25">
      <c r="A3451" t="s">
        <v>11459</v>
      </c>
      <c r="B3451" t="s">
        <v>28</v>
      </c>
      <c r="C3451">
        <v>1</v>
      </c>
      <c r="D3451" t="s">
        <v>18</v>
      </c>
      <c r="E3451" t="s">
        <v>29</v>
      </c>
      <c r="F3451" s="1">
        <v>0.58333333333333337</v>
      </c>
      <c r="G3451" t="s">
        <v>9195</v>
      </c>
      <c r="H3451" t="s">
        <v>1165</v>
      </c>
      <c r="I3451">
        <v>60</v>
      </c>
      <c r="J3451">
        <v>41</v>
      </c>
      <c r="K3451" s="4">
        <v>1.1111100111111E+24</v>
      </c>
      <c r="L3451" t="s">
        <v>11460</v>
      </c>
      <c r="M3451" t="s">
        <v>24</v>
      </c>
      <c r="N3451" t="s">
        <v>9342</v>
      </c>
      <c r="O3451" t="s">
        <v>66</v>
      </c>
      <c r="P3451" t="s">
        <v>20</v>
      </c>
      <c r="Q3451" t="s">
        <v>3831</v>
      </c>
    </row>
    <row r="3452" spans="1:17" x14ac:dyDescent="0.25">
      <c r="A3452" t="s">
        <v>11459</v>
      </c>
      <c r="B3452" t="s">
        <v>32</v>
      </c>
      <c r="C3452">
        <v>1</v>
      </c>
      <c r="D3452" t="s">
        <v>18</v>
      </c>
      <c r="E3452" t="s">
        <v>42</v>
      </c>
      <c r="F3452" s="1">
        <v>0.41666666666666669</v>
      </c>
      <c r="G3452" t="s">
        <v>9202</v>
      </c>
      <c r="H3452" t="s">
        <v>1165</v>
      </c>
      <c r="I3452">
        <v>60</v>
      </c>
      <c r="J3452">
        <v>41</v>
      </c>
      <c r="K3452" s="4">
        <v>1.1111100111111E+24</v>
      </c>
      <c r="L3452" t="s">
        <v>11460</v>
      </c>
      <c r="M3452" t="s">
        <v>24</v>
      </c>
      <c r="N3452" t="s">
        <v>9342</v>
      </c>
      <c r="O3452" t="s">
        <v>66</v>
      </c>
      <c r="P3452" t="s">
        <v>20</v>
      </c>
      <c r="Q3452" t="s">
        <v>3832</v>
      </c>
    </row>
    <row r="3453" spans="1:17" x14ac:dyDescent="0.25">
      <c r="A3453" t="s">
        <v>11461</v>
      </c>
      <c r="B3453" t="s">
        <v>17</v>
      </c>
      <c r="C3453">
        <v>1</v>
      </c>
      <c r="D3453" t="s">
        <v>18</v>
      </c>
      <c r="E3453" t="s">
        <v>42</v>
      </c>
      <c r="F3453" s="1">
        <v>0.58333333333333337</v>
      </c>
      <c r="G3453" t="s">
        <v>9166</v>
      </c>
      <c r="H3453" t="s">
        <v>1776</v>
      </c>
      <c r="I3453">
        <v>120</v>
      </c>
      <c r="J3453">
        <v>54</v>
      </c>
      <c r="K3453" s="4">
        <v>1.1111110001111099E+44</v>
      </c>
      <c r="L3453" t="s">
        <v>11462</v>
      </c>
      <c r="M3453" t="s">
        <v>24</v>
      </c>
      <c r="N3453" t="s">
        <v>9342</v>
      </c>
      <c r="O3453" t="s">
        <v>25</v>
      </c>
      <c r="P3453" t="s">
        <v>20</v>
      </c>
      <c r="Q3453" t="s">
        <v>3833</v>
      </c>
    </row>
    <row r="3454" spans="1:17" x14ac:dyDescent="0.25">
      <c r="A3454" t="s">
        <v>11461</v>
      </c>
      <c r="B3454" t="s">
        <v>28</v>
      </c>
      <c r="C3454">
        <v>1</v>
      </c>
      <c r="D3454" t="s">
        <v>18</v>
      </c>
      <c r="E3454" t="s">
        <v>33</v>
      </c>
      <c r="F3454" s="1">
        <v>0.41666666666666669</v>
      </c>
      <c r="G3454" t="s">
        <v>9242</v>
      </c>
      <c r="H3454" t="s">
        <v>1776</v>
      </c>
      <c r="I3454">
        <v>60</v>
      </c>
      <c r="J3454">
        <v>54</v>
      </c>
      <c r="K3454" s="4">
        <v>1.1111110001111099E+44</v>
      </c>
      <c r="L3454" t="s">
        <v>11462</v>
      </c>
      <c r="M3454" t="s">
        <v>24</v>
      </c>
      <c r="N3454" t="s">
        <v>9342</v>
      </c>
      <c r="O3454" t="s">
        <v>25</v>
      </c>
      <c r="P3454" t="s">
        <v>20</v>
      </c>
      <c r="Q3454" t="s">
        <v>3834</v>
      </c>
    </row>
    <row r="3455" spans="1:17" x14ac:dyDescent="0.25">
      <c r="A3455" t="s">
        <v>11463</v>
      </c>
      <c r="B3455" t="s">
        <v>17</v>
      </c>
      <c r="C3455">
        <v>1</v>
      </c>
      <c r="D3455" t="s">
        <v>18</v>
      </c>
      <c r="E3455" t="s">
        <v>19</v>
      </c>
      <c r="F3455" s="1">
        <v>0.41666666666666669</v>
      </c>
      <c r="G3455" t="s">
        <v>9242</v>
      </c>
      <c r="H3455" t="s">
        <v>1745</v>
      </c>
      <c r="I3455">
        <v>60</v>
      </c>
      <c r="J3455">
        <v>45</v>
      </c>
      <c r="K3455" s="4">
        <v>1.1111010001111099E+44</v>
      </c>
      <c r="L3455" t="s">
        <v>10430</v>
      </c>
      <c r="M3455" t="s">
        <v>24</v>
      </c>
      <c r="N3455" t="s">
        <v>9342</v>
      </c>
      <c r="O3455" t="s">
        <v>25</v>
      </c>
      <c r="P3455" t="s">
        <v>20</v>
      </c>
      <c r="Q3455" t="s">
        <v>3835</v>
      </c>
    </row>
    <row r="3456" spans="1:17" x14ac:dyDescent="0.25">
      <c r="A3456" t="s">
        <v>11463</v>
      </c>
      <c r="B3456" t="s">
        <v>28</v>
      </c>
      <c r="C3456">
        <v>1</v>
      </c>
      <c r="D3456" t="s">
        <v>18</v>
      </c>
      <c r="E3456" t="s">
        <v>42</v>
      </c>
      <c r="F3456" s="1">
        <v>0.66666666666666663</v>
      </c>
      <c r="G3456" t="s">
        <v>9242</v>
      </c>
      <c r="H3456" t="s">
        <v>1745</v>
      </c>
      <c r="I3456">
        <v>120</v>
      </c>
      <c r="J3456">
        <v>45</v>
      </c>
      <c r="K3456" s="4">
        <v>1.1111110001111099E+44</v>
      </c>
      <c r="L3456" t="s">
        <v>10430</v>
      </c>
      <c r="M3456" t="s">
        <v>24</v>
      </c>
      <c r="N3456" t="s">
        <v>9342</v>
      </c>
      <c r="O3456" t="s">
        <v>25</v>
      </c>
      <c r="P3456" t="s">
        <v>20</v>
      </c>
      <c r="Q3456" t="s">
        <v>3836</v>
      </c>
    </row>
    <row r="3457" spans="1:17" x14ac:dyDescent="0.25">
      <c r="A3457" t="s">
        <v>11464</v>
      </c>
      <c r="B3457" t="s">
        <v>17</v>
      </c>
      <c r="C3457">
        <v>1</v>
      </c>
      <c r="D3457" t="s">
        <v>18</v>
      </c>
      <c r="E3457" t="s">
        <v>37</v>
      </c>
      <c r="F3457" s="1">
        <v>0.45833333333333331</v>
      </c>
      <c r="G3457" t="s">
        <v>9139</v>
      </c>
      <c r="H3457" t="s">
        <v>10432</v>
      </c>
      <c r="I3457">
        <v>180</v>
      </c>
      <c r="J3457">
        <v>42</v>
      </c>
      <c r="K3457" s="4">
        <v>1.1111001111099999E+23</v>
      </c>
      <c r="L3457" t="s">
        <v>38</v>
      </c>
      <c r="M3457" t="s">
        <v>24</v>
      </c>
      <c r="N3457" t="s">
        <v>9342</v>
      </c>
      <c r="O3457" t="s">
        <v>66</v>
      </c>
      <c r="P3457" t="s">
        <v>20</v>
      </c>
      <c r="Q3457" t="s">
        <v>3837</v>
      </c>
    </row>
    <row r="3458" spans="1:17" x14ac:dyDescent="0.25">
      <c r="A3458" t="s">
        <v>11465</v>
      </c>
      <c r="B3458" t="s">
        <v>17</v>
      </c>
      <c r="C3458">
        <v>1</v>
      </c>
      <c r="D3458" t="s">
        <v>18</v>
      </c>
      <c r="E3458" t="s">
        <v>19</v>
      </c>
      <c r="F3458" s="1">
        <v>0.5</v>
      </c>
      <c r="G3458" t="s">
        <v>9197</v>
      </c>
      <c r="H3458" t="s">
        <v>10043</v>
      </c>
      <c r="I3458">
        <v>120</v>
      </c>
      <c r="J3458">
        <v>26</v>
      </c>
      <c r="K3458" s="4">
        <v>1.1111010001111099E+44</v>
      </c>
      <c r="L3458" t="s">
        <v>10044</v>
      </c>
      <c r="M3458" t="s">
        <v>24</v>
      </c>
      <c r="N3458" t="s">
        <v>9286</v>
      </c>
      <c r="O3458" t="s">
        <v>25</v>
      </c>
      <c r="P3458" t="s">
        <v>20</v>
      </c>
      <c r="Q3458" t="s">
        <v>3838</v>
      </c>
    </row>
    <row r="3459" spans="1:17" x14ac:dyDescent="0.25">
      <c r="A3459" t="s">
        <v>11465</v>
      </c>
      <c r="B3459" t="s">
        <v>28</v>
      </c>
      <c r="C3459">
        <v>1</v>
      </c>
      <c r="D3459" t="s">
        <v>18</v>
      </c>
      <c r="E3459" t="s">
        <v>33</v>
      </c>
      <c r="F3459" s="1">
        <v>0.41666666666666669</v>
      </c>
      <c r="G3459" t="s">
        <v>9214</v>
      </c>
      <c r="H3459" t="s">
        <v>10045</v>
      </c>
      <c r="I3459">
        <v>60</v>
      </c>
      <c r="J3459">
        <v>26</v>
      </c>
      <c r="K3459" s="4">
        <v>1.1111110001111099E+44</v>
      </c>
      <c r="L3459" t="s">
        <v>10044</v>
      </c>
      <c r="M3459" t="s">
        <v>24</v>
      </c>
      <c r="N3459" t="s">
        <v>9286</v>
      </c>
      <c r="O3459" t="s">
        <v>25</v>
      </c>
      <c r="P3459" t="s">
        <v>20</v>
      </c>
      <c r="Q3459" t="s">
        <v>3839</v>
      </c>
    </row>
    <row r="3460" spans="1:17" x14ac:dyDescent="0.25">
      <c r="A3460" t="s">
        <v>11466</v>
      </c>
      <c r="B3460" t="s">
        <v>17</v>
      </c>
      <c r="C3460">
        <v>1</v>
      </c>
      <c r="D3460" t="s">
        <v>18</v>
      </c>
      <c r="E3460" t="s">
        <v>19</v>
      </c>
      <c r="F3460" s="1">
        <v>0.41666666666666669</v>
      </c>
      <c r="G3460" t="s">
        <v>9358</v>
      </c>
      <c r="H3460" t="s">
        <v>1782</v>
      </c>
      <c r="I3460">
        <v>120</v>
      </c>
      <c r="J3460">
        <v>9</v>
      </c>
      <c r="K3460" s="4">
        <v>1.1111100111111E+24</v>
      </c>
      <c r="L3460" t="s">
        <v>38</v>
      </c>
      <c r="M3460" t="s">
        <v>24</v>
      </c>
      <c r="N3460" t="s">
        <v>9342</v>
      </c>
      <c r="O3460" t="s">
        <v>66</v>
      </c>
      <c r="P3460" t="s">
        <v>20</v>
      </c>
      <c r="Q3460" t="s">
        <v>3840</v>
      </c>
    </row>
    <row r="3461" spans="1:17" x14ac:dyDescent="0.25">
      <c r="A3461" t="s">
        <v>11466</v>
      </c>
      <c r="B3461" t="s">
        <v>28</v>
      </c>
      <c r="C3461">
        <v>1</v>
      </c>
      <c r="D3461" t="s">
        <v>18</v>
      </c>
      <c r="E3461" t="s">
        <v>42</v>
      </c>
      <c r="F3461" s="1">
        <v>0.5</v>
      </c>
      <c r="G3461" t="s">
        <v>9295</v>
      </c>
      <c r="H3461" t="s">
        <v>1782</v>
      </c>
      <c r="I3461">
        <v>120</v>
      </c>
      <c r="J3461">
        <v>9</v>
      </c>
      <c r="K3461" s="4">
        <v>1.1111100111111E+24</v>
      </c>
      <c r="L3461" t="s">
        <v>11458</v>
      </c>
      <c r="M3461" t="s">
        <v>24</v>
      </c>
      <c r="N3461" t="s">
        <v>9342</v>
      </c>
      <c r="O3461" t="s">
        <v>66</v>
      </c>
      <c r="P3461" t="s">
        <v>20</v>
      </c>
      <c r="Q3461" t="s">
        <v>3841</v>
      </c>
    </row>
    <row r="3462" spans="1:17" x14ac:dyDescent="0.25">
      <c r="A3462" t="s">
        <v>11467</v>
      </c>
      <c r="B3462" t="s">
        <v>17</v>
      </c>
      <c r="C3462">
        <v>1</v>
      </c>
      <c r="D3462" t="s">
        <v>18</v>
      </c>
      <c r="E3462" t="s">
        <v>29</v>
      </c>
      <c r="F3462" s="1">
        <v>0.45833333333333331</v>
      </c>
      <c r="G3462" t="s">
        <v>9242</v>
      </c>
      <c r="H3462" t="s">
        <v>10445</v>
      </c>
      <c r="I3462">
        <v>180</v>
      </c>
      <c r="J3462">
        <v>31</v>
      </c>
      <c r="K3462" s="4">
        <v>1.111100111111E+23</v>
      </c>
      <c r="L3462" t="s">
        <v>10446</v>
      </c>
      <c r="M3462" t="s">
        <v>24</v>
      </c>
      <c r="N3462" t="s">
        <v>9342</v>
      </c>
      <c r="O3462" t="s">
        <v>66</v>
      </c>
      <c r="P3462" t="s">
        <v>20</v>
      </c>
      <c r="Q3462" t="s">
        <v>3842</v>
      </c>
    </row>
    <row r="3463" spans="1:17" x14ac:dyDescent="0.25">
      <c r="A3463" t="s">
        <v>11468</v>
      </c>
      <c r="B3463" t="s">
        <v>17</v>
      </c>
      <c r="C3463">
        <v>1</v>
      </c>
      <c r="D3463" t="s">
        <v>18</v>
      </c>
      <c r="E3463" t="s">
        <v>19</v>
      </c>
      <c r="F3463" s="1">
        <v>0.58333333333333337</v>
      </c>
      <c r="G3463" t="s">
        <v>9295</v>
      </c>
      <c r="H3463" t="s">
        <v>11469</v>
      </c>
      <c r="I3463">
        <v>120</v>
      </c>
      <c r="J3463">
        <v>21</v>
      </c>
      <c r="K3463" s="4">
        <v>1.1111010001111099E+44</v>
      </c>
      <c r="L3463" t="s">
        <v>11470</v>
      </c>
      <c r="M3463" t="s">
        <v>24</v>
      </c>
      <c r="N3463" t="s">
        <v>9342</v>
      </c>
      <c r="O3463" t="s">
        <v>25</v>
      </c>
      <c r="P3463" t="s">
        <v>20</v>
      </c>
      <c r="Q3463" t="s">
        <v>3843</v>
      </c>
    </row>
    <row r="3464" spans="1:17" x14ac:dyDescent="0.25">
      <c r="A3464" t="s">
        <v>11468</v>
      </c>
      <c r="B3464" t="s">
        <v>28</v>
      </c>
      <c r="C3464">
        <v>1</v>
      </c>
      <c r="D3464" t="s">
        <v>18</v>
      </c>
      <c r="E3464" t="s">
        <v>33</v>
      </c>
      <c r="F3464" s="1">
        <v>0.5</v>
      </c>
      <c r="G3464" t="s">
        <v>9201</v>
      </c>
      <c r="H3464" t="s">
        <v>11471</v>
      </c>
      <c r="I3464">
        <v>120</v>
      </c>
      <c r="J3464">
        <v>21</v>
      </c>
      <c r="K3464" s="4">
        <v>1.1111110001111099E+44</v>
      </c>
      <c r="L3464" t="s">
        <v>11470</v>
      </c>
      <c r="M3464" t="s">
        <v>24</v>
      </c>
      <c r="N3464" t="s">
        <v>9342</v>
      </c>
      <c r="O3464" t="s">
        <v>25</v>
      </c>
      <c r="P3464" t="s">
        <v>20</v>
      </c>
      <c r="Q3464" t="s">
        <v>3844</v>
      </c>
    </row>
    <row r="3465" spans="1:17" x14ac:dyDescent="0.25">
      <c r="A3465" t="s">
        <v>11472</v>
      </c>
      <c r="B3465" t="s">
        <v>17</v>
      </c>
      <c r="C3465">
        <v>1</v>
      </c>
      <c r="D3465" t="s">
        <v>18</v>
      </c>
      <c r="E3465" t="s">
        <v>19</v>
      </c>
      <c r="F3465" s="1">
        <v>0.58333333333333337</v>
      </c>
      <c r="G3465" t="s">
        <v>9358</v>
      </c>
      <c r="H3465" t="s">
        <v>10441</v>
      </c>
      <c r="I3465">
        <v>120</v>
      </c>
      <c r="J3465">
        <v>27</v>
      </c>
      <c r="K3465" s="4">
        <v>1.1111100111111E+24</v>
      </c>
      <c r="L3465" t="s">
        <v>10442</v>
      </c>
      <c r="M3465" t="s">
        <v>24</v>
      </c>
      <c r="N3465" t="s">
        <v>9342</v>
      </c>
      <c r="O3465" t="s">
        <v>66</v>
      </c>
      <c r="P3465" t="s">
        <v>20</v>
      </c>
      <c r="Q3465" t="s">
        <v>3845</v>
      </c>
    </row>
    <row r="3466" spans="1:17" x14ac:dyDescent="0.25">
      <c r="A3466" t="s">
        <v>11472</v>
      </c>
      <c r="B3466" t="s">
        <v>44</v>
      </c>
      <c r="C3466">
        <v>3</v>
      </c>
      <c r="D3466" t="s">
        <v>18</v>
      </c>
      <c r="E3466" t="s">
        <v>29</v>
      </c>
      <c r="F3466" s="1">
        <v>0.45833333333333331</v>
      </c>
      <c r="G3466" t="s">
        <v>9221</v>
      </c>
      <c r="H3466" t="s">
        <v>1745</v>
      </c>
      <c r="I3466">
        <v>60</v>
      </c>
      <c r="J3466">
        <v>15</v>
      </c>
      <c r="K3466" s="4">
        <v>1.111100111111E+23</v>
      </c>
      <c r="L3466" t="s">
        <v>10442</v>
      </c>
      <c r="M3466" t="s">
        <v>24</v>
      </c>
      <c r="N3466" t="s">
        <v>9342</v>
      </c>
      <c r="O3466" t="s">
        <v>66</v>
      </c>
      <c r="P3466" t="s">
        <v>45</v>
      </c>
      <c r="Q3466" t="s">
        <v>3846</v>
      </c>
    </row>
    <row r="3467" spans="1:17" x14ac:dyDescent="0.25">
      <c r="A3467" t="s">
        <v>11472</v>
      </c>
      <c r="B3467" t="s">
        <v>44</v>
      </c>
      <c r="C3467">
        <v>4</v>
      </c>
      <c r="D3467" t="s">
        <v>18</v>
      </c>
      <c r="E3467" t="s">
        <v>33</v>
      </c>
      <c r="F3467" s="1">
        <v>0.54166666666666663</v>
      </c>
      <c r="G3467" t="s">
        <v>158</v>
      </c>
      <c r="H3467" t="s">
        <v>1748</v>
      </c>
      <c r="I3467">
        <v>60</v>
      </c>
      <c r="J3467">
        <v>10</v>
      </c>
      <c r="K3467" s="4">
        <v>1.111100111111E+23</v>
      </c>
      <c r="L3467" t="s">
        <v>10442</v>
      </c>
      <c r="M3467" t="s">
        <v>24</v>
      </c>
      <c r="N3467" t="s">
        <v>9342</v>
      </c>
      <c r="O3467" t="s">
        <v>66</v>
      </c>
      <c r="P3467" t="s">
        <v>45</v>
      </c>
      <c r="Q3467" t="s">
        <v>3847</v>
      </c>
    </row>
    <row r="3468" spans="1:17" x14ac:dyDescent="0.25">
      <c r="A3468" t="s">
        <v>11473</v>
      </c>
      <c r="B3468" t="s">
        <v>17</v>
      </c>
      <c r="C3468">
        <v>1</v>
      </c>
      <c r="D3468" t="s">
        <v>18</v>
      </c>
      <c r="E3468" t="s">
        <v>29</v>
      </c>
      <c r="F3468" s="1">
        <v>0.5</v>
      </c>
      <c r="G3468" t="s">
        <v>9177</v>
      </c>
      <c r="H3468" t="s">
        <v>10450</v>
      </c>
      <c r="I3468">
        <v>60</v>
      </c>
      <c r="J3468">
        <v>27</v>
      </c>
      <c r="K3468" s="4">
        <v>1.1111010001111099E+44</v>
      </c>
      <c r="L3468" t="s">
        <v>10451</v>
      </c>
      <c r="M3468" t="s">
        <v>24</v>
      </c>
      <c r="N3468" t="s">
        <v>9342</v>
      </c>
      <c r="O3468" t="s">
        <v>25</v>
      </c>
      <c r="P3468" t="s">
        <v>20</v>
      </c>
      <c r="Q3468" t="s">
        <v>3848</v>
      </c>
    </row>
    <row r="3469" spans="1:17" x14ac:dyDescent="0.25">
      <c r="A3469" t="s">
        <v>11473</v>
      </c>
      <c r="B3469" t="s">
        <v>28</v>
      </c>
      <c r="C3469">
        <v>1</v>
      </c>
      <c r="D3469" t="s">
        <v>18</v>
      </c>
      <c r="E3469" t="s">
        <v>42</v>
      </c>
      <c r="F3469" s="1">
        <v>0.41666666666666669</v>
      </c>
      <c r="G3469" t="s">
        <v>9197</v>
      </c>
      <c r="H3469" t="s">
        <v>11474</v>
      </c>
      <c r="I3469">
        <v>120</v>
      </c>
      <c r="J3469">
        <v>27</v>
      </c>
      <c r="K3469" s="4">
        <v>1.1111110001111099E+44</v>
      </c>
      <c r="L3469" t="s">
        <v>10451</v>
      </c>
      <c r="M3469" t="s">
        <v>24</v>
      </c>
      <c r="N3469" t="s">
        <v>9342</v>
      </c>
      <c r="O3469" t="s">
        <v>25</v>
      </c>
      <c r="P3469" t="s">
        <v>20</v>
      </c>
      <c r="Q3469" t="s">
        <v>3849</v>
      </c>
    </row>
    <row r="3470" spans="1:17" x14ac:dyDescent="0.25">
      <c r="A3470" t="s">
        <v>11475</v>
      </c>
      <c r="B3470" t="s">
        <v>17</v>
      </c>
      <c r="C3470">
        <v>1</v>
      </c>
      <c r="D3470" t="s">
        <v>18</v>
      </c>
      <c r="E3470" t="s">
        <v>37</v>
      </c>
      <c r="F3470" s="1">
        <v>0.45833333333333331</v>
      </c>
      <c r="G3470" t="s">
        <v>9139</v>
      </c>
      <c r="H3470" t="s">
        <v>11476</v>
      </c>
      <c r="I3470">
        <v>180</v>
      </c>
      <c r="J3470">
        <v>14</v>
      </c>
      <c r="K3470" s="4">
        <v>1.1111001111099999E+23</v>
      </c>
      <c r="L3470" t="s">
        <v>38</v>
      </c>
      <c r="M3470" t="s">
        <v>24</v>
      </c>
      <c r="N3470" t="s">
        <v>9342</v>
      </c>
      <c r="O3470" t="s">
        <v>66</v>
      </c>
      <c r="P3470" t="s">
        <v>20</v>
      </c>
      <c r="Q3470" t="s">
        <v>3850</v>
      </c>
    </row>
    <row r="3471" spans="1:17" x14ac:dyDescent="0.25">
      <c r="A3471" t="s">
        <v>11477</v>
      </c>
      <c r="B3471" t="s">
        <v>17</v>
      </c>
      <c r="C3471">
        <v>1</v>
      </c>
      <c r="D3471" t="s">
        <v>18</v>
      </c>
      <c r="E3471" t="s">
        <v>29</v>
      </c>
      <c r="F3471" s="1">
        <v>0.58333333333333337</v>
      </c>
      <c r="G3471" t="s">
        <v>9202</v>
      </c>
      <c r="H3471" t="s">
        <v>3776</v>
      </c>
      <c r="I3471">
        <v>120</v>
      </c>
      <c r="J3471">
        <v>31</v>
      </c>
      <c r="K3471" s="4">
        <v>1.1111100111111E+24</v>
      </c>
      <c r="L3471" t="s">
        <v>11478</v>
      </c>
      <c r="M3471" t="s">
        <v>24</v>
      </c>
      <c r="N3471" t="s">
        <v>9342</v>
      </c>
      <c r="O3471" t="s">
        <v>66</v>
      </c>
      <c r="P3471" t="s">
        <v>20</v>
      </c>
      <c r="Q3471" t="s">
        <v>3851</v>
      </c>
    </row>
    <row r="3472" spans="1:17" x14ac:dyDescent="0.25">
      <c r="A3472" t="s">
        <v>11477</v>
      </c>
      <c r="B3472" t="s">
        <v>44</v>
      </c>
      <c r="C3472">
        <v>1</v>
      </c>
      <c r="D3472" t="s">
        <v>18</v>
      </c>
      <c r="E3472" t="s">
        <v>42</v>
      </c>
      <c r="F3472" s="1">
        <v>0.45833333333333331</v>
      </c>
      <c r="G3472" t="s">
        <v>9180</v>
      </c>
      <c r="H3472" t="s">
        <v>3776</v>
      </c>
      <c r="I3472">
        <v>60</v>
      </c>
      <c r="J3472">
        <v>31</v>
      </c>
      <c r="K3472" s="4">
        <v>1.111100111111E+23</v>
      </c>
      <c r="L3472" t="s">
        <v>11478</v>
      </c>
      <c r="M3472" t="s">
        <v>24</v>
      </c>
      <c r="N3472" t="s">
        <v>9342</v>
      </c>
      <c r="O3472" t="s">
        <v>66</v>
      </c>
      <c r="P3472" t="s">
        <v>45</v>
      </c>
      <c r="Q3472" t="s">
        <v>3852</v>
      </c>
    </row>
    <row r="3473" spans="1:17" x14ac:dyDescent="0.25">
      <c r="A3473" t="s">
        <v>11479</v>
      </c>
      <c r="B3473" t="s">
        <v>17</v>
      </c>
      <c r="C3473">
        <v>1</v>
      </c>
      <c r="D3473" t="s">
        <v>18</v>
      </c>
      <c r="E3473" t="s">
        <v>29</v>
      </c>
      <c r="F3473" s="1">
        <v>0.58333333333333337</v>
      </c>
      <c r="G3473" t="s">
        <v>9302</v>
      </c>
      <c r="H3473" t="s">
        <v>11480</v>
      </c>
      <c r="I3473">
        <v>120</v>
      </c>
      <c r="J3473">
        <v>11</v>
      </c>
      <c r="K3473" s="4">
        <v>1.1111100111111E+24</v>
      </c>
      <c r="L3473" t="s">
        <v>11481</v>
      </c>
      <c r="M3473" t="s">
        <v>24</v>
      </c>
      <c r="N3473" t="s">
        <v>9342</v>
      </c>
      <c r="O3473" t="s">
        <v>66</v>
      </c>
      <c r="P3473" t="s">
        <v>20</v>
      </c>
      <c r="Q3473" t="s">
        <v>3853</v>
      </c>
    </row>
    <row r="3474" spans="1:17" x14ac:dyDescent="0.25">
      <c r="A3474" t="s">
        <v>11479</v>
      </c>
      <c r="B3474" t="s">
        <v>28</v>
      </c>
      <c r="C3474">
        <v>1</v>
      </c>
      <c r="D3474" t="s">
        <v>18</v>
      </c>
      <c r="E3474" t="s">
        <v>42</v>
      </c>
      <c r="F3474" s="1">
        <v>0.58333333333333337</v>
      </c>
      <c r="G3474" t="s">
        <v>9301</v>
      </c>
      <c r="H3474" t="s">
        <v>11482</v>
      </c>
      <c r="I3474">
        <v>120</v>
      </c>
      <c r="J3474">
        <v>11</v>
      </c>
      <c r="K3474" s="4">
        <v>1.1111100111111E+24</v>
      </c>
      <c r="L3474" t="s">
        <v>11481</v>
      </c>
      <c r="M3474" t="s">
        <v>24</v>
      </c>
      <c r="N3474" t="s">
        <v>9342</v>
      </c>
      <c r="O3474" t="s">
        <v>66</v>
      </c>
      <c r="P3474" t="s">
        <v>20</v>
      </c>
      <c r="Q3474" t="s">
        <v>3854</v>
      </c>
    </row>
    <row r="3475" spans="1:17" x14ac:dyDescent="0.25">
      <c r="A3475" t="s">
        <v>11483</v>
      </c>
      <c r="B3475" t="s">
        <v>17</v>
      </c>
      <c r="C3475">
        <v>1</v>
      </c>
      <c r="D3475" t="s">
        <v>18</v>
      </c>
      <c r="E3475" t="s">
        <v>37</v>
      </c>
      <c r="F3475" s="1">
        <v>0.41666666666666669</v>
      </c>
      <c r="G3475" t="s">
        <v>9301</v>
      </c>
      <c r="H3475" t="s">
        <v>11484</v>
      </c>
      <c r="I3475">
        <v>120</v>
      </c>
      <c r="J3475">
        <v>8</v>
      </c>
      <c r="K3475" s="4">
        <v>1.1111100111111E+24</v>
      </c>
      <c r="L3475" t="s">
        <v>38</v>
      </c>
      <c r="M3475" t="s">
        <v>24</v>
      </c>
      <c r="N3475" t="s">
        <v>9342</v>
      </c>
      <c r="O3475" t="s">
        <v>66</v>
      </c>
      <c r="P3475" t="s">
        <v>20</v>
      </c>
      <c r="Q3475" t="s">
        <v>3855</v>
      </c>
    </row>
    <row r="3476" spans="1:17" x14ac:dyDescent="0.25">
      <c r="A3476" t="s">
        <v>11483</v>
      </c>
      <c r="B3476" t="s">
        <v>28</v>
      </c>
      <c r="C3476">
        <v>1</v>
      </c>
      <c r="D3476" t="s">
        <v>18</v>
      </c>
      <c r="E3476" t="s">
        <v>33</v>
      </c>
      <c r="F3476" s="1">
        <v>0.45833333333333331</v>
      </c>
      <c r="G3476" t="s">
        <v>9302</v>
      </c>
      <c r="H3476" t="s">
        <v>11485</v>
      </c>
      <c r="I3476">
        <v>120</v>
      </c>
      <c r="J3476">
        <v>8</v>
      </c>
      <c r="K3476" s="4">
        <v>1.1111100111111E+24</v>
      </c>
      <c r="L3476" t="s">
        <v>38</v>
      </c>
      <c r="M3476" t="s">
        <v>24</v>
      </c>
      <c r="N3476" t="s">
        <v>9342</v>
      </c>
      <c r="O3476" t="s">
        <v>66</v>
      </c>
      <c r="P3476" t="s">
        <v>20</v>
      </c>
      <c r="Q3476" t="s">
        <v>3856</v>
      </c>
    </row>
    <row r="3477" spans="1:17" x14ac:dyDescent="0.25">
      <c r="A3477" t="s">
        <v>11486</v>
      </c>
      <c r="B3477" t="s">
        <v>17</v>
      </c>
      <c r="C3477">
        <v>1</v>
      </c>
      <c r="D3477" t="s">
        <v>18</v>
      </c>
      <c r="E3477" t="s">
        <v>19</v>
      </c>
      <c r="F3477" s="1">
        <v>0.54166666666666663</v>
      </c>
      <c r="G3477" t="s">
        <v>10068</v>
      </c>
      <c r="H3477" t="s">
        <v>1776</v>
      </c>
      <c r="I3477">
        <v>180</v>
      </c>
      <c r="J3477">
        <v>9</v>
      </c>
      <c r="K3477" s="4">
        <v>1.1111010001111099E+44</v>
      </c>
      <c r="L3477" t="s">
        <v>11487</v>
      </c>
      <c r="M3477" t="s">
        <v>24</v>
      </c>
      <c r="N3477" t="s">
        <v>9342</v>
      </c>
      <c r="O3477" t="s">
        <v>25</v>
      </c>
      <c r="P3477" t="s">
        <v>20</v>
      </c>
      <c r="Q3477" t="s">
        <v>3857</v>
      </c>
    </row>
    <row r="3478" spans="1:17" x14ac:dyDescent="0.25">
      <c r="A3478" t="s">
        <v>11488</v>
      </c>
      <c r="B3478" t="s">
        <v>360</v>
      </c>
      <c r="C3478">
        <v>1</v>
      </c>
      <c r="D3478" t="s">
        <v>18</v>
      </c>
      <c r="E3478" t="s">
        <v>33</v>
      </c>
      <c r="F3478" s="1">
        <v>0.45833333333333331</v>
      </c>
      <c r="G3478" t="s">
        <v>9295</v>
      </c>
      <c r="H3478" t="s">
        <v>1145</v>
      </c>
      <c r="I3478">
        <v>180</v>
      </c>
      <c r="J3478">
        <v>6</v>
      </c>
      <c r="K3478" s="4">
        <v>1.1111110001111099E+44</v>
      </c>
      <c r="L3478" t="s">
        <v>11489</v>
      </c>
      <c r="M3478" t="s">
        <v>24</v>
      </c>
      <c r="N3478" t="s">
        <v>9342</v>
      </c>
      <c r="O3478" t="s">
        <v>25</v>
      </c>
      <c r="P3478" t="s">
        <v>9353</v>
      </c>
      <c r="Q3478" t="s">
        <v>3858</v>
      </c>
    </row>
    <row r="3479" spans="1:17" x14ac:dyDescent="0.25">
      <c r="A3479" t="s">
        <v>11488</v>
      </c>
      <c r="B3479" t="s">
        <v>17</v>
      </c>
      <c r="C3479">
        <v>1</v>
      </c>
      <c r="D3479" t="s">
        <v>18</v>
      </c>
      <c r="E3479" t="s">
        <v>37</v>
      </c>
      <c r="F3479" s="1">
        <v>0.41666666666666669</v>
      </c>
      <c r="G3479" t="s">
        <v>9345</v>
      </c>
      <c r="H3479" t="s">
        <v>1145</v>
      </c>
      <c r="I3479">
        <v>120</v>
      </c>
      <c r="J3479">
        <v>6</v>
      </c>
      <c r="K3479" s="4">
        <v>1.11101100011111E+44</v>
      </c>
      <c r="L3479" t="s">
        <v>11489</v>
      </c>
      <c r="M3479" t="s">
        <v>24</v>
      </c>
      <c r="N3479" t="s">
        <v>9342</v>
      </c>
      <c r="O3479" t="s">
        <v>25</v>
      </c>
      <c r="P3479" t="s">
        <v>20</v>
      </c>
      <c r="Q3479" t="s">
        <v>3859</v>
      </c>
    </row>
    <row r="3480" spans="1:17" x14ac:dyDescent="0.25">
      <c r="A3480" t="s">
        <v>11490</v>
      </c>
      <c r="B3480" t="s">
        <v>17</v>
      </c>
      <c r="C3480">
        <v>1</v>
      </c>
      <c r="D3480" t="s">
        <v>18</v>
      </c>
      <c r="E3480" t="s">
        <v>42</v>
      </c>
      <c r="F3480" s="1">
        <v>0.66666666666666663</v>
      </c>
      <c r="G3480" t="s">
        <v>9138</v>
      </c>
      <c r="H3480" t="s">
        <v>11491</v>
      </c>
      <c r="I3480">
        <v>60</v>
      </c>
      <c r="J3480">
        <v>390</v>
      </c>
      <c r="K3480" s="4">
        <v>1.1111010001000101E+44</v>
      </c>
      <c r="L3480" t="s">
        <v>11492</v>
      </c>
      <c r="M3480" t="s">
        <v>24</v>
      </c>
      <c r="N3480" t="s">
        <v>10839</v>
      </c>
      <c r="O3480" t="s">
        <v>25</v>
      </c>
      <c r="P3480" t="s">
        <v>20</v>
      </c>
      <c r="Q3480" t="s">
        <v>3860</v>
      </c>
    </row>
    <row r="3481" spans="1:17" x14ac:dyDescent="0.25">
      <c r="A3481" t="s">
        <v>11490</v>
      </c>
      <c r="B3481" t="s">
        <v>17</v>
      </c>
      <c r="C3481">
        <v>2</v>
      </c>
      <c r="D3481" t="s">
        <v>18</v>
      </c>
      <c r="E3481" t="s">
        <v>42</v>
      </c>
      <c r="F3481" s="1">
        <v>0.70833333333333337</v>
      </c>
      <c r="G3481" t="s">
        <v>9138</v>
      </c>
      <c r="H3481" t="s">
        <v>11493</v>
      </c>
      <c r="I3481">
        <v>60</v>
      </c>
      <c r="J3481">
        <v>395</v>
      </c>
      <c r="K3481" s="4">
        <v>1.1111010000000101E+44</v>
      </c>
      <c r="L3481" t="s">
        <v>11492</v>
      </c>
      <c r="M3481" t="s">
        <v>24</v>
      </c>
      <c r="N3481" t="s">
        <v>10839</v>
      </c>
      <c r="O3481" t="s">
        <v>25</v>
      </c>
      <c r="P3481" t="s">
        <v>20</v>
      </c>
      <c r="Q3481" t="s">
        <v>3861</v>
      </c>
    </row>
    <row r="3482" spans="1:17" x14ac:dyDescent="0.25">
      <c r="A3482" t="s">
        <v>11490</v>
      </c>
      <c r="B3482" t="s">
        <v>17</v>
      </c>
      <c r="C3482">
        <v>3</v>
      </c>
      <c r="D3482" t="s">
        <v>18</v>
      </c>
      <c r="E3482" t="s">
        <v>42</v>
      </c>
      <c r="F3482" s="1">
        <v>0.70833333333333337</v>
      </c>
      <c r="G3482" t="s">
        <v>9139</v>
      </c>
      <c r="H3482" t="s">
        <v>38</v>
      </c>
      <c r="I3482">
        <v>60</v>
      </c>
      <c r="J3482">
        <v>44</v>
      </c>
      <c r="K3482" s="4">
        <v>1.1111010000000101E+44</v>
      </c>
      <c r="L3482" t="s">
        <v>11492</v>
      </c>
      <c r="M3482" t="s">
        <v>24</v>
      </c>
      <c r="N3482" t="s">
        <v>10839</v>
      </c>
      <c r="O3482" t="s">
        <v>25</v>
      </c>
      <c r="P3482" t="s">
        <v>20</v>
      </c>
      <c r="Q3482" t="s">
        <v>3862</v>
      </c>
    </row>
    <row r="3483" spans="1:17" x14ac:dyDescent="0.25">
      <c r="A3483" t="s">
        <v>11490</v>
      </c>
      <c r="B3483" t="s">
        <v>28</v>
      </c>
      <c r="C3483">
        <v>1</v>
      </c>
      <c r="D3483" t="s">
        <v>18</v>
      </c>
      <c r="E3483" t="s">
        <v>33</v>
      </c>
      <c r="F3483" s="1">
        <v>0.66666666666666663</v>
      </c>
      <c r="G3483" t="s">
        <v>9138</v>
      </c>
      <c r="H3483" t="s">
        <v>11494</v>
      </c>
      <c r="I3483">
        <v>60</v>
      </c>
      <c r="J3483">
        <v>396</v>
      </c>
      <c r="K3483" s="4">
        <v>1.11111000001111E+44</v>
      </c>
      <c r="L3483" t="s">
        <v>11492</v>
      </c>
      <c r="M3483" t="s">
        <v>24</v>
      </c>
      <c r="N3483" t="s">
        <v>10839</v>
      </c>
      <c r="O3483" t="s">
        <v>25</v>
      </c>
      <c r="P3483" t="s">
        <v>20</v>
      </c>
      <c r="Q3483" t="s">
        <v>3863</v>
      </c>
    </row>
    <row r="3484" spans="1:17" x14ac:dyDescent="0.25">
      <c r="A3484" t="s">
        <v>11490</v>
      </c>
      <c r="B3484" t="s">
        <v>28</v>
      </c>
      <c r="C3484">
        <v>2</v>
      </c>
      <c r="D3484" t="s">
        <v>18</v>
      </c>
      <c r="E3484" t="s">
        <v>33</v>
      </c>
      <c r="F3484" s="1">
        <v>0.375</v>
      </c>
      <c r="G3484" t="s">
        <v>9138</v>
      </c>
      <c r="H3484" t="s">
        <v>11494</v>
      </c>
      <c r="I3484">
        <v>60</v>
      </c>
      <c r="J3484">
        <v>396</v>
      </c>
      <c r="K3484" s="4">
        <v>1.11111000001111E+44</v>
      </c>
      <c r="L3484" t="s">
        <v>11492</v>
      </c>
      <c r="M3484" t="s">
        <v>24</v>
      </c>
      <c r="N3484" t="s">
        <v>10839</v>
      </c>
      <c r="O3484" t="s">
        <v>25</v>
      </c>
      <c r="P3484" t="s">
        <v>20</v>
      </c>
      <c r="Q3484" t="s">
        <v>3864</v>
      </c>
    </row>
    <row r="3485" spans="1:17" x14ac:dyDescent="0.25">
      <c r="A3485" t="s">
        <v>11490</v>
      </c>
      <c r="B3485" t="s">
        <v>28</v>
      </c>
      <c r="C3485">
        <v>3</v>
      </c>
      <c r="D3485" t="s">
        <v>18</v>
      </c>
      <c r="E3485" t="s">
        <v>33</v>
      </c>
      <c r="F3485" s="1">
        <v>0.66666666666666663</v>
      </c>
      <c r="G3485" t="s">
        <v>9139</v>
      </c>
      <c r="H3485" t="s">
        <v>38</v>
      </c>
      <c r="I3485">
        <v>60</v>
      </c>
      <c r="J3485">
        <v>27</v>
      </c>
      <c r="K3485" s="4">
        <v>1.11111000001111E+44</v>
      </c>
      <c r="L3485" t="s">
        <v>11492</v>
      </c>
      <c r="M3485" t="s">
        <v>24</v>
      </c>
      <c r="N3485" t="s">
        <v>10839</v>
      </c>
      <c r="O3485" t="s">
        <v>25</v>
      </c>
      <c r="P3485" t="s">
        <v>20</v>
      </c>
      <c r="Q3485" t="s">
        <v>3865</v>
      </c>
    </row>
    <row r="3486" spans="1:17" x14ac:dyDescent="0.25">
      <c r="A3486" t="s">
        <v>11490</v>
      </c>
      <c r="B3486" t="s">
        <v>32</v>
      </c>
      <c r="C3486">
        <v>1</v>
      </c>
      <c r="D3486" t="s">
        <v>18</v>
      </c>
      <c r="E3486" t="s">
        <v>37</v>
      </c>
      <c r="F3486" s="1">
        <v>0.41666666666666669</v>
      </c>
      <c r="G3486" t="s">
        <v>9138</v>
      </c>
      <c r="H3486" t="s">
        <v>11495</v>
      </c>
      <c r="I3486">
        <v>60</v>
      </c>
      <c r="J3486">
        <v>395</v>
      </c>
      <c r="K3486" s="4">
        <v>1.1100010001111099E+44</v>
      </c>
      <c r="L3486" t="s">
        <v>38</v>
      </c>
      <c r="M3486" t="s">
        <v>24</v>
      </c>
      <c r="N3486" t="s">
        <v>10839</v>
      </c>
      <c r="O3486" t="s">
        <v>25</v>
      </c>
      <c r="P3486" t="s">
        <v>20</v>
      </c>
      <c r="Q3486" t="s">
        <v>3866</v>
      </c>
    </row>
    <row r="3487" spans="1:17" x14ac:dyDescent="0.25">
      <c r="A3487" t="s">
        <v>11490</v>
      </c>
      <c r="B3487" t="s">
        <v>32</v>
      </c>
      <c r="C3487">
        <v>2</v>
      </c>
      <c r="D3487" t="s">
        <v>18</v>
      </c>
      <c r="E3487" t="s">
        <v>37</v>
      </c>
      <c r="F3487" s="1">
        <v>0.625</v>
      </c>
      <c r="G3487" t="s">
        <v>9138</v>
      </c>
      <c r="H3487" t="s">
        <v>11495</v>
      </c>
      <c r="I3487">
        <v>60</v>
      </c>
      <c r="J3487">
        <v>390</v>
      </c>
      <c r="K3487" s="4">
        <v>1.1100010001111099E+44</v>
      </c>
      <c r="L3487" t="s">
        <v>38</v>
      </c>
      <c r="M3487" t="s">
        <v>24</v>
      </c>
      <c r="N3487" t="s">
        <v>10839</v>
      </c>
      <c r="O3487" t="s">
        <v>25</v>
      </c>
      <c r="P3487" t="s">
        <v>20</v>
      </c>
      <c r="Q3487" t="s">
        <v>3867</v>
      </c>
    </row>
    <row r="3488" spans="1:17" x14ac:dyDescent="0.25">
      <c r="A3488" t="s">
        <v>11490</v>
      </c>
      <c r="B3488" t="s">
        <v>32</v>
      </c>
      <c r="C3488">
        <v>3</v>
      </c>
      <c r="D3488" t="s">
        <v>18</v>
      </c>
      <c r="E3488" t="s">
        <v>37</v>
      </c>
      <c r="F3488" s="1">
        <v>0.625</v>
      </c>
      <c r="G3488" t="s">
        <v>9139</v>
      </c>
      <c r="H3488" t="s">
        <v>38</v>
      </c>
      <c r="I3488">
        <v>60</v>
      </c>
      <c r="J3488">
        <v>37</v>
      </c>
      <c r="K3488" s="4">
        <v>1.1100010001111099E+44</v>
      </c>
      <c r="L3488" t="s">
        <v>11492</v>
      </c>
      <c r="M3488" t="s">
        <v>24</v>
      </c>
      <c r="N3488" t="s">
        <v>10839</v>
      </c>
      <c r="O3488" t="s">
        <v>25</v>
      </c>
      <c r="P3488" t="s">
        <v>20</v>
      </c>
      <c r="Q3488" t="s">
        <v>3868</v>
      </c>
    </row>
    <row r="3489" spans="1:17" x14ac:dyDescent="0.25">
      <c r="A3489" t="s">
        <v>11490</v>
      </c>
      <c r="B3489" t="s">
        <v>36</v>
      </c>
      <c r="C3489">
        <v>1</v>
      </c>
      <c r="D3489" t="s">
        <v>18</v>
      </c>
      <c r="E3489" t="s">
        <v>42</v>
      </c>
      <c r="F3489" s="1">
        <v>0.77083333333333337</v>
      </c>
      <c r="G3489" t="s">
        <v>11496</v>
      </c>
      <c r="H3489" t="s">
        <v>38</v>
      </c>
      <c r="I3489">
        <v>90</v>
      </c>
      <c r="J3489">
        <v>833</v>
      </c>
      <c r="K3489" s="4">
        <v>9.9999999999999994E+38</v>
      </c>
      <c r="L3489" t="s">
        <v>38</v>
      </c>
      <c r="M3489" t="s">
        <v>24</v>
      </c>
      <c r="N3489" t="s">
        <v>10839</v>
      </c>
      <c r="O3489" t="s">
        <v>25</v>
      </c>
      <c r="P3489" t="s">
        <v>39</v>
      </c>
      <c r="Q3489" t="s">
        <v>3869</v>
      </c>
    </row>
    <row r="3490" spans="1:17" x14ac:dyDescent="0.25">
      <c r="A3490" t="s">
        <v>11490</v>
      </c>
      <c r="B3490" t="s">
        <v>179</v>
      </c>
      <c r="C3490">
        <v>1</v>
      </c>
      <c r="D3490" t="s">
        <v>18</v>
      </c>
      <c r="E3490" t="s">
        <v>19</v>
      </c>
      <c r="F3490" s="1">
        <v>0.33333333333333331</v>
      </c>
      <c r="G3490" t="s">
        <v>9302</v>
      </c>
      <c r="H3490" t="s">
        <v>38</v>
      </c>
      <c r="I3490">
        <v>120</v>
      </c>
      <c r="J3490">
        <v>28</v>
      </c>
      <c r="K3490" s="4">
        <v>1.1110100011111E+43</v>
      </c>
      <c r="L3490" t="s">
        <v>11492</v>
      </c>
      <c r="M3490" t="s">
        <v>24</v>
      </c>
      <c r="N3490" t="s">
        <v>10839</v>
      </c>
      <c r="O3490" t="s">
        <v>25</v>
      </c>
      <c r="P3490" t="s">
        <v>180</v>
      </c>
      <c r="Q3490" t="s">
        <v>3870</v>
      </c>
    </row>
    <row r="3491" spans="1:17" x14ac:dyDescent="0.25">
      <c r="A3491" t="s">
        <v>11490</v>
      </c>
      <c r="B3491" t="s">
        <v>179</v>
      </c>
      <c r="C3491">
        <v>2</v>
      </c>
      <c r="D3491" t="s">
        <v>18</v>
      </c>
      <c r="E3491" t="s">
        <v>19</v>
      </c>
      <c r="F3491" s="1">
        <v>0.33333333333333331</v>
      </c>
      <c r="G3491" t="s">
        <v>9226</v>
      </c>
      <c r="H3491" t="s">
        <v>38</v>
      </c>
      <c r="I3491">
        <v>120</v>
      </c>
      <c r="J3491">
        <v>26</v>
      </c>
      <c r="K3491" s="4">
        <v>1.1110100011111E+43</v>
      </c>
      <c r="L3491" t="s">
        <v>11492</v>
      </c>
      <c r="M3491" t="s">
        <v>24</v>
      </c>
      <c r="N3491" t="s">
        <v>10839</v>
      </c>
      <c r="O3491" t="s">
        <v>25</v>
      </c>
      <c r="P3491" t="s">
        <v>180</v>
      </c>
      <c r="Q3491" t="s">
        <v>3871</v>
      </c>
    </row>
    <row r="3492" spans="1:17" x14ac:dyDescent="0.25">
      <c r="A3492" t="s">
        <v>11490</v>
      </c>
      <c r="B3492" t="s">
        <v>179</v>
      </c>
      <c r="C3492">
        <v>3</v>
      </c>
      <c r="D3492" t="s">
        <v>18</v>
      </c>
      <c r="E3492" t="s">
        <v>19</v>
      </c>
      <c r="F3492" s="1">
        <v>0.375</v>
      </c>
      <c r="G3492" t="s">
        <v>9209</v>
      </c>
      <c r="H3492" t="s">
        <v>38</v>
      </c>
      <c r="I3492">
        <v>120</v>
      </c>
      <c r="J3492">
        <v>28</v>
      </c>
      <c r="K3492" s="4">
        <v>1.1110100011111E+43</v>
      </c>
      <c r="L3492" t="s">
        <v>11492</v>
      </c>
      <c r="M3492" t="s">
        <v>24</v>
      </c>
      <c r="N3492" t="s">
        <v>10839</v>
      </c>
      <c r="O3492" t="s">
        <v>25</v>
      </c>
      <c r="P3492" t="s">
        <v>180</v>
      </c>
      <c r="Q3492" t="s">
        <v>3872</v>
      </c>
    </row>
    <row r="3493" spans="1:17" x14ac:dyDescent="0.25">
      <c r="A3493" t="s">
        <v>11490</v>
      </c>
      <c r="B3493" t="s">
        <v>179</v>
      </c>
      <c r="C3493">
        <v>4</v>
      </c>
      <c r="D3493" t="s">
        <v>18</v>
      </c>
      <c r="E3493" t="s">
        <v>19</v>
      </c>
      <c r="F3493" s="1">
        <v>0.41666666666666669</v>
      </c>
      <c r="G3493" t="s">
        <v>9226</v>
      </c>
      <c r="H3493" t="s">
        <v>38</v>
      </c>
      <c r="I3493">
        <v>120</v>
      </c>
      <c r="J3493">
        <v>23</v>
      </c>
      <c r="K3493" s="4">
        <v>1.1110100011111E+43</v>
      </c>
      <c r="L3493" t="s">
        <v>11492</v>
      </c>
      <c r="M3493" t="s">
        <v>24</v>
      </c>
      <c r="N3493" t="s">
        <v>10839</v>
      </c>
      <c r="O3493" t="s">
        <v>25</v>
      </c>
      <c r="P3493" t="s">
        <v>180</v>
      </c>
      <c r="Q3493" t="s">
        <v>3873</v>
      </c>
    </row>
    <row r="3494" spans="1:17" x14ac:dyDescent="0.25">
      <c r="A3494" t="s">
        <v>11490</v>
      </c>
      <c r="B3494" t="s">
        <v>179</v>
      </c>
      <c r="C3494">
        <v>5</v>
      </c>
      <c r="D3494" t="s">
        <v>18</v>
      </c>
      <c r="E3494" t="s">
        <v>19</v>
      </c>
      <c r="F3494" s="1">
        <v>0.58333333333333337</v>
      </c>
      <c r="G3494" t="s">
        <v>9201</v>
      </c>
      <c r="H3494" t="s">
        <v>38</v>
      </c>
      <c r="I3494">
        <v>120</v>
      </c>
      <c r="J3494">
        <v>32</v>
      </c>
      <c r="K3494" s="4">
        <v>1.1110100011111E+43</v>
      </c>
      <c r="L3494" t="s">
        <v>11492</v>
      </c>
      <c r="M3494" t="s">
        <v>24</v>
      </c>
      <c r="N3494" t="s">
        <v>10839</v>
      </c>
      <c r="O3494" t="s">
        <v>25</v>
      </c>
      <c r="P3494" t="s">
        <v>180</v>
      </c>
      <c r="Q3494" t="s">
        <v>3874</v>
      </c>
    </row>
    <row r="3495" spans="1:17" x14ac:dyDescent="0.25">
      <c r="A3495" t="s">
        <v>11490</v>
      </c>
      <c r="B3495" t="s">
        <v>179</v>
      </c>
      <c r="C3495">
        <v>6</v>
      </c>
      <c r="D3495" t="s">
        <v>18</v>
      </c>
      <c r="E3495" t="s">
        <v>19</v>
      </c>
      <c r="F3495" s="1">
        <v>0.58333333333333337</v>
      </c>
      <c r="G3495" t="s">
        <v>9198</v>
      </c>
      <c r="H3495" t="s">
        <v>38</v>
      </c>
      <c r="I3495">
        <v>120</v>
      </c>
      <c r="J3495">
        <v>27</v>
      </c>
      <c r="K3495" s="4">
        <v>1.1110100011111E+43</v>
      </c>
      <c r="L3495" t="s">
        <v>11492</v>
      </c>
      <c r="M3495" t="s">
        <v>24</v>
      </c>
      <c r="N3495" t="s">
        <v>10839</v>
      </c>
      <c r="O3495" t="s">
        <v>25</v>
      </c>
      <c r="P3495" t="s">
        <v>180</v>
      </c>
      <c r="Q3495" t="s">
        <v>3875</v>
      </c>
    </row>
    <row r="3496" spans="1:17" x14ac:dyDescent="0.25">
      <c r="A3496" t="s">
        <v>11490</v>
      </c>
      <c r="B3496" t="s">
        <v>179</v>
      </c>
      <c r="C3496">
        <v>7</v>
      </c>
      <c r="D3496" t="s">
        <v>18</v>
      </c>
      <c r="E3496" t="s">
        <v>19</v>
      </c>
      <c r="F3496" s="1">
        <v>0.625</v>
      </c>
      <c r="G3496" t="s">
        <v>9202</v>
      </c>
      <c r="H3496" t="s">
        <v>38</v>
      </c>
      <c r="I3496">
        <v>120</v>
      </c>
      <c r="J3496">
        <v>31</v>
      </c>
      <c r="K3496" s="4">
        <v>1.1110100011111E+43</v>
      </c>
      <c r="L3496" t="s">
        <v>11492</v>
      </c>
      <c r="M3496" t="s">
        <v>24</v>
      </c>
      <c r="N3496" t="s">
        <v>10839</v>
      </c>
      <c r="O3496" t="s">
        <v>25</v>
      </c>
      <c r="P3496" t="s">
        <v>180</v>
      </c>
      <c r="Q3496" t="s">
        <v>3876</v>
      </c>
    </row>
    <row r="3497" spans="1:17" x14ac:dyDescent="0.25">
      <c r="A3497" t="s">
        <v>11490</v>
      </c>
      <c r="B3497" t="s">
        <v>179</v>
      </c>
      <c r="C3497">
        <v>8</v>
      </c>
      <c r="D3497" t="s">
        <v>18</v>
      </c>
      <c r="E3497" t="s">
        <v>19</v>
      </c>
      <c r="F3497" s="1">
        <v>0.66666666666666663</v>
      </c>
      <c r="G3497" t="s">
        <v>9226</v>
      </c>
      <c r="H3497" t="s">
        <v>38</v>
      </c>
      <c r="I3497">
        <v>120</v>
      </c>
      <c r="J3497">
        <v>28</v>
      </c>
      <c r="K3497" s="4">
        <v>1.1110100011111E+43</v>
      </c>
      <c r="L3497" t="s">
        <v>11492</v>
      </c>
      <c r="M3497" t="s">
        <v>24</v>
      </c>
      <c r="N3497" t="s">
        <v>10839</v>
      </c>
      <c r="O3497" t="s">
        <v>25</v>
      </c>
      <c r="P3497" t="s">
        <v>180</v>
      </c>
      <c r="Q3497" t="s">
        <v>3877</v>
      </c>
    </row>
    <row r="3498" spans="1:17" x14ac:dyDescent="0.25">
      <c r="A3498" t="s">
        <v>11490</v>
      </c>
      <c r="B3498" t="s">
        <v>179</v>
      </c>
      <c r="C3498">
        <v>9</v>
      </c>
      <c r="D3498" t="s">
        <v>18</v>
      </c>
      <c r="E3498" t="s">
        <v>19</v>
      </c>
      <c r="F3498" s="1">
        <v>0.66666666666666663</v>
      </c>
      <c r="G3498" t="s">
        <v>9228</v>
      </c>
      <c r="H3498" t="s">
        <v>38</v>
      </c>
      <c r="I3498">
        <v>120</v>
      </c>
      <c r="J3498">
        <v>26</v>
      </c>
      <c r="K3498" s="4">
        <v>1.1110100011111E+43</v>
      </c>
      <c r="L3498" t="s">
        <v>11492</v>
      </c>
      <c r="M3498" t="s">
        <v>24</v>
      </c>
      <c r="N3498" t="s">
        <v>10839</v>
      </c>
      <c r="O3498" t="s">
        <v>25</v>
      </c>
      <c r="P3498" t="s">
        <v>180</v>
      </c>
      <c r="Q3498" t="s">
        <v>3878</v>
      </c>
    </row>
    <row r="3499" spans="1:17" x14ac:dyDescent="0.25">
      <c r="A3499" t="s">
        <v>11490</v>
      </c>
      <c r="B3499" t="s">
        <v>179</v>
      </c>
      <c r="C3499">
        <v>10</v>
      </c>
      <c r="D3499" t="s">
        <v>18</v>
      </c>
      <c r="E3499" t="s">
        <v>29</v>
      </c>
      <c r="F3499" s="1">
        <v>0.33333333333333331</v>
      </c>
      <c r="G3499" t="s">
        <v>9228</v>
      </c>
      <c r="H3499" t="s">
        <v>38</v>
      </c>
      <c r="I3499">
        <v>120</v>
      </c>
      <c r="J3499">
        <v>27</v>
      </c>
      <c r="K3499" s="4">
        <v>1.1110100011111E+43</v>
      </c>
      <c r="L3499" t="s">
        <v>11492</v>
      </c>
      <c r="M3499" t="s">
        <v>24</v>
      </c>
      <c r="N3499" t="s">
        <v>10839</v>
      </c>
      <c r="O3499" t="s">
        <v>25</v>
      </c>
      <c r="P3499" t="s">
        <v>180</v>
      </c>
      <c r="Q3499" t="s">
        <v>3879</v>
      </c>
    </row>
    <row r="3500" spans="1:17" x14ac:dyDescent="0.25">
      <c r="A3500" t="s">
        <v>11490</v>
      </c>
      <c r="B3500" t="s">
        <v>179</v>
      </c>
      <c r="C3500">
        <v>11</v>
      </c>
      <c r="D3500" t="s">
        <v>18</v>
      </c>
      <c r="E3500" t="s">
        <v>29</v>
      </c>
      <c r="F3500" s="1">
        <v>0.33333333333333331</v>
      </c>
      <c r="G3500" t="s">
        <v>9176</v>
      </c>
      <c r="H3500" t="s">
        <v>38</v>
      </c>
      <c r="I3500">
        <v>120</v>
      </c>
      <c r="J3500">
        <v>27</v>
      </c>
      <c r="K3500" s="4">
        <v>1.1110100011111E+43</v>
      </c>
      <c r="L3500" t="s">
        <v>11492</v>
      </c>
      <c r="M3500" t="s">
        <v>24</v>
      </c>
      <c r="N3500" t="s">
        <v>10839</v>
      </c>
      <c r="O3500" t="s">
        <v>25</v>
      </c>
      <c r="P3500" t="s">
        <v>180</v>
      </c>
      <c r="Q3500" t="s">
        <v>3880</v>
      </c>
    </row>
    <row r="3501" spans="1:17" x14ac:dyDescent="0.25">
      <c r="A3501" t="s">
        <v>11490</v>
      </c>
      <c r="B3501" t="s">
        <v>179</v>
      </c>
      <c r="C3501">
        <v>12</v>
      </c>
      <c r="D3501" t="s">
        <v>18</v>
      </c>
      <c r="E3501" t="s">
        <v>29</v>
      </c>
      <c r="F3501" s="1">
        <v>0.375</v>
      </c>
      <c r="G3501" t="s">
        <v>9210</v>
      </c>
      <c r="H3501" t="s">
        <v>38</v>
      </c>
      <c r="I3501">
        <v>120</v>
      </c>
      <c r="J3501">
        <v>27</v>
      </c>
      <c r="K3501" s="4">
        <v>1.1110100011111E+43</v>
      </c>
      <c r="L3501" t="s">
        <v>11492</v>
      </c>
      <c r="M3501" t="s">
        <v>24</v>
      </c>
      <c r="N3501" t="s">
        <v>10839</v>
      </c>
      <c r="O3501" t="s">
        <v>25</v>
      </c>
      <c r="P3501" t="s">
        <v>180</v>
      </c>
      <c r="Q3501" t="s">
        <v>3881</v>
      </c>
    </row>
    <row r="3502" spans="1:17" x14ac:dyDescent="0.25">
      <c r="A3502" t="s">
        <v>11490</v>
      </c>
      <c r="B3502" t="s">
        <v>179</v>
      </c>
      <c r="C3502">
        <v>13</v>
      </c>
      <c r="D3502" t="s">
        <v>18</v>
      </c>
      <c r="E3502" t="s">
        <v>29</v>
      </c>
      <c r="F3502" s="1">
        <v>0.41666666666666669</v>
      </c>
      <c r="G3502" t="s">
        <v>9198</v>
      </c>
      <c r="H3502" t="s">
        <v>38</v>
      </c>
      <c r="I3502">
        <v>120</v>
      </c>
      <c r="J3502">
        <v>27</v>
      </c>
      <c r="K3502" s="4">
        <v>1.1110100011111E+43</v>
      </c>
      <c r="L3502" t="s">
        <v>11492</v>
      </c>
      <c r="M3502" t="s">
        <v>24</v>
      </c>
      <c r="N3502" t="s">
        <v>10839</v>
      </c>
      <c r="O3502" t="s">
        <v>25</v>
      </c>
      <c r="P3502" t="s">
        <v>180</v>
      </c>
      <c r="Q3502" t="s">
        <v>3882</v>
      </c>
    </row>
    <row r="3503" spans="1:17" x14ac:dyDescent="0.25">
      <c r="A3503" t="s">
        <v>11490</v>
      </c>
      <c r="B3503" t="s">
        <v>179</v>
      </c>
      <c r="C3503">
        <v>14</v>
      </c>
      <c r="D3503" t="s">
        <v>18</v>
      </c>
      <c r="E3503" t="s">
        <v>29</v>
      </c>
      <c r="F3503" s="1">
        <v>0.45833333333333331</v>
      </c>
      <c r="G3503" t="s">
        <v>9229</v>
      </c>
      <c r="H3503" t="s">
        <v>38</v>
      </c>
      <c r="I3503">
        <v>120</v>
      </c>
      <c r="J3503">
        <v>28</v>
      </c>
      <c r="K3503" s="4">
        <v>1.1110100011111E+43</v>
      </c>
      <c r="L3503" t="s">
        <v>11492</v>
      </c>
      <c r="M3503" t="s">
        <v>24</v>
      </c>
      <c r="N3503" t="s">
        <v>10839</v>
      </c>
      <c r="O3503" t="s">
        <v>25</v>
      </c>
      <c r="P3503" t="s">
        <v>180</v>
      </c>
      <c r="Q3503" t="s">
        <v>3883</v>
      </c>
    </row>
    <row r="3504" spans="1:17" x14ac:dyDescent="0.25">
      <c r="A3504" t="s">
        <v>11490</v>
      </c>
      <c r="B3504" t="s">
        <v>179</v>
      </c>
      <c r="C3504">
        <v>15</v>
      </c>
      <c r="D3504" t="s">
        <v>18</v>
      </c>
      <c r="E3504" t="s">
        <v>29</v>
      </c>
      <c r="F3504" s="1">
        <v>0.5</v>
      </c>
      <c r="G3504" t="s">
        <v>9799</v>
      </c>
      <c r="H3504" t="s">
        <v>38</v>
      </c>
      <c r="I3504">
        <v>120</v>
      </c>
      <c r="J3504">
        <v>28</v>
      </c>
      <c r="K3504" s="4">
        <v>1.1110100011111E+43</v>
      </c>
      <c r="L3504" t="s">
        <v>11492</v>
      </c>
      <c r="M3504" t="s">
        <v>24</v>
      </c>
      <c r="N3504" t="s">
        <v>10839</v>
      </c>
      <c r="O3504" t="s">
        <v>25</v>
      </c>
      <c r="P3504" t="s">
        <v>180</v>
      </c>
      <c r="Q3504" t="s">
        <v>3884</v>
      </c>
    </row>
    <row r="3505" spans="1:17" x14ac:dyDescent="0.25">
      <c r="A3505" t="s">
        <v>11490</v>
      </c>
      <c r="B3505" t="s">
        <v>179</v>
      </c>
      <c r="C3505">
        <v>16</v>
      </c>
      <c r="D3505" t="s">
        <v>18</v>
      </c>
      <c r="E3505" t="s">
        <v>29</v>
      </c>
      <c r="F3505" s="1">
        <v>0.5</v>
      </c>
      <c r="G3505" t="s">
        <v>9235</v>
      </c>
      <c r="H3505" t="s">
        <v>38</v>
      </c>
      <c r="I3505">
        <v>120</v>
      </c>
      <c r="J3505">
        <v>28</v>
      </c>
      <c r="K3505" s="4">
        <v>1.1110100011111E+43</v>
      </c>
      <c r="L3505" t="s">
        <v>11492</v>
      </c>
      <c r="M3505" t="s">
        <v>24</v>
      </c>
      <c r="N3505" t="s">
        <v>10839</v>
      </c>
      <c r="O3505" t="s">
        <v>25</v>
      </c>
      <c r="P3505" t="s">
        <v>180</v>
      </c>
      <c r="Q3505" t="s">
        <v>3885</v>
      </c>
    </row>
    <row r="3506" spans="1:17" x14ac:dyDescent="0.25">
      <c r="A3506" t="s">
        <v>11490</v>
      </c>
      <c r="B3506" t="s">
        <v>179</v>
      </c>
      <c r="C3506">
        <v>17</v>
      </c>
      <c r="D3506" t="s">
        <v>18</v>
      </c>
      <c r="E3506" t="s">
        <v>29</v>
      </c>
      <c r="F3506" s="1">
        <v>0.54166666666666663</v>
      </c>
      <c r="G3506" t="s">
        <v>9229</v>
      </c>
      <c r="H3506" t="s">
        <v>38</v>
      </c>
      <c r="I3506">
        <v>120</v>
      </c>
      <c r="J3506">
        <v>32</v>
      </c>
      <c r="K3506" s="4">
        <v>1.1110100011111E+43</v>
      </c>
      <c r="L3506" t="s">
        <v>11492</v>
      </c>
      <c r="M3506" t="s">
        <v>24</v>
      </c>
      <c r="N3506" t="s">
        <v>10839</v>
      </c>
      <c r="O3506" t="s">
        <v>25</v>
      </c>
      <c r="P3506" t="s">
        <v>180</v>
      </c>
      <c r="Q3506" t="s">
        <v>3886</v>
      </c>
    </row>
    <row r="3507" spans="1:17" x14ac:dyDescent="0.25">
      <c r="A3507" t="s">
        <v>11490</v>
      </c>
      <c r="B3507" t="s">
        <v>179</v>
      </c>
      <c r="C3507">
        <v>18</v>
      </c>
      <c r="D3507" t="s">
        <v>18</v>
      </c>
      <c r="E3507" t="s">
        <v>29</v>
      </c>
      <c r="F3507" s="1">
        <v>0.58333333333333337</v>
      </c>
      <c r="G3507" t="s">
        <v>9197</v>
      </c>
      <c r="H3507" t="s">
        <v>38</v>
      </c>
      <c r="I3507">
        <v>120</v>
      </c>
      <c r="J3507">
        <v>30</v>
      </c>
      <c r="K3507" s="4">
        <v>1.1110100011111E+43</v>
      </c>
      <c r="L3507" t="s">
        <v>11492</v>
      </c>
      <c r="M3507" t="s">
        <v>24</v>
      </c>
      <c r="N3507" t="s">
        <v>10839</v>
      </c>
      <c r="O3507" t="s">
        <v>25</v>
      </c>
      <c r="P3507" t="s">
        <v>180</v>
      </c>
      <c r="Q3507" t="s">
        <v>3887</v>
      </c>
    </row>
    <row r="3508" spans="1:17" x14ac:dyDescent="0.25">
      <c r="A3508" t="s">
        <v>11490</v>
      </c>
      <c r="B3508" t="s">
        <v>179</v>
      </c>
      <c r="C3508">
        <v>19</v>
      </c>
      <c r="D3508" t="s">
        <v>18</v>
      </c>
      <c r="E3508" t="s">
        <v>29</v>
      </c>
      <c r="F3508" s="1">
        <v>0.58333333333333337</v>
      </c>
      <c r="G3508" t="s">
        <v>9201</v>
      </c>
      <c r="H3508" t="s">
        <v>38</v>
      </c>
      <c r="I3508">
        <v>120</v>
      </c>
      <c r="J3508">
        <v>28</v>
      </c>
      <c r="K3508" s="4">
        <v>1.1110100011111E+43</v>
      </c>
      <c r="L3508" t="s">
        <v>11492</v>
      </c>
      <c r="M3508" t="s">
        <v>24</v>
      </c>
      <c r="N3508" t="s">
        <v>10839</v>
      </c>
      <c r="O3508" t="s">
        <v>25</v>
      </c>
      <c r="P3508" t="s">
        <v>180</v>
      </c>
      <c r="Q3508" t="s">
        <v>3888</v>
      </c>
    </row>
    <row r="3509" spans="1:17" x14ac:dyDescent="0.25">
      <c r="A3509" t="s">
        <v>11490</v>
      </c>
      <c r="B3509" t="s">
        <v>179</v>
      </c>
      <c r="C3509">
        <v>20</v>
      </c>
      <c r="D3509" t="s">
        <v>18</v>
      </c>
      <c r="E3509" t="s">
        <v>19</v>
      </c>
      <c r="F3509" s="1">
        <v>0.54166666666666663</v>
      </c>
      <c r="G3509" t="s">
        <v>9302</v>
      </c>
      <c r="H3509" t="s">
        <v>38</v>
      </c>
      <c r="I3509">
        <v>120</v>
      </c>
      <c r="J3509">
        <v>26</v>
      </c>
      <c r="K3509" s="4">
        <v>1.1110100011111E+43</v>
      </c>
      <c r="L3509" t="s">
        <v>11492</v>
      </c>
      <c r="M3509" t="s">
        <v>24</v>
      </c>
      <c r="N3509" t="s">
        <v>10839</v>
      </c>
      <c r="O3509" t="s">
        <v>25</v>
      </c>
      <c r="P3509" t="s">
        <v>180</v>
      </c>
      <c r="Q3509" t="s">
        <v>3889</v>
      </c>
    </row>
    <row r="3510" spans="1:17" x14ac:dyDescent="0.25">
      <c r="A3510" t="s">
        <v>11490</v>
      </c>
      <c r="B3510" t="s">
        <v>179</v>
      </c>
      <c r="C3510">
        <v>21</v>
      </c>
      <c r="D3510" t="s">
        <v>18</v>
      </c>
      <c r="E3510" t="s">
        <v>29</v>
      </c>
      <c r="F3510" s="1">
        <v>0.625</v>
      </c>
      <c r="G3510" t="s">
        <v>9210</v>
      </c>
      <c r="H3510" t="s">
        <v>38</v>
      </c>
      <c r="I3510">
        <v>120</v>
      </c>
      <c r="J3510">
        <v>26</v>
      </c>
      <c r="K3510" s="4">
        <v>1.1110100011111E+43</v>
      </c>
      <c r="L3510" t="s">
        <v>11492</v>
      </c>
      <c r="M3510" t="s">
        <v>24</v>
      </c>
      <c r="N3510" t="s">
        <v>10839</v>
      </c>
      <c r="O3510" t="s">
        <v>25</v>
      </c>
      <c r="P3510" t="s">
        <v>180</v>
      </c>
      <c r="Q3510" t="s">
        <v>3890</v>
      </c>
    </row>
    <row r="3511" spans="1:17" x14ac:dyDescent="0.25">
      <c r="A3511" t="s">
        <v>11490</v>
      </c>
      <c r="B3511" t="s">
        <v>179</v>
      </c>
      <c r="C3511">
        <v>22</v>
      </c>
      <c r="D3511" t="s">
        <v>18</v>
      </c>
      <c r="E3511" t="s">
        <v>29</v>
      </c>
      <c r="F3511" s="1">
        <v>0.66666666666666663</v>
      </c>
      <c r="G3511" t="s">
        <v>9196</v>
      </c>
      <c r="H3511" t="s">
        <v>38</v>
      </c>
      <c r="I3511">
        <v>120</v>
      </c>
      <c r="J3511">
        <v>32</v>
      </c>
      <c r="K3511" s="4">
        <v>1.1110100011111E+43</v>
      </c>
      <c r="L3511" t="s">
        <v>11492</v>
      </c>
      <c r="M3511" t="s">
        <v>24</v>
      </c>
      <c r="N3511" t="s">
        <v>10839</v>
      </c>
      <c r="O3511" t="s">
        <v>25</v>
      </c>
      <c r="P3511" t="s">
        <v>180</v>
      </c>
      <c r="Q3511" t="s">
        <v>3891</v>
      </c>
    </row>
    <row r="3512" spans="1:17" x14ac:dyDescent="0.25">
      <c r="A3512" t="s">
        <v>11490</v>
      </c>
      <c r="B3512" t="s">
        <v>179</v>
      </c>
      <c r="C3512">
        <v>23</v>
      </c>
      <c r="D3512" t="s">
        <v>18</v>
      </c>
      <c r="E3512" t="s">
        <v>29</v>
      </c>
      <c r="F3512" s="1">
        <v>0.66666666666666663</v>
      </c>
      <c r="G3512" t="s">
        <v>9177</v>
      </c>
      <c r="H3512" t="s">
        <v>38</v>
      </c>
      <c r="I3512">
        <v>120</v>
      </c>
      <c r="J3512">
        <v>32</v>
      </c>
      <c r="K3512" s="4">
        <v>1.1110100011111E+43</v>
      </c>
      <c r="L3512" t="s">
        <v>11492</v>
      </c>
      <c r="M3512" t="s">
        <v>24</v>
      </c>
      <c r="N3512" t="s">
        <v>10839</v>
      </c>
      <c r="O3512" t="s">
        <v>25</v>
      </c>
      <c r="P3512" t="s">
        <v>180</v>
      </c>
      <c r="Q3512" t="s">
        <v>3892</v>
      </c>
    </row>
    <row r="3513" spans="1:17" x14ac:dyDescent="0.25">
      <c r="A3513" t="s">
        <v>11490</v>
      </c>
      <c r="B3513" t="s">
        <v>179</v>
      </c>
      <c r="C3513">
        <v>24</v>
      </c>
      <c r="D3513" t="s">
        <v>18</v>
      </c>
      <c r="E3513" t="s">
        <v>33</v>
      </c>
      <c r="F3513" s="1">
        <v>0.33333333333333331</v>
      </c>
      <c r="G3513" t="s">
        <v>9209</v>
      </c>
      <c r="H3513" t="s">
        <v>38</v>
      </c>
      <c r="I3513">
        <v>120</v>
      </c>
      <c r="J3513">
        <v>26</v>
      </c>
      <c r="K3513" s="4">
        <v>1.1111100011111E+43</v>
      </c>
      <c r="L3513" t="s">
        <v>11492</v>
      </c>
      <c r="M3513" t="s">
        <v>24</v>
      </c>
      <c r="N3513" t="s">
        <v>10839</v>
      </c>
      <c r="O3513" t="s">
        <v>25</v>
      </c>
      <c r="P3513" t="s">
        <v>180</v>
      </c>
      <c r="Q3513" t="s">
        <v>3893</v>
      </c>
    </row>
    <row r="3514" spans="1:17" x14ac:dyDescent="0.25">
      <c r="A3514" t="s">
        <v>11490</v>
      </c>
      <c r="B3514" t="s">
        <v>179</v>
      </c>
      <c r="C3514">
        <v>25</v>
      </c>
      <c r="D3514" t="s">
        <v>18</v>
      </c>
      <c r="E3514" t="s">
        <v>33</v>
      </c>
      <c r="F3514" s="1">
        <v>0.45833333333333331</v>
      </c>
      <c r="G3514" t="s">
        <v>9159</v>
      </c>
      <c r="H3514" t="s">
        <v>38</v>
      </c>
      <c r="I3514">
        <v>120</v>
      </c>
      <c r="J3514">
        <v>30</v>
      </c>
      <c r="K3514" s="4">
        <v>1.1111100011111E+43</v>
      </c>
      <c r="L3514" t="s">
        <v>11492</v>
      </c>
      <c r="M3514" t="s">
        <v>24</v>
      </c>
      <c r="N3514" t="s">
        <v>10839</v>
      </c>
      <c r="O3514" t="s">
        <v>25</v>
      </c>
      <c r="P3514" t="s">
        <v>180</v>
      </c>
      <c r="Q3514" t="s">
        <v>3894</v>
      </c>
    </row>
    <row r="3515" spans="1:17" x14ac:dyDescent="0.25">
      <c r="A3515" t="s">
        <v>11490</v>
      </c>
      <c r="B3515" t="s">
        <v>179</v>
      </c>
      <c r="C3515">
        <v>26</v>
      </c>
      <c r="D3515" t="s">
        <v>18</v>
      </c>
      <c r="E3515" t="s">
        <v>19</v>
      </c>
      <c r="F3515" s="1">
        <v>0.375</v>
      </c>
      <c r="G3515" t="s">
        <v>9182</v>
      </c>
      <c r="H3515" t="s">
        <v>38</v>
      </c>
      <c r="I3515">
        <v>120</v>
      </c>
      <c r="J3515">
        <v>26</v>
      </c>
      <c r="K3515" s="4">
        <v>1.1110100011111E+43</v>
      </c>
      <c r="L3515" t="s">
        <v>11492</v>
      </c>
      <c r="M3515" t="s">
        <v>24</v>
      </c>
      <c r="N3515" t="s">
        <v>10839</v>
      </c>
      <c r="O3515" t="s">
        <v>25</v>
      </c>
      <c r="P3515" t="s">
        <v>180</v>
      </c>
      <c r="Q3515" t="s">
        <v>3895</v>
      </c>
    </row>
    <row r="3516" spans="1:17" x14ac:dyDescent="0.25">
      <c r="A3516" t="s">
        <v>11490</v>
      </c>
      <c r="B3516" t="s">
        <v>179</v>
      </c>
      <c r="C3516">
        <v>27</v>
      </c>
      <c r="D3516" t="s">
        <v>18</v>
      </c>
      <c r="E3516" t="s">
        <v>19</v>
      </c>
      <c r="F3516" s="1">
        <v>0.54166666666666663</v>
      </c>
      <c r="G3516" t="s">
        <v>9182</v>
      </c>
      <c r="H3516" t="s">
        <v>38</v>
      </c>
      <c r="I3516">
        <v>120</v>
      </c>
      <c r="J3516">
        <v>26</v>
      </c>
      <c r="K3516" s="4">
        <v>1.1110100011111E+43</v>
      </c>
      <c r="L3516" t="s">
        <v>11492</v>
      </c>
      <c r="M3516" t="s">
        <v>24</v>
      </c>
      <c r="N3516" t="s">
        <v>10839</v>
      </c>
      <c r="O3516" t="s">
        <v>25</v>
      </c>
      <c r="P3516" t="s">
        <v>180</v>
      </c>
      <c r="Q3516" t="s">
        <v>3896</v>
      </c>
    </row>
    <row r="3517" spans="1:17" x14ac:dyDescent="0.25">
      <c r="A3517" t="s">
        <v>11490</v>
      </c>
      <c r="B3517" t="s">
        <v>179</v>
      </c>
      <c r="C3517">
        <v>28</v>
      </c>
      <c r="D3517" t="s">
        <v>18</v>
      </c>
      <c r="E3517" t="s">
        <v>29</v>
      </c>
      <c r="F3517" s="1">
        <v>0.375</v>
      </c>
      <c r="G3517" t="s">
        <v>9196</v>
      </c>
      <c r="H3517" t="s">
        <v>38</v>
      </c>
      <c r="I3517">
        <v>120</v>
      </c>
      <c r="J3517">
        <v>28</v>
      </c>
      <c r="K3517" s="4">
        <v>1.1110100011111E+43</v>
      </c>
      <c r="L3517" t="s">
        <v>11492</v>
      </c>
      <c r="M3517" t="s">
        <v>24</v>
      </c>
      <c r="N3517" t="s">
        <v>10839</v>
      </c>
      <c r="O3517" t="s">
        <v>25</v>
      </c>
      <c r="P3517" t="s">
        <v>180</v>
      </c>
      <c r="Q3517" t="s">
        <v>3897</v>
      </c>
    </row>
    <row r="3518" spans="1:17" x14ac:dyDescent="0.25">
      <c r="A3518" t="s">
        <v>11490</v>
      </c>
      <c r="B3518" t="s">
        <v>179</v>
      </c>
      <c r="C3518">
        <v>29</v>
      </c>
      <c r="D3518" t="s">
        <v>18</v>
      </c>
      <c r="E3518" t="s">
        <v>29</v>
      </c>
      <c r="F3518" s="1">
        <v>0.625</v>
      </c>
      <c r="G3518" t="s">
        <v>11497</v>
      </c>
      <c r="H3518" t="s">
        <v>38</v>
      </c>
      <c r="I3518">
        <v>120</v>
      </c>
      <c r="J3518">
        <v>28</v>
      </c>
      <c r="K3518" s="4">
        <v>1.1110100011111E+43</v>
      </c>
      <c r="L3518" t="s">
        <v>11492</v>
      </c>
      <c r="M3518" t="s">
        <v>24</v>
      </c>
      <c r="N3518" t="s">
        <v>10839</v>
      </c>
      <c r="O3518" t="s">
        <v>25</v>
      </c>
      <c r="P3518" t="s">
        <v>180</v>
      </c>
      <c r="Q3518" t="s">
        <v>3898</v>
      </c>
    </row>
    <row r="3519" spans="1:17" x14ac:dyDescent="0.25">
      <c r="A3519" t="s">
        <v>11490</v>
      </c>
      <c r="B3519" t="s">
        <v>179</v>
      </c>
      <c r="C3519">
        <v>30</v>
      </c>
      <c r="D3519" t="s">
        <v>18</v>
      </c>
      <c r="E3519" t="s">
        <v>33</v>
      </c>
      <c r="F3519" s="1">
        <v>0.33333333333333331</v>
      </c>
      <c r="G3519" t="s">
        <v>9229</v>
      </c>
      <c r="H3519" t="s">
        <v>38</v>
      </c>
      <c r="I3519">
        <v>120</v>
      </c>
      <c r="J3519">
        <v>20</v>
      </c>
      <c r="K3519" s="4">
        <v>1.1111100011111E+43</v>
      </c>
      <c r="L3519" t="s">
        <v>11492</v>
      </c>
      <c r="M3519" t="s">
        <v>24</v>
      </c>
      <c r="N3519" t="s">
        <v>10839</v>
      </c>
      <c r="O3519" t="s">
        <v>25</v>
      </c>
      <c r="P3519" t="s">
        <v>180</v>
      </c>
      <c r="Q3519" t="s">
        <v>3899</v>
      </c>
    </row>
    <row r="3520" spans="1:17" x14ac:dyDescent="0.25">
      <c r="A3520" t="s">
        <v>11498</v>
      </c>
      <c r="B3520" t="s">
        <v>2423</v>
      </c>
      <c r="C3520">
        <v>1</v>
      </c>
      <c r="D3520" t="s">
        <v>18</v>
      </c>
      <c r="E3520" t="s">
        <v>37</v>
      </c>
      <c r="F3520" s="1">
        <v>0.39583333333333331</v>
      </c>
      <c r="G3520" t="s">
        <v>10244</v>
      </c>
      <c r="H3520" t="s">
        <v>38</v>
      </c>
      <c r="I3520">
        <v>180</v>
      </c>
      <c r="J3520">
        <v>68</v>
      </c>
      <c r="K3520" s="4">
        <v>1E+47</v>
      </c>
      <c r="L3520" t="s">
        <v>38</v>
      </c>
      <c r="M3520" t="s">
        <v>915</v>
      </c>
      <c r="N3520" t="s">
        <v>10963</v>
      </c>
      <c r="O3520" t="s">
        <v>2044</v>
      </c>
      <c r="P3520" t="s">
        <v>2424</v>
      </c>
      <c r="Q3520" t="s">
        <v>3900</v>
      </c>
    </row>
    <row r="3521" spans="1:17" x14ac:dyDescent="0.25">
      <c r="A3521" t="s">
        <v>11498</v>
      </c>
      <c r="B3521" t="s">
        <v>17</v>
      </c>
      <c r="C3521">
        <v>1</v>
      </c>
      <c r="D3521" t="s">
        <v>18</v>
      </c>
      <c r="E3521" t="s">
        <v>19</v>
      </c>
      <c r="F3521" s="1">
        <v>0.54166666666666663</v>
      </c>
      <c r="G3521" t="s">
        <v>9209</v>
      </c>
      <c r="H3521" t="s">
        <v>38</v>
      </c>
      <c r="I3521">
        <v>120</v>
      </c>
      <c r="J3521">
        <v>68</v>
      </c>
      <c r="K3521" s="4">
        <v>1.1111100000000001E+51</v>
      </c>
      <c r="L3521" t="s">
        <v>11499</v>
      </c>
      <c r="M3521" t="s">
        <v>24</v>
      </c>
      <c r="N3521" t="s">
        <v>10963</v>
      </c>
      <c r="O3521" t="s">
        <v>2044</v>
      </c>
      <c r="P3521" t="s">
        <v>20</v>
      </c>
      <c r="Q3521" t="s">
        <v>3901</v>
      </c>
    </row>
    <row r="3522" spans="1:17" x14ac:dyDescent="0.25">
      <c r="A3522" t="s">
        <v>11498</v>
      </c>
      <c r="B3522" t="s">
        <v>28</v>
      </c>
      <c r="C3522">
        <v>1</v>
      </c>
      <c r="D3522" t="s">
        <v>18</v>
      </c>
      <c r="E3522" t="s">
        <v>33</v>
      </c>
      <c r="F3522" s="1">
        <v>0.58333333333333337</v>
      </c>
      <c r="G3522" t="s">
        <v>9209</v>
      </c>
      <c r="H3522" t="s">
        <v>38</v>
      </c>
      <c r="I3522">
        <v>120</v>
      </c>
      <c r="J3522">
        <v>68</v>
      </c>
      <c r="K3522" s="4">
        <v>1.1111100000000001E+51</v>
      </c>
      <c r="L3522" t="s">
        <v>11499</v>
      </c>
      <c r="M3522" t="s">
        <v>24</v>
      </c>
      <c r="N3522" t="s">
        <v>10963</v>
      </c>
      <c r="O3522" t="s">
        <v>2044</v>
      </c>
      <c r="P3522" t="s">
        <v>20</v>
      </c>
      <c r="Q3522" t="s">
        <v>3902</v>
      </c>
    </row>
    <row r="3523" spans="1:17" x14ac:dyDescent="0.25">
      <c r="A3523" t="s">
        <v>11498</v>
      </c>
      <c r="B3523" t="s">
        <v>32</v>
      </c>
      <c r="C3523">
        <v>1</v>
      </c>
      <c r="D3523" t="s">
        <v>18</v>
      </c>
      <c r="E3523" t="s">
        <v>37</v>
      </c>
      <c r="F3523" s="1">
        <v>0.54166666666666663</v>
      </c>
      <c r="G3523" t="s">
        <v>9209</v>
      </c>
      <c r="H3523" t="s">
        <v>38</v>
      </c>
      <c r="I3523">
        <v>120</v>
      </c>
      <c r="J3523">
        <v>68</v>
      </c>
      <c r="K3523" s="4">
        <v>1.1110100000000001E+51</v>
      </c>
      <c r="L3523" t="s">
        <v>11499</v>
      </c>
      <c r="M3523" t="s">
        <v>24</v>
      </c>
      <c r="N3523" t="s">
        <v>10963</v>
      </c>
      <c r="O3523" t="s">
        <v>2044</v>
      </c>
      <c r="P3523" t="s">
        <v>20</v>
      </c>
      <c r="Q3523" t="s">
        <v>3903</v>
      </c>
    </row>
    <row r="3524" spans="1:17" x14ac:dyDescent="0.25">
      <c r="A3524" t="s">
        <v>11498</v>
      </c>
      <c r="B3524" t="s">
        <v>44</v>
      </c>
      <c r="C3524">
        <v>1</v>
      </c>
      <c r="D3524" t="s">
        <v>18</v>
      </c>
      <c r="E3524" t="s">
        <v>42</v>
      </c>
      <c r="F3524" s="1">
        <v>0.41666666666666669</v>
      </c>
      <c r="G3524" t="s">
        <v>9176</v>
      </c>
      <c r="H3524" t="s">
        <v>38</v>
      </c>
      <c r="I3524">
        <v>120</v>
      </c>
      <c r="J3524">
        <v>30</v>
      </c>
      <c r="K3524" s="4">
        <v>1.1111100000000001E+51</v>
      </c>
      <c r="L3524" t="s">
        <v>11499</v>
      </c>
      <c r="M3524" t="s">
        <v>24</v>
      </c>
      <c r="N3524" t="s">
        <v>10963</v>
      </c>
      <c r="O3524" t="s">
        <v>2044</v>
      </c>
      <c r="P3524" t="s">
        <v>45</v>
      </c>
      <c r="Q3524" t="s">
        <v>3904</v>
      </c>
    </row>
    <row r="3525" spans="1:17" x14ac:dyDescent="0.25">
      <c r="A3525" t="s">
        <v>11498</v>
      </c>
      <c r="B3525" t="s">
        <v>44</v>
      </c>
      <c r="C3525">
        <v>2</v>
      </c>
      <c r="D3525" t="s">
        <v>18</v>
      </c>
      <c r="E3525" t="s">
        <v>42</v>
      </c>
      <c r="F3525" s="1">
        <v>0.41666666666666669</v>
      </c>
      <c r="G3525" t="s">
        <v>9302</v>
      </c>
      <c r="H3525" t="s">
        <v>38</v>
      </c>
      <c r="I3525">
        <v>120</v>
      </c>
      <c r="J3525">
        <v>13</v>
      </c>
      <c r="K3525" s="4">
        <v>1.1111100000000001E+51</v>
      </c>
      <c r="L3525" t="s">
        <v>11499</v>
      </c>
      <c r="M3525" t="s">
        <v>24</v>
      </c>
      <c r="N3525" t="s">
        <v>10963</v>
      </c>
      <c r="O3525" t="s">
        <v>2044</v>
      </c>
      <c r="P3525" t="s">
        <v>45</v>
      </c>
      <c r="Q3525" t="s">
        <v>3905</v>
      </c>
    </row>
    <row r="3526" spans="1:17" x14ac:dyDescent="0.25">
      <c r="A3526" t="s">
        <v>11498</v>
      </c>
      <c r="B3526" t="s">
        <v>44</v>
      </c>
      <c r="C3526">
        <v>3</v>
      </c>
      <c r="D3526" t="s">
        <v>18</v>
      </c>
      <c r="E3526" t="s">
        <v>42</v>
      </c>
      <c r="F3526" s="1">
        <v>0.5</v>
      </c>
      <c r="G3526" t="s">
        <v>9302</v>
      </c>
      <c r="H3526" t="s">
        <v>38</v>
      </c>
      <c r="I3526">
        <v>120</v>
      </c>
      <c r="J3526">
        <v>9</v>
      </c>
      <c r="K3526" s="4">
        <v>1.1111100000000001E+51</v>
      </c>
      <c r="L3526" t="s">
        <v>11499</v>
      </c>
      <c r="M3526" t="s">
        <v>24</v>
      </c>
      <c r="N3526" t="s">
        <v>10963</v>
      </c>
      <c r="O3526" t="s">
        <v>2044</v>
      </c>
      <c r="P3526" t="s">
        <v>45</v>
      </c>
      <c r="Q3526" t="s">
        <v>3906</v>
      </c>
    </row>
    <row r="3527" spans="1:17" x14ac:dyDescent="0.25">
      <c r="A3527" t="s">
        <v>11498</v>
      </c>
      <c r="B3527" t="s">
        <v>44</v>
      </c>
      <c r="C3527">
        <v>4</v>
      </c>
      <c r="D3527" t="s">
        <v>18</v>
      </c>
      <c r="E3527" t="s">
        <v>42</v>
      </c>
      <c r="F3527" s="1">
        <v>0.625</v>
      </c>
      <c r="G3527" t="s">
        <v>9302</v>
      </c>
      <c r="H3527" t="s">
        <v>38</v>
      </c>
      <c r="I3527">
        <v>120</v>
      </c>
      <c r="J3527">
        <v>16</v>
      </c>
      <c r="K3527" s="4">
        <v>1.1111100000000001E+51</v>
      </c>
      <c r="L3527" t="s">
        <v>11499</v>
      </c>
      <c r="M3527" t="s">
        <v>24</v>
      </c>
      <c r="N3527" t="s">
        <v>10963</v>
      </c>
      <c r="O3527" t="s">
        <v>2044</v>
      </c>
      <c r="P3527" t="s">
        <v>45</v>
      </c>
      <c r="Q3527" t="s">
        <v>3907</v>
      </c>
    </row>
    <row r="3528" spans="1:17" x14ac:dyDescent="0.25">
      <c r="A3528" t="s">
        <v>11500</v>
      </c>
      <c r="B3528" t="s">
        <v>405</v>
      </c>
      <c r="C3528">
        <v>1</v>
      </c>
      <c r="D3528" t="s">
        <v>18</v>
      </c>
      <c r="E3528" t="s">
        <v>19</v>
      </c>
      <c r="F3528" s="1">
        <v>0.33333333333333331</v>
      </c>
      <c r="G3528" t="s">
        <v>11501</v>
      </c>
      <c r="H3528" t="s">
        <v>38</v>
      </c>
      <c r="I3528">
        <v>180</v>
      </c>
      <c r="J3528">
        <v>25</v>
      </c>
      <c r="K3528" s="4">
        <v>1.00000000001E+23</v>
      </c>
      <c r="L3528" t="s">
        <v>11499</v>
      </c>
      <c r="M3528" t="s">
        <v>24</v>
      </c>
      <c r="N3528" t="s">
        <v>10963</v>
      </c>
      <c r="O3528" t="s">
        <v>66</v>
      </c>
      <c r="P3528" t="s">
        <v>395</v>
      </c>
      <c r="Q3528" t="s">
        <v>3908</v>
      </c>
    </row>
    <row r="3529" spans="1:17" x14ac:dyDescent="0.25">
      <c r="A3529" t="s">
        <v>11500</v>
      </c>
      <c r="B3529" t="s">
        <v>405</v>
      </c>
      <c r="C3529">
        <v>2</v>
      </c>
      <c r="D3529" t="s">
        <v>18</v>
      </c>
      <c r="E3529" t="s">
        <v>19</v>
      </c>
      <c r="F3529" s="1">
        <v>0.45833333333333331</v>
      </c>
      <c r="G3529" t="s">
        <v>11501</v>
      </c>
      <c r="H3529" t="s">
        <v>38</v>
      </c>
      <c r="I3529">
        <v>180</v>
      </c>
      <c r="J3529">
        <v>34</v>
      </c>
      <c r="K3529" s="4">
        <v>1.00000000001E+23</v>
      </c>
      <c r="L3529" t="s">
        <v>11499</v>
      </c>
      <c r="M3529" t="s">
        <v>24</v>
      </c>
      <c r="N3529" t="s">
        <v>10963</v>
      </c>
      <c r="O3529" t="s">
        <v>66</v>
      </c>
      <c r="P3529" t="s">
        <v>395</v>
      </c>
      <c r="Q3529" t="s">
        <v>3909</v>
      </c>
    </row>
    <row r="3530" spans="1:17" x14ac:dyDescent="0.25">
      <c r="A3530" t="s">
        <v>11500</v>
      </c>
      <c r="B3530" t="s">
        <v>405</v>
      </c>
      <c r="C3530">
        <v>3</v>
      </c>
      <c r="D3530" t="s">
        <v>18</v>
      </c>
      <c r="E3530" t="s">
        <v>19</v>
      </c>
      <c r="F3530" s="1">
        <v>0.58333333333333337</v>
      </c>
      <c r="G3530" t="s">
        <v>11501</v>
      </c>
      <c r="H3530" t="s">
        <v>38</v>
      </c>
      <c r="I3530">
        <v>180</v>
      </c>
      <c r="J3530">
        <v>43</v>
      </c>
      <c r="K3530" s="4">
        <v>1.00000000001E+23</v>
      </c>
      <c r="L3530" t="s">
        <v>11499</v>
      </c>
      <c r="M3530" t="s">
        <v>24</v>
      </c>
      <c r="N3530" t="s">
        <v>10963</v>
      </c>
      <c r="O3530" t="s">
        <v>66</v>
      </c>
      <c r="P3530" t="s">
        <v>395</v>
      </c>
      <c r="Q3530" t="s">
        <v>3910</v>
      </c>
    </row>
    <row r="3531" spans="1:17" x14ac:dyDescent="0.25">
      <c r="A3531" t="s">
        <v>11500</v>
      </c>
      <c r="B3531" t="s">
        <v>405</v>
      </c>
      <c r="C3531">
        <v>4</v>
      </c>
      <c r="D3531" t="s">
        <v>18</v>
      </c>
      <c r="E3531" t="s">
        <v>29</v>
      </c>
      <c r="F3531" s="1">
        <v>0.58333333333333337</v>
      </c>
      <c r="G3531" t="s">
        <v>11501</v>
      </c>
      <c r="H3531" t="s">
        <v>38</v>
      </c>
      <c r="I3531">
        <v>180</v>
      </c>
      <c r="J3531">
        <v>49</v>
      </c>
      <c r="K3531" s="4">
        <v>1.00000000001E+23</v>
      </c>
      <c r="L3531" t="s">
        <v>11499</v>
      </c>
      <c r="M3531" t="s">
        <v>24</v>
      </c>
      <c r="N3531" t="s">
        <v>10963</v>
      </c>
      <c r="O3531" t="s">
        <v>66</v>
      </c>
      <c r="P3531" t="s">
        <v>395</v>
      </c>
      <c r="Q3531" t="s">
        <v>3911</v>
      </c>
    </row>
    <row r="3532" spans="1:17" x14ac:dyDescent="0.25">
      <c r="A3532" t="s">
        <v>11500</v>
      </c>
      <c r="B3532" t="s">
        <v>405</v>
      </c>
      <c r="C3532">
        <v>5</v>
      </c>
      <c r="D3532" t="s">
        <v>18</v>
      </c>
      <c r="E3532" t="s">
        <v>33</v>
      </c>
      <c r="F3532" s="1">
        <v>0.58333333333333337</v>
      </c>
      <c r="G3532" t="s">
        <v>11501</v>
      </c>
      <c r="H3532" t="s">
        <v>38</v>
      </c>
      <c r="I3532">
        <v>180</v>
      </c>
      <c r="J3532">
        <v>49</v>
      </c>
      <c r="K3532" s="4">
        <v>1.00000000001E+23</v>
      </c>
      <c r="L3532" t="s">
        <v>11499</v>
      </c>
      <c r="M3532" t="s">
        <v>24</v>
      </c>
      <c r="N3532" t="s">
        <v>10963</v>
      </c>
      <c r="O3532" t="s">
        <v>66</v>
      </c>
      <c r="P3532" t="s">
        <v>395</v>
      </c>
      <c r="Q3532" t="s">
        <v>3912</v>
      </c>
    </row>
    <row r="3533" spans="1:17" x14ac:dyDescent="0.25">
      <c r="A3533" t="s">
        <v>11500</v>
      </c>
      <c r="B3533" t="s">
        <v>405</v>
      </c>
      <c r="C3533">
        <v>6</v>
      </c>
      <c r="D3533" t="s">
        <v>18</v>
      </c>
      <c r="E3533" t="s">
        <v>42</v>
      </c>
      <c r="F3533" s="1">
        <v>0.58333333333333337</v>
      </c>
      <c r="G3533" t="s">
        <v>11501</v>
      </c>
      <c r="H3533" t="s">
        <v>38</v>
      </c>
      <c r="I3533">
        <v>180</v>
      </c>
      <c r="J3533">
        <v>56</v>
      </c>
      <c r="K3533" s="4">
        <v>1.00000000001E+23</v>
      </c>
      <c r="L3533" t="s">
        <v>11499</v>
      </c>
      <c r="M3533" t="s">
        <v>24</v>
      </c>
      <c r="N3533" t="s">
        <v>10963</v>
      </c>
      <c r="O3533" t="s">
        <v>66</v>
      </c>
      <c r="P3533" t="s">
        <v>395</v>
      </c>
      <c r="Q3533" t="s">
        <v>3913</v>
      </c>
    </row>
    <row r="3534" spans="1:17" x14ac:dyDescent="0.25">
      <c r="A3534" t="s">
        <v>11500</v>
      </c>
      <c r="B3534" t="s">
        <v>405</v>
      </c>
      <c r="C3534">
        <v>7</v>
      </c>
      <c r="D3534" t="s">
        <v>18</v>
      </c>
      <c r="E3534" t="s">
        <v>42</v>
      </c>
      <c r="F3534" s="1">
        <v>0.45833333333333331</v>
      </c>
      <c r="G3534" t="s">
        <v>11501</v>
      </c>
      <c r="H3534" t="s">
        <v>38</v>
      </c>
      <c r="I3534">
        <v>180</v>
      </c>
      <c r="J3534">
        <v>48</v>
      </c>
      <c r="K3534" s="4">
        <v>1.00000000001E+23</v>
      </c>
      <c r="L3534" t="s">
        <v>11499</v>
      </c>
      <c r="M3534" t="s">
        <v>24</v>
      </c>
      <c r="N3534" t="s">
        <v>10963</v>
      </c>
      <c r="O3534" t="s">
        <v>66</v>
      </c>
      <c r="P3534" t="s">
        <v>395</v>
      </c>
      <c r="Q3534" t="s">
        <v>3914</v>
      </c>
    </row>
    <row r="3535" spans="1:17" x14ac:dyDescent="0.25">
      <c r="A3535" t="s">
        <v>11500</v>
      </c>
      <c r="B3535" t="s">
        <v>405</v>
      </c>
      <c r="C3535">
        <v>8</v>
      </c>
      <c r="D3535" t="s">
        <v>18</v>
      </c>
      <c r="E3535" t="s">
        <v>37</v>
      </c>
      <c r="F3535" s="1">
        <v>0.375</v>
      </c>
      <c r="G3535" t="s">
        <v>11501</v>
      </c>
      <c r="H3535" t="s">
        <v>38</v>
      </c>
      <c r="I3535">
        <v>180</v>
      </c>
      <c r="J3535">
        <v>46</v>
      </c>
      <c r="K3535" s="4">
        <v>1.00000000001E+23</v>
      </c>
      <c r="L3535" t="s">
        <v>11499</v>
      </c>
      <c r="M3535" t="s">
        <v>24</v>
      </c>
      <c r="N3535" t="s">
        <v>10963</v>
      </c>
      <c r="O3535" t="s">
        <v>66</v>
      </c>
      <c r="P3535" t="s">
        <v>395</v>
      </c>
      <c r="Q3535" t="s">
        <v>3915</v>
      </c>
    </row>
    <row r="3536" spans="1:17" x14ac:dyDescent="0.25">
      <c r="A3536" t="s">
        <v>11500</v>
      </c>
      <c r="B3536" t="s">
        <v>405</v>
      </c>
      <c r="C3536">
        <v>9</v>
      </c>
      <c r="D3536" t="s">
        <v>18</v>
      </c>
      <c r="E3536" t="s">
        <v>37</v>
      </c>
      <c r="F3536" s="1">
        <v>0.5</v>
      </c>
      <c r="G3536" t="s">
        <v>11501</v>
      </c>
      <c r="H3536" t="s">
        <v>38</v>
      </c>
      <c r="I3536">
        <v>180</v>
      </c>
      <c r="J3536">
        <v>39</v>
      </c>
      <c r="K3536" s="4">
        <v>1.00000000001E+23</v>
      </c>
      <c r="L3536" t="s">
        <v>11499</v>
      </c>
      <c r="M3536" t="s">
        <v>24</v>
      </c>
      <c r="N3536" t="s">
        <v>10963</v>
      </c>
      <c r="O3536" t="s">
        <v>66</v>
      </c>
      <c r="P3536" t="s">
        <v>395</v>
      </c>
      <c r="Q3536" t="s">
        <v>3916</v>
      </c>
    </row>
    <row r="3537" spans="1:17" x14ac:dyDescent="0.25">
      <c r="A3537" t="s">
        <v>11500</v>
      </c>
      <c r="B3537" t="s">
        <v>405</v>
      </c>
      <c r="C3537">
        <v>10</v>
      </c>
      <c r="D3537" t="s">
        <v>18</v>
      </c>
      <c r="E3537" t="s">
        <v>37</v>
      </c>
      <c r="F3537" s="1">
        <v>0.625</v>
      </c>
      <c r="G3537" t="s">
        <v>11501</v>
      </c>
      <c r="H3537" t="s">
        <v>38</v>
      </c>
      <c r="I3537">
        <v>180</v>
      </c>
      <c r="J3537">
        <v>41</v>
      </c>
      <c r="K3537" s="4">
        <v>1.00000000001E+23</v>
      </c>
      <c r="L3537" t="s">
        <v>11499</v>
      </c>
      <c r="M3537" t="s">
        <v>24</v>
      </c>
      <c r="N3537" t="s">
        <v>10963</v>
      </c>
      <c r="O3537" t="s">
        <v>66</v>
      </c>
      <c r="P3537" t="s">
        <v>395</v>
      </c>
      <c r="Q3537" t="s">
        <v>3917</v>
      </c>
    </row>
    <row r="3538" spans="1:17" x14ac:dyDescent="0.25">
      <c r="A3538" t="s">
        <v>11500</v>
      </c>
      <c r="B3538" t="s">
        <v>418</v>
      </c>
      <c r="C3538">
        <v>1</v>
      </c>
      <c r="D3538" t="s">
        <v>18</v>
      </c>
      <c r="E3538" t="s">
        <v>33</v>
      </c>
      <c r="F3538" s="1">
        <v>0.33333333333333331</v>
      </c>
      <c r="G3538" t="s">
        <v>10974</v>
      </c>
      <c r="H3538" t="s">
        <v>11502</v>
      </c>
      <c r="I3538">
        <v>120</v>
      </c>
      <c r="J3538">
        <v>32</v>
      </c>
      <c r="K3538" s="4">
        <v>1E+21</v>
      </c>
      <c r="L3538" t="s">
        <v>11499</v>
      </c>
      <c r="M3538" t="s">
        <v>24</v>
      </c>
      <c r="N3538" t="s">
        <v>10963</v>
      </c>
      <c r="O3538" t="s">
        <v>66</v>
      </c>
      <c r="P3538" t="s">
        <v>395</v>
      </c>
      <c r="Q3538" t="s">
        <v>3918</v>
      </c>
    </row>
    <row r="3539" spans="1:17" x14ac:dyDescent="0.25">
      <c r="A3539" t="s">
        <v>11500</v>
      </c>
      <c r="B3539" t="s">
        <v>418</v>
      </c>
      <c r="C3539">
        <v>2</v>
      </c>
      <c r="D3539" t="s">
        <v>18</v>
      </c>
      <c r="E3539" t="s">
        <v>33</v>
      </c>
      <c r="F3539" s="1">
        <v>0.41666666666666669</v>
      </c>
      <c r="G3539" t="s">
        <v>10974</v>
      </c>
      <c r="H3539" t="s">
        <v>11502</v>
      </c>
      <c r="I3539">
        <v>120</v>
      </c>
      <c r="J3539">
        <v>32</v>
      </c>
      <c r="K3539" s="4">
        <v>1E+21</v>
      </c>
      <c r="L3539" t="s">
        <v>11499</v>
      </c>
      <c r="M3539" t="s">
        <v>24</v>
      </c>
      <c r="N3539" t="s">
        <v>10963</v>
      </c>
      <c r="O3539" t="s">
        <v>66</v>
      </c>
      <c r="P3539" t="s">
        <v>395</v>
      </c>
      <c r="Q3539" t="s">
        <v>3919</v>
      </c>
    </row>
    <row r="3540" spans="1:17" x14ac:dyDescent="0.25">
      <c r="A3540" t="s">
        <v>11500</v>
      </c>
      <c r="B3540" t="s">
        <v>418</v>
      </c>
      <c r="C3540">
        <v>4</v>
      </c>
      <c r="D3540" t="s">
        <v>18</v>
      </c>
      <c r="E3540" t="s">
        <v>33</v>
      </c>
      <c r="F3540" s="1">
        <v>0.58333333333333337</v>
      </c>
      <c r="G3540" t="s">
        <v>10974</v>
      </c>
      <c r="H3540" t="s">
        <v>11502</v>
      </c>
      <c r="I3540">
        <v>120</v>
      </c>
      <c r="J3540">
        <v>36</v>
      </c>
      <c r="K3540" s="4">
        <v>1E+21</v>
      </c>
      <c r="L3540" t="s">
        <v>11499</v>
      </c>
      <c r="M3540" t="s">
        <v>24</v>
      </c>
      <c r="N3540" t="s">
        <v>10963</v>
      </c>
      <c r="O3540" t="s">
        <v>66</v>
      </c>
      <c r="P3540" t="s">
        <v>395</v>
      </c>
      <c r="Q3540" t="s">
        <v>3920</v>
      </c>
    </row>
    <row r="3541" spans="1:17" x14ac:dyDescent="0.25">
      <c r="A3541" t="s">
        <v>11500</v>
      </c>
      <c r="B3541" t="s">
        <v>418</v>
      </c>
      <c r="C3541">
        <v>5</v>
      </c>
      <c r="D3541" t="s">
        <v>18</v>
      </c>
      <c r="E3541" t="s">
        <v>42</v>
      </c>
      <c r="F3541" s="1">
        <v>0.33333333333333331</v>
      </c>
      <c r="G3541" t="s">
        <v>10974</v>
      </c>
      <c r="H3541" t="s">
        <v>3655</v>
      </c>
      <c r="I3541">
        <v>120</v>
      </c>
      <c r="J3541">
        <v>18</v>
      </c>
      <c r="K3541" s="4">
        <v>1E+21</v>
      </c>
      <c r="L3541" t="s">
        <v>11499</v>
      </c>
      <c r="M3541" t="s">
        <v>24</v>
      </c>
      <c r="N3541" t="s">
        <v>10963</v>
      </c>
      <c r="O3541" t="s">
        <v>66</v>
      </c>
      <c r="P3541" t="s">
        <v>395</v>
      </c>
      <c r="Q3541" t="s">
        <v>3921</v>
      </c>
    </row>
    <row r="3542" spans="1:17" x14ac:dyDescent="0.25">
      <c r="A3542" t="s">
        <v>11500</v>
      </c>
      <c r="B3542" t="s">
        <v>418</v>
      </c>
      <c r="C3542">
        <v>6</v>
      </c>
      <c r="D3542" t="s">
        <v>18</v>
      </c>
      <c r="E3542" t="s">
        <v>42</v>
      </c>
      <c r="F3542" s="1">
        <v>0.41666666666666669</v>
      </c>
      <c r="G3542" t="s">
        <v>10974</v>
      </c>
      <c r="H3542" t="s">
        <v>3655</v>
      </c>
      <c r="I3542">
        <v>120</v>
      </c>
      <c r="J3542">
        <v>33</v>
      </c>
      <c r="K3542" s="4">
        <v>1E+21</v>
      </c>
      <c r="L3542" t="s">
        <v>11499</v>
      </c>
      <c r="M3542" t="s">
        <v>24</v>
      </c>
      <c r="N3542" t="s">
        <v>10963</v>
      </c>
      <c r="O3542" t="s">
        <v>66</v>
      </c>
      <c r="P3542" t="s">
        <v>395</v>
      </c>
      <c r="Q3542" t="s">
        <v>3922</v>
      </c>
    </row>
    <row r="3543" spans="1:17" x14ac:dyDescent="0.25">
      <c r="A3543" t="s">
        <v>11500</v>
      </c>
      <c r="B3543" t="s">
        <v>418</v>
      </c>
      <c r="C3543">
        <v>7</v>
      </c>
      <c r="D3543" t="s">
        <v>18</v>
      </c>
      <c r="E3543" t="s">
        <v>42</v>
      </c>
      <c r="F3543" s="1">
        <v>0.5</v>
      </c>
      <c r="G3543" t="s">
        <v>10974</v>
      </c>
      <c r="H3543" t="s">
        <v>11503</v>
      </c>
      <c r="I3543">
        <v>120</v>
      </c>
      <c r="J3543">
        <v>24</v>
      </c>
      <c r="K3543" s="4">
        <v>1E+21</v>
      </c>
      <c r="L3543" t="s">
        <v>11499</v>
      </c>
      <c r="M3543" t="s">
        <v>24</v>
      </c>
      <c r="N3543" t="s">
        <v>10963</v>
      </c>
      <c r="O3543" t="s">
        <v>66</v>
      </c>
      <c r="P3543" t="s">
        <v>395</v>
      </c>
      <c r="Q3543" t="s">
        <v>3923</v>
      </c>
    </row>
    <row r="3544" spans="1:17" x14ac:dyDescent="0.25">
      <c r="A3544" t="s">
        <v>11500</v>
      </c>
      <c r="B3544" t="s">
        <v>418</v>
      </c>
      <c r="C3544">
        <v>8</v>
      </c>
      <c r="D3544" t="s">
        <v>18</v>
      </c>
      <c r="E3544" t="s">
        <v>42</v>
      </c>
      <c r="F3544" s="1">
        <v>0.58333333333333337</v>
      </c>
      <c r="G3544" t="s">
        <v>10974</v>
      </c>
      <c r="H3544" t="s">
        <v>11503</v>
      </c>
      <c r="I3544">
        <v>120</v>
      </c>
      <c r="J3544">
        <v>38</v>
      </c>
      <c r="K3544" s="4">
        <v>1E+21</v>
      </c>
      <c r="L3544" t="s">
        <v>11499</v>
      </c>
      <c r="M3544" t="s">
        <v>24</v>
      </c>
      <c r="N3544" t="s">
        <v>10963</v>
      </c>
      <c r="O3544" t="s">
        <v>66</v>
      </c>
      <c r="P3544" t="s">
        <v>395</v>
      </c>
      <c r="Q3544" t="s">
        <v>3924</v>
      </c>
    </row>
    <row r="3545" spans="1:17" x14ac:dyDescent="0.25">
      <c r="A3545" t="s">
        <v>11500</v>
      </c>
      <c r="B3545" t="s">
        <v>418</v>
      </c>
      <c r="C3545">
        <v>9</v>
      </c>
      <c r="D3545" t="s">
        <v>18</v>
      </c>
      <c r="E3545" t="s">
        <v>37</v>
      </c>
      <c r="F3545" s="1">
        <v>0.33333333333333331</v>
      </c>
      <c r="G3545" t="s">
        <v>10974</v>
      </c>
      <c r="H3545" t="s">
        <v>3655</v>
      </c>
      <c r="I3545">
        <v>120</v>
      </c>
      <c r="J3545">
        <v>27</v>
      </c>
      <c r="K3545" s="4">
        <v>1E+21</v>
      </c>
      <c r="L3545" t="s">
        <v>11499</v>
      </c>
      <c r="M3545" t="s">
        <v>24</v>
      </c>
      <c r="N3545" t="s">
        <v>10963</v>
      </c>
      <c r="O3545" t="s">
        <v>66</v>
      </c>
      <c r="P3545" t="s">
        <v>395</v>
      </c>
      <c r="Q3545" t="s">
        <v>3925</v>
      </c>
    </row>
    <row r="3546" spans="1:17" x14ac:dyDescent="0.25">
      <c r="A3546" t="s">
        <v>11500</v>
      </c>
      <c r="B3546" t="s">
        <v>418</v>
      </c>
      <c r="C3546">
        <v>10</v>
      </c>
      <c r="D3546" t="s">
        <v>18</v>
      </c>
      <c r="E3546" t="s">
        <v>37</v>
      </c>
      <c r="F3546" s="1">
        <v>0.41666666666666669</v>
      </c>
      <c r="G3546" t="s">
        <v>10974</v>
      </c>
      <c r="H3546" t="s">
        <v>3655</v>
      </c>
      <c r="I3546">
        <v>120</v>
      </c>
      <c r="J3546">
        <v>29</v>
      </c>
      <c r="K3546" s="4">
        <v>1E+21</v>
      </c>
      <c r="L3546" t="s">
        <v>11499</v>
      </c>
      <c r="M3546" t="s">
        <v>24</v>
      </c>
      <c r="N3546" t="s">
        <v>10963</v>
      </c>
      <c r="O3546" t="s">
        <v>66</v>
      </c>
      <c r="P3546" t="s">
        <v>395</v>
      </c>
      <c r="Q3546" t="s">
        <v>3926</v>
      </c>
    </row>
    <row r="3547" spans="1:17" x14ac:dyDescent="0.25">
      <c r="A3547" t="s">
        <v>11500</v>
      </c>
      <c r="B3547" t="s">
        <v>418</v>
      </c>
      <c r="C3547">
        <v>11</v>
      </c>
      <c r="D3547" t="s">
        <v>18</v>
      </c>
      <c r="E3547" t="s">
        <v>37</v>
      </c>
      <c r="F3547" s="1">
        <v>0.5</v>
      </c>
      <c r="G3547" t="s">
        <v>10974</v>
      </c>
      <c r="H3547" t="s">
        <v>11504</v>
      </c>
      <c r="I3547">
        <v>120</v>
      </c>
      <c r="J3547">
        <v>39</v>
      </c>
      <c r="K3547" s="4">
        <v>1E+21</v>
      </c>
      <c r="L3547" t="s">
        <v>11499</v>
      </c>
      <c r="M3547" t="s">
        <v>24</v>
      </c>
      <c r="N3547" t="s">
        <v>10963</v>
      </c>
      <c r="O3547" t="s">
        <v>66</v>
      </c>
      <c r="P3547" t="s">
        <v>395</v>
      </c>
      <c r="Q3547" t="s">
        <v>3927</v>
      </c>
    </row>
    <row r="3548" spans="1:17" x14ac:dyDescent="0.25">
      <c r="A3548" t="s">
        <v>11500</v>
      </c>
      <c r="B3548" t="s">
        <v>418</v>
      </c>
      <c r="C3548">
        <v>12</v>
      </c>
      <c r="D3548" t="s">
        <v>18</v>
      </c>
      <c r="E3548" t="s">
        <v>37</v>
      </c>
      <c r="F3548" s="1">
        <v>0.58333333333333337</v>
      </c>
      <c r="G3548" t="s">
        <v>10974</v>
      </c>
      <c r="H3548" t="s">
        <v>11504</v>
      </c>
      <c r="I3548">
        <v>120</v>
      </c>
      <c r="J3548">
        <v>37</v>
      </c>
      <c r="K3548" s="4">
        <v>1E+21</v>
      </c>
      <c r="L3548" t="s">
        <v>11499</v>
      </c>
      <c r="M3548" t="s">
        <v>24</v>
      </c>
      <c r="N3548" t="s">
        <v>10963</v>
      </c>
      <c r="O3548" t="s">
        <v>66</v>
      </c>
      <c r="P3548" t="s">
        <v>395</v>
      </c>
      <c r="Q3548" t="s">
        <v>3928</v>
      </c>
    </row>
    <row r="3549" spans="1:17" x14ac:dyDescent="0.25">
      <c r="A3549" t="s">
        <v>11500</v>
      </c>
      <c r="B3549" t="s">
        <v>418</v>
      </c>
      <c r="C3549">
        <v>13</v>
      </c>
      <c r="D3549" t="s">
        <v>18</v>
      </c>
      <c r="E3549" t="s">
        <v>29</v>
      </c>
      <c r="F3549" s="1">
        <v>0.33333333333333331</v>
      </c>
      <c r="G3549" t="s">
        <v>10974</v>
      </c>
      <c r="H3549" t="s">
        <v>11505</v>
      </c>
      <c r="I3549">
        <v>120</v>
      </c>
      <c r="J3549">
        <v>19</v>
      </c>
      <c r="K3549" s="4">
        <v>1E+21</v>
      </c>
      <c r="L3549" t="s">
        <v>11499</v>
      </c>
      <c r="M3549" t="s">
        <v>24</v>
      </c>
      <c r="N3549" t="s">
        <v>10963</v>
      </c>
      <c r="O3549" t="s">
        <v>66</v>
      </c>
      <c r="P3549" t="s">
        <v>395</v>
      </c>
      <c r="Q3549" t="s">
        <v>3929</v>
      </c>
    </row>
    <row r="3550" spans="1:17" x14ac:dyDescent="0.25">
      <c r="A3550" t="s">
        <v>11500</v>
      </c>
      <c r="B3550" t="s">
        <v>418</v>
      </c>
      <c r="C3550">
        <v>14</v>
      </c>
      <c r="D3550" t="s">
        <v>18</v>
      </c>
      <c r="E3550" t="s">
        <v>29</v>
      </c>
      <c r="F3550" s="1">
        <v>0.41666666666666669</v>
      </c>
      <c r="G3550" t="s">
        <v>10974</v>
      </c>
      <c r="H3550" t="s">
        <v>11505</v>
      </c>
      <c r="I3550">
        <v>120</v>
      </c>
      <c r="J3550">
        <v>16</v>
      </c>
      <c r="K3550" s="4">
        <v>1E+21</v>
      </c>
      <c r="L3550" t="s">
        <v>11499</v>
      </c>
      <c r="M3550" t="s">
        <v>24</v>
      </c>
      <c r="N3550" t="s">
        <v>10963</v>
      </c>
      <c r="O3550" t="s">
        <v>66</v>
      </c>
      <c r="P3550" t="s">
        <v>395</v>
      </c>
      <c r="Q3550" t="s">
        <v>3930</v>
      </c>
    </row>
    <row r="3551" spans="1:17" x14ac:dyDescent="0.25">
      <c r="A3551" t="s">
        <v>11500</v>
      </c>
      <c r="B3551" t="s">
        <v>418</v>
      </c>
      <c r="C3551">
        <v>15</v>
      </c>
      <c r="D3551" t="s">
        <v>18</v>
      </c>
      <c r="E3551" t="s">
        <v>29</v>
      </c>
      <c r="F3551" s="1">
        <v>0.5</v>
      </c>
      <c r="G3551" t="s">
        <v>10974</v>
      </c>
      <c r="H3551" t="s">
        <v>11505</v>
      </c>
      <c r="I3551">
        <v>120</v>
      </c>
      <c r="J3551">
        <v>18</v>
      </c>
      <c r="K3551" s="4">
        <v>1E+21</v>
      </c>
      <c r="L3551" t="s">
        <v>11499</v>
      </c>
      <c r="M3551" t="s">
        <v>24</v>
      </c>
      <c r="N3551" t="s">
        <v>10963</v>
      </c>
      <c r="O3551" t="s">
        <v>66</v>
      </c>
      <c r="P3551" t="s">
        <v>395</v>
      </c>
      <c r="Q3551" t="s">
        <v>3931</v>
      </c>
    </row>
    <row r="3552" spans="1:17" x14ac:dyDescent="0.25">
      <c r="A3552" t="s">
        <v>11500</v>
      </c>
      <c r="B3552" t="s">
        <v>418</v>
      </c>
      <c r="C3552">
        <v>16</v>
      </c>
      <c r="D3552" t="s">
        <v>18</v>
      </c>
      <c r="E3552" t="s">
        <v>29</v>
      </c>
      <c r="F3552" s="1">
        <v>0.58333333333333337</v>
      </c>
      <c r="G3552" t="s">
        <v>10974</v>
      </c>
      <c r="H3552" t="s">
        <v>11505</v>
      </c>
      <c r="I3552">
        <v>120</v>
      </c>
      <c r="J3552">
        <v>32</v>
      </c>
      <c r="K3552" s="4">
        <v>1E+21</v>
      </c>
      <c r="L3552" t="s">
        <v>11499</v>
      </c>
      <c r="M3552" t="s">
        <v>24</v>
      </c>
      <c r="N3552" t="s">
        <v>10963</v>
      </c>
      <c r="O3552" t="s">
        <v>66</v>
      </c>
      <c r="P3552" t="s">
        <v>395</v>
      </c>
      <c r="Q3552" t="s">
        <v>3932</v>
      </c>
    </row>
    <row r="3553" spans="1:17" x14ac:dyDescent="0.25">
      <c r="A3553" t="s">
        <v>11500</v>
      </c>
      <c r="B3553" t="s">
        <v>17</v>
      </c>
      <c r="C3553">
        <v>1</v>
      </c>
      <c r="D3553" t="s">
        <v>18</v>
      </c>
      <c r="E3553" t="s">
        <v>29</v>
      </c>
      <c r="F3553" s="1">
        <v>0.375</v>
      </c>
      <c r="G3553" t="s">
        <v>9138</v>
      </c>
      <c r="H3553" t="s">
        <v>11506</v>
      </c>
      <c r="I3553">
        <v>60</v>
      </c>
      <c r="J3553">
        <v>263</v>
      </c>
      <c r="K3553" s="4">
        <v>1.1111100111111E+24</v>
      </c>
      <c r="L3553" t="s">
        <v>11499</v>
      </c>
      <c r="M3553" t="s">
        <v>24</v>
      </c>
      <c r="N3553" t="s">
        <v>10963</v>
      </c>
      <c r="O3553" t="s">
        <v>66</v>
      </c>
      <c r="P3553" t="s">
        <v>20</v>
      </c>
      <c r="Q3553" t="s">
        <v>3933</v>
      </c>
    </row>
    <row r="3554" spans="1:17" x14ac:dyDescent="0.25">
      <c r="A3554" t="s">
        <v>11500</v>
      </c>
      <c r="B3554" t="s">
        <v>17</v>
      </c>
      <c r="C3554">
        <v>2</v>
      </c>
      <c r="D3554" t="s">
        <v>18</v>
      </c>
      <c r="E3554" t="s">
        <v>29</v>
      </c>
      <c r="F3554" s="1">
        <v>0.41666666666666669</v>
      </c>
      <c r="G3554" t="s">
        <v>9134</v>
      </c>
      <c r="H3554" t="s">
        <v>11506</v>
      </c>
      <c r="I3554">
        <v>60</v>
      </c>
      <c r="J3554">
        <v>167</v>
      </c>
      <c r="K3554" s="4">
        <v>1.1111100111111E+24</v>
      </c>
      <c r="L3554" t="s">
        <v>11499</v>
      </c>
      <c r="M3554" t="s">
        <v>24</v>
      </c>
      <c r="N3554" t="s">
        <v>10963</v>
      </c>
      <c r="O3554" t="s">
        <v>66</v>
      </c>
      <c r="P3554" t="s">
        <v>20</v>
      </c>
      <c r="Q3554" t="s">
        <v>3934</v>
      </c>
    </row>
    <row r="3555" spans="1:17" x14ac:dyDescent="0.25">
      <c r="A3555" t="s">
        <v>11500</v>
      </c>
      <c r="B3555" t="s">
        <v>28</v>
      </c>
      <c r="C3555">
        <v>1</v>
      </c>
      <c r="D3555" t="s">
        <v>18</v>
      </c>
      <c r="E3555" t="s">
        <v>33</v>
      </c>
      <c r="F3555" s="1">
        <v>0.5</v>
      </c>
      <c r="G3555" t="s">
        <v>9134</v>
      </c>
      <c r="H3555" t="s">
        <v>3664</v>
      </c>
      <c r="I3555">
        <v>60</v>
      </c>
      <c r="J3555">
        <v>199</v>
      </c>
      <c r="K3555" s="4">
        <v>1.1111100111111E+24</v>
      </c>
      <c r="L3555" t="s">
        <v>11499</v>
      </c>
      <c r="M3555" t="s">
        <v>24</v>
      </c>
      <c r="N3555" t="s">
        <v>10963</v>
      </c>
      <c r="O3555" t="s">
        <v>66</v>
      </c>
      <c r="P3555" t="s">
        <v>20</v>
      </c>
      <c r="Q3555" t="s">
        <v>3935</v>
      </c>
    </row>
    <row r="3556" spans="1:17" x14ac:dyDescent="0.25">
      <c r="A3556" t="s">
        <v>11500</v>
      </c>
      <c r="B3556" t="s">
        <v>28</v>
      </c>
      <c r="C3556">
        <v>2</v>
      </c>
      <c r="D3556" t="s">
        <v>18</v>
      </c>
      <c r="E3556" t="s">
        <v>33</v>
      </c>
      <c r="F3556" s="1">
        <v>0.54166666666666663</v>
      </c>
      <c r="G3556" t="s">
        <v>9134</v>
      </c>
      <c r="H3556" t="s">
        <v>3664</v>
      </c>
      <c r="I3556">
        <v>60</v>
      </c>
      <c r="J3556">
        <v>231</v>
      </c>
      <c r="K3556" s="4">
        <v>1.1111100111111E+24</v>
      </c>
      <c r="L3556" t="s">
        <v>11499</v>
      </c>
      <c r="M3556" t="s">
        <v>24</v>
      </c>
      <c r="N3556" t="s">
        <v>10963</v>
      </c>
      <c r="O3556" t="s">
        <v>66</v>
      </c>
      <c r="P3556" t="s">
        <v>20</v>
      </c>
      <c r="Q3556" t="s">
        <v>3936</v>
      </c>
    </row>
    <row r="3557" spans="1:17" x14ac:dyDescent="0.25">
      <c r="A3557" t="s">
        <v>11500</v>
      </c>
      <c r="B3557" t="s">
        <v>32</v>
      </c>
      <c r="C3557">
        <v>1</v>
      </c>
      <c r="D3557" t="s">
        <v>18</v>
      </c>
      <c r="E3557" t="s">
        <v>42</v>
      </c>
      <c r="F3557" s="1">
        <v>0.375</v>
      </c>
      <c r="G3557" t="s">
        <v>9134</v>
      </c>
      <c r="H3557" t="s">
        <v>3664</v>
      </c>
      <c r="I3557">
        <v>60</v>
      </c>
      <c r="J3557">
        <v>167</v>
      </c>
      <c r="K3557" s="4">
        <v>1.111100111111E+23</v>
      </c>
      <c r="L3557" t="s">
        <v>11499</v>
      </c>
      <c r="M3557" t="s">
        <v>24</v>
      </c>
      <c r="N3557" t="s">
        <v>10963</v>
      </c>
      <c r="O3557" t="s">
        <v>66</v>
      </c>
      <c r="P3557" t="s">
        <v>20</v>
      </c>
      <c r="Q3557" t="s">
        <v>3937</v>
      </c>
    </row>
    <row r="3558" spans="1:17" x14ac:dyDescent="0.25">
      <c r="A3558" t="s">
        <v>11500</v>
      </c>
      <c r="B3558" t="s">
        <v>32</v>
      </c>
      <c r="C3558">
        <v>2</v>
      </c>
      <c r="D3558" t="s">
        <v>18</v>
      </c>
      <c r="E3558" t="s">
        <v>42</v>
      </c>
      <c r="F3558" s="1">
        <v>0.41666666666666669</v>
      </c>
      <c r="G3558" t="s">
        <v>9138</v>
      </c>
      <c r="H3558" t="s">
        <v>3664</v>
      </c>
      <c r="I3558">
        <v>60</v>
      </c>
      <c r="J3558">
        <v>263</v>
      </c>
      <c r="K3558" s="4">
        <v>1.111100111111E+23</v>
      </c>
      <c r="L3558" t="s">
        <v>11499</v>
      </c>
      <c r="M3558" t="s">
        <v>24</v>
      </c>
      <c r="N3558" t="s">
        <v>10963</v>
      </c>
      <c r="O3558" t="s">
        <v>66</v>
      </c>
      <c r="P3558" t="s">
        <v>20</v>
      </c>
      <c r="Q3558" t="s">
        <v>3938</v>
      </c>
    </row>
    <row r="3559" spans="1:17" x14ac:dyDescent="0.25">
      <c r="A3559" t="s">
        <v>11500</v>
      </c>
      <c r="B3559" t="s">
        <v>479</v>
      </c>
      <c r="C3559">
        <v>1</v>
      </c>
      <c r="D3559" t="s">
        <v>18</v>
      </c>
      <c r="E3559" t="s">
        <v>37</v>
      </c>
      <c r="F3559" s="1">
        <v>0.33333333333333331</v>
      </c>
      <c r="G3559" t="s">
        <v>9138</v>
      </c>
      <c r="H3559" t="s">
        <v>3664</v>
      </c>
      <c r="I3559">
        <v>60</v>
      </c>
      <c r="J3559">
        <v>154</v>
      </c>
      <c r="K3559" s="4">
        <v>1.1111100111111E+24</v>
      </c>
      <c r="L3559" t="s">
        <v>11499</v>
      </c>
      <c r="M3559" t="s">
        <v>24</v>
      </c>
      <c r="N3559" t="s">
        <v>10963</v>
      </c>
      <c r="O3559" t="s">
        <v>66</v>
      </c>
      <c r="P3559" t="s">
        <v>20</v>
      </c>
      <c r="Q3559" t="s">
        <v>3939</v>
      </c>
    </row>
    <row r="3560" spans="1:17" x14ac:dyDescent="0.25">
      <c r="A3560" t="s">
        <v>11500</v>
      </c>
      <c r="B3560" t="s">
        <v>479</v>
      </c>
      <c r="C3560">
        <v>2</v>
      </c>
      <c r="D3560" t="s">
        <v>18</v>
      </c>
      <c r="E3560" t="s">
        <v>37</v>
      </c>
      <c r="F3560" s="1">
        <v>0.41666666666666669</v>
      </c>
      <c r="G3560" t="s">
        <v>9134</v>
      </c>
      <c r="H3560" t="s">
        <v>3664</v>
      </c>
      <c r="I3560">
        <v>60</v>
      </c>
      <c r="J3560">
        <v>276</v>
      </c>
      <c r="K3560" s="4">
        <v>1.1111100111111E+24</v>
      </c>
      <c r="L3560" t="s">
        <v>11499</v>
      </c>
      <c r="M3560" t="s">
        <v>24</v>
      </c>
      <c r="N3560" t="s">
        <v>10963</v>
      </c>
      <c r="O3560" t="s">
        <v>66</v>
      </c>
      <c r="P3560" t="s">
        <v>20</v>
      </c>
      <c r="Q3560" t="s">
        <v>3940</v>
      </c>
    </row>
    <row r="3561" spans="1:17" x14ac:dyDescent="0.25">
      <c r="A3561" t="s">
        <v>11500</v>
      </c>
      <c r="B3561" t="s">
        <v>36</v>
      </c>
      <c r="C3561">
        <v>1</v>
      </c>
      <c r="D3561" t="s">
        <v>18</v>
      </c>
      <c r="E3561" t="s">
        <v>19</v>
      </c>
      <c r="F3561" s="1">
        <v>0.77083333333333337</v>
      </c>
      <c r="G3561" t="s">
        <v>11507</v>
      </c>
      <c r="H3561" t="s">
        <v>38</v>
      </c>
      <c r="I3561">
        <v>120</v>
      </c>
      <c r="J3561">
        <v>426</v>
      </c>
      <c r="K3561" s="4">
        <v>1000000000000000</v>
      </c>
      <c r="L3561" t="s">
        <v>38</v>
      </c>
      <c r="M3561" t="s">
        <v>24</v>
      </c>
      <c r="N3561" t="s">
        <v>10963</v>
      </c>
      <c r="O3561" t="s">
        <v>66</v>
      </c>
      <c r="P3561" t="s">
        <v>39</v>
      </c>
      <c r="Q3561" t="s">
        <v>3941</v>
      </c>
    </row>
    <row r="3562" spans="1:17" x14ac:dyDescent="0.25">
      <c r="A3562" t="s">
        <v>11500</v>
      </c>
      <c r="B3562" t="s">
        <v>44</v>
      </c>
      <c r="C3562">
        <v>1</v>
      </c>
      <c r="D3562" t="s">
        <v>18</v>
      </c>
      <c r="E3562" t="s">
        <v>19</v>
      </c>
      <c r="F3562" s="1">
        <v>0.33333333333333331</v>
      </c>
      <c r="G3562" t="s">
        <v>9217</v>
      </c>
      <c r="H3562" t="s">
        <v>38</v>
      </c>
      <c r="I3562">
        <v>60</v>
      </c>
      <c r="J3562">
        <v>6</v>
      </c>
      <c r="K3562" s="4">
        <v>1.111100111111E+23</v>
      </c>
      <c r="L3562" t="s">
        <v>11499</v>
      </c>
      <c r="M3562" t="s">
        <v>24</v>
      </c>
      <c r="N3562" t="s">
        <v>10963</v>
      </c>
      <c r="O3562" t="s">
        <v>66</v>
      </c>
      <c r="P3562" t="s">
        <v>45</v>
      </c>
      <c r="Q3562" t="s">
        <v>3942</v>
      </c>
    </row>
    <row r="3563" spans="1:17" x14ac:dyDescent="0.25">
      <c r="A3563" t="s">
        <v>11500</v>
      </c>
      <c r="B3563" t="s">
        <v>44</v>
      </c>
      <c r="C3563">
        <v>2</v>
      </c>
      <c r="D3563" t="s">
        <v>18</v>
      </c>
      <c r="E3563" t="s">
        <v>19</v>
      </c>
      <c r="F3563" s="1">
        <v>0.375</v>
      </c>
      <c r="G3563" t="s">
        <v>9157</v>
      </c>
      <c r="H3563" t="s">
        <v>38</v>
      </c>
      <c r="I3563">
        <v>60</v>
      </c>
      <c r="J3563">
        <v>24</v>
      </c>
      <c r="K3563" s="4">
        <v>1.111100111111E+23</v>
      </c>
      <c r="L3563" t="s">
        <v>11499</v>
      </c>
      <c r="M3563" t="s">
        <v>24</v>
      </c>
      <c r="N3563" t="s">
        <v>10963</v>
      </c>
      <c r="O3563" t="s">
        <v>66</v>
      </c>
      <c r="P3563" t="s">
        <v>45</v>
      </c>
      <c r="Q3563" t="s">
        <v>3943</v>
      </c>
    </row>
    <row r="3564" spans="1:17" x14ac:dyDescent="0.25">
      <c r="A3564" t="s">
        <v>11500</v>
      </c>
      <c r="B3564" t="s">
        <v>44</v>
      </c>
      <c r="C3564">
        <v>3</v>
      </c>
      <c r="D3564" t="s">
        <v>18</v>
      </c>
      <c r="E3564" t="s">
        <v>19</v>
      </c>
      <c r="F3564" s="1">
        <v>0.375</v>
      </c>
      <c r="G3564" t="s">
        <v>9216</v>
      </c>
      <c r="H3564" t="s">
        <v>38</v>
      </c>
      <c r="I3564">
        <v>60</v>
      </c>
      <c r="J3564">
        <v>23</v>
      </c>
      <c r="K3564" s="4">
        <v>1.111100111111E+23</v>
      </c>
      <c r="L3564" t="s">
        <v>11499</v>
      </c>
      <c r="M3564" t="s">
        <v>24</v>
      </c>
      <c r="N3564" t="s">
        <v>10963</v>
      </c>
      <c r="O3564" t="s">
        <v>66</v>
      </c>
      <c r="P3564" t="s">
        <v>45</v>
      </c>
      <c r="Q3564" t="s">
        <v>3944</v>
      </c>
    </row>
    <row r="3565" spans="1:17" x14ac:dyDescent="0.25">
      <c r="A3565" t="s">
        <v>11500</v>
      </c>
      <c r="B3565" t="s">
        <v>44</v>
      </c>
      <c r="C3565">
        <v>4</v>
      </c>
      <c r="D3565" t="s">
        <v>18</v>
      </c>
      <c r="E3565" t="s">
        <v>19</v>
      </c>
      <c r="F3565" s="1">
        <v>0.41666666666666669</v>
      </c>
      <c r="G3565" t="s">
        <v>9216</v>
      </c>
      <c r="H3565" t="s">
        <v>38</v>
      </c>
      <c r="I3565">
        <v>60</v>
      </c>
      <c r="J3565">
        <v>8</v>
      </c>
      <c r="K3565" s="4">
        <v>1.111100111111E+23</v>
      </c>
      <c r="L3565" t="s">
        <v>11499</v>
      </c>
      <c r="M3565" t="s">
        <v>24</v>
      </c>
      <c r="N3565" t="s">
        <v>10963</v>
      </c>
      <c r="O3565" t="s">
        <v>66</v>
      </c>
      <c r="P3565" t="s">
        <v>45</v>
      </c>
      <c r="Q3565" t="s">
        <v>3945</v>
      </c>
    </row>
    <row r="3566" spans="1:17" x14ac:dyDescent="0.25">
      <c r="A3566" t="s">
        <v>11500</v>
      </c>
      <c r="B3566" t="s">
        <v>44</v>
      </c>
      <c r="C3566">
        <v>5</v>
      </c>
      <c r="D3566" t="s">
        <v>18</v>
      </c>
      <c r="E3566" t="s">
        <v>19</v>
      </c>
      <c r="F3566" s="1">
        <v>0.41666666666666669</v>
      </c>
      <c r="G3566" t="s">
        <v>9157</v>
      </c>
      <c r="H3566" t="s">
        <v>38</v>
      </c>
      <c r="I3566">
        <v>60</v>
      </c>
      <c r="J3566">
        <v>11</v>
      </c>
      <c r="K3566" s="4">
        <v>1.111100111111E+23</v>
      </c>
      <c r="L3566" t="s">
        <v>11499</v>
      </c>
      <c r="M3566" t="s">
        <v>24</v>
      </c>
      <c r="N3566" t="s">
        <v>10963</v>
      </c>
      <c r="O3566" t="s">
        <v>66</v>
      </c>
      <c r="P3566" t="s">
        <v>45</v>
      </c>
      <c r="Q3566" t="s">
        <v>3946</v>
      </c>
    </row>
    <row r="3567" spans="1:17" x14ac:dyDescent="0.25">
      <c r="A3567" t="s">
        <v>11500</v>
      </c>
      <c r="B3567" t="s">
        <v>44</v>
      </c>
      <c r="C3567">
        <v>6</v>
      </c>
      <c r="D3567" t="s">
        <v>18</v>
      </c>
      <c r="E3567" t="s">
        <v>19</v>
      </c>
      <c r="F3567" s="1">
        <v>0.45833333333333331</v>
      </c>
      <c r="G3567" t="s">
        <v>9170</v>
      </c>
      <c r="H3567" t="s">
        <v>38</v>
      </c>
      <c r="I3567">
        <v>60</v>
      </c>
      <c r="J3567">
        <v>23</v>
      </c>
      <c r="K3567" s="4">
        <v>1.111100111111E+23</v>
      </c>
      <c r="L3567" t="s">
        <v>11499</v>
      </c>
      <c r="M3567" t="s">
        <v>24</v>
      </c>
      <c r="N3567" t="s">
        <v>10963</v>
      </c>
      <c r="O3567" t="s">
        <v>66</v>
      </c>
      <c r="P3567" t="s">
        <v>45</v>
      </c>
      <c r="Q3567" t="s">
        <v>3947</v>
      </c>
    </row>
    <row r="3568" spans="1:17" x14ac:dyDescent="0.25">
      <c r="A3568" t="s">
        <v>11500</v>
      </c>
      <c r="B3568" t="s">
        <v>44</v>
      </c>
      <c r="C3568">
        <v>7</v>
      </c>
      <c r="D3568" t="s">
        <v>18</v>
      </c>
      <c r="E3568" t="s">
        <v>19</v>
      </c>
      <c r="F3568" s="1">
        <v>0.45833333333333331</v>
      </c>
      <c r="G3568" t="s">
        <v>9349</v>
      </c>
      <c r="H3568" t="s">
        <v>38</v>
      </c>
      <c r="I3568">
        <v>60</v>
      </c>
      <c r="J3568">
        <v>25</v>
      </c>
      <c r="K3568" s="4">
        <v>1.111100111111E+23</v>
      </c>
      <c r="L3568" t="s">
        <v>11499</v>
      </c>
      <c r="M3568" t="s">
        <v>24</v>
      </c>
      <c r="N3568" t="s">
        <v>10963</v>
      </c>
      <c r="O3568" t="s">
        <v>66</v>
      </c>
      <c r="P3568" t="s">
        <v>45</v>
      </c>
      <c r="Q3568" t="s">
        <v>3948</v>
      </c>
    </row>
    <row r="3569" spans="1:17" x14ac:dyDescent="0.25">
      <c r="A3569" t="s">
        <v>11500</v>
      </c>
      <c r="B3569" t="s">
        <v>44</v>
      </c>
      <c r="C3569">
        <v>8</v>
      </c>
      <c r="D3569" t="s">
        <v>18</v>
      </c>
      <c r="E3569" t="s">
        <v>19</v>
      </c>
      <c r="F3569" s="1">
        <v>0.5</v>
      </c>
      <c r="G3569" t="s">
        <v>9349</v>
      </c>
      <c r="H3569" t="s">
        <v>38</v>
      </c>
      <c r="I3569">
        <v>60</v>
      </c>
      <c r="J3569">
        <v>10</v>
      </c>
      <c r="K3569" s="4">
        <v>1.111100111111E+23</v>
      </c>
      <c r="L3569" t="s">
        <v>11499</v>
      </c>
      <c r="M3569" t="s">
        <v>24</v>
      </c>
      <c r="N3569" t="s">
        <v>10963</v>
      </c>
      <c r="O3569" t="s">
        <v>66</v>
      </c>
      <c r="P3569" t="s">
        <v>45</v>
      </c>
      <c r="Q3569" t="s">
        <v>3949</v>
      </c>
    </row>
    <row r="3570" spans="1:17" x14ac:dyDescent="0.25">
      <c r="A3570" t="s">
        <v>11500</v>
      </c>
      <c r="B3570" t="s">
        <v>44</v>
      </c>
      <c r="C3570">
        <v>9</v>
      </c>
      <c r="D3570" t="s">
        <v>18</v>
      </c>
      <c r="E3570" t="s">
        <v>19</v>
      </c>
      <c r="F3570" s="1">
        <v>0.54166666666666663</v>
      </c>
      <c r="G3570" t="s">
        <v>9170</v>
      </c>
      <c r="H3570" t="s">
        <v>38</v>
      </c>
      <c r="I3570">
        <v>60</v>
      </c>
      <c r="J3570">
        <v>18</v>
      </c>
      <c r="K3570" s="4">
        <v>1.111100111111E+23</v>
      </c>
      <c r="L3570" t="s">
        <v>11499</v>
      </c>
      <c r="M3570" t="s">
        <v>24</v>
      </c>
      <c r="N3570" t="s">
        <v>10963</v>
      </c>
      <c r="O3570" t="s">
        <v>66</v>
      </c>
      <c r="P3570" t="s">
        <v>45</v>
      </c>
      <c r="Q3570" t="s">
        <v>3950</v>
      </c>
    </row>
    <row r="3571" spans="1:17" x14ac:dyDescent="0.25">
      <c r="A3571" t="s">
        <v>11500</v>
      </c>
      <c r="B3571" t="s">
        <v>44</v>
      </c>
      <c r="C3571">
        <v>10</v>
      </c>
      <c r="D3571" t="s">
        <v>18</v>
      </c>
      <c r="E3571" t="s">
        <v>19</v>
      </c>
      <c r="F3571" s="1">
        <v>0.54166666666666663</v>
      </c>
      <c r="G3571" t="s">
        <v>9155</v>
      </c>
      <c r="H3571" t="s">
        <v>38</v>
      </c>
      <c r="I3571">
        <v>60</v>
      </c>
      <c r="J3571">
        <v>18</v>
      </c>
      <c r="K3571" s="4">
        <v>1.111100111111E+23</v>
      </c>
      <c r="L3571" t="s">
        <v>11499</v>
      </c>
      <c r="M3571" t="s">
        <v>24</v>
      </c>
      <c r="N3571" t="s">
        <v>10963</v>
      </c>
      <c r="O3571" t="s">
        <v>66</v>
      </c>
      <c r="P3571" t="s">
        <v>45</v>
      </c>
      <c r="Q3571" t="s">
        <v>3951</v>
      </c>
    </row>
    <row r="3572" spans="1:17" x14ac:dyDescent="0.25">
      <c r="A3572" t="s">
        <v>11500</v>
      </c>
      <c r="B3572" t="s">
        <v>44</v>
      </c>
      <c r="C3572">
        <v>11</v>
      </c>
      <c r="D3572" t="s">
        <v>18</v>
      </c>
      <c r="E3572" t="s">
        <v>19</v>
      </c>
      <c r="F3572" s="1">
        <v>0.58333333333333337</v>
      </c>
      <c r="G3572" t="s">
        <v>9156</v>
      </c>
      <c r="H3572" t="s">
        <v>38</v>
      </c>
      <c r="I3572">
        <v>60</v>
      </c>
      <c r="J3572">
        <v>24</v>
      </c>
      <c r="K3572" s="4">
        <v>1.111100111111E+23</v>
      </c>
      <c r="L3572" t="s">
        <v>11499</v>
      </c>
      <c r="M3572" t="s">
        <v>24</v>
      </c>
      <c r="N3572" t="s">
        <v>10963</v>
      </c>
      <c r="O3572" t="s">
        <v>66</v>
      </c>
      <c r="P3572" t="s">
        <v>45</v>
      </c>
      <c r="Q3572" t="s">
        <v>3952</v>
      </c>
    </row>
    <row r="3573" spans="1:17" x14ac:dyDescent="0.25">
      <c r="A3573" t="s">
        <v>11500</v>
      </c>
      <c r="B3573" t="s">
        <v>44</v>
      </c>
      <c r="C3573">
        <v>12</v>
      </c>
      <c r="D3573" t="s">
        <v>18</v>
      </c>
      <c r="E3573" t="s">
        <v>19</v>
      </c>
      <c r="F3573" s="1">
        <v>0.58333333333333337</v>
      </c>
      <c r="G3573" t="s">
        <v>9216</v>
      </c>
      <c r="H3573" t="s">
        <v>38</v>
      </c>
      <c r="I3573">
        <v>60</v>
      </c>
      <c r="J3573">
        <v>24</v>
      </c>
      <c r="K3573" s="4">
        <v>1.111100111111E+23</v>
      </c>
      <c r="L3573" t="s">
        <v>11499</v>
      </c>
      <c r="M3573" t="s">
        <v>24</v>
      </c>
      <c r="N3573" t="s">
        <v>10963</v>
      </c>
      <c r="O3573" t="s">
        <v>66</v>
      </c>
      <c r="P3573" t="s">
        <v>45</v>
      </c>
      <c r="Q3573" t="s">
        <v>3953</v>
      </c>
    </row>
    <row r="3574" spans="1:17" x14ac:dyDescent="0.25">
      <c r="A3574" t="s">
        <v>11500</v>
      </c>
      <c r="B3574" t="s">
        <v>44</v>
      </c>
      <c r="C3574">
        <v>13</v>
      </c>
      <c r="D3574" t="s">
        <v>18</v>
      </c>
      <c r="E3574" t="s">
        <v>19</v>
      </c>
      <c r="F3574" s="1">
        <v>0.625</v>
      </c>
      <c r="G3574" t="s">
        <v>9170</v>
      </c>
      <c r="H3574" t="s">
        <v>38</v>
      </c>
      <c r="I3574">
        <v>60</v>
      </c>
      <c r="J3574">
        <v>21</v>
      </c>
      <c r="K3574" s="4">
        <v>1.111100111111E+23</v>
      </c>
      <c r="L3574" t="s">
        <v>11499</v>
      </c>
      <c r="M3574" t="s">
        <v>24</v>
      </c>
      <c r="N3574" t="s">
        <v>10963</v>
      </c>
      <c r="O3574" t="s">
        <v>66</v>
      </c>
      <c r="P3574" t="s">
        <v>45</v>
      </c>
      <c r="Q3574" t="s">
        <v>3954</v>
      </c>
    </row>
    <row r="3575" spans="1:17" x14ac:dyDescent="0.25">
      <c r="A3575" t="s">
        <v>11500</v>
      </c>
      <c r="B3575" t="s">
        <v>44</v>
      </c>
      <c r="C3575">
        <v>14</v>
      </c>
      <c r="D3575" t="s">
        <v>18</v>
      </c>
      <c r="E3575" t="s">
        <v>19</v>
      </c>
      <c r="F3575" s="1">
        <v>0.625</v>
      </c>
      <c r="G3575" t="s">
        <v>9216</v>
      </c>
      <c r="H3575" t="s">
        <v>38</v>
      </c>
      <c r="I3575">
        <v>60</v>
      </c>
      <c r="J3575">
        <v>23</v>
      </c>
      <c r="K3575" s="4">
        <v>1.111100111111E+23</v>
      </c>
      <c r="L3575" t="s">
        <v>11499</v>
      </c>
      <c r="M3575" t="s">
        <v>24</v>
      </c>
      <c r="N3575" t="s">
        <v>10963</v>
      </c>
      <c r="O3575" t="s">
        <v>66</v>
      </c>
      <c r="P3575" t="s">
        <v>45</v>
      </c>
      <c r="Q3575" t="s">
        <v>3955</v>
      </c>
    </row>
    <row r="3576" spans="1:17" x14ac:dyDescent="0.25">
      <c r="A3576" t="s">
        <v>11500</v>
      </c>
      <c r="B3576" t="s">
        <v>44</v>
      </c>
      <c r="C3576">
        <v>15</v>
      </c>
      <c r="D3576" t="s">
        <v>18</v>
      </c>
      <c r="E3576" t="s">
        <v>19</v>
      </c>
      <c r="F3576" s="1">
        <v>0.66666666666666663</v>
      </c>
      <c r="G3576" t="s">
        <v>9157</v>
      </c>
      <c r="H3576" t="s">
        <v>38</v>
      </c>
      <c r="I3576">
        <v>60</v>
      </c>
      <c r="J3576">
        <v>10</v>
      </c>
      <c r="K3576" s="4">
        <v>1.111100111111E+23</v>
      </c>
      <c r="L3576" t="s">
        <v>11499</v>
      </c>
      <c r="M3576" t="s">
        <v>24</v>
      </c>
      <c r="N3576" t="s">
        <v>10963</v>
      </c>
      <c r="O3576" t="s">
        <v>66</v>
      </c>
      <c r="P3576" t="s">
        <v>45</v>
      </c>
      <c r="Q3576" t="s">
        <v>3956</v>
      </c>
    </row>
    <row r="3577" spans="1:17" x14ac:dyDescent="0.25">
      <c r="A3577" t="s">
        <v>11500</v>
      </c>
      <c r="B3577" t="s">
        <v>44</v>
      </c>
      <c r="C3577">
        <v>16</v>
      </c>
      <c r="D3577" t="s">
        <v>18</v>
      </c>
      <c r="E3577" t="s">
        <v>29</v>
      </c>
      <c r="F3577" s="1">
        <v>0.375</v>
      </c>
      <c r="G3577" t="s">
        <v>9176</v>
      </c>
      <c r="H3577" t="s">
        <v>38</v>
      </c>
      <c r="I3577">
        <v>60</v>
      </c>
      <c r="J3577">
        <v>24</v>
      </c>
      <c r="K3577" s="4">
        <v>1.111100111111E+23</v>
      </c>
      <c r="L3577" t="s">
        <v>11499</v>
      </c>
      <c r="M3577" t="s">
        <v>24</v>
      </c>
      <c r="N3577" t="s">
        <v>10963</v>
      </c>
      <c r="O3577" t="s">
        <v>66</v>
      </c>
      <c r="P3577" t="s">
        <v>45</v>
      </c>
      <c r="Q3577" t="s">
        <v>3957</v>
      </c>
    </row>
    <row r="3578" spans="1:17" x14ac:dyDescent="0.25">
      <c r="A3578" t="s">
        <v>11500</v>
      </c>
      <c r="B3578" t="s">
        <v>44</v>
      </c>
      <c r="C3578">
        <v>17</v>
      </c>
      <c r="D3578" t="s">
        <v>18</v>
      </c>
      <c r="E3578" t="s">
        <v>29</v>
      </c>
      <c r="F3578" s="1">
        <v>0.41666666666666669</v>
      </c>
      <c r="G3578" t="s">
        <v>9170</v>
      </c>
      <c r="H3578" t="s">
        <v>38</v>
      </c>
      <c r="I3578">
        <v>60</v>
      </c>
      <c r="J3578">
        <v>4</v>
      </c>
      <c r="K3578" s="4">
        <v>1.111100111111E+23</v>
      </c>
      <c r="L3578" t="s">
        <v>11499</v>
      </c>
      <c r="M3578" t="s">
        <v>24</v>
      </c>
      <c r="N3578" t="s">
        <v>10963</v>
      </c>
      <c r="O3578" t="s">
        <v>66</v>
      </c>
      <c r="P3578" t="s">
        <v>45</v>
      </c>
      <c r="Q3578" t="s">
        <v>3958</v>
      </c>
    </row>
    <row r="3579" spans="1:17" x14ac:dyDescent="0.25">
      <c r="A3579" t="s">
        <v>11500</v>
      </c>
      <c r="B3579" t="s">
        <v>44</v>
      </c>
      <c r="C3579">
        <v>18</v>
      </c>
      <c r="D3579" t="s">
        <v>18</v>
      </c>
      <c r="E3579" t="s">
        <v>29</v>
      </c>
      <c r="F3579" s="1">
        <v>0.45833333333333331</v>
      </c>
      <c r="G3579" t="s">
        <v>9156</v>
      </c>
      <c r="H3579" t="s">
        <v>38</v>
      </c>
      <c r="I3579">
        <v>60</v>
      </c>
      <c r="J3579">
        <v>25</v>
      </c>
      <c r="K3579" s="4">
        <v>1.111100111111E+23</v>
      </c>
      <c r="L3579" t="s">
        <v>11499</v>
      </c>
      <c r="M3579" t="s">
        <v>24</v>
      </c>
      <c r="N3579" t="s">
        <v>10963</v>
      </c>
      <c r="O3579" t="s">
        <v>66</v>
      </c>
      <c r="P3579" t="s">
        <v>45</v>
      </c>
      <c r="Q3579" t="s">
        <v>3959</v>
      </c>
    </row>
    <row r="3580" spans="1:17" x14ac:dyDescent="0.25">
      <c r="A3580" t="s">
        <v>11500</v>
      </c>
      <c r="B3580" t="s">
        <v>44</v>
      </c>
      <c r="C3580">
        <v>19</v>
      </c>
      <c r="D3580" t="s">
        <v>18</v>
      </c>
      <c r="E3580" t="s">
        <v>29</v>
      </c>
      <c r="F3580" s="1">
        <v>0.5</v>
      </c>
      <c r="G3580" t="s">
        <v>9156</v>
      </c>
      <c r="H3580" t="s">
        <v>38</v>
      </c>
      <c r="I3580">
        <v>60</v>
      </c>
      <c r="J3580">
        <v>13</v>
      </c>
      <c r="K3580" s="4">
        <v>1.111100111111E+23</v>
      </c>
      <c r="L3580" t="s">
        <v>11499</v>
      </c>
      <c r="M3580" t="s">
        <v>24</v>
      </c>
      <c r="N3580" t="s">
        <v>10963</v>
      </c>
      <c r="O3580" t="s">
        <v>66</v>
      </c>
      <c r="P3580" t="s">
        <v>45</v>
      </c>
      <c r="Q3580" t="s">
        <v>3960</v>
      </c>
    </row>
    <row r="3581" spans="1:17" x14ac:dyDescent="0.25">
      <c r="A3581" t="s">
        <v>11500</v>
      </c>
      <c r="B3581" t="s">
        <v>44</v>
      </c>
      <c r="C3581">
        <v>20</v>
      </c>
      <c r="D3581" t="s">
        <v>18</v>
      </c>
      <c r="E3581" t="s">
        <v>29</v>
      </c>
      <c r="F3581" s="1">
        <v>0.54166666666666663</v>
      </c>
      <c r="G3581" t="s">
        <v>9156</v>
      </c>
      <c r="H3581" t="s">
        <v>38</v>
      </c>
      <c r="I3581">
        <v>60</v>
      </c>
      <c r="J3581">
        <v>22</v>
      </c>
      <c r="K3581" s="4">
        <v>1.111100111111E+23</v>
      </c>
      <c r="L3581" t="s">
        <v>11499</v>
      </c>
      <c r="M3581" t="s">
        <v>24</v>
      </c>
      <c r="N3581" t="s">
        <v>10963</v>
      </c>
      <c r="O3581" t="s">
        <v>66</v>
      </c>
      <c r="P3581" t="s">
        <v>45</v>
      </c>
      <c r="Q3581" t="s">
        <v>3961</v>
      </c>
    </row>
    <row r="3582" spans="1:17" x14ac:dyDescent="0.25">
      <c r="A3582" t="s">
        <v>11500</v>
      </c>
      <c r="B3582" t="s">
        <v>44</v>
      </c>
      <c r="C3582">
        <v>21</v>
      </c>
      <c r="D3582" t="s">
        <v>18</v>
      </c>
      <c r="E3582" t="s">
        <v>29</v>
      </c>
      <c r="F3582" s="1">
        <v>0.58333333333333337</v>
      </c>
      <c r="G3582" t="s">
        <v>9226</v>
      </c>
      <c r="H3582" t="s">
        <v>38</v>
      </c>
      <c r="I3582">
        <v>60</v>
      </c>
      <c r="J3582">
        <v>25</v>
      </c>
      <c r="K3582" s="4">
        <v>1.111100111111E+23</v>
      </c>
      <c r="L3582" t="s">
        <v>11499</v>
      </c>
      <c r="M3582" t="s">
        <v>24</v>
      </c>
      <c r="N3582" t="s">
        <v>10963</v>
      </c>
      <c r="O3582" t="s">
        <v>66</v>
      </c>
      <c r="P3582" t="s">
        <v>45</v>
      </c>
      <c r="Q3582" t="s">
        <v>3962</v>
      </c>
    </row>
    <row r="3583" spans="1:17" x14ac:dyDescent="0.25">
      <c r="A3583" t="s">
        <v>11500</v>
      </c>
      <c r="B3583" t="s">
        <v>44</v>
      </c>
      <c r="C3583">
        <v>22</v>
      </c>
      <c r="D3583" t="s">
        <v>18</v>
      </c>
      <c r="E3583" t="s">
        <v>29</v>
      </c>
      <c r="F3583" s="1">
        <v>0.625</v>
      </c>
      <c r="G3583" t="s">
        <v>9226</v>
      </c>
      <c r="H3583" t="s">
        <v>38</v>
      </c>
      <c r="I3583">
        <v>60</v>
      </c>
      <c r="J3583">
        <v>23</v>
      </c>
      <c r="K3583" s="4">
        <v>1.111100111111E+23</v>
      </c>
      <c r="L3583" t="s">
        <v>11499</v>
      </c>
      <c r="M3583" t="s">
        <v>24</v>
      </c>
      <c r="N3583" t="s">
        <v>10963</v>
      </c>
      <c r="O3583" t="s">
        <v>66</v>
      </c>
      <c r="P3583" t="s">
        <v>45</v>
      </c>
      <c r="Q3583" t="s">
        <v>3963</v>
      </c>
    </row>
    <row r="3584" spans="1:17" x14ac:dyDescent="0.25">
      <c r="A3584" t="s">
        <v>11500</v>
      </c>
      <c r="B3584" t="s">
        <v>44</v>
      </c>
      <c r="C3584">
        <v>23</v>
      </c>
      <c r="D3584" t="s">
        <v>18</v>
      </c>
      <c r="E3584" t="s">
        <v>29</v>
      </c>
      <c r="F3584" s="1">
        <v>0.66666666666666663</v>
      </c>
      <c r="G3584" t="s">
        <v>9226</v>
      </c>
      <c r="H3584" t="s">
        <v>38</v>
      </c>
      <c r="I3584">
        <v>60</v>
      </c>
      <c r="J3584">
        <v>23</v>
      </c>
      <c r="K3584" s="4">
        <v>1.111100111111E+23</v>
      </c>
      <c r="L3584" t="s">
        <v>11499</v>
      </c>
      <c r="M3584" t="s">
        <v>24</v>
      </c>
      <c r="N3584" t="s">
        <v>10963</v>
      </c>
      <c r="O3584" t="s">
        <v>66</v>
      </c>
      <c r="P3584" t="s">
        <v>45</v>
      </c>
      <c r="Q3584" t="s">
        <v>3964</v>
      </c>
    </row>
    <row r="3585" spans="1:17" x14ac:dyDescent="0.25">
      <c r="A3585" t="s">
        <v>11508</v>
      </c>
      <c r="B3585" t="s">
        <v>391</v>
      </c>
      <c r="C3585">
        <v>1</v>
      </c>
      <c r="D3585" t="s">
        <v>18</v>
      </c>
      <c r="E3585" t="s">
        <v>42</v>
      </c>
      <c r="F3585" s="1">
        <v>0.625</v>
      </c>
      <c r="G3585" t="s">
        <v>11509</v>
      </c>
      <c r="H3585" t="s">
        <v>3965</v>
      </c>
      <c r="I3585">
        <v>90</v>
      </c>
      <c r="J3585">
        <v>44</v>
      </c>
      <c r="K3585" s="4">
        <v>1.010000101E+41</v>
      </c>
      <c r="L3585" t="s">
        <v>11510</v>
      </c>
      <c r="M3585" t="s">
        <v>24</v>
      </c>
      <c r="N3585" t="s">
        <v>11511</v>
      </c>
      <c r="O3585" t="s">
        <v>25</v>
      </c>
      <c r="P3585" t="s">
        <v>9372</v>
      </c>
      <c r="Q3585" t="s">
        <v>3966</v>
      </c>
    </row>
    <row r="3586" spans="1:17" x14ac:dyDescent="0.25">
      <c r="A3586" t="s">
        <v>11508</v>
      </c>
      <c r="B3586" t="s">
        <v>17</v>
      </c>
      <c r="C3586">
        <v>1</v>
      </c>
      <c r="D3586" t="s">
        <v>18</v>
      </c>
      <c r="E3586" t="s">
        <v>19</v>
      </c>
      <c r="F3586" s="1">
        <v>0.58333333333333337</v>
      </c>
      <c r="G3586" t="s">
        <v>10669</v>
      </c>
      <c r="H3586" t="s">
        <v>3965</v>
      </c>
      <c r="I3586">
        <v>60</v>
      </c>
      <c r="J3586">
        <v>44</v>
      </c>
      <c r="K3586" s="4">
        <v>1.1111010001111099E+44</v>
      </c>
      <c r="L3586" t="s">
        <v>11510</v>
      </c>
      <c r="M3586" t="s">
        <v>915</v>
      </c>
      <c r="N3586" t="s">
        <v>11511</v>
      </c>
      <c r="O3586" t="s">
        <v>25</v>
      </c>
      <c r="P3586" t="s">
        <v>20</v>
      </c>
      <c r="Q3586" t="s">
        <v>3967</v>
      </c>
    </row>
    <row r="3587" spans="1:17" x14ac:dyDescent="0.25">
      <c r="A3587" t="s">
        <v>11508</v>
      </c>
      <c r="B3587" t="s">
        <v>28</v>
      </c>
      <c r="C3587">
        <v>1</v>
      </c>
      <c r="D3587" t="s">
        <v>18</v>
      </c>
      <c r="E3587" t="s">
        <v>33</v>
      </c>
      <c r="F3587" s="1">
        <v>0.375</v>
      </c>
      <c r="G3587" t="s">
        <v>10596</v>
      </c>
      <c r="H3587" t="s">
        <v>3965</v>
      </c>
      <c r="I3587">
        <v>60</v>
      </c>
      <c r="J3587">
        <v>44</v>
      </c>
      <c r="K3587" s="4">
        <v>1.1111110001111099E+44</v>
      </c>
      <c r="L3587" t="s">
        <v>11510</v>
      </c>
      <c r="M3587" t="s">
        <v>915</v>
      </c>
      <c r="N3587" t="s">
        <v>11511</v>
      </c>
      <c r="O3587" t="s">
        <v>25</v>
      </c>
      <c r="P3587" t="s">
        <v>20</v>
      </c>
      <c r="Q3587" t="s">
        <v>3968</v>
      </c>
    </row>
    <row r="3588" spans="1:17" x14ac:dyDescent="0.25">
      <c r="A3588" t="s">
        <v>11508</v>
      </c>
      <c r="B3588" t="s">
        <v>32</v>
      </c>
      <c r="C3588">
        <v>1</v>
      </c>
      <c r="D3588" t="s">
        <v>18</v>
      </c>
      <c r="E3588" t="s">
        <v>29</v>
      </c>
      <c r="F3588" s="1">
        <v>0.375</v>
      </c>
      <c r="G3588" t="s">
        <v>10669</v>
      </c>
      <c r="H3588" t="s">
        <v>3965</v>
      </c>
      <c r="I3588">
        <v>60</v>
      </c>
      <c r="J3588">
        <v>44</v>
      </c>
      <c r="K3588" s="4">
        <v>1.1111010001111099E+44</v>
      </c>
      <c r="L3588" t="s">
        <v>11510</v>
      </c>
      <c r="M3588" t="s">
        <v>915</v>
      </c>
      <c r="N3588" t="s">
        <v>11511</v>
      </c>
      <c r="O3588" t="s">
        <v>25</v>
      </c>
      <c r="P3588" t="s">
        <v>20</v>
      </c>
      <c r="Q3588" t="s">
        <v>3969</v>
      </c>
    </row>
    <row r="3589" spans="1:17" x14ac:dyDescent="0.25">
      <c r="A3589" t="s">
        <v>11512</v>
      </c>
      <c r="B3589" t="s">
        <v>405</v>
      </c>
      <c r="C3589">
        <v>1</v>
      </c>
      <c r="D3589" t="s">
        <v>18</v>
      </c>
      <c r="E3589" t="s">
        <v>33</v>
      </c>
      <c r="F3589" s="1">
        <v>0.58333333333333337</v>
      </c>
      <c r="G3589" t="s">
        <v>11513</v>
      </c>
      <c r="H3589" t="s">
        <v>3677</v>
      </c>
      <c r="I3589">
        <v>180</v>
      </c>
      <c r="J3589">
        <v>33</v>
      </c>
      <c r="K3589" s="4">
        <v>1.00000000101E+43</v>
      </c>
      <c r="L3589" t="s">
        <v>11514</v>
      </c>
      <c r="M3589" t="s">
        <v>24</v>
      </c>
      <c r="N3589" t="s">
        <v>10963</v>
      </c>
      <c r="O3589" t="s">
        <v>25</v>
      </c>
      <c r="P3589" t="s">
        <v>395</v>
      </c>
      <c r="Q3589" t="s">
        <v>3970</v>
      </c>
    </row>
    <row r="3590" spans="1:17" x14ac:dyDescent="0.25">
      <c r="A3590" t="s">
        <v>11512</v>
      </c>
      <c r="B3590" t="s">
        <v>17</v>
      </c>
      <c r="C3590">
        <v>1</v>
      </c>
      <c r="D3590" t="s">
        <v>18</v>
      </c>
      <c r="E3590" t="s">
        <v>29</v>
      </c>
      <c r="F3590" s="1">
        <v>0.41666666666666669</v>
      </c>
      <c r="G3590" t="s">
        <v>10669</v>
      </c>
      <c r="H3590" t="s">
        <v>3677</v>
      </c>
      <c r="I3590">
        <v>120</v>
      </c>
      <c r="J3590">
        <v>33</v>
      </c>
      <c r="K3590" s="4">
        <v>1.1111010001111099E+44</v>
      </c>
      <c r="L3590" t="s">
        <v>11514</v>
      </c>
      <c r="M3590" t="s">
        <v>915</v>
      </c>
      <c r="N3590" t="s">
        <v>10963</v>
      </c>
      <c r="O3590" t="s">
        <v>25</v>
      </c>
      <c r="P3590" t="s">
        <v>20</v>
      </c>
      <c r="Q3590" t="s">
        <v>3971</v>
      </c>
    </row>
    <row r="3591" spans="1:17" x14ac:dyDescent="0.25">
      <c r="A3591" t="s">
        <v>11512</v>
      </c>
      <c r="B3591" t="s">
        <v>28</v>
      </c>
      <c r="C3591">
        <v>1</v>
      </c>
      <c r="D3591" t="s">
        <v>18</v>
      </c>
      <c r="E3591" t="s">
        <v>42</v>
      </c>
      <c r="F3591" s="1">
        <v>0.5</v>
      </c>
      <c r="G3591" t="s">
        <v>10596</v>
      </c>
      <c r="H3591" t="s">
        <v>3677</v>
      </c>
      <c r="I3591">
        <v>120</v>
      </c>
      <c r="J3591">
        <v>33</v>
      </c>
      <c r="K3591" s="4">
        <v>1.1111110001111099E+44</v>
      </c>
      <c r="L3591" t="s">
        <v>11514</v>
      </c>
      <c r="M3591" t="s">
        <v>915</v>
      </c>
      <c r="N3591" t="s">
        <v>10963</v>
      </c>
      <c r="O3591" t="s">
        <v>25</v>
      </c>
      <c r="P3591" t="s">
        <v>20</v>
      </c>
      <c r="Q3591" t="s">
        <v>3972</v>
      </c>
    </row>
    <row r="3592" spans="1:17" x14ac:dyDescent="0.25">
      <c r="A3592" t="s">
        <v>11512</v>
      </c>
      <c r="B3592" t="s">
        <v>36</v>
      </c>
      <c r="C3592">
        <v>1</v>
      </c>
      <c r="D3592" t="s">
        <v>18</v>
      </c>
      <c r="E3592" t="s">
        <v>29</v>
      </c>
      <c r="F3592" s="1">
        <v>0.72916666666666663</v>
      </c>
      <c r="G3592" t="s">
        <v>9167</v>
      </c>
      <c r="H3592" t="s">
        <v>38</v>
      </c>
      <c r="I3592">
        <v>60</v>
      </c>
      <c r="J3592">
        <v>33</v>
      </c>
      <c r="K3592" s="4">
        <v>9.9999999999999998E+37</v>
      </c>
      <c r="L3592" t="s">
        <v>38</v>
      </c>
      <c r="M3592" t="s">
        <v>24</v>
      </c>
      <c r="N3592" t="s">
        <v>10963</v>
      </c>
      <c r="O3592" t="s">
        <v>25</v>
      </c>
      <c r="P3592" t="s">
        <v>39</v>
      </c>
      <c r="Q3592" t="s">
        <v>3973</v>
      </c>
    </row>
    <row r="3593" spans="1:17" x14ac:dyDescent="0.25">
      <c r="A3593" t="s">
        <v>11515</v>
      </c>
      <c r="B3593" t="s">
        <v>17</v>
      </c>
      <c r="C3593">
        <v>1</v>
      </c>
      <c r="D3593" t="s">
        <v>18</v>
      </c>
      <c r="E3593" t="s">
        <v>19</v>
      </c>
      <c r="F3593" s="1">
        <v>0.375</v>
      </c>
      <c r="G3593" t="s">
        <v>9177</v>
      </c>
      <c r="H3593" t="s">
        <v>3677</v>
      </c>
      <c r="I3593">
        <v>480</v>
      </c>
      <c r="J3593">
        <v>39</v>
      </c>
      <c r="K3593" s="4">
        <v>1E+48</v>
      </c>
      <c r="L3593" t="s">
        <v>11514</v>
      </c>
      <c r="M3593" t="s">
        <v>24</v>
      </c>
      <c r="N3593" t="s">
        <v>10963</v>
      </c>
      <c r="O3593" t="s">
        <v>311</v>
      </c>
      <c r="P3593" t="s">
        <v>20</v>
      </c>
      <c r="Q3593" t="s">
        <v>3974</v>
      </c>
    </row>
    <row r="3594" spans="1:17" x14ac:dyDescent="0.25">
      <c r="A3594" t="s">
        <v>11515</v>
      </c>
      <c r="B3594" t="s">
        <v>28</v>
      </c>
      <c r="C3594">
        <v>1</v>
      </c>
      <c r="D3594" t="s">
        <v>18</v>
      </c>
      <c r="E3594" t="s">
        <v>29</v>
      </c>
      <c r="F3594" s="1">
        <v>0.375</v>
      </c>
      <c r="G3594" t="s">
        <v>9177</v>
      </c>
      <c r="H3594" t="s">
        <v>3677</v>
      </c>
      <c r="I3594">
        <v>480</v>
      </c>
      <c r="J3594">
        <v>39</v>
      </c>
      <c r="K3594" s="4">
        <v>1E+48</v>
      </c>
      <c r="L3594" t="s">
        <v>11514</v>
      </c>
      <c r="M3594" t="s">
        <v>24</v>
      </c>
      <c r="N3594" t="s">
        <v>10963</v>
      </c>
      <c r="O3594" t="s">
        <v>311</v>
      </c>
      <c r="P3594" t="s">
        <v>20</v>
      </c>
      <c r="Q3594" t="s">
        <v>3975</v>
      </c>
    </row>
    <row r="3595" spans="1:17" x14ac:dyDescent="0.25">
      <c r="A3595" t="s">
        <v>11515</v>
      </c>
      <c r="B3595" t="s">
        <v>32</v>
      </c>
      <c r="C3595">
        <v>1</v>
      </c>
      <c r="D3595" t="s">
        <v>18</v>
      </c>
      <c r="E3595" t="s">
        <v>33</v>
      </c>
      <c r="F3595" s="1">
        <v>0.375</v>
      </c>
      <c r="G3595" t="s">
        <v>9177</v>
      </c>
      <c r="H3595" t="s">
        <v>3677</v>
      </c>
      <c r="I3595">
        <v>480</v>
      </c>
      <c r="J3595">
        <v>39</v>
      </c>
      <c r="K3595" s="4">
        <v>1E+48</v>
      </c>
      <c r="L3595" t="s">
        <v>11514</v>
      </c>
      <c r="M3595" t="s">
        <v>24</v>
      </c>
      <c r="N3595" t="s">
        <v>10963</v>
      </c>
      <c r="O3595" t="s">
        <v>311</v>
      </c>
      <c r="P3595" t="s">
        <v>20</v>
      </c>
      <c r="Q3595" t="s">
        <v>3976</v>
      </c>
    </row>
    <row r="3596" spans="1:17" x14ac:dyDescent="0.25">
      <c r="A3596" t="s">
        <v>11515</v>
      </c>
      <c r="B3596" t="s">
        <v>479</v>
      </c>
      <c r="C3596">
        <v>1</v>
      </c>
      <c r="D3596" t="s">
        <v>18</v>
      </c>
      <c r="E3596" t="s">
        <v>42</v>
      </c>
      <c r="F3596" s="1">
        <v>0.375</v>
      </c>
      <c r="G3596" t="s">
        <v>9177</v>
      </c>
      <c r="H3596" t="s">
        <v>3677</v>
      </c>
      <c r="I3596">
        <v>480</v>
      </c>
      <c r="J3596">
        <v>39</v>
      </c>
      <c r="K3596" s="4">
        <v>1E+48</v>
      </c>
      <c r="L3596" t="s">
        <v>11514</v>
      </c>
      <c r="M3596" t="s">
        <v>24</v>
      </c>
      <c r="N3596" t="s">
        <v>10963</v>
      </c>
      <c r="O3596" t="s">
        <v>311</v>
      </c>
      <c r="P3596" t="s">
        <v>20</v>
      </c>
      <c r="Q3596" t="s">
        <v>3977</v>
      </c>
    </row>
    <row r="3597" spans="1:17" x14ac:dyDescent="0.25">
      <c r="A3597" t="s">
        <v>11515</v>
      </c>
      <c r="B3597" t="s">
        <v>502</v>
      </c>
      <c r="C3597">
        <v>1</v>
      </c>
      <c r="D3597" t="s">
        <v>18</v>
      </c>
      <c r="E3597" t="s">
        <v>37</v>
      </c>
      <c r="F3597" s="1">
        <v>0.375</v>
      </c>
      <c r="G3597" t="s">
        <v>9177</v>
      </c>
      <c r="H3597" t="s">
        <v>3677</v>
      </c>
      <c r="I3597">
        <v>480</v>
      </c>
      <c r="J3597">
        <v>39</v>
      </c>
      <c r="K3597" s="4">
        <v>1E+48</v>
      </c>
      <c r="L3597" t="s">
        <v>11514</v>
      </c>
      <c r="M3597" t="s">
        <v>24</v>
      </c>
      <c r="N3597" t="s">
        <v>10963</v>
      </c>
      <c r="O3597" t="s">
        <v>311</v>
      </c>
      <c r="P3597" t="s">
        <v>20</v>
      </c>
      <c r="Q3597" t="s">
        <v>3978</v>
      </c>
    </row>
    <row r="3598" spans="1:17" x14ac:dyDescent="0.25">
      <c r="A3598" t="s">
        <v>11515</v>
      </c>
      <c r="B3598" t="s">
        <v>504</v>
      </c>
      <c r="C3598">
        <v>1</v>
      </c>
      <c r="D3598" t="s">
        <v>18</v>
      </c>
      <c r="E3598" t="s">
        <v>37</v>
      </c>
      <c r="F3598" s="1">
        <v>0.375</v>
      </c>
      <c r="G3598" t="s">
        <v>9209</v>
      </c>
      <c r="H3598" t="s">
        <v>3677</v>
      </c>
      <c r="I3598">
        <v>180</v>
      </c>
      <c r="J3598">
        <v>39</v>
      </c>
      <c r="K3598" s="4">
        <v>1E+47</v>
      </c>
      <c r="L3598" t="s">
        <v>11514</v>
      </c>
      <c r="M3598" t="s">
        <v>24</v>
      </c>
      <c r="N3598" t="s">
        <v>10963</v>
      </c>
      <c r="O3598" t="s">
        <v>311</v>
      </c>
      <c r="P3598" t="s">
        <v>20</v>
      </c>
      <c r="Q3598" t="s">
        <v>3979</v>
      </c>
    </row>
    <row r="3599" spans="1:17" x14ac:dyDescent="0.25">
      <c r="A3599" t="s">
        <v>11516</v>
      </c>
      <c r="B3599" t="s">
        <v>17</v>
      </c>
      <c r="C3599">
        <v>1</v>
      </c>
      <c r="D3599" t="s">
        <v>18</v>
      </c>
      <c r="E3599" t="s">
        <v>19</v>
      </c>
      <c r="F3599" s="1">
        <v>0.625</v>
      </c>
      <c r="G3599" t="s">
        <v>10630</v>
      </c>
      <c r="H3599" t="s">
        <v>11517</v>
      </c>
      <c r="I3599">
        <v>60</v>
      </c>
      <c r="J3599">
        <v>35</v>
      </c>
      <c r="K3599" s="4">
        <v>1.1111100111111E+24</v>
      </c>
      <c r="L3599" t="s">
        <v>11518</v>
      </c>
      <c r="M3599" t="s">
        <v>915</v>
      </c>
      <c r="N3599" t="s">
        <v>10839</v>
      </c>
      <c r="O3599" t="s">
        <v>66</v>
      </c>
      <c r="P3599" t="s">
        <v>20</v>
      </c>
      <c r="Q3599" t="s">
        <v>3980</v>
      </c>
    </row>
    <row r="3600" spans="1:17" x14ac:dyDescent="0.25">
      <c r="A3600" t="s">
        <v>11516</v>
      </c>
      <c r="B3600" t="s">
        <v>28</v>
      </c>
      <c r="C3600">
        <v>1</v>
      </c>
      <c r="D3600" t="s">
        <v>18</v>
      </c>
      <c r="E3600" t="s">
        <v>29</v>
      </c>
      <c r="F3600" s="1">
        <v>0.375</v>
      </c>
      <c r="G3600" t="s">
        <v>11519</v>
      </c>
      <c r="H3600" t="s">
        <v>11520</v>
      </c>
      <c r="I3600">
        <v>60</v>
      </c>
      <c r="J3600">
        <v>38</v>
      </c>
      <c r="K3600" s="4">
        <v>1.1111100111111E+24</v>
      </c>
      <c r="L3600" t="s">
        <v>11518</v>
      </c>
      <c r="M3600" t="s">
        <v>915</v>
      </c>
      <c r="N3600" t="s">
        <v>10839</v>
      </c>
      <c r="O3600" t="s">
        <v>66</v>
      </c>
      <c r="P3600" t="s">
        <v>20</v>
      </c>
      <c r="Q3600" t="s">
        <v>3981</v>
      </c>
    </row>
    <row r="3601" spans="1:17" x14ac:dyDescent="0.25">
      <c r="A3601" t="s">
        <v>11516</v>
      </c>
      <c r="B3601" t="s">
        <v>32</v>
      </c>
      <c r="C3601">
        <v>1</v>
      </c>
      <c r="D3601" t="s">
        <v>18</v>
      </c>
      <c r="E3601" t="s">
        <v>42</v>
      </c>
      <c r="F3601" s="1">
        <v>0.375</v>
      </c>
      <c r="G3601" t="s">
        <v>11519</v>
      </c>
      <c r="H3601" t="s">
        <v>11521</v>
      </c>
      <c r="I3601">
        <v>60</v>
      </c>
      <c r="J3601">
        <v>38</v>
      </c>
      <c r="K3601" s="4">
        <v>1.1111100111111E+24</v>
      </c>
      <c r="L3601" t="s">
        <v>11518</v>
      </c>
      <c r="M3601" t="s">
        <v>915</v>
      </c>
      <c r="N3601" t="s">
        <v>10839</v>
      </c>
      <c r="O3601" t="s">
        <v>66</v>
      </c>
      <c r="P3601" t="s">
        <v>20</v>
      </c>
      <c r="Q3601" t="s">
        <v>3982</v>
      </c>
    </row>
    <row r="3602" spans="1:17" x14ac:dyDescent="0.25">
      <c r="A3602" t="s">
        <v>11522</v>
      </c>
      <c r="B3602" t="s">
        <v>17</v>
      </c>
      <c r="C3602">
        <v>1</v>
      </c>
      <c r="D3602" t="s">
        <v>18</v>
      </c>
      <c r="E3602" t="s">
        <v>33</v>
      </c>
      <c r="F3602" s="1">
        <v>0.58333333333333337</v>
      </c>
      <c r="G3602" t="s">
        <v>9160</v>
      </c>
      <c r="H3602" t="s">
        <v>11523</v>
      </c>
      <c r="I3602">
        <v>60</v>
      </c>
      <c r="J3602">
        <v>37</v>
      </c>
      <c r="K3602" s="4">
        <v>1.1111110001111099E+44</v>
      </c>
      <c r="L3602" t="s">
        <v>11524</v>
      </c>
      <c r="M3602" t="s">
        <v>24</v>
      </c>
      <c r="N3602" t="s">
        <v>10839</v>
      </c>
      <c r="O3602" t="s">
        <v>25</v>
      </c>
      <c r="P3602" t="s">
        <v>20</v>
      </c>
      <c r="Q3602" t="s">
        <v>3983</v>
      </c>
    </row>
    <row r="3603" spans="1:17" x14ac:dyDescent="0.25">
      <c r="A3603" t="s">
        <v>11522</v>
      </c>
      <c r="B3603" t="s">
        <v>28</v>
      </c>
      <c r="C3603" t="s">
        <v>411</v>
      </c>
      <c r="D3603" t="s">
        <v>18</v>
      </c>
      <c r="E3603" t="s">
        <v>19</v>
      </c>
      <c r="F3603" s="1">
        <v>0.41666666666666669</v>
      </c>
      <c r="G3603" t="s">
        <v>9194</v>
      </c>
      <c r="H3603" t="s">
        <v>38</v>
      </c>
      <c r="I3603">
        <v>60</v>
      </c>
      <c r="J3603">
        <v>37</v>
      </c>
      <c r="K3603" s="4">
        <v>1.010001E+40</v>
      </c>
      <c r="L3603" t="s">
        <v>11524</v>
      </c>
      <c r="M3603" t="s">
        <v>24</v>
      </c>
      <c r="N3603" t="s">
        <v>10839</v>
      </c>
      <c r="O3603" t="s">
        <v>25</v>
      </c>
      <c r="P3603" t="s">
        <v>20</v>
      </c>
      <c r="Q3603" t="s">
        <v>3984</v>
      </c>
    </row>
    <row r="3604" spans="1:17" x14ac:dyDescent="0.25">
      <c r="A3604" t="s">
        <v>11522</v>
      </c>
      <c r="B3604" t="s">
        <v>28</v>
      </c>
      <c r="C3604" t="s">
        <v>413</v>
      </c>
      <c r="D3604" t="s">
        <v>18</v>
      </c>
      <c r="E3604" t="s">
        <v>42</v>
      </c>
      <c r="F3604" s="1">
        <v>0.66666666666666663</v>
      </c>
      <c r="G3604" t="s">
        <v>9195</v>
      </c>
      <c r="H3604" t="s">
        <v>11525</v>
      </c>
      <c r="I3604">
        <v>60</v>
      </c>
      <c r="J3604">
        <v>37</v>
      </c>
      <c r="K3604" s="4">
        <v>1.1110000000111101E+44</v>
      </c>
      <c r="L3604" t="s">
        <v>11524</v>
      </c>
      <c r="M3604" t="s">
        <v>24</v>
      </c>
      <c r="N3604" t="s">
        <v>10839</v>
      </c>
      <c r="O3604" t="s">
        <v>25</v>
      </c>
      <c r="P3604" t="s">
        <v>20</v>
      </c>
      <c r="Q3604" t="s">
        <v>3984</v>
      </c>
    </row>
    <row r="3605" spans="1:17" x14ac:dyDescent="0.25">
      <c r="A3605" t="s">
        <v>11522</v>
      </c>
      <c r="B3605" t="s">
        <v>32</v>
      </c>
      <c r="C3605">
        <v>1</v>
      </c>
      <c r="D3605" t="s">
        <v>18</v>
      </c>
      <c r="E3605" t="s">
        <v>29</v>
      </c>
      <c r="F3605" s="1">
        <v>0.45833333333333331</v>
      </c>
      <c r="G3605" t="s">
        <v>9202</v>
      </c>
      <c r="H3605" t="s">
        <v>11526</v>
      </c>
      <c r="I3605">
        <v>60</v>
      </c>
      <c r="J3605">
        <v>37</v>
      </c>
      <c r="K3605" s="4">
        <v>1.1111010001111099E+44</v>
      </c>
      <c r="L3605" t="s">
        <v>11524</v>
      </c>
      <c r="M3605" t="s">
        <v>24</v>
      </c>
      <c r="N3605" t="s">
        <v>10839</v>
      </c>
      <c r="O3605" t="s">
        <v>25</v>
      </c>
      <c r="P3605" t="s">
        <v>20</v>
      </c>
      <c r="Q3605" t="s">
        <v>3985</v>
      </c>
    </row>
    <row r="3606" spans="1:17" x14ac:dyDescent="0.25">
      <c r="A3606" t="s">
        <v>11522</v>
      </c>
      <c r="B3606" t="s">
        <v>479</v>
      </c>
      <c r="C3606">
        <v>1</v>
      </c>
      <c r="D3606" t="s">
        <v>18</v>
      </c>
      <c r="E3606" t="s">
        <v>19</v>
      </c>
      <c r="F3606" s="1">
        <v>0.41666666666666669</v>
      </c>
      <c r="G3606" t="s">
        <v>9194</v>
      </c>
      <c r="H3606" t="s">
        <v>38</v>
      </c>
      <c r="I3606">
        <v>60</v>
      </c>
      <c r="J3606">
        <v>37</v>
      </c>
      <c r="K3606" s="4">
        <v>9.9999999999999995E+32</v>
      </c>
      <c r="L3606" t="s">
        <v>38</v>
      </c>
      <c r="M3606" t="s">
        <v>24</v>
      </c>
      <c r="N3606" t="s">
        <v>10839</v>
      </c>
      <c r="O3606" t="s">
        <v>25</v>
      </c>
      <c r="P3606" t="s">
        <v>20</v>
      </c>
      <c r="Q3606" t="s">
        <v>3986</v>
      </c>
    </row>
    <row r="3607" spans="1:17" x14ac:dyDescent="0.25">
      <c r="A3607" t="s">
        <v>11522</v>
      </c>
      <c r="B3607" t="s">
        <v>41</v>
      </c>
      <c r="C3607">
        <v>1</v>
      </c>
      <c r="D3607" t="s">
        <v>18</v>
      </c>
      <c r="E3607" t="s">
        <v>37</v>
      </c>
      <c r="F3607" s="1">
        <v>0.5625</v>
      </c>
      <c r="G3607" t="s">
        <v>9267</v>
      </c>
      <c r="H3607" t="s">
        <v>38</v>
      </c>
      <c r="I3607">
        <v>120</v>
      </c>
      <c r="J3607">
        <v>37</v>
      </c>
      <c r="K3607" s="4">
        <v>9.9999999999999995E+32</v>
      </c>
      <c r="L3607" t="s">
        <v>38</v>
      </c>
      <c r="M3607" t="s">
        <v>24</v>
      </c>
      <c r="N3607" t="s">
        <v>10839</v>
      </c>
      <c r="O3607" t="s">
        <v>25</v>
      </c>
      <c r="P3607" t="s">
        <v>39</v>
      </c>
      <c r="Q3607" t="s">
        <v>3987</v>
      </c>
    </row>
    <row r="3608" spans="1:17" x14ac:dyDescent="0.25">
      <c r="A3608" t="s">
        <v>11527</v>
      </c>
      <c r="B3608" t="s">
        <v>17</v>
      </c>
      <c r="C3608">
        <v>1</v>
      </c>
      <c r="D3608" t="s">
        <v>18</v>
      </c>
      <c r="E3608" t="s">
        <v>19</v>
      </c>
      <c r="F3608" s="1">
        <v>0.625</v>
      </c>
      <c r="G3608" t="s">
        <v>10379</v>
      </c>
      <c r="H3608" t="s">
        <v>11528</v>
      </c>
      <c r="I3608">
        <v>60</v>
      </c>
      <c r="J3608">
        <v>36</v>
      </c>
      <c r="K3608" s="4">
        <v>1.1111100111111E+24</v>
      </c>
      <c r="L3608" t="s">
        <v>11529</v>
      </c>
      <c r="M3608" t="s">
        <v>915</v>
      </c>
      <c r="N3608" t="s">
        <v>10839</v>
      </c>
      <c r="O3608" t="s">
        <v>66</v>
      </c>
      <c r="P3608" t="s">
        <v>20</v>
      </c>
      <c r="Q3608" t="s">
        <v>3988</v>
      </c>
    </row>
    <row r="3609" spans="1:17" x14ac:dyDescent="0.25">
      <c r="A3609" t="s">
        <v>11527</v>
      </c>
      <c r="B3609" t="s">
        <v>28</v>
      </c>
      <c r="C3609">
        <v>1</v>
      </c>
      <c r="D3609" t="s">
        <v>18</v>
      </c>
      <c r="E3609" t="s">
        <v>29</v>
      </c>
      <c r="F3609" s="1">
        <v>0.375</v>
      </c>
      <c r="G3609" t="s">
        <v>9838</v>
      </c>
      <c r="H3609" t="s">
        <v>11530</v>
      </c>
      <c r="I3609">
        <v>60</v>
      </c>
      <c r="J3609">
        <v>36</v>
      </c>
      <c r="K3609" s="4">
        <v>1.1111100111111E+24</v>
      </c>
      <c r="L3609" t="s">
        <v>11529</v>
      </c>
      <c r="M3609" t="s">
        <v>915</v>
      </c>
      <c r="N3609" t="s">
        <v>10839</v>
      </c>
      <c r="O3609" t="s">
        <v>66</v>
      </c>
      <c r="P3609" t="s">
        <v>20</v>
      </c>
      <c r="Q3609" t="s">
        <v>3989</v>
      </c>
    </row>
    <row r="3610" spans="1:17" x14ac:dyDescent="0.25">
      <c r="A3610" t="s">
        <v>11527</v>
      </c>
      <c r="B3610" t="s">
        <v>32</v>
      </c>
      <c r="C3610">
        <v>1</v>
      </c>
      <c r="D3610" t="s">
        <v>18</v>
      </c>
      <c r="E3610" t="s">
        <v>42</v>
      </c>
      <c r="F3610" s="1">
        <v>0.375</v>
      </c>
      <c r="G3610" t="s">
        <v>9838</v>
      </c>
      <c r="H3610" t="s">
        <v>11531</v>
      </c>
      <c r="I3610">
        <v>60</v>
      </c>
      <c r="J3610">
        <v>36</v>
      </c>
      <c r="K3610" s="4">
        <v>1.1111100111111E+24</v>
      </c>
      <c r="L3610" t="s">
        <v>11529</v>
      </c>
      <c r="M3610" t="s">
        <v>915</v>
      </c>
      <c r="N3610" t="s">
        <v>10839</v>
      </c>
      <c r="O3610" t="s">
        <v>66</v>
      </c>
      <c r="P3610" t="s">
        <v>20</v>
      </c>
      <c r="Q3610" t="s">
        <v>3990</v>
      </c>
    </row>
    <row r="3611" spans="1:17" x14ac:dyDescent="0.25">
      <c r="A3611" t="s">
        <v>11527</v>
      </c>
      <c r="B3611" t="s">
        <v>479</v>
      </c>
      <c r="C3611">
        <v>1</v>
      </c>
      <c r="D3611" t="s">
        <v>18</v>
      </c>
      <c r="E3611" t="s">
        <v>29</v>
      </c>
      <c r="F3611" s="1">
        <v>0.58333333333333337</v>
      </c>
      <c r="G3611" t="s">
        <v>10173</v>
      </c>
      <c r="H3611" t="s">
        <v>2881</v>
      </c>
      <c r="I3611">
        <v>120</v>
      </c>
      <c r="J3611">
        <v>36</v>
      </c>
      <c r="K3611" s="4">
        <v>1E+20</v>
      </c>
      <c r="L3611" t="s">
        <v>38</v>
      </c>
      <c r="M3611" t="s">
        <v>24</v>
      </c>
      <c r="N3611" t="s">
        <v>10839</v>
      </c>
      <c r="O3611" t="s">
        <v>66</v>
      </c>
      <c r="P3611" t="s">
        <v>20</v>
      </c>
      <c r="Q3611" t="s">
        <v>3991</v>
      </c>
    </row>
    <row r="3612" spans="1:17" x14ac:dyDescent="0.25">
      <c r="A3612" t="s">
        <v>11527</v>
      </c>
      <c r="B3612" t="s">
        <v>502</v>
      </c>
      <c r="C3612">
        <v>1</v>
      </c>
      <c r="D3612" t="s">
        <v>18</v>
      </c>
      <c r="E3612" t="s">
        <v>33</v>
      </c>
      <c r="F3612" s="1">
        <v>0.58333333333333337</v>
      </c>
      <c r="G3612" t="s">
        <v>9359</v>
      </c>
      <c r="H3612" t="s">
        <v>2881</v>
      </c>
      <c r="I3612">
        <v>120</v>
      </c>
      <c r="J3612">
        <v>36</v>
      </c>
      <c r="K3612" s="4">
        <v>1E+20</v>
      </c>
      <c r="L3612" t="s">
        <v>38</v>
      </c>
      <c r="M3612" t="s">
        <v>24</v>
      </c>
      <c r="N3612" t="s">
        <v>10839</v>
      </c>
      <c r="O3612" t="s">
        <v>66</v>
      </c>
      <c r="P3612" t="s">
        <v>20</v>
      </c>
      <c r="Q3612" t="s">
        <v>3992</v>
      </c>
    </row>
    <row r="3613" spans="1:17" x14ac:dyDescent="0.25">
      <c r="A3613" t="s">
        <v>11532</v>
      </c>
      <c r="B3613" t="s">
        <v>391</v>
      </c>
      <c r="C3613">
        <v>1</v>
      </c>
      <c r="D3613" t="s">
        <v>18</v>
      </c>
      <c r="E3613" t="s">
        <v>42</v>
      </c>
      <c r="F3613" s="1">
        <v>0.625</v>
      </c>
      <c r="G3613" t="s">
        <v>11509</v>
      </c>
      <c r="H3613" t="s">
        <v>3965</v>
      </c>
      <c r="I3613">
        <v>90</v>
      </c>
      <c r="J3613">
        <v>1</v>
      </c>
      <c r="K3613" s="4">
        <v>1.010000101E+41</v>
      </c>
      <c r="L3613" t="s">
        <v>11510</v>
      </c>
      <c r="M3613" t="s">
        <v>24</v>
      </c>
      <c r="N3613" t="s">
        <v>11511</v>
      </c>
      <c r="O3613" t="s">
        <v>25</v>
      </c>
      <c r="P3613" t="s">
        <v>9372</v>
      </c>
      <c r="Q3613" t="s">
        <v>3993</v>
      </c>
    </row>
    <row r="3614" spans="1:17" x14ac:dyDescent="0.25">
      <c r="A3614" t="s">
        <v>11532</v>
      </c>
      <c r="B3614" t="s">
        <v>17</v>
      </c>
      <c r="C3614">
        <v>1</v>
      </c>
      <c r="D3614" t="s">
        <v>18</v>
      </c>
      <c r="E3614" t="s">
        <v>19</v>
      </c>
      <c r="F3614" s="1">
        <v>0.58333333333333337</v>
      </c>
      <c r="G3614" t="s">
        <v>10669</v>
      </c>
      <c r="H3614" t="s">
        <v>3965</v>
      </c>
      <c r="I3614">
        <v>60</v>
      </c>
      <c r="J3614">
        <v>1</v>
      </c>
      <c r="K3614" s="4">
        <v>1.1111010001111099E+44</v>
      </c>
      <c r="L3614" t="s">
        <v>11510</v>
      </c>
      <c r="M3614" t="s">
        <v>915</v>
      </c>
      <c r="N3614" t="s">
        <v>11511</v>
      </c>
      <c r="O3614" t="s">
        <v>25</v>
      </c>
      <c r="P3614" t="s">
        <v>20</v>
      </c>
      <c r="Q3614" t="s">
        <v>3994</v>
      </c>
    </row>
    <row r="3615" spans="1:17" x14ac:dyDescent="0.25">
      <c r="A3615" t="s">
        <v>11532</v>
      </c>
      <c r="B3615" t="s">
        <v>28</v>
      </c>
      <c r="C3615">
        <v>1</v>
      </c>
      <c r="D3615" t="s">
        <v>18</v>
      </c>
      <c r="E3615" t="s">
        <v>33</v>
      </c>
      <c r="F3615" s="1">
        <v>0.375</v>
      </c>
      <c r="G3615" t="s">
        <v>10596</v>
      </c>
      <c r="H3615" t="s">
        <v>3965</v>
      </c>
      <c r="I3615">
        <v>60</v>
      </c>
      <c r="J3615">
        <v>1</v>
      </c>
      <c r="K3615" s="4">
        <v>1.1111110001111099E+44</v>
      </c>
      <c r="L3615" t="s">
        <v>11510</v>
      </c>
      <c r="M3615" t="s">
        <v>915</v>
      </c>
      <c r="N3615" t="s">
        <v>11511</v>
      </c>
      <c r="O3615" t="s">
        <v>25</v>
      </c>
      <c r="P3615" t="s">
        <v>20</v>
      </c>
      <c r="Q3615" t="s">
        <v>3995</v>
      </c>
    </row>
    <row r="3616" spans="1:17" x14ac:dyDescent="0.25">
      <c r="A3616" t="s">
        <v>11532</v>
      </c>
      <c r="B3616" t="s">
        <v>32</v>
      </c>
      <c r="C3616">
        <v>1</v>
      </c>
      <c r="D3616" t="s">
        <v>18</v>
      </c>
      <c r="E3616" t="s">
        <v>29</v>
      </c>
      <c r="F3616" s="1">
        <v>0.375</v>
      </c>
      <c r="G3616" t="s">
        <v>10669</v>
      </c>
      <c r="H3616" t="s">
        <v>3965</v>
      </c>
      <c r="I3616">
        <v>60</v>
      </c>
      <c r="J3616">
        <v>1</v>
      </c>
      <c r="K3616" s="4">
        <v>1.1111010001111099E+44</v>
      </c>
      <c r="L3616" t="s">
        <v>11510</v>
      </c>
      <c r="M3616" t="s">
        <v>915</v>
      </c>
      <c r="N3616" t="s">
        <v>11511</v>
      </c>
      <c r="O3616" t="s">
        <v>25</v>
      </c>
      <c r="P3616" t="s">
        <v>20</v>
      </c>
      <c r="Q3616" t="s">
        <v>3996</v>
      </c>
    </row>
    <row r="3617" spans="1:17" x14ac:dyDescent="0.25">
      <c r="A3617" t="s">
        <v>11533</v>
      </c>
      <c r="B3617" t="s">
        <v>17</v>
      </c>
      <c r="C3617">
        <v>1</v>
      </c>
      <c r="D3617" t="s">
        <v>18</v>
      </c>
      <c r="E3617" t="s">
        <v>29</v>
      </c>
      <c r="F3617" s="1">
        <v>0.41666666666666669</v>
      </c>
      <c r="G3617" t="s">
        <v>9167</v>
      </c>
      <c r="H3617" t="s">
        <v>11534</v>
      </c>
      <c r="I3617">
        <v>60</v>
      </c>
      <c r="J3617">
        <v>7</v>
      </c>
      <c r="K3617" s="4">
        <v>1.1111010001111099E+44</v>
      </c>
      <c r="L3617" t="s">
        <v>11535</v>
      </c>
      <c r="M3617" t="s">
        <v>24</v>
      </c>
      <c r="N3617" t="s">
        <v>9286</v>
      </c>
      <c r="O3617" t="s">
        <v>25</v>
      </c>
      <c r="P3617" t="s">
        <v>20</v>
      </c>
      <c r="Q3617" t="s">
        <v>4000</v>
      </c>
    </row>
    <row r="3618" spans="1:17" x14ac:dyDescent="0.25">
      <c r="A3618" t="s">
        <v>11533</v>
      </c>
      <c r="B3618" t="s">
        <v>28</v>
      </c>
      <c r="C3618">
        <v>1</v>
      </c>
      <c r="D3618" t="s">
        <v>18</v>
      </c>
      <c r="E3618" t="s">
        <v>42</v>
      </c>
      <c r="F3618" s="1">
        <v>0.54166666666666663</v>
      </c>
      <c r="G3618" t="s">
        <v>9167</v>
      </c>
      <c r="H3618" t="s">
        <v>11536</v>
      </c>
      <c r="I3618">
        <v>60</v>
      </c>
      <c r="J3618">
        <v>8</v>
      </c>
      <c r="K3618" s="4">
        <v>1.1111110001111099E+44</v>
      </c>
      <c r="L3618" t="s">
        <v>11535</v>
      </c>
      <c r="M3618" t="s">
        <v>24</v>
      </c>
      <c r="N3618" t="s">
        <v>9286</v>
      </c>
      <c r="O3618" t="s">
        <v>25</v>
      </c>
      <c r="P3618" t="s">
        <v>20</v>
      </c>
      <c r="Q3618" t="s">
        <v>4001</v>
      </c>
    </row>
    <row r="3619" spans="1:17" x14ac:dyDescent="0.25">
      <c r="A3619" t="s">
        <v>11533</v>
      </c>
      <c r="B3619" t="s">
        <v>44</v>
      </c>
      <c r="C3619">
        <v>1</v>
      </c>
      <c r="D3619" t="s">
        <v>18</v>
      </c>
      <c r="E3619" t="s">
        <v>42</v>
      </c>
      <c r="F3619" s="1">
        <v>0.41666666666666669</v>
      </c>
      <c r="G3619" t="s">
        <v>9156</v>
      </c>
      <c r="H3619" t="s">
        <v>38</v>
      </c>
      <c r="I3619">
        <v>60</v>
      </c>
      <c r="J3619">
        <v>2</v>
      </c>
      <c r="K3619" s="4">
        <v>1.1111100011111E+43</v>
      </c>
      <c r="L3619" t="s">
        <v>11535</v>
      </c>
      <c r="M3619" t="s">
        <v>24</v>
      </c>
      <c r="N3619" t="s">
        <v>9286</v>
      </c>
      <c r="O3619" t="s">
        <v>25</v>
      </c>
      <c r="P3619" t="s">
        <v>45</v>
      </c>
      <c r="Q3619" t="s">
        <v>4002</v>
      </c>
    </row>
    <row r="3620" spans="1:17" x14ac:dyDescent="0.25">
      <c r="A3620" t="s">
        <v>11533</v>
      </c>
      <c r="B3620" t="s">
        <v>44</v>
      </c>
      <c r="C3620">
        <v>2</v>
      </c>
      <c r="D3620" t="s">
        <v>18</v>
      </c>
      <c r="E3620" t="s">
        <v>42</v>
      </c>
      <c r="F3620" s="1">
        <v>0.45833333333333331</v>
      </c>
      <c r="G3620" t="s">
        <v>9210</v>
      </c>
      <c r="H3620" t="s">
        <v>38</v>
      </c>
      <c r="I3620">
        <v>60</v>
      </c>
      <c r="J3620">
        <v>2</v>
      </c>
      <c r="K3620" s="4">
        <v>1.1111100011111E+43</v>
      </c>
      <c r="L3620" t="s">
        <v>11535</v>
      </c>
      <c r="M3620" t="s">
        <v>24</v>
      </c>
      <c r="N3620" t="s">
        <v>9286</v>
      </c>
      <c r="O3620" t="s">
        <v>25</v>
      </c>
      <c r="P3620" t="s">
        <v>45</v>
      </c>
      <c r="Q3620" t="s">
        <v>4003</v>
      </c>
    </row>
    <row r="3621" spans="1:17" x14ac:dyDescent="0.25">
      <c r="A3621" t="s">
        <v>11533</v>
      </c>
      <c r="B3621" t="s">
        <v>44</v>
      </c>
      <c r="C3621">
        <v>3</v>
      </c>
      <c r="D3621" t="s">
        <v>18</v>
      </c>
      <c r="E3621" t="s">
        <v>42</v>
      </c>
      <c r="F3621" s="1">
        <v>0.5</v>
      </c>
      <c r="G3621" t="s">
        <v>9194</v>
      </c>
      <c r="H3621" t="s">
        <v>38</v>
      </c>
      <c r="I3621">
        <v>60</v>
      </c>
      <c r="J3621">
        <v>2</v>
      </c>
      <c r="K3621" s="4">
        <v>1.1111100011111E+43</v>
      </c>
      <c r="L3621" t="s">
        <v>11535</v>
      </c>
      <c r="M3621" t="s">
        <v>24</v>
      </c>
      <c r="N3621" t="s">
        <v>9286</v>
      </c>
      <c r="O3621" t="s">
        <v>25</v>
      </c>
      <c r="P3621" t="s">
        <v>45</v>
      </c>
      <c r="Q3621" t="s">
        <v>4004</v>
      </c>
    </row>
    <row r="3622" spans="1:17" x14ac:dyDescent="0.25">
      <c r="A3622" t="s">
        <v>11533</v>
      </c>
      <c r="B3622" t="s">
        <v>44</v>
      </c>
      <c r="C3622">
        <v>4</v>
      </c>
      <c r="D3622" t="s">
        <v>18</v>
      </c>
      <c r="E3622" t="s">
        <v>37</v>
      </c>
      <c r="F3622" s="1">
        <v>0.41666666666666669</v>
      </c>
      <c r="G3622" t="s">
        <v>9155</v>
      </c>
      <c r="H3622" t="s">
        <v>38</v>
      </c>
      <c r="I3622">
        <v>60</v>
      </c>
      <c r="J3622">
        <v>1</v>
      </c>
      <c r="K3622" s="4">
        <v>1.1101100011111E+43</v>
      </c>
      <c r="L3622" t="s">
        <v>11535</v>
      </c>
      <c r="M3622" t="s">
        <v>24</v>
      </c>
      <c r="N3622" t="s">
        <v>9286</v>
      </c>
      <c r="O3622" t="s">
        <v>25</v>
      </c>
      <c r="P3622" t="s">
        <v>45</v>
      </c>
      <c r="Q3622" t="s">
        <v>4005</v>
      </c>
    </row>
    <row r="3623" spans="1:17" x14ac:dyDescent="0.25">
      <c r="A3623" t="s">
        <v>11533</v>
      </c>
      <c r="B3623" t="s">
        <v>44</v>
      </c>
      <c r="C3623">
        <v>5</v>
      </c>
      <c r="D3623" t="s">
        <v>18</v>
      </c>
      <c r="E3623" t="s">
        <v>37</v>
      </c>
      <c r="F3623" s="1">
        <v>0.45833333333333331</v>
      </c>
      <c r="G3623" t="s">
        <v>9170</v>
      </c>
      <c r="H3623" t="s">
        <v>38</v>
      </c>
      <c r="I3623">
        <v>60</v>
      </c>
      <c r="J3623">
        <v>1</v>
      </c>
      <c r="K3623" s="4">
        <v>1.1101100011111E+43</v>
      </c>
      <c r="L3623" t="s">
        <v>11535</v>
      </c>
      <c r="M3623" t="s">
        <v>24</v>
      </c>
      <c r="N3623" t="s">
        <v>9286</v>
      </c>
      <c r="O3623" t="s">
        <v>25</v>
      </c>
      <c r="P3623" t="s">
        <v>45</v>
      </c>
      <c r="Q3623" t="s">
        <v>4006</v>
      </c>
    </row>
    <row r="3624" spans="1:17" x14ac:dyDescent="0.25">
      <c r="A3624" t="s">
        <v>11537</v>
      </c>
      <c r="B3624" t="s">
        <v>36</v>
      </c>
      <c r="C3624">
        <v>1</v>
      </c>
      <c r="D3624" t="s">
        <v>18</v>
      </c>
      <c r="E3624" t="s">
        <v>42</v>
      </c>
      <c r="F3624" s="1">
        <v>0.64583333333333337</v>
      </c>
      <c r="G3624" t="s">
        <v>9186</v>
      </c>
      <c r="H3624" t="s">
        <v>3997</v>
      </c>
      <c r="I3624">
        <v>60</v>
      </c>
      <c r="J3624">
        <v>6</v>
      </c>
      <c r="K3624" s="4">
        <v>9.9999999999999995E+48</v>
      </c>
      <c r="L3624" t="s">
        <v>38</v>
      </c>
      <c r="M3624" t="s">
        <v>24</v>
      </c>
      <c r="N3624" t="s">
        <v>9286</v>
      </c>
      <c r="O3624" t="s">
        <v>311</v>
      </c>
      <c r="P3624" t="s">
        <v>39</v>
      </c>
      <c r="Q3624" t="s">
        <v>4007</v>
      </c>
    </row>
    <row r="3625" spans="1:17" x14ac:dyDescent="0.25">
      <c r="A3625" t="s">
        <v>11537</v>
      </c>
      <c r="B3625" t="s">
        <v>41</v>
      </c>
      <c r="C3625">
        <v>1</v>
      </c>
      <c r="D3625" t="s">
        <v>18</v>
      </c>
      <c r="E3625" t="s">
        <v>42</v>
      </c>
      <c r="F3625" s="1">
        <v>0.64583333333333337</v>
      </c>
      <c r="G3625" t="s">
        <v>9186</v>
      </c>
      <c r="H3625" t="s">
        <v>3997</v>
      </c>
      <c r="I3625">
        <v>60</v>
      </c>
      <c r="J3625">
        <v>6</v>
      </c>
      <c r="K3625" s="4">
        <v>9.9999999999999999E+45</v>
      </c>
      <c r="L3625" t="s">
        <v>38</v>
      </c>
      <c r="M3625" t="s">
        <v>24</v>
      </c>
      <c r="N3625" t="s">
        <v>9286</v>
      </c>
      <c r="O3625" t="s">
        <v>311</v>
      </c>
      <c r="P3625" t="s">
        <v>39</v>
      </c>
      <c r="Q3625" t="s">
        <v>4008</v>
      </c>
    </row>
    <row r="3626" spans="1:17" x14ac:dyDescent="0.25">
      <c r="A3626" t="s">
        <v>11537</v>
      </c>
      <c r="B3626" t="s">
        <v>44</v>
      </c>
      <c r="C3626">
        <v>1</v>
      </c>
      <c r="D3626" t="s">
        <v>18</v>
      </c>
      <c r="E3626" t="s">
        <v>42</v>
      </c>
      <c r="F3626" s="1">
        <v>0.54166666666666663</v>
      </c>
      <c r="G3626" t="s">
        <v>9180</v>
      </c>
      <c r="H3626" t="s">
        <v>3997</v>
      </c>
      <c r="I3626">
        <v>60</v>
      </c>
      <c r="J3626">
        <v>3</v>
      </c>
      <c r="K3626" s="4">
        <v>1.1111100000000001E+51</v>
      </c>
      <c r="L3626" t="s">
        <v>38</v>
      </c>
      <c r="M3626" t="s">
        <v>24</v>
      </c>
      <c r="N3626" t="s">
        <v>9286</v>
      </c>
      <c r="O3626" t="s">
        <v>311</v>
      </c>
      <c r="P3626" t="s">
        <v>45</v>
      </c>
      <c r="Q3626" t="s">
        <v>4009</v>
      </c>
    </row>
    <row r="3627" spans="1:17" x14ac:dyDescent="0.25">
      <c r="A3627" t="s">
        <v>11537</v>
      </c>
      <c r="B3627" t="s">
        <v>44</v>
      </c>
      <c r="C3627">
        <v>2</v>
      </c>
      <c r="D3627" t="s">
        <v>18</v>
      </c>
      <c r="E3627" t="s">
        <v>42</v>
      </c>
      <c r="F3627" s="1">
        <v>0.58333333333333337</v>
      </c>
      <c r="G3627" t="s">
        <v>9180</v>
      </c>
      <c r="H3627" t="s">
        <v>3997</v>
      </c>
      <c r="I3627">
        <v>60</v>
      </c>
      <c r="J3627">
        <v>1</v>
      </c>
      <c r="K3627" s="4">
        <v>1.1111100000000001E+51</v>
      </c>
      <c r="L3627" t="s">
        <v>38</v>
      </c>
      <c r="M3627" t="s">
        <v>24</v>
      </c>
      <c r="N3627" t="s">
        <v>9286</v>
      </c>
      <c r="O3627" t="s">
        <v>311</v>
      </c>
      <c r="P3627" t="s">
        <v>45</v>
      </c>
      <c r="Q3627" t="s">
        <v>4010</v>
      </c>
    </row>
    <row r="3628" spans="1:17" x14ac:dyDescent="0.25">
      <c r="A3628" t="s">
        <v>11538</v>
      </c>
      <c r="B3628" t="s">
        <v>17</v>
      </c>
      <c r="C3628">
        <v>1</v>
      </c>
      <c r="D3628" t="s">
        <v>18</v>
      </c>
      <c r="E3628" t="s">
        <v>29</v>
      </c>
      <c r="F3628" s="1">
        <v>0.5</v>
      </c>
      <c r="G3628" t="s">
        <v>9358</v>
      </c>
      <c r="H3628" t="s">
        <v>11539</v>
      </c>
      <c r="I3628">
        <v>60</v>
      </c>
      <c r="J3628">
        <v>7</v>
      </c>
      <c r="K3628" s="4">
        <v>1.1111100111111E+24</v>
      </c>
      <c r="L3628" t="s">
        <v>11540</v>
      </c>
      <c r="M3628" t="s">
        <v>24</v>
      </c>
      <c r="N3628" t="s">
        <v>9286</v>
      </c>
      <c r="O3628" t="s">
        <v>66</v>
      </c>
      <c r="P3628" t="s">
        <v>20</v>
      </c>
      <c r="Q3628" t="s">
        <v>4012</v>
      </c>
    </row>
    <row r="3629" spans="1:17" x14ac:dyDescent="0.25">
      <c r="A3629" t="s">
        <v>11538</v>
      </c>
      <c r="B3629" t="s">
        <v>28</v>
      </c>
      <c r="C3629">
        <v>1</v>
      </c>
      <c r="D3629" t="s">
        <v>18</v>
      </c>
      <c r="E3629" t="s">
        <v>42</v>
      </c>
      <c r="F3629" s="1">
        <v>0.625</v>
      </c>
      <c r="G3629" t="s">
        <v>9167</v>
      </c>
      <c r="H3629" t="s">
        <v>11541</v>
      </c>
      <c r="I3629">
        <v>60</v>
      </c>
      <c r="J3629">
        <v>7</v>
      </c>
      <c r="K3629" s="4">
        <v>1.111100111111E+23</v>
      </c>
      <c r="L3629" t="s">
        <v>11540</v>
      </c>
      <c r="M3629" t="s">
        <v>24</v>
      </c>
      <c r="N3629" t="s">
        <v>9286</v>
      </c>
      <c r="O3629" t="s">
        <v>66</v>
      </c>
      <c r="P3629" t="s">
        <v>20</v>
      </c>
      <c r="Q3629" t="s">
        <v>4013</v>
      </c>
    </row>
    <row r="3630" spans="1:17" x14ac:dyDescent="0.25">
      <c r="A3630" t="s">
        <v>11538</v>
      </c>
      <c r="B3630" t="s">
        <v>44</v>
      </c>
      <c r="C3630">
        <v>1</v>
      </c>
      <c r="D3630" t="s">
        <v>18</v>
      </c>
      <c r="E3630" t="s">
        <v>33</v>
      </c>
      <c r="F3630" s="1">
        <v>0.45833333333333331</v>
      </c>
      <c r="G3630" t="s">
        <v>11542</v>
      </c>
      <c r="H3630" t="s">
        <v>38</v>
      </c>
      <c r="I3630">
        <v>60</v>
      </c>
      <c r="J3630">
        <v>0</v>
      </c>
      <c r="K3630" s="4">
        <v>1.111100111111E+23</v>
      </c>
      <c r="L3630" t="s">
        <v>11540</v>
      </c>
      <c r="M3630" t="s">
        <v>24</v>
      </c>
      <c r="N3630" t="s">
        <v>9286</v>
      </c>
      <c r="O3630" t="s">
        <v>66</v>
      </c>
      <c r="P3630" t="s">
        <v>45</v>
      </c>
      <c r="Q3630" t="s">
        <v>4014</v>
      </c>
    </row>
    <row r="3631" spans="1:17" x14ac:dyDescent="0.25">
      <c r="A3631" t="s">
        <v>11538</v>
      </c>
      <c r="B3631" t="s">
        <v>44</v>
      </c>
      <c r="C3631">
        <v>3</v>
      </c>
      <c r="D3631" t="s">
        <v>18</v>
      </c>
      <c r="E3631" t="s">
        <v>42</v>
      </c>
      <c r="F3631" s="1">
        <v>0.58333333333333337</v>
      </c>
      <c r="G3631" t="s">
        <v>11542</v>
      </c>
      <c r="H3631" t="s">
        <v>38</v>
      </c>
      <c r="I3631">
        <v>60</v>
      </c>
      <c r="J3631">
        <v>4</v>
      </c>
      <c r="K3631" s="4">
        <v>1.111100111111E+23</v>
      </c>
      <c r="L3631" t="s">
        <v>11540</v>
      </c>
      <c r="M3631" t="s">
        <v>24</v>
      </c>
      <c r="N3631" t="s">
        <v>9286</v>
      </c>
      <c r="O3631" t="s">
        <v>66</v>
      </c>
      <c r="P3631" t="s">
        <v>45</v>
      </c>
      <c r="Q3631" t="s">
        <v>4015</v>
      </c>
    </row>
    <row r="3632" spans="1:17" x14ac:dyDescent="0.25">
      <c r="A3632" t="s">
        <v>11538</v>
      </c>
      <c r="B3632" t="s">
        <v>44</v>
      </c>
      <c r="C3632">
        <v>4</v>
      </c>
      <c r="D3632" t="s">
        <v>18</v>
      </c>
      <c r="E3632" t="s">
        <v>37</v>
      </c>
      <c r="F3632" s="1">
        <v>0.41666666666666669</v>
      </c>
      <c r="G3632" t="s">
        <v>11542</v>
      </c>
      <c r="H3632" t="s">
        <v>38</v>
      </c>
      <c r="I3632">
        <v>60</v>
      </c>
      <c r="J3632">
        <v>1</v>
      </c>
      <c r="K3632" s="4">
        <v>1.111100111111E+23</v>
      </c>
      <c r="L3632" t="s">
        <v>11540</v>
      </c>
      <c r="M3632" t="s">
        <v>24</v>
      </c>
      <c r="N3632" t="s">
        <v>9286</v>
      </c>
      <c r="O3632" t="s">
        <v>66</v>
      </c>
      <c r="P3632" t="s">
        <v>45</v>
      </c>
      <c r="Q3632" t="s">
        <v>4016</v>
      </c>
    </row>
    <row r="3633" spans="1:17" x14ac:dyDescent="0.25">
      <c r="A3633" t="s">
        <v>11538</v>
      </c>
      <c r="B3633" t="s">
        <v>44</v>
      </c>
      <c r="C3633">
        <v>5</v>
      </c>
      <c r="D3633" t="s">
        <v>18</v>
      </c>
      <c r="E3633" t="s">
        <v>37</v>
      </c>
      <c r="F3633" s="1">
        <v>0.45833333333333331</v>
      </c>
      <c r="G3633" t="s">
        <v>11542</v>
      </c>
      <c r="H3633" t="s">
        <v>38</v>
      </c>
      <c r="I3633">
        <v>60</v>
      </c>
      <c r="J3633">
        <v>2</v>
      </c>
      <c r="K3633" s="4">
        <v>1.111100111111E+23</v>
      </c>
      <c r="L3633" t="s">
        <v>11540</v>
      </c>
      <c r="M3633" t="s">
        <v>24</v>
      </c>
      <c r="N3633" t="s">
        <v>9286</v>
      </c>
      <c r="O3633" t="s">
        <v>66</v>
      </c>
      <c r="P3633" t="s">
        <v>45</v>
      </c>
      <c r="Q3633" t="s">
        <v>4017</v>
      </c>
    </row>
    <row r="3634" spans="1:17" x14ac:dyDescent="0.25">
      <c r="A3634" t="s">
        <v>11543</v>
      </c>
      <c r="B3634" t="s">
        <v>405</v>
      </c>
      <c r="C3634">
        <v>1</v>
      </c>
      <c r="D3634" t="s">
        <v>18</v>
      </c>
      <c r="E3634" t="s">
        <v>42</v>
      </c>
      <c r="F3634" s="1">
        <v>0.5</v>
      </c>
      <c r="G3634" t="s">
        <v>11542</v>
      </c>
      <c r="H3634" t="s">
        <v>3997</v>
      </c>
      <c r="I3634">
        <v>120</v>
      </c>
      <c r="J3634">
        <v>0</v>
      </c>
      <c r="K3634" s="4">
        <v>1.1111100111111E+24</v>
      </c>
      <c r="L3634" t="s">
        <v>11544</v>
      </c>
      <c r="M3634" t="s">
        <v>24</v>
      </c>
      <c r="N3634" t="s">
        <v>9286</v>
      </c>
      <c r="O3634" t="s">
        <v>66</v>
      </c>
      <c r="P3634" t="s">
        <v>395</v>
      </c>
      <c r="Q3634" t="s">
        <v>4018</v>
      </c>
    </row>
    <row r="3635" spans="1:17" x14ac:dyDescent="0.25">
      <c r="A3635" t="s">
        <v>11543</v>
      </c>
      <c r="B3635" t="s">
        <v>17</v>
      </c>
      <c r="C3635">
        <v>1</v>
      </c>
      <c r="D3635" t="s">
        <v>18</v>
      </c>
      <c r="E3635" t="s">
        <v>29</v>
      </c>
      <c r="F3635" s="1">
        <v>0.45833333333333331</v>
      </c>
      <c r="G3635" t="s">
        <v>9195</v>
      </c>
      <c r="H3635" t="s">
        <v>3997</v>
      </c>
      <c r="I3635">
        <v>60</v>
      </c>
      <c r="J3635">
        <v>0</v>
      </c>
      <c r="K3635" s="4">
        <v>1.1111100111111E+24</v>
      </c>
      <c r="L3635" t="s">
        <v>11544</v>
      </c>
      <c r="M3635" t="s">
        <v>24</v>
      </c>
      <c r="N3635" t="s">
        <v>9286</v>
      </c>
      <c r="O3635" t="s">
        <v>66</v>
      </c>
      <c r="P3635" t="s">
        <v>20</v>
      </c>
      <c r="Q3635" t="s">
        <v>4019</v>
      </c>
    </row>
    <row r="3636" spans="1:17" x14ac:dyDescent="0.25">
      <c r="A3636" t="s">
        <v>11545</v>
      </c>
      <c r="B3636" t="s">
        <v>405</v>
      </c>
      <c r="C3636">
        <v>1</v>
      </c>
      <c r="D3636" t="s">
        <v>18</v>
      </c>
      <c r="E3636" t="s">
        <v>42</v>
      </c>
      <c r="F3636" s="1">
        <v>0.58333333333333337</v>
      </c>
      <c r="G3636" t="s">
        <v>10471</v>
      </c>
      <c r="H3636" t="s">
        <v>3997</v>
      </c>
      <c r="I3636">
        <v>120</v>
      </c>
      <c r="J3636">
        <v>1</v>
      </c>
      <c r="K3636" s="4">
        <v>1.1111110001111099E+44</v>
      </c>
      <c r="L3636" t="s">
        <v>11546</v>
      </c>
      <c r="M3636" t="s">
        <v>24</v>
      </c>
      <c r="N3636" t="s">
        <v>9286</v>
      </c>
      <c r="O3636" t="s">
        <v>25</v>
      </c>
      <c r="P3636" t="s">
        <v>395</v>
      </c>
      <c r="Q3636" t="s">
        <v>4020</v>
      </c>
    </row>
    <row r="3637" spans="1:17" x14ac:dyDescent="0.25">
      <c r="A3637" t="s">
        <v>11545</v>
      </c>
      <c r="B3637" t="s">
        <v>17</v>
      </c>
      <c r="C3637">
        <v>1</v>
      </c>
      <c r="D3637" t="s">
        <v>18</v>
      </c>
      <c r="E3637" t="s">
        <v>33</v>
      </c>
      <c r="F3637" s="1">
        <v>0.45833333333333331</v>
      </c>
      <c r="G3637" t="s">
        <v>9301</v>
      </c>
      <c r="H3637" t="s">
        <v>3997</v>
      </c>
      <c r="I3637">
        <v>60</v>
      </c>
      <c r="J3637">
        <v>1</v>
      </c>
      <c r="K3637" s="4">
        <v>1.1111110001111099E+44</v>
      </c>
      <c r="L3637" t="s">
        <v>11546</v>
      </c>
      <c r="M3637" t="s">
        <v>24</v>
      </c>
      <c r="N3637" t="s">
        <v>9286</v>
      </c>
      <c r="O3637" t="s">
        <v>25</v>
      </c>
      <c r="P3637" t="s">
        <v>20</v>
      </c>
      <c r="Q3637" t="s">
        <v>4021</v>
      </c>
    </row>
    <row r="3638" spans="1:17" x14ac:dyDescent="0.25">
      <c r="A3638" t="s">
        <v>11547</v>
      </c>
      <c r="B3638" t="s">
        <v>17</v>
      </c>
      <c r="C3638">
        <v>1</v>
      </c>
      <c r="D3638" t="s">
        <v>18</v>
      </c>
      <c r="E3638" t="s">
        <v>33</v>
      </c>
      <c r="F3638" s="1">
        <v>0.375</v>
      </c>
      <c r="G3638" t="s">
        <v>9227</v>
      </c>
      <c r="H3638" t="s">
        <v>3998</v>
      </c>
      <c r="I3638">
        <v>120</v>
      </c>
      <c r="J3638">
        <v>1</v>
      </c>
      <c r="K3638" s="4">
        <v>1.1111100111111E+24</v>
      </c>
      <c r="L3638" t="s">
        <v>11548</v>
      </c>
      <c r="M3638" t="s">
        <v>24</v>
      </c>
      <c r="N3638" t="s">
        <v>9286</v>
      </c>
      <c r="O3638" t="s">
        <v>66</v>
      </c>
      <c r="P3638" t="s">
        <v>20</v>
      </c>
      <c r="Q3638" t="s">
        <v>4022</v>
      </c>
    </row>
    <row r="3639" spans="1:17" x14ac:dyDescent="0.25">
      <c r="A3639" t="s">
        <v>11547</v>
      </c>
      <c r="B3639" t="s">
        <v>44</v>
      </c>
      <c r="C3639">
        <v>1</v>
      </c>
      <c r="D3639" t="s">
        <v>18</v>
      </c>
      <c r="E3639" t="s">
        <v>42</v>
      </c>
      <c r="F3639" s="1">
        <v>0.625</v>
      </c>
      <c r="G3639" t="s">
        <v>10493</v>
      </c>
      <c r="H3639" t="s">
        <v>3998</v>
      </c>
      <c r="I3639">
        <v>60</v>
      </c>
      <c r="J3639">
        <v>1</v>
      </c>
      <c r="K3639" s="4">
        <v>1.111100111111E+23</v>
      </c>
      <c r="L3639" t="s">
        <v>11548</v>
      </c>
      <c r="M3639" t="s">
        <v>24</v>
      </c>
      <c r="N3639" t="s">
        <v>9286</v>
      </c>
      <c r="O3639" t="s">
        <v>66</v>
      </c>
      <c r="P3639" t="s">
        <v>45</v>
      </c>
      <c r="Q3639" t="s">
        <v>4023</v>
      </c>
    </row>
    <row r="3640" spans="1:17" x14ac:dyDescent="0.25">
      <c r="A3640" t="s">
        <v>11549</v>
      </c>
      <c r="B3640" t="s">
        <v>179</v>
      </c>
      <c r="C3640">
        <v>1</v>
      </c>
      <c r="D3640" t="s">
        <v>18</v>
      </c>
      <c r="E3640" t="s">
        <v>19</v>
      </c>
      <c r="F3640" s="1">
        <v>0.54166666666666663</v>
      </c>
      <c r="G3640" t="s">
        <v>10837</v>
      </c>
      <c r="H3640" t="s">
        <v>4024</v>
      </c>
      <c r="I3640">
        <v>180</v>
      </c>
      <c r="J3640">
        <v>10</v>
      </c>
      <c r="K3640" s="4">
        <v>1.1111010001111099E+44</v>
      </c>
      <c r="L3640" t="s">
        <v>11550</v>
      </c>
      <c r="M3640" t="s">
        <v>24</v>
      </c>
      <c r="N3640" t="s">
        <v>11511</v>
      </c>
      <c r="O3640" t="s">
        <v>331</v>
      </c>
      <c r="P3640" t="s">
        <v>180</v>
      </c>
      <c r="Q3640" t="s">
        <v>4025</v>
      </c>
    </row>
    <row r="3641" spans="1:17" x14ac:dyDescent="0.25">
      <c r="A3641" t="s">
        <v>11549</v>
      </c>
      <c r="B3641" t="s">
        <v>179</v>
      </c>
      <c r="C3641">
        <v>2</v>
      </c>
      <c r="D3641" t="s">
        <v>18</v>
      </c>
      <c r="E3641" t="s">
        <v>19</v>
      </c>
      <c r="F3641" s="1">
        <v>0.75</v>
      </c>
      <c r="G3641" t="s">
        <v>10837</v>
      </c>
      <c r="H3641" t="s">
        <v>4024</v>
      </c>
      <c r="I3641">
        <v>180</v>
      </c>
      <c r="J3641">
        <v>9</v>
      </c>
      <c r="K3641" s="4">
        <v>1.1111010001111099E+44</v>
      </c>
      <c r="L3641" t="s">
        <v>11550</v>
      </c>
      <c r="M3641" t="s">
        <v>24</v>
      </c>
      <c r="N3641" t="s">
        <v>11511</v>
      </c>
      <c r="O3641" t="s">
        <v>331</v>
      </c>
      <c r="P3641" t="s">
        <v>180</v>
      </c>
      <c r="Q3641" t="s">
        <v>4026</v>
      </c>
    </row>
    <row r="3642" spans="1:17" x14ac:dyDescent="0.25">
      <c r="A3642" t="s">
        <v>11549</v>
      </c>
      <c r="B3642" t="s">
        <v>179</v>
      </c>
      <c r="C3642">
        <v>3</v>
      </c>
      <c r="D3642" t="s">
        <v>18</v>
      </c>
      <c r="E3642" t="s">
        <v>29</v>
      </c>
      <c r="F3642" s="1">
        <v>0.58333333333333337</v>
      </c>
      <c r="G3642" t="s">
        <v>10837</v>
      </c>
      <c r="H3642" t="s">
        <v>4024</v>
      </c>
      <c r="I3642">
        <v>180</v>
      </c>
      <c r="J3642">
        <v>10</v>
      </c>
      <c r="K3642" s="4">
        <v>1.1111010001111099E+44</v>
      </c>
      <c r="L3642" t="s">
        <v>11550</v>
      </c>
      <c r="M3642" t="s">
        <v>24</v>
      </c>
      <c r="N3642" t="s">
        <v>11511</v>
      </c>
      <c r="O3642" t="s">
        <v>331</v>
      </c>
      <c r="P3642" t="s">
        <v>180</v>
      </c>
      <c r="Q3642" t="s">
        <v>4027</v>
      </c>
    </row>
    <row r="3643" spans="1:17" x14ac:dyDescent="0.25">
      <c r="A3643" t="s">
        <v>11549</v>
      </c>
      <c r="B3643" t="s">
        <v>179</v>
      </c>
      <c r="C3643">
        <v>4</v>
      </c>
      <c r="D3643" t="s">
        <v>18</v>
      </c>
      <c r="E3643" t="s">
        <v>29</v>
      </c>
      <c r="F3643" s="1">
        <v>0.75</v>
      </c>
      <c r="G3643" t="s">
        <v>10837</v>
      </c>
      <c r="H3643" t="s">
        <v>4024</v>
      </c>
      <c r="I3643">
        <v>180</v>
      </c>
      <c r="J3643">
        <v>9</v>
      </c>
      <c r="K3643" s="4">
        <v>1.1111010001111099E+44</v>
      </c>
      <c r="L3643" t="s">
        <v>11550</v>
      </c>
      <c r="M3643" t="s">
        <v>24</v>
      </c>
      <c r="N3643" t="s">
        <v>11511</v>
      </c>
      <c r="O3643" t="s">
        <v>331</v>
      </c>
      <c r="P3643" t="s">
        <v>180</v>
      </c>
      <c r="Q3643" t="s">
        <v>4028</v>
      </c>
    </row>
    <row r="3644" spans="1:17" x14ac:dyDescent="0.25">
      <c r="A3644" t="s">
        <v>11549</v>
      </c>
      <c r="B3644" t="s">
        <v>179</v>
      </c>
      <c r="C3644">
        <v>5</v>
      </c>
      <c r="D3644" t="s">
        <v>18</v>
      </c>
      <c r="E3644" t="s">
        <v>33</v>
      </c>
      <c r="F3644" s="1">
        <v>0.75</v>
      </c>
      <c r="G3644" t="s">
        <v>10837</v>
      </c>
      <c r="H3644" t="s">
        <v>4024</v>
      </c>
      <c r="I3644">
        <v>180</v>
      </c>
      <c r="J3644">
        <v>10</v>
      </c>
      <c r="K3644" s="4">
        <v>1.1111110001111099E+44</v>
      </c>
      <c r="L3644" t="s">
        <v>11550</v>
      </c>
      <c r="M3644" t="s">
        <v>24</v>
      </c>
      <c r="N3644" t="s">
        <v>11511</v>
      </c>
      <c r="O3644" t="s">
        <v>331</v>
      </c>
      <c r="P3644" t="s">
        <v>180</v>
      </c>
      <c r="Q3644" t="s">
        <v>4029</v>
      </c>
    </row>
    <row r="3645" spans="1:17" x14ac:dyDescent="0.25">
      <c r="A3645" t="s">
        <v>11549</v>
      </c>
      <c r="B3645" t="s">
        <v>179</v>
      </c>
      <c r="C3645">
        <v>6</v>
      </c>
      <c r="D3645" t="s">
        <v>18</v>
      </c>
      <c r="E3645" t="s">
        <v>42</v>
      </c>
      <c r="F3645" s="1">
        <v>0.58333333333333337</v>
      </c>
      <c r="G3645" t="s">
        <v>10837</v>
      </c>
      <c r="H3645" t="s">
        <v>4024</v>
      </c>
      <c r="I3645">
        <v>180</v>
      </c>
      <c r="J3645">
        <v>9</v>
      </c>
      <c r="K3645" s="4">
        <v>1.1111110001111099E+44</v>
      </c>
      <c r="L3645" t="s">
        <v>11550</v>
      </c>
      <c r="M3645" t="s">
        <v>24</v>
      </c>
      <c r="N3645" t="s">
        <v>11511</v>
      </c>
      <c r="O3645" t="s">
        <v>331</v>
      </c>
      <c r="P3645" t="s">
        <v>180</v>
      </c>
      <c r="Q3645" t="s">
        <v>4030</v>
      </c>
    </row>
    <row r="3646" spans="1:17" x14ac:dyDescent="0.25">
      <c r="A3646" t="s">
        <v>11549</v>
      </c>
      <c r="B3646" t="s">
        <v>179</v>
      </c>
      <c r="C3646">
        <v>7</v>
      </c>
      <c r="D3646" t="s">
        <v>18</v>
      </c>
      <c r="E3646" t="s">
        <v>42</v>
      </c>
      <c r="F3646" s="1">
        <v>0.75</v>
      </c>
      <c r="G3646" t="s">
        <v>10837</v>
      </c>
      <c r="H3646" t="s">
        <v>4024</v>
      </c>
      <c r="I3646">
        <v>180</v>
      </c>
      <c r="J3646">
        <v>9</v>
      </c>
      <c r="K3646" s="4">
        <v>1.1111110001111099E+44</v>
      </c>
      <c r="L3646" t="s">
        <v>11550</v>
      </c>
      <c r="M3646" t="s">
        <v>24</v>
      </c>
      <c r="N3646" t="s">
        <v>11511</v>
      </c>
      <c r="O3646" t="s">
        <v>331</v>
      </c>
      <c r="P3646" t="s">
        <v>180</v>
      </c>
      <c r="Q3646" t="s">
        <v>4031</v>
      </c>
    </row>
    <row r="3647" spans="1:17" x14ac:dyDescent="0.25">
      <c r="A3647" t="s">
        <v>11549</v>
      </c>
      <c r="B3647" t="s">
        <v>179</v>
      </c>
      <c r="C3647">
        <v>8</v>
      </c>
      <c r="D3647" t="s">
        <v>18</v>
      </c>
      <c r="E3647" t="s">
        <v>19</v>
      </c>
      <c r="F3647" s="1">
        <v>0.33333333333333331</v>
      </c>
      <c r="G3647" t="s">
        <v>10837</v>
      </c>
      <c r="H3647" t="s">
        <v>4024</v>
      </c>
      <c r="I3647">
        <v>480</v>
      </c>
      <c r="J3647">
        <v>10</v>
      </c>
      <c r="K3647" s="4">
        <v>9.9999999999999995E+36</v>
      </c>
      <c r="L3647" t="s">
        <v>11550</v>
      </c>
      <c r="M3647" t="s">
        <v>24</v>
      </c>
      <c r="N3647" t="s">
        <v>11511</v>
      </c>
      <c r="O3647" t="s">
        <v>331</v>
      </c>
      <c r="P3647" t="s">
        <v>180</v>
      </c>
      <c r="Q3647" t="s">
        <v>4032</v>
      </c>
    </row>
    <row r="3648" spans="1:17" x14ac:dyDescent="0.25">
      <c r="A3648" t="s">
        <v>11549</v>
      </c>
      <c r="B3648" t="s">
        <v>179</v>
      </c>
      <c r="C3648">
        <v>9</v>
      </c>
      <c r="D3648" t="s">
        <v>18</v>
      </c>
      <c r="E3648" t="s">
        <v>19</v>
      </c>
      <c r="F3648" s="1">
        <v>0.33333333333333331</v>
      </c>
      <c r="G3648" t="s">
        <v>10837</v>
      </c>
      <c r="H3648" t="s">
        <v>4024</v>
      </c>
      <c r="I3648">
        <v>480</v>
      </c>
      <c r="J3648">
        <v>10</v>
      </c>
      <c r="K3648" s="4">
        <v>1E+36</v>
      </c>
      <c r="L3648" t="s">
        <v>11550</v>
      </c>
      <c r="M3648" t="s">
        <v>24</v>
      </c>
      <c r="N3648" t="s">
        <v>11511</v>
      </c>
      <c r="O3648" t="s">
        <v>331</v>
      </c>
      <c r="P3648" t="s">
        <v>180</v>
      </c>
      <c r="Q3648" t="s">
        <v>4033</v>
      </c>
    </row>
    <row r="3649" spans="1:17" x14ac:dyDescent="0.25">
      <c r="A3649" t="s">
        <v>11549</v>
      </c>
      <c r="B3649" t="s">
        <v>179</v>
      </c>
      <c r="C3649">
        <v>10</v>
      </c>
      <c r="D3649" t="s">
        <v>18</v>
      </c>
      <c r="E3649" t="s">
        <v>19</v>
      </c>
      <c r="F3649" s="1">
        <v>0.33333333333333331</v>
      </c>
      <c r="G3649" t="s">
        <v>10837</v>
      </c>
      <c r="H3649" t="s">
        <v>4024</v>
      </c>
      <c r="I3649">
        <v>480</v>
      </c>
      <c r="J3649">
        <v>10</v>
      </c>
      <c r="K3649" s="4">
        <v>1E+26</v>
      </c>
      <c r="L3649" t="s">
        <v>11550</v>
      </c>
      <c r="M3649" t="s">
        <v>24</v>
      </c>
      <c r="N3649" t="s">
        <v>11511</v>
      </c>
      <c r="O3649" t="s">
        <v>331</v>
      </c>
      <c r="P3649" t="s">
        <v>180</v>
      </c>
      <c r="Q3649" t="s">
        <v>4034</v>
      </c>
    </row>
    <row r="3650" spans="1:17" x14ac:dyDescent="0.25">
      <c r="A3650" t="s">
        <v>11549</v>
      </c>
      <c r="B3650" t="s">
        <v>179</v>
      </c>
      <c r="C3650">
        <v>11</v>
      </c>
      <c r="D3650" t="s">
        <v>18</v>
      </c>
      <c r="E3650" t="s">
        <v>19</v>
      </c>
      <c r="F3650" s="1">
        <v>0.33333333333333331</v>
      </c>
      <c r="G3650" t="s">
        <v>10837</v>
      </c>
      <c r="H3650" t="s">
        <v>4024</v>
      </c>
      <c r="I3650">
        <v>480</v>
      </c>
      <c r="J3650">
        <v>10</v>
      </c>
      <c r="K3650" s="4">
        <v>1.0000000000000001E+25</v>
      </c>
      <c r="L3650" t="s">
        <v>11550</v>
      </c>
      <c r="M3650" t="s">
        <v>24</v>
      </c>
      <c r="N3650" t="s">
        <v>11511</v>
      </c>
      <c r="O3650" t="s">
        <v>331</v>
      </c>
      <c r="P3650" t="s">
        <v>180</v>
      </c>
      <c r="Q3650" t="s">
        <v>4035</v>
      </c>
    </row>
    <row r="3651" spans="1:17" x14ac:dyDescent="0.25">
      <c r="A3651" t="s">
        <v>11549</v>
      </c>
      <c r="B3651" t="s">
        <v>179</v>
      </c>
      <c r="C3651">
        <v>12</v>
      </c>
      <c r="D3651" t="s">
        <v>18</v>
      </c>
      <c r="E3651" t="s">
        <v>19</v>
      </c>
      <c r="F3651" s="1">
        <v>0.54166666666666663</v>
      </c>
      <c r="G3651" t="s">
        <v>10837</v>
      </c>
      <c r="H3651" t="s">
        <v>4024</v>
      </c>
      <c r="I3651">
        <v>180</v>
      </c>
      <c r="J3651">
        <v>9</v>
      </c>
      <c r="K3651" s="4">
        <v>1.1111100111111E+24</v>
      </c>
      <c r="L3651" t="s">
        <v>11550</v>
      </c>
      <c r="M3651" t="s">
        <v>24</v>
      </c>
      <c r="N3651" t="s">
        <v>11511</v>
      </c>
      <c r="O3651" t="s">
        <v>331</v>
      </c>
      <c r="P3651" t="s">
        <v>180</v>
      </c>
      <c r="Q3651" t="s">
        <v>4036</v>
      </c>
    </row>
    <row r="3652" spans="1:17" x14ac:dyDescent="0.25">
      <c r="A3652" t="s">
        <v>11549</v>
      </c>
      <c r="B3652" t="s">
        <v>179</v>
      </c>
      <c r="C3652">
        <v>13</v>
      </c>
      <c r="D3652" t="s">
        <v>18</v>
      </c>
      <c r="E3652" t="s">
        <v>19</v>
      </c>
      <c r="F3652" s="1">
        <v>0.75</v>
      </c>
      <c r="G3652" t="s">
        <v>10837</v>
      </c>
      <c r="H3652" t="s">
        <v>4024</v>
      </c>
      <c r="I3652">
        <v>180</v>
      </c>
      <c r="J3652">
        <v>10</v>
      </c>
      <c r="K3652" s="4">
        <v>1.1111100111111E+24</v>
      </c>
      <c r="L3652" t="s">
        <v>11550</v>
      </c>
      <c r="M3652" t="s">
        <v>24</v>
      </c>
      <c r="N3652" t="s">
        <v>11511</v>
      </c>
      <c r="O3652" t="s">
        <v>331</v>
      </c>
      <c r="P3652" t="s">
        <v>180</v>
      </c>
      <c r="Q3652" t="s">
        <v>4037</v>
      </c>
    </row>
    <row r="3653" spans="1:17" x14ac:dyDescent="0.25">
      <c r="A3653" t="s">
        <v>11549</v>
      </c>
      <c r="B3653" t="s">
        <v>179</v>
      </c>
      <c r="C3653">
        <v>14</v>
      </c>
      <c r="D3653" t="s">
        <v>18</v>
      </c>
      <c r="E3653" t="s">
        <v>29</v>
      </c>
      <c r="F3653" s="1">
        <v>0.75</v>
      </c>
      <c r="G3653" t="s">
        <v>10837</v>
      </c>
      <c r="H3653" t="s">
        <v>4024</v>
      </c>
      <c r="I3653">
        <v>180</v>
      </c>
      <c r="J3653">
        <v>9</v>
      </c>
      <c r="K3653" s="4">
        <v>1.1111100111111E+24</v>
      </c>
      <c r="L3653" t="s">
        <v>11550</v>
      </c>
      <c r="M3653" t="s">
        <v>24</v>
      </c>
      <c r="N3653" t="s">
        <v>11511</v>
      </c>
      <c r="O3653" t="s">
        <v>331</v>
      </c>
      <c r="P3653" t="s">
        <v>180</v>
      </c>
      <c r="Q3653" t="s">
        <v>4038</v>
      </c>
    </row>
    <row r="3654" spans="1:17" x14ac:dyDescent="0.25">
      <c r="A3654" t="s">
        <v>11549</v>
      </c>
      <c r="B3654" t="s">
        <v>179</v>
      </c>
      <c r="C3654">
        <v>15</v>
      </c>
      <c r="D3654" t="s">
        <v>18</v>
      </c>
      <c r="E3654" t="s">
        <v>33</v>
      </c>
      <c r="F3654" s="1">
        <v>0.54166666666666663</v>
      </c>
      <c r="G3654" t="s">
        <v>10837</v>
      </c>
      <c r="H3654" t="s">
        <v>4024</v>
      </c>
      <c r="I3654">
        <v>180</v>
      </c>
      <c r="J3654">
        <v>10</v>
      </c>
      <c r="K3654" s="4">
        <v>1.1111100111111E+24</v>
      </c>
      <c r="L3654" t="s">
        <v>11550</v>
      </c>
      <c r="M3654" t="s">
        <v>24</v>
      </c>
      <c r="N3654" t="s">
        <v>11511</v>
      </c>
      <c r="O3654" t="s">
        <v>331</v>
      </c>
      <c r="P3654" t="s">
        <v>180</v>
      </c>
      <c r="Q3654" t="s">
        <v>4039</v>
      </c>
    </row>
    <row r="3655" spans="1:17" x14ac:dyDescent="0.25">
      <c r="A3655" t="s">
        <v>11549</v>
      </c>
      <c r="B3655" t="s">
        <v>179</v>
      </c>
      <c r="C3655">
        <v>16</v>
      </c>
      <c r="D3655" t="s">
        <v>18</v>
      </c>
      <c r="E3655" t="s">
        <v>33</v>
      </c>
      <c r="F3655" s="1">
        <v>0.75</v>
      </c>
      <c r="G3655" t="s">
        <v>10837</v>
      </c>
      <c r="H3655" t="s">
        <v>4024</v>
      </c>
      <c r="I3655">
        <v>180</v>
      </c>
      <c r="J3655">
        <v>9</v>
      </c>
      <c r="K3655" s="4">
        <v>1.1111100111111E+24</v>
      </c>
      <c r="L3655" t="s">
        <v>11550</v>
      </c>
      <c r="M3655" t="s">
        <v>24</v>
      </c>
      <c r="N3655" t="s">
        <v>11511</v>
      </c>
      <c r="O3655" t="s">
        <v>331</v>
      </c>
      <c r="P3655" t="s">
        <v>180</v>
      </c>
      <c r="Q3655" t="s">
        <v>4040</v>
      </c>
    </row>
    <row r="3656" spans="1:17" x14ac:dyDescent="0.25">
      <c r="A3656" t="s">
        <v>11549</v>
      </c>
      <c r="B3656" t="s">
        <v>179</v>
      </c>
      <c r="C3656">
        <v>17</v>
      </c>
      <c r="D3656" t="s">
        <v>18</v>
      </c>
      <c r="E3656" t="s">
        <v>42</v>
      </c>
      <c r="F3656" s="1">
        <v>0.54166666666666663</v>
      </c>
      <c r="G3656" t="s">
        <v>10837</v>
      </c>
      <c r="H3656" t="s">
        <v>4024</v>
      </c>
      <c r="I3656">
        <v>180</v>
      </c>
      <c r="J3656">
        <v>10</v>
      </c>
      <c r="K3656" s="4">
        <v>1.1111100111111E+24</v>
      </c>
      <c r="L3656" t="s">
        <v>11550</v>
      </c>
      <c r="M3656" t="s">
        <v>24</v>
      </c>
      <c r="N3656" t="s">
        <v>11511</v>
      </c>
      <c r="O3656" t="s">
        <v>331</v>
      </c>
      <c r="P3656" t="s">
        <v>180</v>
      </c>
      <c r="Q3656" t="s">
        <v>4041</v>
      </c>
    </row>
    <row r="3657" spans="1:17" x14ac:dyDescent="0.25">
      <c r="A3657" t="s">
        <v>11549</v>
      </c>
      <c r="B3657" t="s">
        <v>179</v>
      </c>
      <c r="C3657">
        <v>18</v>
      </c>
      <c r="D3657" t="s">
        <v>18</v>
      </c>
      <c r="E3657" t="s">
        <v>42</v>
      </c>
      <c r="F3657" s="1">
        <v>0.75</v>
      </c>
      <c r="G3657" t="s">
        <v>10837</v>
      </c>
      <c r="H3657" t="s">
        <v>4024</v>
      </c>
      <c r="I3657">
        <v>180</v>
      </c>
      <c r="J3657">
        <v>8</v>
      </c>
      <c r="K3657" s="4">
        <v>1.1111100111111E+24</v>
      </c>
      <c r="L3657" t="s">
        <v>11550</v>
      </c>
      <c r="M3657" t="s">
        <v>24</v>
      </c>
      <c r="N3657" t="s">
        <v>11511</v>
      </c>
      <c r="O3657" t="s">
        <v>331</v>
      </c>
      <c r="P3657" t="s">
        <v>180</v>
      </c>
      <c r="Q3657" t="s">
        <v>4042</v>
      </c>
    </row>
    <row r="3658" spans="1:17" x14ac:dyDescent="0.25">
      <c r="A3658" t="s">
        <v>11549</v>
      </c>
      <c r="B3658" t="s">
        <v>179</v>
      </c>
      <c r="C3658">
        <v>19</v>
      </c>
      <c r="D3658" t="s">
        <v>18</v>
      </c>
      <c r="E3658" t="s">
        <v>19</v>
      </c>
      <c r="F3658" s="1">
        <v>0.33333333333333331</v>
      </c>
      <c r="G3658" t="s">
        <v>10837</v>
      </c>
      <c r="H3658" t="s">
        <v>4024</v>
      </c>
      <c r="I3658">
        <v>480</v>
      </c>
      <c r="J3658">
        <v>10</v>
      </c>
      <c r="K3658" s="4">
        <v>1E+18</v>
      </c>
      <c r="L3658" t="s">
        <v>11550</v>
      </c>
      <c r="M3658" t="s">
        <v>24</v>
      </c>
      <c r="N3658" t="s">
        <v>11511</v>
      </c>
      <c r="O3658" t="s">
        <v>331</v>
      </c>
      <c r="P3658" t="s">
        <v>180</v>
      </c>
      <c r="Q3658" t="s">
        <v>4043</v>
      </c>
    </row>
    <row r="3659" spans="1:17" x14ac:dyDescent="0.25">
      <c r="A3659" t="s">
        <v>11551</v>
      </c>
      <c r="B3659" t="s">
        <v>405</v>
      </c>
      <c r="C3659">
        <v>1</v>
      </c>
      <c r="D3659" t="s">
        <v>18</v>
      </c>
      <c r="E3659" t="s">
        <v>19</v>
      </c>
      <c r="F3659" s="1">
        <v>0.54166666666666663</v>
      </c>
      <c r="G3659" t="s">
        <v>10881</v>
      </c>
      <c r="H3659" t="s">
        <v>2669</v>
      </c>
      <c r="I3659">
        <v>180</v>
      </c>
      <c r="J3659">
        <v>11</v>
      </c>
      <c r="K3659" s="4">
        <v>1E+43</v>
      </c>
      <c r="L3659" t="s">
        <v>11552</v>
      </c>
      <c r="M3659" t="s">
        <v>24</v>
      </c>
      <c r="N3659" t="s">
        <v>11511</v>
      </c>
      <c r="O3659" t="s">
        <v>25</v>
      </c>
      <c r="P3659" t="s">
        <v>395</v>
      </c>
      <c r="Q3659" t="s">
        <v>4044</v>
      </c>
    </row>
    <row r="3660" spans="1:17" x14ac:dyDescent="0.25">
      <c r="A3660" t="s">
        <v>11551</v>
      </c>
      <c r="B3660" t="s">
        <v>405</v>
      </c>
      <c r="C3660">
        <v>2</v>
      </c>
      <c r="D3660" t="s">
        <v>18</v>
      </c>
      <c r="E3660" t="s">
        <v>29</v>
      </c>
      <c r="F3660" s="1">
        <v>0.58333333333333337</v>
      </c>
      <c r="G3660" t="s">
        <v>10881</v>
      </c>
      <c r="H3660" t="s">
        <v>2669</v>
      </c>
      <c r="I3660">
        <v>180</v>
      </c>
      <c r="J3660">
        <v>11</v>
      </c>
      <c r="K3660" s="4">
        <v>1E+43</v>
      </c>
      <c r="L3660" t="s">
        <v>11552</v>
      </c>
      <c r="M3660" t="s">
        <v>24</v>
      </c>
      <c r="N3660" t="s">
        <v>11511</v>
      </c>
      <c r="O3660" t="s">
        <v>25</v>
      </c>
      <c r="P3660" t="s">
        <v>395</v>
      </c>
      <c r="Q3660" t="s">
        <v>4045</v>
      </c>
    </row>
    <row r="3661" spans="1:17" x14ac:dyDescent="0.25">
      <c r="A3661" t="s">
        <v>11551</v>
      </c>
      <c r="B3661" t="s">
        <v>405</v>
      </c>
      <c r="C3661">
        <v>3</v>
      </c>
      <c r="D3661" t="s">
        <v>18</v>
      </c>
      <c r="E3661" t="s">
        <v>19</v>
      </c>
      <c r="F3661" s="1">
        <v>0.54166666666666663</v>
      </c>
      <c r="G3661" t="s">
        <v>10881</v>
      </c>
      <c r="H3661" t="s">
        <v>2669</v>
      </c>
      <c r="I3661">
        <v>180</v>
      </c>
      <c r="J3661">
        <v>11</v>
      </c>
      <c r="K3661" s="4">
        <v>1E+42</v>
      </c>
      <c r="L3661" t="s">
        <v>11552</v>
      </c>
      <c r="M3661" t="s">
        <v>24</v>
      </c>
      <c r="N3661" t="s">
        <v>11511</v>
      </c>
      <c r="O3661" t="s">
        <v>25</v>
      </c>
      <c r="P3661" t="s">
        <v>395</v>
      </c>
      <c r="Q3661" t="s">
        <v>4046</v>
      </c>
    </row>
    <row r="3662" spans="1:17" x14ac:dyDescent="0.25">
      <c r="A3662" t="s">
        <v>11551</v>
      </c>
      <c r="B3662" t="s">
        <v>405</v>
      </c>
      <c r="C3662">
        <v>4</v>
      </c>
      <c r="D3662" t="s">
        <v>18</v>
      </c>
      <c r="E3662" t="s">
        <v>29</v>
      </c>
      <c r="F3662" s="1">
        <v>0.58333333333333337</v>
      </c>
      <c r="G3662" t="s">
        <v>10881</v>
      </c>
      <c r="H3662" t="s">
        <v>2669</v>
      </c>
      <c r="I3662">
        <v>180</v>
      </c>
      <c r="J3662">
        <v>12</v>
      </c>
      <c r="K3662" s="4">
        <v>1E+42</v>
      </c>
      <c r="L3662" t="s">
        <v>11552</v>
      </c>
      <c r="M3662" t="s">
        <v>24</v>
      </c>
      <c r="N3662" t="s">
        <v>11511</v>
      </c>
      <c r="O3662" t="s">
        <v>25</v>
      </c>
      <c r="P3662" t="s">
        <v>395</v>
      </c>
      <c r="Q3662" t="s">
        <v>4047</v>
      </c>
    </row>
    <row r="3663" spans="1:17" x14ac:dyDescent="0.25">
      <c r="A3663" t="s">
        <v>11551</v>
      </c>
      <c r="B3663" t="s">
        <v>405</v>
      </c>
      <c r="C3663">
        <v>5</v>
      </c>
      <c r="D3663" t="s">
        <v>18</v>
      </c>
      <c r="E3663" t="s">
        <v>19</v>
      </c>
      <c r="F3663" s="1">
        <v>0.54166666666666663</v>
      </c>
      <c r="G3663" t="s">
        <v>10881</v>
      </c>
      <c r="H3663" t="s">
        <v>2669</v>
      </c>
      <c r="I3663">
        <v>180</v>
      </c>
      <c r="J3663">
        <v>12</v>
      </c>
      <c r="K3663" s="4">
        <v>1E+41</v>
      </c>
      <c r="L3663" t="s">
        <v>11552</v>
      </c>
      <c r="M3663" t="s">
        <v>24</v>
      </c>
      <c r="N3663" t="s">
        <v>11511</v>
      </c>
      <c r="O3663" t="s">
        <v>25</v>
      </c>
      <c r="P3663" t="s">
        <v>395</v>
      </c>
      <c r="Q3663" t="s">
        <v>4048</v>
      </c>
    </row>
    <row r="3664" spans="1:17" x14ac:dyDescent="0.25">
      <c r="A3664" t="s">
        <v>11551</v>
      </c>
      <c r="B3664" t="s">
        <v>405</v>
      </c>
      <c r="C3664">
        <v>6</v>
      </c>
      <c r="D3664" t="s">
        <v>18</v>
      </c>
      <c r="E3664" t="s">
        <v>29</v>
      </c>
      <c r="F3664" s="1">
        <v>0.58333333333333337</v>
      </c>
      <c r="G3664" t="s">
        <v>10881</v>
      </c>
      <c r="H3664" t="s">
        <v>2669</v>
      </c>
      <c r="I3664">
        <v>180</v>
      </c>
      <c r="J3664">
        <v>12</v>
      </c>
      <c r="K3664" s="4">
        <v>1E+41</v>
      </c>
      <c r="L3664" t="s">
        <v>11552</v>
      </c>
      <c r="M3664" t="s">
        <v>24</v>
      </c>
      <c r="N3664" t="s">
        <v>11511</v>
      </c>
      <c r="O3664" t="s">
        <v>25</v>
      </c>
      <c r="P3664" t="s">
        <v>395</v>
      </c>
      <c r="Q3664" t="s">
        <v>4049</v>
      </c>
    </row>
    <row r="3665" spans="1:17" x14ac:dyDescent="0.25">
      <c r="A3665" t="s">
        <v>11551</v>
      </c>
      <c r="B3665" t="s">
        <v>405</v>
      </c>
      <c r="C3665">
        <v>7</v>
      </c>
      <c r="D3665" t="s">
        <v>18</v>
      </c>
      <c r="E3665" t="s">
        <v>29</v>
      </c>
      <c r="F3665" s="1">
        <v>0.58333333333333337</v>
      </c>
      <c r="G3665" t="s">
        <v>10881</v>
      </c>
      <c r="H3665" t="s">
        <v>2669</v>
      </c>
      <c r="I3665">
        <v>180</v>
      </c>
      <c r="J3665">
        <v>12</v>
      </c>
      <c r="K3665" s="4">
        <v>1E+40</v>
      </c>
      <c r="L3665" t="s">
        <v>11552</v>
      </c>
      <c r="M3665" t="s">
        <v>24</v>
      </c>
      <c r="N3665" t="s">
        <v>11511</v>
      </c>
      <c r="O3665" t="s">
        <v>25</v>
      </c>
      <c r="P3665" t="s">
        <v>395</v>
      </c>
      <c r="Q3665" t="s">
        <v>4050</v>
      </c>
    </row>
    <row r="3666" spans="1:17" x14ac:dyDescent="0.25">
      <c r="A3666" t="s">
        <v>11551</v>
      </c>
      <c r="B3666" t="s">
        <v>405</v>
      </c>
      <c r="C3666">
        <v>8</v>
      </c>
      <c r="D3666" t="s">
        <v>18</v>
      </c>
      <c r="E3666" t="s">
        <v>19</v>
      </c>
      <c r="F3666" s="1">
        <v>0.54166666666666663</v>
      </c>
      <c r="G3666" t="s">
        <v>10881</v>
      </c>
      <c r="H3666" t="s">
        <v>2669</v>
      </c>
      <c r="I3666">
        <v>180</v>
      </c>
      <c r="J3666">
        <v>12</v>
      </c>
      <c r="K3666" s="4">
        <v>1E+40</v>
      </c>
      <c r="L3666" t="s">
        <v>11552</v>
      </c>
      <c r="M3666" t="s">
        <v>24</v>
      </c>
      <c r="N3666" t="s">
        <v>11511</v>
      </c>
      <c r="O3666" t="s">
        <v>25</v>
      </c>
      <c r="P3666" t="s">
        <v>395</v>
      </c>
      <c r="Q3666" t="s">
        <v>4051</v>
      </c>
    </row>
    <row r="3667" spans="1:17" x14ac:dyDescent="0.25">
      <c r="A3667" t="s">
        <v>11551</v>
      </c>
      <c r="B3667" t="s">
        <v>405</v>
      </c>
      <c r="C3667">
        <v>9</v>
      </c>
      <c r="D3667" t="s">
        <v>18</v>
      </c>
      <c r="E3667" t="s">
        <v>42</v>
      </c>
      <c r="F3667" s="1">
        <v>0.58333333333333337</v>
      </c>
      <c r="G3667" t="s">
        <v>10881</v>
      </c>
      <c r="H3667" t="s">
        <v>2669</v>
      </c>
      <c r="I3667">
        <v>180</v>
      </c>
      <c r="J3667">
        <v>12</v>
      </c>
      <c r="K3667" s="4">
        <v>1E+40</v>
      </c>
      <c r="L3667" t="s">
        <v>11552</v>
      </c>
      <c r="M3667" t="s">
        <v>24</v>
      </c>
      <c r="N3667" t="s">
        <v>11511</v>
      </c>
      <c r="O3667" t="s">
        <v>25</v>
      </c>
      <c r="P3667" t="s">
        <v>395</v>
      </c>
      <c r="Q3667" t="s">
        <v>4052</v>
      </c>
    </row>
    <row r="3668" spans="1:17" x14ac:dyDescent="0.25">
      <c r="A3668" t="s">
        <v>11551</v>
      </c>
      <c r="B3668" t="s">
        <v>405</v>
      </c>
      <c r="C3668">
        <v>10</v>
      </c>
      <c r="D3668" t="s">
        <v>18</v>
      </c>
      <c r="E3668" t="s">
        <v>42</v>
      </c>
      <c r="F3668" s="1">
        <v>0.58333333333333337</v>
      </c>
      <c r="G3668" t="s">
        <v>10881</v>
      </c>
      <c r="H3668" t="s">
        <v>2669</v>
      </c>
      <c r="I3668">
        <v>180</v>
      </c>
      <c r="J3668">
        <v>12</v>
      </c>
      <c r="K3668" s="4">
        <v>9.9999999999999994E+38</v>
      </c>
      <c r="L3668" t="s">
        <v>11552</v>
      </c>
      <c r="M3668" t="s">
        <v>24</v>
      </c>
      <c r="N3668" t="s">
        <v>11511</v>
      </c>
      <c r="O3668" t="s">
        <v>25</v>
      </c>
      <c r="P3668" t="s">
        <v>395</v>
      </c>
      <c r="Q3668" t="s">
        <v>4053</v>
      </c>
    </row>
    <row r="3669" spans="1:17" x14ac:dyDescent="0.25">
      <c r="A3669" t="s">
        <v>11551</v>
      </c>
      <c r="B3669" t="s">
        <v>405</v>
      </c>
      <c r="C3669">
        <v>11</v>
      </c>
      <c r="D3669" t="s">
        <v>18</v>
      </c>
      <c r="E3669" t="s">
        <v>19</v>
      </c>
      <c r="F3669" s="1">
        <v>0.54166666666666663</v>
      </c>
      <c r="G3669" t="s">
        <v>10881</v>
      </c>
      <c r="H3669" t="s">
        <v>2669</v>
      </c>
      <c r="I3669">
        <v>180</v>
      </c>
      <c r="J3669">
        <v>11</v>
      </c>
      <c r="K3669" s="4">
        <v>9.9999999999999998E+37</v>
      </c>
      <c r="L3669" t="s">
        <v>11552</v>
      </c>
      <c r="M3669" t="s">
        <v>24</v>
      </c>
      <c r="N3669" t="s">
        <v>11511</v>
      </c>
      <c r="O3669" t="s">
        <v>25</v>
      </c>
      <c r="P3669" t="s">
        <v>395</v>
      </c>
      <c r="Q3669" t="s">
        <v>4054</v>
      </c>
    </row>
    <row r="3670" spans="1:17" x14ac:dyDescent="0.25">
      <c r="A3670" t="s">
        <v>11551</v>
      </c>
      <c r="B3670" t="s">
        <v>405</v>
      </c>
      <c r="C3670">
        <v>12</v>
      </c>
      <c r="D3670" t="s">
        <v>18</v>
      </c>
      <c r="E3670" t="s">
        <v>42</v>
      </c>
      <c r="F3670" s="1">
        <v>0.58333333333333337</v>
      </c>
      <c r="G3670" t="s">
        <v>10881</v>
      </c>
      <c r="H3670" t="s">
        <v>2669</v>
      </c>
      <c r="I3670">
        <v>180</v>
      </c>
      <c r="J3670">
        <v>12</v>
      </c>
      <c r="K3670" s="4">
        <v>9.9999999999999998E+37</v>
      </c>
      <c r="L3670" t="s">
        <v>11552</v>
      </c>
      <c r="M3670" t="s">
        <v>24</v>
      </c>
      <c r="N3670" t="s">
        <v>11511</v>
      </c>
      <c r="O3670" t="s">
        <v>25</v>
      </c>
      <c r="P3670" t="s">
        <v>395</v>
      </c>
      <c r="Q3670" t="s">
        <v>4055</v>
      </c>
    </row>
    <row r="3671" spans="1:17" x14ac:dyDescent="0.25">
      <c r="A3671" t="s">
        <v>11551</v>
      </c>
      <c r="B3671" t="s">
        <v>405</v>
      </c>
      <c r="C3671">
        <v>13</v>
      </c>
      <c r="D3671" t="s">
        <v>18</v>
      </c>
      <c r="E3671" t="s">
        <v>29</v>
      </c>
      <c r="F3671" s="1">
        <v>0.58333333333333337</v>
      </c>
      <c r="G3671" t="s">
        <v>10881</v>
      </c>
      <c r="H3671" t="s">
        <v>2669</v>
      </c>
      <c r="I3671">
        <v>180</v>
      </c>
      <c r="J3671">
        <v>12</v>
      </c>
      <c r="K3671" s="4">
        <v>9.9999999999999998E+37</v>
      </c>
      <c r="L3671" t="s">
        <v>11552</v>
      </c>
      <c r="M3671" t="s">
        <v>24</v>
      </c>
      <c r="N3671" t="s">
        <v>11511</v>
      </c>
      <c r="O3671" t="s">
        <v>25</v>
      </c>
      <c r="P3671" t="s">
        <v>395</v>
      </c>
      <c r="Q3671" t="s">
        <v>4056</v>
      </c>
    </row>
    <row r="3672" spans="1:17" x14ac:dyDescent="0.25">
      <c r="A3672" t="s">
        <v>11551</v>
      </c>
      <c r="B3672" t="s">
        <v>405</v>
      </c>
      <c r="C3672">
        <v>14</v>
      </c>
      <c r="D3672" t="s">
        <v>18</v>
      </c>
      <c r="E3672" t="s">
        <v>19</v>
      </c>
      <c r="F3672" s="1">
        <v>0.54166666666666663</v>
      </c>
      <c r="G3672" t="s">
        <v>10881</v>
      </c>
      <c r="H3672" t="s">
        <v>2669</v>
      </c>
      <c r="I3672">
        <v>180</v>
      </c>
      <c r="J3672">
        <v>10</v>
      </c>
      <c r="K3672" s="4">
        <v>9.9999999999999995E+33</v>
      </c>
      <c r="L3672" t="s">
        <v>11552</v>
      </c>
      <c r="M3672" t="s">
        <v>24</v>
      </c>
      <c r="N3672" t="s">
        <v>11511</v>
      </c>
      <c r="O3672" t="s">
        <v>25</v>
      </c>
      <c r="P3672" t="s">
        <v>395</v>
      </c>
      <c r="Q3672" t="s">
        <v>4057</v>
      </c>
    </row>
    <row r="3673" spans="1:17" x14ac:dyDescent="0.25">
      <c r="A3673" t="s">
        <v>11551</v>
      </c>
      <c r="B3673" t="s">
        <v>418</v>
      </c>
      <c r="C3673">
        <v>1</v>
      </c>
      <c r="D3673" t="s">
        <v>18</v>
      </c>
      <c r="E3673" t="s">
        <v>19</v>
      </c>
      <c r="F3673" s="1">
        <v>0.54166666666666663</v>
      </c>
      <c r="G3673" t="s">
        <v>11553</v>
      </c>
      <c r="H3673" t="s">
        <v>2661</v>
      </c>
      <c r="I3673">
        <v>180</v>
      </c>
      <c r="J3673">
        <v>13</v>
      </c>
      <c r="K3673" s="4">
        <v>1E+43</v>
      </c>
      <c r="L3673" t="s">
        <v>11552</v>
      </c>
      <c r="M3673" t="s">
        <v>24</v>
      </c>
      <c r="N3673" t="s">
        <v>11511</v>
      </c>
      <c r="O3673" t="s">
        <v>25</v>
      </c>
      <c r="P3673" t="s">
        <v>395</v>
      </c>
      <c r="Q3673" t="s">
        <v>4058</v>
      </c>
    </row>
    <row r="3674" spans="1:17" x14ac:dyDescent="0.25">
      <c r="A3674" t="s">
        <v>11551</v>
      </c>
      <c r="B3674" t="s">
        <v>418</v>
      </c>
      <c r="C3674">
        <v>2</v>
      </c>
      <c r="D3674" t="s">
        <v>18</v>
      </c>
      <c r="E3674" t="s">
        <v>42</v>
      </c>
      <c r="F3674" s="1">
        <v>0.58333333333333337</v>
      </c>
      <c r="G3674" t="s">
        <v>11553</v>
      </c>
      <c r="H3674" t="s">
        <v>2661</v>
      </c>
      <c r="I3674">
        <v>180</v>
      </c>
      <c r="J3674">
        <v>11</v>
      </c>
      <c r="K3674" s="4">
        <v>1E+43</v>
      </c>
      <c r="L3674" t="s">
        <v>11552</v>
      </c>
      <c r="M3674" t="s">
        <v>24</v>
      </c>
      <c r="N3674" t="s">
        <v>11511</v>
      </c>
      <c r="O3674" t="s">
        <v>25</v>
      </c>
      <c r="P3674" t="s">
        <v>395</v>
      </c>
      <c r="Q3674" t="s">
        <v>4059</v>
      </c>
    </row>
    <row r="3675" spans="1:17" x14ac:dyDescent="0.25">
      <c r="A3675" t="s">
        <v>11551</v>
      </c>
      <c r="B3675" t="s">
        <v>418</v>
      </c>
      <c r="C3675">
        <v>3</v>
      </c>
      <c r="D3675" t="s">
        <v>18</v>
      </c>
      <c r="E3675" t="s">
        <v>19</v>
      </c>
      <c r="F3675" s="1">
        <v>0.54166666666666663</v>
      </c>
      <c r="G3675" t="s">
        <v>11553</v>
      </c>
      <c r="H3675" t="s">
        <v>2661</v>
      </c>
      <c r="I3675">
        <v>180</v>
      </c>
      <c r="J3675">
        <v>13</v>
      </c>
      <c r="K3675" s="4">
        <v>1E+42</v>
      </c>
      <c r="L3675" t="s">
        <v>11552</v>
      </c>
      <c r="M3675" t="s">
        <v>24</v>
      </c>
      <c r="N3675" t="s">
        <v>11511</v>
      </c>
      <c r="O3675" t="s">
        <v>25</v>
      </c>
      <c r="P3675" t="s">
        <v>395</v>
      </c>
      <c r="Q3675" t="s">
        <v>4060</v>
      </c>
    </row>
    <row r="3676" spans="1:17" x14ac:dyDescent="0.25">
      <c r="A3676" t="s">
        <v>11551</v>
      </c>
      <c r="B3676" t="s">
        <v>418</v>
      </c>
      <c r="C3676">
        <v>4</v>
      </c>
      <c r="D3676" t="s">
        <v>18</v>
      </c>
      <c r="E3676" t="s">
        <v>42</v>
      </c>
      <c r="F3676" s="1">
        <v>0.58333333333333337</v>
      </c>
      <c r="G3676" t="s">
        <v>11553</v>
      </c>
      <c r="H3676" t="s">
        <v>2661</v>
      </c>
      <c r="I3676">
        <v>180</v>
      </c>
      <c r="J3676">
        <v>12</v>
      </c>
      <c r="K3676" s="4">
        <v>1E+42</v>
      </c>
      <c r="L3676" t="s">
        <v>11552</v>
      </c>
      <c r="M3676" t="s">
        <v>24</v>
      </c>
      <c r="N3676" t="s">
        <v>11511</v>
      </c>
      <c r="O3676" t="s">
        <v>25</v>
      </c>
      <c r="P3676" t="s">
        <v>395</v>
      </c>
      <c r="Q3676" t="s">
        <v>4061</v>
      </c>
    </row>
    <row r="3677" spans="1:17" x14ac:dyDescent="0.25">
      <c r="A3677" t="s">
        <v>11551</v>
      </c>
      <c r="B3677" t="s">
        <v>418</v>
      </c>
      <c r="C3677">
        <v>5</v>
      </c>
      <c r="D3677" t="s">
        <v>18</v>
      </c>
      <c r="E3677" t="s">
        <v>19</v>
      </c>
      <c r="F3677" s="1">
        <v>0.54166666666666663</v>
      </c>
      <c r="G3677" t="s">
        <v>11553</v>
      </c>
      <c r="H3677" t="s">
        <v>2661</v>
      </c>
      <c r="I3677">
        <v>180</v>
      </c>
      <c r="J3677">
        <v>11</v>
      </c>
      <c r="K3677" s="4">
        <v>1E+41</v>
      </c>
      <c r="L3677" t="s">
        <v>11552</v>
      </c>
      <c r="M3677" t="s">
        <v>24</v>
      </c>
      <c r="N3677" t="s">
        <v>11511</v>
      </c>
      <c r="O3677" t="s">
        <v>25</v>
      </c>
      <c r="P3677" t="s">
        <v>395</v>
      </c>
      <c r="Q3677" t="s">
        <v>4062</v>
      </c>
    </row>
    <row r="3678" spans="1:17" x14ac:dyDescent="0.25">
      <c r="A3678" t="s">
        <v>11551</v>
      </c>
      <c r="B3678" t="s">
        <v>418</v>
      </c>
      <c r="C3678">
        <v>6</v>
      </c>
      <c r="D3678" t="s">
        <v>18</v>
      </c>
      <c r="E3678" t="s">
        <v>29</v>
      </c>
      <c r="F3678" s="1">
        <v>0.58333333333333337</v>
      </c>
      <c r="G3678" t="s">
        <v>11553</v>
      </c>
      <c r="H3678" t="s">
        <v>2661</v>
      </c>
      <c r="I3678">
        <v>180</v>
      </c>
      <c r="J3678">
        <v>12</v>
      </c>
      <c r="K3678" s="4">
        <v>1E+41</v>
      </c>
      <c r="L3678" t="s">
        <v>11552</v>
      </c>
      <c r="M3678" t="s">
        <v>24</v>
      </c>
      <c r="N3678" t="s">
        <v>11511</v>
      </c>
      <c r="O3678" t="s">
        <v>25</v>
      </c>
      <c r="P3678" t="s">
        <v>395</v>
      </c>
      <c r="Q3678" t="s">
        <v>4063</v>
      </c>
    </row>
    <row r="3679" spans="1:17" x14ac:dyDescent="0.25">
      <c r="A3679" t="s">
        <v>11551</v>
      </c>
      <c r="B3679" t="s">
        <v>418</v>
      </c>
      <c r="C3679">
        <v>7</v>
      </c>
      <c r="D3679" t="s">
        <v>18</v>
      </c>
      <c r="E3679" t="s">
        <v>42</v>
      </c>
      <c r="F3679" s="1">
        <v>0.58333333333333337</v>
      </c>
      <c r="G3679" t="s">
        <v>11553</v>
      </c>
      <c r="H3679" t="s">
        <v>2661</v>
      </c>
      <c r="I3679">
        <v>180</v>
      </c>
      <c r="J3679">
        <v>12</v>
      </c>
      <c r="K3679" s="4">
        <v>1E+41</v>
      </c>
      <c r="L3679" t="s">
        <v>11552</v>
      </c>
      <c r="M3679" t="s">
        <v>24</v>
      </c>
      <c r="N3679" t="s">
        <v>11511</v>
      </c>
      <c r="O3679" t="s">
        <v>25</v>
      </c>
      <c r="P3679" t="s">
        <v>395</v>
      </c>
      <c r="Q3679" t="s">
        <v>4064</v>
      </c>
    </row>
    <row r="3680" spans="1:17" x14ac:dyDescent="0.25">
      <c r="A3680" t="s">
        <v>11551</v>
      </c>
      <c r="B3680" t="s">
        <v>418</v>
      </c>
      <c r="C3680">
        <v>8</v>
      </c>
      <c r="D3680" t="s">
        <v>18</v>
      </c>
      <c r="E3680" t="s">
        <v>19</v>
      </c>
      <c r="F3680" s="1">
        <v>0.54166666666666663</v>
      </c>
      <c r="G3680" t="s">
        <v>11553</v>
      </c>
      <c r="H3680" t="s">
        <v>2661</v>
      </c>
      <c r="I3680">
        <v>180</v>
      </c>
      <c r="J3680">
        <v>13</v>
      </c>
      <c r="K3680" s="4">
        <v>1E+40</v>
      </c>
      <c r="L3680" t="s">
        <v>11552</v>
      </c>
      <c r="M3680" t="s">
        <v>24</v>
      </c>
      <c r="N3680" t="s">
        <v>11511</v>
      </c>
      <c r="O3680" t="s">
        <v>25</v>
      </c>
      <c r="P3680" t="s">
        <v>395</v>
      </c>
      <c r="Q3680" t="s">
        <v>4065</v>
      </c>
    </row>
    <row r="3681" spans="1:17" x14ac:dyDescent="0.25">
      <c r="A3681" t="s">
        <v>11551</v>
      </c>
      <c r="B3681" t="s">
        <v>418</v>
      </c>
      <c r="C3681">
        <v>9</v>
      </c>
      <c r="D3681" t="s">
        <v>18</v>
      </c>
      <c r="E3681" t="s">
        <v>29</v>
      </c>
      <c r="F3681" s="1">
        <v>0.58333333333333337</v>
      </c>
      <c r="G3681" t="s">
        <v>11553</v>
      </c>
      <c r="H3681" t="s">
        <v>2661</v>
      </c>
      <c r="I3681">
        <v>180</v>
      </c>
      <c r="J3681">
        <v>12</v>
      </c>
      <c r="K3681" s="4">
        <v>1E+40</v>
      </c>
      <c r="L3681" t="s">
        <v>11552</v>
      </c>
      <c r="M3681" t="s">
        <v>24</v>
      </c>
      <c r="N3681" t="s">
        <v>11511</v>
      </c>
      <c r="O3681" t="s">
        <v>25</v>
      </c>
      <c r="P3681" t="s">
        <v>395</v>
      </c>
      <c r="Q3681" t="s">
        <v>4066</v>
      </c>
    </row>
    <row r="3682" spans="1:17" x14ac:dyDescent="0.25">
      <c r="A3682" t="s">
        <v>11551</v>
      </c>
      <c r="B3682" t="s">
        <v>418</v>
      </c>
      <c r="C3682">
        <v>10</v>
      </c>
      <c r="D3682" t="s">
        <v>18</v>
      </c>
      <c r="E3682" t="s">
        <v>42</v>
      </c>
      <c r="F3682" s="1">
        <v>0.58333333333333337</v>
      </c>
      <c r="G3682" t="s">
        <v>11553</v>
      </c>
      <c r="H3682" t="s">
        <v>2661</v>
      </c>
      <c r="I3682">
        <v>180</v>
      </c>
      <c r="J3682">
        <v>11</v>
      </c>
      <c r="K3682" s="4">
        <v>1E+40</v>
      </c>
      <c r="L3682" t="s">
        <v>11552</v>
      </c>
      <c r="M3682" t="s">
        <v>24</v>
      </c>
      <c r="N3682" t="s">
        <v>11511</v>
      </c>
      <c r="O3682" t="s">
        <v>25</v>
      </c>
      <c r="P3682" t="s">
        <v>395</v>
      </c>
      <c r="Q3682" t="s">
        <v>4067</v>
      </c>
    </row>
    <row r="3683" spans="1:17" x14ac:dyDescent="0.25">
      <c r="A3683" t="s">
        <v>11551</v>
      </c>
      <c r="B3683" t="s">
        <v>418</v>
      </c>
      <c r="C3683">
        <v>11</v>
      </c>
      <c r="D3683" t="s">
        <v>18</v>
      </c>
      <c r="E3683" t="s">
        <v>29</v>
      </c>
      <c r="F3683" s="1">
        <v>0.58333333333333337</v>
      </c>
      <c r="G3683" t="s">
        <v>11553</v>
      </c>
      <c r="H3683" t="s">
        <v>2661</v>
      </c>
      <c r="I3683">
        <v>180</v>
      </c>
      <c r="J3683">
        <v>12</v>
      </c>
      <c r="K3683" s="4">
        <v>1E+43</v>
      </c>
      <c r="L3683" t="s">
        <v>11552</v>
      </c>
      <c r="M3683" t="s">
        <v>24</v>
      </c>
      <c r="N3683" t="s">
        <v>11511</v>
      </c>
      <c r="O3683" t="s">
        <v>25</v>
      </c>
      <c r="P3683" t="s">
        <v>395</v>
      </c>
      <c r="Q3683" t="s">
        <v>4068</v>
      </c>
    </row>
    <row r="3684" spans="1:17" x14ac:dyDescent="0.25">
      <c r="A3684" t="s">
        <v>11551</v>
      </c>
      <c r="B3684" t="s">
        <v>418</v>
      </c>
      <c r="C3684">
        <v>12</v>
      </c>
      <c r="D3684" t="s">
        <v>18</v>
      </c>
      <c r="E3684" t="s">
        <v>42</v>
      </c>
      <c r="F3684" s="1">
        <v>0.58333333333333337</v>
      </c>
      <c r="G3684" t="s">
        <v>11553</v>
      </c>
      <c r="H3684" t="s">
        <v>2661</v>
      </c>
      <c r="I3684">
        <v>180</v>
      </c>
      <c r="J3684">
        <v>8</v>
      </c>
      <c r="K3684" s="4">
        <v>9.9999999999999994E+38</v>
      </c>
      <c r="L3684" t="s">
        <v>11552</v>
      </c>
      <c r="M3684" t="s">
        <v>24</v>
      </c>
      <c r="N3684" t="s">
        <v>11511</v>
      </c>
      <c r="O3684" t="s">
        <v>25</v>
      </c>
      <c r="P3684" t="s">
        <v>395</v>
      </c>
      <c r="Q3684" t="s">
        <v>4069</v>
      </c>
    </row>
    <row r="3685" spans="1:17" x14ac:dyDescent="0.25">
      <c r="A3685" t="s">
        <v>11551</v>
      </c>
      <c r="B3685" t="s">
        <v>418</v>
      </c>
      <c r="C3685">
        <v>13</v>
      </c>
      <c r="D3685" t="s">
        <v>18</v>
      </c>
      <c r="E3685" t="s">
        <v>19</v>
      </c>
      <c r="F3685" s="1">
        <v>0.54166666666666663</v>
      </c>
      <c r="G3685" t="s">
        <v>11553</v>
      </c>
      <c r="H3685" t="s">
        <v>2661</v>
      </c>
      <c r="I3685">
        <v>180</v>
      </c>
      <c r="J3685">
        <v>11</v>
      </c>
      <c r="K3685" s="4">
        <v>9.9999999999999998E+37</v>
      </c>
      <c r="L3685" t="s">
        <v>11552</v>
      </c>
      <c r="M3685" t="s">
        <v>24</v>
      </c>
      <c r="N3685" t="s">
        <v>11511</v>
      </c>
      <c r="O3685" t="s">
        <v>25</v>
      </c>
      <c r="P3685" t="s">
        <v>395</v>
      </c>
      <c r="Q3685" t="s">
        <v>4070</v>
      </c>
    </row>
    <row r="3686" spans="1:17" x14ac:dyDescent="0.25">
      <c r="A3686" t="s">
        <v>11551</v>
      </c>
      <c r="B3686" t="s">
        <v>418</v>
      </c>
      <c r="C3686">
        <v>14</v>
      </c>
      <c r="D3686" t="s">
        <v>18</v>
      </c>
      <c r="E3686" t="s">
        <v>29</v>
      </c>
      <c r="F3686" s="1">
        <v>0.58333333333333337</v>
      </c>
      <c r="G3686" t="s">
        <v>11553</v>
      </c>
      <c r="H3686" t="s">
        <v>2661</v>
      </c>
      <c r="I3686">
        <v>180</v>
      </c>
      <c r="J3686">
        <v>7</v>
      </c>
      <c r="K3686" s="4">
        <v>9.9999999999999998E+37</v>
      </c>
      <c r="L3686" t="s">
        <v>11552</v>
      </c>
      <c r="M3686" t="s">
        <v>24</v>
      </c>
      <c r="N3686" t="s">
        <v>11511</v>
      </c>
      <c r="O3686" t="s">
        <v>25</v>
      </c>
      <c r="P3686" t="s">
        <v>395</v>
      </c>
      <c r="Q3686" t="s">
        <v>4071</v>
      </c>
    </row>
    <row r="3687" spans="1:17" x14ac:dyDescent="0.25">
      <c r="A3687" t="s">
        <v>11551</v>
      </c>
      <c r="B3687" t="s">
        <v>418</v>
      </c>
      <c r="C3687">
        <v>15</v>
      </c>
      <c r="D3687" t="s">
        <v>18</v>
      </c>
      <c r="E3687" t="s">
        <v>29</v>
      </c>
      <c r="F3687" s="1">
        <v>0.58333333333333337</v>
      </c>
      <c r="G3687" t="s">
        <v>11553</v>
      </c>
      <c r="H3687" t="s">
        <v>2661</v>
      </c>
      <c r="I3687">
        <v>180</v>
      </c>
      <c r="J3687">
        <v>4</v>
      </c>
      <c r="K3687" s="4">
        <v>1E+42</v>
      </c>
      <c r="L3687" t="s">
        <v>11552</v>
      </c>
      <c r="M3687" t="s">
        <v>24</v>
      </c>
      <c r="N3687" t="s">
        <v>11511</v>
      </c>
      <c r="O3687" t="s">
        <v>25</v>
      </c>
      <c r="P3687" t="s">
        <v>395</v>
      </c>
      <c r="Q3687" t="s">
        <v>4072</v>
      </c>
    </row>
    <row r="3688" spans="1:17" x14ac:dyDescent="0.25">
      <c r="A3688" t="s">
        <v>11551</v>
      </c>
      <c r="B3688" t="s">
        <v>418</v>
      </c>
      <c r="C3688">
        <v>16</v>
      </c>
      <c r="D3688" t="s">
        <v>18</v>
      </c>
      <c r="E3688" t="s">
        <v>29</v>
      </c>
      <c r="F3688" s="1">
        <v>0.58333333333333337</v>
      </c>
      <c r="G3688" t="s">
        <v>11553</v>
      </c>
      <c r="H3688" t="s">
        <v>2661</v>
      </c>
      <c r="I3688">
        <v>180</v>
      </c>
      <c r="J3688">
        <v>0</v>
      </c>
      <c r="K3688" s="4">
        <v>1.0000000000000001E+44</v>
      </c>
      <c r="L3688" t="s">
        <v>11552</v>
      </c>
      <c r="M3688" t="s">
        <v>24</v>
      </c>
      <c r="N3688" t="s">
        <v>11511</v>
      </c>
      <c r="O3688" t="s">
        <v>25</v>
      </c>
      <c r="P3688" t="s">
        <v>395</v>
      </c>
      <c r="Q3688" t="s">
        <v>4073</v>
      </c>
    </row>
    <row r="3689" spans="1:17" x14ac:dyDescent="0.25">
      <c r="A3689" t="s">
        <v>11551</v>
      </c>
      <c r="B3689" t="s">
        <v>17</v>
      </c>
      <c r="C3689">
        <v>1</v>
      </c>
      <c r="D3689" t="s">
        <v>18</v>
      </c>
      <c r="E3689" t="s">
        <v>33</v>
      </c>
      <c r="F3689" s="1">
        <v>0.45833333333333331</v>
      </c>
      <c r="G3689" t="s">
        <v>10244</v>
      </c>
      <c r="H3689" t="s">
        <v>11554</v>
      </c>
      <c r="I3689">
        <v>60</v>
      </c>
      <c r="J3689">
        <v>162</v>
      </c>
      <c r="K3689" s="4">
        <v>1.1111110001111099E+44</v>
      </c>
      <c r="L3689" t="s">
        <v>11552</v>
      </c>
      <c r="M3689" t="s">
        <v>915</v>
      </c>
      <c r="N3689" t="s">
        <v>11511</v>
      </c>
      <c r="O3689" t="s">
        <v>25</v>
      </c>
      <c r="P3689" t="s">
        <v>20</v>
      </c>
      <c r="Q3689" t="s">
        <v>4075</v>
      </c>
    </row>
    <row r="3690" spans="1:17" x14ac:dyDescent="0.25">
      <c r="A3690" t="s">
        <v>11551</v>
      </c>
      <c r="B3690" t="s">
        <v>28</v>
      </c>
      <c r="C3690">
        <v>1</v>
      </c>
      <c r="D3690" t="s">
        <v>18</v>
      </c>
      <c r="E3690" t="s">
        <v>29</v>
      </c>
      <c r="F3690" s="1">
        <v>0.375</v>
      </c>
      <c r="G3690" t="s">
        <v>10775</v>
      </c>
      <c r="H3690" t="s">
        <v>38</v>
      </c>
      <c r="I3690">
        <v>60</v>
      </c>
      <c r="J3690">
        <v>162</v>
      </c>
      <c r="K3690" s="4">
        <v>1.1111010001111099E+44</v>
      </c>
      <c r="L3690" t="s">
        <v>11552</v>
      </c>
      <c r="M3690" t="s">
        <v>915</v>
      </c>
      <c r="N3690" t="s">
        <v>11511</v>
      </c>
      <c r="O3690" t="s">
        <v>25</v>
      </c>
      <c r="P3690" t="s">
        <v>20</v>
      </c>
      <c r="Q3690" t="s">
        <v>4076</v>
      </c>
    </row>
    <row r="3691" spans="1:17" x14ac:dyDescent="0.25">
      <c r="A3691" t="s">
        <v>11551</v>
      </c>
      <c r="B3691" t="s">
        <v>32</v>
      </c>
      <c r="C3691">
        <v>1</v>
      </c>
      <c r="D3691" t="s">
        <v>18</v>
      </c>
      <c r="E3691" t="s">
        <v>42</v>
      </c>
      <c r="F3691" s="1">
        <v>0.625</v>
      </c>
      <c r="G3691" t="s">
        <v>9239</v>
      </c>
      <c r="H3691" t="s">
        <v>38</v>
      </c>
      <c r="I3691">
        <v>60</v>
      </c>
      <c r="J3691">
        <v>162</v>
      </c>
      <c r="K3691" s="4">
        <v>1.0000000000000001E+44</v>
      </c>
      <c r="L3691" t="s">
        <v>11552</v>
      </c>
      <c r="M3691" t="s">
        <v>24</v>
      </c>
      <c r="N3691" t="s">
        <v>11511</v>
      </c>
      <c r="O3691" t="s">
        <v>25</v>
      </c>
      <c r="P3691" t="s">
        <v>20</v>
      </c>
      <c r="Q3691" t="s">
        <v>4077</v>
      </c>
    </row>
    <row r="3692" spans="1:17" x14ac:dyDescent="0.25">
      <c r="A3692" t="s">
        <v>11551</v>
      </c>
      <c r="B3692" t="s">
        <v>44</v>
      </c>
      <c r="C3692">
        <v>1</v>
      </c>
      <c r="D3692" t="s">
        <v>18</v>
      </c>
      <c r="E3692" t="s">
        <v>33</v>
      </c>
      <c r="F3692" s="1">
        <v>0.5</v>
      </c>
      <c r="G3692" t="s">
        <v>11555</v>
      </c>
      <c r="H3692" t="s">
        <v>11556</v>
      </c>
      <c r="I3692">
        <v>180</v>
      </c>
      <c r="J3692">
        <v>162</v>
      </c>
      <c r="K3692" s="4">
        <v>1.1111110001111099E+44</v>
      </c>
      <c r="L3692" t="s">
        <v>11552</v>
      </c>
      <c r="M3692" t="s">
        <v>915</v>
      </c>
      <c r="N3692" t="s">
        <v>11511</v>
      </c>
      <c r="O3692" t="s">
        <v>25</v>
      </c>
      <c r="P3692" t="s">
        <v>45</v>
      </c>
      <c r="Q3692" t="s">
        <v>4078</v>
      </c>
    </row>
    <row r="3693" spans="1:17" x14ac:dyDescent="0.25">
      <c r="A3693" t="s">
        <v>11551</v>
      </c>
      <c r="B3693" t="s">
        <v>243</v>
      </c>
      <c r="C3693">
        <v>1</v>
      </c>
      <c r="D3693" t="s">
        <v>18</v>
      </c>
      <c r="E3693" t="s">
        <v>29</v>
      </c>
      <c r="F3693" s="1">
        <v>0.41666666666666669</v>
      </c>
      <c r="G3693" t="s">
        <v>11557</v>
      </c>
      <c r="H3693" t="s">
        <v>11558</v>
      </c>
      <c r="I3693">
        <v>180</v>
      </c>
      <c r="J3693">
        <v>162</v>
      </c>
      <c r="K3693" s="4">
        <v>1.1111010001111099E+44</v>
      </c>
      <c r="L3693" t="s">
        <v>11552</v>
      </c>
      <c r="M3693" t="s">
        <v>915</v>
      </c>
      <c r="N3693" t="s">
        <v>11511</v>
      </c>
      <c r="O3693" t="s">
        <v>25</v>
      </c>
      <c r="P3693" t="s">
        <v>45</v>
      </c>
      <c r="Q3693" t="s">
        <v>4079</v>
      </c>
    </row>
    <row r="3694" spans="1:17" x14ac:dyDescent="0.25">
      <c r="A3694" t="s">
        <v>11551</v>
      </c>
      <c r="B3694" t="s">
        <v>179</v>
      </c>
      <c r="C3694">
        <v>1</v>
      </c>
      <c r="D3694" t="s">
        <v>18</v>
      </c>
      <c r="E3694" t="s">
        <v>19</v>
      </c>
      <c r="F3694" s="1">
        <v>0.66666666666666663</v>
      </c>
      <c r="G3694" t="s">
        <v>10837</v>
      </c>
      <c r="H3694" t="s">
        <v>4024</v>
      </c>
      <c r="I3694">
        <v>60</v>
      </c>
      <c r="J3694">
        <v>57</v>
      </c>
      <c r="K3694" s="4">
        <v>1E+40</v>
      </c>
      <c r="L3694" t="s">
        <v>11552</v>
      </c>
      <c r="M3694" t="s">
        <v>24</v>
      </c>
      <c r="N3694" t="s">
        <v>11511</v>
      </c>
      <c r="O3694" t="s">
        <v>25</v>
      </c>
      <c r="P3694" t="s">
        <v>180</v>
      </c>
      <c r="Q3694" t="s">
        <v>4080</v>
      </c>
    </row>
    <row r="3695" spans="1:17" x14ac:dyDescent="0.25">
      <c r="A3695" t="s">
        <v>11551</v>
      </c>
      <c r="B3695" t="s">
        <v>179</v>
      </c>
      <c r="C3695">
        <v>2</v>
      </c>
      <c r="D3695" t="s">
        <v>18</v>
      </c>
      <c r="E3695" t="s">
        <v>37</v>
      </c>
      <c r="F3695" s="1">
        <v>0.60416666666666663</v>
      </c>
      <c r="G3695" t="s">
        <v>10837</v>
      </c>
      <c r="H3695" t="s">
        <v>4024</v>
      </c>
      <c r="I3695">
        <v>60</v>
      </c>
      <c r="J3695">
        <v>59</v>
      </c>
      <c r="K3695" s="4">
        <v>1E+40</v>
      </c>
      <c r="L3695" t="s">
        <v>11552</v>
      </c>
      <c r="M3695" t="s">
        <v>24</v>
      </c>
      <c r="N3695" t="s">
        <v>11511</v>
      </c>
      <c r="O3695" t="s">
        <v>25</v>
      </c>
      <c r="P3695" t="s">
        <v>180</v>
      </c>
      <c r="Q3695" t="s">
        <v>4081</v>
      </c>
    </row>
    <row r="3696" spans="1:17" x14ac:dyDescent="0.25">
      <c r="A3696" t="s">
        <v>11551</v>
      </c>
      <c r="B3696" t="s">
        <v>179</v>
      </c>
      <c r="C3696">
        <v>3</v>
      </c>
      <c r="D3696" t="s">
        <v>18</v>
      </c>
      <c r="E3696" t="s">
        <v>37</v>
      </c>
      <c r="F3696" s="1">
        <v>0.64583333333333337</v>
      </c>
      <c r="G3696" t="s">
        <v>10837</v>
      </c>
      <c r="H3696" t="s">
        <v>4024</v>
      </c>
      <c r="I3696">
        <v>60</v>
      </c>
      <c r="J3696">
        <v>46</v>
      </c>
      <c r="K3696" s="4">
        <v>1E+40</v>
      </c>
      <c r="L3696" t="s">
        <v>11552</v>
      </c>
      <c r="M3696" t="s">
        <v>24</v>
      </c>
      <c r="N3696" t="s">
        <v>11511</v>
      </c>
      <c r="O3696" t="s">
        <v>25</v>
      </c>
      <c r="P3696" t="s">
        <v>180</v>
      </c>
      <c r="Q3696" t="s">
        <v>4082</v>
      </c>
    </row>
    <row r="3697" spans="1:17" x14ac:dyDescent="0.25">
      <c r="A3697" t="s">
        <v>11559</v>
      </c>
      <c r="B3697" t="s">
        <v>17</v>
      </c>
      <c r="C3697">
        <v>1</v>
      </c>
      <c r="D3697" t="s">
        <v>18</v>
      </c>
      <c r="E3697" t="s">
        <v>19</v>
      </c>
      <c r="F3697" s="1">
        <v>0.33333333333333331</v>
      </c>
      <c r="G3697" t="s">
        <v>10244</v>
      </c>
      <c r="H3697" t="s">
        <v>4083</v>
      </c>
      <c r="I3697">
        <v>120</v>
      </c>
      <c r="J3697">
        <v>215</v>
      </c>
      <c r="K3697" s="4">
        <v>1.1111010001111099E+44</v>
      </c>
      <c r="L3697" t="s">
        <v>11560</v>
      </c>
      <c r="M3697" t="s">
        <v>915</v>
      </c>
      <c r="N3697" t="s">
        <v>11511</v>
      </c>
      <c r="O3697" t="s">
        <v>25</v>
      </c>
      <c r="P3697" t="s">
        <v>20</v>
      </c>
      <c r="Q3697" t="s">
        <v>4084</v>
      </c>
    </row>
    <row r="3698" spans="1:17" x14ac:dyDescent="0.25">
      <c r="A3698" t="s">
        <v>11559</v>
      </c>
      <c r="B3698" t="s">
        <v>28</v>
      </c>
      <c r="C3698">
        <v>1</v>
      </c>
      <c r="D3698" t="s">
        <v>18</v>
      </c>
      <c r="E3698" t="s">
        <v>33</v>
      </c>
      <c r="F3698" s="1">
        <v>0.375</v>
      </c>
      <c r="G3698" t="s">
        <v>10775</v>
      </c>
      <c r="H3698" t="s">
        <v>4083</v>
      </c>
      <c r="I3698">
        <v>60</v>
      </c>
      <c r="J3698">
        <v>215</v>
      </c>
      <c r="K3698" s="4">
        <v>1.1111110001111099E+44</v>
      </c>
      <c r="L3698" t="s">
        <v>11560</v>
      </c>
      <c r="M3698" t="s">
        <v>915</v>
      </c>
      <c r="N3698" t="s">
        <v>11511</v>
      </c>
      <c r="O3698" t="s">
        <v>25</v>
      </c>
      <c r="P3698" t="s">
        <v>20</v>
      </c>
      <c r="Q3698" t="s">
        <v>4085</v>
      </c>
    </row>
    <row r="3699" spans="1:17" x14ac:dyDescent="0.25">
      <c r="A3699" t="s">
        <v>11559</v>
      </c>
      <c r="B3699" t="s">
        <v>32</v>
      </c>
      <c r="C3699">
        <v>1</v>
      </c>
      <c r="D3699" t="s">
        <v>18</v>
      </c>
      <c r="E3699" t="s">
        <v>37</v>
      </c>
      <c r="F3699" s="1">
        <v>0.375</v>
      </c>
      <c r="G3699" t="s">
        <v>10244</v>
      </c>
      <c r="H3699" t="s">
        <v>4083</v>
      </c>
      <c r="I3699">
        <v>120</v>
      </c>
      <c r="J3699">
        <v>215</v>
      </c>
      <c r="K3699" s="4">
        <v>1.11101100011111E+44</v>
      </c>
      <c r="L3699" t="s">
        <v>11560</v>
      </c>
      <c r="M3699" t="s">
        <v>915</v>
      </c>
      <c r="N3699" t="s">
        <v>11511</v>
      </c>
      <c r="O3699" t="s">
        <v>25</v>
      </c>
      <c r="P3699" t="s">
        <v>20</v>
      </c>
      <c r="Q3699" t="s">
        <v>4086</v>
      </c>
    </row>
    <row r="3700" spans="1:17" x14ac:dyDescent="0.25">
      <c r="A3700" t="s">
        <v>11559</v>
      </c>
      <c r="B3700" t="s">
        <v>36</v>
      </c>
      <c r="C3700">
        <v>1</v>
      </c>
      <c r="D3700" t="s">
        <v>18</v>
      </c>
      <c r="E3700" t="s">
        <v>33</v>
      </c>
      <c r="F3700" s="1">
        <v>0.66666666666666663</v>
      </c>
      <c r="G3700" t="s">
        <v>11561</v>
      </c>
      <c r="H3700" t="s">
        <v>38</v>
      </c>
      <c r="I3700">
        <v>90</v>
      </c>
      <c r="J3700">
        <v>110</v>
      </c>
      <c r="K3700" s="4">
        <v>9.9999999999999994E+38</v>
      </c>
      <c r="L3700" t="s">
        <v>38</v>
      </c>
      <c r="M3700" t="s">
        <v>24</v>
      </c>
      <c r="N3700" t="s">
        <v>11511</v>
      </c>
      <c r="O3700" t="s">
        <v>25</v>
      </c>
      <c r="P3700" t="s">
        <v>39</v>
      </c>
      <c r="Q3700" t="s">
        <v>4087</v>
      </c>
    </row>
    <row r="3701" spans="1:17" x14ac:dyDescent="0.25">
      <c r="A3701" t="s">
        <v>11559</v>
      </c>
      <c r="B3701" t="s">
        <v>36</v>
      </c>
      <c r="C3701">
        <v>2</v>
      </c>
      <c r="D3701" t="s">
        <v>18</v>
      </c>
      <c r="E3701" t="s">
        <v>33</v>
      </c>
      <c r="F3701" s="1">
        <v>0.70833333333333337</v>
      </c>
      <c r="G3701" t="s">
        <v>9142</v>
      </c>
      <c r="H3701" t="s">
        <v>38</v>
      </c>
      <c r="I3701">
        <v>90</v>
      </c>
      <c r="J3701">
        <v>105</v>
      </c>
      <c r="K3701" s="4">
        <v>9.9999999999999994E+38</v>
      </c>
      <c r="L3701" t="s">
        <v>38</v>
      </c>
      <c r="M3701" t="s">
        <v>24</v>
      </c>
      <c r="N3701" t="s">
        <v>11511</v>
      </c>
      <c r="O3701" t="s">
        <v>25</v>
      </c>
      <c r="P3701" t="s">
        <v>39</v>
      </c>
      <c r="Q3701" t="s">
        <v>4088</v>
      </c>
    </row>
    <row r="3702" spans="1:17" x14ac:dyDescent="0.25">
      <c r="A3702" t="s">
        <v>11559</v>
      </c>
      <c r="B3702" t="s">
        <v>41</v>
      </c>
      <c r="C3702">
        <v>1</v>
      </c>
      <c r="D3702" t="s">
        <v>18</v>
      </c>
      <c r="E3702" t="s">
        <v>37</v>
      </c>
      <c r="F3702" s="1">
        <v>0.64583333333333337</v>
      </c>
      <c r="G3702" t="s">
        <v>11562</v>
      </c>
      <c r="H3702" t="s">
        <v>38</v>
      </c>
      <c r="I3702">
        <v>120</v>
      </c>
      <c r="J3702">
        <v>215</v>
      </c>
      <c r="K3702" s="4">
        <v>9.9999999999999996E+30</v>
      </c>
      <c r="L3702" t="s">
        <v>38</v>
      </c>
      <c r="M3702" t="s">
        <v>24</v>
      </c>
      <c r="N3702" t="s">
        <v>11511</v>
      </c>
      <c r="O3702" t="s">
        <v>25</v>
      </c>
      <c r="P3702" t="s">
        <v>39</v>
      </c>
      <c r="Q3702" t="s">
        <v>4089</v>
      </c>
    </row>
    <row r="3703" spans="1:17" x14ac:dyDescent="0.25">
      <c r="A3703" t="s">
        <v>11559</v>
      </c>
      <c r="B3703" t="s">
        <v>44</v>
      </c>
      <c r="C3703">
        <v>1</v>
      </c>
      <c r="D3703" t="s">
        <v>18</v>
      </c>
      <c r="E3703" t="s">
        <v>42</v>
      </c>
      <c r="F3703" s="1">
        <v>0.41666666666666669</v>
      </c>
      <c r="G3703" t="s">
        <v>10596</v>
      </c>
      <c r="H3703" t="s">
        <v>4083</v>
      </c>
      <c r="I3703">
        <v>60</v>
      </c>
      <c r="J3703">
        <v>115</v>
      </c>
      <c r="K3703" s="4">
        <v>1.1111110001111099E+44</v>
      </c>
      <c r="L3703" t="s">
        <v>11560</v>
      </c>
      <c r="M3703" t="s">
        <v>915</v>
      </c>
      <c r="N3703" t="s">
        <v>11511</v>
      </c>
      <c r="O3703" t="s">
        <v>25</v>
      </c>
      <c r="P3703" t="s">
        <v>45</v>
      </c>
      <c r="Q3703" t="s">
        <v>4090</v>
      </c>
    </row>
    <row r="3704" spans="1:17" x14ac:dyDescent="0.25">
      <c r="A3704" t="s">
        <v>11559</v>
      </c>
      <c r="B3704" t="s">
        <v>44</v>
      </c>
      <c r="C3704">
        <v>2</v>
      </c>
      <c r="D3704" t="s">
        <v>18</v>
      </c>
      <c r="E3704" t="s">
        <v>42</v>
      </c>
      <c r="F3704" s="1">
        <v>0.45833333333333331</v>
      </c>
      <c r="G3704" t="s">
        <v>10596</v>
      </c>
      <c r="H3704" t="s">
        <v>4083</v>
      </c>
      <c r="I3704">
        <v>60</v>
      </c>
      <c r="J3704">
        <v>100</v>
      </c>
      <c r="K3704" s="4">
        <v>1.1111110001111099E+44</v>
      </c>
      <c r="L3704" t="s">
        <v>11560</v>
      </c>
      <c r="M3704" t="s">
        <v>915</v>
      </c>
      <c r="N3704" t="s">
        <v>11511</v>
      </c>
      <c r="O3704" t="s">
        <v>25</v>
      </c>
      <c r="P3704" t="s">
        <v>45</v>
      </c>
      <c r="Q3704" t="s">
        <v>4091</v>
      </c>
    </row>
    <row r="3705" spans="1:17" x14ac:dyDescent="0.25">
      <c r="A3705" t="s">
        <v>11563</v>
      </c>
      <c r="B3705" t="s">
        <v>163</v>
      </c>
      <c r="C3705">
        <v>1</v>
      </c>
      <c r="D3705" t="s">
        <v>18</v>
      </c>
      <c r="E3705" t="s">
        <v>19</v>
      </c>
      <c r="F3705" s="1">
        <v>0.375</v>
      </c>
      <c r="G3705" t="s">
        <v>11564</v>
      </c>
      <c r="H3705" t="s">
        <v>38</v>
      </c>
      <c r="I3705">
        <v>60</v>
      </c>
      <c r="J3705">
        <v>203</v>
      </c>
      <c r="K3705" s="4">
        <v>1.1E+22</v>
      </c>
      <c r="L3705" t="s">
        <v>38</v>
      </c>
      <c r="M3705" t="s">
        <v>915</v>
      </c>
      <c r="N3705" t="s">
        <v>11511</v>
      </c>
      <c r="O3705" t="s">
        <v>66</v>
      </c>
      <c r="P3705" t="s">
        <v>9205</v>
      </c>
      <c r="Q3705" t="s">
        <v>4092</v>
      </c>
    </row>
    <row r="3706" spans="1:17" x14ac:dyDescent="0.25">
      <c r="A3706" t="s">
        <v>11563</v>
      </c>
      <c r="B3706" t="s">
        <v>17</v>
      </c>
      <c r="C3706">
        <v>1</v>
      </c>
      <c r="D3706" t="s">
        <v>18</v>
      </c>
      <c r="E3706" t="s">
        <v>19</v>
      </c>
      <c r="F3706" s="1">
        <v>0.45833333333333331</v>
      </c>
      <c r="G3706" t="s">
        <v>10775</v>
      </c>
      <c r="H3706" t="s">
        <v>4093</v>
      </c>
      <c r="I3706">
        <v>60</v>
      </c>
      <c r="J3706">
        <v>203</v>
      </c>
      <c r="K3706" s="4">
        <v>1.1111100111111E+24</v>
      </c>
      <c r="L3706" t="s">
        <v>11565</v>
      </c>
      <c r="M3706" t="s">
        <v>915</v>
      </c>
      <c r="N3706" t="s">
        <v>11511</v>
      </c>
      <c r="O3706" t="s">
        <v>66</v>
      </c>
      <c r="P3706" t="s">
        <v>20</v>
      </c>
      <c r="Q3706" t="s">
        <v>4094</v>
      </c>
    </row>
    <row r="3707" spans="1:17" x14ac:dyDescent="0.25">
      <c r="A3707" t="s">
        <v>11563</v>
      </c>
      <c r="B3707" t="s">
        <v>28</v>
      </c>
      <c r="C3707">
        <v>1</v>
      </c>
      <c r="D3707" t="s">
        <v>18</v>
      </c>
      <c r="E3707" t="s">
        <v>42</v>
      </c>
      <c r="F3707" s="1">
        <v>0.33333333333333331</v>
      </c>
      <c r="G3707" t="s">
        <v>10775</v>
      </c>
      <c r="H3707" t="s">
        <v>4093</v>
      </c>
      <c r="I3707">
        <v>120</v>
      </c>
      <c r="J3707">
        <v>203</v>
      </c>
      <c r="K3707" s="4">
        <v>1.1111100111111E+24</v>
      </c>
      <c r="L3707" t="s">
        <v>11565</v>
      </c>
      <c r="M3707" t="s">
        <v>915</v>
      </c>
      <c r="N3707" t="s">
        <v>11511</v>
      </c>
      <c r="O3707" t="s">
        <v>66</v>
      </c>
      <c r="P3707" t="s">
        <v>20</v>
      </c>
      <c r="Q3707" t="s">
        <v>4095</v>
      </c>
    </row>
    <row r="3708" spans="1:17" x14ac:dyDescent="0.25">
      <c r="A3708" t="s">
        <v>11563</v>
      </c>
      <c r="B3708" t="s">
        <v>32</v>
      </c>
      <c r="C3708">
        <v>1</v>
      </c>
      <c r="D3708" t="s">
        <v>18</v>
      </c>
      <c r="E3708" t="s">
        <v>37</v>
      </c>
      <c r="F3708" s="1">
        <v>0.33333333333333331</v>
      </c>
      <c r="G3708" t="s">
        <v>10775</v>
      </c>
      <c r="H3708" t="s">
        <v>4093</v>
      </c>
      <c r="I3708">
        <v>120</v>
      </c>
      <c r="J3708">
        <v>203</v>
      </c>
      <c r="K3708" s="4">
        <v>1.1111000111111001E+24</v>
      </c>
      <c r="L3708" t="s">
        <v>11565</v>
      </c>
      <c r="M3708" t="s">
        <v>915</v>
      </c>
      <c r="N3708" t="s">
        <v>11511</v>
      </c>
      <c r="O3708" t="s">
        <v>66</v>
      </c>
      <c r="P3708" t="s">
        <v>20</v>
      </c>
      <c r="Q3708" t="s">
        <v>4096</v>
      </c>
    </row>
    <row r="3709" spans="1:17" x14ac:dyDescent="0.25">
      <c r="A3709" t="s">
        <v>11563</v>
      </c>
      <c r="B3709" t="s">
        <v>36</v>
      </c>
      <c r="C3709">
        <v>1</v>
      </c>
      <c r="D3709" t="s">
        <v>18</v>
      </c>
      <c r="E3709" t="s">
        <v>37</v>
      </c>
      <c r="F3709" s="1">
        <v>0.33333333333333331</v>
      </c>
      <c r="G3709" t="s">
        <v>11566</v>
      </c>
      <c r="H3709" t="s">
        <v>38</v>
      </c>
      <c r="I3709">
        <v>90</v>
      </c>
      <c r="J3709">
        <v>203</v>
      </c>
      <c r="K3709" s="4">
        <v>1E+19</v>
      </c>
      <c r="L3709" t="s">
        <v>38</v>
      </c>
      <c r="M3709" t="s">
        <v>24</v>
      </c>
      <c r="N3709" t="s">
        <v>11511</v>
      </c>
      <c r="O3709" t="s">
        <v>66</v>
      </c>
      <c r="P3709" t="s">
        <v>39</v>
      </c>
      <c r="Q3709" t="s">
        <v>4097</v>
      </c>
    </row>
    <row r="3710" spans="1:17" x14ac:dyDescent="0.25">
      <c r="A3710" t="s">
        <v>11563</v>
      </c>
      <c r="B3710" t="s">
        <v>44</v>
      </c>
      <c r="C3710">
        <v>1</v>
      </c>
      <c r="D3710" t="s">
        <v>18</v>
      </c>
      <c r="E3710" t="s">
        <v>29</v>
      </c>
      <c r="F3710" s="1">
        <v>0.375</v>
      </c>
      <c r="G3710" t="s">
        <v>11080</v>
      </c>
      <c r="H3710" t="s">
        <v>4093</v>
      </c>
      <c r="I3710">
        <v>60</v>
      </c>
      <c r="J3710">
        <v>79</v>
      </c>
      <c r="K3710" s="4">
        <v>1.1111100111111E+24</v>
      </c>
      <c r="L3710" t="s">
        <v>11565</v>
      </c>
      <c r="M3710" t="s">
        <v>915</v>
      </c>
      <c r="N3710" t="s">
        <v>11511</v>
      </c>
      <c r="O3710" t="s">
        <v>66</v>
      </c>
      <c r="P3710" t="s">
        <v>45</v>
      </c>
      <c r="Q3710" t="s">
        <v>4098</v>
      </c>
    </row>
    <row r="3711" spans="1:17" x14ac:dyDescent="0.25">
      <c r="A3711" t="s">
        <v>11563</v>
      </c>
      <c r="B3711" t="s">
        <v>44</v>
      </c>
      <c r="C3711">
        <v>2</v>
      </c>
      <c r="D3711" t="s">
        <v>18</v>
      </c>
      <c r="E3711" t="s">
        <v>33</v>
      </c>
      <c r="F3711" s="1">
        <v>0.41666666666666669</v>
      </c>
      <c r="G3711" t="s">
        <v>11081</v>
      </c>
      <c r="H3711" t="s">
        <v>4093</v>
      </c>
      <c r="I3711">
        <v>60</v>
      </c>
      <c r="J3711">
        <v>123</v>
      </c>
      <c r="K3711" s="4">
        <v>1.1111100111111E+24</v>
      </c>
      <c r="L3711" t="s">
        <v>11565</v>
      </c>
      <c r="M3711" t="s">
        <v>915</v>
      </c>
      <c r="N3711" t="s">
        <v>11511</v>
      </c>
      <c r="O3711" t="s">
        <v>66</v>
      </c>
      <c r="P3711" t="s">
        <v>45</v>
      </c>
      <c r="Q3711" t="s">
        <v>4099</v>
      </c>
    </row>
    <row r="3712" spans="1:17" x14ac:dyDescent="0.25">
      <c r="A3712" t="s">
        <v>11567</v>
      </c>
      <c r="B3712" t="s">
        <v>405</v>
      </c>
      <c r="C3712">
        <v>1</v>
      </c>
      <c r="D3712" t="s">
        <v>18</v>
      </c>
      <c r="E3712" t="s">
        <v>19</v>
      </c>
      <c r="F3712" s="1">
        <v>0.54166666666666663</v>
      </c>
      <c r="G3712" t="s">
        <v>11568</v>
      </c>
      <c r="H3712" t="s">
        <v>4100</v>
      </c>
      <c r="I3712">
        <v>120</v>
      </c>
      <c r="J3712">
        <v>15</v>
      </c>
      <c r="K3712" s="4">
        <v>1E+42</v>
      </c>
      <c r="L3712" t="s">
        <v>11569</v>
      </c>
      <c r="M3712" t="s">
        <v>24</v>
      </c>
      <c r="N3712" t="s">
        <v>11511</v>
      </c>
      <c r="O3712" t="s">
        <v>25</v>
      </c>
      <c r="P3712" t="s">
        <v>395</v>
      </c>
      <c r="Q3712" t="s">
        <v>4101</v>
      </c>
    </row>
    <row r="3713" spans="1:17" x14ac:dyDescent="0.25">
      <c r="A3713" t="s">
        <v>11567</v>
      </c>
      <c r="B3713" t="s">
        <v>405</v>
      </c>
      <c r="C3713">
        <v>2</v>
      </c>
      <c r="D3713" t="s">
        <v>18</v>
      </c>
      <c r="E3713" t="s">
        <v>19</v>
      </c>
      <c r="F3713" s="1">
        <v>0.625</v>
      </c>
      <c r="G3713" t="s">
        <v>11568</v>
      </c>
      <c r="H3713" t="s">
        <v>4100</v>
      </c>
      <c r="I3713">
        <v>120</v>
      </c>
      <c r="J3713">
        <v>15</v>
      </c>
      <c r="K3713" s="4">
        <v>1E+42</v>
      </c>
      <c r="L3713" t="s">
        <v>11569</v>
      </c>
      <c r="M3713" t="s">
        <v>24</v>
      </c>
      <c r="N3713" t="s">
        <v>11511</v>
      </c>
      <c r="O3713" t="s">
        <v>25</v>
      </c>
      <c r="P3713" t="s">
        <v>395</v>
      </c>
      <c r="Q3713" t="s">
        <v>4102</v>
      </c>
    </row>
    <row r="3714" spans="1:17" x14ac:dyDescent="0.25">
      <c r="A3714" t="s">
        <v>11567</v>
      </c>
      <c r="B3714" t="s">
        <v>405</v>
      </c>
      <c r="C3714">
        <v>3</v>
      </c>
      <c r="D3714" t="s">
        <v>18</v>
      </c>
      <c r="E3714" t="s">
        <v>29</v>
      </c>
      <c r="F3714" s="1">
        <v>0.5625</v>
      </c>
      <c r="G3714" t="s">
        <v>11568</v>
      </c>
      <c r="H3714" t="s">
        <v>4100</v>
      </c>
      <c r="I3714">
        <v>120</v>
      </c>
      <c r="J3714">
        <v>16</v>
      </c>
      <c r="K3714" s="4">
        <v>1E+42</v>
      </c>
      <c r="L3714" t="s">
        <v>11569</v>
      </c>
      <c r="M3714" t="s">
        <v>24</v>
      </c>
      <c r="N3714" t="s">
        <v>11511</v>
      </c>
      <c r="O3714" t="s">
        <v>25</v>
      </c>
      <c r="P3714" t="s">
        <v>395</v>
      </c>
      <c r="Q3714" t="s">
        <v>4103</v>
      </c>
    </row>
    <row r="3715" spans="1:17" x14ac:dyDescent="0.25">
      <c r="A3715" t="s">
        <v>11567</v>
      </c>
      <c r="B3715" t="s">
        <v>405</v>
      </c>
      <c r="C3715">
        <v>4</v>
      </c>
      <c r="D3715" t="s">
        <v>18</v>
      </c>
      <c r="E3715" t="s">
        <v>29</v>
      </c>
      <c r="F3715" s="1">
        <v>0.64583333333333337</v>
      </c>
      <c r="G3715" t="s">
        <v>11568</v>
      </c>
      <c r="H3715" t="s">
        <v>4100</v>
      </c>
      <c r="I3715">
        <v>120</v>
      </c>
      <c r="J3715">
        <v>13</v>
      </c>
      <c r="K3715" s="4">
        <v>1E+42</v>
      </c>
      <c r="L3715" t="s">
        <v>11569</v>
      </c>
      <c r="M3715" t="s">
        <v>24</v>
      </c>
      <c r="N3715" t="s">
        <v>11511</v>
      </c>
      <c r="O3715" t="s">
        <v>25</v>
      </c>
      <c r="P3715" t="s">
        <v>395</v>
      </c>
      <c r="Q3715" t="s">
        <v>4104</v>
      </c>
    </row>
    <row r="3716" spans="1:17" x14ac:dyDescent="0.25">
      <c r="A3716" t="s">
        <v>11567</v>
      </c>
      <c r="B3716" t="s">
        <v>405</v>
      </c>
      <c r="C3716">
        <v>5</v>
      </c>
      <c r="D3716" t="s">
        <v>18</v>
      </c>
      <c r="E3716" t="s">
        <v>42</v>
      </c>
      <c r="F3716" s="1">
        <v>0.5625</v>
      </c>
      <c r="G3716" t="s">
        <v>11568</v>
      </c>
      <c r="H3716" t="s">
        <v>4100</v>
      </c>
      <c r="I3716">
        <v>120</v>
      </c>
      <c r="J3716">
        <v>15</v>
      </c>
      <c r="K3716" s="4">
        <v>1E+42</v>
      </c>
      <c r="L3716" t="s">
        <v>11569</v>
      </c>
      <c r="M3716" t="s">
        <v>24</v>
      </c>
      <c r="N3716" t="s">
        <v>11511</v>
      </c>
      <c r="O3716" t="s">
        <v>25</v>
      </c>
      <c r="P3716" t="s">
        <v>395</v>
      </c>
      <c r="Q3716" t="s">
        <v>4105</v>
      </c>
    </row>
    <row r="3717" spans="1:17" x14ac:dyDescent="0.25">
      <c r="A3717" t="s">
        <v>11567</v>
      </c>
      <c r="B3717" t="s">
        <v>405</v>
      </c>
      <c r="C3717">
        <v>6</v>
      </c>
      <c r="D3717" t="s">
        <v>18</v>
      </c>
      <c r="E3717" t="s">
        <v>42</v>
      </c>
      <c r="F3717" s="1">
        <v>0.64583333333333337</v>
      </c>
      <c r="G3717" t="s">
        <v>11568</v>
      </c>
      <c r="H3717" t="s">
        <v>4100</v>
      </c>
      <c r="I3717">
        <v>120</v>
      </c>
      <c r="J3717">
        <v>16</v>
      </c>
      <c r="K3717" s="4">
        <v>1E+42</v>
      </c>
      <c r="L3717" t="s">
        <v>11569</v>
      </c>
      <c r="M3717" t="s">
        <v>24</v>
      </c>
      <c r="N3717" t="s">
        <v>11511</v>
      </c>
      <c r="O3717" t="s">
        <v>25</v>
      </c>
      <c r="P3717" t="s">
        <v>395</v>
      </c>
      <c r="Q3717" t="s">
        <v>4106</v>
      </c>
    </row>
    <row r="3718" spans="1:17" x14ac:dyDescent="0.25">
      <c r="A3718" t="s">
        <v>11567</v>
      </c>
      <c r="B3718" t="s">
        <v>405</v>
      </c>
      <c r="C3718">
        <v>7</v>
      </c>
      <c r="D3718" t="s">
        <v>18</v>
      </c>
      <c r="E3718" t="s">
        <v>19</v>
      </c>
      <c r="F3718" s="1">
        <v>0.54166666666666663</v>
      </c>
      <c r="G3718" t="s">
        <v>11568</v>
      </c>
      <c r="H3718" t="s">
        <v>4100</v>
      </c>
      <c r="I3718">
        <v>120</v>
      </c>
      <c r="J3718">
        <v>15</v>
      </c>
      <c r="K3718" s="4">
        <v>1E+41</v>
      </c>
      <c r="L3718" t="s">
        <v>11569</v>
      </c>
      <c r="M3718" t="s">
        <v>24</v>
      </c>
      <c r="N3718" t="s">
        <v>11511</v>
      </c>
      <c r="O3718" t="s">
        <v>25</v>
      </c>
      <c r="P3718" t="s">
        <v>395</v>
      </c>
      <c r="Q3718" t="s">
        <v>4107</v>
      </c>
    </row>
    <row r="3719" spans="1:17" x14ac:dyDescent="0.25">
      <c r="A3719" t="s">
        <v>11567</v>
      </c>
      <c r="B3719" t="s">
        <v>405</v>
      </c>
      <c r="C3719">
        <v>8</v>
      </c>
      <c r="D3719" t="s">
        <v>18</v>
      </c>
      <c r="E3719" t="s">
        <v>19</v>
      </c>
      <c r="F3719" s="1">
        <v>0.625</v>
      </c>
      <c r="G3719" t="s">
        <v>11568</v>
      </c>
      <c r="H3719" t="s">
        <v>4100</v>
      </c>
      <c r="I3719">
        <v>120</v>
      </c>
      <c r="J3719">
        <v>15</v>
      </c>
      <c r="K3719" s="4">
        <v>1E+41</v>
      </c>
      <c r="L3719" t="s">
        <v>11569</v>
      </c>
      <c r="M3719" t="s">
        <v>24</v>
      </c>
      <c r="N3719" t="s">
        <v>11511</v>
      </c>
      <c r="O3719" t="s">
        <v>25</v>
      </c>
      <c r="P3719" t="s">
        <v>395</v>
      </c>
      <c r="Q3719" t="s">
        <v>4108</v>
      </c>
    </row>
    <row r="3720" spans="1:17" x14ac:dyDescent="0.25">
      <c r="A3720" t="s">
        <v>11567</v>
      </c>
      <c r="B3720" t="s">
        <v>405</v>
      </c>
      <c r="C3720">
        <v>9</v>
      </c>
      <c r="D3720" t="s">
        <v>18</v>
      </c>
      <c r="E3720" t="s">
        <v>29</v>
      </c>
      <c r="F3720" s="1">
        <v>0.5625</v>
      </c>
      <c r="G3720" t="s">
        <v>11568</v>
      </c>
      <c r="H3720" t="s">
        <v>4100</v>
      </c>
      <c r="I3720">
        <v>120</v>
      </c>
      <c r="J3720">
        <v>15</v>
      </c>
      <c r="K3720" s="4">
        <v>1E+41</v>
      </c>
      <c r="L3720" t="s">
        <v>11569</v>
      </c>
      <c r="M3720" t="s">
        <v>24</v>
      </c>
      <c r="N3720" t="s">
        <v>11511</v>
      </c>
      <c r="O3720" t="s">
        <v>25</v>
      </c>
      <c r="P3720" t="s">
        <v>395</v>
      </c>
      <c r="Q3720" t="s">
        <v>4109</v>
      </c>
    </row>
    <row r="3721" spans="1:17" x14ac:dyDescent="0.25">
      <c r="A3721" t="s">
        <v>11567</v>
      </c>
      <c r="B3721" t="s">
        <v>405</v>
      </c>
      <c r="C3721">
        <v>10</v>
      </c>
      <c r="D3721" t="s">
        <v>18</v>
      </c>
      <c r="E3721" t="s">
        <v>29</v>
      </c>
      <c r="F3721" s="1">
        <v>0.64583333333333337</v>
      </c>
      <c r="G3721" t="s">
        <v>11568</v>
      </c>
      <c r="H3721" t="s">
        <v>4100</v>
      </c>
      <c r="I3721">
        <v>120</v>
      </c>
      <c r="J3721">
        <v>11</v>
      </c>
      <c r="K3721" s="4">
        <v>1E+41</v>
      </c>
      <c r="L3721" t="s">
        <v>11569</v>
      </c>
      <c r="M3721" t="s">
        <v>24</v>
      </c>
      <c r="N3721" t="s">
        <v>11511</v>
      </c>
      <c r="O3721" t="s">
        <v>25</v>
      </c>
      <c r="P3721" t="s">
        <v>395</v>
      </c>
      <c r="Q3721" t="s">
        <v>4110</v>
      </c>
    </row>
    <row r="3722" spans="1:17" x14ac:dyDescent="0.25">
      <c r="A3722" t="s">
        <v>11567</v>
      </c>
      <c r="B3722" t="s">
        <v>405</v>
      </c>
      <c r="C3722">
        <v>11</v>
      </c>
      <c r="D3722" t="s">
        <v>18</v>
      </c>
      <c r="E3722" t="s">
        <v>42</v>
      </c>
      <c r="F3722" s="1">
        <v>0.5625</v>
      </c>
      <c r="G3722" t="s">
        <v>11568</v>
      </c>
      <c r="H3722" t="s">
        <v>4100</v>
      </c>
      <c r="I3722">
        <v>120</v>
      </c>
      <c r="J3722">
        <v>15</v>
      </c>
      <c r="K3722" s="4">
        <v>1E+41</v>
      </c>
      <c r="L3722" t="s">
        <v>11569</v>
      </c>
      <c r="M3722" t="s">
        <v>24</v>
      </c>
      <c r="N3722" t="s">
        <v>11511</v>
      </c>
      <c r="O3722" t="s">
        <v>25</v>
      </c>
      <c r="P3722" t="s">
        <v>395</v>
      </c>
      <c r="Q3722" t="s">
        <v>4111</v>
      </c>
    </row>
    <row r="3723" spans="1:17" x14ac:dyDescent="0.25">
      <c r="A3723" t="s">
        <v>11567</v>
      </c>
      <c r="B3723" t="s">
        <v>405</v>
      </c>
      <c r="C3723">
        <v>12</v>
      </c>
      <c r="D3723" t="s">
        <v>18</v>
      </c>
      <c r="E3723" t="s">
        <v>42</v>
      </c>
      <c r="F3723" s="1">
        <v>0.64583333333333337</v>
      </c>
      <c r="G3723" t="s">
        <v>11568</v>
      </c>
      <c r="H3723" t="s">
        <v>4100</v>
      </c>
      <c r="I3723">
        <v>120</v>
      </c>
      <c r="J3723">
        <v>14</v>
      </c>
      <c r="K3723" s="4">
        <v>1E+41</v>
      </c>
      <c r="L3723" t="s">
        <v>11569</v>
      </c>
      <c r="M3723" t="s">
        <v>24</v>
      </c>
      <c r="N3723" t="s">
        <v>11511</v>
      </c>
      <c r="O3723" t="s">
        <v>25</v>
      </c>
      <c r="P3723" t="s">
        <v>395</v>
      </c>
      <c r="Q3723" t="s">
        <v>4112</v>
      </c>
    </row>
    <row r="3724" spans="1:17" x14ac:dyDescent="0.25">
      <c r="A3724" t="s">
        <v>11567</v>
      </c>
      <c r="B3724" t="s">
        <v>418</v>
      </c>
      <c r="C3724">
        <v>1</v>
      </c>
      <c r="D3724" t="s">
        <v>18</v>
      </c>
      <c r="E3724" t="s">
        <v>19</v>
      </c>
      <c r="F3724" s="1">
        <v>0.54166666666666663</v>
      </c>
      <c r="G3724" t="s">
        <v>11568</v>
      </c>
      <c r="H3724" t="s">
        <v>4100</v>
      </c>
      <c r="I3724">
        <v>120</v>
      </c>
      <c r="J3724">
        <v>16</v>
      </c>
      <c r="K3724" s="4">
        <v>1E+40</v>
      </c>
      <c r="L3724" t="s">
        <v>11569</v>
      </c>
      <c r="M3724" t="s">
        <v>24</v>
      </c>
      <c r="N3724" t="s">
        <v>11511</v>
      </c>
      <c r="O3724" t="s">
        <v>25</v>
      </c>
      <c r="P3724" t="s">
        <v>395</v>
      </c>
      <c r="Q3724" t="s">
        <v>4113</v>
      </c>
    </row>
    <row r="3725" spans="1:17" x14ac:dyDescent="0.25">
      <c r="A3725" t="s">
        <v>11567</v>
      </c>
      <c r="B3725" t="s">
        <v>418</v>
      </c>
      <c r="C3725">
        <v>2</v>
      </c>
      <c r="D3725" t="s">
        <v>18</v>
      </c>
      <c r="E3725" t="s">
        <v>19</v>
      </c>
      <c r="F3725" s="1">
        <v>0.625</v>
      </c>
      <c r="G3725" t="s">
        <v>11568</v>
      </c>
      <c r="H3725" t="s">
        <v>4100</v>
      </c>
      <c r="I3725">
        <v>120</v>
      </c>
      <c r="J3725">
        <v>15</v>
      </c>
      <c r="K3725" s="4">
        <v>1E+40</v>
      </c>
      <c r="L3725" t="s">
        <v>11569</v>
      </c>
      <c r="M3725" t="s">
        <v>24</v>
      </c>
      <c r="N3725" t="s">
        <v>11511</v>
      </c>
      <c r="O3725" t="s">
        <v>25</v>
      </c>
      <c r="P3725" t="s">
        <v>395</v>
      </c>
      <c r="Q3725" t="s">
        <v>4114</v>
      </c>
    </row>
    <row r="3726" spans="1:17" x14ac:dyDescent="0.25">
      <c r="A3726" t="s">
        <v>11567</v>
      </c>
      <c r="B3726" t="s">
        <v>418</v>
      </c>
      <c r="C3726">
        <v>3</v>
      </c>
      <c r="D3726" t="s">
        <v>18</v>
      </c>
      <c r="E3726" t="s">
        <v>29</v>
      </c>
      <c r="F3726" s="1">
        <v>0.5625</v>
      </c>
      <c r="G3726" t="s">
        <v>11568</v>
      </c>
      <c r="H3726" t="s">
        <v>4100</v>
      </c>
      <c r="I3726">
        <v>120</v>
      </c>
      <c r="J3726">
        <v>17</v>
      </c>
      <c r="K3726" s="4">
        <v>1E+40</v>
      </c>
      <c r="L3726" t="s">
        <v>11569</v>
      </c>
      <c r="M3726" t="s">
        <v>24</v>
      </c>
      <c r="N3726" t="s">
        <v>11511</v>
      </c>
      <c r="O3726" t="s">
        <v>25</v>
      </c>
      <c r="P3726" t="s">
        <v>395</v>
      </c>
      <c r="Q3726" t="s">
        <v>4115</v>
      </c>
    </row>
    <row r="3727" spans="1:17" x14ac:dyDescent="0.25">
      <c r="A3727" t="s">
        <v>11567</v>
      </c>
      <c r="B3727" t="s">
        <v>418</v>
      </c>
      <c r="C3727">
        <v>4</v>
      </c>
      <c r="D3727" t="s">
        <v>18</v>
      </c>
      <c r="E3727" t="s">
        <v>29</v>
      </c>
      <c r="F3727" s="1">
        <v>0.64583333333333337</v>
      </c>
      <c r="G3727" t="s">
        <v>11568</v>
      </c>
      <c r="H3727" t="s">
        <v>4100</v>
      </c>
      <c r="I3727">
        <v>120</v>
      </c>
      <c r="J3727">
        <v>14</v>
      </c>
      <c r="K3727" s="4">
        <v>1E+40</v>
      </c>
      <c r="L3727" t="s">
        <v>11569</v>
      </c>
      <c r="M3727" t="s">
        <v>24</v>
      </c>
      <c r="N3727" t="s">
        <v>11511</v>
      </c>
      <c r="O3727" t="s">
        <v>25</v>
      </c>
      <c r="P3727" t="s">
        <v>395</v>
      </c>
      <c r="Q3727" t="s">
        <v>4116</v>
      </c>
    </row>
    <row r="3728" spans="1:17" x14ac:dyDescent="0.25">
      <c r="A3728" t="s">
        <v>11567</v>
      </c>
      <c r="B3728" t="s">
        <v>418</v>
      </c>
      <c r="C3728">
        <v>5</v>
      </c>
      <c r="D3728" t="s">
        <v>18</v>
      </c>
      <c r="E3728" t="s">
        <v>42</v>
      </c>
      <c r="F3728" s="1">
        <v>0.5625</v>
      </c>
      <c r="G3728" t="s">
        <v>11568</v>
      </c>
      <c r="H3728" t="s">
        <v>4100</v>
      </c>
      <c r="I3728">
        <v>120</v>
      </c>
      <c r="J3728">
        <v>15</v>
      </c>
      <c r="K3728" s="4">
        <v>9.9999999999999994E+38</v>
      </c>
      <c r="L3728" t="s">
        <v>11569</v>
      </c>
      <c r="M3728" t="s">
        <v>24</v>
      </c>
      <c r="N3728" t="s">
        <v>11511</v>
      </c>
      <c r="O3728" t="s">
        <v>25</v>
      </c>
      <c r="P3728" t="s">
        <v>395</v>
      </c>
      <c r="Q3728" t="s">
        <v>4117</v>
      </c>
    </row>
    <row r="3729" spans="1:17" x14ac:dyDescent="0.25">
      <c r="A3729" t="s">
        <v>11567</v>
      </c>
      <c r="B3729" t="s">
        <v>418</v>
      </c>
      <c r="C3729">
        <v>6</v>
      </c>
      <c r="D3729" t="s">
        <v>18</v>
      </c>
      <c r="E3729" t="s">
        <v>42</v>
      </c>
      <c r="F3729" s="1">
        <v>0.64583333333333337</v>
      </c>
      <c r="G3729" t="s">
        <v>11568</v>
      </c>
      <c r="H3729" t="s">
        <v>4100</v>
      </c>
      <c r="I3729">
        <v>120</v>
      </c>
      <c r="J3729">
        <v>15</v>
      </c>
      <c r="K3729" s="4">
        <v>9.9999999999999994E+38</v>
      </c>
      <c r="L3729" t="s">
        <v>11569</v>
      </c>
      <c r="M3729" t="s">
        <v>24</v>
      </c>
      <c r="N3729" t="s">
        <v>11511</v>
      </c>
      <c r="O3729" t="s">
        <v>25</v>
      </c>
      <c r="P3729" t="s">
        <v>395</v>
      </c>
      <c r="Q3729" t="s">
        <v>4118</v>
      </c>
    </row>
    <row r="3730" spans="1:17" x14ac:dyDescent="0.25">
      <c r="A3730" t="s">
        <v>11567</v>
      </c>
      <c r="B3730" t="s">
        <v>418</v>
      </c>
      <c r="C3730">
        <v>7</v>
      </c>
      <c r="D3730" t="s">
        <v>18</v>
      </c>
      <c r="E3730" t="s">
        <v>29</v>
      </c>
      <c r="F3730" s="1">
        <v>0.64583333333333337</v>
      </c>
      <c r="G3730" t="s">
        <v>11568</v>
      </c>
      <c r="H3730" t="s">
        <v>4100</v>
      </c>
      <c r="I3730">
        <v>120</v>
      </c>
      <c r="J3730">
        <v>9</v>
      </c>
      <c r="K3730" s="4">
        <v>9.9999999999999998E+37</v>
      </c>
      <c r="L3730" t="s">
        <v>11569</v>
      </c>
      <c r="M3730" t="s">
        <v>24</v>
      </c>
      <c r="N3730" t="s">
        <v>11511</v>
      </c>
      <c r="O3730" t="s">
        <v>25</v>
      </c>
      <c r="P3730" t="s">
        <v>395</v>
      </c>
      <c r="Q3730" t="s">
        <v>4119</v>
      </c>
    </row>
    <row r="3731" spans="1:17" x14ac:dyDescent="0.25">
      <c r="A3731" t="s">
        <v>11567</v>
      </c>
      <c r="B3731" t="s">
        <v>418</v>
      </c>
      <c r="C3731">
        <v>8</v>
      </c>
      <c r="D3731" t="s">
        <v>18</v>
      </c>
      <c r="E3731" t="s">
        <v>42</v>
      </c>
      <c r="F3731" s="1">
        <v>0.5625</v>
      </c>
      <c r="G3731" t="s">
        <v>11568</v>
      </c>
      <c r="H3731" t="s">
        <v>4100</v>
      </c>
      <c r="I3731">
        <v>120</v>
      </c>
      <c r="J3731">
        <v>16</v>
      </c>
      <c r="K3731" s="4">
        <v>9.9999999999999998E+37</v>
      </c>
      <c r="L3731" t="s">
        <v>11569</v>
      </c>
      <c r="M3731" t="s">
        <v>24</v>
      </c>
      <c r="N3731" t="s">
        <v>11511</v>
      </c>
      <c r="O3731" t="s">
        <v>25</v>
      </c>
      <c r="P3731" t="s">
        <v>395</v>
      </c>
      <c r="Q3731" t="s">
        <v>4120</v>
      </c>
    </row>
    <row r="3732" spans="1:17" x14ac:dyDescent="0.25">
      <c r="A3732" t="s">
        <v>11567</v>
      </c>
      <c r="B3732" t="s">
        <v>418</v>
      </c>
      <c r="C3732">
        <v>9</v>
      </c>
      <c r="D3732" t="s">
        <v>18</v>
      </c>
      <c r="E3732" t="s">
        <v>19</v>
      </c>
      <c r="F3732" s="1">
        <v>0.54166666666666663</v>
      </c>
      <c r="G3732" t="s">
        <v>11568</v>
      </c>
      <c r="H3732" t="s">
        <v>4100</v>
      </c>
      <c r="I3732">
        <v>120</v>
      </c>
      <c r="J3732">
        <v>16</v>
      </c>
      <c r="K3732" s="4">
        <v>9.9999999999999998E+37</v>
      </c>
      <c r="L3732" t="s">
        <v>11569</v>
      </c>
      <c r="M3732" t="s">
        <v>24</v>
      </c>
      <c r="N3732" t="s">
        <v>11511</v>
      </c>
      <c r="O3732" t="s">
        <v>25</v>
      </c>
      <c r="P3732" t="s">
        <v>395</v>
      </c>
      <c r="Q3732" t="s">
        <v>4121</v>
      </c>
    </row>
    <row r="3733" spans="1:17" x14ac:dyDescent="0.25">
      <c r="A3733" t="s">
        <v>11567</v>
      </c>
      <c r="B3733" t="s">
        <v>418</v>
      </c>
      <c r="C3733">
        <v>10</v>
      </c>
      <c r="D3733" t="s">
        <v>18</v>
      </c>
      <c r="E3733" t="s">
        <v>19</v>
      </c>
      <c r="F3733" s="1">
        <v>0.625</v>
      </c>
      <c r="G3733" t="s">
        <v>11568</v>
      </c>
      <c r="H3733" t="s">
        <v>4100</v>
      </c>
      <c r="I3733">
        <v>120</v>
      </c>
      <c r="J3733">
        <v>15</v>
      </c>
      <c r="K3733" s="4">
        <v>9.9999999999999998E+37</v>
      </c>
      <c r="L3733" t="s">
        <v>11569</v>
      </c>
      <c r="M3733" t="s">
        <v>24</v>
      </c>
      <c r="N3733" t="s">
        <v>11511</v>
      </c>
      <c r="O3733" t="s">
        <v>25</v>
      </c>
      <c r="P3733" t="s">
        <v>395</v>
      </c>
      <c r="Q3733" t="s">
        <v>4122</v>
      </c>
    </row>
    <row r="3734" spans="1:17" x14ac:dyDescent="0.25">
      <c r="A3734" t="s">
        <v>11567</v>
      </c>
      <c r="B3734" t="s">
        <v>418</v>
      </c>
      <c r="C3734">
        <v>11</v>
      </c>
      <c r="D3734" t="s">
        <v>18</v>
      </c>
      <c r="E3734" t="s">
        <v>29</v>
      </c>
      <c r="F3734" s="1">
        <v>0.5625</v>
      </c>
      <c r="G3734" t="s">
        <v>11568</v>
      </c>
      <c r="H3734" t="s">
        <v>4100</v>
      </c>
      <c r="I3734">
        <v>120</v>
      </c>
      <c r="J3734">
        <v>14</v>
      </c>
      <c r="K3734" s="4">
        <v>9.9999999999999998E+37</v>
      </c>
      <c r="L3734" t="s">
        <v>11569</v>
      </c>
      <c r="M3734" t="s">
        <v>24</v>
      </c>
      <c r="N3734" t="s">
        <v>11511</v>
      </c>
      <c r="O3734" t="s">
        <v>25</v>
      </c>
      <c r="P3734" t="s">
        <v>395</v>
      </c>
      <c r="Q3734" t="s">
        <v>4123</v>
      </c>
    </row>
    <row r="3735" spans="1:17" x14ac:dyDescent="0.25">
      <c r="A3735" t="s">
        <v>11567</v>
      </c>
      <c r="B3735" t="s">
        <v>418</v>
      </c>
      <c r="C3735">
        <v>12</v>
      </c>
      <c r="D3735" t="s">
        <v>18</v>
      </c>
      <c r="E3735" t="s">
        <v>42</v>
      </c>
      <c r="F3735" s="1">
        <v>0.64583333333333337</v>
      </c>
      <c r="G3735" t="s">
        <v>11568</v>
      </c>
      <c r="H3735" t="s">
        <v>4100</v>
      </c>
      <c r="I3735">
        <v>120</v>
      </c>
      <c r="J3735">
        <v>13</v>
      </c>
      <c r="K3735" s="4">
        <v>9.9999999999999998E+37</v>
      </c>
      <c r="L3735" t="s">
        <v>11569</v>
      </c>
      <c r="M3735" t="s">
        <v>24</v>
      </c>
      <c r="N3735" t="s">
        <v>11511</v>
      </c>
      <c r="O3735" t="s">
        <v>25</v>
      </c>
      <c r="P3735" t="s">
        <v>395</v>
      </c>
      <c r="Q3735" t="s">
        <v>4124</v>
      </c>
    </row>
    <row r="3736" spans="1:17" x14ac:dyDescent="0.25">
      <c r="A3736" t="s">
        <v>11567</v>
      </c>
      <c r="B3736" t="s">
        <v>579</v>
      </c>
      <c r="C3736">
        <v>1</v>
      </c>
      <c r="D3736" t="s">
        <v>18</v>
      </c>
      <c r="E3736" t="s">
        <v>19</v>
      </c>
      <c r="F3736" s="1">
        <v>0.54166666666666663</v>
      </c>
      <c r="G3736" t="s">
        <v>11553</v>
      </c>
      <c r="H3736" t="s">
        <v>4100</v>
      </c>
      <c r="I3736">
        <v>120</v>
      </c>
      <c r="J3736">
        <v>13</v>
      </c>
      <c r="K3736" s="4">
        <v>9.9999999999999995E+33</v>
      </c>
      <c r="L3736" t="s">
        <v>11569</v>
      </c>
      <c r="M3736" t="s">
        <v>24</v>
      </c>
      <c r="N3736" t="s">
        <v>11511</v>
      </c>
      <c r="O3736" t="s">
        <v>25</v>
      </c>
      <c r="P3736" t="s">
        <v>395</v>
      </c>
      <c r="Q3736" t="s">
        <v>4125</v>
      </c>
    </row>
    <row r="3737" spans="1:17" x14ac:dyDescent="0.25">
      <c r="A3737" t="s">
        <v>11567</v>
      </c>
      <c r="B3737" t="s">
        <v>579</v>
      </c>
      <c r="C3737">
        <v>2</v>
      </c>
      <c r="D3737" t="s">
        <v>18</v>
      </c>
      <c r="E3737" t="s">
        <v>19</v>
      </c>
      <c r="F3737" s="1">
        <v>0.625</v>
      </c>
      <c r="G3737" t="s">
        <v>11553</v>
      </c>
      <c r="H3737" t="s">
        <v>4100</v>
      </c>
      <c r="I3737">
        <v>120</v>
      </c>
      <c r="J3737">
        <v>11</v>
      </c>
      <c r="K3737" s="4">
        <v>9.9999999999999995E+33</v>
      </c>
      <c r="L3737" t="s">
        <v>11569</v>
      </c>
      <c r="M3737" t="s">
        <v>24</v>
      </c>
      <c r="N3737" t="s">
        <v>11511</v>
      </c>
      <c r="O3737" t="s">
        <v>25</v>
      </c>
      <c r="P3737" t="s">
        <v>395</v>
      </c>
      <c r="Q3737" t="s">
        <v>4126</v>
      </c>
    </row>
    <row r="3738" spans="1:17" x14ac:dyDescent="0.25">
      <c r="A3738" t="s">
        <v>11567</v>
      </c>
      <c r="B3738" t="s">
        <v>579</v>
      </c>
      <c r="C3738">
        <v>3</v>
      </c>
      <c r="D3738" t="s">
        <v>18</v>
      </c>
      <c r="E3738" t="s">
        <v>29</v>
      </c>
      <c r="F3738" s="1">
        <v>0.5625</v>
      </c>
      <c r="G3738" t="s">
        <v>11553</v>
      </c>
      <c r="H3738" t="s">
        <v>4100</v>
      </c>
      <c r="I3738">
        <v>120</v>
      </c>
      <c r="J3738">
        <v>12</v>
      </c>
      <c r="K3738" s="4">
        <v>9.9999999999999995E+33</v>
      </c>
      <c r="L3738" t="s">
        <v>11569</v>
      </c>
      <c r="M3738" t="s">
        <v>24</v>
      </c>
      <c r="N3738" t="s">
        <v>11511</v>
      </c>
      <c r="O3738" t="s">
        <v>25</v>
      </c>
      <c r="P3738" t="s">
        <v>395</v>
      </c>
      <c r="Q3738" t="s">
        <v>4127</v>
      </c>
    </row>
    <row r="3739" spans="1:17" x14ac:dyDescent="0.25">
      <c r="A3739" t="s">
        <v>11567</v>
      </c>
      <c r="B3739" t="s">
        <v>579</v>
      </c>
      <c r="C3739">
        <v>4</v>
      </c>
      <c r="D3739" t="s">
        <v>18</v>
      </c>
      <c r="E3739" t="s">
        <v>29</v>
      </c>
      <c r="F3739" s="1">
        <v>0.64583333333333337</v>
      </c>
      <c r="G3739" t="s">
        <v>11553</v>
      </c>
      <c r="H3739" t="s">
        <v>4100</v>
      </c>
      <c r="I3739">
        <v>120</v>
      </c>
      <c r="J3739">
        <v>11</v>
      </c>
      <c r="K3739" s="4">
        <v>9.9999999999999995E+33</v>
      </c>
      <c r="L3739" t="s">
        <v>11569</v>
      </c>
      <c r="M3739" t="s">
        <v>24</v>
      </c>
      <c r="N3739" t="s">
        <v>11511</v>
      </c>
      <c r="O3739" t="s">
        <v>25</v>
      </c>
      <c r="P3739" t="s">
        <v>395</v>
      </c>
      <c r="Q3739" t="s">
        <v>4128</v>
      </c>
    </row>
    <row r="3740" spans="1:17" x14ac:dyDescent="0.25">
      <c r="A3740" t="s">
        <v>11567</v>
      </c>
      <c r="B3740" t="s">
        <v>579</v>
      </c>
      <c r="C3740">
        <v>5</v>
      </c>
      <c r="D3740" t="s">
        <v>18</v>
      </c>
      <c r="E3740" t="s">
        <v>42</v>
      </c>
      <c r="F3740" s="1">
        <v>0.5625</v>
      </c>
      <c r="G3740" t="s">
        <v>11553</v>
      </c>
      <c r="H3740" t="s">
        <v>4100</v>
      </c>
      <c r="I3740">
        <v>120</v>
      </c>
      <c r="J3740">
        <v>11</v>
      </c>
      <c r="K3740" s="4">
        <v>9.9999999999999995E+33</v>
      </c>
      <c r="L3740" t="s">
        <v>11569</v>
      </c>
      <c r="M3740" t="s">
        <v>24</v>
      </c>
      <c r="N3740" t="s">
        <v>11511</v>
      </c>
      <c r="O3740" t="s">
        <v>25</v>
      </c>
      <c r="P3740" t="s">
        <v>395</v>
      </c>
      <c r="Q3740" t="s">
        <v>4129</v>
      </c>
    </row>
    <row r="3741" spans="1:17" x14ac:dyDescent="0.25">
      <c r="A3741" t="s">
        <v>11567</v>
      </c>
      <c r="B3741" t="s">
        <v>579</v>
      </c>
      <c r="C3741">
        <v>6</v>
      </c>
      <c r="D3741" t="s">
        <v>18</v>
      </c>
      <c r="E3741" t="s">
        <v>19</v>
      </c>
      <c r="F3741" s="1">
        <v>0.54166666666666663</v>
      </c>
      <c r="G3741" t="s">
        <v>11553</v>
      </c>
      <c r="H3741" t="s">
        <v>4100</v>
      </c>
      <c r="I3741">
        <v>120</v>
      </c>
      <c r="J3741">
        <v>13</v>
      </c>
      <c r="K3741" s="4">
        <v>9.9999999999999995E+32</v>
      </c>
      <c r="L3741" t="s">
        <v>11569</v>
      </c>
      <c r="M3741" t="s">
        <v>24</v>
      </c>
      <c r="N3741" t="s">
        <v>11511</v>
      </c>
      <c r="O3741" t="s">
        <v>25</v>
      </c>
      <c r="P3741" t="s">
        <v>395</v>
      </c>
      <c r="Q3741" t="s">
        <v>4130</v>
      </c>
    </row>
    <row r="3742" spans="1:17" x14ac:dyDescent="0.25">
      <c r="A3742" t="s">
        <v>11567</v>
      </c>
      <c r="B3742" t="s">
        <v>579</v>
      </c>
      <c r="C3742">
        <v>7</v>
      </c>
      <c r="D3742" t="s">
        <v>18</v>
      </c>
      <c r="E3742" t="s">
        <v>29</v>
      </c>
      <c r="F3742" s="1">
        <v>0.5625</v>
      </c>
      <c r="G3742" t="s">
        <v>11553</v>
      </c>
      <c r="H3742" t="s">
        <v>4100</v>
      </c>
      <c r="I3742">
        <v>120</v>
      </c>
      <c r="J3742">
        <v>12</v>
      </c>
      <c r="K3742" s="4">
        <v>9.9999999999999995E+32</v>
      </c>
      <c r="L3742" t="s">
        <v>11569</v>
      </c>
      <c r="M3742" t="s">
        <v>24</v>
      </c>
      <c r="N3742" t="s">
        <v>11511</v>
      </c>
      <c r="O3742" t="s">
        <v>25</v>
      </c>
      <c r="P3742" t="s">
        <v>395</v>
      </c>
      <c r="Q3742" t="s">
        <v>4131</v>
      </c>
    </row>
    <row r="3743" spans="1:17" x14ac:dyDescent="0.25">
      <c r="A3743" t="s">
        <v>11567</v>
      </c>
      <c r="B3743" t="s">
        <v>579</v>
      </c>
      <c r="C3743">
        <v>8</v>
      </c>
      <c r="D3743" t="s">
        <v>18</v>
      </c>
      <c r="E3743" t="s">
        <v>19</v>
      </c>
      <c r="F3743" s="1">
        <v>0.625</v>
      </c>
      <c r="G3743" t="s">
        <v>11553</v>
      </c>
      <c r="H3743" t="s">
        <v>4100</v>
      </c>
      <c r="I3743">
        <v>120</v>
      </c>
      <c r="J3743">
        <v>12</v>
      </c>
      <c r="K3743" s="4">
        <v>9.9999999999999995E+32</v>
      </c>
      <c r="L3743" t="s">
        <v>11569</v>
      </c>
      <c r="M3743" t="s">
        <v>24</v>
      </c>
      <c r="N3743" t="s">
        <v>11511</v>
      </c>
      <c r="O3743" t="s">
        <v>25</v>
      </c>
      <c r="P3743" t="s">
        <v>395</v>
      </c>
      <c r="Q3743" t="s">
        <v>4132</v>
      </c>
    </row>
    <row r="3744" spans="1:17" x14ac:dyDescent="0.25">
      <c r="A3744" t="s">
        <v>11567</v>
      </c>
      <c r="B3744" t="s">
        <v>579</v>
      </c>
      <c r="C3744">
        <v>9</v>
      </c>
      <c r="D3744" t="s">
        <v>18</v>
      </c>
      <c r="E3744" t="s">
        <v>29</v>
      </c>
      <c r="F3744" s="1">
        <v>0.64583333333333337</v>
      </c>
      <c r="G3744" t="s">
        <v>11553</v>
      </c>
      <c r="H3744" t="s">
        <v>4100</v>
      </c>
      <c r="I3744">
        <v>120</v>
      </c>
      <c r="J3744">
        <v>11</v>
      </c>
      <c r="K3744" s="4">
        <v>9.9999999999999995E+32</v>
      </c>
      <c r="L3744" t="s">
        <v>11569</v>
      </c>
      <c r="M3744" t="s">
        <v>24</v>
      </c>
      <c r="N3744" t="s">
        <v>11511</v>
      </c>
      <c r="O3744" t="s">
        <v>25</v>
      </c>
      <c r="P3744" t="s">
        <v>395</v>
      </c>
      <c r="Q3744" t="s">
        <v>4133</v>
      </c>
    </row>
    <row r="3745" spans="1:17" x14ac:dyDescent="0.25">
      <c r="A3745" t="s">
        <v>11567</v>
      </c>
      <c r="B3745" t="s">
        <v>579</v>
      </c>
      <c r="C3745">
        <v>10</v>
      </c>
      <c r="D3745" t="s">
        <v>18</v>
      </c>
      <c r="E3745" t="s">
        <v>42</v>
      </c>
      <c r="F3745" s="1">
        <v>0.5625</v>
      </c>
      <c r="G3745" t="s">
        <v>11553</v>
      </c>
      <c r="H3745" t="s">
        <v>4100</v>
      </c>
      <c r="I3745">
        <v>120</v>
      </c>
      <c r="J3745">
        <v>13</v>
      </c>
      <c r="K3745" s="4">
        <v>1.0000000000000001E+32</v>
      </c>
      <c r="L3745" t="s">
        <v>11569</v>
      </c>
      <c r="M3745" t="s">
        <v>24</v>
      </c>
      <c r="N3745" t="s">
        <v>11511</v>
      </c>
      <c r="O3745" t="s">
        <v>25</v>
      </c>
      <c r="P3745" t="s">
        <v>395</v>
      </c>
      <c r="Q3745" t="s">
        <v>4134</v>
      </c>
    </row>
    <row r="3746" spans="1:17" x14ac:dyDescent="0.25">
      <c r="A3746" t="s">
        <v>11567</v>
      </c>
      <c r="B3746" t="s">
        <v>579</v>
      </c>
      <c r="C3746">
        <v>11</v>
      </c>
      <c r="D3746" t="s">
        <v>18</v>
      </c>
      <c r="E3746" t="s">
        <v>19</v>
      </c>
      <c r="F3746" s="1">
        <v>0.54166666666666663</v>
      </c>
      <c r="G3746" t="s">
        <v>11553</v>
      </c>
      <c r="H3746" t="s">
        <v>4100</v>
      </c>
      <c r="I3746">
        <v>120</v>
      </c>
      <c r="J3746">
        <v>12</v>
      </c>
      <c r="K3746" s="4">
        <v>1.0000000000000001E+32</v>
      </c>
      <c r="L3746" t="s">
        <v>11569</v>
      </c>
      <c r="M3746" t="s">
        <v>24</v>
      </c>
      <c r="N3746" t="s">
        <v>11511</v>
      </c>
      <c r="O3746" t="s">
        <v>25</v>
      </c>
      <c r="P3746" t="s">
        <v>395</v>
      </c>
      <c r="Q3746" t="s">
        <v>4135</v>
      </c>
    </row>
    <row r="3747" spans="1:17" x14ac:dyDescent="0.25">
      <c r="A3747" t="s">
        <v>11567</v>
      </c>
      <c r="B3747" t="s">
        <v>579</v>
      </c>
      <c r="C3747">
        <v>12</v>
      </c>
      <c r="D3747" t="s">
        <v>18</v>
      </c>
      <c r="E3747" t="s">
        <v>19</v>
      </c>
      <c r="F3747" s="1">
        <v>0.625</v>
      </c>
      <c r="G3747" t="s">
        <v>11553</v>
      </c>
      <c r="H3747" t="s">
        <v>4100</v>
      </c>
      <c r="I3747">
        <v>120</v>
      </c>
      <c r="J3747">
        <v>9</v>
      </c>
      <c r="K3747" s="4">
        <v>1.0000000000000001E+32</v>
      </c>
      <c r="L3747" t="s">
        <v>11569</v>
      </c>
      <c r="M3747" t="s">
        <v>24</v>
      </c>
      <c r="N3747" t="s">
        <v>11511</v>
      </c>
      <c r="O3747" t="s">
        <v>25</v>
      </c>
      <c r="P3747" t="s">
        <v>395</v>
      </c>
      <c r="Q3747" t="s">
        <v>4136</v>
      </c>
    </row>
    <row r="3748" spans="1:17" x14ac:dyDescent="0.25">
      <c r="A3748" t="s">
        <v>11567</v>
      </c>
      <c r="B3748" t="s">
        <v>579</v>
      </c>
      <c r="C3748">
        <v>13</v>
      </c>
      <c r="D3748" t="s">
        <v>18</v>
      </c>
      <c r="E3748" t="s">
        <v>29</v>
      </c>
      <c r="F3748" s="1">
        <v>0.5625</v>
      </c>
      <c r="G3748" t="s">
        <v>11553</v>
      </c>
      <c r="H3748" t="s">
        <v>4100</v>
      </c>
      <c r="I3748">
        <v>120</v>
      </c>
      <c r="J3748">
        <v>12</v>
      </c>
      <c r="K3748" s="4">
        <v>1.0000000000000001E+32</v>
      </c>
      <c r="L3748" t="s">
        <v>11569</v>
      </c>
      <c r="M3748" t="s">
        <v>24</v>
      </c>
      <c r="N3748" t="s">
        <v>11511</v>
      </c>
      <c r="O3748" t="s">
        <v>25</v>
      </c>
      <c r="P3748" t="s">
        <v>395</v>
      </c>
      <c r="Q3748" t="s">
        <v>4137</v>
      </c>
    </row>
    <row r="3749" spans="1:17" x14ac:dyDescent="0.25">
      <c r="A3749" t="s">
        <v>11567</v>
      </c>
      <c r="B3749" t="s">
        <v>579</v>
      </c>
      <c r="C3749">
        <v>14</v>
      </c>
      <c r="D3749" t="s">
        <v>18</v>
      </c>
      <c r="E3749" t="s">
        <v>29</v>
      </c>
      <c r="F3749" s="1">
        <v>0.64583333333333337</v>
      </c>
      <c r="G3749" t="s">
        <v>11553</v>
      </c>
      <c r="H3749" t="s">
        <v>4100</v>
      </c>
      <c r="I3749">
        <v>120</v>
      </c>
      <c r="J3749">
        <v>11</v>
      </c>
      <c r="K3749" s="4">
        <v>1.0000000000000001E+32</v>
      </c>
      <c r="L3749" t="s">
        <v>11569</v>
      </c>
      <c r="M3749" t="s">
        <v>24</v>
      </c>
      <c r="N3749" t="s">
        <v>11511</v>
      </c>
      <c r="O3749" t="s">
        <v>25</v>
      </c>
      <c r="P3749" t="s">
        <v>395</v>
      </c>
      <c r="Q3749" t="s">
        <v>4138</v>
      </c>
    </row>
    <row r="3750" spans="1:17" x14ac:dyDescent="0.25">
      <c r="A3750" t="s">
        <v>11567</v>
      </c>
      <c r="B3750" t="s">
        <v>579</v>
      </c>
      <c r="C3750">
        <v>15</v>
      </c>
      <c r="D3750" t="s">
        <v>18</v>
      </c>
      <c r="E3750" t="s">
        <v>42</v>
      </c>
      <c r="F3750" s="1">
        <v>0.5625</v>
      </c>
      <c r="G3750" t="s">
        <v>11553</v>
      </c>
      <c r="H3750" t="s">
        <v>4100</v>
      </c>
      <c r="I3750">
        <v>120</v>
      </c>
      <c r="J3750">
        <v>12</v>
      </c>
      <c r="K3750" s="4">
        <v>9.9999999999999995E+32</v>
      </c>
      <c r="L3750" t="s">
        <v>11569</v>
      </c>
      <c r="M3750" t="s">
        <v>24</v>
      </c>
      <c r="N3750" t="s">
        <v>11511</v>
      </c>
      <c r="O3750" t="s">
        <v>25</v>
      </c>
      <c r="P3750" t="s">
        <v>395</v>
      </c>
      <c r="Q3750" t="s">
        <v>4139</v>
      </c>
    </row>
    <row r="3751" spans="1:17" x14ac:dyDescent="0.25">
      <c r="A3751" t="s">
        <v>11567</v>
      </c>
      <c r="B3751" t="s">
        <v>579</v>
      </c>
      <c r="C3751">
        <v>16</v>
      </c>
      <c r="D3751" t="s">
        <v>18</v>
      </c>
      <c r="E3751" t="s">
        <v>42</v>
      </c>
      <c r="F3751" s="1">
        <v>0.64583333333333337</v>
      </c>
      <c r="G3751" t="s">
        <v>11553</v>
      </c>
      <c r="H3751" t="s">
        <v>4100</v>
      </c>
      <c r="I3751">
        <v>120</v>
      </c>
      <c r="J3751">
        <v>0</v>
      </c>
      <c r="K3751" s="4">
        <v>9.9999999999999995E+33</v>
      </c>
      <c r="L3751" t="s">
        <v>11569</v>
      </c>
      <c r="M3751" t="s">
        <v>24</v>
      </c>
      <c r="N3751" t="s">
        <v>11511</v>
      </c>
      <c r="O3751" t="s">
        <v>25</v>
      </c>
      <c r="P3751" t="s">
        <v>395</v>
      </c>
      <c r="Q3751" t="s">
        <v>4140</v>
      </c>
    </row>
    <row r="3752" spans="1:17" x14ac:dyDescent="0.25">
      <c r="A3752" t="s">
        <v>11567</v>
      </c>
      <c r="B3752" t="s">
        <v>579</v>
      </c>
      <c r="C3752">
        <v>17</v>
      </c>
      <c r="D3752" t="s">
        <v>18</v>
      </c>
      <c r="E3752" t="s">
        <v>42</v>
      </c>
      <c r="F3752" s="1">
        <v>0.64583333333333337</v>
      </c>
      <c r="G3752" t="s">
        <v>11553</v>
      </c>
      <c r="H3752" t="s">
        <v>4100</v>
      </c>
      <c r="I3752">
        <v>120</v>
      </c>
      <c r="J3752">
        <v>0</v>
      </c>
      <c r="K3752" s="4">
        <v>9.9999999999999995E+32</v>
      </c>
      <c r="L3752" t="s">
        <v>11569</v>
      </c>
      <c r="M3752" t="s">
        <v>24</v>
      </c>
      <c r="N3752" t="s">
        <v>11511</v>
      </c>
      <c r="O3752" t="s">
        <v>25</v>
      </c>
      <c r="P3752" t="s">
        <v>395</v>
      </c>
      <c r="Q3752" t="s">
        <v>4141</v>
      </c>
    </row>
    <row r="3753" spans="1:17" x14ac:dyDescent="0.25">
      <c r="A3753" t="s">
        <v>11567</v>
      </c>
      <c r="B3753" t="s">
        <v>579</v>
      </c>
      <c r="C3753">
        <v>18</v>
      </c>
      <c r="D3753" t="s">
        <v>18</v>
      </c>
      <c r="E3753" t="s">
        <v>42</v>
      </c>
      <c r="F3753" s="1">
        <v>0.64583333333333337</v>
      </c>
      <c r="G3753" t="s">
        <v>11553</v>
      </c>
      <c r="H3753" t="s">
        <v>4100</v>
      </c>
      <c r="I3753">
        <v>120</v>
      </c>
      <c r="J3753">
        <v>0</v>
      </c>
      <c r="K3753" s="4">
        <v>1.0000000000000001E+32</v>
      </c>
      <c r="L3753" t="s">
        <v>11569</v>
      </c>
      <c r="M3753" t="s">
        <v>24</v>
      </c>
      <c r="N3753" t="s">
        <v>11511</v>
      </c>
      <c r="O3753" t="s">
        <v>25</v>
      </c>
      <c r="P3753" t="s">
        <v>395</v>
      </c>
      <c r="Q3753" t="s">
        <v>4142</v>
      </c>
    </row>
    <row r="3754" spans="1:17" x14ac:dyDescent="0.25">
      <c r="A3754" t="s">
        <v>11567</v>
      </c>
      <c r="B3754" t="s">
        <v>2839</v>
      </c>
      <c r="C3754">
        <v>1</v>
      </c>
      <c r="D3754" t="s">
        <v>18</v>
      </c>
      <c r="E3754" t="s">
        <v>19</v>
      </c>
      <c r="F3754" s="1">
        <v>0.54166666666666663</v>
      </c>
      <c r="G3754" t="s">
        <v>11553</v>
      </c>
      <c r="H3754" t="s">
        <v>4100</v>
      </c>
      <c r="I3754">
        <v>120</v>
      </c>
      <c r="J3754">
        <v>12</v>
      </c>
      <c r="K3754" s="4">
        <v>9.9999999999999995E+33</v>
      </c>
      <c r="L3754" t="s">
        <v>11569</v>
      </c>
      <c r="M3754" t="s">
        <v>24</v>
      </c>
      <c r="N3754" t="s">
        <v>11511</v>
      </c>
      <c r="O3754" t="s">
        <v>25</v>
      </c>
      <c r="P3754" t="s">
        <v>395</v>
      </c>
      <c r="Q3754" t="s">
        <v>4143</v>
      </c>
    </row>
    <row r="3755" spans="1:17" x14ac:dyDescent="0.25">
      <c r="A3755" t="s">
        <v>11567</v>
      </c>
      <c r="B3755" t="s">
        <v>2839</v>
      </c>
      <c r="C3755">
        <v>2</v>
      </c>
      <c r="D3755" t="s">
        <v>18</v>
      </c>
      <c r="E3755" t="s">
        <v>19</v>
      </c>
      <c r="F3755" s="1">
        <v>0.625</v>
      </c>
      <c r="G3755" t="s">
        <v>11553</v>
      </c>
      <c r="H3755" t="s">
        <v>4100</v>
      </c>
      <c r="I3755">
        <v>120</v>
      </c>
      <c r="J3755">
        <v>9</v>
      </c>
      <c r="K3755" s="4">
        <v>9.9999999999999995E+33</v>
      </c>
      <c r="L3755" t="s">
        <v>11569</v>
      </c>
      <c r="M3755" t="s">
        <v>24</v>
      </c>
      <c r="N3755" t="s">
        <v>11511</v>
      </c>
      <c r="O3755" t="s">
        <v>25</v>
      </c>
      <c r="P3755" t="s">
        <v>395</v>
      </c>
      <c r="Q3755" t="s">
        <v>4144</v>
      </c>
    </row>
    <row r="3756" spans="1:17" x14ac:dyDescent="0.25">
      <c r="A3756" t="s">
        <v>11567</v>
      </c>
      <c r="B3756" t="s">
        <v>2839</v>
      </c>
      <c r="C3756">
        <v>3</v>
      </c>
      <c r="D3756" t="s">
        <v>18</v>
      </c>
      <c r="E3756" t="s">
        <v>29</v>
      </c>
      <c r="F3756" s="1">
        <v>0.5625</v>
      </c>
      <c r="G3756" t="s">
        <v>11553</v>
      </c>
      <c r="H3756" t="s">
        <v>4100</v>
      </c>
      <c r="I3756">
        <v>120</v>
      </c>
      <c r="J3756">
        <v>12</v>
      </c>
      <c r="K3756" s="4">
        <v>9.9999999999999995E+33</v>
      </c>
      <c r="L3756" t="s">
        <v>11569</v>
      </c>
      <c r="M3756" t="s">
        <v>24</v>
      </c>
      <c r="N3756" t="s">
        <v>11511</v>
      </c>
      <c r="O3756" t="s">
        <v>25</v>
      </c>
      <c r="P3756" t="s">
        <v>395</v>
      </c>
      <c r="Q3756" t="s">
        <v>4145</v>
      </c>
    </row>
    <row r="3757" spans="1:17" x14ac:dyDescent="0.25">
      <c r="A3757" t="s">
        <v>11567</v>
      </c>
      <c r="B3757" t="s">
        <v>2839</v>
      </c>
      <c r="C3757">
        <v>4</v>
      </c>
      <c r="D3757" t="s">
        <v>18</v>
      </c>
      <c r="E3757" t="s">
        <v>29</v>
      </c>
      <c r="F3757" s="1">
        <v>0.64583333333333337</v>
      </c>
      <c r="G3757" t="s">
        <v>11553</v>
      </c>
      <c r="H3757" t="s">
        <v>4100</v>
      </c>
      <c r="I3757">
        <v>120</v>
      </c>
      <c r="J3757">
        <v>11</v>
      </c>
      <c r="K3757" s="4">
        <v>9.9999999999999995E+33</v>
      </c>
      <c r="L3757" t="s">
        <v>11569</v>
      </c>
      <c r="M3757" t="s">
        <v>24</v>
      </c>
      <c r="N3757" t="s">
        <v>11511</v>
      </c>
      <c r="O3757" t="s">
        <v>25</v>
      </c>
      <c r="P3757" t="s">
        <v>395</v>
      </c>
      <c r="Q3757" t="s">
        <v>4146</v>
      </c>
    </row>
    <row r="3758" spans="1:17" x14ac:dyDescent="0.25">
      <c r="A3758" t="s">
        <v>11567</v>
      </c>
      <c r="B3758" t="s">
        <v>2839</v>
      </c>
      <c r="C3758">
        <v>5</v>
      </c>
      <c r="D3758" t="s">
        <v>18</v>
      </c>
      <c r="E3758" t="s">
        <v>42</v>
      </c>
      <c r="F3758" s="1">
        <v>0.5625</v>
      </c>
      <c r="G3758" t="s">
        <v>11553</v>
      </c>
      <c r="H3758" t="s">
        <v>4100</v>
      </c>
      <c r="I3758">
        <v>120</v>
      </c>
      <c r="J3758">
        <v>13</v>
      </c>
      <c r="K3758" s="4">
        <v>9.9999999999999995E+33</v>
      </c>
      <c r="L3758" t="s">
        <v>11569</v>
      </c>
      <c r="M3758" t="s">
        <v>24</v>
      </c>
      <c r="N3758" t="s">
        <v>11511</v>
      </c>
      <c r="O3758" t="s">
        <v>25</v>
      </c>
      <c r="P3758" t="s">
        <v>395</v>
      </c>
      <c r="Q3758" t="s">
        <v>4147</v>
      </c>
    </row>
    <row r="3759" spans="1:17" x14ac:dyDescent="0.25">
      <c r="A3759" t="s">
        <v>11567</v>
      </c>
      <c r="B3759" t="s">
        <v>2839</v>
      </c>
      <c r="C3759">
        <v>6</v>
      </c>
      <c r="D3759" t="s">
        <v>18</v>
      </c>
      <c r="E3759" t="s">
        <v>19</v>
      </c>
      <c r="F3759" s="1">
        <v>0.54166666666666663</v>
      </c>
      <c r="G3759" t="s">
        <v>11553</v>
      </c>
      <c r="H3759" t="s">
        <v>4100</v>
      </c>
      <c r="I3759">
        <v>120</v>
      </c>
      <c r="J3759">
        <v>13</v>
      </c>
      <c r="K3759" s="4">
        <v>9.9999999999999995E+32</v>
      </c>
      <c r="L3759" t="s">
        <v>11569</v>
      </c>
      <c r="M3759" t="s">
        <v>24</v>
      </c>
      <c r="N3759" t="s">
        <v>11511</v>
      </c>
      <c r="O3759" t="s">
        <v>25</v>
      </c>
      <c r="P3759" t="s">
        <v>395</v>
      </c>
      <c r="Q3759" t="s">
        <v>4148</v>
      </c>
    </row>
    <row r="3760" spans="1:17" x14ac:dyDescent="0.25">
      <c r="A3760" t="s">
        <v>11567</v>
      </c>
      <c r="B3760" t="s">
        <v>2839</v>
      </c>
      <c r="C3760">
        <v>7</v>
      </c>
      <c r="D3760" t="s">
        <v>18</v>
      </c>
      <c r="E3760" t="s">
        <v>29</v>
      </c>
      <c r="F3760" s="1">
        <v>0.5625</v>
      </c>
      <c r="G3760" t="s">
        <v>11553</v>
      </c>
      <c r="H3760" t="s">
        <v>4100</v>
      </c>
      <c r="I3760">
        <v>120</v>
      </c>
      <c r="J3760">
        <v>12</v>
      </c>
      <c r="K3760" s="4">
        <v>9.9999999999999995E+32</v>
      </c>
      <c r="L3760" t="s">
        <v>11569</v>
      </c>
      <c r="M3760" t="s">
        <v>24</v>
      </c>
      <c r="N3760" t="s">
        <v>11511</v>
      </c>
      <c r="O3760" t="s">
        <v>25</v>
      </c>
      <c r="P3760" t="s">
        <v>395</v>
      </c>
      <c r="Q3760" t="s">
        <v>4149</v>
      </c>
    </row>
    <row r="3761" spans="1:17" x14ac:dyDescent="0.25">
      <c r="A3761" t="s">
        <v>11567</v>
      </c>
      <c r="B3761" t="s">
        <v>2839</v>
      </c>
      <c r="C3761">
        <v>8</v>
      </c>
      <c r="D3761" t="s">
        <v>18</v>
      </c>
      <c r="E3761" t="s">
        <v>19</v>
      </c>
      <c r="F3761" s="1">
        <v>0.625</v>
      </c>
      <c r="G3761" t="s">
        <v>11553</v>
      </c>
      <c r="H3761" t="s">
        <v>4100</v>
      </c>
      <c r="I3761">
        <v>120</v>
      </c>
      <c r="J3761">
        <v>11</v>
      </c>
      <c r="K3761" s="4">
        <v>9.9999999999999995E+32</v>
      </c>
      <c r="L3761" t="s">
        <v>11569</v>
      </c>
      <c r="M3761" t="s">
        <v>24</v>
      </c>
      <c r="N3761" t="s">
        <v>11511</v>
      </c>
      <c r="O3761" t="s">
        <v>25</v>
      </c>
      <c r="P3761" t="s">
        <v>395</v>
      </c>
      <c r="Q3761" t="s">
        <v>4150</v>
      </c>
    </row>
    <row r="3762" spans="1:17" x14ac:dyDescent="0.25">
      <c r="A3762" t="s">
        <v>11567</v>
      </c>
      <c r="B3762" t="s">
        <v>2839</v>
      </c>
      <c r="C3762">
        <v>9</v>
      </c>
      <c r="D3762" t="s">
        <v>18</v>
      </c>
      <c r="E3762" t="s">
        <v>29</v>
      </c>
      <c r="F3762" s="1">
        <v>0.64583333333333337</v>
      </c>
      <c r="G3762" t="s">
        <v>11553</v>
      </c>
      <c r="H3762" t="s">
        <v>4100</v>
      </c>
      <c r="I3762">
        <v>120</v>
      </c>
      <c r="J3762">
        <v>11</v>
      </c>
      <c r="K3762" s="4">
        <v>9.9999999999999995E+32</v>
      </c>
      <c r="L3762" t="s">
        <v>11569</v>
      </c>
      <c r="M3762" t="s">
        <v>24</v>
      </c>
      <c r="N3762" t="s">
        <v>11511</v>
      </c>
      <c r="O3762" t="s">
        <v>25</v>
      </c>
      <c r="P3762" t="s">
        <v>395</v>
      </c>
      <c r="Q3762" t="s">
        <v>4151</v>
      </c>
    </row>
    <row r="3763" spans="1:17" x14ac:dyDescent="0.25">
      <c r="A3763" t="s">
        <v>11567</v>
      </c>
      <c r="B3763" t="s">
        <v>2839</v>
      </c>
      <c r="C3763">
        <v>10</v>
      </c>
      <c r="D3763" t="s">
        <v>18</v>
      </c>
      <c r="E3763" t="s">
        <v>42</v>
      </c>
      <c r="F3763" s="1">
        <v>0.5625</v>
      </c>
      <c r="G3763" t="s">
        <v>11553</v>
      </c>
      <c r="H3763" t="s">
        <v>4100</v>
      </c>
      <c r="I3763">
        <v>120</v>
      </c>
      <c r="J3763">
        <v>12</v>
      </c>
      <c r="K3763" s="4">
        <v>1.0000000000000001E+32</v>
      </c>
      <c r="L3763" t="s">
        <v>11569</v>
      </c>
      <c r="M3763" t="s">
        <v>24</v>
      </c>
      <c r="N3763" t="s">
        <v>11511</v>
      </c>
      <c r="O3763" t="s">
        <v>25</v>
      </c>
      <c r="P3763" t="s">
        <v>395</v>
      </c>
      <c r="Q3763" t="s">
        <v>4152</v>
      </c>
    </row>
    <row r="3764" spans="1:17" x14ac:dyDescent="0.25">
      <c r="A3764" t="s">
        <v>11567</v>
      </c>
      <c r="B3764" t="s">
        <v>2839</v>
      </c>
      <c r="C3764">
        <v>11</v>
      </c>
      <c r="D3764" t="s">
        <v>18</v>
      </c>
      <c r="E3764" t="s">
        <v>19</v>
      </c>
      <c r="F3764" s="1">
        <v>0.54166666666666663</v>
      </c>
      <c r="G3764" t="s">
        <v>11553</v>
      </c>
      <c r="H3764" t="s">
        <v>4100</v>
      </c>
      <c r="I3764">
        <v>120</v>
      </c>
      <c r="J3764">
        <v>13</v>
      </c>
      <c r="K3764" s="4">
        <v>1.0000000000000001E+32</v>
      </c>
      <c r="L3764" t="s">
        <v>11569</v>
      </c>
      <c r="M3764" t="s">
        <v>24</v>
      </c>
      <c r="N3764" t="s">
        <v>11511</v>
      </c>
      <c r="O3764" t="s">
        <v>25</v>
      </c>
      <c r="P3764" t="s">
        <v>395</v>
      </c>
      <c r="Q3764" t="s">
        <v>4153</v>
      </c>
    </row>
    <row r="3765" spans="1:17" x14ac:dyDescent="0.25">
      <c r="A3765" t="s">
        <v>11567</v>
      </c>
      <c r="B3765" t="s">
        <v>2839</v>
      </c>
      <c r="C3765">
        <v>12</v>
      </c>
      <c r="D3765" t="s">
        <v>18</v>
      </c>
      <c r="E3765" t="s">
        <v>19</v>
      </c>
      <c r="F3765" s="1">
        <v>0.625</v>
      </c>
      <c r="G3765" t="s">
        <v>11553</v>
      </c>
      <c r="H3765" t="s">
        <v>4100</v>
      </c>
      <c r="I3765">
        <v>120</v>
      </c>
      <c r="J3765">
        <v>12</v>
      </c>
      <c r="K3765" s="4">
        <v>1.0000000000000001E+32</v>
      </c>
      <c r="L3765" t="s">
        <v>11569</v>
      </c>
      <c r="M3765" t="s">
        <v>24</v>
      </c>
      <c r="N3765" t="s">
        <v>11511</v>
      </c>
      <c r="O3765" t="s">
        <v>25</v>
      </c>
      <c r="P3765" t="s">
        <v>395</v>
      </c>
      <c r="Q3765" t="s">
        <v>4154</v>
      </c>
    </row>
    <row r="3766" spans="1:17" x14ac:dyDescent="0.25">
      <c r="A3766" t="s">
        <v>11567</v>
      </c>
      <c r="B3766" t="s">
        <v>2839</v>
      </c>
      <c r="C3766">
        <v>13</v>
      </c>
      <c r="D3766" t="s">
        <v>18</v>
      </c>
      <c r="E3766" t="s">
        <v>29</v>
      </c>
      <c r="F3766" s="1">
        <v>0.5625</v>
      </c>
      <c r="G3766" t="s">
        <v>11553</v>
      </c>
      <c r="H3766" t="s">
        <v>4100</v>
      </c>
      <c r="I3766">
        <v>120</v>
      </c>
      <c r="J3766">
        <v>12</v>
      </c>
      <c r="K3766" s="4">
        <v>1.0000000000000001E+32</v>
      </c>
      <c r="L3766" t="s">
        <v>11569</v>
      </c>
      <c r="M3766" t="s">
        <v>24</v>
      </c>
      <c r="N3766" t="s">
        <v>11511</v>
      </c>
      <c r="O3766" t="s">
        <v>25</v>
      </c>
      <c r="P3766" t="s">
        <v>395</v>
      </c>
      <c r="Q3766" t="s">
        <v>4155</v>
      </c>
    </row>
    <row r="3767" spans="1:17" x14ac:dyDescent="0.25">
      <c r="A3767" t="s">
        <v>11567</v>
      </c>
      <c r="B3767" t="s">
        <v>2839</v>
      </c>
      <c r="C3767">
        <v>14</v>
      </c>
      <c r="D3767" t="s">
        <v>18</v>
      </c>
      <c r="E3767" t="s">
        <v>29</v>
      </c>
      <c r="F3767" s="1">
        <v>0.64583333333333337</v>
      </c>
      <c r="G3767" t="s">
        <v>11553</v>
      </c>
      <c r="H3767" t="s">
        <v>4100</v>
      </c>
      <c r="I3767">
        <v>120</v>
      </c>
      <c r="J3767">
        <v>11</v>
      </c>
      <c r="K3767" s="4">
        <v>1.0000000000000001E+32</v>
      </c>
      <c r="L3767" t="s">
        <v>11569</v>
      </c>
      <c r="M3767" t="s">
        <v>24</v>
      </c>
      <c r="N3767" t="s">
        <v>11511</v>
      </c>
      <c r="O3767" t="s">
        <v>25</v>
      </c>
      <c r="P3767" t="s">
        <v>395</v>
      </c>
      <c r="Q3767" t="s">
        <v>4156</v>
      </c>
    </row>
    <row r="3768" spans="1:17" x14ac:dyDescent="0.25">
      <c r="A3768" t="s">
        <v>11567</v>
      </c>
      <c r="B3768" t="s">
        <v>2839</v>
      </c>
      <c r="C3768">
        <v>15</v>
      </c>
      <c r="D3768" t="s">
        <v>18</v>
      </c>
      <c r="E3768" t="s">
        <v>42</v>
      </c>
      <c r="F3768" s="1">
        <v>0.5625</v>
      </c>
      <c r="G3768" t="s">
        <v>11553</v>
      </c>
      <c r="H3768" t="s">
        <v>4100</v>
      </c>
      <c r="I3768">
        <v>120</v>
      </c>
      <c r="J3768">
        <v>11</v>
      </c>
      <c r="K3768" s="4">
        <v>9.9999999999999995E+32</v>
      </c>
      <c r="L3768" t="s">
        <v>11569</v>
      </c>
      <c r="M3768" t="s">
        <v>24</v>
      </c>
      <c r="N3768" t="s">
        <v>11511</v>
      </c>
      <c r="O3768" t="s">
        <v>25</v>
      </c>
      <c r="P3768" t="s">
        <v>395</v>
      </c>
      <c r="Q3768" t="s">
        <v>4157</v>
      </c>
    </row>
    <row r="3769" spans="1:17" x14ac:dyDescent="0.25">
      <c r="A3769" t="s">
        <v>11567</v>
      </c>
      <c r="B3769" t="s">
        <v>2839</v>
      </c>
      <c r="C3769">
        <v>16</v>
      </c>
      <c r="D3769" t="s">
        <v>18</v>
      </c>
      <c r="E3769" t="s">
        <v>42</v>
      </c>
      <c r="F3769" s="1">
        <v>0.64583333333333337</v>
      </c>
      <c r="G3769" t="s">
        <v>11553</v>
      </c>
      <c r="H3769" t="s">
        <v>4100</v>
      </c>
      <c r="I3769">
        <v>120</v>
      </c>
      <c r="J3769">
        <v>0</v>
      </c>
      <c r="K3769" s="4">
        <v>9.9999999999999995E+33</v>
      </c>
      <c r="L3769" t="s">
        <v>11569</v>
      </c>
      <c r="M3769" t="s">
        <v>24</v>
      </c>
      <c r="N3769" t="s">
        <v>11511</v>
      </c>
      <c r="O3769" t="s">
        <v>25</v>
      </c>
      <c r="P3769" t="s">
        <v>395</v>
      </c>
      <c r="Q3769" t="s">
        <v>4158</v>
      </c>
    </row>
    <row r="3770" spans="1:17" x14ac:dyDescent="0.25">
      <c r="A3770" t="s">
        <v>11567</v>
      </c>
      <c r="B3770" t="s">
        <v>2839</v>
      </c>
      <c r="C3770">
        <v>17</v>
      </c>
      <c r="D3770" t="s">
        <v>18</v>
      </c>
      <c r="E3770" t="s">
        <v>42</v>
      </c>
      <c r="F3770" s="1">
        <v>0.64583333333333337</v>
      </c>
      <c r="G3770" t="s">
        <v>11553</v>
      </c>
      <c r="H3770" t="s">
        <v>4100</v>
      </c>
      <c r="I3770">
        <v>120</v>
      </c>
      <c r="J3770">
        <v>0</v>
      </c>
      <c r="K3770" s="4">
        <v>9.9999999999999995E+32</v>
      </c>
      <c r="L3770" t="s">
        <v>11569</v>
      </c>
      <c r="M3770" t="s">
        <v>24</v>
      </c>
      <c r="N3770" t="s">
        <v>11511</v>
      </c>
      <c r="O3770" t="s">
        <v>25</v>
      </c>
      <c r="P3770" t="s">
        <v>395</v>
      </c>
      <c r="Q3770" t="s">
        <v>4159</v>
      </c>
    </row>
    <row r="3771" spans="1:17" x14ac:dyDescent="0.25">
      <c r="A3771" t="s">
        <v>11567</v>
      </c>
      <c r="B3771" t="s">
        <v>2839</v>
      </c>
      <c r="C3771">
        <v>18</v>
      </c>
      <c r="D3771" t="s">
        <v>18</v>
      </c>
      <c r="E3771" t="s">
        <v>42</v>
      </c>
      <c r="F3771" s="1">
        <v>0.64583333333333337</v>
      </c>
      <c r="G3771" t="s">
        <v>11553</v>
      </c>
      <c r="H3771" t="s">
        <v>4100</v>
      </c>
      <c r="I3771">
        <v>120</v>
      </c>
      <c r="J3771">
        <v>0</v>
      </c>
      <c r="K3771" s="4">
        <v>1.0000000000000001E+32</v>
      </c>
      <c r="L3771" t="s">
        <v>11569</v>
      </c>
      <c r="M3771" t="s">
        <v>24</v>
      </c>
      <c r="N3771" t="s">
        <v>11511</v>
      </c>
      <c r="O3771" t="s">
        <v>25</v>
      </c>
      <c r="P3771" t="s">
        <v>395</v>
      </c>
      <c r="Q3771" t="s">
        <v>4160</v>
      </c>
    </row>
    <row r="3772" spans="1:17" x14ac:dyDescent="0.25">
      <c r="A3772" t="s">
        <v>11567</v>
      </c>
      <c r="B3772" t="s">
        <v>2660</v>
      </c>
      <c r="C3772">
        <v>1</v>
      </c>
      <c r="D3772" t="s">
        <v>18</v>
      </c>
      <c r="E3772" t="s">
        <v>19</v>
      </c>
      <c r="F3772" s="1">
        <v>0.54166666666666663</v>
      </c>
      <c r="G3772" t="s">
        <v>11553</v>
      </c>
      <c r="H3772" t="s">
        <v>4100</v>
      </c>
      <c r="I3772">
        <v>120</v>
      </c>
      <c r="J3772">
        <v>13</v>
      </c>
      <c r="K3772" s="4">
        <v>9.9999999999999995E+33</v>
      </c>
      <c r="L3772" t="s">
        <v>11569</v>
      </c>
      <c r="M3772" t="s">
        <v>24</v>
      </c>
      <c r="N3772" t="s">
        <v>11511</v>
      </c>
      <c r="O3772" t="s">
        <v>25</v>
      </c>
      <c r="P3772" t="s">
        <v>395</v>
      </c>
      <c r="Q3772" t="s">
        <v>4161</v>
      </c>
    </row>
    <row r="3773" spans="1:17" x14ac:dyDescent="0.25">
      <c r="A3773" t="s">
        <v>11567</v>
      </c>
      <c r="B3773" t="s">
        <v>2660</v>
      </c>
      <c r="C3773">
        <v>2</v>
      </c>
      <c r="D3773" t="s">
        <v>18</v>
      </c>
      <c r="E3773" t="s">
        <v>19</v>
      </c>
      <c r="F3773" s="1">
        <v>0.625</v>
      </c>
      <c r="G3773" t="s">
        <v>11553</v>
      </c>
      <c r="H3773" t="s">
        <v>4100</v>
      </c>
      <c r="I3773">
        <v>120</v>
      </c>
      <c r="J3773">
        <v>12</v>
      </c>
      <c r="K3773" s="4">
        <v>9.9999999999999995E+33</v>
      </c>
      <c r="L3773" t="s">
        <v>11569</v>
      </c>
      <c r="M3773" t="s">
        <v>24</v>
      </c>
      <c r="N3773" t="s">
        <v>11511</v>
      </c>
      <c r="O3773" t="s">
        <v>25</v>
      </c>
      <c r="P3773" t="s">
        <v>395</v>
      </c>
      <c r="Q3773" t="s">
        <v>4162</v>
      </c>
    </row>
    <row r="3774" spans="1:17" x14ac:dyDescent="0.25">
      <c r="A3774" t="s">
        <v>11567</v>
      </c>
      <c r="B3774" t="s">
        <v>2660</v>
      </c>
      <c r="C3774">
        <v>3</v>
      </c>
      <c r="D3774" t="s">
        <v>18</v>
      </c>
      <c r="E3774" t="s">
        <v>29</v>
      </c>
      <c r="F3774" s="1">
        <v>0.5625</v>
      </c>
      <c r="G3774" t="s">
        <v>11553</v>
      </c>
      <c r="H3774" t="s">
        <v>4100</v>
      </c>
      <c r="I3774">
        <v>120</v>
      </c>
      <c r="J3774">
        <v>12</v>
      </c>
      <c r="K3774" s="4">
        <v>9.9999999999999995E+33</v>
      </c>
      <c r="L3774" t="s">
        <v>11569</v>
      </c>
      <c r="M3774" t="s">
        <v>24</v>
      </c>
      <c r="N3774" t="s">
        <v>11511</v>
      </c>
      <c r="O3774" t="s">
        <v>25</v>
      </c>
      <c r="P3774" t="s">
        <v>395</v>
      </c>
      <c r="Q3774" t="s">
        <v>4163</v>
      </c>
    </row>
    <row r="3775" spans="1:17" x14ac:dyDescent="0.25">
      <c r="A3775" t="s">
        <v>11567</v>
      </c>
      <c r="B3775" t="s">
        <v>2660</v>
      </c>
      <c r="C3775">
        <v>4</v>
      </c>
      <c r="D3775" t="s">
        <v>18</v>
      </c>
      <c r="E3775" t="s">
        <v>29</v>
      </c>
      <c r="F3775" s="1">
        <v>0.64583333333333337</v>
      </c>
      <c r="G3775" t="s">
        <v>11553</v>
      </c>
      <c r="H3775" t="s">
        <v>4100</v>
      </c>
      <c r="I3775">
        <v>120</v>
      </c>
      <c r="J3775">
        <v>11</v>
      </c>
      <c r="K3775" s="4">
        <v>9.9999999999999995E+33</v>
      </c>
      <c r="L3775" t="s">
        <v>11569</v>
      </c>
      <c r="M3775" t="s">
        <v>24</v>
      </c>
      <c r="N3775" t="s">
        <v>11511</v>
      </c>
      <c r="O3775" t="s">
        <v>25</v>
      </c>
      <c r="P3775" t="s">
        <v>395</v>
      </c>
      <c r="Q3775" t="s">
        <v>4164</v>
      </c>
    </row>
    <row r="3776" spans="1:17" x14ac:dyDescent="0.25">
      <c r="A3776" t="s">
        <v>11567</v>
      </c>
      <c r="B3776" t="s">
        <v>2660</v>
      </c>
      <c r="C3776">
        <v>5</v>
      </c>
      <c r="D3776" t="s">
        <v>18</v>
      </c>
      <c r="E3776" t="s">
        <v>42</v>
      </c>
      <c r="F3776" s="1">
        <v>0.5625</v>
      </c>
      <c r="G3776" t="s">
        <v>11553</v>
      </c>
      <c r="H3776" t="s">
        <v>4100</v>
      </c>
      <c r="I3776">
        <v>120</v>
      </c>
      <c r="J3776">
        <v>12</v>
      </c>
      <c r="K3776" s="4">
        <v>9.9999999999999995E+33</v>
      </c>
      <c r="L3776" t="s">
        <v>11569</v>
      </c>
      <c r="M3776" t="s">
        <v>24</v>
      </c>
      <c r="N3776" t="s">
        <v>11511</v>
      </c>
      <c r="O3776" t="s">
        <v>25</v>
      </c>
      <c r="P3776" t="s">
        <v>395</v>
      </c>
      <c r="Q3776" t="s">
        <v>4165</v>
      </c>
    </row>
    <row r="3777" spans="1:17" x14ac:dyDescent="0.25">
      <c r="A3777" t="s">
        <v>11567</v>
      </c>
      <c r="B3777" t="s">
        <v>2660</v>
      </c>
      <c r="C3777">
        <v>6</v>
      </c>
      <c r="D3777" t="s">
        <v>18</v>
      </c>
      <c r="E3777" t="s">
        <v>19</v>
      </c>
      <c r="F3777" s="1">
        <v>0.54166666666666663</v>
      </c>
      <c r="G3777" t="s">
        <v>11553</v>
      </c>
      <c r="H3777" t="s">
        <v>4100</v>
      </c>
      <c r="I3777">
        <v>120</v>
      </c>
      <c r="J3777">
        <v>12</v>
      </c>
      <c r="K3777" s="4">
        <v>9.9999999999999995E+32</v>
      </c>
      <c r="L3777" t="s">
        <v>11569</v>
      </c>
      <c r="M3777" t="s">
        <v>24</v>
      </c>
      <c r="N3777" t="s">
        <v>11511</v>
      </c>
      <c r="O3777" t="s">
        <v>25</v>
      </c>
      <c r="P3777" t="s">
        <v>395</v>
      </c>
      <c r="Q3777" t="s">
        <v>4166</v>
      </c>
    </row>
    <row r="3778" spans="1:17" x14ac:dyDescent="0.25">
      <c r="A3778" t="s">
        <v>11567</v>
      </c>
      <c r="B3778" t="s">
        <v>2660</v>
      </c>
      <c r="C3778">
        <v>7</v>
      </c>
      <c r="D3778" t="s">
        <v>18</v>
      </c>
      <c r="E3778" t="s">
        <v>29</v>
      </c>
      <c r="F3778" s="1">
        <v>0.5625</v>
      </c>
      <c r="G3778" t="s">
        <v>11553</v>
      </c>
      <c r="H3778" t="s">
        <v>4100</v>
      </c>
      <c r="I3778">
        <v>120</v>
      </c>
      <c r="J3778">
        <v>12</v>
      </c>
      <c r="K3778" s="4">
        <v>9.9999999999999995E+32</v>
      </c>
      <c r="L3778" t="s">
        <v>11569</v>
      </c>
      <c r="M3778" t="s">
        <v>24</v>
      </c>
      <c r="N3778" t="s">
        <v>11511</v>
      </c>
      <c r="O3778" t="s">
        <v>25</v>
      </c>
      <c r="P3778" t="s">
        <v>395</v>
      </c>
      <c r="Q3778" t="s">
        <v>4167</v>
      </c>
    </row>
    <row r="3779" spans="1:17" x14ac:dyDescent="0.25">
      <c r="A3779" t="s">
        <v>11567</v>
      </c>
      <c r="B3779" t="s">
        <v>2660</v>
      </c>
      <c r="C3779">
        <v>8</v>
      </c>
      <c r="D3779" t="s">
        <v>18</v>
      </c>
      <c r="E3779" t="s">
        <v>19</v>
      </c>
      <c r="F3779" s="1">
        <v>0.625</v>
      </c>
      <c r="G3779" t="s">
        <v>11553</v>
      </c>
      <c r="H3779" t="s">
        <v>4100</v>
      </c>
      <c r="I3779">
        <v>120</v>
      </c>
      <c r="J3779">
        <v>9</v>
      </c>
      <c r="K3779" s="4">
        <v>9.9999999999999995E+32</v>
      </c>
      <c r="L3779" t="s">
        <v>11569</v>
      </c>
      <c r="M3779" t="s">
        <v>24</v>
      </c>
      <c r="N3779" t="s">
        <v>11511</v>
      </c>
      <c r="O3779" t="s">
        <v>25</v>
      </c>
      <c r="P3779" t="s">
        <v>395</v>
      </c>
      <c r="Q3779" t="s">
        <v>4168</v>
      </c>
    </row>
    <row r="3780" spans="1:17" x14ac:dyDescent="0.25">
      <c r="A3780" t="s">
        <v>11567</v>
      </c>
      <c r="B3780" t="s">
        <v>2660</v>
      </c>
      <c r="C3780">
        <v>9</v>
      </c>
      <c r="D3780" t="s">
        <v>18</v>
      </c>
      <c r="E3780" t="s">
        <v>29</v>
      </c>
      <c r="F3780" s="1">
        <v>0.64583333333333337</v>
      </c>
      <c r="G3780" t="s">
        <v>11553</v>
      </c>
      <c r="H3780" t="s">
        <v>4100</v>
      </c>
      <c r="I3780">
        <v>120</v>
      </c>
      <c r="J3780">
        <v>11</v>
      </c>
      <c r="K3780" s="4">
        <v>9.9999999999999995E+32</v>
      </c>
      <c r="L3780" t="s">
        <v>11569</v>
      </c>
      <c r="M3780" t="s">
        <v>24</v>
      </c>
      <c r="N3780" t="s">
        <v>11511</v>
      </c>
      <c r="O3780" t="s">
        <v>25</v>
      </c>
      <c r="P3780" t="s">
        <v>395</v>
      </c>
      <c r="Q3780" t="s">
        <v>4169</v>
      </c>
    </row>
    <row r="3781" spans="1:17" x14ac:dyDescent="0.25">
      <c r="A3781" t="s">
        <v>11567</v>
      </c>
      <c r="B3781" t="s">
        <v>2660</v>
      </c>
      <c r="C3781">
        <v>10</v>
      </c>
      <c r="D3781" t="s">
        <v>18</v>
      </c>
      <c r="E3781" t="s">
        <v>42</v>
      </c>
      <c r="F3781" s="1">
        <v>0.5625</v>
      </c>
      <c r="G3781" t="s">
        <v>11553</v>
      </c>
      <c r="H3781" t="s">
        <v>4100</v>
      </c>
      <c r="I3781">
        <v>120</v>
      </c>
      <c r="J3781">
        <v>11</v>
      </c>
      <c r="K3781" s="4">
        <v>1.0000000000000001E+32</v>
      </c>
      <c r="L3781" t="s">
        <v>11569</v>
      </c>
      <c r="M3781" t="s">
        <v>24</v>
      </c>
      <c r="N3781" t="s">
        <v>11511</v>
      </c>
      <c r="O3781" t="s">
        <v>25</v>
      </c>
      <c r="P3781" t="s">
        <v>395</v>
      </c>
      <c r="Q3781" t="s">
        <v>4170</v>
      </c>
    </row>
    <row r="3782" spans="1:17" x14ac:dyDescent="0.25">
      <c r="A3782" t="s">
        <v>11567</v>
      </c>
      <c r="B3782" t="s">
        <v>2660</v>
      </c>
      <c r="C3782">
        <v>11</v>
      </c>
      <c r="D3782" t="s">
        <v>18</v>
      </c>
      <c r="E3782" t="s">
        <v>19</v>
      </c>
      <c r="F3782" s="1">
        <v>0.54166666666666663</v>
      </c>
      <c r="G3782" t="s">
        <v>11553</v>
      </c>
      <c r="H3782" t="s">
        <v>4100</v>
      </c>
      <c r="I3782">
        <v>120</v>
      </c>
      <c r="J3782">
        <v>13</v>
      </c>
      <c r="K3782" s="4">
        <v>1.0000000000000001E+32</v>
      </c>
      <c r="L3782" t="s">
        <v>11569</v>
      </c>
      <c r="M3782" t="s">
        <v>24</v>
      </c>
      <c r="N3782" t="s">
        <v>11511</v>
      </c>
      <c r="O3782" t="s">
        <v>25</v>
      </c>
      <c r="P3782" t="s">
        <v>395</v>
      </c>
      <c r="Q3782" t="s">
        <v>4171</v>
      </c>
    </row>
    <row r="3783" spans="1:17" x14ac:dyDescent="0.25">
      <c r="A3783" t="s">
        <v>11567</v>
      </c>
      <c r="B3783" t="s">
        <v>2660</v>
      </c>
      <c r="C3783">
        <v>12</v>
      </c>
      <c r="D3783" t="s">
        <v>18</v>
      </c>
      <c r="E3783" t="s">
        <v>19</v>
      </c>
      <c r="F3783" s="1">
        <v>0.625</v>
      </c>
      <c r="G3783" t="s">
        <v>11553</v>
      </c>
      <c r="H3783" t="s">
        <v>4100</v>
      </c>
      <c r="I3783">
        <v>120</v>
      </c>
      <c r="J3783">
        <v>11</v>
      </c>
      <c r="K3783" s="4">
        <v>1.0000000000000001E+32</v>
      </c>
      <c r="L3783" t="s">
        <v>11569</v>
      </c>
      <c r="M3783" t="s">
        <v>24</v>
      </c>
      <c r="N3783" t="s">
        <v>11511</v>
      </c>
      <c r="O3783" t="s">
        <v>25</v>
      </c>
      <c r="P3783" t="s">
        <v>395</v>
      </c>
      <c r="Q3783" t="s">
        <v>4172</v>
      </c>
    </row>
    <row r="3784" spans="1:17" x14ac:dyDescent="0.25">
      <c r="A3784" t="s">
        <v>11567</v>
      </c>
      <c r="B3784" t="s">
        <v>2660</v>
      </c>
      <c r="C3784">
        <v>13</v>
      </c>
      <c r="D3784" t="s">
        <v>18</v>
      </c>
      <c r="E3784" t="s">
        <v>29</v>
      </c>
      <c r="F3784" s="1">
        <v>0.5625</v>
      </c>
      <c r="G3784" t="s">
        <v>11553</v>
      </c>
      <c r="H3784" t="s">
        <v>4100</v>
      </c>
      <c r="I3784">
        <v>120</v>
      </c>
      <c r="J3784">
        <v>12</v>
      </c>
      <c r="K3784" s="4">
        <v>1.0000000000000001E+32</v>
      </c>
      <c r="L3784" t="s">
        <v>11569</v>
      </c>
      <c r="M3784" t="s">
        <v>24</v>
      </c>
      <c r="N3784" t="s">
        <v>11511</v>
      </c>
      <c r="O3784" t="s">
        <v>25</v>
      </c>
      <c r="P3784" t="s">
        <v>395</v>
      </c>
      <c r="Q3784" t="s">
        <v>4173</v>
      </c>
    </row>
    <row r="3785" spans="1:17" x14ac:dyDescent="0.25">
      <c r="A3785" t="s">
        <v>11567</v>
      </c>
      <c r="B3785" t="s">
        <v>2660</v>
      </c>
      <c r="C3785">
        <v>14</v>
      </c>
      <c r="D3785" t="s">
        <v>18</v>
      </c>
      <c r="E3785" t="s">
        <v>29</v>
      </c>
      <c r="F3785" s="1">
        <v>0.64583333333333337</v>
      </c>
      <c r="G3785" t="s">
        <v>11553</v>
      </c>
      <c r="H3785" t="s">
        <v>4100</v>
      </c>
      <c r="I3785">
        <v>120</v>
      </c>
      <c r="J3785">
        <v>11</v>
      </c>
      <c r="K3785" s="4">
        <v>1.0000000000000001E+32</v>
      </c>
      <c r="L3785" t="s">
        <v>11569</v>
      </c>
      <c r="M3785" t="s">
        <v>24</v>
      </c>
      <c r="N3785" t="s">
        <v>11511</v>
      </c>
      <c r="O3785" t="s">
        <v>25</v>
      </c>
      <c r="P3785" t="s">
        <v>395</v>
      </c>
      <c r="Q3785" t="s">
        <v>4174</v>
      </c>
    </row>
    <row r="3786" spans="1:17" x14ac:dyDescent="0.25">
      <c r="A3786" t="s">
        <v>11567</v>
      </c>
      <c r="B3786" t="s">
        <v>2660</v>
      </c>
      <c r="C3786">
        <v>15</v>
      </c>
      <c r="D3786" t="s">
        <v>18</v>
      </c>
      <c r="E3786" t="s">
        <v>42</v>
      </c>
      <c r="F3786" s="1">
        <v>0.5625</v>
      </c>
      <c r="G3786" t="s">
        <v>11553</v>
      </c>
      <c r="H3786" t="s">
        <v>4100</v>
      </c>
      <c r="I3786">
        <v>120</v>
      </c>
      <c r="J3786">
        <v>13</v>
      </c>
      <c r="K3786" s="4">
        <v>9.9999999999999995E+32</v>
      </c>
      <c r="L3786" t="s">
        <v>11569</v>
      </c>
      <c r="M3786" t="s">
        <v>24</v>
      </c>
      <c r="N3786" t="s">
        <v>11511</v>
      </c>
      <c r="O3786" t="s">
        <v>25</v>
      </c>
      <c r="P3786" t="s">
        <v>395</v>
      </c>
      <c r="Q3786" t="s">
        <v>4175</v>
      </c>
    </row>
    <row r="3787" spans="1:17" x14ac:dyDescent="0.25">
      <c r="A3787" t="s">
        <v>11567</v>
      </c>
      <c r="B3787" t="s">
        <v>2660</v>
      </c>
      <c r="C3787">
        <v>16</v>
      </c>
      <c r="D3787" t="s">
        <v>18</v>
      </c>
      <c r="E3787" t="s">
        <v>42</v>
      </c>
      <c r="F3787" s="1">
        <v>0.64583333333333337</v>
      </c>
      <c r="G3787" t="s">
        <v>11553</v>
      </c>
      <c r="H3787" t="s">
        <v>4100</v>
      </c>
      <c r="I3787">
        <v>120</v>
      </c>
      <c r="J3787">
        <v>0</v>
      </c>
      <c r="K3787" s="4">
        <v>9.9999999999999995E+33</v>
      </c>
      <c r="L3787" t="s">
        <v>11569</v>
      </c>
      <c r="M3787" t="s">
        <v>24</v>
      </c>
      <c r="N3787" t="s">
        <v>11511</v>
      </c>
      <c r="O3787" t="s">
        <v>25</v>
      </c>
      <c r="P3787" t="s">
        <v>395</v>
      </c>
      <c r="Q3787" t="s">
        <v>4176</v>
      </c>
    </row>
    <row r="3788" spans="1:17" x14ac:dyDescent="0.25">
      <c r="A3788" t="s">
        <v>11567</v>
      </c>
      <c r="B3788" t="s">
        <v>2660</v>
      </c>
      <c r="C3788">
        <v>17</v>
      </c>
      <c r="D3788" t="s">
        <v>18</v>
      </c>
      <c r="E3788" t="s">
        <v>42</v>
      </c>
      <c r="F3788" s="1">
        <v>0.64583333333333337</v>
      </c>
      <c r="G3788" t="s">
        <v>11553</v>
      </c>
      <c r="H3788" t="s">
        <v>4100</v>
      </c>
      <c r="I3788">
        <v>120</v>
      </c>
      <c r="J3788">
        <v>0</v>
      </c>
      <c r="K3788" s="4">
        <v>9.9999999999999995E+32</v>
      </c>
      <c r="L3788" t="s">
        <v>11569</v>
      </c>
      <c r="M3788" t="s">
        <v>24</v>
      </c>
      <c r="N3788" t="s">
        <v>11511</v>
      </c>
      <c r="O3788" t="s">
        <v>25</v>
      </c>
      <c r="P3788" t="s">
        <v>395</v>
      </c>
      <c r="Q3788" t="s">
        <v>4177</v>
      </c>
    </row>
    <row r="3789" spans="1:17" x14ac:dyDescent="0.25">
      <c r="A3789" t="s">
        <v>11567</v>
      </c>
      <c r="B3789" t="s">
        <v>2660</v>
      </c>
      <c r="C3789">
        <v>18</v>
      </c>
      <c r="D3789" t="s">
        <v>18</v>
      </c>
      <c r="E3789" t="s">
        <v>42</v>
      </c>
      <c r="F3789" s="1">
        <v>0.64583333333333337</v>
      </c>
      <c r="G3789" t="s">
        <v>11553</v>
      </c>
      <c r="H3789" t="s">
        <v>4100</v>
      </c>
      <c r="I3789">
        <v>120</v>
      </c>
      <c r="J3789">
        <v>0</v>
      </c>
      <c r="K3789" s="4">
        <v>1.0000000000000001E+32</v>
      </c>
      <c r="L3789" t="s">
        <v>11569</v>
      </c>
      <c r="M3789" t="s">
        <v>24</v>
      </c>
      <c r="N3789" t="s">
        <v>11511</v>
      </c>
      <c r="O3789" t="s">
        <v>25</v>
      </c>
      <c r="P3789" t="s">
        <v>395</v>
      </c>
      <c r="Q3789" t="s">
        <v>4178</v>
      </c>
    </row>
    <row r="3790" spans="1:17" x14ac:dyDescent="0.25">
      <c r="A3790" t="s">
        <v>11567</v>
      </c>
      <c r="B3790" t="s">
        <v>17</v>
      </c>
      <c r="C3790">
        <v>1</v>
      </c>
      <c r="D3790" t="s">
        <v>18</v>
      </c>
      <c r="E3790" t="s">
        <v>37</v>
      </c>
      <c r="F3790" s="1">
        <v>0.5</v>
      </c>
      <c r="G3790" t="s">
        <v>10775</v>
      </c>
      <c r="H3790" t="s">
        <v>11570</v>
      </c>
      <c r="I3790">
        <v>120</v>
      </c>
      <c r="J3790">
        <v>175</v>
      </c>
      <c r="K3790" s="4">
        <v>1.11101100011111E+44</v>
      </c>
      <c r="L3790" t="s">
        <v>11569</v>
      </c>
      <c r="M3790" t="s">
        <v>915</v>
      </c>
      <c r="N3790" t="s">
        <v>11511</v>
      </c>
      <c r="O3790" t="s">
        <v>25</v>
      </c>
      <c r="P3790" t="s">
        <v>20</v>
      </c>
      <c r="Q3790" t="s">
        <v>4179</v>
      </c>
    </row>
    <row r="3791" spans="1:17" x14ac:dyDescent="0.25">
      <c r="A3791" t="s">
        <v>11567</v>
      </c>
      <c r="B3791" t="s">
        <v>28</v>
      </c>
      <c r="C3791">
        <v>1</v>
      </c>
      <c r="D3791" t="s">
        <v>18</v>
      </c>
      <c r="E3791" t="s">
        <v>19</v>
      </c>
      <c r="F3791" s="1">
        <v>0.41666666666666669</v>
      </c>
      <c r="G3791" t="s">
        <v>10775</v>
      </c>
      <c r="H3791" t="s">
        <v>11571</v>
      </c>
      <c r="I3791">
        <v>120</v>
      </c>
      <c r="J3791">
        <v>175</v>
      </c>
      <c r="K3791" s="4">
        <v>1.1111010001111099E+44</v>
      </c>
      <c r="L3791" t="s">
        <v>11569</v>
      </c>
      <c r="M3791" t="s">
        <v>915</v>
      </c>
      <c r="N3791" t="s">
        <v>11511</v>
      </c>
      <c r="O3791" t="s">
        <v>25</v>
      </c>
      <c r="P3791" t="s">
        <v>20</v>
      </c>
      <c r="Q3791" t="s">
        <v>4180</v>
      </c>
    </row>
    <row r="3792" spans="1:17" x14ac:dyDescent="0.25">
      <c r="A3792" t="s">
        <v>11567</v>
      </c>
      <c r="B3792" t="s">
        <v>32</v>
      </c>
      <c r="C3792">
        <v>1</v>
      </c>
      <c r="D3792" t="s">
        <v>18</v>
      </c>
      <c r="E3792" t="s">
        <v>42</v>
      </c>
      <c r="F3792" s="1">
        <v>0.5</v>
      </c>
      <c r="G3792" t="s">
        <v>10244</v>
      </c>
      <c r="H3792" t="s">
        <v>11572</v>
      </c>
      <c r="I3792">
        <v>60</v>
      </c>
      <c r="J3792">
        <v>175</v>
      </c>
      <c r="K3792" s="4">
        <v>1.1111110001111099E+44</v>
      </c>
      <c r="L3792" t="s">
        <v>11569</v>
      </c>
      <c r="M3792" t="s">
        <v>915</v>
      </c>
      <c r="N3792" t="s">
        <v>11511</v>
      </c>
      <c r="O3792" t="s">
        <v>25</v>
      </c>
      <c r="P3792" t="s">
        <v>20</v>
      </c>
      <c r="Q3792" t="s">
        <v>4181</v>
      </c>
    </row>
    <row r="3793" spans="1:17" x14ac:dyDescent="0.25">
      <c r="A3793" t="s">
        <v>11567</v>
      </c>
      <c r="B3793" t="s">
        <v>41</v>
      </c>
      <c r="C3793">
        <v>1</v>
      </c>
      <c r="D3793" t="s">
        <v>18</v>
      </c>
      <c r="E3793" t="s">
        <v>42</v>
      </c>
      <c r="F3793" s="1">
        <v>0.70833333333333337</v>
      </c>
      <c r="G3793" t="s">
        <v>9134</v>
      </c>
      <c r="H3793" t="s">
        <v>38</v>
      </c>
      <c r="I3793">
        <v>60</v>
      </c>
      <c r="J3793">
        <v>175</v>
      </c>
      <c r="K3793" s="4">
        <v>9.9999999999999995E+32</v>
      </c>
      <c r="L3793" t="s">
        <v>38</v>
      </c>
      <c r="M3793" t="s">
        <v>24</v>
      </c>
      <c r="N3793" t="s">
        <v>11511</v>
      </c>
      <c r="O3793" t="s">
        <v>25</v>
      </c>
      <c r="P3793" t="s">
        <v>39</v>
      </c>
      <c r="Q3793" t="s">
        <v>4182</v>
      </c>
    </row>
    <row r="3794" spans="1:17" x14ac:dyDescent="0.25">
      <c r="A3794" t="s">
        <v>11567</v>
      </c>
      <c r="B3794" t="s">
        <v>44</v>
      </c>
      <c r="C3794">
        <v>1</v>
      </c>
      <c r="D3794" t="s">
        <v>18</v>
      </c>
      <c r="E3794" t="s">
        <v>33</v>
      </c>
      <c r="F3794" s="1">
        <v>0.66666666666666663</v>
      </c>
      <c r="G3794" t="s">
        <v>9174</v>
      </c>
      <c r="H3794" t="s">
        <v>11573</v>
      </c>
      <c r="I3794">
        <v>60</v>
      </c>
      <c r="J3794">
        <v>175</v>
      </c>
      <c r="K3794" s="4">
        <v>1.1111010001111099E+44</v>
      </c>
      <c r="L3794" t="s">
        <v>11569</v>
      </c>
      <c r="M3794" t="s">
        <v>24</v>
      </c>
      <c r="N3794" t="s">
        <v>11511</v>
      </c>
      <c r="O3794" t="s">
        <v>25</v>
      </c>
      <c r="P3794" t="s">
        <v>45</v>
      </c>
      <c r="Q3794" t="s">
        <v>4183</v>
      </c>
    </row>
    <row r="3795" spans="1:17" x14ac:dyDescent="0.25">
      <c r="A3795" t="s">
        <v>11574</v>
      </c>
      <c r="B3795" t="s">
        <v>405</v>
      </c>
      <c r="C3795">
        <v>1</v>
      </c>
      <c r="D3795" t="s">
        <v>18</v>
      </c>
      <c r="E3795" t="s">
        <v>19</v>
      </c>
      <c r="F3795" s="1">
        <v>0.54166666666666663</v>
      </c>
      <c r="G3795" t="s">
        <v>11575</v>
      </c>
      <c r="H3795" t="s">
        <v>4184</v>
      </c>
      <c r="I3795">
        <v>120</v>
      </c>
      <c r="J3795">
        <v>12</v>
      </c>
      <c r="K3795" s="4">
        <v>1E+22</v>
      </c>
      <c r="L3795" t="s">
        <v>11576</v>
      </c>
      <c r="M3795" t="s">
        <v>24</v>
      </c>
      <c r="N3795" t="s">
        <v>11511</v>
      </c>
      <c r="O3795" t="s">
        <v>66</v>
      </c>
      <c r="P3795" t="s">
        <v>395</v>
      </c>
      <c r="Q3795" t="s">
        <v>4185</v>
      </c>
    </row>
    <row r="3796" spans="1:17" x14ac:dyDescent="0.25">
      <c r="A3796" t="s">
        <v>11574</v>
      </c>
      <c r="B3796" t="s">
        <v>405</v>
      </c>
      <c r="C3796">
        <v>2</v>
      </c>
      <c r="D3796" t="s">
        <v>18</v>
      </c>
      <c r="E3796" t="s">
        <v>19</v>
      </c>
      <c r="F3796" s="1">
        <v>0.625</v>
      </c>
      <c r="G3796" t="s">
        <v>11575</v>
      </c>
      <c r="H3796" t="s">
        <v>4184</v>
      </c>
      <c r="I3796">
        <v>120</v>
      </c>
      <c r="J3796">
        <v>12</v>
      </c>
      <c r="K3796" s="4">
        <v>1E+22</v>
      </c>
      <c r="L3796" t="s">
        <v>11576</v>
      </c>
      <c r="M3796" t="s">
        <v>24</v>
      </c>
      <c r="N3796" t="s">
        <v>11511</v>
      </c>
      <c r="O3796" t="s">
        <v>66</v>
      </c>
      <c r="P3796" t="s">
        <v>395</v>
      </c>
      <c r="Q3796" t="s">
        <v>4186</v>
      </c>
    </row>
    <row r="3797" spans="1:17" x14ac:dyDescent="0.25">
      <c r="A3797" t="s">
        <v>11574</v>
      </c>
      <c r="B3797" t="s">
        <v>405</v>
      </c>
      <c r="C3797">
        <v>3</v>
      </c>
      <c r="D3797" t="s">
        <v>18</v>
      </c>
      <c r="E3797" t="s">
        <v>29</v>
      </c>
      <c r="F3797" s="1">
        <v>0.54166666666666663</v>
      </c>
      <c r="G3797" t="s">
        <v>11575</v>
      </c>
      <c r="H3797" t="s">
        <v>4184</v>
      </c>
      <c r="I3797">
        <v>120</v>
      </c>
      <c r="J3797">
        <v>12</v>
      </c>
      <c r="K3797" s="4">
        <v>1E+22</v>
      </c>
      <c r="L3797" t="s">
        <v>11576</v>
      </c>
      <c r="M3797" t="s">
        <v>24</v>
      </c>
      <c r="N3797" t="s">
        <v>11511</v>
      </c>
      <c r="O3797" t="s">
        <v>66</v>
      </c>
      <c r="P3797" t="s">
        <v>395</v>
      </c>
      <c r="Q3797" t="s">
        <v>4187</v>
      </c>
    </row>
    <row r="3798" spans="1:17" x14ac:dyDescent="0.25">
      <c r="A3798" t="s">
        <v>11574</v>
      </c>
      <c r="B3798" t="s">
        <v>405</v>
      </c>
      <c r="C3798">
        <v>4</v>
      </c>
      <c r="D3798" t="s">
        <v>18</v>
      </c>
      <c r="E3798" t="s">
        <v>42</v>
      </c>
      <c r="F3798" s="1">
        <v>0.54166666666666663</v>
      </c>
      <c r="G3798" t="s">
        <v>11575</v>
      </c>
      <c r="H3798" t="s">
        <v>4184</v>
      </c>
      <c r="I3798">
        <v>120</v>
      </c>
      <c r="J3798">
        <v>12</v>
      </c>
      <c r="K3798" s="4">
        <v>1E+22</v>
      </c>
      <c r="L3798" t="s">
        <v>11576</v>
      </c>
      <c r="M3798" t="s">
        <v>24</v>
      </c>
      <c r="N3798" t="s">
        <v>11511</v>
      </c>
      <c r="O3798" t="s">
        <v>66</v>
      </c>
      <c r="P3798" t="s">
        <v>395</v>
      </c>
      <c r="Q3798" t="s">
        <v>4188</v>
      </c>
    </row>
    <row r="3799" spans="1:17" x14ac:dyDescent="0.25">
      <c r="A3799" t="s">
        <v>11574</v>
      </c>
      <c r="B3799" t="s">
        <v>405</v>
      </c>
      <c r="C3799">
        <v>5</v>
      </c>
      <c r="D3799" t="s">
        <v>18</v>
      </c>
      <c r="E3799" t="s">
        <v>42</v>
      </c>
      <c r="F3799" s="1">
        <v>0.625</v>
      </c>
      <c r="G3799" t="s">
        <v>11575</v>
      </c>
      <c r="H3799" t="s">
        <v>4184</v>
      </c>
      <c r="I3799">
        <v>120</v>
      </c>
      <c r="J3799">
        <v>10</v>
      </c>
      <c r="K3799" s="4">
        <v>1E+22</v>
      </c>
      <c r="L3799" t="s">
        <v>11576</v>
      </c>
      <c r="M3799" t="s">
        <v>24</v>
      </c>
      <c r="N3799" t="s">
        <v>11511</v>
      </c>
      <c r="O3799" t="s">
        <v>66</v>
      </c>
      <c r="P3799" t="s">
        <v>395</v>
      </c>
      <c r="Q3799" t="s">
        <v>4189</v>
      </c>
    </row>
    <row r="3800" spans="1:17" x14ac:dyDescent="0.25">
      <c r="A3800" t="s">
        <v>11574</v>
      </c>
      <c r="B3800" t="s">
        <v>405</v>
      </c>
      <c r="C3800">
        <v>6</v>
      </c>
      <c r="D3800" t="s">
        <v>18</v>
      </c>
      <c r="E3800" t="s">
        <v>33</v>
      </c>
      <c r="F3800" s="1">
        <v>0.54166666666666663</v>
      </c>
      <c r="G3800" t="s">
        <v>11575</v>
      </c>
      <c r="H3800" t="s">
        <v>4184</v>
      </c>
      <c r="I3800">
        <v>120</v>
      </c>
      <c r="J3800">
        <v>12</v>
      </c>
      <c r="K3800" s="4">
        <v>1E+22</v>
      </c>
      <c r="L3800" t="s">
        <v>11576</v>
      </c>
      <c r="M3800" t="s">
        <v>24</v>
      </c>
      <c r="N3800" t="s">
        <v>11511</v>
      </c>
      <c r="O3800" t="s">
        <v>66</v>
      </c>
      <c r="P3800" t="s">
        <v>395</v>
      </c>
      <c r="Q3800" t="s">
        <v>4190</v>
      </c>
    </row>
    <row r="3801" spans="1:17" x14ac:dyDescent="0.25">
      <c r="A3801" t="s">
        <v>11574</v>
      </c>
      <c r="B3801" t="s">
        <v>405</v>
      </c>
      <c r="C3801">
        <v>7</v>
      </c>
      <c r="D3801" t="s">
        <v>18</v>
      </c>
      <c r="E3801" t="s">
        <v>29</v>
      </c>
      <c r="F3801" s="1">
        <v>0.625</v>
      </c>
      <c r="G3801" t="s">
        <v>11575</v>
      </c>
      <c r="H3801" t="s">
        <v>4184</v>
      </c>
      <c r="I3801">
        <v>120</v>
      </c>
      <c r="J3801">
        <v>8</v>
      </c>
      <c r="K3801" s="4">
        <v>1E+22</v>
      </c>
      <c r="L3801" t="s">
        <v>11576</v>
      </c>
      <c r="M3801" t="s">
        <v>24</v>
      </c>
      <c r="N3801" t="s">
        <v>11511</v>
      </c>
      <c r="O3801" t="s">
        <v>66</v>
      </c>
      <c r="P3801" t="s">
        <v>395</v>
      </c>
      <c r="Q3801" t="s">
        <v>4191</v>
      </c>
    </row>
    <row r="3802" spans="1:17" x14ac:dyDescent="0.25">
      <c r="A3802" t="s">
        <v>11574</v>
      </c>
      <c r="B3802" t="s">
        <v>405</v>
      </c>
      <c r="C3802">
        <v>8</v>
      </c>
      <c r="D3802" t="s">
        <v>18</v>
      </c>
      <c r="E3802" t="s">
        <v>19</v>
      </c>
      <c r="F3802" s="1">
        <v>0.54166666666666663</v>
      </c>
      <c r="G3802" t="s">
        <v>11575</v>
      </c>
      <c r="H3802" t="s">
        <v>4184</v>
      </c>
      <c r="I3802">
        <v>120</v>
      </c>
      <c r="J3802">
        <v>11</v>
      </c>
      <c r="K3802" s="4">
        <v>1E+21</v>
      </c>
      <c r="L3802" t="s">
        <v>11576</v>
      </c>
      <c r="M3802" t="s">
        <v>24</v>
      </c>
      <c r="N3802" t="s">
        <v>11511</v>
      </c>
      <c r="O3802" t="s">
        <v>66</v>
      </c>
      <c r="P3802" t="s">
        <v>395</v>
      </c>
      <c r="Q3802" t="s">
        <v>4192</v>
      </c>
    </row>
    <row r="3803" spans="1:17" x14ac:dyDescent="0.25">
      <c r="A3803" t="s">
        <v>11574</v>
      </c>
      <c r="B3803" t="s">
        <v>405</v>
      </c>
      <c r="C3803">
        <v>9</v>
      </c>
      <c r="D3803" t="s">
        <v>18</v>
      </c>
      <c r="E3803" t="s">
        <v>19</v>
      </c>
      <c r="F3803" s="1">
        <v>0.625</v>
      </c>
      <c r="G3803" t="s">
        <v>11575</v>
      </c>
      <c r="H3803" t="s">
        <v>4184</v>
      </c>
      <c r="I3803">
        <v>120</v>
      </c>
      <c r="J3803">
        <v>11</v>
      </c>
      <c r="K3803" s="4">
        <v>1E+21</v>
      </c>
      <c r="L3803" t="s">
        <v>11576</v>
      </c>
      <c r="M3803" t="s">
        <v>24</v>
      </c>
      <c r="N3803" t="s">
        <v>11511</v>
      </c>
      <c r="O3803" t="s">
        <v>66</v>
      </c>
      <c r="P3803" t="s">
        <v>395</v>
      </c>
      <c r="Q3803" t="s">
        <v>4193</v>
      </c>
    </row>
    <row r="3804" spans="1:17" x14ac:dyDescent="0.25">
      <c r="A3804" t="s">
        <v>11574</v>
      </c>
      <c r="B3804" t="s">
        <v>405</v>
      </c>
      <c r="C3804">
        <v>10</v>
      </c>
      <c r="D3804" t="s">
        <v>18</v>
      </c>
      <c r="E3804" t="s">
        <v>29</v>
      </c>
      <c r="F3804" s="1">
        <v>0.54166666666666663</v>
      </c>
      <c r="G3804" t="s">
        <v>11575</v>
      </c>
      <c r="H3804" t="s">
        <v>4184</v>
      </c>
      <c r="I3804">
        <v>120</v>
      </c>
      <c r="J3804">
        <v>12</v>
      </c>
      <c r="K3804" s="4">
        <v>1E+21</v>
      </c>
      <c r="L3804" t="s">
        <v>11576</v>
      </c>
      <c r="M3804" t="s">
        <v>24</v>
      </c>
      <c r="N3804" t="s">
        <v>11511</v>
      </c>
      <c r="O3804" t="s">
        <v>66</v>
      </c>
      <c r="P3804" t="s">
        <v>395</v>
      </c>
      <c r="Q3804" t="s">
        <v>4194</v>
      </c>
    </row>
    <row r="3805" spans="1:17" x14ac:dyDescent="0.25">
      <c r="A3805" t="s">
        <v>11574</v>
      </c>
      <c r="B3805" t="s">
        <v>405</v>
      </c>
      <c r="C3805">
        <v>11</v>
      </c>
      <c r="D3805" t="s">
        <v>18</v>
      </c>
      <c r="E3805" t="s">
        <v>29</v>
      </c>
      <c r="F3805" s="1">
        <v>0.625</v>
      </c>
      <c r="G3805" t="s">
        <v>11575</v>
      </c>
      <c r="H3805" t="s">
        <v>4184</v>
      </c>
      <c r="I3805">
        <v>120</v>
      </c>
      <c r="J3805">
        <v>8</v>
      </c>
      <c r="K3805" s="4">
        <v>1E+21</v>
      </c>
      <c r="L3805" t="s">
        <v>11576</v>
      </c>
      <c r="M3805" t="s">
        <v>24</v>
      </c>
      <c r="N3805" t="s">
        <v>11511</v>
      </c>
      <c r="O3805" t="s">
        <v>66</v>
      </c>
      <c r="P3805" t="s">
        <v>395</v>
      </c>
      <c r="Q3805" t="s">
        <v>4195</v>
      </c>
    </row>
    <row r="3806" spans="1:17" x14ac:dyDescent="0.25">
      <c r="A3806" t="s">
        <v>11574</v>
      </c>
      <c r="B3806" t="s">
        <v>405</v>
      </c>
      <c r="C3806">
        <v>12</v>
      </c>
      <c r="D3806" t="s">
        <v>18</v>
      </c>
      <c r="E3806" t="s">
        <v>42</v>
      </c>
      <c r="F3806" s="1">
        <v>0.54166666666666663</v>
      </c>
      <c r="G3806" t="s">
        <v>11575</v>
      </c>
      <c r="H3806" t="s">
        <v>4184</v>
      </c>
      <c r="I3806">
        <v>120</v>
      </c>
      <c r="J3806">
        <v>11</v>
      </c>
      <c r="K3806" s="4">
        <v>1E+21</v>
      </c>
      <c r="L3806" t="s">
        <v>11576</v>
      </c>
      <c r="M3806" t="s">
        <v>24</v>
      </c>
      <c r="N3806" t="s">
        <v>11511</v>
      </c>
      <c r="O3806" t="s">
        <v>66</v>
      </c>
      <c r="P3806" t="s">
        <v>395</v>
      </c>
      <c r="Q3806" t="s">
        <v>4196</v>
      </c>
    </row>
    <row r="3807" spans="1:17" x14ac:dyDescent="0.25">
      <c r="A3807" t="s">
        <v>11574</v>
      </c>
      <c r="B3807" t="s">
        <v>405</v>
      </c>
      <c r="C3807">
        <v>13</v>
      </c>
      <c r="D3807" t="s">
        <v>18</v>
      </c>
      <c r="E3807" t="s">
        <v>42</v>
      </c>
      <c r="F3807" s="1">
        <v>0.625</v>
      </c>
      <c r="G3807" t="s">
        <v>11575</v>
      </c>
      <c r="H3807" t="s">
        <v>4184</v>
      </c>
      <c r="I3807">
        <v>120</v>
      </c>
      <c r="J3807">
        <v>9</v>
      </c>
      <c r="K3807" s="4">
        <v>1E+21</v>
      </c>
      <c r="L3807" t="s">
        <v>11576</v>
      </c>
      <c r="M3807" t="s">
        <v>24</v>
      </c>
      <c r="N3807" t="s">
        <v>11511</v>
      </c>
      <c r="O3807" t="s">
        <v>66</v>
      </c>
      <c r="P3807" t="s">
        <v>395</v>
      </c>
      <c r="Q3807" t="s">
        <v>4197</v>
      </c>
    </row>
    <row r="3808" spans="1:17" x14ac:dyDescent="0.25">
      <c r="A3808" t="s">
        <v>11574</v>
      </c>
      <c r="B3808" t="s">
        <v>405</v>
      </c>
      <c r="C3808">
        <v>14</v>
      </c>
      <c r="D3808" t="s">
        <v>18</v>
      </c>
      <c r="E3808" t="s">
        <v>33</v>
      </c>
      <c r="F3808" s="1">
        <v>0.54166666666666663</v>
      </c>
      <c r="G3808" t="s">
        <v>11575</v>
      </c>
      <c r="H3808" t="s">
        <v>4184</v>
      </c>
      <c r="I3808">
        <v>120</v>
      </c>
      <c r="J3808">
        <v>11</v>
      </c>
      <c r="K3808" s="4">
        <v>1E+21</v>
      </c>
      <c r="L3808" t="s">
        <v>11576</v>
      </c>
      <c r="M3808" t="s">
        <v>24</v>
      </c>
      <c r="N3808" t="s">
        <v>11511</v>
      </c>
      <c r="O3808" t="s">
        <v>66</v>
      </c>
      <c r="P3808" t="s">
        <v>395</v>
      </c>
      <c r="Q3808" t="s">
        <v>4198</v>
      </c>
    </row>
    <row r="3809" spans="1:17" x14ac:dyDescent="0.25">
      <c r="A3809" t="s">
        <v>11574</v>
      </c>
      <c r="B3809" t="s">
        <v>418</v>
      </c>
      <c r="C3809">
        <v>1</v>
      </c>
      <c r="D3809" t="s">
        <v>18</v>
      </c>
      <c r="E3809" t="s">
        <v>19</v>
      </c>
      <c r="F3809" s="1">
        <v>0.54166666666666663</v>
      </c>
      <c r="G3809" t="s">
        <v>11575</v>
      </c>
      <c r="H3809" t="s">
        <v>4184</v>
      </c>
      <c r="I3809">
        <v>120</v>
      </c>
      <c r="J3809">
        <v>12</v>
      </c>
      <c r="K3809" s="4">
        <v>1E+20</v>
      </c>
      <c r="L3809" t="s">
        <v>11576</v>
      </c>
      <c r="M3809" t="s">
        <v>24</v>
      </c>
      <c r="N3809" t="s">
        <v>11511</v>
      </c>
      <c r="O3809" t="s">
        <v>66</v>
      </c>
      <c r="P3809" t="s">
        <v>395</v>
      </c>
      <c r="Q3809" t="s">
        <v>4199</v>
      </c>
    </row>
    <row r="3810" spans="1:17" x14ac:dyDescent="0.25">
      <c r="A3810" t="s">
        <v>11574</v>
      </c>
      <c r="B3810" t="s">
        <v>418</v>
      </c>
      <c r="C3810">
        <v>2</v>
      </c>
      <c r="D3810" t="s">
        <v>18</v>
      </c>
      <c r="E3810" t="s">
        <v>19</v>
      </c>
      <c r="F3810" s="1">
        <v>0.625</v>
      </c>
      <c r="G3810" t="s">
        <v>11575</v>
      </c>
      <c r="H3810" t="s">
        <v>4184</v>
      </c>
      <c r="I3810">
        <v>120</v>
      </c>
      <c r="J3810">
        <v>11</v>
      </c>
      <c r="K3810" s="4">
        <v>1E+20</v>
      </c>
      <c r="L3810" t="s">
        <v>11576</v>
      </c>
      <c r="M3810" t="s">
        <v>24</v>
      </c>
      <c r="N3810" t="s">
        <v>11511</v>
      </c>
      <c r="O3810" t="s">
        <v>66</v>
      </c>
      <c r="P3810" t="s">
        <v>395</v>
      </c>
      <c r="Q3810" t="s">
        <v>4200</v>
      </c>
    </row>
    <row r="3811" spans="1:17" x14ac:dyDescent="0.25">
      <c r="A3811" t="s">
        <v>11574</v>
      </c>
      <c r="B3811" t="s">
        <v>418</v>
      </c>
      <c r="C3811">
        <v>3</v>
      </c>
      <c r="D3811" t="s">
        <v>18</v>
      </c>
      <c r="E3811" t="s">
        <v>19</v>
      </c>
      <c r="F3811" s="1">
        <v>0.54166666666666663</v>
      </c>
      <c r="G3811" t="s">
        <v>11575</v>
      </c>
      <c r="H3811" t="s">
        <v>4184</v>
      </c>
      <c r="I3811">
        <v>120</v>
      </c>
      <c r="J3811">
        <v>11</v>
      </c>
      <c r="K3811" s="4">
        <v>1E+19</v>
      </c>
      <c r="L3811" t="s">
        <v>11576</v>
      </c>
      <c r="M3811" t="s">
        <v>24</v>
      </c>
      <c r="N3811" t="s">
        <v>11511</v>
      </c>
      <c r="O3811" t="s">
        <v>66</v>
      </c>
      <c r="P3811" t="s">
        <v>395</v>
      </c>
      <c r="Q3811" t="s">
        <v>4201</v>
      </c>
    </row>
    <row r="3812" spans="1:17" x14ac:dyDescent="0.25">
      <c r="A3812" t="s">
        <v>11574</v>
      </c>
      <c r="B3812" t="s">
        <v>418</v>
      </c>
      <c r="C3812">
        <v>4</v>
      </c>
      <c r="D3812" t="s">
        <v>18</v>
      </c>
      <c r="E3812" t="s">
        <v>33</v>
      </c>
      <c r="F3812" s="1">
        <v>0.54166666666666663</v>
      </c>
      <c r="G3812" t="s">
        <v>11575</v>
      </c>
      <c r="H3812" t="s">
        <v>4184</v>
      </c>
      <c r="I3812">
        <v>120</v>
      </c>
      <c r="J3812">
        <v>12</v>
      </c>
      <c r="K3812" s="4">
        <v>1E+20</v>
      </c>
      <c r="L3812" t="s">
        <v>11576</v>
      </c>
      <c r="M3812" t="s">
        <v>24</v>
      </c>
      <c r="N3812" t="s">
        <v>11511</v>
      </c>
      <c r="O3812" t="s">
        <v>66</v>
      </c>
      <c r="P3812" t="s">
        <v>395</v>
      </c>
      <c r="Q3812" t="s">
        <v>4202</v>
      </c>
    </row>
    <row r="3813" spans="1:17" x14ac:dyDescent="0.25">
      <c r="A3813" t="s">
        <v>11574</v>
      </c>
      <c r="B3813" t="s">
        <v>418</v>
      </c>
      <c r="C3813">
        <v>5</v>
      </c>
      <c r="D3813" t="s">
        <v>18</v>
      </c>
      <c r="E3813" t="s">
        <v>42</v>
      </c>
      <c r="F3813" s="1">
        <v>0.625</v>
      </c>
      <c r="G3813" t="s">
        <v>11575</v>
      </c>
      <c r="H3813" t="s">
        <v>4184</v>
      </c>
      <c r="I3813">
        <v>120</v>
      </c>
      <c r="J3813">
        <v>9</v>
      </c>
      <c r="K3813" s="4">
        <v>1E+20</v>
      </c>
      <c r="L3813" t="s">
        <v>11576</v>
      </c>
      <c r="M3813" t="s">
        <v>24</v>
      </c>
      <c r="N3813" t="s">
        <v>11511</v>
      </c>
      <c r="O3813" t="s">
        <v>66</v>
      </c>
      <c r="P3813" t="s">
        <v>395</v>
      </c>
      <c r="Q3813" t="s">
        <v>4203</v>
      </c>
    </row>
    <row r="3814" spans="1:17" x14ac:dyDescent="0.25">
      <c r="A3814" t="s">
        <v>11574</v>
      </c>
      <c r="B3814" t="s">
        <v>418</v>
      </c>
      <c r="C3814">
        <v>6</v>
      </c>
      <c r="D3814" t="s">
        <v>18</v>
      </c>
      <c r="E3814" t="s">
        <v>19</v>
      </c>
      <c r="F3814" s="1">
        <v>0.625</v>
      </c>
      <c r="G3814" t="s">
        <v>11575</v>
      </c>
      <c r="H3814" t="s">
        <v>4184</v>
      </c>
      <c r="I3814">
        <v>120</v>
      </c>
      <c r="J3814">
        <v>11</v>
      </c>
      <c r="K3814" s="4">
        <v>1E+19</v>
      </c>
      <c r="L3814" t="s">
        <v>11576</v>
      </c>
      <c r="M3814" t="s">
        <v>24</v>
      </c>
      <c r="N3814" t="s">
        <v>11511</v>
      </c>
      <c r="O3814" t="s">
        <v>66</v>
      </c>
      <c r="P3814" t="s">
        <v>395</v>
      </c>
      <c r="Q3814" t="s">
        <v>4204</v>
      </c>
    </row>
    <row r="3815" spans="1:17" x14ac:dyDescent="0.25">
      <c r="A3815" t="s">
        <v>11574</v>
      </c>
      <c r="B3815" t="s">
        <v>418</v>
      </c>
      <c r="C3815">
        <v>7</v>
      </c>
      <c r="D3815" t="s">
        <v>18</v>
      </c>
      <c r="E3815" t="s">
        <v>29</v>
      </c>
      <c r="F3815" s="1">
        <v>0.54166666666666663</v>
      </c>
      <c r="G3815" t="s">
        <v>11575</v>
      </c>
      <c r="H3815" t="s">
        <v>4184</v>
      </c>
      <c r="I3815">
        <v>120</v>
      </c>
      <c r="J3815">
        <v>12</v>
      </c>
      <c r="K3815" s="4">
        <v>1E+20</v>
      </c>
      <c r="L3815" t="s">
        <v>11576</v>
      </c>
      <c r="M3815" t="s">
        <v>24</v>
      </c>
      <c r="N3815" t="s">
        <v>11511</v>
      </c>
      <c r="O3815" t="s">
        <v>66</v>
      </c>
      <c r="P3815" t="s">
        <v>395</v>
      </c>
      <c r="Q3815" t="s">
        <v>4205</v>
      </c>
    </row>
    <row r="3816" spans="1:17" x14ac:dyDescent="0.25">
      <c r="A3816" t="s">
        <v>11574</v>
      </c>
      <c r="B3816" t="s">
        <v>418</v>
      </c>
      <c r="C3816">
        <v>8</v>
      </c>
      <c r="D3816" t="s">
        <v>18</v>
      </c>
      <c r="E3816" t="s">
        <v>29</v>
      </c>
      <c r="F3816" s="1">
        <v>0.625</v>
      </c>
      <c r="G3816" t="s">
        <v>11575</v>
      </c>
      <c r="H3816" t="s">
        <v>4184</v>
      </c>
      <c r="I3816">
        <v>120</v>
      </c>
      <c r="J3816">
        <v>12</v>
      </c>
      <c r="K3816" s="4">
        <v>1E+20</v>
      </c>
      <c r="L3816" t="s">
        <v>11576</v>
      </c>
      <c r="M3816" t="s">
        <v>24</v>
      </c>
      <c r="N3816" t="s">
        <v>11511</v>
      </c>
      <c r="O3816" t="s">
        <v>66</v>
      </c>
      <c r="P3816" t="s">
        <v>395</v>
      </c>
      <c r="Q3816" t="s">
        <v>4206</v>
      </c>
    </row>
    <row r="3817" spans="1:17" x14ac:dyDescent="0.25">
      <c r="A3817" t="s">
        <v>11574</v>
      </c>
      <c r="B3817" t="s">
        <v>418</v>
      </c>
      <c r="C3817">
        <v>9</v>
      </c>
      <c r="D3817" t="s">
        <v>18</v>
      </c>
      <c r="E3817" t="s">
        <v>42</v>
      </c>
      <c r="F3817" s="1">
        <v>0.54166666666666663</v>
      </c>
      <c r="G3817" t="s">
        <v>11575</v>
      </c>
      <c r="H3817" t="s">
        <v>4184</v>
      </c>
      <c r="I3817">
        <v>120</v>
      </c>
      <c r="J3817">
        <v>11</v>
      </c>
      <c r="K3817" s="4">
        <v>1E+19</v>
      </c>
      <c r="L3817" t="s">
        <v>11576</v>
      </c>
      <c r="M3817" t="s">
        <v>24</v>
      </c>
      <c r="N3817" t="s">
        <v>11511</v>
      </c>
      <c r="O3817" t="s">
        <v>66</v>
      </c>
      <c r="P3817" t="s">
        <v>395</v>
      </c>
      <c r="Q3817" t="s">
        <v>4207</v>
      </c>
    </row>
    <row r="3818" spans="1:17" x14ac:dyDescent="0.25">
      <c r="A3818" t="s">
        <v>11574</v>
      </c>
      <c r="B3818" t="s">
        <v>418</v>
      </c>
      <c r="C3818">
        <v>10</v>
      </c>
      <c r="D3818" t="s">
        <v>18</v>
      </c>
      <c r="E3818" t="s">
        <v>29</v>
      </c>
      <c r="F3818" s="1">
        <v>0.54166666666666663</v>
      </c>
      <c r="G3818" t="s">
        <v>11575</v>
      </c>
      <c r="H3818" t="s">
        <v>4184</v>
      </c>
      <c r="I3818">
        <v>120</v>
      </c>
      <c r="J3818">
        <v>12</v>
      </c>
      <c r="K3818" s="4">
        <v>1E+19</v>
      </c>
      <c r="L3818" t="s">
        <v>11576</v>
      </c>
      <c r="M3818" t="s">
        <v>24</v>
      </c>
      <c r="N3818" t="s">
        <v>11511</v>
      </c>
      <c r="O3818" t="s">
        <v>66</v>
      </c>
      <c r="P3818" t="s">
        <v>395</v>
      </c>
      <c r="Q3818" t="s">
        <v>4208</v>
      </c>
    </row>
    <row r="3819" spans="1:17" x14ac:dyDescent="0.25">
      <c r="A3819" t="s">
        <v>11574</v>
      </c>
      <c r="B3819" t="s">
        <v>418</v>
      </c>
      <c r="C3819">
        <v>11</v>
      </c>
      <c r="D3819" t="s">
        <v>18</v>
      </c>
      <c r="E3819" t="s">
        <v>29</v>
      </c>
      <c r="F3819" s="1">
        <v>0.625</v>
      </c>
      <c r="G3819" t="s">
        <v>11575</v>
      </c>
      <c r="H3819" t="s">
        <v>4184</v>
      </c>
      <c r="I3819">
        <v>120</v>
      </c>
      <c r="J3819">
        <v>12</v>
      </c>
      <c r="K3819" s="4">
        <v>1E+19</v>
      </c>
      <c r="L3819" t="s">
        <v>11576</v>
      </c>
      <c r="M3819" t="s">
        <v>24</v>
      </c>
      <c r="N3819" t="s">
        <v>11511</v>
      </c>
      <c r="O3819" t="s">
        <v>66</v>
      </c>
      <c r="P3819" t="s">
        <v>395</v>
      </c>
      <c r="Q3819" t="s">
        <v>4209</v>
      </c>
    </row>
    <row r="3820" spans="1:17" x14ac:dyDescent="0.25">
      <c r="A3820" t="s">
        <v>11574</v>
      </c>
      <c r="B3820" t="s">
        <v>418</v>
      </c>
      <c r="C3820">
        <v>12</v>
      </c>
      <c r="D3820" t="s">
        <v>18</v>
      </c>
      <c r="E3820" t="s">
        <v>42</v>
      </c>
      <c r="F3820" s="1">
        <v>0.54166666666666663</v>
      </c>
      <c r="G3820" t="s">
        <v>11575</v>
      </c>
      <c r="H3820" t="s">
        <v>4184</v>
      </c>
      <c r="I3820">
        <v>120</v>
      </c>
      <c r="J3820">
        <v>12</v>
      </c>
      <c r="K3820" s="4">
        <v>1E+20</v>
      </c>
      <c r="L3820" t="s">
        <v>11576</v>
      </c>
      <c r="M3820" t="s">
        <v>24</v>
      </c>
      <c r="N3820" t="s">
        <v>11511</v>
      </c>
      <c r="O3820" t="s">
        <v>66</v>
      </c>
      <c r="P3820" t="s">
        <v>395</v>
      </c>
      <c r="Q3820" t="s">
        <v>4210</v>
      </c>
    </row>
    <row r="3821" spans="1:17" x14ac:dyDescent="0.25">
      <c r="A3821" t="s">
        <v>11574</v>
      </c>
      <c r="B3821" t="s">
        <v>418</v>
      </c>
      <c r="C3821">
        <v>13</v>
      </c>
      <c r="D3821" t="s">
        <v>18</v>
      </c>
      <c r="E3821" t="s">
        <v>42</v>
      </c>
      <c r="F3821" s="1">
        <v>0.625</v>
      </c>
      <c r="G3821" t="s">
        <v>11575</v>
      </c>
      <c r="H3821" t="s">
        <v>4184</v>
      </c>
      <c r="I3821">
        <v>120</v>
      </c>
      <c r="J3821">
        <v>6</v>
      </c>
      <c r="K3821" s="4">
        <v>1E+19</v>
      </c>
      <c r="L3821" t="s">
        <v>11576</v>
      </c>
      <c r="M3821" t="s">
        <v>24</v>
      </c>
      <c r="N3821" t="s">
        <v>11511</v>
      </c>
      <c r="O3821" t="s">
        <v>66</v>
      </c>
      <c r="P3821" t="s">
        <v>395</v>
      </c>
      <c r="Q3821" t="s">
        <v>4211</v>
      </c>
    </row>
    <row r="3822" spans="1:17" x14ac:dyDescent="0.25">
      <c r="A3822" t="s">
        <v>11574</v>
      </c>
      <c r="B3822" t="s">
        <v>418</v>
      </c>
      <c r="C3822">
        <v>14</v>
      </c>
      <c r="D3822" t="s">
        <v>18</v>
      </c>
      <c r="E3822" t="s">
        <v>33</v>
      </c>
      <c r="F3822" s="1">
        <v>0.625</v>
      </c>
      <c r="G3822" t="s">
        <v>11575</v>
      </c>
      <c r="H3822" t="s">
        <v>4184</v>
      </c>
      <c r="I3822">
        <v>120</v>
      </c>
      <c r="J3822">
        <v>8</v>
      </c>
      <c r="K3822" s="4">
        <v>1E+20</v>
      </c>
      <c r="L3822" t="s">
        <v>11576</v>
      </c>
      <c r="M3822" t="s">
        <v>24</v>
      </c>
      <c r="N3822" t="s">
        <v>11511</v>
      </c>
      <c r="O3822" t="s">
        <v>66</v>
      </c>
      <c r="P3822" t="s">
        <v>395</v>
      </c>
      <c r="Q3822" t="s">
        <v>4212</v>
      </c>
    </row>
    <row r="3823" spans="1:17" x14ac:dyDescent="0.25">
      <c r="A3823" t="s">
        <v>11574</v>
      </c>
      <c r="B3823" t="s">
        <v>579</v>
      </c>
      <c r="C3823">
        <v>1</v>
      </c>
      <c r="D3823" t="s">
        <v>18</v>
      </c>
      <c r="E3823" t="s">
        <v>19</v>
      </c>
      <c r="F3823" s="1">
        <v>0.54166666666666663</v>
      </c>
      <c r="G3823" t="s">
        <v>11577</v>
      </c>
      <c r="H3823" t="s">
        <v>4184</v>
      </c>
      <c r="I3823">
        <v>120</v>
      </c>
      <c r="J3823">
        <v>12</v>
      </c>
      <c r="K3823" s="4">
        <v>1E+16</v>
      </c>
      <c r="L3823" t="s">
        <v>11576</v>
      </c>
      <c r="M3823" t="s">
        <v>24</v>
      </c>
      <c r="N3823" t="s">
        <v>11511</v>
      </c>
      <c r="O3823" t="s">
        <v>66</v>
      </c>
      <c r="P3823" t="s">
        <v>395</v>
      </c>
      <c r="Q3823" t="s">
        <v>4213</v>
      </c>
    </row>
    <row r="3824" spans="1:17" x14ac:dyDescent="0.25">
      <c r="A3824" t="s">
        <v>11574</v>
      </c>
      <c r="B3824" t="s">
        <v>579</v>
      </c>
      <c r="C3824">
        <v>2</v>
      </c>
      <c r="D3824" t="s">
        <v>18</v>
      </c>
      <c r="E3824" t="s">
        <v>19</v>
      </c>
      <c r="F3824" s="1">
        <v>0.625</v>
      </c>
      <c r="G3824" t="s">
        <v>11577</v>
      </c>
      <c r="H3824" t="s">
        <v>4184</v>
      </c>
      <c r="I3824">
        <v>120</v>
      </c>
      <c r="J3824">
        <v>11</v>
      </c>
      <c r="K3824" s="4">
        <v>1E+16</v>
      </c>
      <c r="L3824" t="s">
        <v>11576</v>
      </c>
      <c r="M3824" t="s">
        <v>24</v>
      </c>
      <c r="N3824" t="s">
        <v>11511</v>
      </c>
      <c r="O3824" t="s">
        <v>66</v>
      </c>
      <c r="P3824" t="s">
        <v>395</v>
      </c>
      <c r="Q3824" t="s">
        <v>4214</v>
      </c>
    </row>
    <row r="3825" spans="1:17" x14ac:dyDescent="0.25">
      <c r="A3825" t="s">
        <v>11574</v>
      </c>
      <c r="B3825" t="s">
        <v>579</v>
      </c>
      <c r="C3825">
        <v>3</v>
      </c>
      <c r="D3825" t="s">
        <v>18</v>
      </c>
      <c r="E3825" t="s">
        <v>29</v>
      </c>
      <c r="F3825" s="1">
        <v>0.54166666666666663</v>
      </c>
      <c r="G3825" t="s">
        <v>11577</v>
      </c>
      <c r="H3825" t="s">
        <v>4184</v>
      </c>
      <c r="I3825">
        <v>120</v>
      </c>
      <c r="J3825">
        <v>12</v>
      </c>
      <c r="K3825" s="4">
        <v>1E+16</v>
      </c>
      <c r="L3825" t="s">
        <v>11576</v>
      </c>
      <c r="M3825" t="s">
        <v>24</v>
      </c>
      <c r="N3825" t="s">
        <v>11511</v>
      </c>
      <c r="O3825" t="s">
        <v>66</v>
      </c>
      <c r="P3825" t="s">
        <v>395</v>
      </c>
      <c r="Q3825" t="s">
        <v>4215</v>
      </c>
    </row>
    <row r="3826" spans="1:17" x14ac:dyDescent="0.25">
      <c r="A3826" t="s">
        <v>11574</v>
      </c>
      <c r="B3826" t="s">
        <v>579</v>
      </c>
      <c r="C3826">
        <v>4</v>
      </c>
      <c r="D3826" t="s">
        <v>18</v>
      </c>
      <c r="E3826" t="s">
        <v>29</v>
      </c>
      <c r="F3826" s="1">
        <v>0.625</v>
      </c>
      <c r="G3826" t="s">
        <v>11577</v>
      </c>
      <c r="H3826" t="s">
        <v>4184</v>
      </c>
      <c r="I3826">
        <v>120</v>
      </c>
      <c r="J3826">
        <v>11</v>
      </c>
      <c r="K3826" s="4">
        <v>1E+16</v>
      </c>
      <c r="L3826" t="s">
        <v>11576</v>
      </c>
      <c r="M3826" t="s">
        <v>24</v>
      </c>
      <c r="N3826" t="s">
        <v>11511</v>
      </c>
      <c r="O3826" t="s">
        <v>66</v>
      </c>
      <c r="P3826" t="s">
        <v>395</v>
      </c>
      <c r="Q3826" t="s">
        <v>4216</v>
      </c>
    </row>
    <row r="3827" spans="1:17" x14ac:dyDescent="0.25">
      <c r="A3827" t="s">
        <v>11574</v>
      </c>
      <c r="B3827" t="s">
        <v>579</v>
      </c>
      <c r="C3827">
        <v>5</v>
      </c>
      <c r="D3827" t="s">
        <v>18</v>
      </c>
      <c r="E3827" t="s">
        <v>42</v>
      </c>
      <c r="F3827" s="1">
        <v>0.54166666666666663</v>
      </c>
      <c r="G3827" t="s">
        <v>11577</v>
      </c>
      <c r="H3827" t="s">
        <v>4184</v>
      </c>
      <c r="I3827">
        <v>120</v>
      </c>
      <c r="J3827">
        <v>10</v>
      </c>
      <c r="K3827" s="4">
        <v>1E+16</v>
      </c>
      <c r="L3827" t="s">
        <v>11576</v>
      </c>
      <c r="M3827" t="s">
        <v>24</v>
      </c>
      <c r="N3827" t="s">
        <v>11511</v>
      </c>
      <c r="O3827" t="s">
        <v>66</v>
      </c>
      <c r="P3827" t="s">
        <v>395</v>
      </c>
      <c r="Q3827" t="s">
        <v>4217</v>
      </c>
    </row>
    <row r="3828" spans="1:17" x14ac:dyDescent="0.25">
      <c r="A3828" t="s">
        <v>11574</v>
      </c>
      <c r="B3828" t="s">
        <v>579</v>
      </c>
      <c r="C3828">
        <v>6</v>
      </c>
      <c r="D3828" t="s">
        <v>18</v>
      </c>
      <c r="E3828" t="s">
        <v>42</v>
      </c>
      <c r="F3828" s="1">
        <v>0.625</v>
      </c>
      <c r="G3828" t="s">
        <v>11577</v>
      </c>
      <c r="H3828" t="s">
        <v>4184</v>
      </c>
      <c r="I3828">
        <v>120</v>
      </c>
      <c r="J3828">
        <v>11</v>
      </c>
      <c r="K3828" s="4">
        <v>1E+16</v>
      </c>
      <c r="L3828" t="s">
        <v>11576</v>
      </c>
      <c r="M3828" t="s">
        <v>24</v>
      </c>
      <c r="N3828" t="s">
        <v>11511</v>
      </c>
      <c r="O3828" t="s">
        <v>66</v>
      </c>
      <c r="P3828" t="s">
        <v>395</v>
      </c>
      <c r="Q3828" t="s">
        <v>4218</v>
      </c>
    </row>
    <row r="3829" spans="1:17" x14ac:dyDescent="0.25">
      <c r="A3829" t="s">
        <v>11574</v>
      </c>
      <c r="B3829" t="s">
        <v>579</v>
      </c>
      <c r="C3829">
        <v>7</v>
      </c>
      <c r="D3829" t="s">
        <v>18</v>
      </c>
      <c r="E3829" t="s">
        <v>42</v>
      </c>
      <c r="F3829" s="1">
        <v>0.625</v>
      </c>
      <c r="G3829" t="s">
        <v>11577</v>
      </c>
      <c r="H3829" t="s">
        <v>4184</v>
      </c>
      <c r="I3829">
        <v>120</v>
      </c>
      <c r="J3829">
        <v>9</v>
      </c>
      <c r="K3829" s="4">
        <v>1000000000000000</v>
      </c>
      <c r="L3829" t="s">
        <v>11576</v>
      </c>
      <c r="M3829" t="s">
        <v>24</v>
      </c>
      <c r="N3829" t="s">
        <v>11511</v>
      </c>
      <c r="O3829" t="s">
        <v>66</v>
      </c>
      <c r="P3829" t="s">
        <v>395</v>
      </c>
      <c r="Q3829" t="s">
        <v>4219</v>
      </c>
    </row>
    <row r="3830" spans="1:17" x14ac:dyDescent="0.25">
      <c r="A3830" t="s">
        <v>11574</v>
      </c>
      <c r="B3830" t="s">
        <v>579</v>
      </c>
      <c r="C3830">
        <v>8</v>
      </c>
      <c r="D3830" t="s">
        <v>18</v>
      </c>
      <c r="E3830" t="s">
        <v>19</v>
      </c>
      <c r="F3830" s="1">
        <v>0.54166666666666663</v>
      </c>
      <c r="G3830" t="s">
        <v>11577</v>
      </c>
      <c r="H3830" t="s">
        <v>4184</v>
      </c>
      <c r="I3830">
        <v>120</v>
      </c>
      <c r="J3830">
        <v>12</v>
      </c>
      <c r="K3830" s="4">
        <v>1000000000000000</v>
      </c>
      <c r="L3830" t="s">
        <v>11576</v>
      </c>
      <c r="M3830" t="s">
        <v>24</v>
      </c>
      <c r="N3830" t="s">
        <v>11511</v>
      </c>
      <c r="O3830" t="s">
        <v>66</v>
      </c>
      <c r="P3830" t="s">
        <v>395</v>
      </c>
      <c r="Q3830" t="s">
        <v>4220</v>
      </c>
    </row>
    <row r="3831" spans="1:17" x14ac:dyDescent="0.25">
      <c r="A3831" t="s">
        <v>11574</v>
      </c>
      <c r="B3831" t="s">
        <v>579</v>
      </c>
      <c r="C3831">
        <v>9</v>
      </c>
      <c r="D3831" t="s">
        <v>18</v>
      </c>
      <c r="E3831" t="s">
        <v>19</v>
      </c>
      <c r="F3831" s="1">
        <v>0.625</v>
      </c>
      <c r="G3831" t="s">
        <v>11577</v>
      </c>
      <c r="H3831" t="s">
        <v>4184</v>
      </c>
      <c r="I3831">
        <v>120</v>
      </c>
      <c r="J3831">
        <v>8</v>
      </c>
      <c r="K3831" s="4">
        <v>1000000000000000</v>
      </c>
      <c r="L3831" t="s">
        <v>11576</v>
      </c>
      <c r="M3831" t="s">
        <v>24</v>
      </c>
      <c r="N3831" t="s">
        <v>11511</v>
      </c>
      <c r="O3831" t="s">
        <v>66</v>
      </c>
      <c r="P3831" t="s">
        <v>395</v>
      </c>
      <c r="Q3831" t="s">
        <v>4221</v>
      </c>
    </row>
    <row r="3832" spans="1:17" x14ac:dyDescent="0.25">
      <c r="A3832" t="s">
        <v>11574</v>
      </c>
      <c r="B3832" t="s">
        <v>579</v>
      </c>
      <c r="C3832">
        <v>10</v>
      </c>
      <c r="D3832" t="s">
        <v>18</v>
      </c>
      <c r="E3832" t="s">
        <v>29</v>
      </c>
      <c r="F3832" s="1">
        <v>0.54166666666666663</v>
      </c>
      <c r="G3832" t="s">
        <v>11577</v>
      </c>
      <c r="H3832" t="s">
        <v>4184</v>
      </c>
      <c r="I3832">
        <v>120</v>
      </c>
      <c r="J3832">
        <v>12</v>
      </c>
      <c r="K3832" s="4">
        <v>1000000000000000</v>
      </c>
      <c r="L3832" t="s">
        <v>11576</v>
      </c>
      <c r="M3832" t="s">
        <v>24</v>
      </c>
      <c r="N3832" t="s">
        <v>11511</v>
      </c>
      <c r="O3832" t="s">
        <v>66</v>
      </c>
      <c r="P3832" t="s">
        <v>395</v>
      </c>
      <c r="Q3832" t="s">
        <v>4222</v>
      </c>
    </row>
    <row r="3833" spans="1:17" x14ac:dyDescent="0.25">
      <c r="A3833" t="s">
        <v>11574</v>
      </c>
      <c r="B3833" t="s">
        <v>579</v>
      </c>
      <c r="C3833">
        <v>11</v>
      </c>
      <c r="D3833" t="s">
        <v>18</v>
      </c>
      <c r="E3833" t="s">
        <v>29</v>
      </c>
      <c r="F3833" s="1">
        <v>0.625</v>
      </c>
      <c r="G3833" t="s">
        <v>11577</v>
      </c>
      <c r="H3833" t="s">
        <v>4184</v>
      </c>
      <c r="I3833">
        <v>120</v>
      </c>
      <c r="J3833">
        <v>12</v>
      </c>
      <c r="K3833" s="4">
        <v>1000000000000000</v>
      </c>
      <c r="L3833" t="s">
        <v>11576</v>
      </c>
      <c r="M3833" t="s">
        <v>24</v>
      </c>
      <c r="N3833" t="s">
        <v>11511</v>
      </c>
      <c r="O3833" t="s">
        <v>66</v>
      </c>
      <c r="P3833" t="s">
        <v>395</v>
      </c>
      <c r="Q3833" t="s">
        <v>4223</v>
      </c>
    </row>
    <row r="3834" spans="1:17" x14ac:dyDescent="0.25">
      <c r="A3834" t="s">
        <v>11574</v>
      </c>
      <c r="B3834" t="s">
        <v>579</v>
      </c>
      <c r="C3834">
        <v>12</v>
      </c>
      <c r="D3834" t="s">
        <v>18</v>
      </c>
      <c r="E3834" t="s">
        <v>42</v>
      </c>
      <c r="F3834" s="1">
        <v>0.54166666666666663</v>
      </c>
      <c r="G3834" t="s">
        <v>11577</v>
      </c>
      <c r="H3834" t="s">
        <v>4184</v>
      </c>
      <c r="I3834">
        <v>120</v>
      </c>
      <c r="J3834">
        <v>12</v>
      </c>
      <c r="K3834" s="4">
        <v>1000000000000000</v>
      </c>
      <c r="L3834" t="s">
        <v>11576</v>
      </c>
      <c r="M3834" t="s">
        <v>24</v>
      </c>
      <c r="N3834" t="s">
        <v>11511</v>
      </c>
      <c r="O3834" t="s">
        <v>66</v>
      </c>
      <c r="P3834" t="s">
        <v>395</v>
      </c>
      <c r="Q3834" t="s">
        <v>4224</v>
      </c>
    </row>
    <row r="3835" spans="1:17" x14ac:dyDescent="0.25">
      <c r="A3835" t="s">
        <v>11574</v>
      </c>
      <c r="B3835" t="s">
        <v>579</v>
      </c>
      <c r="C3835">
        <v>13</v>
      </c>
      <c r="D3835" t="s">
        <v>18</v>
      </c>
      <c r="E3835" t="s">
        <v>33</v>
      </c>
      <c r="F3835" s="1">
        <v>0.54166666666666663</v>
      </c>
      <c r="G3835" t="s">
        <v>11577</v>
      </c>
      <c r="H3835" t="s">
        <v>4184</v>
      </c>
      <c r="I3835">
        <v>120</v>
      </c>
      <c r="J3835">
        <v>10</v>
      </c>
      <c r="K3835" s="4">
        <v>1000000000000000</v>
      </c>
      <c r="L3835" t="s">
        <v>11576</v>
      </c>
      <c r="M3835" t="s">
        <v>24</v>
      </c>
      <c r="N3835" t="s">
        <v>11511</v>
      </c>
      <c r="O3835" t="s">
        <v>66</v>
      </c>
      <c r="P3835" t="s">
        <v>395</v>
      </c>
      <c r="Q3835" t="s">
        <v>4225</v>
      </c>
    </row>
    <row r="3836" spans="1:17" x14ac:dyDescent="0.25">
      <c r="A3836" t="s">
        <v>11574</v>
      </c>
      <c r="B3836" t="s">
        <v>579</v>
      </c>
      <c r="C3836">
        <v>14</v>
      </c>
      <c r="D3836" t="s">
        <v>18</v>
      </c>
      <c r="E3836" t="s">
        <v>33</v>
      </c>
      <c r="F3836" s="1">
        <v>0.625</v>
      </c>
      <c r="G3836" t="s">
        <v>11577</v>
      </c>
      <c r="H3836" t="s">
        <v>4184</v>
      </c>
      <c r="I3836">
        <v>120</v>
      </c>
      <c r="J3836">
        <v>9</v>
      </c>
      <c r="K3836" s="4">
        <v>1000000000000000</v>
      </c>
      <c r="L3836" t="s">
        <v>11576</v>
      </c>
      <c r="M3836" t="s">
        <v>24</v>
      </c>
      <c r="N3836" t="s">
        <v>11511</v>
      </c>
      <c r="O3836" t="s">
        <v>66</v>
      </c>
      <c r="P3836" t="s">
        <v>395</v>
      </c>
      <c r="Q3836" t="s">
        <v>4226</v>
      </c>
    </row>
    <row r="3837" spans="1:17" x14ac:dyDescent="0.25">
      <c r="A3837" t="s">
        <v>11574</v>
      </c>
      <c r="B3837" t="s">
        <v>2839</v>
      </c>
      <c r="C3837">
        <v>1</v>
      </c>
      <c r="D3837" t="s">
        <v>18</v>
      </c>
      <c r="E3837" t="s">
        <v>19</v>
      </c>
      <c r="F3837" s="1">
        <v>0.54166666666666663</v>
      </c>
      <c r="G3837" t="s">
        <v>11577</v>
      </c>
      <c r="H3837" t="s">
        <v>4184</v>
      </c>
      <c r="I3837">
        <v>120</v>
      </c>
      <c r="J3837">
        <v>12</v>
      </c>
      <c r="K3837" s="4">
        <v>100000000000000</v>
      </c>
      <c r="L3837" t="s">
        <v>11576</v>
      </c>
      <c r="M3837" t="s">
        <v>24</v>
      </c>
      <c r="N3837" t="s">
        <v>11511</v>
      </c>
      <c r="O3837" t="s">
        <v>66</v>
      </c>
      <c r="P3837" t="s">
        <v>395</v>
      </c>
      <c r="Q3837" t="s">
        <v>4227</v>
      </c>
    </row>
    <row r="3838" spans="1:17" x14ac:dyDescent="0.25">
      <c r="A3838" t="s">
        <v>11574</v>
      </c>
      <c r="B3838" t="s">
        <v>2839</v>
      </c>
      <c r="C3838">
        <v>2</v>
      </c>
      <c r="D3838" t="s">
        <v>18</v>
      </c>
      <c r="E3838" t="s">
        <v>19</v>
      </c>
      <c r="F3838" s="1">
        <v>0.625</v>
      </c>
      <c r="G3838" t="s">
        <v>11577</v>
      </c>
      <c r="H3838" t="s">
        <v>4184</v>
      </c>
      <c r="I3838">
        <v>120</v>
      </c>
      <c r="J3838">
        <v>12</v>
      </c>
      <c r="K3838" s="4">
        <v>100000000000000</v>
      </c>
      <c r="L3838" t="s">
        <v>11576</v>
      </c>
      <c r="M3838" t="s">
        <v>24</v>
      </c>
      <c r="N3838" t="s">
        <v>11511</v>
      </c>
      <c r="O3838" t="s">
        <v>66</v>
      </c>
      <c r="P3838" t="s">
        <v>395</v>
      </c>
      <c r="Q3838" t="s">
        <v>4228</v>
      </c>
    </row>
    <row r="3839" spans="1:17" x14ac:dyDescent="0.25">
      <c r="A3839" t="s">
        <v>11574</v>
      </c>
      <c r="B3839" t="s">
        <v>2839</v>
      </c>
      <c r="C3839">
        <v>3</v>
      </c>
      <c r="D3839" t="s">
        <v>18</v>
      </c>
      <c r="E3839" t="s">
        <v>29</v>
      </c>
      <c r="F3839" s="1">
        <v>0.54166666666666663</v>
      </c>
      <c r="G3839" t="s">
        <v>11577</v>
      </c>
      <c r="H3839" t="s">
        <v>4184</v>
      </c>
      <c r="I3839">
        <v>120</v>
      </c>
      <c r="J3839">
        <v>12</v>
      </c>
      <c r="K3839" s="4">
        <v>100000000000000</v>
      </c>
      <c r="L3839" t="s">
        <v>11576</v>
      </c>
      <c r="M3839" t="s">
        <v>24</v>
      </c>
      <c r="N3839" t="s">
        <v>11511</v>
      </c>
      <c r="O3839" t="s">
        <v>66</v>
      </c>
      <c r="P3839" t="s">
        <v>395</v>
      </c>
      <c r="Q3839" t="s">
        <v>4229</v>
      </c>
    </row>
    <row r="3840" spans="1:17" x14ac:dyDescent="0.25">
      <c r="A3840" t="s">
        <v>11574</v>
      </c>
      <c r="B3840" t="s">
        <v>2839</v>
      </c>
      <c r="C3840">
        <v>4</v>
      </c>
      <c r="D3840" t="s">
        <v>18</v>
      </c>
      <c r="E3840" t="s">
        <v>29</v>
      </c>
      <c r="F3840" s="1">
        <v>0.625</v>
      </c>
      <c r="G3840" t="s">
        <v>11577</v>
      </c>
      <c r="H3840" t="s">
        <v>4184</v>
      </c>
      <c r="I3840">
        <v>120</v>
      </c>
      <c r="J3840">
        <v>10</v>
      </c>
      <c r="K3840" s="4">
        <v>100000000000000</v>
      </c>
      <c r="L3840" t="s">
        <v>11576</v>
      </c>
      <c r="M3840" t="s">
        <v>24</v>
      </c>
      <c r="N3840" t="s">
        <v>11511</v>
      </c>
      <c r="O3840" t="s">
        <v>66</v>
      </c>
      <c r="P3840" t="s">
        <v>395</v>
      </c>
      <c r="Q3840" t="s">
        <v>4230</v>
      </c>
    </row>
    <row r="3841" spans="1:17" x14ac:dyDescent="0.25">
      <c r="A3841" t="s">
        <v>11574</v>
      </c>
      <c r="B3841" t="s">
        <v>2839</v>
      </c>
      <c r="C3841">
        <v>5</v>
      </c>
      <c r="D3841" t="s">
        <v>18</v>
      </c>
      <c r="E3841" t="s">
        <v>42</v>
      </c>
      <c r="F3841" s="1">
        <v>0.54166666666666663</v>
      </c>
      <c r="G3841" t="s">
        <v>11577</v>
      </c>
      <c r="H3841" t="s">
        <v>4184</v>
      </c>
      <c r="I3841">
        <v>120</v>
      </c>
      <c r="J3841">
        <v>11</v>
      </c>
      <c r="K3841" s="4">
        <v>100000000000000</v>
      </c>
      <c r="L3841" t="s">
        <v>11576</v>
      </c>
      <c r="M3841" t="s">
        <v>24</v>
      </c>
      <c r="N3841" t="s">
        <v>11511</v>
      </c>
      <c r="O3841" t="s">
        <v>66</v>
      </c>
      <c r="P3841" t="s">
        <v>395</v>
      </c>
      <c r="Q3841" t="s">
        <v>4231</v>
      </c>
    </row>
    <row r="3842" spans="1:17" x14ac:dyDescent="0.25">
      <c r="A3842" t="s">
        <v>11574</v>
      </c>
      <c r="B3842" t="s">
        <v>2839</v>
      </c>
      <c r="C3842">
        <v>6</v>
      </c>
      <c r="D3842" t="s">
        <v>18</v>
      </c>
      <c r="E3842" t="s">
        <v>42</v>
      </c>
      <c r="F3842" s="1">
        <v>0.625</v>
      </c>
      <c r="G3842" t="s">
        <v>11577</v>
      </c>
      <c r="H3842" t="s">
        <v>4184</v>
      </c>
      <c r="I3842">
        <v>120</v>
      </c>
      <c r="J3842">
        <v>6</v>
      </c>
      <c r="K3842" s="4">
        <v>100000000000000</v>
      </c>
      <c r="L3842" t="s">
        <v>11576</v>
      </c>
      <c r="M3842" t="s">
        <v>24</v>
      </c>
      <c r="N3842" t="s">
        <v>11511</v>
      </c>
      <c r="O3842" t="s">
        <v>66</v>
      </c>
      <c r="P3842" t="s">
        <v>395</v>
      </c>
      <c r="Q3842" t="s">
        <v>4232</v>
      </c>
    </row>
    <row r="3843" spans="1:17" x14ac:dyDescent="0.25">
      <c r="A3843" t="s">
        <v>11574</v>
      </c>
      <c r="B3843" t="s">
        <v>2839</v>
      </c>
      <c r="C3843">
        <v>7</v>
      </c>
      <c r="D3843" t="s">
        <v>18</v>
      </c>
      <c r="E3843" t="s">
        <v>33</v>
      </c>
      <c r="F3843" s="1">
        <v>0.54166666666666663</v>
      </c>
      <c r="G3843" t="s">
        <v>11577</v>
      </c>
      <c r="H3843" t="s">
        <v>4184</v>
      </c>
      <c r="I3843">
        <v>120</v>
      </c>
      <c r="J3843">
        <v>12</v>
      </c>
      <c r="K3843" s="4">
        <v>100000000000000</v>
      </c>
      <c r="L3843" t="s">
        <v>11576</v>
      </c>
      <c r="M3843" t="s">
        <v>24</v>
      </c>
      <c r="N3843" t="s">
        <v>11511</v>
      </c>
      <c r="O3843" t="s">
        <v>66</v>
      </c>
      <c r="P3843" t="s">
        <v>395</v>
      </c>
      <c r="Q3843" t="s">
        <v>4233</v>
      </c>
    </row>
    <row r="3844" spans="1:17" x14ac:dyDescent="0.25">
      <c r="A3844" t="s">
        <v>11574</v>
      </c>
      <c r="B3844" t="s">
        <v>2839</v>
      </c>
      <c r="C3844">
        <v>8</v>
      </c>
      <c r="D3844" t="s">
        <v>18</v>
      </c>
      <c r="E3844" t="s">
        <v>19</v>
      </c>
      <c r="F3844" s="1">
        <v>0.625</v>
      </c>
      <c r="G3844" t="s">
        <v>11577</v>
      </c>
      <c r="H3844" t="s">
        <v>4184</v>
      </c>
      <c r="I3844">
        <v>120</v>
      </c>
      <c r="J3844">
        <v>12</v>
      </c>
      <c r="K3844" s="4">
        <v>10000000000000</v>
      </c>
      <c r="L3844" t="s">
        <v>11576</v>
      </c>
      <c r="M3844" t="s">
        <v>24</v>
      </c>
      <c r="N3844" t="s">
        <v>11511</v>
      </c>
      <c r="O3844" t="s">
        <v>66</v>
      </c>
      <c r="P3844" t="s">
        <v>395</v>
      </c>
      <c r="Q3844" t="s">
        <v>4234</v>
      </c>
    </row>
    <row r="3845" spans="1:17" x14ac:dyDescent="0.25">
      <c r="A3845" t="s">
        <v>11574</v>
      </c>
      <c r="B3845" t="s">
        <v>2839</v>
      </c>
      <c r="C3845">
        <v>9</v>
      </c>
      <c r="D3845" t="s">
        <v>18</v>
      </c>
      <c r="E3845" t="s">
        <v>29</v>
      </c>
      <c r="F3845" s="1">
        <v>0.54166666666666663</v>
      </c>
      <c r="G3845" t="s">
        <v>11577</v>
      </c>
      <c r="H3845" t="s">
        <v>4184</v>
      </c>
      <c r="I3845">
        <v>120</v>
      </c>
      <c r="J3845">
        <v>12</v>
      </c>
      <c r="K3845" s="4">
        <v>10000000000000</v>
      </c>
      <c r="L3845" t="s">
        <v>11576</v>
      </c>
      <c r="M3845" t="s">
        <v>24</v>
      </c>
      <c r="N3845" t="s">
        <v>11511</v>
      </c>
      <c r="O3845" t="s">
        <v>66</v>
      </c>
      <c r="P3845" t="s">
        <v>395</v>
      </c>
      <c r="Q3845" t="s">
        <v>4235</v>
      </c>
    </row>
    <row r="3846" spans="1:17" x14ac:dyDescent="0.25">
      <c r="A3846" t="s">
        <v>11574</v>
      </c>
      <c r="B3846" t="s">
        <v>2839</v>
      </c>
      <c r="C3846">
        <v>10</v>
      </c>
      <c r="D3846" t="s">
        <v>18</v>
      </c>
      <c r="E3846" t="s">
        <v>29</v>
      </c>
      <c r="F3846" s="1">
        <v>0.625</v>
      </c>
      <c r="G3846" t="s">
        <v>11577</v>
      </c>
      <c r="H3846" t="s">
        <v>4184</v>
      </c>
      <c r="I3846">
        <v>120</v>
      </c>
      <c r="J3846">
        <v>12</v>
      </c>
      <c r="K3846" s="4">
        <v>10000000000000</v>
      </c>
      <c r="L3846" t="s">
        <v>11576</v>
      </c>
      <c r="M3846" t="s">
        <v>24</v>
      </c>
      <c r="N3846" t="s">
        <v>11511</v>
      </c>
      <c r="O3846" t="s">
        <v>66</v>
      </c>
      <c r="P3846" t="s">
        <v>395</v>
      </c>
      <c r="Q3846" t="s">
        <v>4236</v>
      </c>
    </row>
    <row r="3847" spans="1:17" x14ac:dyDescent="0.25">
      <c r="A3847" t="s">
        <v>11574</v>
      </c>
      <c r="B3847" t="s">
        <v>2839</v>
      </c>
      <c r="C3847">
        <v>11</v>
      </c>
      <c r="D3847" t="s">
        <v>18</v>
      </c>
      <c r="E3847" t="s">
        <v>42</v>
      </c>
      <c r="F3847" s="1">
        <v>0.54166666666666663</v>
      </c>
      <c r="G3847" t="s">
        <v>11577</v>
      </c>
      <c r="H3847" t="s">
        <v>4184</v>
      </c>
      <c r="I3847">
        <v>120</v>
      </c>
      <c r="J3847">
        <v>11</v>
      </c>
      <c r="K3847" s="4">
        <v>10000000000000</v>
      </c>
      <c r="L3847" t="s">
        <v>11576</v>
      </c>
      <c r="M3847" t="s">
        <v>24</v>
      </c>
      <c r="N3847" t="s">
        <v>11511</v>
      </c>
      <c r="O3847" t="s">
        <v>66</v>
      </c>
      <c r="P3847" t="s">
        <v>395</v>
      </c>
      <c r="Q3847" t="s">
        <v>4237</v>
      </c>
    </row>
    <row r="3848" spans="1:17" x14ac:dyDescent="0.25">
      <c r="A3848" t="s">
        <v>11574</v>
      </c>
      <c r="B3848" t="s">
        <v>2839</v>
      </c>
      <c r="C3848">
        <v>12</v>
      </c>
      <c r="D3848" t="s">
        <v>18</v>
      </c>
      <c r="E3848" t="s">
        <v>42</v>
      </c>
      <c r="F3848" s="1">
        <v>0.625</v>
      </c>
      <c r="G3848" t="s">
        <v>11577</v>
      </c>
      <c r="H3848" t="s">
        <v>4184</v>
      </c>
      <c r="I3848">
        <v>120</v>
      </c>
      <c r="J3848">
        <v>8</v>
      </c>
      <c r="K3848" s="4">
        <v>10000000000000</v>
      </c>
      <c r="L3848" t="s">
        <v>11576</v>
      </c>
      <c r="M3848" t="s">
        <v>24</v>
      </c>
      <c r="N3848" t="s">
        <v>11511</v>
      </c>
      <c r="O3848" t="s">
        <v>66</v>
      </c>
      <c r="P3848" t="s">
        <v>395</v>
      </c>
      <c r="Q3848" t="s">
        <v>4238</v>
      </c>
    </row>
    <row r="3849" spans="1:17" x14ac:dyDescent="0.25">
      <c r="A3849" t="s">
        <v>11574</v>
      </c>
      <c r="B3849" t="s">
        <v>2839</v>
      </c>
      <c r="C3849">
        <v>13</v>
      </c>
      <c r="D3849" t="s">
        <v>18</v>
      </c>
      <c r="E3849" t="s">
        <v>19</v>
      </c>
      <c r="F3849" s="1">
        <v>0.54166666666666663</v>
      </c>
      <c r="G3849" t="s">
        <v>11577</v>
      </c>
      <c r="H3849" t="s">
        <v>4184</v>
      </c>
      <c r="I3849">
        <v>120</v>
      </c>
      <c r="J3849">
        <v>11</v>
      </c>
      <c r="K3849" s="4">
        <v>10000000000000</v>
      </c>
      <c r="L3849" t="s">
        <v>11576</v>
      </c>
      <c r="M3849" t="s">
        <v>24</v>
      </c>
      <c r="N3849" t="s">
        <v>11511</v>
      </c>
      <c r="O3849" t="s">
        <v>66</v>
      </c>
      <c r="P3849" t="s">
        <v>395</v>
      </c>
      <c r="Q3849" t="s">
        <v>4239</v>
      </c>
    </row>
    <row r="3850" spans="1:17" x14ac:dyDescent="0.25">
      <c r="A3850" t="s">
        <v>11574</v>
      </c>
      <c r="B3850" t="s">
        <v>2839</v>
      </c>
      <c r="C3850">
        <v>14</v>
      </c>
      <c r="D3850" t="s">
        <v>18</v>
      </c>
      <c r="E3850" t="s">
        <v>33</v>
      </c>
      <c r="F3850" s="1">
        <v>0.625</v>
      </c>
      <c r="G3850" t="s">
        <v>11577</v>
      </c>
      <c r="H3850" t="s">
        <v>4184</v>
      </c>
      <c r="I3850">
        <v>120</v>
      </c>
      <c r="J3850">
        <v>10</v>
      </c>
      <c r="K3850" s="4">
        <v>100000000000000</v>
      </c>
      <c r="L3850" t="s">
        <v>11576</v>
      </c>
      <c r="M3850" t="s">
        <v>24</v>
      </c>
      <c r="N3850" t="s">
        <v>11511</v>
      </c>
      <c r="O3850" t="s">
        <v>66</v>
      </c>
      <c r="P3850" t="s">
        <v>395</v>
      </c>
      <c r="Q3850" t="s">
        <v>4240</v>
      </c>
    </row>
    <row r="3851" spans="1:17" x14ac:dyDescent="0.25">
      <c r="A3851" t="s">
        <v>11574</v>
      </c>
      <c r="B3851" t="s">
        <v>17</v>
      </c>
      <c r="C3851">
        <v>1</v>
      </c>
      <c r="D3851" t="s">
        <v>18</v>
      </c>
      <c r="E3851" t="s">
        <v>19</v>
      </c>
      <c r="F3851" s="1">
        <v>0.33333333333333331</v>
      </c>
      <c r="G3851" t="s">
        <v>10244</v>
      </c>
      <c r="H3851" t="s">
        <v>4241</v>
      </c>
      <c r="I3851">
        <v>60</v>
      </c>
      <c r="J3851">
        <v>151</v>
      </c>
      <c r="K3851" s="4">
        <v>1.1111100111111E+24</v>
      </c>
      <c r="L3851" t="s">
        <v>11576</v>
      </c>
      <c r="M3851" t="s">
        <v>915</v>
      </c>
      <c r="N3851" t="s">
        <v>11511</v>
      </c>
      <c r="O3851" t="s">
        <v>66</v>
      </c>
      <c r="P3851" t="s">
        <v>20</v>
      </c>
      <c r="Q3851" t="s">
        <v>4242</v>
      </c>
    </row>
    <row r="3852" spans="1:17" x14ac:dyDescent="0.25">
      <c r="A3852" t="s">
        <v>11574</v>
      </c>
      <c r="B3852" t="s">
        <v>28</v>
      </c>
      <c r="C3852">
        <v>1</v>
      </c>
      <c r="D3852" t="s">
        <v>18</v>
      </c>
      <c r="E3852" t="s">
        <v>29</v>
      </c>
      <c r="F3852" s="1">
        <v>0.45833333333333331</v>
      </c>
      <c r="G3852" t="s">
        <v>10244</v>
      </c>
      <c r="H3852" t="s">
        <v>4241</v>
      </c>
      <c r="I3852">
        <v>60</v>
      </c>
      <c r="J3852">
        <v>151</v>
      </c>
      <c r="K3852" s="4">
        <v>1.1111100111111E+24</v>
      </c>
      <c r="L3852" t="s">
        <v>11576</v>
      </c>
      <c r="M3852" t="s">
        <v>915</v>
      </c>
      <c r="N3852" t="s">
        <v>11511</v>
      </c>
      <c r="O3852" t="s">
        <v>66</v>
      </c>
      <c r="P3852" t="s">
        <v>20</v>
      </c>
      <c r="Q3852" t="s">
        <v>4243</v>
      </c>
    </row>
    <row r="3853" spans="1:17" x14ac:dyDescent="0.25">
      <c r="A3853" t="s">
        <v>11574</v>
      </c>
      <c r="B3853" t="s">
        <v>32</v>
      </c>
      <c r="C3853">
        <v>1</v>
      </c>
      <c r="D3853" t="s">
        <v>18</v>
      </c>
      <c r="E3853" t="s">
        <v>33</v>
      </c>
      <c r="F3853" s="1">
        <v>0.375</v>
      </c>
      <c r="G3853" t="s">
        <v>10244</v>
      </c>
      <c r="H3853" t="s">
        <v>4241</v>
      </c>
      <c r="I3853">
        <v>60</v>
      </c>
      <c r="J3853">
        <v>151</v>
      </c>
      <c r="K3853" s="4">
        <v>1.1111100111111E+24</v>
      </c>
      <c r="L3853" t="s">
        <v>11576</v>
      </c>
      <c r="M3853" t="s">
        <v>915</v>
      </c>
      <c r="N3853" t="s">
        <v>11511</v>
      </c>
      <c r="O3853" t="s">
        <v>66</v>
      </c>
      <c r="P3853" t="s">
        <v>20</v>
      </c>
      <c r="Q3853" t="s">
        <v>4244</v>
      </c>
    </row>
    <row r="3854" spans="1:17" x14ac:dyDescent="0.25">
      <c r="A3854" t="s">
        <v>11574</v>
      </c>
      <c r="B3854" t="s">
        <v>479</v>
      </c>
      <c r="C3854">
        <v>1</v>
      </c>
      <c r="D3854" t="s">
        <v>18</v>
      </c>
      <c r="E3854" t="s">
        <v>42</v>
      </c>
      <c r="F3854" s="1">
        <v>0.41666666666666669</v>
      </c>
      <c r="G3854" t="s">
        <v>10775</v>
      </c>
      <c r="H3854" t="s">
        <v>4241</v>
      </c>
      <c r="I3854">
        <v>60</v>
      </c>
      <c r="J3854">
        <v>151</v>
      </c>
      <c r="K3854" s="4">
        <v>1.1111100111111E+24</v>
      </c>
      <c r="L3854" t="s">
        <v>11576</v>
      </c>
      <c r="M3854" t="s">
        <v>915</v>
      </c>
      <c r="N3854" t="s">
        <v>11511</v>
      </c>
      <c r="O3854" t="s">
        <v>66</v>
      </c>
      <c r="P3854" t="s">
        <v>20</v>
      </c>
      <c r="Q3854" t="s">
        <v>4245</v>
      </c>
    </row>
    <row r="3855" spans="1:17" x14ac:dyDescent="0.25">
      <c r="A3855" t="s">
        <v>11574</v>
      </c>
      <c r="B3855" t="s">
        <v>502</v>
      </c>
      <c r="C3855">
        <v>1</v>
      </c>
      <c r="D3855" t="s">
        <v>18</v>
      </c>
      <c r="E3855" t="s">
        <v>37</v>
      </c>
      <c r="F3855" s="1">
        <v>0.41666666666666669</v>
      </c>
      <c r="G3855" t="s">
        <v>10244</v>
      </c>
      <c r="H3855" t="s">
        <v>4241</v>
      </c>
      <c r="I3855">
        <v>60</v>
      </c>
      <c r="J3855">
        <v>151</v>
      </c>
      <c r="K3855" s="4">
        <v>1.1111100111111E+24</v>
      </c>
      <c r="L3855" t="s">
        <v>11576</v>
      </c>
      <c r="M3855" t="s">
        <v>915</v>
      </c>
      <c r="N3855" t="s">
        <v>11511</v>
      </c>
      <c r="O3855" t="s">
        <v>66</v>
      </c>
      <c r="P3855" t="s">
        <v>20</v>
      </c>
      <c r="Q3855" t="s">
        <v>4246</v>
      </c>
    </row>
    <row r="3856" spans="1:17" x14ac:dyDescent="0.25">
      <c r="A3856" t="s">
        <v>11578</v>
      </c>
      <c r="B3856" t="s">
        <v>391</v>
      </c>
      <c r="C3856">
        <v>1</v>
      </c>
      <c r="D3856" t="s">
        <v>18</v>
      </c>
      <c r="E3856" t="s">
        <v>19</v>
      </c>
      <c r="F3856" s="1">
        <v>0.58333333333333337</v>
      </c>
      <c r="G3856" t="s">
        <v>11579</v>
      </c>
      <c r="H3856" t="s">
        <v>11580</v>
      </c>
      <c r="I3856">
        <v>120</v>
      </c>
      <c r="J3856">
        <v>98</v>
      </c>
      <c r="K3856" s="4">
        <v>1.1E+24</v>
      </c>
      <c r="L3856" t="s">
        <v>38</v>
      </c>
      <c r="M3856" t="s">
        <v>915</v>
      </c>
      <c r="N3856" t="s">
        <v>11511</v>
      </c>
      <c r="O3856" t="s">
        <v>66</v>
      </c>
      <c r="P3856" t="s">
        <v>9372</v>
      </c>
      <c r="Q3856" t="s">
        <v>4247</v>
      </c>
    </row>
    <row r="3857" spans="1:17" x14ac:dyDescent="0.25">
      <c r="A3857" t="s">
        <v>11578</v>
      </c>
      <c r="B3857" t="s">
        <v>391</v>
      </c>
      <c r="C3857">
        <v>2</v>
      </c>
      <c r="D3857" t="s">
        <v>18</v>
      </c>
      <c r="E3857" t="s">
        <v>19</v>
      </c>
      <c r="F3857" s="1">
        <v>0.66666666666666663</v>
      </c>
      <c r="G3857" t="s">
        <v>11579</v>
      </c>
      <c r="H3857" t="s">
        <v>11580</v>
      </c>
      <c r="I3857">
        <v>120</v>
      </c>
      <c r="J3857">
        <v>47</v>
      </c>
      <c r="K3857" s="4">
        <v>1.1E+24</v>
      </c>
      <c r="L3857" t="s">
        <v>38</v>
      </c>
      <c r="M3857" t="s">
        <v>915</v>
      </c>
      <c r="N3857" t="s">
        <v>11511</v>
      </c>
      <c r="O3857" t="s">
        <v>66</v>
      </c>
      <c r="P3857" t="s">
        <v>9372</v>
      </c>
      <c r="Q3857" t="s">
        <v>4248</v>
      </c>
    </row>
    <row r="3858" spans="1:17" x14ac:dyDescent="0.25">
      <c r="A3858" t="s">
        <v>11578</v>
      </c>
      <c r="B3858" t="s">
        <v>3402</v>
      </c>
      <c r="C3858">
        <v>1</v>
      </c>
      <c r="D3858" t="s">
        <v>18</v>
      </c>
      <c r="E3858" t="s">
        <v>33</v>
      </c>
      <c r="F3858" s="1">
        <v>0.58333333333333337</v>
      </c>
      <c r="G3858" t="s">
        <v>11581</v>
      </c>
      <c r="H3858" t="s">
        <v>11582</v>
      </c>
      <c r="I3858">
        <v>120</v>
      </c>
      <c r="J3858">
        <v>47</v>
      </c>
      <c r="K3858" s="4">
        <v>1.1E+24</v>
      </c>
      <c r="L3858" t="s">
        <v>38</v>
      </c>
      <c r="M3858" t="s">
        <v>915</v>
      </c>
      <c r="N3858" t="s">
        <v>11511</v>
      </c>
      <c r="O3858" t="s">
        <v>66</v>
      </c>
      <c r="P3858" t="s">
        <v>9372</v>
      </c>
      <c r="Q3858" t="s">
        <v>4249</v>
      </c>
    </row>
    <row r="3859" spans="1:17" x14ac:dyDescent="0.25">
      <c r="A3859" t="s">
        <v>11578</v>
      </c>
      <c r="B3859" t="s">
        <v>3402</v>
      </c>
      <c r="C3859">
        <v>2</v>
      </c>
      <c r="D3859" t="s">
        <v>18</v>
      </c>
      <c r="E3859" t="s">
        <v>33</v>
      </c>
      <c r="F3859" s="1">
        <v>0.66666666666666663</v>
      </c>
      <c r="G3859" t="s">
        <v>11581</v>
      </c>
      <c r="H3859" t="s">
        <v>11582</v>
      </c>
      <c r="I3859">
        <v>120</v>
      </c>
      <c r="J3859">
        <v>98</v>
      </c>
      <c r="K3859" s="4">
        <v>1.1E+24</v>
      </c>
      <c r="L3859" t="s">
        <v>38</v>
      </c>
      <c r="M3859" t="s">
        <v>915</v>
      </c>
      <c r="N3859" t="s">
        <v>11511</v>
      </c>
      <c r="O3859" t="s">
        <v>66</v>
      </c>
      <c r="P3859" t="s">
        <v>9372</v>
      </c>
      <c r="Q3859" t="s">
        <v>4250</v>
      </c>
    </row>
    <row r="3860" spans="1:17" x14ac:dyDescent="0.25">
      <c r="A3860" t="s">
        <v>11578</v>
      </c>
      <c r="B3860" t="s">
        <v>4251</v>
      </c>
      <c r="C3860">
        <v>1</v>
      </c>
      <c r="D3860" t="s">
        <v>18</v>
      </c>
      <c r="E3860" t="s">
        <v>42</v>
      </c>
      <c r="F3860" s="1">
        <v>0.54166666666666663</v>
      </c>
      <c r="G3860" t="s">
        <v>11583</v>
      </c>
      <c r="H3860" t="s">
        <v>11584</v>
      </c>
      <c r="I3860">
        <v>120</v>
      </c>
      <c r="J3860">
        <v>95</v>
      </c>
      <c r="K3860" s="4">
        <v>1.1E+24</v>
      </c>
      <c r="L3860" t="s">
        <v>38</v>
      </c>
      <c r="M3860" t="s">
        <v>915</v>
      </c>
      <c r="N3860" t="s">
        <v>11511</v>
      </c>
      <c r="O3860" t="s">
        <v>66</v>
      </c>
      <c r="P3860" t="s">
        <v>9372</v>
      </c>
      <c r="Q3860" t="s">
        <v>4252</v>
      </c>
    </row>
    <row r="3861" spans="1:17" x14ac:dyDescent="0.25">
      <c r="A3861" t="s">
        <v>11578</v>
      </c>
      <c r="B3861" t="s">
        <v>4251</v>
      </c>
      <c r="C3861">
        <v>2</v>
      </c>
      <c r="D3861" t="s">
        <v>18</v>
      </c>
      <c r="E3861" t="s">
        <v>42</v>
      </c>
      <c r="F3861" s="1">
        <v>0.625</v>
      </c>
      <c r="G3861" t="s">
        <v>11583</v>
      </c>
      <c r="H3861" t="s">
        <v>11584</v>
      </c>
      <c r="I3861">
        <v>120</v>
      </c>
      <c r="J3861">
        <v>40</v>
      </c>
      <c r="K3861" s="4">
        <v>1.1E+24</v>
      </c>
      <c r="L3861" t="s">
        <v>38</v>
      </c>
      <c r="M3861" t="s">
        <v>915</v>
      </c>
      <c r="N3861" t="s">
        <v>11511</v>
      </c>
      <c r="O3861" t="s">
        <v>66</v>
      </c>
      <c r="P3861" t="s">
        <v>9372</v>
      </c>
      <c r="Q3861" t="s">
        <v>4253</v>
      </c>
    </row>
    <row r="3862" spans="1:17" x14ac:dyDescent="0.25">
      <c r="A3862" t="s">
        <v>11578</v>
      </c>
      <c r="B3862" t="s">
        <v>4251</v>
      </c>
      <c r="C3862">
        <v>3</v>
      </c>
      <c r="D3862" t="s">
        <v>18</v>
      </c>
      <c r="E3862" t="s">
        <v>42</v>
      </c>
      <c r="F3862" s="1">
        <v>0.66666666666666663</v>
      </c>
      <c r="G3862" t="s">
        <v>11585</v>
      </c>
      <c r="H3862" t="s">
        <v>11584</v>
      </c>
      <c r="I3862">
        <v>120</v>
      </c>
      <c r="J3862">
        <v>10</v>
      </c>
      <c r="K3862" s="4">
        <v>1.1E+24</v>
      </c>
      <c r="L3862" t="s">
        <v>38</v>
      </c>
      <c r="M3862" t="s">
        <v>915</v>
      </c>
      <c r="N3862" t="s">
        <v>11511</v>
      </c>
      <c r="O3862" t="s">
        <v>66</v>
      </c>
      <c r="P3862" t="s">
        <v>9372</v>
      </c>
      <c r="Q3862" t="s">
        <v>4254</v>
      </c>
    </row>
    <row r="3863" spans="1:17" x14ac:dyDescent="0.25">
      <c r="A3863" t="s">
        <v>11578</v>
      </c>
      <c r="B3863" t="s">
        <v>2649</v>
      </c>
      <c r="C3863">
        <v>1</v>
      </c>
      <c r="D3863" t="s">
        <v>18</v>
      </c>
      <c r="E3863" t="s">
        <v>33</v>
      </c>
      <c r="F3863" s="1">
        <v>0.58333333333333337</v>
      </c>
      <c r="G3863" t="s">
        <v>11586</v>
      </c>
      <c r="H3863" t="s">
        <v>11587</v>
      </c>
      <c r="I3863">
        <v>120</v>
      </c>
      <c r="J3863">
        <v>47</v>
      </c>
      <c r="K3863" s="4">
        <v>1E+22</v>
      </c>
      <c r="L3863" t="s">
        <v>38</v>
      </c>
      <c r="M3863" t="s">
        <v>915</v>
      </c>
      <c r="N3863" t="s">
        <v>11511</v>
      </c>
      <c r="O3863" t="s">
        <v>66</v>
      </c>
      <c r="P3863" t="s">
        <v>9372</v>
      </c>
      <c r="Q3863" t="s">
        <v>4255</v>
      </c>
    </row>
    <row r="3864" spans="1:17" x14ac:dyDescent="0.25">
      <c r="A3864" t="s">
        <v>11578</v>
      </c>
      <c r="B3864" t="s">
        <v>2649</v>
      </c>
      <c r="C3864">
        <v>2</v>
      </c>
      <c r="D3864" t="s">
        <v>18</v>
      </c>
      <c r="E3864" t="s">
        <v>33</v>
      </c>
      <c r="F3864" s="1">
        <v>0.66666666666666663</v>
      </c>
      <c r="G3864" t="s">
        <v>11586</v>
      </c>
      <c r="H3864" t="s">
        <v>11587</v>
      </c>
      <c r="I3864">
        <v>120</v>
      </c>
      <c r="J3864">
        <v>98</v>
      </c>
      <c r="K3864" s="4">
        <v>1E+22</v>
      </c>
      <c r="L3864" t="s">
        <v>38</v>
      </c>
      <c r="M3864" t="s">
        <v>915</v>
      </c>
      <c r="N3864" t="s">
        <v>11511</v>
      </c>
      <c r="O3864" t="s">
        <v>66</v>
      </c>
      <c r="P3864" t="s">
        <v>9372</v>
      </c>
      <c r="Q3864" t="s">
        <v>4256</v>
      </c>
    </row>
    <row r="3865" spans="1:17" x14ac:dyDescent="0.25">
      <c r="A3865" t="s">
        <v>11578</v>
      </c>
      <c r="B3865" t="s">
        <v>405</v>
      </c>
      <c r="C3865">
        <v>1</v>
      </c>
      <c r="D3865" t="s">
        <v>18</v>
      </c>
      <c r="E3865" t="s">
        <v>19</v>
      </c>
      <c r="F3865" s="1">
        <v>0.54166666666666663</v>
      </c>
      <c r="G3865" t="s">
        <v>11588</v>
      </c>
      <c r="H3865" t="s">
        <v>11589</v>
      </c>
      <c r="I3865">
        <v>180</v>
      </c>
      <c r="J3865">
        <v>20</v>
      </c>
      <c r="K3865" s="4">
        <v>1E+21</v>
      </c>
      <c r="L3865" t="s">
        <v>38</v>
      </c>
      <c r="M3865" t="s">
        <v>24</v>
      </c>
      <c r="N3865" t="s">
        <v>11511</v>
      </c>
      <c r="O3865" t="s">
        <v>66</v>
      </c>
      <c r="P3865" t="s">
        <v>395</v>
      </c>
      <c r="Q3865" t="s">
        <v>4257</v>
      </c>
    </row>
    <row r="3866" spans="1:17" x14ac:dyDescent="0.25">
      <c r="A3866" t="s">
        <v>11578</v>
      </c>
      <c r="B3866" t="s">
        <v>405</v>
      </c>
      <c r="C3866">
        <v>2</v>
      </c>
      <c r="D3866" t="s">
        <v>18</v>
      </c>
      <c r="E3866" t="s">
        <v>33</v>
      </c>
      <c r="F3866" s="1">
        <v>0.54166666666666663</v>
      </c>
      <c r="G3866" t="s">
        <v>11588</v>
      </c>
      <c r="H3866" t="s">
        <v>11590</v>
      </c>
      <c r="I3866">
        <v>180</v>
      </c>
      <c r="J3866">
        <v>13</v>
      </c>
      <c r="K3866" s="4">
        <v>1E+21</v>
      </c>
      <c r="L3866" t="s">
        <v>38</v>
      </c>
      <c r="M3866" t="s">
        <v>24</v>
      </c>
      <c r="N3866" t="s">
        <v>11511</v>
      </c>
      <c r="O3866" t="s">
        <v>66</v>
      </c>
      <c r="P3866" t="s">
        <v>395</v>
      </c>
      <c r="Q3866" t="s">
        <v>4258</v>
      </c>
    </row>
    <row r="3867" spans="1:17" x14ac:dyDescent="0.25">
      <c r="A3867" t="s">
        <v>11578</v>
      </c>
      <c r="B3867" t="s">
        <v>405</v>
      </c>
      <c r="C3867">
        <v>3</v>
      </c>
      <c r="D3867" t="s">
        <v>18</v>
      </c>
      <c r="E3867" t="s">
        <v>29</v>
      </c>
      <c r="F3867" s="1">
        <v>0.54166666666666663</v>
      </c>
      <c r="G3867" t="s">
        <v>11588</v>
      </c>
      <c r="H3867" t="s">
        <v>11591</v>
      </c>
      <c r="I3867">
        <v>180</v>
      </c>
      <c r="J3867">
        <v>13</v>
      </c>
      <c r="K3867" s="4">
        <v>1E+21</v>
      </c>
      <c r="L3867" t="s">
        <v>38</v>
      </c>
      <c r="M3867" t="s">
        <v>24</v>
      </c>
      <c r="N3867" t="s">
        <v>11511</v>
      </c>
      <c r="O3867" t="s">
        <v>66</v>
      </c>
      <c r="P3867" t="s">
        <v>395</v>
      </c>
      <c r="Q3867" t="s">
        <v>4259</v>
      </c>
    </row>
    <row r="3868" spans="1:17" x14ac:dyDescent="0.25">
      <c r="A3868" t="s">
        <v>11578</v>
      </c>
      <c r="B3868" t="s">
        <v>405</v>
      </c>
      <c r="C3868">
        <v>4</v>
      </c>
      <c r="D3868" t="s">
        <v>18</v>
      </c>
      <c r="E3868" t="s">
        <v>19</v>
      </c>
      <c r="F3868" s="1">
        <v>0.54166666666666663</v>
      </c>
      <c r="G3868" t="s">
        <v>11588</v>
      </c>
      <c r="H3868" t="s">
        <v>11592</v>
      </c>
      <c r="I3868">
        <v>180</v>
      </c>
      <c r="J3868">
        <v>22</v>
      </c>
      <c r="K3868" s="4">
        <v>1E+20</v>
      </c>
      <c r="L3868" t="s">
        <v>38</v>
      </c>
      <c r="M3868" t="s">
        <v>24</v>
      </c>
      <c r="N3868" t="s">
        <v>11511</v>
      </c>
      <c r="O3868" t="s">
        <v>66</v>
      </c>
      <c r="P3868" t="s">
        <v>395</v>
      </c>
      <c r="Q3868" t="s">
        <v>4260</v>
      </c>
    </row>
    <row r="3869" spans="1:17" x14ac:dyDescent="0.25">
      <c r="A3869" t="s">
        <v>11578</v>
      </c>
      <c r="B3869" t="s">
        <v>405</v>
      </c>
      <c r="C3869">
        <v>5</v>
      </c>
      <c r="D3869" t="s">
        <v>18</v>
      </c>
      <c r="E3869" t="s">
        <v>33</v>
      </c>
      <c r="F3869" s="1">
        <v>0.54166666666666663</v>
      </c>
      <c r="G3869" t="s">
        <v>11588</v>
      </c>
      <c r="H3869" t="s">
        <v>11593</v>
      </c>
      <c r="I3869">
        <v>180</v>
      </c>
      <c r="J3869">
        <v>11</v>
      </c>
      <c r="K3869" s="4">
        <v>1E+20</v>
      </c>
      <c r="L3869" t="s">
        <v>38</v>
      </c>
      <c r="M3869" t="s">
        <v>24</v>
      </c>
      <c r="N3869" t="s">
        <v>11511</v>
      </c>
      <c r="O3869" t="s">
        <v>66</v>
      </c>
      <c r="P3869" t="s">
        <v>395</v>
      </c>
      <c r="Q3869" t="s">
        <v>4261</v>
      </c>
    </row>
    <row r="3870" spans="1:17" x14ac:dyDescent="0.25">
      <c r="A3870" t="s">
        <v>11578</v>
      </c>
      <c r="B3870" t="s">
        <v>405</v>
      </c>
      <c r="C3870">
        <v>6</v>
      </c>
      <c r="D3870" t="s">
        <v>18</v>
      </c>
      <c r="E3870" t="s">
        <v>29</v>
      </c>
      <c r="F3870" s="1">
        <v>0.54166666666666663</v>
      </c>
      <c r="G3870" t="s">
        <v>11588</v>
      </c>
      <c r="H3870" t="s">
        <v>11594</v>
      </c>
      <c r="I3870">
        <v>180</v>
      </c>
      <c r="J3870">
        <v>16</v>
      </c>
      <c r="K3870" s="4">
        <v>1E+20</v>
      </c>
      <c r="L3870" t="s">
        <v>38</v>
      </c>
      <c r="M3870" t="s">
        <v>24</v>
      </c>
      <c r="N3870" t="s">
        <v>11511</v>
      </c>
      <c r="O3870" t="s">
        <v>66</v>
      </c>
      <c r="P3870" t="s">
        <v>395</v>
      </c>
      <c r="Q3870" t="s">
        <v>4262</v>
      </c>
    </row>
    <row r="3871" spans="1:17" x14ac:dyDescent="0.25">
      <c r="A3871" t="s">
        <v>11578</v>
      </c>
      <c r="B3871" t="s">
        <v>405</v>
      </c>
      <c r="C3871">
        <v>7</v>
      </c>
      <c r="D3871" t="s">
        <v>18</v>
      </c>
      <c r="E3871" t="s">
        <v>29</v>
      </c>
      <c r="F3871" s="1">
        <v>0.54166666666666663</v>
      </c>
      <c r="G3871" t="s">
        <v>11588</v>
      </c>
      <c r="H3871" t="s">
        <v>11595</v>
      </c>
      <c r="I3871">
        <v>180</v>
      </c>
      <c r="J3871">
        <v>13</v>
      </c>
      <c r="K3871" s="4">
        <v>1E+19</v>
      </c>
      <c r="L3871" t="s">
        <v>38</v>
      </c>
      <c r="M3871" t="s">
        <v>24</v>
      </c>
      <c r="N3871" t="s">
        <v>11511</v>
      </c>
      <c r="O3871" t="s">
        <v>66</v>
      </c>
      <c r="P3871" t="s">
        <v>395</v>
      </c>
      <c r="Q3871" t="s">
        <v>4263</v>
      </c>
    </row>
    <row r="3872" spans="1:17" x14ac:dyDescent="0.25">
      <c r="A3872" t="s">
        <v>11578</v>
      </c>
      <c r="B3872" t="s">
        <v>405</v>
      </c>
      <c r="C3872">
        <v>8</v>
      </c>
      <c r="D3872" t="s">
        <v>18</v>
      </c>
      <c r="E3872" t="s">
        <v>19</v>
      </c>
      <c r="F3872" s="1">
        <v>0.54166666666666663</v>
      </c>
      <c r="G3872" t="s">
        <v>11588</v>
      </c>
      <c r="H3872" t="s">
        <v>11596</v>
      </c>
      <c r="I3872">
        <v>180</v>
      </c>
      <c r="J3872">
        <v>22</v>
      </c>
      <c r="K3872" s="4">
        <v>1E+19</v>
      </c>
      <c r="L3872" t="s">
        <v>38</v>
      </c>
      <c r="M3872" t="s">
        <v>24</v>
      </c>
      <c r="N3872" t="s">
        <v>11511</v>
      </c>
      <c r="O3872" t="s">
        <v>66</v>
      </c>
      <c r="P3872" t="s">
        <v>395</v>
      </c>
      <c r="Q3872" t="s">
        <v>4264</v>
      </c>
    </row>
    <row r="3873" spans="1:17" x14ac:dyDescent="0.25">
      <c r="A3873" t="s">
        <v>11578</v>
      </c>
      <c r="B3873" t="s">
        <v>405</v>
      </c>
      <c r="C3873">
        <v>9</v>
      </c>
      <c r="D3873" t="s">
        <v>18</v>
      </c>
      <c r="E3873" t="s">
        <v>33</v>
      </c>
      <c r="F3873" s="1">
        <v>0.54166666666666663</v>
      </c>
      <c r="G3873" t="s">
        <v>11588</v>
      </c>
      <c r="H3873" t="s">
        <v>11597</v>
      </c>
      <c r="I3873">
        <v>180</v>
      </c>
      <c r="J3873">
        <v>15</v>
      </c>
      <c r="K3873" s="4">
        <v>1E+19</v>
      </c>
      <c r="L3873" t="s">
        <v>38</v>
      </c>
      <c r="M3873" t="s">
        <v>24</v>
      </c>
      <c r="N3873" t="s">
        <v>11511</v>
      </c>
      <c r="O3873" t="s">
        <v>66</v>
      </c>
      <c r="P3873" t="s">
        <v>395</v>
      </c>
      <c r="Q3873" t="s">
        <v>4265</v>
      </c>
    </row>
    <row r="3874" spans="1:17" x14ac:dyDescent="0.25">
      <c r="A3874" t="s">
        <v>11578</v>
      </c>
      <c r="B3874" t="s">
        <v>418</v>
      </c>
      <c r="C3874">
        <v>1</v>
      </c>
      <c r="D3874" t="s">
        <v>18</v>
      </c>
      <c r="E3874" t="s">
        <v>29</v>
      </c>
      <c r="F3874" s="1">
        <v>0.54166666666666663</v>
      </c>
      <c r="G3874" t="s">
        <v>11553</v>
      </c>
      <c r="H3874" t="s">
        <v>11598</v>
      </c>
      <c r="I3874">
        <v>120</v>
      </c>
      <c r="J3874">
        <v>13</v>
      </c>
      <c r="K3874" s="4">
        <v>1E+16</v>
      </c>
      <c r="L3874" t="s">
        <v>11599</v>
      </c>
      <c r="M3874" t="s">
        <v>24</v>
      </c>
      <c r="N3874" t="s">
        <v>11511</v>
      </c>
      <c r="O3874" t="s">
        <v>66</v>
      </c>
      <c r="P3874" t="s">
        <v>395</v>
      </c>
      <c r="Q3874" t="s">
        <v>4266</v>
      </c>
    </row>
    <row r="3875" spans="1:17" x14ac:dyDescent="0.25">
      <c r="A3875" t="s">
        <v>11578</v>
      </c>
      <c r="B3875" t="s">
        <v>418</v>
      </c>
      <c r="C3875">
        <v>2</v>
      </c>
      <c r="D3875" t="s">
        <v>18</v>
      </c>
      <c r="E3875" t="s">
        <v>29</v>
      </c>
      <c r="F3875" s="1">
        <v>0.625</v>
      </c>
      <c r="G3875" t="s">
        <v>11553</v>
      </c>
      <c r="H3875" t="s">
        <v>11598</v>
      </c>
      <c r="I3875">
        <v>120</v>
      </c>
      <c r="J3875">
        <v>15</v>
      </c>
      <c r="K3875" s="4">
        <v>1E+16</v>
      </c>
      <c r="L3875" t="s">
        <v>11599</v>
      </c>
      <c r="M3875" t="s">
        <v>24</v>
      </c>
      <c r="N3875" t="s">
        <v>11511</v>
      </c>
      <c r="O3875" t="s">
        <v>66</v>
      </c>
      <c r="P3875" t="s">
        <v>395</v>
      </c>
      <c r="Q3875" t="s">
        <v>4267</v>
      </c>
    </row>
    <row r="3876" spans="1:17" x14ac:dyDescent="0.25">
      <c r="A3876" t="s">
        <v>11578</v>
      </c>
      <c r="B3876" t="s">
        <v>418</v>
      </c>
      <c r="C3876">
        <v>3</v>
      </c>
      <c r="D3876" t="s">
        <v>18</v>
      </c>
      <c r="E3876" t="s">
        <v>19</v>
      </c>
      <c r="F3876" s="1">
        <v>0.625</v>
      </c>
      <c r="G3876" t="s">
        <v>11553</v>
      </c>
      <c r="H3876" t="s">
        <v>11600</v>
      </c>
      <c r="I3876">
        <v>120</v>
      </c>
      <c r="J3876">
        <v>13</v>
      </c>
      <c r="K3876" s="4">
        <v>1000000000000000</v>
      </c>
      <c r="L3876" t="s">
        <v>11599</v>
      </c>
      <c r="M3876" t="s">
        <v>24</v>
      </c>
      <c r="N3876" t="s">
        <v>11511</v>
      </c>
      <c r="O3876" t="s">
        <v>66</v>
      </c>
      <c r="P3876" t="s">
        <v>395</v>
      </c>
      <c r="Q3876" t="s">
        <v>4268</v>
      </c>
    </row>
    <row r="3877" spans="1:17" x14ac:dyDescent="0.25">
      <c r="A3877" t="s">
        <v>11578</v>
      </c>
      <c r="B3877" t="s">
        <v>418</v>
      </c>
      <c r="C3877">
        <v>4</v>
      </c>
      <c r="D3877" t="s">
        <v>18</v>
      </c>
      <c r="E3877" t="s">
        <v>19</v>
      </c>
      <c r="F3877" s="1">
        <v>0.54166666666666663</v>
      </c>
      <c r="G3877" t="s">
        <v>11553</v>
      </c>
      <c r="H3877" t="s">
        <v>11600</v>
      </c>
      <c r="I3877">
        <v>120</v>
      </c>
      <c r="J3877">
        <v>15</v>
      </c>
      <c r="K3877" s="4">
        <v>1000000000000000</v>
      </c>
      <c r="L3877" t="s">
        <v>11599</v>
      </c>
      <c r="M3877" t="s">
        <v>24</v>
      </c>
      <c r="N3877" t="s">
        <v>11511</v>
      </c>
      <c r="O3877" t="s">
        <v>66</v>
      </c>
      <c r="P3877" t="s">
        <v>395</v>
      </c>
      <c r="Q3877" t="s">
        <v>4269</v>
      </c>
    </row>
    <row r="3878" spans="1:17" x14ac:dyDescent="0.25">
      <c r="A3878" t="s">
        <v>11578</v>
      </c>
      <c r="B3878" t="s">
        <v>418</v>
      </c>
      <c r="C3878">
        <v>5</v>
      </c>
      <c r="D3878" t="s">
        <v>18</v>
      </c>
      <c r="E3878" t="s">
        <v>42</v>
      </c>
      <c r="F3878" s="1">
        <v>0.54166666666666663</v>
      </c>
      <c r="G3878" t="s">
        <v>11553</v>
      </c>
      <c r="H3878" t="s">
        <v>11601</v>
      </c>
      <c r="I3878">
        <v>120</v>
      </c>
      <c r="J3878">
        <v>13</v>
      </c>
      <c r="K3878" s="4">
        <v>1E+16</v>
      </c>
      <c r="L3878" t="s">
        <v>11599</v>
      </c>
      <c r="M3878" t="s">
        <v>24</v>
      </c>
      <c r="N3878" t="s">
        <v>11511</v>
      </c>
      <c r="O3878" t="s">
        <v>66</v>
      </c>
      <c r="P3878" t="s">
        <v>395</v>
      </c>
      <c r="Q3878" t="s">
        <v>4270</v>
      </c>
    </row>
    <row r="3879" spans="1:17" x14ac:dyDescent="0.25">
      <c r="A3879" t="s">
        <v>11578</v>
      </c>
      <c r="B3879" t="s">
        <v>418</v>
      </c>
      <c r="C3879">
        <v>6</v>
      </c>
      <c r="D3879" t="s">
        <v>18</v>
      </c>
      <c r="E3879" t="s">
        <v>42</v>
      </c>
      <c r="F3879" s="1">
        <v>0.625</v>
      </c>
      <c r="G3879" t="s">
        <v>11553</v>
      </c>
      <c r="H3879" t="s">
        <v>11601</v>
      </c>
      <c r="I3879">
        <v>120</v>
      </c>
      <c r="J3879">
        <v>8</v>
      </c>
      <c r="K3879" s="4">
        <v>1E+16</v>
      </c>
      <c r="L3879" t="s">
        <v>11599</v>
      </c>
      <c r="M3879" t="s">
        <v>24</v>
      </c>
      <c r="N3879" t="s">
        <v>11511</v>
      </c>
      <c r="O3879" t="s">
        <v>66</v>
      </c>
      <c r="P3879" t="s">
        <v>395</v>
      </c>
      <c r="Q3879" t="s">
        <v>4271</v>
      </c>
    </row>
    <row r="3880" spans="1:17" x14ac:dyDescent="0.25">
      <c r="A3880" t="s">
        <v>11578</v>
      </c>
      <c r="B3880" t="s">
        <v>418</v>
      </c>
      <c r="C3880">
        <v>7</v>
      </c>
      <c r="D3880" t="s">
        <v>18</v>
      </c>
      <c r="E3880" t="s">
        <v>19</v>
      </c>
      <c r="F3880" s="1">
        <v>0.54166666666666663</v>
      </c>
      <c r="G3880" t="s">
        <v>11553</v>
      </c>
      <c r="H3880" t="s">
        <v>11602</v>
      </c>
      <c r="I3880">
        <v>120</v>
      </c>
      <c r="J3880">
        <v>15</v>
      </c>
      <c r="K3880" s="4">
        <v>100000000000000</v>
      </c>
      <c r="L3880" t="s">
        <v>11599</v>
      </c>
      <c r="M3880" t="s">
        <v>24</v>
      </c>
      <c r="N3880" t="s">
        <v>11511</v>
      </c>
      <c r="O3880" t="s">
        <v>66</v>
      </c>
      <c r="P3880" t="s">
        <v>395</v>
      </c>
      <c r="Q3880" t="s">
        <v>4272</v>
      </c>
    </row>
    <row r="3881" spans="1:17" x14ac:dyDescent="0.25">
      <c r="A3881" t="s">
        <v>11578</v>
      </c>
      <c r="B3881" t="s">
        <v>418</v>
      </c>
      <c r="C3881">
        <v>8</v>
      </c>
      <c r="D3881" t="s">
        <v>18</v>
      </c>
      <c r="E3881" t="s">
        <v>19</v>
      </c>
      <c r="F3881" s="1">
        <v>0.625</v>
      </c>
      <c r="G3881" t="s">
        <v>11553</v>
      </c>
      <c r="H3881" t="s">
        <v>11602</v>
      </c>
      <c r="I3881">
        <v>120</v>
      </c>
      <c r="J3881">
        <v>9</v>
      </c>
      <c r="K3881" s="4">
        <v>100000000000000</v>
      </c>
      <c r="L3881" t="s">
        <v>11599</v>
      </c>
      <c r="M3881" t="s">
        <v>24</v>
      </c>
      <c r="N3881" t="s">
        <v>11511</v>
      </c>
      <c r="O3881" t="s">
        <v>66</v>
      </c>
      <c r="P3881" t="s">
        <v>395</v>
      </c>
      <c r="Q3881" t="s">
        <v>4273</v>
      </c>
    </row>
    <row r="3882" spans="1:17" x14ac:dyDescent="0.25">
      <c r="A3882" t="s">
        <v>11578</v>
      </c>
      <c r="B3882" t="s">
        <v>418</v>
      </c>
      <c r="C3882">
        <v>9</v>
      </c>
      <c r="D3882" t="s">
        <v>18</v>
      </c>
      <c r="E3882" t="s">
        <v>29</v>
      </c>
      <c r="F3882" s="1">
        <v>0.54166666666666663</v>
      </c>
      <c r="G3882" t="s">
        <v>11553</v>
      </c>
      <c r="H3882" t="s">
        <v>11603</v>
      </c>
      <c r="I3882">
        <v>120</v>
      </c>
      <c r="J3882">
        <v>15</v>
      </c>
      <c r="K3882" s="4">
        <v>1000000000000000</v>
      </c>
      <c r="L3882" t="s">
        <v>11599</v>
      </c>
      <c r="M3882" t="s">
        <v>24</v>
      </c>
      <c r="N3882" t="s">
        <v>11511</v>
      </c>
      <c r="O3882" t="s">
        <v>66</v>
      </c>
      <c r="P3882" t="s">
        <v>395</v>
      </c>
      <c r="Q3882" t="s">
        <v>4274</v>
      </c>
    </row>
    <row r="3883" spans="1:17" x14ac:dyDescent="0.25">
      <c r="A3883" t="s">
        <v>11578</v>
      </c>
      <c r="B3883" t="s">
        <v>418</v>
      </c>
      <c r="C3883">
        <v>10</v>
      </c>
      <c r="D3883" t="s">
        <v>18</v>
      </c>
      <c r="E3883" t="s">
        <v>29</v>
      </c>
      <c r="F3883" s="1">
        <v>0.625</v>
      </c>
      <c r="G3883" t="s">
        <v>11553</v>
      </c>
      <c r="H3883" t="s">
        <v>11603</v>
      </c>
      <c r="I3883">
        <v>120</v>
      </c>
      <c r="J3883">
        <v>12</v>
      </c>
      <c r="K3883" s="4">
        <v>1000000000000000</v>
      </c>
      <c r="L3883" t="s">
        <v>11599</v>
      </c>
      <c r="M3883" t="s">
        <v>24</v>
      </c>
      <c r="N3883" t="s">
        <v>11511</v>
      </c>
      <c r="O3883" t="s">
        <v>66</v>
      </c>
      <c r="P3883" t="s">
        <v>395</v>
      </c>
      <c r="Q3883" t="s">
        <v>4275</v>
      </c>
    </row>
    <row r="3884" spans="1:17" x14ac:dyDescent="0.25">
      <c r="A3884" t="s">
        <v>11578</v>
      </c>
      <c r="B3884" t="s">
        <v>418</v>
      </c>
      <c r="C3884">
        <v>11</v>
      </c>
      <c r="D3884" t="s">
        <v>18</v>
      </c>
      <c r="E3884" t="s">
        <v>42</v>
      </c>
      <c r="F3884" s="1">
        <v>0.54166666666666663</v>
      </c>
      <c r="G3884" t="s">
        <v>11553</v>
      </c>
      <c r="H3884" t="s">
        <v>11604</v>
      </c>
      <c r="I3884">
        <v>120</v>
      </c>
      <c r="J3884">
        <v>13</v>
      </c>
      <c r="K3884" s="4">
        <v>1000000000000000</v>
      </c>
      <c r="L3884" t="s">
        <v>11599</v>
      </c>
      <c r="M3884" t="s">
        <v>24</v>
      </c>
      <c r="N3884" t="s">
        <v>11511</v>
      </c>
      <c r="O3884" t="s">
        <v>66</v>
      </c>
      <c r="P3884" t="s">
        <v>395</v>
      </c>
      <c r="Q3884" t="s">
        <v>4276</v>
      </c>
    </row>
    <row r="3885" spans="1:17" x14ac:dyDescent="0.25">
      <c r="A3885" t="s">
        <v>11578</v>
      </c>
      <c r="B3885" t="s">
        <v>418</v>
      </c>
      <c r="C3885">
        <v>12</v>
      </c>
      <c r="D3885" t="s">
        <v>18</v>
      </c>
      <c r="E3885" t="s">
        <v>42</v>
      </c>
      <c r="F3885" s="1">
        <v>0.625</v>
      </c>
      <c r="G3885" t="s">
        <v>11553</v>
      </c>
      <c r="H3885" t="s">
        <v>11604</v>
      </c>
      <c r="I3885">
        <v>120</v>
      </c>
      <c r="J3885">
        <v>4</v>
      </c>
      <c r="K3885" s="4">
        <v>1000000000000000</v>
      </c>
      <c r="L3885" t="s">
        <v>11599</v>
      </c>
      <c r="M3885" t="s">
        <v>24</v>
      </c>
      <c r="N3885" t="s">
        <v>11511</v>
      </c>
      <c r="O3885" t="s">
        <v>66</v>
      </c>
      <c r="P3885" t="s">
        <v>395</v>
      </c>
      <c r="Q3885" t="s">
        <v>4277</v>
      </c>
    </row>
    <row r="3886" spans="1:17" x14ac:dyDescent="0.25">
      <c r="A3886" t="s">
        <v>11578</v>
      </c>
      <c r="B3886" t="s">
        <v>17</v>
      </c>
      <c r="C3886">
        <v>1</v>
      </c>
      <c r="D3886" t="s">
        <v>18</v>
      </c>
      <c r="E3886" t="s">
        <v>33</v>
      </c>
      <c r="F3886" s="1">
        <v>0.45833333333333331</v>
      </c>
      <c r="G3886" t="s">
        <v>10775</v>
      </c>
      <c r="H3886" t="s">
        <v>2647</v>
      </c>
      <c r="I3886">
        <v>60</v>
      </c>
      <c r="J3886">
        <v>145</v>
      </c>
      <c r="K3886" s="4">
        <v>1.11111E+24</v>
      </c>
      <c r="L3886" t="s">
        <v>38</v>
      </c>
      <c r="M3886" t="s">
        <v>915</v>
      </c>
      <c r="N3886" t="s">
        <v>11511</v>
      </c>
      <c r="O3886" t="s">
        <v>66</v>
      </c>
      <c r="P3886" t="s">
        <v>20</v>
      </c>
      <c r="Q3886" t="s">
        <v>4278</v>
      </c>
    </row>
    <row r="3887" spans="1:17" x14ac:dyDescent="0.25">
      <c r="A3887" t="s">
        <v>11578</v>
      </c>
      <c r="B3887" t="s">
        <v>28</v>
      </c>
      <c r="C3887">
        <v>1</v>
      </c>
      <c r="D3887" t="s">
        <v>18</v>
      </c>
      <c r="E3887" t="s">
        <v>37</v>
      </c>
      <c r="F3887" s="1">
        <v>0.45833333333333331</v>
      </c>
      <c r="G3887" t="s">
        <v>10775</v>
      </c>
      <c r="H3887" t="s">
        <v>3480</v>
      </c>
      <c r="I3887">
        <v>60</v>
      </c>
      <c r="J3887">
        <v>145</v>
      </c>
      <c r="K3887" s="4">
        <v>1.11111E+24</v>
      </c>
      <c r="L3887" t="s">
        <v>38</v>
      </c>
      <c r="M3887" t="s">
        <v>915</v>
      </c>
      <c r="N3887" t="s">
        <v>11511</v>
      </c>
      <c r="O3887" t="s">
        <v>66</v>
      </c>
      <c r="P3887" t="s">
        <v>20</v>
      </c>
      <c r="Q3887" t="s">
        <v>4279</v>
      </c>
    </row>
    <row r="3888" spans="1:17" x14ac:dyDescent="0.25">
      <c r="A3888" t="s">
        <v>11578</v>
      </c>
      <c r="B3888" t="s">
        <v>32</v>
      </c>
      <c r="C3888">
        <v>1</v>
      </c>
      <c r="D3888" t="s">
        <v>18</v>
      </c>
      <c r="E3888" t="s">
        <v>42</v>
      </c>
      <c r="F3888" s="1">
        <v>0.45833333333333331</v>
      </c>
      <c r="G3888" t="s">
        <v>10244</v>
      </c>
      <c r="H3888" t="s">
        <v>2647</v>
      </c>
      <c r="I3888">
        <v>60</v>
      </c>
      <c r="J3888">
        <v>145</v>
      </c>
      <c r="K3888" s="4">
        <v>1.11111E+24</v>
      </c>
      <c r="L3888" t="s">
        <v>38</v>
      </c>
      <c r="M3888" t="s">
        <v>915</v>
      </c>
      <c r="N3888" t="s">
        <v>11511</v>
      </c>
      <c r="O3888" t="s">
        <v>66</v>
      </c>
      <c r="P3888" t="s">
        <v>20</v>
      </c>
      <c r="Q3888" t="s">
        <v>4280</v>
      </c>
    </row>
    <row r="3889" spans="1:17" x14ac:dyDescent="0.25">
      <c r="A3889" t="s">
        <v>11578</v>
      </c>
      <c r="B3889" t="s">
        <v>479</v>
      </c>
      <c r="C3889">
        <v>1</v>
      </c>
      <c r="D3889" t="s">
        <v>18</v>
      </c>
      <c r="E3889" t="s">
        <v>29</v>
      </c>
      <c r="F3889" s="1">
        <v>0.41666666666666669</v>
      </c>
      <c r="G3889" t="s">
        <v>10244</v>
      </c>
      <c r="H3889" t="s">
        <v>3480</v>
      </c>
      <c r="I3889">
        <v>60</v>
      </c>
      <c r="J3889">
        <v>145</v>
      </c>
      <c r="K3889" s="4">
        <v>1.11111E+24</v>
      </c>
      <c r="L3889" t="s">
        <v>38</v>
      </c>
      <c r="M3889" t="s">
        <v>915</v>
      </c>
      <c r="N3889" t="s">
        <v>11511</v>
      </c>
      <c r="O3889" t="s">
        <v>66</v>
      </c>
      <c r="P3889" t="s">
        <v>20</v>
      </c>
      <c r="Q3889" t="s">
        <v>4281</v>
      </c>
    </row>
    <row r="3890" spans="1:17" x14ac:dyDescent="0.25">
      <c r="A3890" t="s">
        <v>11578</v>
      </c>
      <c r="B3890" t="s">
        <v>502</v>
      </c>
      <c r="C3890">
        <v>1</v>
      </c>
      <c r="D3890" t="s">
        <v>18</v>
      </c>
      <c r="E3890" t="s">
        <v>33</v>
      </c>
      <c r="F3890" s="1">
        <v>0.45833333333333331</v>
      </c>
      <c r="G3890" t="s">
        <v>10775</v>
      </c>
      <c r="H3890" t="s">
        <v>2647</v>
      </c>
      <c r="I3890">
        <v>60</v>
      </c>
      <c r="J3890">
        <v>145</v>
      </c>
      <c r="K3890" s="4">
        <v>1.11111E+16</v>
      </c>
      <c r="L3890" t="s">
        <v>11599</v>
      </c>
      <c r="M3890" t="s">
        <v>915</v>
      </c>
      <c r="N3890" t="s">
        <v>11511</v>
      </c>
      <c r="O3890" t="s">
        <v>66</v>
      </c>
      <c r="P3890" t="s">
        <v>20</v>
      </c>
      <c r="Q3890" t="s">
        <v>4282</v>
      </c>
    </row>
    <row r="3891" spans="1:17" x14ac:dyDescent="0.25">
      <c r="A3891" t="s">
        <v>11578</v>
      </c>
      <c r="B3891" t="s">
        <v>504</v>
      </c>
      <c r="C3891">
        <v>1</v>
      </c>
      <c r="D3891" t="s">
        <v>18</v>
      </c>
      <c r="E3891" t="s">
        <v>29</v>
      </c>
      <c r="F3891" s="1">
        <v>0.41666666666666669</v>
      </c>
      <c r="G3891" t="s">
        <v>10244</v>
      </c>
      <c r="H3891" t="s">
        <v>3480</v>
      </c>
      <c r="I3891">
        <v>60</v>
      </c>
      <c r="J3891">
        <v>145</v>
      </c>
      <c r="K3891" s="4">
        <v>1.11111E+16</v>
      </c>
      <c r="L3891" t="s">
        <v>11599</v>
      </c>
      <c r="M3891" t="s">
        <v>915</v>
      </c>
      <c r="N3891" t="s">
        <v>11511</v>
      </c>
      <c r="O3891" t="s">
        <v>66</v>
      </c>
      <c r="P3891" t="s">
        <v>20</v>
      </c>
      <c r="Q3891" t="s">
        <v>4283</v>
      </c>
    </row>
    <row r="3892" spans="1:17" x14ac:dyDescent="0.25">
      <c r="A3892" t="s">
        <v>11578</v>
      </c>
      <c r="B3892" t="s">
        <v>1107</v>
      </c>
      <c r="C3892">
        <v>1</v>
      </c>
      <c r="D3892" t="s">
        <v>18</v>
      </c>
      <c r="E3892" t="s">
        <v>42</v>
      </c>
      <c r="F3892" s="1">
        <v>0.45833333333333331</v>
      </c>
      <c r="G3892" t="s">
        <v>10244</v>
      </c>
      <c r="H3892" t="s">
        <v>2647</v>
      </c>
      <c r="I3892">
        <v>60</v>
      </c>
      <c r="J3892">
        <v>145</v>
      </c>
      <c r="K3892" s="4">
        <v>1.11111E+16</v>
      </c>
      <c r="L3892" t="s">
        <v>11599</v>
      </c>
      <c r="M3892" t="s">
        <v>915</v>
      </c>
      <c r="N3892" t="s">
        <v>11511</v>
      </c>
      <c r="O3892" t="s">
        <v>66</v>
      </c>
      <c r="P3892" t="s">
        <v>20</v>
      </c>
      <c r="Q3892" t="s">
        <v>4284</v>
      </c>
    </row>
    <row r="3893" spans="1:17" x14ac:dyDescent="0.25">
      <c r="A3893" t="s">
        <v>11605</v>
      </c>
      <c r="B3893" t="s">
        <v>17</v>
      </c>
      <c r="C3893">
        <v>1</v>
      </c>
      <c r="D3893" t="s">
        <v>18</v>
      </c>
      <c r="E3893" t="s">
        <v>19</v>
      </c>
      <c r="F3893" s="1">
        <v>0.66666666666666663</v>
      </c>
      <c r="G3893" t="s">
        <v>10244</v>
      </c>
      <c r="H3893" t="s">
        <v>4285</v>
      </c>
      <c r="I3893">
        <v>60</v>
      </c>
      <c r="J3893">
        <v>125</v>
      </c>
      <c r="K3893" s="4">
        <v>1.1111010001099999E+44</v>
      </c>
      <c r="L3893" t="s">
        <v>38</v>
      </c>
      <c r="M3893" t="s">
        <v>915</v>
      </c>
      <c r="N3893" t="s">
        <v>11511</v>
      </c>
      <c r="O3893" t="s">
        <v>25</v>
      </c>
      <c r="P3893" t="s">
        <v>20</v>
      </c>
      <c r="Q3893" t="s">
        <v>4286</v>
      </c>
    </row>
    <row r="3894" spans="1:17" x14ac:dyDescent="0.25">
      <c r="A3894" t="s">
        <v>11605</v>
      </c>
      <c r="B3894" t="s">
        <v>28</v>
      </c>
      <c r="C3894">
        <v>1</v>
      </c>
      <c r="D3894" t="s">
        <v>18</v>
      </c>
      <c r="E3894" t="s">
        <v>37</v>
      </c>
      <c r="F3894" s="1">
        <v>0.58333333333333337</v>
      </c>
      <c r="G3894" t="s">
        <v>10775</v>
      </c>
      <c r="H3894" t="s">
        <v>3480</v>
      </c>
      <c r="I3894">
        <v>60</v>
      </c>
      <c r="J3894">
        <v>125</v>
      </c>
      <c r="K3894" s="4">
        <v>1.11101100011111E+44</v>
      </c>
      <c r="L3894" t="s">
        <v>11606</v>
      </c>
      <c r="M3894" t="s">
        <v>915</v>
      </c>
      <c r="N3894" t="s">
        <v>11511</v>
      </c>
      <c r="O3894" t="s">
        <v>25</v>
      </c>
      <c r="P3894" t="s">
        <v>20</v>
      </c>
      <c r="Q3894" t="s">
        <v>4287</v>
      </c>
    </row>
    <row r="3895" spans="1:17" x14ac:dyDescent="0.25">
      <c r="A3895" t="s">
        <v>11605</v>
      </c>
      <c r="B3895" t="s">
        <v>32</v>
      </c>
      <c r="C3895">
        <v>1</v>
      </c>
      <c r="D3895" t="s">
        <v>18</v>
      </c>
      <c r="E3895" t="s">
        <v>19</v>
      </c>
      <c r="F3895" s="1">
        <v>0.66666666666666663</v>
      </c>
      <c r="G3895" t="s">
        <v>10244</v>
      </c>
      <c r="H3895" t="s">
        <v>4285</v>
      </c>
      <c r="I3895">
        <v>60</v>
      </c>
      <c r="J3895">
        <v>125</v>
      </c>
      <c r="K3895" s="4">
        <v>1.11E+32</v>
      </c>
      <c r="L3895" t="s">
        <v>11606</v>
      </c>
      <c r="M3895" t="s">
        <v>915</v>
      </c>
      <c r="N3895" t="s">
        <v>11511</v>
      </c>
      <c r="O3895" t="s">
        <v>25</v>
      </c>
      <c r="P3895" t="s">
        <v>20</v>
      </c>
      <c r="Q3895" t="s">
        <v>4288</v>
      </c>
    </row>
    <row r="3896" spans="1:17" x14ac:dyDescent="0.25">
      <c r="A3896" t="s">
        <v>11605</v>
      </c>
      <c r="B3896" t="s">
        <v>44</v>
      </c>
      <c r="C3896">
        <v>1</v>
      </c>
      <c r="D3896" t="s">
        <v>18</v>
      </c>
      <c r="E3896" t="s">
        <v>29</v>
      </c>
      <c r="F3896" s="1">
        <v>0.41666666666666669</v>
      </c>
      <c r="G3896" t="s">
        <v>10596</v>
      </c>
      <c r="H3896" t="s">
        <v>4285</v>
      </c>
      <c r="I3896">
        <v>60</v>
      </c>
      <c r="J3896">
        <v>71</v>
      </c>
      <c r="K3896" s="4">
        <v>1.1111010001111099E+44</v>
      </c>
      <c r="L3896" t="s">
        <v>38</v>
      </c>
      <c r="M3896" t="s">
        <v>915</v>
      </c>
      <c r="N3896" t="s">
        <v>11511</v>
      </c>
      <c r="O3896" t="s">
        <v>25</v>
      </c>
      <c r="P3896" t="s">
        <v>45</v>
      </c>
      <c r="Q3896" t="s">
        <v>4289</v>
      </c>
    </row>
    <row r="3897" spans="1:17" x14ac:dyDescent="0.25">
      <c r="A3897" t="s">
        <v>11605</v>
      </c>
      <c r="B3897" t="s">
        <v>44</v>
      </c>
      <c r="C3897">
        <v>2</v>
      </c>
      <c r="D3897" t="s">
        <v>18</v>
      </c>
      <c r="E3897" t="s">
        <v>29</v>
      </c>
      <c r="F3897" s="1">
        <v>0.45833333333333331</v>
      </c>
      <c r="G3897" t="s">
        <v>10596</v>
      </c>
      <c r="H3897" t="s">
        <v>4285</v>
      </c>
      <c r="I3897">
        <v>60</v>
      </c>
      <c r="J3897">
        <v>54</v>
      </c>
      <c r="K3897" s="4">
        <v>1.1111010001111099E+44</v>
      </c>
      <c r="L3897" t="s">
        <v>38</v>
      </c>
      <c r="M3897" t="s">
        <v>915</v>
      </c>
      <c r="N3897" t="s">
        <v>11511</v>
      </c>
      <c r="O3897" t="s">
        <v>25</v>
      </c>
      <c r="P3897" t="s">
        <v>45</v>
      </c>
      <c r="Q3897" t="s">
        <v>4290</v>
      </c>
    </row>
    <row r="3898" spans="1:17" x14ac:dyDescent="0.25">
      <c r="A3898" t="s">
        <v>11607</v>
      </c>
      <c r="B3898" t="s">
        <v>391</v>
      </c>
      <c r="C3898">
        <v>1</v>
      </c>
      <c r="D3898" t="s">
        <v>18</v>
      </c>
      <c r="E3898" t="s">
        <v>42</v>
      </c>
      <c r="F3898" s="1">
        <v>0.41666666666666669</v>
      </c>
      <c r="G3898" t="s">
        <v>11509</v>
      </c>
      <c r="H3898" t="s">
        <v>3965</v>
      </c>
      <c r="I3898">
        <v>60</v>
      </c>
      <c r="J3898">
        <v>90</v>
      </c>
      <c r="K3898" s="4">
        <v>1.1111100111111E+24</v>
      </c>
      <c r="L3898" t="s">
        <v>11608</v>
      </c>
      <c r="M3898" t="s">
        <v>24</v>
      </c>
      <c r="N3898" t="s">
        <v>11511</v>
      </c>
      <c r="O3898" t="s">
        <v>66</v>
      </c>
      <c r="P3898" t="s">
        <v>9372</v>
      </c>
      <c r="Q3898" t="s">
        <v>4291</v>
      </c>
    </row>
    <row r="3899" spans="1:17" x14ac:dyDescent="0.25">
      <c r="A3899" t="s">
        <v>11607</v>
      </c>
      <c r="B3899" t="s">
        <v>391</v>
      </c>
      <c r="C3899">
        <v>2</v>
      </c>
      <c r="D3899" t="s">
        <v>18</v>
      </c>
      <c r="E3899" t="s">
        <v>42</v>
      </c>
      <c r="F3899" s="1">
        <v>0.45833333333333331</v>
      </c>
      <c r="G3899" t="s">
        <v>11509</v>
      </c>
      <c r="H3899" t="s">
        <v>3965</v>
      </c>
      <c r="I3899">
        <v>60</v>
      </c>
      <c r="J3899">
        <v>81</v>
      </c>
      <c r="K3899" s="4">
        <v>1.1111100111111E+24</v>
      </c>
      <c r="L3899" t="s">
        <v>11608</v>
      </c>
      <c r="M3899" t="s">
        <v>24</v>
      </c>
      <c r="N3899" t="s">
        <v>11511</v>
      </c>
      <c r="O3899" t="s">
        <v>66</v>
      </c>
      <c r="P3899" t="s">
        <v>9372</v>
      </c>
      <c r="Q3899" t="s">
        <v>4292</v>
      </c>
    </row>
    <row r="3900" spans="1:17" x14ac:dyDescent="0.25">
      <c r="A3900" t="s">
        <v>11607</v>
      </c>
      <c r="B3900" t="s">
        <v>17</v>
      </c>
      <c r="C3900">
        <v>1</v>
      </c>
      <c r="D3900" t="s">
        <v>18</v>
      </c>
      <c r="E3900" t="s">
        <v>29</v>
      </c>
      <c r="F3900" s="1">
        <v>0.54166666666666663</v>
      </c>
      <c r="G3900" t="s">
        <v>10775</v>
      </c>
      <c r="H3900" t="s">
        <v>11609</v>
      </c>
      <c r="I3900">
        <v>120</v>
      </c>
      <c r="J3900">
        <v>171</v>
      </c>
      <c r="K3900" s="4">
        <v>1.1111100111111E+24</v>
      </c>
      <c r="L3900" t="s">
        <v>11608</v>
      </c>
      <c r="M3900" t="s">
        <v>915</v>
      </c>
      <c r="N3900" t="s">
        <v>11511</v>
      </c>
      <c r="O3900" t="s">
        <v>66</v>
      </c>
      <c r="P3900" t="s">
        <v>20</v>
      </c>
      <c r="Q3900" t="s">
        <v>4293</v>
      </c>
    </row>
    <row r="3901" spans="1:17" x14ac:dyDescent="0.25">
      <c r="A3901" t="s">
        <v>11607</v>
      </c>
      <c r="B3901" t="s">
        <v>28</v>
      </c>
      <c r="C3901" t="s">
        <v>411</v>
      </c>
      <c r="D3901" t="s">
        <v>18</v>
      </c>
      <c r="E3901" t="s">
        <v>33</v>
      </c>
      <c r="F3901" s="1">
        <v>0.33333333333333331</v>
      </c>
      <c r="G3901" t="s">
        <v>9139</v>
      </c>
      <c r="H3901" t="s">
        <v>3965</v>
      </c>
      <c r="I3901">
        <v>60</v>
      </c>
      <c r="J3901">
        <v>171</v>
      </c>
      <c r="K3901" s="4">
        <v>1.00000001E+19</v>
      </c>
      <c r="L3901" t="s">
        <v>11608</v>
      </c>
      <c r="M3901" t="s">
        <v>915</v>
      </c>
      <c r="N3901" t="s">
        <v>11511</v>
      </c>
      <c r="O3901" t="s">
        <v>66</v>
      </c>
      <c r="P3901" t="s">
        <v>20</v>
      </c>
      <c r="Q3901" t="s">
        <v>4294</v>
      </c>
    </row>
    <row r="3902" spans="1:17" x14ac:dyDescent="0.25">
      <c r="A3902" t="s">
        <v>11607</v>
      </c>
      <c r="B3902" t="s">
        <v>28</v>
      </c>
      <c r="C3902" t="s">
        <v>413</v>
      </c>
      <c r="D3902" t="s">
        <v>18</v>
      </c>
      <c r="E3902" t="s">
        <v>37</v>
      </c>
      <c r="F3902" s="1">
        <v>0.54166666666666663</v>
      </c>
      <c r="G3902" t="s">
        <v>10775</v>
      </c>
      <c r="H3902" t="s">
        <v>11610</v>
      </c>
      <c r="I3902">
        <v>120</v>
      </c>
      <c r="J3902">
        <v>171</v>
      </c>
      <c r="K3902" s="4">
        <v>1.1111000111109999E+24</v>
      </c>
      <c r="L3902" t="s">
        <v>11608</v>
      </c>
      <c r="M3902" t="s">
        <v>915</v>
      </c>
      <c r="N3902" t="s">
        <v>11511</v>
      </c>
      <c r="O3902" t="s">
        <v>66</v>
      </c>
      <c r="P3902" t="s">
        <v>20</v>
      </c>
      <c r="Q3902" t="s">
        <v>4294</v>
      </c>
    </row>
    <row r="3903" spans="1:17" x14ac:dyDescent="0.25">
      <c r="A3903" t="s">
        <v>11607</v>
      </c>
      <c r="B3903" t="s">
        <v>36</v>
      </c>
      <c r="C3903">
        <v>1</v>
      </c>
      <c r="D3903" t="s">
        <v>18</v>
      </c>
      <c r="E3903" t="s">
        <v>42</v>
      </c>
      <c r="F3903" s="1">
        <v>0.64583333333333337</v>
      </c>
      <c r="G3903" t="s">
        <v>11509</v>
      </c>
      <c r="H3903" t="s">
        <v>38</v>
      </c>
      <c r="I3903">
        <v>90</v>
      </c>
      <c r="J3903">
        <v>86</v>
      </c>
      <c r="K3903" s="4">
        <v>1E+20</v>
      </c>
      <c r="L3903" t="s">
        <v>38</v>
      </c>
      <c r="M3903" t="s">
        <v>24</v>
      </c>
      <c r="N3903" t="s">
        <v>11511</v>
      </c>
      <c r="O3903" t="s">
        <v>66</v>
      </c>
      <c r="P3903" t="s">
        <v>39</v>
      </c>
      <c r="Q3903" t="s">
        <v>4295</v>
      </c>
    </row>
    <row r="3904" spans="1:17" x14ac:dyDescent="0.25">
      <c r="A3904" t="s">
        <v>11607</v>
      </c>
      <c r="B3904" t="s">
        <v>36</v>
      </c>
      <c r="C3904">
        <v>2</v>
      </c>
      <c r="D3904" t="s">
        <v>18</v>
      </c>
      <c r="E3904" t="s">
        <v>42</v>
      </c>
      <c r="F3904" s="1">
        <v>0.70833333333333337</v>
      </c>
      <c r="G3904" t="s">
        <v>11509</v>
      </c>
      <c r="H3904" t="s">
        <v>38</v>
      </c>
      <c r="I3904">
        <v>90</v>
      </c>
      <c r="J3904">
        <v>85</v>
      </c>
      <c r="K3904" s="4">
        <v>1E+20</v>
      </c>
      <c r="L3904" t="s">
        <v>38</v>
      </c>
      <c r="M3904" t="s">
        <v>24</v>
      </c>
      <c r="N3904" t="s">
        <v>11511</v>
      </c>
      <c r="O3904" t="s">
        <v>66</v>
      </c>
      <c r="P3904" t="s">
        <v>39</v>
      </c>
      <c r="Q3904" t="s">
        <v>4296</v>
      </c>
    </row>
    <row r="3905" spans="1:17" x14ac:dyDescent="0.25">
      <c r="A3905" t="s">
        <v>11611</v>
      </c>
      <c r="B3905" t="s">
        <v>163</v>
      </c>
      <c r="C3905">
        <v>1</v>
      </c>
      <c r="D3905" t="s">
        <v>18</v>
      </c>
      <c r="E3905" t="s">
        <v>29</v>
      </c>
      <c r="F3905" s="1">
        <v>0.375</v>
      </c>
      <c r="G3905" t="s">
        <v>10609</v>
      </c>
      <c r="H3905" t="s">
        <v>38</v>
      </c>
      <c r="I3905">
        <v>60</v>
      </c>
      <c r="J3905">
        <v>60</v>
      </c>
      <c r="K3905" s="4">
        <v>1.1101000111109999E+42</v>
      </c>
      <c r="L3905" t="s">
        <v>38</v>
      </c>
      <c r="M3905" t="s">
        <v>915</v>
      </c>
      <c r="N3905" t="s">
        <v>11511</v>
      </c>
      <c r="O3905" t="s">
        <v>25</v>
      </c>
      <c r="P3905" t="s">
        <v>9205</v>
      </c>
      <c r="Q3905" t="s">
        <v>4297</v>
      </c>
    </row>
    <row r="3906" spans="1:17" x14ac:dyDescent="0.25">
      <c r="A3906" t="s">
        <v>11611</v>
      </c>
      <c r="B3906" t="s">
        <v>163</v>
      </c>
      <c r="C3906">
        <v>2</v>
      </c>
      <c r="D3906" t="s">
        <v>18</v>
      </c>
      <c r="E3906" t="s">
        <v>42</v>
      </c>
      <c r="F3906" s="1">
        <v>0.41666666666666669</v>
      </c>
      <c r="G3906" t="s">
        <v>10609</v>
      </c>
      <c r="H3906" t="s">
        <v>38</v>
      </c>
      <c r="I3906">
        <v>60</v>
      </c>
      <c r="J3906">
        <v>79</v>
      </c>
      <c r="K3906" s="4">
        <v>1.111100011111E+42</v>
      </c>
      <c r="L3906" t="s">
        <v>38</v>
      </c>
      <c r="M3906" t="s">
        <v>915</v>
      </c>
      <c r="N3906" t="s">
        <v>11511</v>
      </c>
      <c r="O3906" t="s">
        <v>25</v>
      </c>
      <c r="P3906" t="s">
        <v>9205</v>
      </c>
      <c r="Q3906" t="s">
        <v>4298</v>
      </c>
    </row>
    <row r="3907" spans="1:17" x14ac:dyDescent="0.25">
      <c r="A3907" t="s">
        <v>11611</v>
      </c>
      <c r="B3907" t="s">
        <v>17</v>
      </c>
      <c r="C3907">
        <v>1</v>
      </c>
      <c r="D3907" t="s">
        <v>18</v>
      </c>
      <c r="E3907" t="s">
        <v>29</v>
      </c>
      <c r="F3907" s="1">
        <v>0.54166666666666663</v>
      </c>
      <c r="G3907" t="s">
        <v>10775</v>
      </c>
      <c r="H3907" t="s">
        <v>4299</v>
      </c>
      <c r="I3907">
        <v>120</v>
      </c>
      <c r="J3907">
        <v>175</v>
      </c>
      <c r="K3907" s="4">
        <v>1.1111010001111099E+44</v>
      </c>
      <c r="L3907" t="s">
        <v>11612</v>
      </c>
      <c r="M3907" t="s">
        <v>915</v>
      </c>
      <c r="N3907" t="s">
        <v>11511</v>
      </c>
      <c r="O3907" t="s">
        <v>25</v>
      </c>
      <c r="P3907" t="s">
        <v>20</v>
      </c>
      <c r="Q3907" t="s">
        <v>4300</v>
      </c>
    </row>
    <row r="3908" spans="1:17" x14ac:dyDescent="0.25">
      <c r="A3908" t="s">
        <v>11611</v>
      </c>
      <c r="B3908" t="s">
        <v>28</v>
      </c>
      <c r="C3908">
        <v>1</v>
      </c>
      <c r="D3908" t="s">
        <v>18</v>
      </c>
      <c r="E3908" t="s">
        <v>42</v>
      </c>
      <c r="F3908" s="1">
        <v>0.625</v>
      </c>
      <c r="G3908" t="s">
        <v>10244</v>
      </c>
      <c r="H3908" t="s">
        <v>4299</v>
      </c>
      <c r="I3908">
        <v>120</v>
      </c>
      <c r="J3908">
        <v>175</v>
      </c>
      <c r="K3908" s="4">
        <v>1.1111110001111099E+44</v>
      </c>
      <c r="L3908" t="s">
        <v>11612</v>
      </c>
      <c r="M3908" t="s">
        <v>915</v>
      </c>
      <c r="N3908" t="s">
        <v>11511</v>
      </c>
      <c r="O3908" t="s">
        <v>25</v>
      </c>
      <c r="P3908" t="s">
        <v>20</v>
      </c>
      <c r="Q3908" t="s">
        <v>4301</v>
      </c>
    </row>
    <row r="3909" spans="1:17" x14ac:dyDescent="0.25">
      <c r="A3909" t="s">
        <v>11611</v>
      </c>
      <c r="B3909" t="s">
        <v>36</v>
      </c>
      <c r="C3909">
        <v>1</v>
      </c>
      <c r="D3909" t="s">
        <v>18</v>
      </c>
      <c r="E3909" t="s">
        <v>42</v>
      </c>
      <c r="F3909" s="1">
        <v>0.72916666666666663</v>
      </c>
      <c r="G3909" t="s">
        <v>11613</v>
      </c>
      <c r="H3909" t="s">
        <v>38</v>
      </c>
      <c r="I3909">
        <v>60</v>
      </c>
      <c r="J3909">
        <v>175</v>
      </c>
      <c r="K3909" s="4">
        <v>9.9999999999999994E+38</v>
      </c>
      <c r="L3909" t="s">
        <v>38</v>
      </c>
      <c r="M3909" t="s">
        <v>915</v>
      </c>
      <c r="N3909" t="s">
        <v>11511</v>
      </c>
      <c r="O3909" t="s">
        <v>25</v>
      </c>
      <c r="P3909" t="s">
        <v>39</v>
      </c>
      <c r="Q3909" t="s">
        <v>4302</v>
      </c>
    </row>
    <row r="3910" spans="1:17" x14ac:dyDescent="0.25">
      <c r="A3910" t="s">
        <v>11611</v>
      </c>
      <c r="B3910" t="s">
        <v>41</v>
      </c>
      <c r="C3910">
        <v>1</v>
      </c>
      <c r="D3910" t="s">
        <v>18</v>
      </c>
      <c r="E3910" t="s">
        <v>42</v>
      </c>
      <c r="F3910" s="1">
        <v>0.72916666666666663</v>
      </c>
      <c r="G3910" t="s">
        <v>11614</v>
      </c>
      <c r="H3910" t="s">
        <v>38</v>
      </c>
      <c r="I3910">
        <v>60</v>
      </c>
      <c r="J3910">
        <v>175</v>
      </c>
      <c r="K3910" s="4">
        <v>9.9999999999999996E+30</v>
      </c>
      <c r="L3910" t="s">
        <v>38</v>
      </c>
      <c r="M3910" t="s">
        <v>915</v>
      </c>
      <c r="N3910" t="s">
        <v>11511</v>
      </c>
      <c r="O3910" t="s">
        <v>25</v>
      </c>
      <c r="P3910" t="s">
        <v>39</v>
      </c>
      <c r="Q3910" t="s">
        <v>4303</v>
      </c>
    </row>
    <row r="3911" spans="1:17" x14ac:dyDescent="0.25">
      <c r="A3911" t="s">
        <v>11615</v>
      </c>
      <c r="B3911" t="s">
        <v>405</v>
      </c>
      <c r="C3911">
        <v>1</v>
      </c>
      <c r="D3911" t="s">
        <v>18</v>
      </c>
      <c r="E3911" t="s">
        <v>19</v>
      </c>
      <c r="F3911" s="1">
        <v>0.33333333333333331</v>
      </c>
      <c r="G3911" t="s">
        <v>11616</v>
      </c>
      <c r="H3911" t="s">
        <v>4100</v>
      </c>
      <c r="I3911">
        <v>60</v>
      </c>
      <c r="J3911">
        <v>0</v>
      </c>
      <c r="K3911" s="4">
        <v>9.9999999999999995E+33</v>
      </c>
      <c r="L3911" t="s">
        <v>11617</v>
      </c>
      <c r="M3911" t="s">
        <v>24</v>
      </c>
      <c r="N3911" t="s">
        <v>11511</v>
      </c>
      <c r="O3911" t="s">
        <v>25</v>
      </c>
      <c r="P3911" t="s">
        <v>395</v>
      </c>
      <c r="Q3911" t="s">
        <v>4304</v>
      </c>
    </row>
    <row r="3912" spans="1:17" x14ac:dyDescent="0.25">
      <c r="A3912" t="s">
        <v>11615</v>
      </c>
      <c r="B3912" t="s">
        <v>405</v>
      </c>
      <c r="C3912">
        <v>2</v>
      </c>
      <c r="D3912" t="s">
        <v>18</v>
      </c>
      <c r="E3912" t="s">
        <v>19</v>
      </c>
      <c r="F3912" s="1">
        <v>0.41666666666666669</v>
      </c>
      <c r="G3912" t="s">
        <v>11616</v>
      </c>
      <c r="H3912" t="s">
        <v>4100</v>
      </c>
      <c r="I3912">
        <v>60</v>
      </c>
      <c r="J3912">
        <v>7</v>
      </c>
      <c r="K3912" s="4">
        <v>9.9999999999999995E+33</v>
      </c>
      <c r="L3912" t="s">
        <v>11617</v>
      </c>
      <c r="M3912" t="s">
        <v>24</v>
      </c>
      <c r="N3912" t="s">
        <v>11511</v>
      </c>
      <c r="O3912" t="s">
        <v>25</v>
      </c>
      <c r="P3912" t="s">
        <v>395</v>
      </c>
      <c r="Q3912" t="s">
        <v>4305</v>
      </c>
    </row>
    <row r="3913" spans="1:17" x14ac:dyDescent="0.25">
      <c r="A3913" t="s">
        <v>11615</v>
      </c>
      <c r="B3913" t="s">
        <v>405</v>
      </c>
      <c r="C3913">
        <v>3</v>
      </c>
      <c r="D3913" t="s">
        <v>18</v>
      </c>
      <c r="E3913" t="s">
        <v>33</v>
      </c>
      <c r="F3913" s="1">
        <v>0.45833333333333331</v>
      </c>
      <c r="G3913" t="s">
        <v>11616</v>
      </c>
      <c r="H3913" t="s">
        <v>4100</v>
      </c>
      <c r="I3913">
        <v>60</v>
      </c>
      <c r="J3913">
        <v>7</v>
      </c>
      <c r="K3913" s="4">
        <v>9.9999999999999995E+32</v>
      </c>
      <c r="L3913" t="s">
        <v>11617</v>
      </c>
      <c r="M3913" t="s">
        <v>24</v>
      </c>
      <c r="N3913" t="s">
        <v>11511</v>
      </c>
      <c r="O3913" t="s">
        <v>25</v>
      </c>
      <c r="P3913" t="s">
        <v>395</v>
      </c>
      <c r="Q3913" t="s">
        <v>4306</v>
      </c>
    </row>
    <row r="3914" spans="1:17" x14ac:dyDescent="0.25">
      <c r="A3914" t="s">
        <v>11615</v>
      </c>
      <c r="B3914" t="s">
        <v>405</v>
      </c>
      <c r="C3914">
        <v>4</v>
      </c>
      <c r="D3914" t="s">
        <v>18</v>
      </c>
      <c r="E3914" t="s">
        <v>33</v>
      </c>
      <c r="F3914" s="1">
        <v>0.375</v>
      </c>
      <c r="G3914" t="s">
        <v>11616</v>
      </c>
      <c r="H3914" t="s">
        <v>4100</v>
      </c>
      <c r="I3914">
        <v>60</v>
      </c>
      <c r="J3914">
        <v>6</v>
      </c>
      <c r="K3914" s="4">
        <v>9.9999999999999995E+33</v>
      </c>
      <c r="L3914" t="s">
        <v>11617</v>
      </c>
      <c r="M3914" t="s">
        <v>24</v>
      </c>
      <c r="N3914" t="s">
        <v>11511</v>
      </c>
      <c r="O3914" t="s">
        <v>25</v>
      </c>
      <c r="P3914" t="s">
        <v>395</v>
      </c>
      <c r="Q3914" t="s">
        <v>4307</v>
      </c>
    </row>
    <row r="3915" spans="1:17" x14ac:dyDescent="0.25">
      <c r="A3915" t="s">
        <v>11615</v>
      </c>
      <c r="B3915" t="s">
        <v>405</v>
      </c>
      <c r="C3915">
        <v>5</v>
      </c>
      <c r="D3915" t="s">
        <v>18</v>
      </c>
      <c r="E3915" t="s">
        <v>42</v>
      </c>
      <c r="F3915" s="1">
        <v>0.375</v>
      </c>
      <c r="G3915" t="s">
        <v>11616</v>
      </c>
      <c r="H3915" t="s">
        <v>4100</v>
      </c>
      <c r="I3915">
        <v>60</v>
      </c>
      <c r="J3915">
        <v>5</v>
      </c>
      <c r="K3915" s="4">
        <v>9.9999999999999995E+32</v>
      </c>
      <c r="L3915" t="s">
        <v>11617</v>
      </c>
      <c r="M3915" t="s">
        <v>24</v>
      </c>
      <c r="N3915" t="s">
        <v>11511</v>
      </c>
      <c r="O3915" t="s">
        <v>25</v>
      </c>
      <c r="P3915" t="s">
        <v>395</v>
      </c>
      <c r="Q3915" t="s">
        <v>4308</v>
      </c>
    </row>
    <row r="3916" spans="1:17" x14ac:dyDescent="0.25">
      <c r="A3916" t="s">
        <v>11615</v>
      </c>
      <c r="B3916" t="s">
        <v>405</v>
      </c>
      <c r="C3916">
        <v>6</v>
      </c>
      <c r="D3916" t="s">
        <v>18</v>
      </c>
      <c r="E3916" t="s">
        <v>19</v>
      </c>
      <c r="F3916" s="1">
        <v>0.33333333333333331</v>
      </c>
      <c r="G3916" t="s">
        <v>11616</v>
      </c>
      <c r="H3916" t="s">
        <v>4100</v>
      </c>
      <c r="I3916">
        <v>60</v>
      </c>
      <c r="J3916">
        <v>0</v>
      </c>
      <c r="K3916" s="4">
        <v>9.9999999999999995E+32</v>
      </c>
      <c r="L3916" t="s">
        <v>11617</v>
      </c>
      <c r="M3916" t="s">
        <v>24</v>
      </c>
      <c r="N3916" t="s">
        <v>11511</v>
      </c>
      <c r="O3916" t="s">
        <v>25</v>
      </c>
      <c r="P3916" t="s">
        <v>395</v>
      </c>
      <c r="Q3916" t="s">
        <v>4309</v>
      </c>
    </row>
    <row r="3917" spans="1:17" x14ac:dyDescent="0.25">
      <c r="A3917" t="s">
        <v>11615</v>
      </c>
      <c r="B3917" t="s">
        <v>405</v>
      </c>
      <c r="C3917">
        <v>7</v>
      </c>
      <c r="D3917" t="s">
        <v>18</v>
      </c>
      <c r="E3917" t="s">
        <v>19</v>
      </c>
      <c r="F3917" s="1">
        <v>0.41666666666666669</v>
      </c>
      <c r="G3917" t="s">
        <v>11616</v>
      </c>
      <c r="H3917" t="s">
        <v>4100</v>
      </c>
      <c r="I3917">
        <v>60</v>
      </c>
      <c r="J3917">
        <v>8</v>
      </c>
      <c r="K3917" s="4">
        <v>9.9999999999999995E+32</v>
      </c>
      <c r="L3917" t="s">
        <v>11617</v>
      </c>
      <c r="M3917" t="s">
        <v>24</v>
      </c>
      <c r="N3917" t="s">
        <v>11511</v>
      </c>
      <c r="O3917" t="s">
        <v>25</v>
      </c>
      <c r="P3917" t="s">
        <v>395</v>
      </c>
      <c r="Q3917" t="s">
        <v>4310</v>
      </c>
    </row>
    <row r="3918" spans="1:17" x14ac:dyDescent="0.25">
      <c r="A3918" t="s">
        <v>11615</v>
      </c>
      <c r="B3918" t="s">
        <v>405</v>
      </c>
      <c r="C3918">
        <v>8</v>
      </c>
      <c r="D3918" t="s">
        <v>18</v>
      </c>
      <c r="E3918" t="s">
        <v>42</v>
      </c>
      <c r="F3918" s="1">
        <v>0.375</v>
      </c>
      <c r="G3918" t="s">
        <v>11616</v>
      </c>
      <c r="H3918" t="s">
        <v>4100</v>
      </c>
      <c r="I3918">
        <v>60</v>
      </c>
      <c r="J3918">
        <v>8</v>
      </c>
      <c r="K3918" s="4">
        <v>9.9999999999999995E+33</v>
      </c>
      <c r="L3918" t="s">
        <v>11617</v>
      </c>
      <c r="M3918" t="s">
        <v>24</v>
      </c>
      <c r="N3918" t="s">
        <v>11511</v>
      </c>
      <c r="O3918" t="s">
        <v>25</v>
      </c>
      <c r="P3918" t="s">
        <v>395</v>
      </c>
      <c r="Q3918" t="s">
        <v>4311</v>
      </c>
    </row>
    <row r="3919" spans="1:17" x14ac:dyDescent="0.25">
      <c r="A3919" t="s">
        <v>11615</v>
      </c>
      <c r="B3919" t="s">
        <v>405</v>
      </c>
      <c r="C3919">
        <v>9</v>
      </c>
      <c r="D3919" t="s">
        <v>18</v>
      </c>
      <c r="E3919" t="s">
        <v>42</v>
      </c>
      <c r="F3919" s="1">
        <v>0.45833333333333331</v>
      </c>
      <c r="G3919" t="s">
        <v>11616</v>
      </c>
      <c r="H3919" t="s">
        <v>4100</v>
      </c>
      <c r="I3919">
        <v>60</v>
      </c>
      <c r="J3919">
        <v>7</v>
      </c>
      <c r="K3919" s="4">
        <v>9.9999999999999995E+33</v>
      </c>
      <c r="L3919" t="s">
        <v>11617</v>
      </c>
      <c r="M3919" t="s">
        <v>24</v>
      </c>
      <c r="N3919" t="s">
        <v>11511</v>
      </c>
      <c r="O3919" t="s">
        <v>25</v>
      </c>
      <c r="P3919" t="s">
        <v>395</v>
      </c>
      <c r="Q3919" t="s">
        <v>4312</v>
      </c>
    </row>
    <row r="3920" spans="1:17" x14ac:dyDescent="0.25">
      <c r="A3920" t="s">
        <v>11615</v>
      </c>
      <c r="B3920" t="s">
        <v>405</v>
      </c>
      <c r="C3920">
        <v>10</v>
      </c>
      <c r="D3920" t="s">
        <v>18</v>
      </c>
      <c r="E3920" t="s">
        <v>33</v>
      </c>
      <c r="F3920" s="1">
        <v>0.375</v>
      </c>
      <c r="G3920" t="s">
        <v>11616</v>
      </c>
      <c r="H3920" t="s">
        <v>4100</v>
      </c>
      <c r="I3920">
        <v>60</v>
      </c>
      <c r="J3920">
        <v>7</v>
      </c>
      <c r="K3920" s="4">
        <v>9.9999999999999995E+32</v>
      </c>
      <c r="L3920" t="s">
        <v>11617</v>
      </c>
      <c r="M3920" t="s">
        <v>24</v>
      </c>
      <c r="N3920" t="s">
        <v>11511</v>
      </c>
      <c r="O3920" t="s">
        <v>25</v>
      </c>
      <c r="P3920" t="s">
        <v>395</v>
      </c>
      <c r="Q3920" t="s">
        <v>4313</v>
      </c>
    </row>
    <row r="3921" spans="1:17" x14ac:dyDescent="0.25">
      <c r="A3921" t="s">
        <v>11615</v>
      </c>
      <c r="B3921" t="s">
        <v>405</v>
      </c>
      <c r="C3921">
        <v>11</v>
      </c>
      <c r="D3921" t="s">
        <v>18</v>
      </c>
      <c r="E3921" t="s">
        <v>42</v>
      </c>
      <c r="F3921" s="1">
        <v>0.45833333333333331</v>
      </c>
      <c r="G3921" t="s">
        <v>11616</v>
      </c>
      <c r="H3921" t="s">
        <v>4100</v>
      </c>
      <c r="I3921">
        <v>60</v>
      </c>
      <c r="J3921">
        <v>7</v>
      </c>
      <c r="K3921" s="4">
        <v>9.9999999999999995E+32</v>
      </c>
      <c r="L3921" t="s">
        <v>11617</v>
      </c>
      <c r="M3921" t="s">
        <v>24</v>
      </c>
      <c r="N3921" t="s">
        <v>11511</v>
      </c>
      <c r="O3921" t="s">
        <v>25</v>
      </c>
      <c r="P3921" t="s">
        <v>395</v>
      </c>
      <c r="Q3921" t="s">
        <v>4314</v>
      </c>
    </row>
    <row r="3922" spans="1:17" x14ac:dyDescent="0.25">
      <c r="A3922" t="s">
        <v>11615</v>
      </c>
      <c r="B3922" t="s">
        <v>405</v>
      </c>
      <c r="C3922">
        <v>12</v>
      </c>
      <c r="D3922" t="s">
        <v>18</v>
      </c>
      <c r="E3922" t="s">
        <v>19</v>
      </c>
      <c r="F3922" s="1">
        <v>0.375</v>
      </c>
      <c r="G3922" t="s">
        <v>11616</v>
      </c>
      <c r="H3922" t="s">
        <v>4100</v>
      </c>
      <c r="I3922">
        <v>60</v>
      </c>
      <c r="J3922">
        <v>5</v>
      </c>
      <c r="K3922" s="4">
        <v>9.9999999999999995E+33</v>
      </c>
      <c r="L3922" t="s">
        <v>11617</v>
      </c>
      <c r="M3922" t="s">
        <v>24</v>
      </c>
      <c r="N3922" t="s">
        <v>11511</v>
      </c>
      <c r="O3922" t="s">
        <v>25</v>
      </c>
      <c r="P3922" t="s">
        <v>395</v>
      </c>
      <c r="Q3922" t="s">
        <v>4315</v>
      </c>
    </row>
    <row r="3923" spans="1:17" x14ac:dyDescent="0.25">
      <c r="A3923" t="s">
        <v>11615</v>
      </c>
      <c r="B3923" t="s">
        <v>405</v>
      </c>
      <c r="C3923">
        <v>13</v>
      </c>
      <c r="D3923" t="s">
        <v>18</v>
      </c>
      <c r="E3923" t="s">
        <v>19</v>
      </c>
      <c r="F3923" s="1">
        <v>0.45833333333333331</v>
      </c>
      <c r="G3923" t="s">
        <v>11616</v>
      </c>
      <c r="H3923" t="s">
        <v>4100</v>
      </c>
      <c r="I3923">
        <v>60</v>
      </c>
      <c r="J3923">
        <v>6</v>
      </c>
      <c r="K3923" s="4">
        <v>9.9999999999999995E+33</v>
      </c>
      <c r="L3923" t="s">
        <v>11617</v>
      </c>
      <c r="M3923" t="s">
        <v>24</v>
      </c>
      <c r="N3923" t="s">
        <v>11511</v>
      </c>
      <c r="O3923" t="s">
        <v>25</v>
      </c>
      <c r="P3923" t="s">
        <v>395</v>
      </c>
      <c r="Q3923" t="s">
        <v>4316</v>
      </c>
    </row>
    <row r="3924" spans="1:17" x14ac:dyDescent="0.25">
      <c r="A3924" t="s">
        <v>11615</v>
      </c>
      <c r="B3924" t="s">
        <v>405</v>
      </c>
      <c r="C3924">
        <v>14</v>
      </c>
      <c r="D3924" t="s">
        <v>18</v>
      </c>
      <c r="E3924" t="s">
        <v>33</v>
      </c>
      <c r="F3924" s="1">
        <v>0.5</v>
      </c>
      <c r="G3924" t="s">
        <v>11616</v>
      </c>
      <c r="H3924" t="s">
        <v>4100</v>
      </c>
      <c r="I3924">
        <v>60</v>
      </c>
      <c r="J3924">
        <v>7</v>
      </c>
      <c r="K3924" s="4">
        <v>9.9999999999999995E+32</v>
      </c>
      <c r="L3924" t="s">
        <v>11617</v>
      </c>
      <c r="M3924" t="s">
        <v>24</v>
      </c>
      <c r="N3924" t="s">
        <v>11511</v>
      </c>
      <c r="O3924" t="s">
        <v>25</v>
      </c>
      <c r="P3924" t="s">
        <v>395</v>
      </c>
      <c r="Q3924" t="s">
        <v>4317</v>
      </c>
    </row>
    <row r="3925" spans="1:17" x14ac:dyDescent="0.25">
      <c r="A3925" t="s">
        <v>11615</v>
      </c>
      <c r="B3925" t="s">
        <v>405</v>
      </c>
      <c r="C3925">
        <v>15</v>
      </c>
      <c r="D3925" t="s">
        <v>18</v>
      </c>
      <c r="E3925" t="s">
        <v>33</v>
      </c>
      <c r="F3925" s="1">
        <v>0.41666666666666669</v>
      </c>
      <c r="G3925" t="s">
        <v>11616</v>
      </c>
      <c r="H3925" t="s">
        <v>4100</v>
      </c>
      <c r="I3925">
        <v>60</v>
      </c>
      <c r="J3925">
        <v>7</v>
      </c>
      <c r="K3925" s="4">
        <v>9.9999999999999995E+33</v>
      </c>
      <c r="L3925" t="s">
        <v>11617</v>
      </c>
      <c r="M3925" t="s">
        <v>24</v>
      </c>
      <c r="N3925" t="s">
        <v>11511</v>
      </c>
      <c r="O3925" t="s">
        <v>25</v>
      </c>
      <c r="P3925" t="s">
        <v>395</v>
      </c>
      <c r="Q3925" t="s">
        <v>4318</v>
      </c>
    </row>
    <row r="3926" spans="1:17" x14ac:dyDescent="0.25">
      <c r="A3926" t="s">
        <v>11615</v>
      </c>
      <c r="B3926" t="s">
        <v>405</v>
      </c>
      <c r="C3926">
        <v>16</v>
      </c>
      <c r="D3926" t="s">
        <v>18</v>
      </c>
      <c r="E3926" t="s">
        <v>42</v>
      </c>
      <c r="F3926" s="1">
        <v>0.41666666666666669</v>
      </c>
      <c r="G3926" t="s">
        <v>11616</v>
      </c>
      <c r="H3926" t="s">
        <v>4100</v>
      </c>
      <c r="I3926">
        <v>60</v>
      </c>
      <c r="J3926">
        <v>5</v>
      </c>
      <c r="K3926" s="4">
        <v>9.9999999999999995E+32</v>
      </c>
      <c r="L3926" t="s">
        <v>11617</v>
      </c>
      <c r="M3926" t="s">
        <v>24</v>
      </c>
      <c r="N3926" t="s">
        <v>11511</v>
      </c>
      <c r="O3926" t="s">
        <v>25</v>
      </c>
      <c r="P3926" t="s">
        <v>395</v>
      </c>
      <c r="Q3926" t="s">
        <v>4319</v>
      </c>
    </row>
    <row r="3927" spans="1:17" x14ac:dyDescent="0.25">
      <c r="A3927" t="s">
        <v>11615</v>
      </c>
      <c r="B3927" t="s">
        <v>405</v>
      </c>
      <c r="C3927">
        <v>17</v>
      </c>
      <c r="D3927" t="s">
        <v>18</v>
      </c>
      <c r="E3927" t="s">
        <v>19</v>
      </c>
      <c r="F3927" s="1">
        <v>0.375</v>
      </c>
      <c r="G3927" t="s">
        <v>11616</v>
      </c>
      <c r="H3927" t="s">
        <v>4100</v>
      </c>
      <c r="I3927">
        <v>60</v>
      </c>
      <c r="J3927">
        <v>2</v>
      </c>
      <c r="K3927" s="4">
        <v>9.9999999999999995E+32</v>
      </c>
      <c r="L3927" t="s">
        <v>11617</v>
      </c>
      <c r="M3927" t="s">
        <v>24</v>
      </c>
      <c r="N3927" t="s">
        <v>11511</v>
      </c>
      <c r="O3927" t="s">
        <v>25</v>
      </c>
      <c r="P3927" t="s">
        <v>395</v>
      </c>
      <c r="Q3927" t="s">
        <v>4320</v>
      </c>
    </row>
    <row r="3928" spans="1:17" x14ac:dyDescent="0.25">
      <c r="A3928" t="s">
        <v>11615</v>
      </c>
      <c r="B3928" t="s">
        <v>405</v>
      </c>
      <c r="C3928">
        <v>18</v>
      </c>
      <c r="D3928" t="s">
        <v>18</v>
      </c>
      <c r="E3928" t="s">
        <v>19</v>
      </c>
      <c r="F3928" s="1">
        <v>0.45833333333333331</v>
      </c>
      <c r="G3928" t="s">
        <v>11616</v>
      </c>
      <c r="H3928" t="s">
        <v>4100</v>
      </c>
      <c r="I3928">
        <v>60</v>
      </c>
      <c r="J3928">
        <v>7</v>
      </c>
      <c r="K3928" s="4">
        <v>9.9999999999999995E+32</v>
      </c>
      <c r="L3928" t="s">
        <v>11617</v>
      </c>
      <c r="M3928" t="s">
        <v>24</v>
      </c>
      <c r="N3928" t="s">
        <v>11511</v>
      </c>
      <c r="O3928" t="s">
        <v>25</v>
      </c>
      <c r="P3928" t="s">
        <v>395</v>
      </c>
      <c r="Q3928" t="s">
        <v>4321</v>
      </c>
    </row>
    <row r="3929" spans="1:17" x14ac:dyDescent="0.25">
      <c r="A3929" t="s">
        <v>11615</v>
      </c>
      <c r="B3929" t="s">
        <v>405</v>
      </c>
      <c r="C3929">
        <v>19</v>
      </c>
      <c r="D3929" t="s">
        <v>18</v>
      </c>
      <c r="E3929" t="s">
        <v>42</v>
      </c>
      <c r="F3929" s="1">
        <v>0.41666666666666669</v>
      </c>
      <c r="G3929" t="s">
        <v>11616</v>
      </c>
      <c r="H3929" t="s">
        <v>4100</v>
      </c>
      <c r="I3929">
        <v>60</v>
      </c>
      <c r="J3929">
        <v>7</v>
      </c>
      <c r="K3929" s="4">
        <v>9.9999999999999995E+33</v>
      </c>
      <c r="L3929" t="s">
        <v>11617</v>
      </c>
      <c r="M3929" t="s">
        <v>24</v>
      </c>
      <c r="N3929" t="s">
        <v>11511</v>
      </c>
      <c r="O3929" t="s">
        <v>25</v>
      </c>
      <c r="P3929" t="s">
        <v>395</v>
      </c>
      <c r="Q3929" t="s">
        <v>4322</v>
      </c>
    </row>
    <row r="3930" spans="1:17" x14ac:dyDescent="0.25">
      <c r="A3930" t="s">
        <v>11615</v>
      </c>
      <c r="B3930" t="s">
        <v>405</v>
      </c>
      <c r="C3930">
        <v>20</v>
      </c>
      <c r="D3930" t="s">
        <v>18</v>
      </c>
      <c r="E3930" t="s">
        <v>42</v>
      </c>
      <c r="F3930" s="1">
        <v>0.5</v>
      </c>
      <c r="G3930" t="s">
        <v>11616</v>
      </c>
      <c r="H3930" t="s">
        <v>4100</v>
      </c>
      <c r="I3930">
        <v>60</v>
      </c>
      <c r="J3930">
        <v>7</v>
      </c>
      <c r="K3930" s="4">
        <v>9.9999999999999995E+33</v>
      </c>
      <c r="L3930" t="s">
        <v>11617</v>
      </c>
      <c r="M3930" t="s">
        <v>24</v>
      </c>
      <c r="N3930" t="s">
        <v>11511</v>
      </c>
      <c r="O3930" t="s">
        <v>25</v>
      </c>
      <c r="P3930" t="s">
        <v>395</v>
      </c>
      <c r="Q3930" t="s">
        <v>4323</v>
      </c>
    </row>
    <row r="3931" spans="1:17" x14ac:dyDescent="0.25">
      <c r="A3931" t="s">
        <v>11615</v>
      </c>
      <c r="B3931" t="s">
        <v>405</v>
      </c>
      <c r="C3931">
        <v>21</v>
      </c>
      <c r="D3931" t="s">
        <v>18</v>
      </c>
      <c r="E3931" t="s">
        <v>33</v>
      </c>
      <c r="F3931" s="1">
        <v>0.41666666666666669</v>
      </c>
      <c r="G3931" t="s">
        <v>11616</v>
      </c>
      <c r="H3931" t="s">
        <v>4100</v>
      </c>
      <c r="I3931">
        <v>60</v>
      </c>
      <c r="J3931">
        <v>8</v>
      </c>
      <c r="K3931" s="4">
        <v>9.9999999999999995E+32</v>
      </c>
      <c r="L3931" t="s">
        <v>11617</v>
      </c>
      <c r="M3931" t="s">
        <v>24</v>
      </c>
      <c r="N3931" t="s">
        <v>11511</v>
      </c>
      <c r="O3931" t="s">
        <v>25</v>
      </c>
      <c r="P3931" t="s">
        <v>395</v>
      </c>
      <c r="Q3931" t="s">
        <v>4324</v>
      </c>
    </row>
    <row r="3932" spans="1:17" x14ac:dyDescent="0.25">
      <c r="A3932" t="s">
        <v>11615</v>
      </c>
      <c r="B3932" t="s">
        <v>405</v>
      </c>
      <c r="C3932">
        <v>22</v>
      </c>
      <c r="D3932" t="s">
        <v>18</v>
      </c>
      <c r="E3932" t="s">
        <v>42</v>
      </c>
      <c r="F3932" s="1">
        <v>0.5</v>
      </c>
      <c r="G3932" t="s">
        <v>11616</v>
      </c>
      <c r="H3932" t="s">
        <v>4100</v>
      </c>
      <c r="I3932">
        <v>60</v>
      </c>
      <c r="J3932">
        <v>8</v>
      </c>
      <c r="K3932" s="4">
        <v>9.9999999999999995E+32</v>
      </c>
      <c r="L3932" t="s">
        <v>11617</v>
      </c>
      <c r="M3932" t="s">
        <v>24</v>
      </c>
      <c r="N3932" t="s">
        <v>11511</v>
      </c>
      <c r="O3932" t="s">
        <v>25</v>
      </c>
      <c r="P3932" t="s">
        <v>395</v>
      </c>
      <c r="Q3932" t="s">
        <v>4325</v>
      </c>
    </row>
    <row r="3933" spans="1:17" x14ac:dyDescent="0.25">
      <c r="A3933" t="s">
        <v>11615</v>
      </c>
      <c r="B3933" t="s">
        <v>418</v>
      </c>
      <c r="C3933">
        <v>1</v>
      </c>
      <c r="D3933" t="s">
        <v>18</v>
      </c>
      <c r="E3933" t="s">
        <v>33</v>
      </c>
      <c r="F3933" s="1">
        <v>0.45833333333333331</v>
      </c>
      <c r="G3933" t="s">
        <v>11616</v>
      </c>
      <c r="H3933" t="s">
        <v>4100</v>
      </c>
      <c r="I3933">
        <v>60</v>
      </c>
      <c r="J3933">
        <v>7</v>
      </c>
      <c r="K3933" s="4">
        <v>1.0000000000000001E+32</v>
      </c>
      <c r="L3933" t="s">
        <v>11617</v>
      </c>
      <c r="M3933" t="s">
        <v>24</v>
      </c>
      <c r="N3933" t="s">
        <v>11511</v>
      </c>
      <c r="O3933" t="s">
        <v>25</v>
      </c>
      <c r="P3933" t="s">
        <v>395</v>
      </c>
      <c r="Q3933" t="s">
        <v>4326</v>
      </c>
    </row>
    <row r="3934" spans="1:17" x14ac:dyDescent="0.25">
      <c r="A3934" t="s">
        <v>11615</v>
      </c>
      <c r="B3934" t="s">
        <v>418</v>
      </c>
      <c r="C3934">
        <v>2</v>
      </c>
      <c r="D3934" t="s">
        <v>18</v>
      </c>
      <c r="E3934" t="s">
        <v>42</v>
      </c>
      <c r="F3934" s="1">
        <v>0.45833333333333331</v>
      </c>
      <c r="G3934" t="s">
        <v>11616</v>
      </c>
      <c r="H3934" t="s">
        <v>4100</v>
      </c>
      <c r="I3934">
        <v>60</v>
      </c>
      <c r="J3934">
        <v>7</v>
      </c>
      <c r="K3934" s="4">
        <v>9.9999999999999996E+30</v>
      </c>
      <c r="L3934" t="s">
        <v>11617</v>
      </c>
      <c r="M3934" t="s">
        <v>24</v>
      </c>
      <c r="N3934" t="s">
        <v>11511</v>
      </c>
      <c r="O3934" t="s">
        <v>25</v>
      </c>
      <c r="P3934" t="s">
        <v>395</v>
      </c>
      <c r="Q3934" t="s">
        <v>4327</v>
      </c>
    </row>
    <row r="3935" spans="1:17" x14ac:dyDescent="0.25">
      <c r="A3935" t="s">
        <v>11615</v>
      </c>
      <c r="B3935" t="s">
        <v>418</v>
      </c>
      <c r="C3935">
        <v>3</v>
      </c>
      <c r="D3935" t="s">
        <v>18</v>
      </c>
      <c r="E3935" t="s">
        <v>33</v>
      </c>
      <c r="F3935" s="1">
        <v>0.45833333333333331</v>
      </c>
      <c r="G3935" t="s">
        <v>11616</v>
      </c>
      <c r="H3935" t="s">
        <v>4100</v>
      </c>
      <c r="I3935">
        <v>60</v>
      </c>
      <c r="J3935">
        <v>7</v>
      </c>
      <c r="K3935" s="4">
        <v>9.9999999999999996E+30</v>
      </c>
      <c r="L3935" t="s">
        <v>11617</v>
      </c>
      <c r="M3935" t="s">
        <v>24</v>
      </c>
      <c r="N3935" t="s">
        <v>11511</v>
      </c>
      <c r="O3935" t="s">
        <v>25</v>
      </c>
      <c r="P3935" t="s">
        <v>395</v>
      </c>
      <c r="Q3935" t="s">
        <v>4328</v>
      </c>
    </row>
    <row r="3936" spans="1:17" x14ac:dyDescent="0.25">
      <c r="A3936" t="s">
        <v>11615</v>
      </c>
      <c r="B3936" t="s">
        <v>418</v>
      </c>
      <c r="C3936">
        <v>4</v>
      </c>
      <c r="D3936" t="s">
        <v>18</v>
      </c>
      <c r="E3936" t="s">
        <v>33</v>
      </c>
      <c r="F3936" s="1">
        <v>0.375</v>
      </c>
      <c r="G3936" t="s">
        <v>11616</v>
      </c>
      <c r="H3936" t="s">
        <v>4100</v>
      </c>
      <c r="I3936">
        <v>60</v>
      </c>
      <c r="J3936">
        <v>6</v>
      </c>
      <c r="K3936" s="4">
        <v>1.0000000000000001E+32</v>
      </c>
      <c r="L3936" t="s">
        <v>11617</v>
      </c>
      <c r="M3936" t="s">
        <v>24</v>
      </c>
      <c r="N3936" t="s">
        <v>11511</v>
      </c>
      <c r="O3936" t="s">
        <v>25</v>
      </c>
      <c r="P3936" t="s">
        <v>395</v>
      </c>
      <c r="Q3936" t="s">
        <v>4329</v>
      </c>
    </row>
    <row r="3937" spans="1:17" x14ac:dyDescent="0.25">
      <c r="A3937" t="s">
        <v>11615</v>
      </c>
      <c r="B3937" t="s">
        <v>418</v>
      </c>
      <c r="C3937">
        <v>5</v>
      </c>
      <c r="D3937" t="s">
        <v>18</v>
      </c>
      <c r="E3937" t="s">
        <v>42</v>
      </c>
      <c r="F3937" s="1">
        <v>0.375</v>
      </c>
      <c r="G3937" t="s">
        <v>11616</v>
      </c>
      <c r="H3937" t="s">
        <v>4100</v>
      </c>
      <c r="I3937">
        <v>60</v>
      </c>
      <c r="J3937">
        <v>6</v>
      </c>
      <c r="K3937" s="4">
        <v>1.0000000000000001E+32</v>
      </c>
      <c r="L3937" t="s">
        <v>11617</v>
      </c>
      <c r="M3937" t="s">
        <v>24</v>
      </c>
      <c r="N3937" t="s">
        <v>11511</v>
      </c>
      <c r="O3937" t="s">
        <v>25</v>
      </c>
      <c r="P3937" t="s">
        <v>395</v>
      </c>
      <c r="Q3937" t="s">
        <v>4330</v>
      </c>
    </row>
    <row r="3938" spans="1:17" x14ac:dyDescent="0.25">
      <c r="A3938" t="s">
        <v>11615</v>
      </c>
      <c r="B3938" t="s">
        <v>418</v>
      </c>
      <c r="C3938">
        <v>6</v>
      </c>
      <c r="D3938" t="s">
        <v>18</v>
      </c>
      <c r="E3938" t="s">
        <v>19</v>
      </c>
      <c r="F3938" s="1">
        <v>0.33333333333333331</v>
      </c>
      <c r="G3938" t="s">
        <v>11616</v>
      </c>
      <c r="H3938" t="s">
        <v>4100</v>
      </c>
      <c r="I3938">
        <v>60</v>
      </c>
      <c r="J3938">
        <v>0</v>
      </c>
      <c r="K3938" s="4">
        <v>1.0000000000000001E+32</v>
      </c>
      <c r="L3938" t="s">
        <v>11617</v>
      </c>
      <c r="M3938" t="s">
        <v>24</v>
      </c>
      <c r="N3938" t="s">
        <v>11511</v>
      </c>
      <c r="O3938" t="s">
        <v>25</v>
      </c>
      <c r="P3938" t="s">
        <v>395</v>
      </c>
      <c r="Q3938" t="s">
        <v>4331</v>
      </c>
    </row>
    <row r="3939" spans="1:17" x14ac:dyDescent="0.25">
      <c r="A3939" t="s">
        <v>11615</v>
      </c>
      <c r="B3939" t="s">
        <v>418</v>
      </c>
      <c r="C3939">
        <v>7</v>
      </c>
      <c r="D3939" t="s">
        <v>18</v>
      </c>
      <c r="E3939" t="s">
        <v>19</v>
      </c>
      <c r="F3939" s="1">
        <v>0.41666666666666669</v>
      </c>
      <c r="G3939" t="s">
        <v>11616</v>
      </c>
      <c r="H3939" t="s">
        <v>4100</v>
      </c>
      <c r="I3939">
        <v>60</v>
      </c>
      <c r="J3939">
        <v>7</v>
      </c>
      <c r="K3939" s="4">
        <v>1.0000000000000001E+32</v>
      </c>
      <c r="L3939" t="s">
        <v>11617</v>
      </c>
      <c r="M3939" t="s">
        <v>24</v>
      </c>
      <c r="N3939" t="s">
        <v>11511</v>
      </c>
      <c r="O3939" t="s">
        <v>25</v>
      </c>
      <c r="P3939" t="s">
        <v>395</v>
      </c>
      <c r="Q3939" t="s">
        <v>4332</v>
      </c>
    </row>
    <row r="3940" spans="1:17" x14ac:dyDescent="0.25">
      <c r="A3940" t="s">
        <v>11615</v>
      </c>
      <c r="B3940" t="s">
        <v>418</v>
      </c>
      <c r="C3940">
        <v>8</v>
      </c>
      <c r="D3940" t="s">
        <v>18</v>
      </c>
      <c r="E3940" t="s">
        <v>19</v>
      </c>
      <c r="F3940" s="1">
        <v>0.41666666666666669</v>
      </c>
      <c r="G3940" t="s">
        <v>11616</v>
      </c>
      <c r="H3940" t="s">
        <v>4100</v>
      </c>
      <c r="I3940">
        <v>60</v>
      </c>
      <c r="J3940">
        <v>7</v>
      </c>
      <c r="K3940" s="4">
        <v>9.9999999999999996E+30</v>
      </c>
      <c r="L3940" t="s">
        <v>11617</v>
      </c>
      <c r="M3940" t="s">
        <v>24</v>
      </c>
      <c r="N3940" t="s">
        <v>11511</v>
      </c>
      <c r="O3940" t="s">
        <v>25</v>
      </c>
      <c r="P3940" t="s">
        <v>395</v>
      </c>
      <c r="Q3940" t="s">
        <v>4333</v>
      </c>
    </row>
    <row r="3941" spans="1:17" x14ac:dyDescent="0.25">
      <c r="A3941" t="s">
        <v>11615</v>
      </c>
      <c r="B3941" t="s">
        <v>418</v>
      </c>
      <c r="C3941">
        <v>9</v>
      </c>
      <c r="D3941" t="s">
        <v>18</v>
      </c>
      <c r="E3941" t="s">
        <v>33</v>
      </c>
      <c r="F3941" s="1">
        <v>0.375</v>
      </c>
      <c r="G3941" t="s">
        <v>11616</v>
      </c>
      <c r="H3941" t="s">
        <v>4100</v>
      </c>
      <c r="I3941">
        <v>60</v>
      </c>
      <c r="J3941">
        <v>5</v>
      </c>
      <c r="K3941" s="4">
        <v>9.9999999999999996E+30</v>
      </c>
      <c r="L3941" t="s">
        <v>11617</v>
      </c>
      <c r="M3941" t="s">
        <v>24</v>
      </c>
      <c r="N3941" t="s">
        <v>11511</v>
      </c>
      <c r="O3941" t="s">
        <v>25</v>
      </c>
      <c r="P3941" t="s">
        <v>395</v>
      </c>
      <c r="Q3941" t="s">
        <v>4334</v>
      </c>
    </row>
    <row r="3942" spans="1:17" x14ac:dyDescent="0.25">
      <c r="A3942" t="s">
        <v>11615</v>
      </c>
      <c r="B3942" t="s">
        <v>418</v>
      </c>
      <c r="C3942">
        <v>10</v>
      </c>
      <c r="D3942" t="s">
        <v>18</v>
      </c>
      <c r="E3942" t="s">
        <v>42</v>
      </c>
      <c r="F3942" s="1">
        <v>0.375</v>
      </c>
      <c r="G3942" t="s">
        <v>11616</v>
      </c>
      <c r="H3942" t="s">
        <v>4100</v>
      </c>
      <c r="I3942">
        <v>60</v>
      </c>
      <c r="J3942">
        <v>0</v>
      </c>
      <c r="K3942" s="4">
        <v>9.9999999999999996E+30</v>
      </c>
      <c r="L3942" t="s">
        <v>11617</v>
      </c>
      <c r="M3942" t="s">
        <v>24</v>
      </c>
      <c r="N3942" t="s">
        <v>11511</v>
      </c>
      <c r="O3942" t="s">
        <v>25</v>
      </c>
      <c r="P3942" t="s">
        <v>395</v>
      </c>
      <c r="Q3942" t="s">
        <v>4335</v>
      </c>
    </row>
    <row r="3943" spans="1:17" x14ac:dyDescent="0.25">
      <c r="A3943" t="s">
        <v>11615</v>
      </c>
      <c r="B3943" t="s">
        <v>418</v>
      </c>
      <c r="C3943">
        <v>11</v>
      </c>
      <c r="D3943" t="s">
        <v>18</v>
      </c>
      <c r="E3943" t="s">
        <v>42</v>
      </c>
      <c r="F3943" s="1">
        <v>0.45833333333333331</v>
      </c>
      <c r="G3943" t="s">
        <v>11616</v>
      </c>
      <c r="H3943" t="s">
        <v>4100</v>
      </c>
      <c r="I3943">
        <v>60</v>
      </c>
      <c r="J3943">
        <v>7</v>
      </c>
      <c r="K3943" s="4">
        <v>1.0000000000000001E+32</v>
      </c>
      <c r="L3943" t="s">
        <v>11617</v>
      </c>
      <c r="M3943" t="s">
        <v>24</v>
      </c>
      <c r="N3943" t="s">
        <v>11511</v>
      </c>
      <c r="O3943" t="s">
        <v>25</v>
      </c>
      <c r="P3943" t="s">
        <v>395</v>
      </c>
      <c r="Q3943" t="s">
        <v>4336</v>
      </c>
    </row>
    <row r="3944" spans="1:17" x14ac:dyDescent="0.25">
      <c r="A3944" t="s">
        <v>11615</v>
      </c>
      <c r="B3944" t="s">
        <v>418</v>
      </c>
      <c r="C3944">
        <v>12</v>
      </c>
      <c r="D3944" t="s">
        <v>18</v>
      </c>
      <c r="E3944" t="s">
        <v>33</v>
      </c>
      <c r="F3944" s="1">
        <v>0.5</v>
      </c>
      <c r="G3944" t="s">
        <v>11616</v>
      </c>
      <c r="H3944" t="s">
        <v>4100</v>
      </c>
      <c r="I3944">
        <v>60</v>
      </c>
      <c r="J3944">
        <v>7</v>
      </c>
      <c r="K3944" s="4">
        <v>1.0000000000000001E+32</v>
      </c>
      <c r="L3944" t="s">
        <v>11617</v>
      </c>
      <c r="M3944" t="s">
        <v>24</v>
      </c>
      <c r="N3944" t="s">
        <v>11511</v>
      </c>
      <c r="O3944" t="s">
        <v>25</v>
      </c>
      <c r="P3944" t="s">
        <v>395</v>
      </c>
      <c r="Q3944" t="s">
        <v>4337</v>
      </c>
    </row>
    <row r="3945" spans="1:17" x14ac:dyDescent="0.25">
      <c r="A3945" t="s">
        <v>11615</v>
      </c>
      <c r="B3945" t="s">
        <v>418</v>
      </c>
      <c r="C3945">
        <v>13</v>
      </c>
      <c r="D3945" t="s">
        <v>18</v>
      </c>
      <c r="E3945" t="s">
        <v>42</v>
      </c>
      <c r="F3945" s="1">
        <v>0.5</v>
      </c>
      <c r="G3945" t="s">
        <v>11616</v>
      </c>
      <c r="H3945" t="s">
        <v>4100</v>
      </c>
      <c r="I3945">
        <v>60</v>
      </c>
      <c r="J3945">
        <v>7</v>
      </c>
      <c r="K3945" s="4">
        <v>9.9999999999999996E+30</v>
      </c>
      <c r="L3945" t="s">
        <v>11617</v>
      </c>
      <c r="M3945" t="s">
        <v>24</v>
      </c>
      <c r="N3945" t="s">
        <v>11511</v>
      </c>
      <c r="O3945" t="s">
        <v>25</v>
      </c>
      <c r="P3945" t="s">
        <v>395</v>
      </c>
      <c r="Q3945" t="s">
        <v>4338</v>
      </c>
    </row>
    <row r="3946" spans="1:17" x14ac:dyDescent="0.25">
      <c r="A3946" t="s">
        <v>11615</v>
      </c>
      <c r="B3946" t="s">
        <v>418</v>
      </c>
      <c r="C3946">
        <v>14</v>
      </c>
      <c r="D3946" t="s">
        <v>18</v>
      </c>
      <c r="E3946" t="s">
        <v>33</v>
      </c>
      <c r="F3946" s="1">
        <v>0.5</v>
      </c>
      <c r="G3946" t="s">
        <v>11616</v>
      </c>
      <c r="H3946" t="s">
        <v>4100</v>
      </c>
      <c r="I3946">
        <v>60</v>
      </c>
      <c r="J3946">
        <v>7</v>
      </c>
      <c r="K3946" s="4">
        <v>9.9999999999999996E+30</v>
      </c>
      <c r="L3946" t="s">
        <v>11617</v>
      </c>
      <c r="M3946" t="s">
        <v>24</v>
      </c>
      <c r="N3946" t="s">
        <v>11511</v>
      </c>
      <c r="O3946" t="s">
        <v>25</v>
      </c>
      <c r="P3946" t="s">
        <v>395</v>
      </c>
      <c r="Q3946" t="s">
        <v>4339</v>
      </c>
    </row>
    <row r="3947" spans="1:17" x14ac:dyDescent="0.25">
      <c r="A3947" t="s">
        <v>11615</v>
      </c>
      <c r="B3947" t="s">
        <v>418</v>
      </c>
      <c r="C3947">
        <v>15</v>
      </c>
      <c r="D3947" t="s">
        <v>18</v>
      </c>
      <c r="E3947" t="s">
        <v>33</v>
      </c>
      <c r="F3947" s="1">
        <v>0.41666666666666669</v>
      </c>
      <c r="G3947" t="s">
        <v>11616</v>
      </c>
      <c r="H3947" t="s">
        <v>4100</v>
      </c>
      <c r="I3947">
        <v>60</v>
      </c>
      <c r="J3947">
        <v>6</v>
      </c>
      <c r="K3947" s="4">
        <v>1.0000000000000001E+32</v>
      </c>
      <c r="L3947" t="s">
        <v>11617</v>
      </c>
      <c r="M3947" t="s">
        <v>24</v>
      </c>
      <c r="N3947" t="s">
        <v>11511</v>
      </c>
      <c r="O3947" t="s">
        <v>25</v>
      </c>
      <c r="P3947" t="s">
        <v>395</v>
      </c>
      <c r="Q3947" t="s">
        <v>4340</v>
      </c>
    </row>
    <row r="3948" spans="1:17" x14ac:dyDescent="0.25">
      <c r="A3948" t="s">
        <v>11615</v>
      </c>
      <c r="B3948" t="s">
        <v>418</v>
      </c>
      <c r="C3948">
        <v>16</v>
      </c>
      <c r="D3948" t="s">
        <v>18</v>
      </c>
      <c r="E3948" t="s">
        <v>42</v>
      </c>
      <c r="F3948" s="1">
        <v>0.41666666666666669</v>
      </c>
      <c r="G3948" t="s">
        <v>11616</v>
      </c>
      <c r="H3948" t="s">
        <v>4100</v>
      </c>
      <c r="I3948">
        <v>60</v>
      </c>
      <c r="J3948">
        <v>7</v>
      </c>
      <c r="K3948" s="4">
        <v>1.0000000000000001E+32</v>
      </c>
      <c r="L3948" t="s">
        <v>11617</v>
      </c>
      <c r="M3948" t="s">
        <v>24</v>
      </c>
      <c r="N3948" t="s">
        <v>11511</v>
      </c>
      <c r="O3948" t="s">
        <v>25</v>
      </c>
      <c r="P3948" t="s">
        <v>395</v>
      </c>
      <c r="Q3948" t="s">
        <v>4341</v>
      </c>
    </row>
    <row r="3949" spans="1:17" x14ac:dyDescent="0.25">
      <c r="A3949" t="s">
        <v>11615</v>
      </c>
      <c r="B3949" t="s">
        <v>418</v>
      </c>
      <c r="C3949">
        <v>17</v>
      </c>
      <c r="D3949" t="s">
        <v>18</v>
      </c>
      <c r="E3949" t="s">
        <v>19</v>
      </c>
      <c r="F3949" s="1">
        <v>0.375</v>
      </c>
      <c r="G3949" t="s">
        <v>11616</v>
      </c>
      <c r="H3949" t="s">
        <v>4100</v>
      </c>
      <c r="I3949">
        <v>60</v>
      </c>
      <c r="J3949">
        <v>7</v>
      </c>
      <c r="K3949" s="4">
        <v>1.0000000000000001E+32</v>
      </c>
      <c r="L3949" t="s">
        <v>11617</v>
      </c>
      <c r="M3949" t="s">
        <v>24</v>
      </c>
      <c r="N3949" t="s">
        <v>11511</v>
      </c>
      <c r="O3949" t="s">
        <v>25</v>
      </c>
      <c r="P3949" t="s">
        <v>395</v>
      </c>
      <c r="Q3949" t="s">
        <v>4342</v>
      </c>
    </row>
    <row r="3950" spans="1:17" x14ac:dyDescent="0.25">
      <c r="A3950" t="s">
        <v>11615</v>
      </c>
      <c r="B3950" t="s">
        <v>418</v>
      </c>
      <c r="C3950">
        <v>18</v>
      </c>
      <c r="D3950" t="s">
        <v>18</v>
      </c>
      <c r="E3950" t="s">
        <v>19</v>
      </c>
      <c r="F3950" s="1">
        <v>0.45833333333333331</v>
      </c>
      <c r="G3950" t="s">
        <v>11616</v>
      </c>
      <c r="H3950" t="s">
        <v>4100</v>
      </c>
      <c r="I3950">
        <v>60</v>
      </c>
      <c r="J3950">
        <v>7</v>
      </c>
      <c r="K3950" s="4">
        <v>1.0000000000000001E+32</v>
      </c>
      <c r="L3950" t="s">
        <v>11617</v>
      </c>
      <c r="M3950" t="s">
        <v>24</v>
      </c>
      <c r="N3950" t="s">
        <v>11511</v>
      </c>
      <c r="O3950" t="s">
        <v>25</v>
      </c>
      <c r="P3950" t="s">
        <v>395</v>
      </c>
      <c r="Q3950" t="s">
        <v>4343</v>
      </c>
    </row>
    <row r="3951" spans="1:17" x14ac:dyDescent="0.25">
      <c r="A3951" t="s">
        <v>11615</v>
      </c>
      <c r="B3951" t="s">
        <v>418</v>
      </c>
      <c r="C3951">
        <v>19</v>
      </c>
      <c r="D3951" t="s">
        <v>18</v>
      </c>
      <c r="E3951" t="s">
        <v>19</v>
      </c>
      <c r="F3951" s="1">
        <v>0.45833333333333331</v>
      </c>
      <c r="G3951" t="s">
        <v>11616</v>
      </c>
      <c r="H3951" t="s">
        <v>4100</v>
      </c>
      <c r="I3951">
        <v>60</v>
      </c>
      <c r="J3951">
        <v>7</v>
      </c>
      <c r="K3951" s="4">
        <v>9.9999999999999996E+30</v>
      </c>
      <c r="L3951" t="s">
        <v>11617</v>
      </c>
      <c r="M3951" t="s">
        <v>24</v>
      </c>
      <c r="N3951" t="s">
        <v>11511</v>
      </c>
      <c r="O3951" t="s">
        <v>25</v>
      </c>
      <c r="P3951" t="s">
        <v>395</v>
      </c>
      <c r="Q3951" t="s">
        <v>4344</v>
      </c>
    </row>
    <row r="3952" spans="1:17" x14ac:dyDescent="0.25">
      <c r="A3952" t="s">
        <v>11615</v>
      </c>
      <c r="B3952" t="s">
        <v>418</v>
      </c>
      <c r="C3952">
        <v>20</v>
      </c>
      <c r="D3952" t="s">
        <v>18</v>
      </c>
      <c r="E3952" t="s">
        <v>33</v>
      </c>
      <c r="F3952" s="1">
        <v>0.41666666666666669</v>
      </c>
      <c r="G3952" t="s">
        <v>11616</v>
      </c>
      <c r="H3952" t="s">
        <v>4100</v>
      </c>
      <c r="I3952">
        <v>60</v>
      </c>
      <c r="J3952">
        <v>5</v>
      </c>
      <c r="K3952" s="4">
        <v>9.9999999999999996E+30</v>
      </c>
      <c r="L3952" t="s">
        <v>11617</v>
      </c>
      <c r="M3952" t="s">
        <v>24</v>
      </c>
      <c r="N3952" t="s">
        <v>11511</v>
      </c>
      <c r="O3952" t="s">
        <v>25</v>
      </c>
      <c r="P3952" t="s">
        <v>395</v>
      </c>
      <c r="Q3952" t="s">
        <v>4345</v>
      </c>
    </row>
    <row r="3953" spans="1:17" x14ac:dyDescent="0.25">
      <c r="A3953" t="s">
        <v>11615</v>
      </c>
      <c r="B3953" t="s">
        <v>418</v>
      </c>
      <c r="C3953">
        <v>21</v>
      </c>
      <c r="D3953" t="s">
        <v>18</v>
      </c>
      <c r="E3953" t="s">
        <v>42</v>
      </c>
      <c r="F3953" s="1">
        <v>0.41666666666666669</v>
      </c>
      <c r="G3953" t="s">
        <v>11616</v>
      </c>
      <c r="H3953" t="s">
        <v>4100</v>
      </c>
      <c r="I3953">
        <v>60</v>
      </c>
      <c r="J3953">
        <v>5</v>
      </c>
      <c r="K3953" s="4">
        <v>9.9999999999999996E+30</v>
      </c>
      <c r="L3953" t="s">
        <v>11617</v>
      </c>
      <c r="M3953" t="s">
        <v>24</v>
      </c>
      <c r="N3953" t="s">
        <v>11511</v>
      </c>
      <c r="O3953" t="s">
        <v>25</v>
      </c>
      <c r="P3953" t="s">
        <v>395</v>
      </c>
      <c r="Q3953" t="s">
        <v>4346</v>
      </c>
    </row>
    <row r="3954" spans="1:17" x14ac:dyDescent="0.25">
      <c r="A3954" t="s">
        <v>11615</v>
      </c>
      <c r="B3954" t="s">
        <v>418</v>
      </c>
      <c r="C3954">
        <v>22</v>
      </c>
      <c r="D3954" t="s">
        <v>18</v>
      </c>
      <c r="E3954" t="s">
        <v>42</v>
      </c>
      <c r="F3954" s="1">
        <v>0.5</v>
      </c>
      <c r="G3954" t="s">
        <v>11616</v>
      </c>
      <c r="H3954" t="s">
        <v>4100</v>
      </c>
      <c r="I3954">
        <v>60</v>
      </c>
      <c r="J3954">
        <v>7</v>
      </c>
      <c r="K3954" s="4">
        <v>1.0000000000000001E+32</v>
      </c>
      <c r="L3954" t="s">
        <v>11617</v>
      </c>
      <c r="M3954" t="s">
        <v>24</v>
      </c>
      <c r="N3954" t="s">
        <v>11511</v>
      </c>
      <c r="O3954" t="s">
        <v>25</v>
      </c>
      <c r="P3954" t="s">
        <v>395</v>
      </c>
      <c r="Q3954" t="s">
        <v>4347</v>
      </c>
    </row>
    <row r="3955" spans="1:17" x14ac:dyDescent="0.25">
      <c r="A3955" t="s">
        <v>11615</v>
      </c>
      <c r="B3955" t="s">
        <v>17</v>
      </c>
      <c r="C3955">
        <v>1</v>
      </c>
      <c r="D3955" t="s">
        <v>18</v>
      </c>
      <c r="E3955" t="s">
        <v>19</v>
      </c>
      <c r="F3955" s="1">
        <v>0.54166666666666663</v>
      </c>
      <c r="G3955" t="s">
        <v>10775</v>
      </c>
      <c r="H3955" t="s">
        <v>11618</v>
      </c>
      <c r="I3955">
        <v>120</v>
      </c>
      <c r="J3955">
        <v>131</v>
      </c>
      <c r="K3955" s="4">
        <v>1.1111010001111099E+44</v>
      </c>
      <c r="L3955" t="s">
        <v>11617</v>
      </c>
      <c r="M3955" t="s">
        <v>915</v>
      </c>
      <c r="N3955" t="s">
        <v>11511</v>
      </c>
      <c r="O3955" t="s">
        <v>25</v>
      </c>
      <c r="P3955" t="s">
        <v>20</v>
      </c>
      <c r="Q3955" t="s">
        <v>4350</v>
      </c>
    </row>
    <row r="3956" spans="1:17" x14ac:dyDescent="0.25">
      <c r="A3956" t="s">
        <v>11615</v>
      </c>
      <c r="B3956" t="s">
        <v>28</v>
      </c>
      <c r="C3956">
        <v>1</v>
      </c>
      <c r="D3956" t="s">
        <v>18</v>
      </c>
      <c r="E3956" t="s">
        <v>33</v>
      </c>
      <c r="F3956" s="1">
        <v>0.58333333333333337</v>
      </c>
      <c r="G3956" t="s">
        <v>10775</v>
      </c>
      <c r="H3956" t="s">
        <v>11619</v>
      </c>
      <c r="I3956">
        <v>120</v>
      </c>
      <c r="J3956">
        <v>131</v>
      </c>
      <c r="K3956" s="4">
        <v>1.1111110001111099E+44</v>
      </c>
      <c r="L3956" t="s">
        <v>11617</v>
      </c>
      <c r="M3956" t="s">
        <v>915</v>
      </c>
      <c r="N3956" t="s">
        <v>11511</v>
      </c>
      <c r="O3956" t="s">
        <v>25</v>
      </c>
      <c r="P3956" t="s">
        <v>20</v>
      </c>
      <c r="Q3956" t="s">
        <v>4351</v>
      </c>
    </row>
    <row r="3957" spans="1:17" x14ac:dyDescent="0.25">
      <c r="A3957" t="s">
        <v>11615</v>
      </c>
      <c r="B3957" t="s">
        <v>36</v>
      </c>
      <c r="C3957">
        <v>1</v>
      </c>
      <c r="D3957" t="s">
        <v>18</v>
      </c>
      <c r="E3957" t="s">
        <v>19</v>
      </c>
      <c r="F3957" s="1">
        <v>0.72916666666666663</v>
      </c>
      <c r="G3957" t="s">
        <v>10244</v>
      </c>
      <c r="H3957" t="s">
        <v>38</v>
      </c>
      <c r="I3957">
        <v>60</v>
      </c>
      <c r="J3957">
        <v>131</v>
      </c>
      <c r="K3957" s="4">
        <v>1E+41</v>
      </c>
      <c r="L3957" t="s">
        <v>38</v>
      </c>
      <c r="M3957" t="s">
        <v>915</v>
      </c>
      <c r="N3957" t="s">
        <v>11511</v>
      </c>
      <c r="O3957" t="s">
        <v>25</v>
      </c>
      <c r="P3957" t="s">
        <v>39</v>
      </c>
      <c r="Q3957" t="s">
        <v>4352</v>
      </c>
    </row>
    <row r="3958" spans="1:17" x14ac:dyDescent="0.25">
      <c r="A3958" t="s">
        <v>11615</v>
      </c>
      <c r="B3958" t="s">
        <v>41</v>
      </c>
      <c r="C3958">
        <v>1</v>
      </c>
      <c r="D3958" t="s">
        <v>18</v>
      </c>
      <c r="E3958" t="s">
        <v>33</v>
      </c>
      <c r="F3958" s="1">
        <v>0.72916666666666663</v>
      </c>
      <c r="G3958" t="s">
        <v>9134</v>
      </c>
      <c r="H3958" t="s">
        <v>38</v>
      </c>
      <c r="I3958">
        <v>60</v>
      </c>
      <c r="J3958">
        <v>131</v>
      </c>
      <c r="K3958" s="4">
        <v>9.9999999999999994E+38</v>
      </c>
      <c r="L3958" t="s">
        <v>38</v>
      </c>
      <c r="M3958" t="s">
        <v>24</v>
      </c>
      <c r="N3958" t="s">
        <v>11511</v>
      </c>
      <c r="O3958" t="s">
        <v>25</v>
      </c>
      <c r="P3958" t="s">
        <v>39</v>
      </c>
      <c r="Q3958" t="s">
        <v>4353</v>
      </c>
    </row>
    <row r="3959" spans="1:17" x14ac:dyDescent="0.25">
      <c r="A3959" t="s">
        <v>11615</v>
      </c>
      <c r="B3959" t="s">
        <v>44</v>
      </c>
      <c r="C3959">
        <v>1</v>
      </c>
      <c r="D3959" t="s">
        <v>18</v>
      </c>
      <c r="E3959" t="s">
        <v>37</v>
      </c>
      <c r="F3959" s="1">
        <v>0.625</v>
      </c>
      <c r="G3959" t="s">
        <v>10775</v>
      </c>
      <c r="H3959" t="s">
        <v>11620</v>
      </c>
      <c r="I3959">
        <v>60</v>
      </c>
      <c r="J3959">
        <v>131</v>
      </c>
      <c r="K3959" s="4">
        <v>1.1101100011111E+43</v>
      </c>
      <c r="L3959" t="s">
        <v>11617</v>
      </c>
      <c r="M3959" t="s">
        <v>915</v>
      </c>
      <c r="N3959" t="s">
        <v>11511</v>
      </c>
      <c r="O3959" t="s">
        <v>25</v>
      </c>
      <c r="P3959" t="s">
        <v>45</v>
      </c>
      <c r="Q3959" t="s">
        <v>4354</v>
      </c>
    </row>
    <row r="3960" spans="1:17" x14ac:dyDescent="0.25">
      <c r="A3960" t="s">
        <v>11621</v>
      </c>
      <c r="B3960" t="s">
        <v>17</v>
      </c>
      <c r="C3960">
        <v>1</v>
      </c>
      <c r="D3960" t="s">
        <v>18</v>
      </c>
      <c r="E3960" t="s">
        <v>19</v>
      </c>
      <c r="F3960" s="1">
        <v>0.625</v>
      </c>
      <c r="G3960" t="s">
        <v>10244</v>
      </c>
      <c r="H3960" t="s">
        <v>4348</v>
      </c>
      <c r="I3960">
        <v>120</v>
      </c>
      <c r="J3960">
        <v>144</v>
      </c>
      <c r="K3960" s="4">
        <v>1.1111100111111E+24</v>
      </c>
      <c r="L3960" t="s">
        <v>11622</v>
      </c>
      <c r="M3960" t="s">
        <v>915</v>
      </c>
      <c r="N3960" t="s">
        <v>11511</v>
      </c>
      <c r="O3960" t="s">
        <v>66</v>
      </c>
      <c r="P3960" t="s">
        <v>20</v>
      </c>
      <c r="Q3960" t="s">
        <v>4355</v>
      </c>
    </row>
    <row r="3961" spans="1:17" x14ac:dyDescent="0.25">
      <c r="A3961" t="s">
        <v>11621</v>
      </c>
      <c r="B3961" t="s">
        <v>28</v>
      </c>
      <c r="C3961">
        <v>1</v>
      </c>
      <c r="D3961" t="s">
        <v>18</v>
      </c>
      <c r="E3961" t="s">
        <v>33</v>
      </c>
      <c r="F3961" s="1">
        <v>0.54166666666666663</v>
      </c>
      <c r="G3961" t="s">
        <v>10775</v>
      </c>
      <c r="H3961" t="s">
        <v>4348</v>
      </c>
      <c r="I3961">
        <v>120</v>
      </c>
      <c r="J3961">
        <v>144</v>
      </c>
      <c r="K3961" s="4">
        <v>1.1111100111111E+24</v>
      </c>
      <c r="L3961" t="s">
        <v>11622</v>
      </c>
      <c r="M3961" t="s">
        <v>915</v>
      </c>
      <c r="N3961" t="s">
        <v>11511</v>
      </c>
      <c r="O3961" t="s">
        <v>66</v>
      </c>
      <c r="P3961" t="s">
        <v>20</v>
      </c>
      <c r="Q3961" t="s">
        <v>4356</v>
      </c>
    </row>
    <row r="3962" spans="1:17" x14ac:dyDescent="0.25">
      <c r="A3962" t="s">
        <v>11621</v>
      </c>
      <c r="B3962" t="s">
        <v>44</v>
      </c>
      <c r="C3962">
        <v>1</v>
      </c>
      <c r="D3962" t="s">
        <v>18</v>
      </c>
      <c r="E3962" t="s">
        <v>37</v>
      </c>
      <c r="F3962" s="1">
        <v>0.66666666666666663</v>
      </c>
      <c r="G3962" t="s">
        <v>10244</v>
      </c>
      <c r="H3962" t="s">
        <v>4348</v>
      </c>
      <c r="I3962">
        <v>60</v>
      </c>
      <c r="J3962">
        <v>145</v>
      </c>
      <c r="K3962" s="4">
        <v>1.1111100111111E+24</v>
      </c>
      <c r="L3962" t="s">
        <v>11622</v>
      </c>
      <c r="M3962" t="s">
        <v>915</v>
      </c>
      <c r="N3962" t="s">
        <v>11511</v>
      </c>
      <c r="O3962" t="s">
        <v>66</v>
      </c>
      <c r="P3962" t="s">
        <v>45</v>
      </c>
      <c r="Q3962" t="s">
        <v>4357</v>
      </c>
    </row>
    <row r="3963" spans="1:17" x14ac:dyDescent="0.25">
      <c r="A3963" t="s">
        <v>11623</v>
      </c>
      <c r="B3963" t="s">
        <v>405</v>
      </c>
      <c r="C3963">
        <v>1</v>
      </c>
      <c r="D3963" t="s">
        <v>18</v>
      </c>
      <c r="E3963" t="s">
        <v>19</v>
      </c>
      <c r="F3963" s="1">
        <v>0.45833333333333331</v>
      </c>
      <c r="G3963" t="s">
        <v>11575</v>
      </c>
      <c r="H3963" t="s">
        <v>4184</v>
      </c>
      <c r="I3963">
        <v>60</v>
      </c>
      <c r="J3963">
        <v>12</v>
      </c>
      <c r="K3963" s="4">
        <v>1E+42</v>
      </c>
      <c r="L3963" t="s">
        <v>11624</v>
      </c>
      <c r="M3963" t="s">
        <v>24</v>
      </c>
      <c r="N3963" t="s">
        <v>11511</v>
      </c>
      <c r="O3963" t="s">
        <v>25</v>
      </c>
      <c r="P3963" t="s">
        <v>395</v>
      </c>
      <c r="Q3963" t="s">
        <v>4358</v>
      </c>
    </row>
    <row r="3964" spans="1:17" x14ac:dyDescent="0.25">
      <c r="A3964" t="s">
        <v>11623</v>
      </c>
      <c r="B3964" t="s">
        <v>405</v>
      </c>
      <c r="C3964">
        <v>2</v>
      </c>
      <c r="D3964" t="s">
        <v>18</v>
      </c>
      <c r="E3964" t="s">
        <v>19</v>
      </c>
      <c r="F3964" s="1">
        <v>0.375</v>
      </c>
      <c r="G3964" t="s">
        <v>11575</v>
      </c>
      <c r="H3964" t="s">
        <v>4184</v>
      </c>
      <c r="I3964">
        <v>60</v>
      </c>
      <c r="J3964">
        <v>11</v>
      </c>
      <c r="K3964" s="4">
        <v>1E+42</v>
      </c>
      <c r="L3964" t="s">
        <v>11624</v>
      </c>
      <c r="M3964" t="s">
        <v>24</v>
      </c>
      <c r="N3964" t="s">
        <v>11511</v>
      </c>
      <c r="O3964" t="s">
        <v>25</v>
      </c>
      <c r="P3964" t="s">
        <v>395</v>
      </c>
      <c r="Q3964" t="s">
        <v>4359</v>
      </c>
    </row>
    <row r="3965" spans="1:17" x14ac:dyDescent="0.25">
      <c r="A3965" t="s">
        <v>11623</v>
      </c>
      <c r="B3965" t="s">
        <v>405</v>
      </c>
      <c r="C3965">
        <v>3</v>
      </c>
      <c r="D3965" t="s">
        <v>18</v>
      </c>
      <c r="E3965" t="s">
        <v>19</v>
      </c>
      <c r="F3965" s="1">
        <v>0.41666666666666669</v>
      </c>
      <c r="G3965" t="s">
        <v>11575</v>
      </c>
      <c r="H3965" t="s">
        <v>4184</v>
      </c>
      <c r="I3965">
        <v>60</v>
      </c>
      <c r="J3965">
        <v>11</v>
      </c>
      <c r="K3965" s="4">
        <v>1E+42</v>
      </c>
      <c r="L3965" t="s">
        <v>11624</v>
      </c>
      <c r="M3965" t="s">
        <v>24</v>
      </c>
      <c r="N3965" t="s">
        <v>11511</v>
      </c>
      <c r="O3965" t="s">
        <v>25</v>
      </c>
      <c r="P3965" t="s">
        <v>395</v>
      </c>
      <c r="Q3965" t="s">
        <v>4360</v>
      </c>
    </row>
    <row r="3966" spans="1:17" x14ac:dyDescent="0.25">
      <c r="A3966" t="s">
        <v>11623</v>
      </c>
      <c r="B3966" t="s">
        <v>405</v>
      </c>
      <c r="C3966">
        <v>4</v>
      </c>
      <c r="D3966" t="s">
        <v>18</v>
      </c>
      <c r="E3966" t="s">
        <v>29</v>
      </c>
      <c r="F3966" s="1">
        <v>0.41666666666666669</v>
      </c>
      <c r="G3966" t="s">
        <v>11575</v>
      </c>
      <c r="H3966" t="s">
        <v>4184</v>
      </c>
      <c r="I3966">
        <v>60</v>
      </c>
      <c r="J3966">
        <v>9</v>
      </c>
      <c r="K3966" s="4">
        <v>1E+42</v>
      </c>
      <c r="L3966" t="s">
        <v>11624</v>
      </c>
      <c r="M3966" t="s">
        <v>24</v>
      </c>
      <c r="N3966" t="s">
        <v>11511</v>
      </c>
      <c r="O3966" t="s">
        <v>25</v>
      </c>
      <c r="P3966" t="s">
        <v>395</v>
      </c>
      <c r="Q3966" t="s">
        <v>4361</v>
      </c>
    </row>
    <row r="3967" spans="1:17" x14ac:dyDescent="0.25">
      <c r="A3967" t="s">
        <v>11623</v>
      </c>
      <c r="B3967" t="s">
        <v>405</v>
      </c>
      <c r="C3967">
        <v>5</v>
      </c>
      <c r="D3967" t="s">
        <v>18</v>
      </c>
      <c r="E3967" t="s">
        <v>29</v>
      </c>
      <c r="F3967" s="1">
        <v>0.375</v>
      </c>
      <c r="G3967" t="s">
        <v>11575</v>
      </c>
      <c r="H3967" t="s">
        <v>4184</v>
      </c>
      <c r="I3967">
        <v>60</v>
      </c>
      <c r="J3967">
        <v>12</v>
      </c>
      <c r="K3967" s="4">
        <v>1E+42</v>
      </c>
      <c r="L3967" t="s">
        <v>11624</v>
      </c>
      <c r="M3967" t="s">
        <v>24</v>
      </c>
      <c r="N3967" t="s">
        <v>11511</v>
      </c>
      <c r="O3967" t="s">
        <v>25</v>
      </c>
      <c r="P3967" t="s">
        <v>395</v>
      </c>
      <c r="Q3967" t="s">
        <v>4362</v>
      </c>
    </row>
    <row r="3968" spans="1:17" x14ac:dyDescent="0.25">
      <c r="A3968" t="s">
        <v>11623</v>
      </c>
      <c r="B3968" t="s">
        <v>405</v>
      </c>
      <c r="C3968">
        <v>6</v>
      </c>
      <c r="D3968" t="s">
        <v>18</v>
      </c>
      <c r="E3968" t="s">
        <v>29</v>
      </c>
      <c r="F3968" s="1">
        <v>0.45833333333333331</v>
      </c>
      <c r="G3968" t="s">
        <v>11575</v>
      </c>
      <c r="H3968" t="s">
        <v>4184</v>
      </c>
      <c r="I3968">
        <v>60</v>
      </c>
      <c r="J3968">
        <v>11</v>
      </c>
      <c r="K3968" s="4">
        <v>1E+42</v>
      </c>
      <c r="L3968" t="s">
        <v>11624</v>
      </c>
      <c r="M3968" t="s">
        <v>24</v>
      </c>
      <c r="N3968" t="s">
        <v>11511</v>
      </c>
      <c r="O3968" t="s">
        <v>25</v>
      </c>
      <c r="P3968" t="s">
        <v>395</v>
      </c>
      <c r="Q3968" t="s">
        <v>4363</v>
      </c>
    </row>
    <row r="3969" spans="1:17" x14ac:dyDescent="0.25">
      <c r="A3969" t="s">
        <v>11623</v>
      </c>
      <c r="B3969" t="s">
        <v>405</v>
      </c>
      <c r="C3969">
        <v>7</v>
      </c>
      <c r="D3969" t="s">
        <v>18</v>
      </c>
      <c r="E3969" t="s">
        <v>33</v>
      </c>
      <c r="F3969" s="1">
        <v>0.45833333333333331</v>
      </c>
      <c r="G3969" t="s">
        <v>11575</v>
      </c>
      <c r="H3969" t="s">
        <v>4184</v>
      </c>
      <c r="I3969">
        <v>60</v>
      </c>
      <c r="J3969">
        <v>11</v>
      </c>
      <c r="K3969" s="4">
        <v>1E+42</v>
      </c>
      <c r="L3969" t="s">
        <v>11624</v>
      </c>
      <c r="M3969" t="s">
        <v>24</v>
      </c>
      <c r="N3969" t="s">
        <v>11511</v>
      </c>
      <c r="O3969" t="s">
        <v>25</v>
      </c>
      <c r="P3969" t="s">
        <v>395</v>
      </c>
      <c r="Q3969" t="s">
        <v>4364</v>
      </c>
    </row>
    <row r="3970" spans="1:17" x14ac:dyDescent="0.25">
      <c r="A3970" t="s">
        <v>11623</v>
      </c>
      <c r="B3970" t="s">
        <v>405</v>
      </c>
      <c r="C3970">
        <v>8</v>
      </c>
      <c r="D3970" t="s">
        <v>18</v>
      </c>
      <c r="E3970" t="s">
        <v>33</v>
      </c>
      <c r="F3970" s="1">
        <v>0.375</v>
      </c>
      <c r="G3970" t="s">
        <v>11575</v>
      </c>
      <c r="H3970" t="s">
        <v>4184</v>
      </c>
      <c r="I3970">
        <v>60</v>
      </c>
      <c r="J3970">
        <v>11</v>
      </c>
      <c r="K3970" s="4">
        <v>1E+42</v>
      </c>
      <c r="L3970" t="s">
        <v>11624</v>
      </c>
      <c r="M3970" t="s">
        <v>24</v>
      </c>
      <c r="N3970" t="s">
        <v>11511</v>
      </c>
      <c r="O3970" t="s">
        <v>25</v>
      </c>
      <c r="P3970" t="s">
        <v>395</v>
      </c>
      <c r="Q3970" t="s">
        <v>4365</v>
      </c>
    </row>
    <row r="3971" spans="1:17" x14ac:dyDescent="0.25">
      <c r="A3971" t="s">
        <v>11623</v>
      </c>
      <c r="B3971" t="s">
        <v>405</v>
      </c>
      <c r="C3971">
        <v>9</v>
      </c>
      <c r="D3971" t="s">
        <v>18</v>
      </c>
      <c r="E3971" t="s">
        <v>33</v>
      </c>
      <c r="F3971" s="1">
        <v>0.41666666666666669</v>
      </c>
      <c r="G3971" t="s">
        <v>11575</v>
      </c>
      <c r="H3971" t="s">
        <v>4184</v>
      </c>
      <c r="I3971">
        <v>60</v>
      </c>
      <c r="J3971">
        <v>11</v>
      </c>
      <c r="K3971" s="4">
        <v>1E+42</v>
      </c>
      <c r="L3971" t="s">
        <v>11624</v>
      </c>
      <c r="M3971" t="s">
        <v>24</v>
      </c>
      <c r="N3971" t="s">
        <v>11511</v>
      </c>
      <c r="O3971" t="s">
        <v>25</v>
      </c>
      <c r="P3971" t="s">
        <v>395</v>
      </c>
      <c r="Q3971" t="s">
        <v>4366</v>
      </c>
    </row>
    <row r="3972" spans="1:17" x14ac:dyDescent="0.25">
      <c r="A3972" t="s">
        <v>11623</v>
      </c>
      <c r="B3972" t="s">
        <v>405</v>
      </c>
      <c r="C3972">
        <v>10</v>
      </c>
      <c r="D3972" t="s">
        <v>18</v>
      </c>
      <c r="E3972" t="s">
        <v>42</v>
      </c>
      <c r="F3972" s="1">
        <v>0.45833333333333331</v>
      </c>
      <c r="G3972" t="s">
        <v>11575</v>
      </c>
      <c r="H3972" t="s">
        <v>4184</v>
      </c>
      <c r="I3972">
        <v>60</v>
      </c>
      <c r="J3972">
        <v>11</v>
      </c>
      <c r="K3972" s="4">
        <v>1E+42</v>
      </c>
      <c r="L3972" t="s">
        <v>11624</v>
      </c>
      <c r="M3972" t="s">
        <v>24</v>
      </c>
      <c r="N3972" t="s">
        <v>11511</v>
      </c>
      <c r="O3972" t="s">
        <v>25</v>
      </c>
      <c r="P3972" t="s">
        <v>395</v>
      </c>
      <c r="Q3972" t="s">
        <v>4367</v>
      </c>
    </row>
    <row r="3973" spans="1:17" x14ac:dyDescent="0.25">
      <c r="A3973" t="s">
        <v>11623</v>
      </c>
      <c r="B3973" t="s">
        <v>405</v>
      </c>
      <c r="C3973">
        <v>11</v>
      </c>
      <c r="D3973" t="s">
        <v>18</v>
      </c>
      <c r="E3973" t="s">
        <v>42</v>
      </c>
      <c r="F3973" s="1">
        <v>0.375</v>
      </c>
      <c r="G3973" t="s">
        <v>11575</v>
      </c>
      <c r="H3973" t="s">
        <v>4184</v>
      </c>
      <c r="I3973">
        <v>60</v>
      </c>
      <c r="J3973">
        <v>8</v>
      </c>
      <c r="K3973" s="4">
        <v>1E+42</v>
      </c>
      <c r="L3973" t="s">
        <v>11624</v>
      </c>
      <c r="M3973" t="s">
        <v>24</v>
      </c>
      <c r="N3973" t="s">
        <v>11511</v>
      </c>
      <c r="O3973" t="s">
        <v>25</v>
      </c>
      <c r="P3973" t="s">
        <v>395</v>
      </c>
      <c r="Q3973" t="s">
        <v>4368</v>
      </c>
    </row>
    <row r="3974" spans="1:17" x14ac:dyDescent="0.25">
      <c r="A3974" t="s">
        <v>11623</v>
      </c>
      <c r="B3974" t="s">
        <v>405</v>
      </c>
      <c r="C3974">
        <v>12</v>
      </c>
      <c r="D3974" t="s">
        <v>18</v>
      </c>
      <c r="E3974" t="s">
        <v>42</v>
      </c>
      <c r="F3974" s="1">
        <v>0.41666666666666669</v>
      </c>
      <c r="G3974" t="s">
        <v>11575</v>
      </c>
      <c r="H3974" t="s">
        <v>4184</v>
      </c>
      <c r="I3974">
        <v>60</v>
      </c>
      <c r="J3974">
        <v>10</v>
      </c>
      <c r="K3974" s="4">
        <v>1E+42</v>
      </c>
      <c r="L3974" t="s">
        <v>11624</v>
      </c>
      <c r="M3974" t="s">
        <v>24</v>
      </c>
      <c r="N3974" t="s">
        <v>11511</v>
      </c>
      <c r="O3974" t="s">
        <v>25</v>
      </c>
      <c r="P3974" t="s">
        <v>395</v>
      </c>
      <c r="Q3974" t="s">
        <v>4369</v>
      </c>
    </row>
    <row r="3975" spans="1:17" x14ac:dyDescent="0.25">
      <c r="A3975" t="s">
        <v>11623</v>
      </c>
      <c r="B3975" t="s">
        <v>418</v>
      </c>
      <c r="C3975">
        <v>1</v>
      </c>
      <c r="D3975" t="s">
        <v>18</v>
      </c>
      <c r="E3975" t="s">
        <v>19</v>
      </c>
      <c r="F3975" s="1">
        <v>0.45833333333333331</v>
      </c>
      <c r="G3975" t="s">
        <v>11575</v>
      </c>
      <c r="H3975" t="s">
        <v>4184</v>
      </c>
      <c r="I3975">
        <v>60</v>
      </c>
      <c r="J3975">
        <v>11</v>
      </c>
      <c r="K3975" s="4">
        <v>1E+40</v>
      </c>
      <c r="L3975" t="s">
        <v>11624</v>
      </c>
      <c r="M3975" t="s">
        <v>24</v>
      </c>
      <c r="N3975" t="s">
        <v>11511</v>
      </c>
      <c r="O3975" t="s">
        <v>25</v>
      </c>
      <c r="P3975" t="s">
        <v>395</v>
      </c>
      <c r="Q3975" t="s">
        <v>4370</v>
      </c>
    </row>
    <row r="3976" spans="1:17" x14ac:dyDescent="0.25">
      <c r="A3976" t="s">
        <v>11623</v>
      </c>
      <c r="B3976" t="s">
        <v>418</v>
      </c>
      <c r="C3976">
        <v>2</v>
      </c>
      <c r="D3976" t="s">
        <v>18</v>
      </c>
      <c r="E3976" t="s">
        <v>19</v>
      </c>
      <c r="F3976" s="1">
        <v>0.375</v>
      </c>
      <c r="G3976" t="s">
        <v>11575</v>
      </c>
      <c r="H3976" t="s">
        <v>4184</v>
      </c>
      <c r="I3976">
        <v>60</v>
      </c>
      <c r="J3976">
        <v>11</v>
      </c>
      <c r="K3976" s="4">
        <v>1E+40</v>
      </c>
      <c r="L3976" t="s">
        <v>11624</v>
      </c>
      <c r="M3976" t="s">
        <v>24</v>
      </c>
      <c r="N3976" t="s">
        <v>11511</v>
      </c>
      <c r="O3976" t="s">
        <v>25</v>
      </c>
      <c r="P3976" t="s">
        <v>395</v>
      </c>
      <c r="Q3976" t="s">
        <v>4371</v>
      </c>
    </row>
    <row r="3977" spans="1:17" x14ac:dyDescent="0.25">
      <c r="A3977" t="s">
        <v>11623</v>
      </c>
      <c r="B3977" t="s">
        <v>418</v>
      </c>
      <c r="C3977">
        <v>3</v>
      </c>
      <c r="D3977" t="s">
        <v>18</v>
      </c>
      <c r="E3977" t="s">
        <v>19</v>
      </c>
      <c r="F3977" s="1">
        <v>0.41666666666666669</v>
      </c>
      <c r="G3977" t="s">
        <v>11575</v>
      </c>
      <c r="H3977" t="s">
        <v>4184</v>
      </c>
      <c r="I3977">
        <v>60</v>
      </c>
      <c r="J3977">
        <v>11</v>
      </c>
      <c r="K3977" s="4">
        <v>1E+40</v>
      </c>
      <c r="L3977" t="s">
        <v>11624</v>
      </c>
      <c r="M3977" t="s">
        <v>24</v>
      </c>
      <c r="N3977" t="s">
        <v>11511</v>
      </c>
      <c r="O3977" t="s">
        <v>25</v>
      </c>
      <c r="P3977" t="s">
        <v>395</v>
      </c>
      <c r="Q3977" t="s">
        <v>4372</v>
      </c>
    </row>
    <row r="3978" spans="1:17" x14ac:dyDescent="0.25">
      <c r="A3978" t="s">
        <v>11623</v>
      </c>
      <c r="B3978" t="s">
        <v>418</v>
      </c>
      <c r="C3978">
        <v>4</v>
      </c>
      <c r="D3978" t="s">
        <v>18</v>
      </c>
      <c r="E3978" t="s">
        <v>29</v>
      </c>
      <c r="F3978" s="1">
        <v>0.45833333333333331</v>
      </c>
      <c r="G3978" t="s">
        <v>11575</v>
      </c>
      <c r="H3978" t="s">
        <v>4184</v>
      </c>
      <c r="I3978">
        <v>60</v>
      </c>
      <c r="J3978">
        <v>11</v>
      </c>
      <c r="K3978" s="4">
        <v>1E+40</v>
      </c>
      <c r="L3978" t="s">
        <v>11624</v>
      </c>
      <c r="M3978" t="s">
        <v>24</v>
      </c>
      <c r="N3978" t="s">
        <v>11511</v>
      </c>
      <c r="O3978" t="s">
        <v>25</v>
      </c>
      <c r="P3978" t="s">
        <v>395</v>
      </c>
      <c r="Q3978" t="s">
        <v>4373</v>
      </c>
    </row>
    <row r="3979" spans="1:17" x14ac:dyDescent="0.25">
      <c r="A3979" t="s">
        <v>11623</v>
      </c>
      <c r="B3979" t="s">
        <v>418</v>
      </c>
      <c r="C3979">
        <v>5</v>
      </c>
      <c r="D3979" t="s">
        <v>18</v>
      </c>
      <c r="E3979" t="s">
        <v>29</v>
      </c>
      <c r="F3979" s="1">
        <v>0.375</v>
      </c>
      <c r="G3979" t="s">
        <v>11575</v>
      </c>
      <c r="H3979" t="s">
        <v>4184</v>
      </c>
      <c r="I3979">
        <v>60</v>
      </c>
      <c r="J3979">
        <v>11</v>
      </c>
      <c r="K3979" s="4">
        <v>1E+40</v>
      </c>
      <c r="L3979" t="s">
        <v>11624</v>
      </c>
      <c r="M3979" t="s">
        <v>24</v>
      </c>
      <c r="N3979" t="s">
        <v>11511</v>
      </c>
      <c r="O3979" t="s">
        <v>25</v>
      </c>
      <c r="P3979" t="s">
        <v>395</v>
      </c>
      <c r="Q3979" t="s">
        <v>4374</v>
      </c>
    </row>
    <row r="3980" spans="1:17" x14ac:dyDescent="0.25">
      <c r="A3980" t="s">
        <v>11623</v>
      </c>
      <c r="B3980" t="s">
        <v>418</v>
      </c>
      <c r="C3980">
        <v>6</v>
      </c>
      <c r="D3980" t="s">
        <v>18</v>
      </c>
      <c r="E3980" t="s">
        <v>29</v>
      </c>
      <c r="F3980" s="1">
        <v>0.41666666666666669</v>
      </c>
      <c r="G3980" t="s">
        <v>11575</v>
      </c>
      <c r="H3980" t="s">
        <v>4184</v>
      </c>
      <c r="I3980">
        <v>60</v>
      </c>
      <c r="J3980">
        <v>10</v>
      </c>
      <c r="K3980" s="4">
        <v>1E+40</v>
      </c>
      <c r="L3980" t="s">
        <v>11624</v>
      </c>
      <c r="M3980" t="s">
        <v>24</v>
      </c>
      <c r="N3980" t="s">
        <v>11511</v>
      </c>
      <c r="O3980" t="s">
        <v>25</v>
      </c>
      <c r="P3980" t="s">
        <v>395</v>
      </c>
      <c r="Q3980" t="s">
        <v>4375</v>
      </c>
    </row>
    <row r="3981" spans="1:17" x14ac:dyDescent="0.25">
      <c r="A3981" t="s">
        <v>11623</v>
      </c>
      <c r="B3981" t="s">
        <v>418</v>
      </c>
      <c r="C3981">
        <v>7</v>
      </c>
      <c r="D3981" t="s">
        <v>18</v>
      </c>
      <c r="E3981" t="s">
        <v>33</v>
      </c>
      <c r="F3981" s="1">
        <v>0.45833333333333331</v>
      </c>
      <c r="G3981" t="s">
        <v>11575</v>
      </c>
      <c r="H3981" t="s">
        <v>4184</v>
      </c>
      <c r="I3981">
        <v>60</v>
      </c>
      <c r="J3981">
        <v>11</v>
      </c>
      <c r="K3981" s="4">
        <v>1E+40</v>
      </c>
      <c r="L3981" t="s">
        <v>11624</v>
      </c>
      <c r="M3981" t="s">
        <v>24</v>
      </c>
      <c r="N3981" t="s">
        <v>11511</v>
      </c>
      <c r="O3981" t="s">
        <v>25</v>
      </c>
      <c r="P3981" t="s">
        <v>395</v>
      </c>
      <c r="Q3981" t="s">
        <v>4376</v>
      </c>
    </row>
    <row r="3982" spans="1:17" x14ac:dyDescent="0.25">
      <c r="A3982" t="s">
        <v>11623</v>
      </c>
      <c r="B3982" t="s">
        <v>418</v>
      </c>
      <c r="C3982">
        <v>8</v>
      </c>
      <c r="D3982" t="s">
        <v>18</v>
      </c>
      <c r="E3982" t="s">
        <v>33</v>
      </c>
      <c r="F3982" s="1">
        <v>0.375</v>
      </c>
      <c r="G3982" t="s">
        <v>11575</v>
      </c>
      <c r="H3982" t="s">
        <v>4184</v>
      </c>
      <c r="I3982">
        <v>60</v>
      </c>
      <c r="J3982">
        <v>11</v>
      </c>
      <c r="K3982" s="4">
        <v>1E+40</v>
      </c>
      <c r="L3982" t="s">
        <v>11624</v>
      </c>
      <c r="M3982" t="s">
        <v>24</v>
      </c>
      <c r="N3982" t="s">
        <v>11511</v>
      </c>
      <c r="O3982" t="s">
        <v>25</v>
      </c>
      <c r="P3982" t="s">
        <v>395</v>
      </c>
      <c r="Q3982" t="s">
        <v>4377</v>
      </c>
    </row>
    <row r="3983" spans="1:17" x14ac:dyDescent="0.25">
      <c r="A3983" t="s">
        <v>11623</v>
      </c>
      <c r="B3983" t="s">
        <v>418</v>
      </c>
      <c r="C3983">
        <v>9</v>
      </c>
      <c r="D3983" t="s">
        <v>18</v>
      </c>
      <c r="E3983" t="s">
        <v>33</v>
      </c>
      <c r="F3983" s="1">
        <v>0.41666666666666669</v>
      </c>
      <c r="G3983" t="s">
        <v>11575</v>
      </c>
      <c r="H3983" t="s">
        <v>4184</v>
      </c>
      <c r="I3983">
        <v>60</v>
      </c>
      <c r="J3983">
        <v>11</v>
      </c>
      <c r="K3983" s="4">
        <v>1E+40</v>
      </c>
      <c r="L3983" t="s">
        <v>11624</v>
      </c>
      <c r="M3983" t="s">
        <v>24</v>
      </c>
      <c r="N3983" t="s">
        <v>11511</v>
      </c>
      <c r="O3983" t="s">
        <v>25</v>
      </c>
      <c r="P3983" t="s">
        <v>395</v>
      </c>
      <c r="Q3983" t="s">
        <v>4378</v>
      </c>
    </row>
    <row r="3984" spans="1:17" x14ac:dyDescent="0.25">
      <c r="A3984" t="s">
        <v>11623</v>
      </c>
      <c r="B3984" t="s">
        <v>418</v>
      </c>
      <c r="C3984">
        <v>10</v>
      </c>
      <c r="D3984" t="s">
        <v>18</v>
      </c>
      <c r="E3984" t="s">
        <v>42</v>
      </c>
      <c r="F3984" s="1">
        <v>0.45833333333333331</v>
      </c>
      <c r="G3984" t="s">
        <v>11575</v>
      </c>
      <c r="H3984" t="s">
        <v>4184</v>
      </c>
      <c r="I3984">
        <v>60</v>
      </c>
      <c r="J3984">
        <v>11</v>
      </c>
      <c r="K3984" s="4">
        <v>1E+40</v>
      </c>
      <c r="L3984" t="s">
        <v>11624</v>
      </c>
      <c r="M3984" t="s">
        <v>24</v>
      </c>
      <c r="N3984" t="s">
        <v>11511</v>
      </c>
      <c r="O3984" t="s">
        <v>25</v>
      </c>
      <c r="P3984" t="s">
        <v>395</v>
      </c>
      <c r="Q3984" t="s">
        <v>4379</v>
      </c>
    </row>
    <row r="3985" spans="1:17" x14ac:dyDescent="0.25">
      <c r="A3985" t="s">
        <v>11623</v>
      </c>
      <c r="B3985" t="s">
        <v>418</v>
      </c>
      <c r="C3985">
        <v>11</v>
      </c>
      <c r="D3985" t="s">
        <v>18</v>
      </c>
      <c r="E3985" t="s">
        <v>42</v>
      </c>
      <c r="F3985" s="1">
        <v>0.375</v>
      </c>
      <c r="G3985" t="s">
        <v>11575</v>
      </c>
      <c r="H3985" t="s">
        <v>4184</v>
      </c>
      <c r="I3985">
        <v>60</v>
      </c>
      <c r="J3985">
        <v>9</v>
      </c>
      <c r="K3985" s="4">
        <v>1E+40</v>
      </c>
      <c r="L3985" t="s">
        <v>11624</v>
      </c>
      <c r="M3985" t="s">
        <v>24</v>
      </c>
      <c r="N3985" t="s">
        <v>11511</v>
      </c>
      <c r="O3985" t="s">
        <v>25</v>
      </c>
      <c r="P3985" t="s">
        <v>395</v>
      </c>
      <c r="Q3985" t="s">
        <v>4380</v>
      </c>
    </row>
    <row r="3986" spans="1:17" x14ac:dyDescent="0.25">
      <c r="A3986" t="s">
        <v>11623</v>
      </c>
      <c r="B3986" t="s">
        <v>418</v>
      </c>
      <c r="C3986">
        <v>12</v>
      </c>
      <c r="D3986" t="s">
        <v>18</v>
      </c>
      <c r="E3986" t="s">
        <v>42</v>
      </c>
      <c r="F3986" s="1">
        <v>0.41666666666666669</v>
      </c>
      <c r="G3986" t="s">
        <v>11575</v>
      </c>
      <c r="H3986" t="s">
        <v>4184</v>
      </c>
      <c r="I3986">
        <v>60</v>
      </c>
      <c r="J3986">
        <v>10</v>
      </c>
      <c r="K3986" s="4">
        <v>1E+40</v>
      </c>
      <c r="L3986" t="s">
        <v>11624</v>
      </c>
      <c r="M3986" t="s">
        <v>24</v>
      </c>
      <c r="N3986" t="s">
        <v>11511</v>
      </c>
      <c r="O3986" t="s">
        <v>25</v>
      </c>
      <c r="P3986" t="s">
        <v>395</v>
      </c>
      <c r="Q3986" t="s">
        <v>4381</v>
      </c>
    </row>
    <row r="3987" spans="1:17" x14ac:dyDescent="0.25">
      <c r="A3987" t="s">
        <v>11623</v>
      </c>
      <c r="B3987" t="s">
        <v>579</v>
      </c>
      <c r="C3987">
        <v>1</v>
      </c>
      <c r="D3987" t="s">
        <v>18</v>
      </c>
      <c r="E3987" t="s">
        <v>19</v>
      </c>
      <c r="F3987" s="1">
        <v>0.45833333333333331</v>
      </c>
      <c r="G3987" t="s">
        <v>11575</v>
      </c>
      <c r="H3987" t="s">
        <v>4382</v>
      </c>
      <c r="I3987">
        <v>60</v>
      </c>
      <c r="J3987">
        <v>6</v>
      </c>
      <c r="K3987" s="4">
        <v>9.9999999999999995E+33</v>
      </c>
      <c r="L3987" t="s">
        <v>11624</v>
      </c>
      <c r="M3987" t="s">
        <v>24</v>
      </c>
      <c r="N3987" t="s">
        <v>11511</v>
      </c>
      <c r="O3987" t="s">
        <v>25</v>
      </c>
      <c r="P3987" t="s">
        <v>395</v>
      </c>
      <c r="Q3987" t="s">
        <v>4383</v>
      </c>
    </row>
    <row r="3988" spans="1:17" x14ac:dyDescent="0.25">
      <c r="A3988" t="s">
        <v>11623</v>
      </c>
      <c r="B3988" t="s">
        <v>579</v>
      </c>
      <c r="C3988">
        <v>2</v>
      </c>
      <c r="D3988" t="s">
        <v>18</v>
      </c>
      <c r="E3988" t="s">
        <v>19</v>
      </c>
      <c r="F3988" s="1">
        <v>0.375</v>
      </c>
      <c r="G3988" t="s">
        <v>11575</v>
      </c>
      <c r="H3988" t="s">
        <v>4382</v>
      </c>
      <c r="I3988">
        <v>60</v>
      </c>
      <c r="J3988">
        <v>6</v>
      </c>
      <c r="K3988" s="4">
        <v>9.9999999999999995E+33</v>
      </c>
      <c r="L3988" t="s">
        <v>11624</v>
      </c>
      <c r="M3988" t="s">
        <v>24</v>
      </c>
      <c r="N3988" t="s">
        <v>11511</v>
      </c>
      <c r="O3988" t="s">
        <v>25</v>
      </c>
      <c r="P3988" t="s">
        <v>395</v>
      </c>
      <c r="Q3988" t="s">
        <v>4384</v>
      </c>
    </row>
    <row r="3989" spans="1:17" x14ac:dyDescent="0.25">
      <c r="A3989" t="s">
        <v>11623</v>
      </c>
      <c r="B3989" t="s">
        <v>579</v>
      </c>
      <c r="C3989">
        <v>3</v>
      </c>
      <c r="D3989" t="s">
        <v>18</v>
      </c>
      <c r="E3989" t="s">
        <v>19</v>
      </c>
      <c r="F3989" s="1">
        <v>0.41666666666666669</v>
      </c>
      <c r="G3989" t="s">
        <v>11575</v>
      </c>
      <c r="H3989" t="s">
        <v>4382</v>
      </c>
      <c r="I3989">
        <v>60</v>
      </c>
      <c r="J3989">
        <v>7</v>
      </c>
      <c r="K3989" s="4">
        <v>9.9999999999999995E+33</v>
      </c>
      <c r="L3989" t="s">
        <v>11624</v>
      </c>
      <c r="M3989" t="s">
        <v>24</v>
      </c>
      <c r="N3989" t="s">
        <v>11511</v>
      </c>
      <c r="O3989" t="s">
        <v>25</v>
      </c>
      <c r="P3989" t="s">
        <v>395</v>
      </c>
      <c r="Q3989" t="s">
        <v>4385</v>
      </c>
    </row>
    <row r="3990" spans="1:17" x14ac:dyDescent="0.25">
      <c r="A3990" t="s">
        <v>11623</v>
      </c>
      <c r="B3990" t="s">
        <v>579</v>
      </c>
      <c r="C3990">
        <v>4</v>
      </c>
      <c r="D3990" t="s">
        <v>18</v>
      </c>
      <c r="E3990" t="s">
        <v>29</v>
      </c>
      <c r="F3990" s="1">
        <v>0.45833333333333331</v>
      </c>
      <c r="G3990" t="s">
        <v>11575</v>
      </c>
      <c r="H3990" t="s">
        <v>4382</v>
      </c>
      <c r="I3990">
        <v>60</v>
      </c>
      <c r="J3990">
        <v>6</v>
      </c>
      <c r="K3990" s="4">
        <v>9.9999999999999995E+33</v>
      </c>
      <c r="L3990" t="s">
        <v>11624</v>
      </c>
      <c r="M3990" t="s">
        <v>24</v>
      </c>
      <c r="N3990" t="s">
        <v>11511</v>
      </c>
      <c r="O3990" t="s">
        <v>25</v>
      </c>
      <c r="P3990" t="s">
        <v>395</v>
      </c>
      <c r="Q3990" t="s">
        <v>4386</v>
      </c>
    </row>
    <row r="3991" spans="1:17" x14ac:dyDescent="0.25">
      <c r="A3991" t="s">
        <v>11623</v>
      </c>
      <c r="B3991" t="s">
        <v>579</v>
      </c>
      <c r="C3991">
        <v>5</v>
      </c>
      <c r="D3991" t="s">
        <v>18</v>
      </c>
      <c r="E3991" t="s">
        <v>29</v>
      </c>
      <c r="F3991" s="1">
        <v>0.375</v>
      </c>
      <c r="G3991" t="s">
        <v>11575</v>
      </c>
      <c r="H3991" t="s">
        <v>4382</v>
      </c>
      <c r="I3991">
        <v>60</v>
      </c>
      <c r="J3991">
        <v>7</v>
      </c>
      <c r="K3991" s="4">
        <v>9.9999999999999995E+33</v>
      </c>
      <c r="L3991" t="s">
        <v>11624</v>
      </c>
      <c r="M3991" t="s">
        <v>24</v>
      </c>
      <c r="N3991" t="s">
        <v>11511</v>
      </c>
      <c r="O3991" t="s">
        <v>25</v>
      </c>
      <c r="P3991" t="s">
        <v>395</v>
      </c>
      <c r="Q3991" t="s">
        <v>4387</v>
      </c>
    </row>
    <row r="3992" spans="1:17" x14ac:dyDescent="0.25">
      <c r="A3992" t="s">
        <v>11623</v>
      </c>
      <c r="B3992" t="s">
        <v>579</v>
      </c>
      <c r="C3992">
        <v>6</v>
      </c>
      <c r="D3992" t="s">
        <v>18</v>
      </c>
      <c r="E3992" t="s">
        <v>29</v>
      </c>
      <c r="F3992" s="1">
        <v>0.41666666666666669</v>
      </c>
      <c r="G3992" t="s">
        <v>11575</v>
      </c>
      <c r="H3992" t="s">
        <v>4382</v>
      </c>
      <c r="I3992">
        <v>60</v>
      </c>
      <c r="J3992">
        <v>7</v>
      </c>
      <c r="K3992" s="4">
        <v>9.9999999999999995E+33</v>
      </c>
      <c r="L3992" t="s">
        <v>11624</v>
      </c>
      <c r="M3992" t="s">
        <v>24</v>
      </c>
      <c r="N3992" t="s">
        <v>11511</v>
      </c>
      <c r="O3992" t="s">
        <v>25</v>
      </c>
      <c r="P3992" t="s">
        <v>395</v>
      </c>
      <c r="Q3992" t="s">
        <v>4388</v>
      </c>
    </row>
    <row r="3993" spans="1:17" x14ac:dyDescent="0.25">
      <c r="A3993" t="s">
        <v>11623</v>
      </c>
      <c r="B3993" t="s">
        <v>579</v>
      </c>
      <c r="C3993">
        <v>7</v>
      </c>
      <c r="D3993" t="s">
        <v>18</v>
      </c>
      <c r="E3993" t="s">
        <v>33</v>
      </c>
      <c r="F3993" s="1">
        <v>0.45833333333333331</v>
      </c>
      <c r="G3993" t="s">
        <v>11575</v>
      </c>
      <c r="H3993" t="s">
        <v>4382</v>
      </c>
      <c r="I3993">
        <v>60</v>
      </c>
      <c r="J3993">
        <v>7</v>
      </c>
      <c r="K3993" s="4">
        <v>9.9999999999999995E+33</v>
      </c>
      <c r="L3993" t="s">
        <v>11624</v>
      </c>
      <c r="M3993" t="s">
        <v>24</v>
      </c>
      <c r="N3993" t="s">
        <v>11511</v>
      </c>
      <c r="O3993" t="s">
        <v>25</v>
      </c>
      <c r="P3993" t="s">
        <v>395</v>
      </c>
      <c r="Q3993" t="s">
        <v>4389</v>
      </c>
    </row>
    <row r="3994" spans="1:17" x14ac:dyDescent="0.25">
      <c r="A3994" t="s">
        <v>11623</v>
      </c>
      <c r="B3994" t="s">
        <v>579</v>
      </c>
      <c r="C3994">
        <v>8</v>
      </c>
      <c r="D3994" t="s">
        <v>18</v>
      </c>
      <c r="E3994" t="s">
        <v>33</v>
      </c>
      <c r="F3994" s="1">
        <v>0.375</v>
      </c>
      <c r="G3994" t="s">
        <v>11575</v>
      </c>
      <c r="H3994" t="s">
        <v>4382</v>
      </c>
      <c r="I3994">
        <v>60</v>
      </c>
      <c r="J3994">
        <v>7</v>
      </c>
      <c r="K3994" s="4">
        <v>9.9999999999999995E+33</v>
      </c>
      <c r="L3994" t="s">
        <v>11624</v>
      </c>
      <c r="M3994" t="s">
        <v>24</v>
      </c>
      <c r="N3994" t="s">
        <v>11511</v>
      </c>
      <c r="O3994" t="s">
        <v>25</v>
      </c>
      <c r="P3994" t="s">
        <v>395</v>
      </c>
      <c r="Q3994" t="s">
        <v>4390</v>
      </c>
    </row>
    <row r="3995" spans="1:17" x14ac:dyDescent="0.25">
      <c r="A3995" t="s">
        <v>11623</v>
      </c>
      <c r="B3995" t="s">
        <v>579</v>
      </c>
      <c r="C3995">
        <v>9</v>
      </c>
      <c r="D3995" t="s">
        <v>18</v>
      </c>
      <c r="E3995" t="s">
        <v>33</v>
      </c>
      <c r="F3995" s="1">
        <v>0.41666666666666669</v>
      </c>
      <c r="G3995" t="s">
        <v>11575</v>
      </c>
      <c r="H3995" t="s">
        <v>4382</v>
      </c>
      <c r="I3995">
        <v>60</v>
      </c>
      <c r="J3995">
        <v>6</v>
      </c>
      <c r="K3995" s="4">
        <v>9.9999999999999995E+33</v>
      </c>
      <c r="L3995" t="s">
        <v>11624</v>
      </c>
      <c r="M3995" t="s">
        <v>24</v>
      </c>
      <c r="N3995" t="s">
        <v>11511</v>
      </c>
      <c r="O3995" t="s">
        <v>25</v>
      </c>
      <c r="P3995" t="s">
        <v>395</v>
      </c>
      <c r="Q3995" t="s">
        <v>4391</v>
      </c>
    </row>
    <row r="3996" spans="1:17" x14ac:dyDescent="0.25">
      <c r="A3996" t="s">
        <v>11623</v>
      </c>
      <c r="B3996" t="s">
        <v>579</v>
      </c>
      <c r="C3996">
        <v>10</v>
      </c>
      <c r="D3996" t="s">
        <v>18</v>
      </c>
      <c r="E3996" t="s">
        <v>42</v>
      </c>
      <c r="F3996" s="1">
        <v>0.45833333333333331</v>
      </c>
      <c r="G3996" t="s">
        <v>11575</v>
      </c>
      <c r="H3996" t="s">
        <v>4382</v>
      </c>
      <c r="I3996">
        <v>60</v>
      </c>
      <c r="J3996">
        <v>7</v>
      </c>
      <c r="K3996" s="4">
        <v>9.9999999999999995E+33</v>
      </c>
      <c r="L3996" t="s">
        <v>11624</v>
      </c>
      <c r="M3996" t="s">
        <v>24</v>
      </c>
      <c r="N3996" t="s">
        <v>11511</v>
      </c>
      <c r="O3996" t="s">
        <v>25</v>
      </c>
      <c r="P3996" t="s">
        <v>395</v>
      </c>
      <c r="Q3996" t="s">
        <v>4392</v>
      </c>
    </row>
    <row r="3997" spans="1:17" x14ac:dyDescent="0.25">
      <c r="A3997" t="s">
        <v>11623</v>
      </c>
      <c r="B3997" t="s">
        <v>579</v>
      </c>
      <c r="C3997">
        <v>11</v>
      </c>
      <c r="D3997" t="s">
        <v>18</v>
      </c>
      <c r="E3997" t="s">
        <v>42</v>
      </c>
      <c r="F3997" s="1">
        <v>0.375</v>
      </c>
      <c r="G3997" t="s">
        <v>11575</v>
      </c>
      <c r="H3997" t="s">
        <v>4382</v>
      </c>
      <c r="I3997">
        <v>60</v>
      </c>
      <c r="J3997">
        <v>5</v>
      </c>
      <c r="K3997" s="4">
        <v>9.9999999999999995E+33</v>
      </c>
      <c r="L3997" t="s">
        <v>11624</v>
      </c>
      <c r="M3997" t="s">
        <v>24</v>
      </c>
      <c r="N3997" t="s">
        <v>11511</v>
      </c>
      <c r="O3997" t="s">
        <v>25</v>
      </c>
      <c r="P3997" t="s">
        <v>395</v>
      </c>
      <c r="Q3997" t="s">
        <v>4393</v>
      </c>
    </row>
    <row r="3998" spans="1:17" x14ac:dyDescent="0.25">
      <c r="A3998" t="s">
        <v>11623</v>
      </c>
      <c r="B3998" t="s">
        <v>579</v>
      </c>
      <c r="C3998">
        <v>12</v>
      </c>
      <c r="D3998" t="s">
        <v>18</v>
      </c>
      <c r="E3998" t="s">
        <v>42</v>
      </c>
      <c r="F3998" s="1">
        <v>0.41666666666666669</v>
      </c>
      <c r="G3998" t="s">
        <v>11575</v>
      </c>
      <c r="H3998" t="s">
        <v>4382</v>
      </c>
      <c r="I3998">
        <v>60</v>
      </c>
      <c r="J3998">
        <v>7</v>
      </c>
      <c r="K3998" s="4">
        <v>9.9999999999999995E+33</v>
      </c>
      <c r="L3998" t="s">
        <v>11624</v>
      </c>
      <c r="M3998" t="s">
        <v>24</v>
      </c>
      <c r="N3998" t="s">
        <v>11511</v>
      </c>
      <c r="O3998" t="s">
        <v>25</v>
      </c>
      <c r="P3998" t="s">
        <v>395</v>
      </c>
      <c r="Q3998" t="s">
        <v>4394</v>
      </c>
    </row>
    <row r="3999" spans="1:17" x14ac:dyDescent="0.25">
      <c r="A3999" t="s">
        <v>11623</v>
      </c>
      <c r="B3999" t="s">
        <v>579</v>
      </c>
      <c r="C3999">
        <v>13</v>
      </c>
      <c r="D3999" t="s">
        <v>18</v>
      </c>
      <c r="E3999" t="s">
        <v>19</v>
      </c>
      <c r="F3999" s="1">
        <v>0.45833333333333331</v>
      </c>
      <c r="G3999" t="s">
        <v>11575</v>
      </c>
      <c r="H3999" t="s">
        <v>4382</v>
      </c>
      <c r="I3999">
        <v>60</v>
      </c>
      <c r="J3999">
        <v>6</v>
      </c>
      <c r="K3999" s="4">
        <v>9.9999999999999995E+32</v>
      </c>
      <c r="L3999" t="s">
        <v>11624</v>
      </c>
      <c r="M3999" t="s">
        <v>24</v>
      </c>
      <c r="N3999" t="s">
        <v>11511</v>
      </c>
      <c r="O3999" t="s">
        <v>25</v>
      </c>
      <c r="P3999" t="s">
        <v>395</v>
      </c>
      <c r="Q3999" t="s">
        <v>4395</v>
      </c>
    </row>
    <row r="4000" spans="1:17" x14ac:dyDescent="0.25">
      <c r="A4000" t="s">
        <v>11623</v>
      </c>
      <c r="B4000" t="s">
        <v>579</v>
      </c>
      <c r="C4000">
        <v>14</v>
      </c>
      <c r="D4000" t="s">
        <v>18</v>
      </c>
      <c r="E4000" t="s">
        <v>19</v>
      </c>
      <c r="F4000" s="1">
        <v>0.375</v>
      </c>
      <c r="G4000" t="s">
        <v>11575</v>
      </c>
      <c r="H4000" t="s">
        <v>4382</v>
      </c>
      <c r="I4000">
        <v>60</v>
      </c>
      <c r="J4000">
        <v>4</v>
      </c>
      <c r="K4000" s="4">
        <v>9.9999999999999995E+32</v>
      </c>
      <c r="L4000" t="s">
        <v>11624</v>
      </c>
      <c r="M4000" t="s">
        <v>24</v>
      </c>
      <c r="N4000" t="s">
        <v>11511</v>
      </c>
      <c r="O4000" t="s">
        <v>25</v>
      </c>
      <c r="P4000" t="s">
        <v>395</v>
      </c>
      <c r="Q4000" t="s">
        <v>4396</v>
      </c>
    </row>
    <row r="4001" spans="1:17" x14ac:dyDescent="0.25">
      <c r="A4001" t="s">
        <v>11623</v>
      </c>
      <c r="B4001" t="s">
        <v>579</v>
      </c>
      <c r="C4001">
        <v>15</v>
      </c>
      <c r="D4001" t="s">
        <v>18</v>
      </c>
      <c r="E4001" t="s">
        <v>19</v>
      </c>
      <c r="F4001" s="1">
        <v>0.41666666666666669</v>
      </c>
      <c r="G4001" t="s">
        <v>11575</v>
      </c>
      <c r="H4001" t="s">
        <v>4382</v>
      </c>
      <c r="I4001">
        <v>60</v>
      </c>
      <c r="J4001">
        <v>7</v>
      </c>
      <c r="K4001" s="4">
        <v>9.9999999999999995E+32</v>
      </c>
      <c r="L4001" t="s">
        <v>11624</v>
      </c>
      <c r="M4001" t="s">
        <v>24</v>
      </c>
      <c r="N4001" t="s">
        <v>11511</v>
      </c>
      <c r="O4001" t="s">
        <v>25</v>
      </c>
      <c r="P4001" t="s">
        <v>395</v>
      </c>
      <c r="Q4001" t="s">
        <v>4397</v>
      </c>
    </row>
    <row r="4002" spans="1:17" x14ac:dyDescent="0.25">
      <c r="A4002" t="s">
        <v>11623</v>
      </c>
      <c r="B4002" t="s">
        <v>579</v>
      </c>
      <c r="C4002">
        <v>16</v>
      </c>
      <c r="D4002" t="s">
        <v>18</v>
      </c>
      <c r="E4002" t="s">
        <v>29</v>
      </c>
      <c r="F4002" s="1">
        <v>0.45833333333333331</v>
      </c>
      <c r="G4002" t="s">
        <v>11575</v>
      </c>
      <c r="H4002" t="s">
        <v>4382</v>
      </c>
      <c r="I4002">
        <v>60</v>
      </c>
      <c r="J4002">
        <v>7</v>
      </c>
      <c r="K4002" s="4">
        <v>9.9999999999999995E+32</v>
      </c>
      <c r="L4002" t="s">
        <v>11624</v>
      </c>
      <c r="M4002" t="s">
        <v>24</v>
      </c>
      <c r="N4002" t="s">
        <v>11511</v>
      </c>
      <c r="O4002" t="s">
        <v>25</v>
      </c>
      <c r="P4002" t="s">
        <v>395</v>
      </c>
      <c r="Q4002" t="s">
        <v>4398</v>
      </c>
    </row>
    <row r="4003" spans="1:17" x14ac:dyDescent="0.25">
      <c r="A4003" t="s">
        <v>11623</v>
      </c>
      <c r="B4003" t="s">
        <v>579</v>
      </c>
      <c r="C4003">
        <v>17</v>
      </c>
      <c r="D4003" t="s">
        <v>18</v>
      </c>
      <c r="E4003" t="s">
        <v>29</v>
      </c>
      <c r="F4003" s="1">
        <v>0.375</v>
      </c>
      <c r="G4003" t="s">
        <v>11575</v>
      </c>
      <c r="H4003" t="s">
        <v>4382</v>
      </c>
      <c r="I4003">
        <v>60</v>
      </c>
      <c r="J4003">
        <v>6</v>
      </c>
      <c r="K4003" s="4">
        <v>9.9999999999999995E+32</v>
      </c>
      <c r="L4003" t="s">
        <v>11624</v>
      </c>
      <c r="M4003" t="s">
        <v>24</v>
      </c>
      <c r="N4003" t="s">
        <v>11511</v>
      </c>
      <c r="O4003" t="s">
        <v>25</v>
      </c>
      <c r="P4003" t="s">
        <v>395</v>
      </c>
      <c r="Q4003" t="s">
        <v>4399</v>
      </c>
    </row>
    <row r="4004" spans="1:17" x14ac:dyDescent="0.25">
      <c r="A4004" t="s">
        <v>11623</v>
      </c>
      <c r="B4004" t="s">
        <v>579</v>
      </c>
      <c r="C4004">
        <v>18</v>
      </c>
      <c r="D4004" t="s">
        <v>18</v>
      </c>
      <c r="E4004" t="s">
        <v>29</v>
      </c>
      <c r="F4004" s="1">
        <v>0.41666666666666669</v>
      </c>
      <c r="G4004" t="s">
        <v>11575</v>
      </c>
      <c r="H4004" t="s">
        <v>4382</v>
      </c>
      <c r="I4004">
        <v>60</v>
      </c>
      <c r="J4004">
        <v>6</v>
      </c>
      <c r="K4004" s="4">
        <v>9.9999999999999995E+32</v>
      </c>
      <c r="L4004" t="s">
        <v>11624</v>
      </c>
      <c r="M4004" t="s">
        <v>24</v>
      </c>
      <c r="N4004" t="s">
        <v>11511</v>
      </c>
      <c r="O4004" t="s">
        <v>25</v>
      </c>
      <c r="P4004" t="s">
        <v>395</v>
      </c>
      <c r="Q4004" t="s">
        <v>4400</v>
      </c>
    </row>
    <row r="4005" spans="1:17" x14ac:dyDescent="0.25">
      <c r="A4005" t="s">
        <v>11623</v>
      </c>
      <c r="B4005" t="s">
        <v>579</v>
      </c>
      <c r="C4005">
        <v>19</v>
      </c>
      <c r="D4005" t="s">
        <v>18</v>
      </c>
      <c r="E4005" t="s">
        <v>33</v>
      </c>
      <c r="F4005" s="1">
        <v>0.45833333333333331</v>
      </c>
      <c r="G4005" t="s">
        <v>11575</v>
      </c>
      <c r="H4005" t="s">
        <v>4382</v>
      </c>
      <c r="I4005">
        <v>60</v>
      </c>
      <c r="J4005">
        <v>7</v>
      </c>
      <c r="K4005" s="4">
        <v>9.9999999999999995E+32</v>
      </c>
      <c r="L4005" t="s">
        <v>11624</v>
      </c>
      <c r="M4005" t="s">
        <v>24</v>
      </c>
      <c r="N4005" t="s">
        <v>11511</v>
      </c>
      <c r="O4005" t="s">
        <v>25</v>
      </c>
      <c r="P4005" t="s">
        <v>395</v>
      </c>
      <c r="Q4005" t="s">
        <v>4401</v>
      </c>
    </row>
    <row r="4006" spans="1:17" x14ac:dyDescent="0.25">
      <c r="A4006" t="s">
        <v>11623</v>
      </c>
      <c r="B4006" t="s">
        <v>579</v>
      </c>
      <c r="C4006">
        <v>20</v>
      </c>
      <c r="D4006" t="s">
        <v>18</v>
      </c>
      <c r="E4006" t="s">
        <v>33</v>
      </c>
      <c r="F4006" s="1">
        <v>0.375</v>
      </c>
      <c r="G4006" t="s">
        <v>11575</v>
      </c>
      <c r="H4006" t="s">
        <v>4382</v>
      </c>
      <c r="I4006">
        <v>60</v>
      </c>
      <c r="J4006">
        <v>0</v>
      </c>
      <c r="K4006" s="4">
        <v>9.9999999999999995E+32</v>
      </c>
      <c r="L4006" t="s">
        <v>11624</v>
      </c>
      <c r="M4006" t="s">
        <v>24</v>
      </c>
      <c r="N4006" t="s">
        <v>11511</v>
      </c>
      <c r="O4006" t="s">
        <v>25</v>
      </c>
      <c r="P4006" t="s">
        <v>395</v>
      </c>
      <c r="Q4006" t="s">
        <v>4402</v>
      </c>
    </row>
    <row r="4007" spans="1:17" x14ac:dyDescent="0.25">
      <c r="A4007" t="s">
        <v>11623</v>
      </c>
      <c r="B4007" t="s">
        <v>579</v>
      </c>
      <c r="C4007">
        <v>21</v>
      </c>
      <c r="D4007" t="s">
        <v>18</v>
      </c>
      <c r="E4007" t="s">
        <v>33</v>
      </c>
      <c r="F4007" s="1">
        <v>0.41666666666666669</v>
      </c>
      <c r="G4007" t="s">
        <v>11575</v>
      </c>
      <c r="H4007" t="s">
        <v>4382</v>
      </c>
      <c r="I4007">
        <v>60</v>
      </c>
      <c r="J4007">
        <v>7</v>
      </c>
      <c r="K4007" s="4">
        <v>9.9999999999999995E+32</v>
      </c>
      <c r="L4007" t="s">
        <v>11624</v>
      </c>
      <c r="M4007" t="s">
        <v>24</v>
      </c>
      <c r="N4007" t="s">
        <v>11511</v>
      </c>
      <c r="O4007" t="s">
        <v>25</v>
      </c>
      <c r="P4007" t="s">
        <v>395</v>
      </c>
      <c r="Q4007" t="s">
        <v>4403</v>
      </c>
    </row>
    <row r="4008" spans="1:17" x14ac:dyDescent="0.25">
      <c r="A4008" t="s">
        <v>11623</v>
      </c>
      <c r="B4008" t="s">
        <v>2839</v>
      </c>
      <c r="C4008">
        <v>1</v>
      </c>
      <c r="D4008" t="s">
        <v>18</v>
      </c>
      <c r="E4008" t="s">
        <v>19</v>
      </c>
      <c r="F4008" s="1">
        <v>0.45833333333333331</v>
      </c>
      <c r="G4008" t="s">
        <v>11553</v>
      </c>
      <c r="H4008" t="s">
        <v>4382</v>
      </c>
      <c r="I4008">
        <v>60</v>
      </c>
      <c r="J4008">
        <v>7</v>
      </c>
      <c r="K4008" s="4">
        <v>1.0000000000000001E+32</v>
      </c>
      <c r="L4008" t="s">
        <v>11624</v>
      </c>
      <c r="M4008" t="s">
        <v>24</v>
      </c>
      <c r="N4008" t="s">
        <v>11511</v>
      </c>
      <c r="O4008" t="s">
        <v>25</v>
      </c>
      <c r="P4008" t="s">
        <v>395</v>
      </c>
      <c r="Q4008" t="s">
        <v>4404</v>
      </c>
    </row>
    <row r="4009" spans="1:17" x14ac:dyDescent="0.25">
      <c r="A4009" t="s">
        <v>11623</v>
      </c>
      <c r="B4009" t="s">
        <v>2839</v>
      </c>
      <c r="C4009">
        <v>2</v>
      </c>
      <c r="D4009" t="s">
        <v>18</v>
      </c>
      <c r="E4009" t="s">
        <v>19</v>
      </c>
      <c r="F4009" s="1">
        <v>0.375</v>
      </c>
      <c r="G4009" t="s">
        <v>11553</v>
      </c>
      <c r="H4009" t="s">
        <v>4382</v>
      </c>
      <c r="I4009">
        <v>60</v>
      </c>
      <c r="J4009">
        <v>7</v>
      </c>
      <c r="K4009" s="4">
        <v>1.0000000000000001E+32</v>
      </c>
      <c r="L4009" t="s">
        <v>11624</v>
      </c>
      <c r="M4009" t="s">
        <v>24</v>
      </c>
      <c r="N4009" t="s">
        <v>11511</v>
      </c>
      <c r="O4009" t="s">
        <v>25</v>
      </c>
      <c r="P4009" t="s">
        <v>395</v>
      </c>
      <c r="Q4009" t="s">
        <v>4405</v>
      </c>
    </row>
    <row r="4010" spans="1:17" x14ac:dyDescent="0.25">
      <c r="A4010" t="s">
        <v>11623</v>
      </c>
      <c r="B4010" t="s">
        <v>2839</v>
      </c>
      <c r="C4010">
        <v>3</v>
      </c>
      <c r="D4010" t="s">
        <v>18</v>
      </c>
      <c r="E4010" t="s">
        <v>19</v>
      </c>
      <c r="F4010" s="1">
        <v>0.41666666666666669</v>
      </c>
      <c r="G4010" t="s">
        <v>11553</v>
      </c>
      <c r="H4010" t="s">
        <v>4382</v>
      </c>
      <c r="I4010">
        <v>60</v>
      </c>
      <c r="J4010">
        <v>6</v>
      </c>
      <c r="K4010" s="4">
        <v>1.0000000000000001E+32</v>
      </c>
      <c r="L4010" t="s">
        <v>11624</v>
      </c>
      <c r="M4010" t="s">
        <v>24</v>
      </c>
      <c r="N4010" t="s">
        <v>11511</v>
      </c>
      <c r="O4010" t="s">
        <v>25</v>
      </c>
      <c r="P4010" t="s">
        <v>395</v>
      </c>
      <c r="Q4010" t="s">
        <v>4406</v>
      </c>
    </row>
    <row r="4011" spans="1:17" x14ac:dyDescent="0.25">
      <c r="A4011" t="s">
        <v>11623</v>
      </c>
      <c r="B4011" t="s">
        <v>2839</v>
      </c>
      <c r="C4011">
        <v>4</v>
      </c>
      <c r="D4011" t="s">
        <v>18</v>
      </c>
      <c r="E4011" t="s">
        <v>29</v>
      </c>
      <c r="F4011" s="1">
        <v>0.45833333333333331</v>
      </c>
      <c r="G4011" t="s">
        <v>11553</v>
      </c>
      <c r="H4011" t="s">
        <v>4382</v>
      </c>
      <c r="I4011">
        <v>60</v>
      </c>
      <c r="J4011">
        <v>7</v>
      </c>
      <c r="K4011" s="4">
        <v>1.0000000000000001E+32</v>
      </c>
      <c r="L4011" t="s">
        <v>11624</v>
      </c>
      <c r="M4011" t="s">
        <v>24</v>
      </c>
      <c r="N4011" t="s">
        <v>11511</v>
      </c>
      <c r="O4011" t="s">
        <v>25</v>
      </c>
      <c r="P4011" t="s">
        <v>395</v>
      </c>
      <c r="Q4011" t="s">
        <v>4407</v>
      </c>
    </row>
    <row r="4012" spans="1:17" x14ac:dyDescent="0.25">
      <c r="A4012" t="s">
        <v>11623</v>
      </c>
      <c r="B4012" t="s">
        <v>2839</v>
      </c>
      <c r="C4012">
        <v>5</v>
      </c>
      <c r="D4012" t="s">
        <v>18</v>
      </c>
      <c r="E4012" t="s">
        <v>29</v>
      </c>
      <c r="F4012" s="1">
        <v>0.375</v>
      </c>
      <c r="G4012" t="s">
        <v>11553</v>
      </c>
      <c r="H4012" t="s">
        <v>4382</v>
      </c>
      <c r="I4012">
        <v>60</v>
      </c>
      <c r="J4012">
        <v>7</v>
      </c>
      <c r="K4012" s="4">
        <v>1.0000000000000001E+32</v>
      </c>
      <c r="L4012" t="s">
        <v>11624</v>
      </c>
      <c r="M4012" t="s">
        <v>24</v>
      </c>
      <c r="N4012" t="s">
        <v>11511</v>
      </c>
      <c r="O4012" t="s">
        <v>25</v>
      </c>
      <c r="P4012" t="s">
        <v>395</v>
      </c>
      <c r="Q4012" t="s">
        <v>4408</v>
      </c>
    </row>
    <row r="4013" spans="1:17" x14ac:dyDescent="0.25">
      <c r="A4013" t="s">
        <v>11623</v>
      </c>
      <c r="B4013" t="s">
        <v>2839</v>
      </c>
      <c r="C4013">
        <v>6</v>
      </c>
      <c r="D4013" t="s">
        <v>18</v>
      </c>
      <c r="E4013" t="s">
        <v>29</v>
      </c>
      <c r="F4013" s="1">
        <v>0.41666666666666669</v>
      </c>
      <c r="G4013" t="s">
        <v>11553</v>
      </c>
      <c r="H4013" t="s">
        <v>4382</v>
      </c>
      <c r="I4013">
        <v>60</v>
      </c>
      <c r="J4013">
        <v>6</v>
      </c>
      <c r="K4013" s="4">
        <v>1.0000000000000001E+32</v>
      </c>
      <c r="L4013" t="s">
        <v>11624</v>
      </c>
      <c r="M4013" t="s">
        <v>24</v>
      </c>
      <c r="N4013" t="s">
        <v>11511</v>
      </c>
      <c r="O4013" t="s">
        <v>25</v>
      </c>
      <c r="P4013" t="s">
        <v>395</v>
      </c>
      <c r="Q4013" t="s">
        <v>4409</v>
      </c>
    </row>
    <row r="4014" spans="1:17" x14ac:dyDescent="0.25">
      <c r="A4014" t="s">
        <v>11623</v>
      </c>
      <c r="B4014" t="s">
        <v>2839</v>
      </c>
      <c r="C4014">
        <v>7</v>
      </c>
      <c r="D4014" t="s">
        <v>18</v>
      </c>
      <c r="E4014" t="s">
        <v>33</v>
      </c>
      <c r="F4014" s="1">
        <v>0.45833333333333331</v>
      </c>
      <c r="G4014" t="s">
        <v>11553</v>
      </c>
      <c r="H4014" t="s">
        <v>4382</v>
      </c>
      <c r="I4014">
        <v>60</v>
      </c>
      <c r="J4014">
        <v>7</v>
      </c>
      <c r="K4014" s="4">
        <v>1.0000000000000001E+32</v>
      </c>
      <c r="L4014" t="s">
        <v>11624</v>
      </c>
      <c r="M4014" t="s">
        <v>24</v>
      </c>
      <c r="N4014" t="s">
        <v>11511</v>
      </c>
      <c r="O4014" t="s">
        <v>25</v>
      </c>
      <c r="P4014" t="s">
        <v>395</v>
      </c>
      <c r="Q4014" t="s">
        <v>4410</v>
      </c>
    </row>
    <row r="4015" spans="1:17" x14ac:dyDescent="0.25">
      <c r="A4015" t="s">
        <v>11623</v>
      </c>
      <c r="B4015" t="s">
        <v>2839</v>
      </c>
      <c r="C4015">
        <v>8</v>
      </c>
      <c r="D4015" t="s">
        <v>18</v>
      </c>
      <c r="E4015" t="s">
        <v>33</v>
      </c>
      <c r="F4015" s="1">
        <v>0.375</v>
      </c>
      <c r="G4015" t="s">
        <v>11553</v>
      </c>
      <c r="H4015" t="s">
        <v>4382</v>
      </c>
      <c r="I4015">
        <v>60</v>
      </c>
      <c r="J4015">
        <v>7</v>
      </c>
      <c r="K4015" s="4">
        <v>1.0000000000000001E+32</v>
      </c>
      <c r="L4015" t="s">
        <v>11624</v>
      </c>
      <c r="M4015" t="s">
        <v>24</v>
      </c>
      <c r="N4015" t="s">
        <v>11511</v>
      </c>
      <c r="O4015" t="s">
        <v>25</v>
      </c>
      <c r="P4015" t="s">
        <v>395</v>
      </c>
      <c r="Q4015" t="s">
        <v>4411</v>
      </c>
    </row>
    <row r="4016" spans="1:17" x14ac:dyDescent="0.25">
      <c r="A4016" t="s">
        <v>11623</v>
      </c>
      <c r="B4016" t="s">
        <v>2839</v>
      </c>
      <c r="C4016">
        <v>9</v>
      </c>
      <c r="D4016" t="s">
        <v>18</v>
      </c>
      <c r="E4016" t="s">
        <v>33</v>
      </c>
      <c r="F4016" s="1">
        <v>0.41666666666666669</v>
      </c>
      <c r="G4016" t="s">
        <v>11553</v>
      </c>
      <c r="H4016" t="s">
        <v>4382</v>
      </c>
      <c r="I4016">
        <v>60</v>
      </c>
      <c r="J4016">
        <v>5</v>
      </c>
      <c r="K4016" s="4">
        <v>1.0000000000000001E+32</v>
      </c>
      <c r="L4016" t="s">
        <v>11624</v>
      </c>
      <c r="M4016" t="s">
        <v>24</v>
      </c>
      <c r="N4016" t="s">
        <v>11511</v>
      </c>
      <c r="O4016" t="s">
        <v>25</v>
      </c>
      <c r="P4016" t="s">
        <v>395</v>
      </c>
      <c r="Q4016" t="s">
        <v>4412</v>
      </c>
    </row>
    <row r="4017" spans="1:17" x14ac:dyDescent="0.25">
      <c r="A4017" t="s">
        <v>11623</v>
      </c>
      <c r="B4017" t="s">
        <v>2839</v>
      </c>
      <c r="C4017">
        <v>10</v>
      </c>
      <c r="D4017" t="s">
        <v>18</v>
      </c>
      <c r="E4017" t="s">
        <v>42</v>
      </c>
      <c r="F4017" s="1">
        <v>0.45833333333333331</v>
      </c>
      <c r="G4017" t="s">
        <v>11553</v>
      </c>
      <c r="H4017" t="s">
        <v>4382</v>
      </c>
      <c r="I4017">
        <v>60</v>
      </c>
      <c r="J4017">
        <v>7</v>
      </c>
      <c r="K4017" s="4">
        <v>1.0000000000000001E+32</v>
      </c>
      <c r="L4017" t="s">
        <v>11624</v>
      </c>
      <c r="M4017" t="s">
        <v>24</v>
      </c>
      <c r="N4017" t="s">
        <v>11511</v>
      </c>
      <c r="O4017" t="s">
        <v>25</v>
      </c>
      <c r="P4017" t="s">
        <v>395</v>
      </c>
      <c r="Q4017" t="s">
        <v>4413</v>
      </c>
    </row>
    <row r="4018" spans="1:17" x14ac:dyDescent="0.25">
      <c r="A4018" t="s">
        <v>11623</v>
      </c>
      <c r="B4018" t="s">
        <v>2839</v>
      </c>
      <c r="C4018">
        <v>11</v>
      </c>
      <c r="D4018" t="s">
        <v>18</v>
      </c>
      <c r="E4018" t="s">
        <v>42</v>
      </c>
      <c r="F4018" s="1">
        <v>0.375</v>
      </c>
      <c r="G4018" t="s">
        <v>11553</v>
      </c>
      <c r="H4018" t="s">
        <v>4382</v>
      </c>
      <c r="I4018">
        <v>60</v>
      </c>
      <c r="J4018">
        <v>7</v>
      </c>
      <c r="K4018" s="4">
        <v>1.0000000000000001E+32</v>
      </c>
      <c r="L4018" t="s">
        <v>11624</v>
      </c>
      <c r="M4018" t="s">
        <v>24</v>
      </c>
      <c r="N4018" t="s">
        <v>11511</v>
      </c>
      <c r="O4018" t="s">
        <v>25</v>
      </c>
      <c r="P4018" t="s">
        <v>395</v>
      </c>
      <c r="Q4018" t="s">
        <v>4414</v>
      </c>
    </row>
    <row r="4019" spans="1:17" x14ac:dyDescent="0.25">
      <c r="A4019" t="s">
        <v>11623</v>
      </c>
      <c r="B4019" t="s">
        <v>2839</v>
      </c>
      <c r="C4019">
        <v>12</v>
      </c>
      <c r="D4019" t="s">
        <v>18</v>
      </c>
      <c r="E4019" t="s">
        <v>42</v>
      </c>
      <c r="F4019" s="1">
        <v>0.41666666666666669</v>
      </c>
      <c r="G4019" t="s">
        <v>11553</v>
      </c>
      <c r="H4019" t="s">
        <v>4382</v>
      </c>
      <c r="I4019">
        <v>60</v>
      </c>
      <c r="J4019">
        <v>7</v>
      </c>
      <c r="K4019" s="4">
        <v>1.0000000000000001E+32</v>
      </c>
      <c r="L4019" t="s">
        <v>11624</v>
      </c>
      <c r="M4019" t="s">
        <v>24</v>
      </c>
      <c r="N4019" t="s">
        <v>11511</v>
      </c>
      <c r="O4019" t="s">
        <v>25</v>
      </c>
      <c r="P4019" t="s">
        <v>395</v>
      </c>
      <c r="Q4019" t="s">
        <v>4415</v>
      </c>
    </row>
    <row r="4020" spans="1:17" x14ac:dyDescent="0.25">
      <c r="A4020" t="s">
        <v>11623</v>
      </c>
      <c r="B4020" t="s">
        <v>2839</v>
      </c>
      <c r="C4020">
        <v>13</v>
      </c>
      <c r="D4020" t="s">
        <v>18</v>
      </c>
      <c r="E4020" t="s">
        <v>19</v>
      </c>
      <c r="F4020" s="1">
        <v>0.45833333333333331</v>
      </c>
      <c r="G4020" t="s">
        <v>11553</v>
      </c>
      <c r="H4020" t="s">
        <v>4382</v>
      </c>
      <c r="I4020">
        <v>60</v>
      </c>
      <c r="J4020">
        <v>7</v>
      </c>
      <c r="K4020" s="4">
        <v>9.9999999999999996E+30</v>
      </c>
      <c r="L4020" t="s">
        <v>11624</v>
      </c>
      <c r="M4020" t="s">
        <v>24</v>
      </c>
      <c r="N4020" t="s">
        <v>11511</v>
      </c>
      <c r="O4020" t="s">
        <v>25</v>
      </c>
      <c r="P4020" t="s">
        <v>395</v>
      </c>
      <c r="Q4020" t="s">
        <v>4416</v>
      </c>
    </row>
    <row r="4021" spans="1:17" x14ac:dyDescent="0.25">
      <c r="A4021" t="s">
        <v>11623</v>
      </c>
      <c r="B4021" t="s">
        <v>2839</v>
      </c>
      <c r="C4021">
        <v>14</v>
      </c>
      <c r="D4021" t="s">
        <v>18</v>
      </c>
      <c r="E4021" t="s">
        <v>19</v>
      </c>
      <c r="F4021" s="1">
        <v>0.375</v>
      </c>
      <c r="G4021" t="s">
        <v>11553</v>
      </c>
      <c r="H4021" t="s">
        <v>4382</v>
      </c>
      <c r="I4021">
        <v>60</v>
      </c>
      <c r="J4021">
        <v>0</v>
      </c>
      <c r="K4021" s="4">
        <v>9.9999999999999996E+30</v>
      </c>
      <c r="L4021" t="s">
        <v>11624</v>
      </c>
      <c r="M4021" t="s">
        <v>24</v>
      </c>
      <c r="N4021" t="s">
        <v>11511</v>
      </c>
      <c r="O4021" t="s">
        <v>25</v>
      </c>
      <c r="P4021" t="s">
        <v>395</v>
      </c>
      <c r="Q4021" t="s">
        <v>4417</v>
      </c>
    </row>
    <row r="4022" spans="1:17" x14ac:dyDescent="0.25">
      <c r="A4022" t="s">
        <v>11623</v>
      </c>
      <c r="B4022" t="s">
        <v>2839</v>
      </c>
      <c r="C4022">
        <v>15</v>
      </c>
      <c r="D4022" t="s">
        <v>18</v>
      </c>
      <c r="E4022" t="s">
        <v>19</v>
      </c>
      <c r="F4022" s="1">
        <v>0.41666666666666669</v>
      </c>
      <c r="G4022" t="s">
        <v>11553</v>
      </c>
      <c r="H4022" t="s">
        <v>4382</v>
      </c>
      <c r="I4022">
        <v>60</v>
      </c>
      <c r="J4022">
        <v>7</v>
      </c>
      <c r="K4022" s="4">
        <v>9.9999999999999996E+30</v>
      </c>
      <c r="L4022" t="s">
        <v>11624</v>
      </c>
      <c r="M4022" t="s">
        <v>24</v>
      </c>
      <c r="N4022" t="s">
        <v>11511</v>
      </c>
      <c r="O4022" t="s">
        <v>25</v>
      </c>
      <c r="P4022" t="s">
        <v>395</v>
      </c>
      <c r="Q4022" t="s">
        <v>4418</v>
      </c>
    </row>
    <row r="4023" spans="1:17" x14ac:dyDescent="0.25">
      <c r="A4023" t="s">
        <v>11623</v>
      </c>
      <c r="B4023" t="s">
        <v>2839</v>
      </c>
      <c r="C4023">
        <v>16</v>
      </c>
      <c r="D4023" t="s">
        <v>18</v>
      </c>
      <c r="E4023" t="s">
        <v>29</v>
      </c>
      <c r="F4023" s="1">
        <v>0.45833333333333331</v>
      </c>
      <c r="G4023" t="s">
        <v>11553</v>
      </c>
      <c r="H4023" t="s">
        <v>4382</v>
      </c>
      <c r="I4023">
        <v>60</v>
      </c>
      <c r="J4023">
        <v>7</v>
      </c>
      <c r="K4023" s="4">
        <v>9.9999999999999996E+30</v>
      </c>
      <c r="L4023" t="s">
        <v>11624</v>
      </c>
      <c r="M4023" t="s">
        <v>24</v>
      </c>
      <c r="N4023" t="s">
        <v>11511</v>
      </c>
      <c r="O4023" t="s">
        <v>25</v>
      </c>
      <c r="P4023" t="s">
        <v>395</v>
      </c>
      <c r="Q4023" t="s">
        <v>4419</v>
      </c>
    </row>
    <row r="4024" spans="1:17" x14ac:dyDescent="0.25">
      <c r="A4024" t="s">
        <v>11623</v>
      </c>
      <c r="B4024" t="s">
        <v>2839</v>
      </c>
      <c r="C4024">
        <v>17</v>
      </c>
      <c r="D4024" t="s">
        <v>18</v>
      </c>
      <c r="E4024" t="s">
        <v>29</v>
      </c>
      <c r="F4024" s="1">
        <v>0.375</v>
      </c>
      <c r="G4024" t="s">
        <v>11553</v>
      </c>
      <c r="H4024" t="s">
        <v>4382</v>
      </c>
      <c r="I4024">
        <v>60</v>
      </c>
      <c r="J4024">
        <v>7</v>
      </c>
      <c r="K4024" s="4">
        <v>9.9999999999999996E+30</v>
      </c>
      <c r="L4024" t="s">
        <v>11624</v>
      </c>
      <c r="M4024" t="s">
        <v>24</v>
      </c>
      <c r="N4024" t="s">
        <v>11511</v>
      </c>
      <c r="O4024" t="s">
        <v>25</v>
      </c>
      <c r="P4024" t="s">
        <v>395</v>
      </c>
      <c r="Q4024" t="s">
        <v>4420</v>
      </c>
    </row>
    <row r="4025" spans="1:17" x14ac:dyDescent="0.25">
      <c r="A4025" t="s">
        <v>11623</v>
      </c>
      <c r="B4025" t="s">
        <v>2839</v>
      </c>
      <c r="C4025">
        <v>18</v>
      </c>
      <c r="D4025" t="s">
        <v>18</v>
      </c>
      <c r="E4025" t="s">
        <v>29</v>
      </c>
      <c r="F4025" s="1">
        <v>0.41666666666666669</v>
      </c>
      <c r="G4025" t="s">
        <v>11553</v>
      </c>
      <c r="H4025" t="s">
        <v>4382</v>
      </c>
      <c r="I4025">
        <v>60</v>
      </c>
      <c r="J4025">
        <v>6</v>
      </c>
      <c r="K4025" s="4">
        <v>9.9999999999999996E+30</v>
      </c>
      <c r="L4025" t="s">
        <v>11624</v>
      </c>
      <c r="M4025" t="s">
        <v>24</v>
      </c>
      <c r="N4025" t="s">
        <v>11511</v>
      </c>
      <c r="O4025" t="s">
        <v>25</v>
      </c>
      <c r="P4025" t="s">
        <v>395</v>
      </c>
      <c r="Q4025" t="s">
        <v>4421</v>
      </c>
    </row>
    <row r="4026" spans="1:17" x14ac:dyDescent="0.25">
      <c r="A4026" t="s">
        <v>11623</v>
      </c>
      <c r="B4026" t="s">
        <v>2839</v>
      </c>
      <c r="C4026">
        <v>19</v>
      </c>
      <c r="D4026" t="s">
        <v>18</v>
      </c>
      <c r="E4026" t="s">
        <v>33</v>
      </c>
      <c r="F4026" s="1">
        <v>0.45833333333333331</v>
      </c>
      <c r="G4026" t="s">
        <v>11553</v>
      </c>
      <c r="H4026" t="s">
        <v>4382</v>
      </c>
      <c r="I4026">
        <v>60</v>
      </c>
      <c r="J4026">
        <v>7</v>
      </c>
      <c r="K4026" s="4">
        <v>9.9999999999999996E+30</v>
      </c>
      <c r="L4026" t="s">
        <v>11624</v>
      </c>
      <c r="M4026" t="s">
        <v>24</v>
      </c>
      <c r="N4026" t="s">
        <v>11511</v>
      </c>
      <c r="O4026" t="s">
        <v>25</v>
      </c>
      <c r="P4026" t="s">
        <v>395</v>
      </c>
      <c r="Q4026" t="s">
        <v>4422</v>
      </c>
    </row>
    <row r="4027" spans="1:17" x14ac:dyDescent="0.25">
      <c r="A4027" t="s">
        <v>11623</v>
      </c>
      <c r="B4027" t="s">
        <v>2839</v>
      </c>
      <c r="C4027">
        <v>20</v>
      </c>
      <c r="D4027" t="s">
        <v>18</v>
      </c>
      <c r="E4027" t="s">
        <v>33</v>
      </c>
      <c r="F4027" s="1">
        <v>0.375</v>
      </c>
      <c r="G4027" t="s">
        <v>11553</v>
      </c>
      <c r="H4027" t="s">
        <v>4382</v>
      </c>
      <c r="I4027">
        <v>60</v>
      </c>
      <c r="J4027">
        <v>0</v>
      </c>
      <c r="K4027" s="4">
        <v>9.9999999999999996E+30</v>
      </c>
      <c r="L4027" t="s">
        <v>11624</v>
      </c>
      <c r="M4027" t="s">
        <v>24</v>
      </c>
      <c r="N4027" t="s">
        <v>11511</v>
      </c>
      <c r="O4027" t="s">
        <v>25</v>
      </c>
      <c r="P4027" t="s">
        <v>395</v>
      </c>
      <c r="Q4027" t="s">
        <v>4423</v>
      </c>
    </row>
    <row r="4028" spans="1:17" x14ac:dyDescent="0.25">
      <c r="A4028" t="s">
        <v>11623</v>
      </c>
      <c r="B4028" t="s">
        <v>2839</v>
      </c>
      <c r="C4028">
        <v>21</v>
      </c>
      <c r="D4028" t="s">
        <v>18</v>
      </c>
      <c r="E4028" t="s">
        <v>33</v>
      </c>
      <c r="F4028" s="1">
        <v>0.41666666666666669</v>
      </c>
      <c r="G4028" t="s">
        <v>11553</v>
      </c>
      <c r="H4028" t="s">
        <v>4382</v>
      </c>
      <c r="I4028">
        <v>60</v>
      </c>
      <c r="J4028">
        <v>7</v>
      </c>
      <c r="K4028" s="4">
        <v>9.9999999999999996E+30</v>
      </c>
      <c r="L4028" t="s">
        <v>11624</v>
      </c>
      <c r="M4028" t="s">
        <v>24</v>
      </c>
      <c r="N4028" t="s">
        <v>11511</v>
      </c>
      <c r="O4028" t="s">
        <v>25</v>
      </c>
      <c r="P4028" t="s">
        <v>395</v>
      </c>
      <c r="Q4028" t="s">
        <v>4424</v>
      </c>
    </row>
    <row r="4029" spans="1:17" x14ac:dyDescent="0.25">
      <c r="A4029" t="s">
        <v>11623</v>
      </c>
      <c r="B4029" t="s">
        <v>17</v>
      </c>
      <c r="C4029">
        <v>1</v>
      </c>
      <c r="D4029" t="s">
        <v>18</v>
      </c>
      <c r="E4029" t="s">
        <v>33</v>
      </c>
      <c r="F4029" s="1">
        <v>0.66666666666666663</v>
      </c>
      <c r="G4029" t="s">
        <v>10244</v>
      </c>
      <c r="H4029" t="s">
        <v>11625</v>
      </c>
      <c r="I4029">
        <v>60</v>
      </c>
      <c r="J4029">
        <v>128</v>
      </c>
      <c r="K4029" s="4">
        <v>1.1111110001111099E+44</v>
      </c>
      <c r="L4029" t="s">
        <v>11624</v>
      </c>
      <c r="M4029" t="s">
        <v>915</v>
      </c>
      <c r="N4029" t="s">
        <v>11511</v>
      </c>
      <c r="O4029" t="s">
        <v>25</v>
      </c>
      <c r="P4029" t="s">
        <v>20</v>
      </c>
      <c r="Q4029" t="s">
        <v>4425</v>
      </c>
    </row>
    <row r="4030" spans="1:17" x14ac:dyDescent="0.25">
      <c r="A4030" t="s">
        <v>11623</v>
      </c>
      <c r="B4030" t="s">
        <v>28</v>
      </c>
      <c r="C4030">
        <v>1</v>
      </c>
      <c r="D4030" t="s">
        <v>18</v>
      </c>
      <c r="E4030" t="s">
        <v>19</v>
      </c>
      <c r="F4030" s="1">
        <v>0.625</v>
      </c>
      <c r="G4030" t="s">
        <v>10244</v>
      </c>
      <c r="H4030" t="s">
        <v>11626</v>
      </c>
      <c r="I4030">
        <v>60</v>
      </c>
      <c r="J4030">
        <v>128</v>
      </c>
      <c r="K4030" s="4">
        <v>1.1111010001111099E+44</v>
      </c>
      <c r="L4030" t="s">
        <v>11624</v>
      </c>
      <c r="M4030" t="s">
        <v>915</v>
      </c>
      <c r="N4030" t="s">
        <v>11511</v>
      </c>
      <c r="O4030" t="s">
        <v>25</v>
      </c>
      <c r="P4030" t="s">
        <v>20</v>
      </c>
      <c r="Q4030" t="s">
        <v>4426</v>
      </c>
    </row>
    <row r="4031" spans="1:17" x14ac:dyDescent="0.25">
      <c r="A4031" t="s">
        <v>11623</v>
      </c>
      <c r="B4031" t="s">
        <v>32</v>
      </c>
      <c r="C4031">
        <v>1</v>
      </c>
      <c r="D4031" t="s">
        <v>18</v>
      </c>
      <c r="E4031" t="s">
        <v>29</v>
      </c>
      <c r="F4031" s="1">
        <v>0.625</v>
      </c>
      <c r="G4031" t="s">
        <v>11627</v>
      </c>
      <c r="H4031" t="s">
        <v>11628</v>
      </c>
      <c r="I4031">
        <v>60</v>
      </c>
      <c r="J4031">
        <v>128</v>
      </c>
      <c r="K4031" s="4">
        <v>1.1111010001111099E+44</v>
      </c>
      <c r="L4031" t="s">
        <v>11624</v>
      </c>
      <c r="M4031" t="s">
        <v>915</v>
      </c>
      <c r="N4031" t="s">
        <v>11511</v>
      </c>
      <c r="O4031" t="s">
        <v>25</v>
      </c>
      <c r="P4031" t="s">
        <v>20</v>
      </c>
      <c r="Q4031" t="s">
        <v>4427</v>
      </c>
    </row>
    <row r="4032" spans="1:17" x14ac:dyDescent="0.25">
      <c r="A4032" t="s">
        <v>11623</v>
      </c>
      <c r="B4032" t="s">
        <v>479</v>
      </c>
      <c r="C4032">
        <v>1</v>
      </c>
      <c r="D4032" t="s">
        <v>18</v>
      </c>
      <c r="E4032" t="s">
        <v>37</v>
      </c>
      <c r="F4032" s="1">
        <v>0.66666666666666663</v>
      </c>
      <c r="G4032" t="s">
        <v>10775</v>
      </c>
      <c r="H4032" t="s">
        <v>11629</v>
      </c>
      <c r="I4032">
        <v>60</v>
      </c>
      <c r="J4032">
        <v>128</v>
      </c>
      <c r="K4032" s="4">
        <v>1.1110100001111101E+44</v>
      </c>
      <c r="L4032" t="s">
        <v>11624</v>
      </c>
      <c r="M4032" t="s">
        <v>915</v>
      </c>
      <c r="N4032" t="s">
        <v>11511</v>
      </c>
      <c r="O4032" t="s">
        <v>25</v>
      </c>
      <c r="P4032" t="s">
        <v>20</v>
      </c>
      <c r="Q4032" t="s">
        <v>4428</v>
      </c>
    </row>
    <row r="4033" spans="1:17" x14ac:dyDescent="0.25">
      <c r="A4033" t="s">
        <v>11623</v>
      </c>
      <c r="B4033" t="s">
        <v>36</v>
      </c>
      <c r="C4033">
        <v>1</v>
      </c>
      <c r="D4033" t="s">
        <v>18</v>
      </c>
      <c r="E4033" t="s">
        <v>42</v>
      </c>
      <c r="F4033" s="1">
        <v>0.75</v>
      </c>
      <c r="G4033" t="s">
        <v>9134</v>
      </c>
      <c r="H4033" t="s">
        <v>38</v>
      </c>
      <c r="I4033">
        <v>90</v>
      </c>
      <c r="J4033">
        <v>128</v>
      </c>
      <c r="K4033" s="4">
        <v>1E+42</v>
      </c>
      <c r="L4033" t="s">
        <v>38</v>
      </c>
      <c r="M4033" t="s">
        <v>24</v>
      </c>
      <c r="N4033" t="s">
        <v>11511</v>
      </c>
      <c r="O4033" t="s">
        <v>25</v>
      </c>
      <c r="P4033" t="s">
        <v>39</v>
      </c>
      <c r="Q4033" t="s">
        <v>4429</v>
      </c>
    </row>
    <row r="4034" spans="1:17" x14ac:dyDescent="0.25">
      <c r="A4034" t="s">
        <v>11623</v>
      </c>
      <c r="B4034" t="s">
        <v>41</v>
      </c>
      <c r="C4034">
        <v>1</v>
      </c>
      <c r="D4034" t="s">
        <v>18</v>
      </c>
      <c r="E4034" t="s">
        <v>42</v>
      </c>
      <c r="F4034" s="1">
        <v>0.77083333333333337</v>
      </c>
      <c r="G4034" t="s">
        <v>11630</v>
      </c>
      <c r="H4034" t="s">
        <v>38</v>
      </c>
      <c r="I4034">
        <v>120</v>
      </c>
      <c r="J4034">
        <v>128</v>
      </c>
      <c r="K4034" s="4">
        <v>9.9999999999999998E+37</v>
      </c>
      <c r="L4034" t="s">
        <v>38</v>
      </c>
      <c r="M4034" t="s">
        <v>24</v>
      </c>
      <c r="N4034" t="s">
        <v>11511</v>
      </c>
      <c r="O4034" t="s">
        <v>25</v>
      </c>
      <c r="P4034" t="s">
        <v>39</v>
      </c>
      <c r="Q4034" t="s">
        <v>4430</v>
      </c>
    </row>
    <row r="4035" spans="1:17" x14ac:dyDescent="0.25">
      <c r="A4035" t="s">
        <v>11631</v>
      </c>
      <c r="B4035" t="s">
        <v>17</v>
      </c>
      <c r="C4035">
        <v>1</v>
      </c>
      <c r="D4035" t="s">
        <v>18</v>
      </c>
      <c r="E4035" t="s">
        <v>19</v>
      </c>
      <c r="F4035" s="1">
        <v>0.5</v>
      </c>
      <c r="G4035" t="s">
        <v>10244</v>
      </c>
      <c r="H4035" t="s">
        <v>4285</v>
      </c>
      <c r="I4035">
        <v>60</v>
      </c>
      <c r="J4035">
        <v>122</v>
      </c>
      <c r="K4035" s="4">
        <v>1.1111100111111E+24</v>
      </c>
      <c r="L4035" t="s">
        <v>11632</v>
      </c>
      <c r="M4035" t="s">
        <v>915</v>
      </c>
      <c r="N4035" t="s">
        <v>11511</v>
      </c>
      <c r="O4035" t="s">
        <v>66</v>
      </c>
      <c r="P4035" t="s">
        <v>20</v>
      </c>
      <c r="Q4035" t="s">
        <v>4431</v>
      </c>
    </row>
    <row r="4036" spans="1:17" x14ac:dyDescent="0.25">
      <c r="A4036" t="s">
        <v>11631</v>
      </c>
      <c r="B4036" t="s">
        <v>28</v>
      </c>
      <c r="C4036">
        <v>1</v>
      </c>
      <c r="D4036" t="s">
        <v>18</v>
      </c>
      <c r="E4036" t="s">
        <v>33</v>
      </c>
      <c r="F4036" s="1">
        <v>0.66666666666666663</v>
      </c>
      <c r="G4036" t="s">
        <v>10244</v>
      </c>
      <c r="H4036" t="s">
        <v>3480</v>
      </c>
      <c r="I4036">
        <v>60</v>
      </c>
      <c r="J4036">
        <v>122</v>
      </c>
      <c r="K4036" s="4">
        <v>1.1111100111111E+24</v>
      </c>
      <c r="L4036" t="s">
        <v>11632</v>
      </c>
      <c r="M4036" t="s">
        <v>915</v>
      </c>
      <c r="N4036" t="s">
        <v>11511</v>
      </c>
      <c r="O4036" t="s">
        <v>66</v>
      </c>
      <c r="P4036" t="s">
        <v>20</v>
      </c>
      <c r="Q4036" t="s">
        <v>4432</v>
      </c>
    </row>
    <row r="4037" spans="1:17" x14ac:dyDescent="0.25">
      <c r="A4037" t="s">
        <v>11631</v>
      </c>
      <c r="B4037" t="s">
        <v>44</v>
      </c>
      <c r="C4037">
        <v>1</v>
      </c>
      <c r="D4037" t="s">
        <v>18</v>
      </c>
      <c r="E4037" t="s">
        <v>29</v>
      </c>
      <c r="F4037" s="1">
        <v>0.625</v>
      </c>
      <c r="G4037" t="s">
        <v>10646</v>
      </c>
      <c r="H4037" t="s">
        <v>4285</v>
      </c>
      <c r="I4037">
        <v>60</v>
      </c>
      <c r="J4037">
        <v>57</v>
      </c>
      <c r="K4037" s="4">
        <v>1.1111100111111E+24</v>
      </c>
      <c r="L4037" t="s">
        <v>11632</v>
      </c>
      <c r="M4037" t="s">
        <v>915</v>
      </c>
      <c r="N4037" t="s">
        <v>11511</v>
      </c>
      <c r="O4037" t="s">
        <v>66</v>
      </c>
      <c r="P4037" t="s">
        <v>45</v>
      </c>
      <c r="Q4037" t="s">
        <v>4433</v>
      </c>
    </row>
    <row r="4038" spans="1:17" x14ac:dyDescent="0.25">
      <c r="A4038" t="s">
        <v>11631</v>
      </c>
      <c r="B4038" t="s">
        <v>44</v>
      </c>
      <c r="C4038">
        <v>2</v>
      </c>
      <c r="D4038" t="s">
        <v>18</v>
      </c>
      <c r="E4038" t="s">
        <v>42</v>
      </c>
      <c r="F4038" s="1">
        <v>0.54166666666666663</v>
      </c>
      <c r="G4038" t="s">
        <v>10596</v>
      </c>
      <c r="H4038" t="s">
        <v>4285</v>
      </c>
      <c r="I4038">
        <v>60</v>
      </c>
      <c r="J4038">
        <v>65</v>
      </c>
      <c r="K4038" s="4">
        <v>1.1111100111111E+24</v>
      </c>
      <c r="L4038" t="s">
        <v>11632</v>
      </c>
      <c r="M4038" t="s">
        <v>915</v>
      </c>
      <c r="N4038" t="s">
        <v>11511</v>
      </c>
      <c r="O4038" t="s">
        <v>66</v>
      </c>
      <c r="P4038" t="s">
        <v>45</v>
      </c>
      <c r="Q4038" t="s">
        <v>4434</v>
      </c>
    </row>
    <row r="4039" spans="1:17" x14ac:dyDescent="0.25">
      <c r="A4039" t="s">
        <v>11633</v>
      </c>
      <c r="B4039" t="s">
        <v>405</v>
      </c>
      <c r="C4039">
        <v>1</v>
      </c>
      <c r="D4039" t="s">
        <v>18</v>
      </c>
      <c r="E4039" t="s">
        <v>19</v>
      </c>
      <c r="F4039" s="1">
        <v>0.33333333333333331</v>
      </c>
      <c r="G4039" t="s">
        <v>11284</v>
      </c>
      <c r="H4039" t="s">
        <v>4435</v>
      </c>
      <c r="I4039">
        <v>180</v>
      </c>
      <c r="J4039">
        <v>24</v>
      </c>
      <c r="K4039" s="4">
        <v>1.1111E+16</v>
      </c>
      <c r="L4039" t="s">
        <v>11634</v>
      </c>
      <c r="M4039" t="s">
        <v>24</v>
      </c>
      <c r="N4039" t="s">
        <v>11511</v>
      </c>
      <c r="O4039" t="s">
        <v>66</v>
      </c>
      <c r="P4039" t="s">
        <v>395</v>
      </c>
      <c r="Q4039" t="s">
        <v>4436</v>
      </c>
    </row>
    <row r="4040" spans="1:17" x14ac:dyDescent="0.25">
      <c r="A4040" t="s">
        <v>11633</v>
      </c>
      <c r="B4040" t="s">
        <v>405</v>
      </c>
      <c r="C4040">
        <v>2</v>
      </c>
      <c r="D4040" t="s">
        <v>18</v>
      </c>
      <c r="E4040" t="s">
        <v>29</v>
      </c>
      <c r="F4040" s="1">
        <v>0.375</v>
      </c>
      <c r="G4040" t="s">
        <v>11284</v>
      </c>
      <c r="H4040" t="s">
        <v>4435</v>
      </c>
      <c r="I4040">
        <v>180</v>
      </c>
      <c r="J4040">
        <v>41</v>
      </c>
      <c r="K4040" s="4">
        <v>1.1111E+16</v>
      </c>
      <c r="L4040" t="s">
        <v>11634</v>
      </c>
      <c r="M4040" t="s">
        <v>24</v>
      </c>
      <c r="N4040" t="s">
        <v>11511</v>
      </c>
      <c r="O4040" t="s">
        <v>66</v>
      </c>
      <c r="P4040" t="s">
        <v>395</v>
      </c>
      <c r="Q4040" t="s">
        <v>4437</v>
      </c>
    </row>
    <row r="4041" spans="1:17" x14ac:dyDescent="0.25">
      <c r="A4041" t="s">
        <v>11633</v>
      </c>
      <c r="B4041" t="s">
        <v>405</v>
      </c>
      <c r="C4041">
        <v>3</v>
      </c>
      <c r="D4041" t="s">
        <v>18</v>
      </c>
      <c r="E4041" t="s">
        <v>33</v>
      </c>
      <c r="F4041" s="1">
        <v>0.375</v>
      </c>
      <c r="G4041" t="s">
        <v>11284</v>
      </c>
      <c r="H4041" t="s">
        <v>4435</v>
      </c>
      <c r="I4041">
        <v>180</v>
      </c>
      <c r="J4041">
        <v>40</v>
      </c>
      <c r="K4041" s="4">
        <v>1.1111E+16</v>
      </c>
      <c r="L4041" t="s">
        <v>11634</v>
      </c>
      <c r="M4041" t="s">
        <v>24</v>
      </c>
      <c r="N4041" t="s">
        <v>11511</v>
      </c>
      <c r="O4041" t="s">
        <v>66</v>
      </c>
      <c r="P4041" t="s">
        <v>395</v>
      </c>
      <c r="Q4041" t="s">
        <v>4438</v>
      </c>
    </row>
    <row r="4042" spans="1:17" x14ac:dyDescent="0.25">
      <c r="A4042" t="s">
        <v>11633</v>
      </c>
      <c r="B4042" t="s">
        <v>405</v>
      </c>
      <c r="C4042">
        <v>4</v>
      </c>
      <c r="D4042" t="s">
        <v>18</v>
      </c>
      <c r="E4042" t="s">
        <v>37</v>
      </c>
      <c r="F4042" s="1">
        <v>0.375</v>
      </c>
      <c r="G4042" t="s">
        <v>11284</v>
      </c>
      <c r="H4042" t="s">
        <v>4435</v>
      </c>
      <c r="I4042">
        <v>180</v>
      </c>
      <c r="J4042">
        <v>34</v>
      </c>
      <c r="K4042" s="4">
        <v>1.1111E+16</v>
      </c>
      <c r="L4042" t="s">
        <v>11634</v>
      </c>
      <c r="M4042" t="s">
        <v>24</v>
      </c>
      <c r="N4042" t="s">
        <v>11511</v>
      </c>
      <c r="O4042" t="s">
        <v>66</v>
      </c>
      <c r="P4042" t="s">
        <v>395</v>
      </c>
      <c r="Q4042" t="s">
        <v>4439</v>
      </c>
    </row>
    <row r="4043" spans="1:17" x14ac:dyDescent="0.25">
      <c r="A4043" t="s">
        <v>11633</v>
      </c>
      <c r="B4043" t="s">
        <v>17</v>
      </c>
      <c r="C4043">
        <v>1</v>
      </c>
      <c r="D4043" t="s">
        <v>18</v>
      </c>
      <c r="E4043" t="s">
        <v>29</v>
      </c>
      <c r="F4043" s="1">
        <v>0.66666666666666663</v>
      </c>
      <c r="G4043" t="s">
        <v>10775</v>
      </c>
      <c r="H4043" t="s">
        <v>11635</v>
      </c>
      <c r="I4043">
        <v>60</v>
      </c>
      <c r="J4043">
        <v>139</v>
      </c>
      <c r="K4043" s="4">
        <v>1.1111100111111E+24</v>
      </c>
      <c r="L4043" t="s">
        <v>11634</v>
      </c>
      <c r="M4043" t="s">
        <v>915</v>
      </c>
      <c r="N4043" t="s">
        <v>11511</v>
      </c>
      <c r="O4043" t="s">
        <v>66</v>
      </c>
      <c r="P4043" t="s">
        <v>20</v>
      </c>
      <c r="Q4043" t="s">
        <v>4440</v>
      </c>
    </row>
    <row r="4044" spans="1:17" x14ac:dyDescent="0.25">
      <c r="A4044" t="s">
        <v>11633</v>
      </c>
      <c r="B4044" t="s">
        <v>28</v>
      </c>
      <c r="C4044">
        <v>1</v>
      </c>
      <c r="D4044" t="s">
        <v>18</v>
      </c>
      <c r="E4044" t="s">
        <v>33</v>
      </c>
      <c r="F4044" s="1">
        <v>0.625</v>
      </c>
      <c r="G4044" t="s">
        <v>10244</v>
      </c>
      <c r="H4044" t="s">
        <v>11636</v>
      </c>
      <c r="I4044">
        <v>60</v>
      </c>
      <c r="J4044">
        <v>139</v>
      </c>
      <c r="K4044" s="4">
        <v>1.1111100111111E+24</v>
      </c>
      <c r="L4044" t="s">
        <v>11634</v>
      </c>
      <c r="M4044" t="s">
        <v>915</v>
      </c>
      <c r="N4044" t="s">
        <v>11511</v>
      </c>
      <c r="O4044" t="s">
        <v>66</v>
      </c>
      <c r="P4044" t="s">
        <v>20</v>
      </c>
      <c r="Q4044" t="s">
        <v>4441</v>
      </c>
    </row>
    <row r="4045" spans="1:17" x14ac:dyDescent="0.25">
      <c r="A4045" t="s">
        <v>11633</v>
      </c>
      <c r="B4045" t="s">
        <v>32</v>
      </c>
      <c r="C4045">
        <v>1</v>
      </c>
      <c r="D4045" t="s">
        <v>18</v>
      </c>
      <c r="E4045" t="s">
        <v>42</v>
      </c>
      <c r="F4045" s="1">
        <v>0.58333333333333337</v>
      </c>
      <c r="G4045" t="s">
        <v>10244</v>
      </c>
      <c r="H4045" t="s">
        <v>11637</v>
      </c>
      <c r="I4045">
        <v>60</v>
      </c>
      <c r="J4045">
        <v>139</v>
      </c>
      <c r="K4045" s="4">
        <v>1.1111100111111E+24</v>
      </c>
      <c r="L4045" t="s">
        <v>11634</v>
      </c>
      <c r="M4045" t="s">
        <v>915</v>
      </c>
      <c r="N4045" t="s">
        <v>11511</v>
      </c>
      <c r="O4045" t="s">
        <v>66</v>
      </c>
      <c r="P4045" t="s">
        <v>20</v>
      </c>
      <c r="Q4045" t="s">
        <v>4442</v>
      </c>
    </row>
    <row r="4046" spans="1:17" x14ac:dyDescent="0.25">
      <c r="A4046" t="s">
        <v>11633</v>
      </c>
      <c r="B4046" t="s">
        <v>479</v>
      </c>
      <c r="C4046">
        <v>1</v>
      </c>
      <c r="D4046" t="s">
        <v>18</v>
      </c>
      <c r="E4046" t="s">
        <v>37</v>
      </c>
      <c r="F4046" s="1">
        <v>0.625</v>
      </c>
      <c r="G4046" t="s">
        <v>10244</v>
      </c>
      <c r="H4046" t="s">
        <v>11638</v>
      </c>
      <c r="I4046">
        <v>60</v>
      </c>
      <c r="J4046">
        <v>139</v>
      </c>
      <c r="K4046" s="4">
        <v>1.1111100111111E+24</v>
      </c>
      <c r="L4046" t="s">
        <v>11634</v>
      </c>
      <c r="M4046" t="s">
        <v>915</v>
      </c>
      <c r="N4046" t="s">
        <v>11511</v>
      </c>
      <c r="O4046" t="s">
        <v>66</v>
      </c>
      <c r="P4046" t="s">
        <v>20</v>
      </c>
      <c r="Q4046" t="s">
        <v>4443</v>
      </c>
    </row>
    <row r="4047" spans="1:17" x14ac:dyDescent="0.25">
      <c r="A4047" t="s">
        <v>11633</v>
      </c>
      <c r="B4047" t="s">
        <v>36</v>
      </c>
      <c r="C4047">
        <v>1</v>
      </c>
      <c r="D4047" t="s">
        <v>18</v>
      </c>
      <c r="E4047" t="s">
        <v>42</v>
      </c>
      <c r="F4047" s="1">
        <v>0.70833333333333337</v>
      </c>
      <c r="G4047" t="s">
        <v>9134</v>
      </c>
      <c r="H4047" t="s">
        <v>38</v>
      </c>
      <c r="I4047">
        <v>60</v>
      </c>
      <c r="J4047">
        <v>139</v>
      </c>
      <c r="K4047" s="4">
        <v>1E+21</v>
      </c>
      <c r="L4047" t="s">
        <v>38</v>
      </c>
      <c r="M4047" t="s">
        <v>24</v>
      </c>
      <c r="N4047" t="s">
        <v>11511</v>
      </c>
      <c r="O4047" t="s">
        <v>66</v>
      </c>
      <c r="P4047" t="s">
        <v>39</v>
      </c>
      <c r="Q4047" t="s">
        <v>4444</v>
      </c>
    </row>
    <row r="4048" spans="1:17" x14ac:dyDescent="0.25">
      <c r="A4048" t="s">
        <v>11633</v>
      </c>
      <c r="B4048" t="s">
        <v>41</v>
      </c>
      <c r="C4048">
        <v>1</v>
      </c>
      <c r="D4048" t="s">
        <v>18</v>
      </c>
      <c r="E4048" t="s">
        <v>42</v>
      </c>
      <c r="F4048" s="1">
        <v>0.70833333333333337</v>
      </c>
      <c r="G4048" t="s">
        <v>9134</v>
      </c>
      <c r="H4048" t="s">
        <v>38</v>
      </c>
      <c r="I4048">
        <v>60</v>
      </c>
      <c r="J4048">
        <v>139</v>
      </c>
      <c r="K4048" s="4">
        <v>10000000000000</v>
      </c>
      <c r="L4048" t="s">
        <v>38</v>
      </c>
      <c r="M4048" t="s">
        <v>24</v>
      </c>
      <c r="N4048" t="s">
        <v>11511</v>
      </c>
      <c r="O4048" t="s">
        <v>66</v>
      </c>
      <c r="P4048" t="s">
        <v>39</v>
      </c>
      <c r="Q4048" t="s">
        <v>4445</v>
      </c>
    </row>
    <row r="4049" spans="1:17" x14ac:dyDescent="0.25">
      <c r="A4049" t="s">
        <v>11633</v>
      </c>
      <c r="B4049" t="s">
        <v>44</v>
      </c>
      <c r="C4049">
        <v>1</v>
      </c>
      <c r="D4049" t="s">
        <v>18</v>
      </c>
      <c r="E4049" t="s">
        <v>19</v>
      </c>
      <c r="F4049" s="1">
        <v>0.54166666666666663</v>
      </c>
      <c r="G4049" t="s">
        <v>10609</v>
      </c>
      <c r="H4049" t="s">
        <v>4435</v>
      </c>
      <c r="I4049">
        <v>60</v>
      </c>
      <c r="J4049">
        <v>48</v>
      </c>
      <c r="K4049" s="4">
        <v>1.1111100111111E+24</v>
      </c>
      <c r="L4049" t="s">
        <v>11634</v>
      </c>
      <c r="M4049" t="s">
        <v>915</v>
      </c>
      <c r="N4049" t="s">
        <v>11511</v>
      </c>
      <c r="O4049" t="s">
        <v>66</v>
      </c>
      <c r="P4049" t="s">
        <v>45</v>
      </c>
      <c r="Q4049" t="s">
        <v>4446</v>
      </c>
    </row>
    <row r="4050" spans="1:17" x14ac:dyDescent="0.25">
      <c r="A4050" t="s">
        <v>11633</v>
      </c>
      <c r="B4050" t="s">
        <v>44</v>
      </c>
      <c r="C4050">
        <v>2</v>
      </c>
      <c r="D4050" t="s">
        <v>18</v>
      </c>
      <c r="E4050" t="s">
        <v>19</v>
      </c>
      <c r="F4050" s="1">
        <v>0.54166666666666663</v>
      </c>
      <c r="G4050" t="s">
        <v>10669</v>
      </c>
      <c r="H4050" t="s">
        <v>38</v>
      </c>
      <c r="I4050">
        <v>60</v>
      </c>
      <c r="J4050">
        <v>43</v>
      </c>
      <c r="K4050" s="4">
        <v>1.1111100111111E+24</v>
      </c>
      <c r="L4050" t="s">
        <v>11634</v>
      </c>
      <c r="M4050" t="s">
        <v>915</v>
      </c>
      <c r="N4050" t="s">
        <v>11511</v>
      </c>
      <c r="O4050" t="s">
        <v>66</v>
      </c>
      <c r="P4050" t="s">
        <v>45</v>
      </c>
      <c r="Q4050" t="s">
        <v>4447</v>
      </c>
    </row>
    <row r="4051" spans="1:17" x14ac:dyDescent="0.25">
      <c r="A4051" t="s">
        <v>11633</v>
      </c>
      <c r="B4051" t="s">
        <v>44</v>
      </c>
      <c r="C4051">
        <v>3</v>
      </c>
      <c r="D4051" t="s">
        <v>18</v>
      </c>
      <c r="E4051" t="s">
        <v>19</v>
      </c>
      <c r="F4051" s="1">
        <v>0.54166666666666663</v>
      </c>
      <c r="G4051" t="s">
        <v>11365</v>
      </c>
      <c r="H4051" t="s">
        <v>38</v>
      </c>
      <c r="I4051">
        <v>60</v>
      </c>
      <c r="J4051">
        <v>48</v>
      </c>
      <c r="K4051" s="4">
        <v>1.1111100111111E+24</v>
      </c>
      <c r="L4051" t="s">
        <v>11634</v>
      </c>
      <c r="M4051" t="s">
        <v>915</v>
      </c>
      <c r="N4051" t="s">
        <v>11511</v>
      </c>
      <c r="O4051" t="s">
        <v>66</v>
      </c>
      <c r="P4051" t="s">
        <v>45</v>
      </c>
      <c r="Q4051" t="s">
        <v>4448</v>
      </c>
    </row>
    <row r="4052" spans="1:17" x14ac:dyDescent="0.25">
      <c r="A4052" t="s">
        <v>11633</v>
      </c>
      <c r="B4052" t="s">
        <v>243</v>
      </c>
      <c r="C4052">
        <v>1</v>
      </c>
      <c r="D4052" t="s">
        <v>18</v>
      </c>
      <c r="E4052" t="s">
        <v>42</v>
      </c>
      <c r="F4052" s="1">
        <v>0.375</v>
      </c>
      <c r="G4052" t="s">
        <v>9210</v>
      </c>
      <c r="H4052" t="s">
        <v>4435</v>
      </c>
      <c r="I4052">
        <v>60</v>
      </c>
      <c r="J4052">
        <v>48</v>
      </c>
      <c r="K4052" s="4">
        <v>1.11111E+24</v>
      </c>
      <c r="L4052" t="s">
        <v>11634</v>
      </c>
      <c r="M4052" t="s">
        <v>24</v>
      </c>
      <c r="N4052" t="s">
        <v>11511</v>
      </c>
      <c r="O4052" t="s">
        <v>66</v>
      </c>
      <c r="P4052" t="s">
        <v>45</v>
      </c>
      <c r="Q4052" t="s">
        <v>4449</v>
      </c>
    </row>
    <row r="4053" spans="1:17" x14ac:dyDescent="0.25">
      <c r="A4053" t="s">
        <v>11633</v>
      </c>
      <c r="B4053" t="s">
        <v>243</v>
      </c>
      <c r="C4053">
        <v>2</v>
      </c>
      <c r="D4053" t="s">
        <v>18</v>
      </c>
      <c r="E4053" t="s">
        <v>42</v>
      </c>
      <c r="F4053" s="1">
        <v>0.375</v>
      </c>
      <c r="G4053" t="s">
        <v>9235</v>
      </c>
      <c r="H4053" t="s">
        <v>38</v>
      </c>
      <c r="I4053">
        <v>60</v>
      </c>
      <c r="J4053">
        <v>48</v>
      </c>
      <c r="K4053" s="4">
        <v>1.11111E+24</v>
      </c>
      <c r="L4053" t="s">
        <v>11634</v>
      </c>
      <c r="M4053" t="s">
        <v>24</v>
      </c>
      <c r="N4053" t="s">
        <v>11511</v>
      </c>
      <c r="O4053" t="s">
        <v>66</v>
      </c>
      <c r="P4053" t="s">
        <v>45</v>
      </c>
      <c r="Q4053" t="s">
        <v>4450</v>
      </c>
    </row>
    <row r="4054" spans="1:17" x14ac:dyDescent="0.25">
      <c r="A4054" t="s">
        <v>11633</v>
      </c>
      <c r="B4054" t="s">
        <v>243</v>
      </c>
      <c r="C4054">
        <v>3</v>
      </c>
      <c r="D4054" t="s">
        <v>18</v>
      </c>
      <c r="E4054" t="s">
        <v>42</v>
      </c>
      <c r="F4054" s="1">
        <v>0.375</v>
      </c>
      <c r="G4054" t="s">
        <v>9208</v>
      </c>
      <c r="H4054" t="s">
        <v>38</v>
      </c>
      <c r="I4054">
        <v>60</v>
      </c>
      <c r="J4054">
        <v>43</v>
      </c>
      <c r="K4054" s="4">
        <v>1.11111E+24</v>
      </c>
      <c r="L4054" t="s">
        <v>11634</v>
      </c>
      <c r="M4054" t="s">
        <v>24</v>
      </c>
      <c r="N4054" t="s">
        <v>11511</v>
      </c>
      <c r="O4054" t="s">
        <v>66</v>
      </c>
      <c r="P4054" t="s">
        <v>45</v>
      </c>
      <c r="Q4054" t="s">
        <v>4451</v>
      </c>
    </row>
    <row r="4055" spans="1:17" x14ac:dyDescent="0.25">
      <c r="A4055" t="s">
        <v>11639</v>
      </c>
      <c r="B4055" t="s">
        <v>17</v>
      </c>
      <c r="C4055">
        <v>1</v>
      </c>
      <c r="D4055" t="s">
        <v>18</v>
      </c>
      <c r="E4055" t="s">
        <v>19</v>
      </c>
      <c r="F4055" s="1">
        <v>0.375</v>
      </c>
      <c r="G4055" t="s">
        <v>10646</v>
      </c>
      <c r="H4055" t="s">
        <v>4074</v>
      </c>
      <c r="I4055">
        <v>60</v>
      </c>
      <c r="J4055">
        <v>111</v>
      </c>
      <c r="K4055" s="4">
        <v>1.1111010001099999E+44</v>
      </c>
      <c r="L4055" t="s">
        <v>11640</v>
      </c>
      <c r="M4055" t="s">
        <v>915</v>
      </c>
      <c r="N4055" t="s">
        <v>11511</v>
      </c>
      <c r="O4055" t="s">
        <v>25</v>
      </c>
      <c r="P4055" t="s">
        <v>20</v>
      </c>
      <c r="Q4055" t="s">
        <v>4452</v>
      </c>
    </row>
    <row r="4056" spans="1:17" x14ac:dyDescent="0.25">
      <c r="A4056" t="s">
        <v>11639</v>
      </c>
      <c r="B4056" t="s">
        <v>44</v>
      </c>
      <c r="C4056">
        <v>1</v>
      </c>
      <c r="D4056" t="s">
        <v>18</v>
      </c>
      <c r="E4056" t="s">
        <v>29</v>
      </c>
      <c r="F4056" s="1">
        <v>0.45833333333333331</v>
      </c>
      <c r="G4056" t="s">
        <v>10646</v>
      </c>
      <c r="H4056" t="s">
        <v>4074</v>
      </c>
      <c r="I4056">
        <v>120</v>
      </c>
      <c r="J4056">
        <v>111</v>
      </c>
      <c r="K4056" s="4">
        <v>1.1111010001111099E+44</v>
      </c>
      <c r="L4056" t="s">
        <v>11640</v>
      </c>
      <c r="M4056" t="s">
        <v>915</v>
      </c>
      <c r="N4056" t="s">
        <v>11511</v>
      </c>
      <c r="O4056" t="s">
        <v>25</v>
      </c>
      <c r="P4056" t="s">
        <v>45</v>
      </c>
      <c r="Q4056" t="s">
        <v>4453</v>
      </c>
    </row>
    <row r="4057" spans="1:17" x14ac:dyDescent="0.25">
      <c r="A4057" t="s">
        <v>11641</v>
      </c>
      <c r="B4057" t="s">
        <v>391</v>
      </c>
      <c r="C4057">
        <v>1</v>
      </c>
      <c r="D4057" t="s">
        <v>18</v>
      </c>
      <c r="E4057" t="s">
        <v>33</v>
      </c>
      <c r="F4057" s="1">
        <v>0.625</v>
      </c>
      <c r="G4057" t="s">
        <v>11509</v>
      </c>
      <c r="H4057" t="s">
        <v>38</v>
      </c>
      <c r="I4057">
        <v>60</v>
      </c>
      <c r="J4057">
        <v>20</v>
      </c>
      <c r="K4057" s="4">
        <v>1.1001E+43</v>
      </c>
      <c r="L4057" t="s">
        <v>38</v>
      </c>
      <c r="M4057" t="s">
        <v>24</v>
      </c>
      <c r="N4057" t="s">
        <v>11511</v>
      </c>
      <c r="O4057" t="s">
        <v>25</v>
      </c>
      <c r="P4057" t="s">
        <v>9372</v>
      </c>
      <c r="Q4057" t="s">
        <v>4454</v>
      </c>
    </row>
    <row r="4058" spans="1:17" x14ac:dyDescent="0.25">
      <c r="A4058" t="s">
        <v>11641</v>
      </c>
      <c r="B4058" t="s">
        <v>405</v>
      </c>
      <c r="C4058">
        <v>1</v>
      </c>
      <c r="D4058" t="s">
        <v>18</v>
      </c>
      <c r="E4058" t="s">
        <v>33</v>
      </c>
      <c r="F4058" s="1">
        <v>0.58333333333333337</v>
      </c>
      <c r="G4058" t="s">
        <v>11509</v>
      </c>
      <c r="H4058" t="s">
        <v>4093</v>
      </c>
      <c r="I4058">
        <v>180</v>
      </c>
      <c r="J4058">
        <v>20</v>
      </c>
      <c r="K4058" s="4">
        <v>1E+41</v>
      </c>
      <c r="L4058" t="s">
        <v>11642</v>
      </c>
      <c r="M4058" t="s">
        <v>24</v>
      </c>
      <c r="N4058" t="s">
        <v>11511</v>
      </c>
      <c r="O4058" t="s">
        <v>25</v>
      </c>
      <c r="P4058" t="s">
        <v>395</v>
      </c>
      <c r="Q4058" t="s">
        <v>4455</v>
      </c>
    </row>
    <row r="4059" spans="1:17" x14ac:dyDescent="0.25">
      <c r="A4059" t="s">
        <v>11641</v>
      </c>
      <c r="B4059" t="s">
        <v>418</v>
      </c>
      <c r="C4059">
        <v>1</v>
      </c>
      <c r="D4059" t="s">
        <v>18</v>
      </c>
      <c r="E4059" t="s">
        <v>42</v>
      </c>
      <c r="F4059" s="1">
        <v>0.58333333333333337</v>
      </c>
      <c r="G4059" t="s">
        <v>11643</v>
      </c>
      <c r="H4059" t="s">
        <v>4093</v>
      </c>
      <c r="I4059">
        <v>120</v>
      </c>
      <c r="J4059">
        <v>3</v>
      </c>
      <c r="K4059" s="4">
        <v>1E+40</v>
      </c>
      <c r="L4059" t="s">
        <v>11642</v>
      </c>
      <c r="M4059" t="s">
        <v>24</v>
      </c>
      <c r="N4059" t="s">
        <v>11511</v>
      </c>
      <c r="O4059" t="s">
        <v>25</v>
      </c>
      <c r="P4059" t="s">
        <v>395</v>
      </c>
      <c r="Q4059" t="s">
        <v>4456</v>
      </c>
    </row>
    <row r="4060" spans="1:17" x14ac:dyDescent="0.25">
      <c r="A4060" t="s">
        <v>11641</v>
      </c>
      <c r="B4060" t="s">
        <v>418</v>
      </c>
      <c r="C4060">
        <v>2</v>
      </c>
      <c r="D4060" t="s">
        <v>18</v>
      </c>
      <c r="E4060" t="s">
        <v>33</v>
      </c>
      <c r="F4060" s="1">
        <v>0.54166666666666663</v>
      </c>
      <c r="G4060" t="s">
        <v>11643</v>
      </c>
      <c r="H4060" t="s">
        <v>4093</v>
      </c>
      <c r="I4060">
        <v>120</v>
      </c>
      <c r="J4060">
        <v>1</v>
      </c>
      <c r="K4060" s="4">
        <v>9.9999999999999994E+38</v>
      </c>
      <c r="L4060" t="s">
        <v>11642</v>
      </c>
      <c r="M4060" t="s">
        <v>24</v>
      </c>
      <c r="N4060" t="s">
        <v>11511</v>
      </c>
      <c r="O4060" t="s">
        <v>25</v>
      </c>
      <c r="P4060" t="s">
        <v>395</v>
      </c>
      <c r="Q4060" t="s">
        <v>4457</v>
      </c>
    </row>
    <row r="4061" spans="1:17" x14ac:dyDescent="0.25">
      <c r="A4061" t="s">
        <v>11641</v>
      </c>
      <c r="B4061" t="s">
        <v>418</v>
      </c>
      <c r="C4061">
        <v>3</v>
      </c>
      <c r="D4061" t="s">
        <v>18</v>
      </c>
      <c r="E4061" t="s">
        <v>29</v>
      </c>
      <c r="F4061" s="1">
        <v>0.58333333333333337</v>
      </c>
      <c r="G4061" t="s">
        <v>11643</v>
      </c>
      <c r="H4061" t="s">
        <v>4093</v>
      </c>
      <c r="I4061">
        <v>120</v>
      </c>
      <c r="J4061">
        <v>4</v>
      </c>
      <c r="K4061" s="4">
        <v>1E+40</v>
      </c>
      <c r="L4061" t="s">
        <v>11642</v>
      </c>
      <c r="M4061" t="s">
        <v>24</v>
      </c>
      <c r="N4061" t="s">
        <v>11511</v>
      </c>
      <c r="O4061" t="s">
        <v>25</v>
      </c>
      <c r="P4061" t="s">
        <v>395</v>
      </c>
      <c r="Q4061" t="s">
        <v>4458</v>
      </c>
    </row>
    <row r="4062" spans="1:17" x14ac:dyDescent="0.25">
      <c r="A4062" t="s">
        <v>11641</v>
      </c>
      <c r="B4062" t="s">
        <v>418</v>
      </c>
      <c r="C4062">
        <v>4</v>
      </c>
      <c r="D4062" t="s">
        <v>18</v>
      </c>
      <c r="E4062" t="s">
        <v>19</v>
      </c>
      <c r="F4062" s="1">
        <v>0.58333333333333337</v>
      </c>
      <c r="G4062" t="s">
        <v>11643</v>
      </c>
      <c r="H4062" t="s">
        <v>4093</v>
      </c>
      <c r="I4062">
        <v>120</v>
      </c>
      <c r="J4062">
        <v>2</v>
      </c>
      <c r="K4062" s="4">
        <v>1E+40</v>
      </c>
      <c r="L4062" t="s">
        <v>11642</v>
      </c>
      <c r="M4062" t="s">
        <v>24</v>
      </c>
      <c r="N4062" t="s">
        <v>11511</v>
      </c>
      <c r="O4062" t="s">
        <v>25</v>
      </c>
      <c r="P4062" t="s">
        <v>395</v>
      </c>
      <c r="Q4062" t="s">
        <v>4459</v>
      </c>
    </row>
    <row r="4063" spans="1:17" x14ac:dyDescent="0.25">
      <c r="A4063" t="s">
        <v>11641</v>
      </c>
      <c r="B4063" t="s">
        <v>418</v>
      </c>
      <c r="C4063">
        <v>5</v>
      </c>
      <c r="D4063" t="s">
        <v>18</v>
      </c>
      <c r="E4063" t="s">
        <v>33</v>
      </c>
      <c r="F4063" s="1">
        <v>0.625</v>
      </c>
      <c r="G4063" t="s">
        <v>11643</v>
      </c>
      <c r="H4063" t="s">
        <v>4093</v>
      </c>
      <c r="I4063">
        <v>120</v>
      </c>
      <c r="J4063">
        <v>1</v>
      </c>
      <c r="K4063" s="4">
        <v>9.9999999999999994E+38</v>
      </c>
      <c r="L4063" t="s">
        <v>11642</v>
      </c>
      <c r="M4063" t="s">
        <v>24</v>
      </c>
      <c r="N4063" t="s">
        <v>11511</v>
      </c>
      <c r="O4063" t="s">
        <v>25</v>
      </c>
      <c r="P4063" t="s">
        <v>395</v>
      </c>
      <c r="Q4063" t="s">
        <v>4460</v>
      </c>
    </row>
    <row r="4064" spans="1:17" x14ac:dyDescent="0.25">
      <c r="A4064" t="s">
        <v>11641</v>
      </c>
      <c r="B4064" t="s">
        <v>418</v>
      </c>
      <c r="C4064">
        <v>6</v>
      </c>
      <c r="D4064" t="s">
        <v>18</v>
      </c>
      <c r="E4064" t="s">
        <v>33</v>
      </c>
      <c r="F4064" s="1">
        <v>0.54166666666666663</v>
      </c>
      <c r="G4064" t="s">
        <v>11643</v>
      </c>
      <c r="H4064" t="s">
        <v>4093</v>
      </c>
      <c r="I4064">
        <v>120</v>
      </c>
      <c r="J4064">
        <v>3</v>
      </c>
      <c r="K4064" s="4">
        <v>1E+40</v>
      </c>
      <c r="L4064" t="s">
        <v>11642</v>
      </c>
      <c r="M4064" t="s">
        <v>24</v>
      </c>
      <c r="N4064" t="s">
        <v>11511</v>
      </c>
      <c r="O4064" t="s">
        <v>25</v>
      </c>
      <c r="P4064" t="s">
        <v>395</v>
      </c>
      <c r="Q4064" t="s">
        <v>4461</v>
      </c>
    </row>
    <row r="4065" spans="1:17" x14ac:dyDescent="0.25">
      <c r="A4065" t="s">
        <v>11641</v>
      </c>
      <c r="B4065" t="s">
        <v>418</v>
      </c>
      <c r="C4065">
        <v>7</v>
      </c>
      <c r="D4065" t="s">
        <v>18</v>
      </c>
      <c r="E4065" t="s">
        <v>33</v>
      </c>
      <c r="F4065" s="1">
        <v>0.625</v>
      </c>
      <c r="G4065" t="s">
        <v>11643</v>
      </c>
      <c r="H4065" t="s">
        <v>4093</v>
      </c>
      <c r="I4065">
        <v>120</v>
      </c>
      <c r="J4065">
        <v>4</v>
      </c>
      <c r="K4065" s="4">
        <v>1E+40</v>
      </c>
      <c r="L4065" t="s">
        <v>11642</v>
      </c>
      <c r="M4065" t="s">
        <v>24</v>
      </c>
      <c r="N4065" t="s">
        <v>11511</v>
      </c>
      <c r="O4065" t="s">
        <v>25</v>
      </c>
      <c r="P4065" t="s">
        <v>395</v>
      </c>
      <c r="Q4065" t="s">
        <v>4462</v>
      </c>
    </row>
    <row r="4066" spans="1:17" x14ac:dyDescent="0.25">
      <c r="A4066" t="s">
        <v>11641</v>
      </c>
      <c r="B4066" t="s">
        <v>579</v>
      </c>
      <c r="C4066">
        <v>1</v>
      </c>
      <c r="D4066" t="s">
        <v>18</v>
      </c>
      <c r="E4066" t="s">
        <v>19</v>
      </c>
      <c r="F4066" s="1">
        <v>0.54166666666666663</v>
      </c>
      <c r="G4066" t="s">
        <v>11643</v>
      </c>
      <c r="H4066" t="s">
        <v>2657</v>
      </c>
      <c r="I4066">
        <v>180</v>
      </c>
      <c r="J4066">
        <v>2</v>
      </c>
      <c r="K4066" s="4">
        <v>9.9999999999999995E+33</v>
      </c>
      <c r="L4066" t="s">
        <v>11642</v>
      </c>
      <c r="M4066" t="s">
        <v>24</v>
      </c>
      <c r="N4066" t="s">
        <v>11511</v>
      </c>
      <c r="O4066" t="s">
        <v>25</v>
      </c>
      <c r="P4066" t="s">
        <v>395</v>
      </c>
      <c r="Q4066" t="s">
        <v>4463</v>
      </c>
    </row>
    <row r="4067" spans="1:17" x14ac:dyDescent="0.25">
      <c r="A4067" t="s">
        <v>11641</v>
      </c>
      <c r="B4067" t="s">
        <v>579</v>
      </c>
      <c r="C4067">
        <v>2</v>
      </c>
      <c r="D4067" t="s">
        <v>18</v>
      </c>
      <c r="E4067" t="s">
        <v>29</v>
      </c>
      <c r="F4067" s="1">
        <v>0.58333333333333337</v>
      </c>
      <c r="G4067" t="s">
        <v>11643</v>
      </c>
      <c r="H4067" t="s">
        <v>2657</v>
      </c>
      <c r="I4067">
        <v>180</v>
      </c>
      <c r="J4067">
        <v>3</v>
      </c>
      <c r="K4067" s="4">
        <v>9.9999999999999995E+33</v>
      </c>
      <c r="L4067" t="s">
        <v>11642</v>
      </c>
      <c r="M4067" t="s">
        <v>24</v>
      </c>
      <c r="N4067" t="s">
        <v>11511</v>
      </c>
      <c r="O4067" t="s">
        <v>25</v>
      </c>
      <c r="P4067" t="s">
        <v>395</v>
      </c>
      <c r="Q4067" t="s">
        <v>4464</v>
      </c>
    </row>
    <row r="4068" spans="1:17" x14ac:dyDescent="0.25">
      <c r="A4068" t="s">
        <v>11641</v>
      </c>
      <c r="B4068" t="s">
        <v>579</v>
      </c>
      <c r="C4068">
        <v>3</v>
      </c>
      <c r="D4068" t="s">
        <v>18</v>
      </c>
      <c r="E4068" t="s">
        <v>33</v>
      </c>
      <c r="F4068" s="1">
        <v>0.5625</v>
      </c>
      <c r="G4068" t="s">
        <v>11643</v>
      </c>
      <c r="H4068" t="s">
        <v>2657</v>
      </c>
      <c r="I4068">
        <v>180</v>
      </c>
      <c r="J4068">
        <v>4</v>
      </c>
      <c r="K4068" s="4">
        <v>9.9999999999999995E+33</v>
      </c>
      <c r="L4068" t="s">
        <v>11642</v>
      </c>
      <c r="M4068" t="s">
        <v>24</v>
      </c>
      <c r="N4068" t="s">
        <v>11511</v>
      </c>
      <c r="O4068" t="s">
        <v>25</v>
      </c>
      <c r="P4068" t="s">
        <v>395</v>
      </c>
      <c r="Q4068" t="s">
        <v>4465</v>
      </c>
    </row>
    <row r="4069" spans="1:17" x14ac:dyDescent="0.25">
      <c r="A4069" t="s">
        <v>11641</v>
      </c>
      <c r="B4069" t="s">
        <v>579</v>
      </c>
      <c r="C4069">
        <v>4</v>
      </c>
      <c r="D4069" t="s">
        <v>18</v>
      </c>
      <c r="E4069" t="s">
        <v>29</v>
      </c>
      <c r="F4069" s="1">
        <v>0.58333333333333337</v>
      </c>
      <c r="G4069" t="s">
        <v>11643</v>
      </c>
      <c r="H4069" t="s">
        <v>2657</v>
      </c>
      <c r="I4069">
        <v>180</v>
      </c>
      <c r="J4069">
        <v>3</v>
      </c>
      <c r="K4069" s="4">
        <v>9.9999999999999995E+32</v>
      </c>
      <c r="L4069" t="s">
        <v>11642</v>
      </c>
      <c r="M4069" t="s">
        <v>24</v>
      </c>
      <c r="N4069" t="s">
        <v>11511</v>
      </c>
      <c r="O4069" t="s">
        <v>25</v>
      </c>
      <c r="P4069" t="s">
        <v>395</v>
      </c>
      <c r="Q4069" t="s">
        <v>4466</v>
      </c>
    </row>
    <row r="4070" spans="1:17" x14ac:dyDescent="0.25">
      <c r="A4070" t="s">
        <v>11641</v>
      </c>
      <c r="B4070" t="s">
        <v>579</v>
      </c>
      <c r="C4070">
        <v>5</v>
      </c>
      <c r="D4070" t="s">
        <v>18</v>
      </c>
      <c r="E4070" t="s">
        <v>33</v>
      </c>
      <c r="F4070" s="1">
        <v>0.5625</v>
      </c>
      <c r="G4070" t="s">
        <v>11643</v>
      </c>
      <c r="H4070" t="s">
        <v>2657</v>
      </c>
      <c r="I4070">
        <v>180</v>
      </c>
      <c r="J4070">
        <v>2</v>
      </c>
      <c r="K4070" s="4">
        <v>9.9999999999999995E+32</v>
      </c>
      <c r="L4070" t="s">
        <v>11642</v>
      </c>
      <c r="M4070" t="s">
        <v>24</v>
      </c>
      <c r="N4070" t="s">
        <v>11511</v>
      </c>
      <c r="O4070" t="s">
        <v>25</v>
      </c>
      <c r="P4070" t="s">
        <v>395</v>
      </c>
      <c r="Q4070" t="s">
        <v>4467</v>
      </c>
    </row>
    <row r="4071" spans="1:17" x14ac:dyDescent="0.25">
      <c r="A4071" t="s">
        <v>11641</v>
      </c>
      <c r="B4071" t="s">
        <v>579</v>
      </c>
      <c r="C4071">
        <v>6</v>
      </c>
      <c r="D4071" t="s">
        <v>18</v>
      </c>
      <c r="E4071" t="s">
        <v>19</v>
      </c>
      <c r="F4071" s="1">
        <v>0.54166666666666663</v>
      </c>
      <c r="G4071" t="s">
        <v>11643</v>
      </c>
      <c r="H4071" t="s">
        <v>2657</v>
      </c>
      <c r="I4071">
        <v>180</v>
      </c>
      <c r="J4071">
        <v>2</v>
      </c>
      <c r="K4071" s="4">
        <v>9.9999999999999995E+32</v>
      </c>
      <c r="L4071" t="s">
        <v>11642</v>
      </c>
      <c r="M4071" t="s">
        <v>24</v>
      </c>
      <c r="N4071" t="s">
        <v>11511</v>
      </c>
      <c r="O4071" t="s">
        <v>25</v>
      </c>
      <c r="P4071" t="s">
        <v>395</v>
      </c>
      <c r="Q4071" t="s">
        <v>4468</v>
      </c>
    </row>
    <row r="4072" spans="1:17" x14ac:dyDescent="0.25">
      <c r="A4072" t="s">
        <v>11641</v>
      </c>
      <c r="B4072" t="s">
        <v>579</v>
      </c>
      <c r="C4072">
        <v>7</v>
      </c>
      <c r="D4072" t="s">
        <v>18</v>
      </c>
      <c r="E4072" t="s">
        <v>42</v>
      </c>
      <c r="F4072" s="1">
        <v>0.58333333333333337</v>
      </c>
      <c r="G4072" t="s">
        <v>11643</v>
      </c>
      <c r="H4072" t="s">
        <v>2657</v>
      </c>
      <c r="I4072">
        <v>180</v>
      </c>
      <c r="J4072">
        <v>1</v>
      </c>
      <c r="K4072" s="4">
        <v>1.0000000000000001E+32</v>
      </c>
      <c r="L4072" t="s">
        <v>11642</v>
      </c>
      <c r="M4072" t="s">
        <v>24</v>
      </c>
      <c r="N4072" t="s">
        <v>11511</v>
      </c>
      <c r="O4072" t="s">
        <v>25</v>
      </c>
      <c r="P4072" t="s">
        <v>395</v>
      </c>
      <c r="Q4072" t="s">
        <v>4469</v>
      </c>
    </row>
    <row r="4073" spans="1:17" x14ac:dyDescent="0.25">
      <c r="A4073" t="s">
        <v>11641</v>
      </c>
      <c r="B4073" t="s">
        <v>579</v>
      </c>
      <c r="C4073">
        <v>8</v>
      </c>
      <c r="D4073" t="s">
        <v>18</v>
      </c>
      <c r="E4073" t="s">
        <v>42</v>
      </c>
      <c r="F4073" s="1">
        <v>0.58333333333333337</v>
      </c>
      <c r="G4073" t="s">
        <v>11643</v>
      </c>
      <c r="H4073" t="s">
        <v>2657</v>
      </c>
      <c r="I4073">
        <v>180</v>
      </c>
      <c r="J4073">
        <v>1</v>
      </c>
      <c r="K4073" s="4">
        <v>9.9999999999999995E+32</v>
      </c>
      <c r="L4073" t="s">
        <v>38</v>
      </c>
      <c r="M4073" t="s">
        <v>24</v>
      </c>
      <c r="N4073" t="s">
        <v>11511</v>
      </c>
      <c r="O4073" t="s">
        <v>25</v>
      </c>
      <c r="P4073" t="s">
        <v>395</v>
      </c>
      <c r="Q4073" t="s">
        <v>4470</v>
      </c>
    </row>
    <row r="4074" spans="1:17" x14ac:dyDescent="0.25">
      <c r="A4074" t="s">
        <v>11641</v>
      </c>
      <c r="B4074" t="s">
        <v>2839</v>
      </c>
      <c r="C4074">
        <v>1</v>
      </c>
      <c r="D4074" t="s">
        <v>18</v>
      </c>
      <c r="E4074" t="s">
        <v>19</v>
      </c>
      <c r="F4074" s="1">
        <v>0.54166666666666663</v>
      </c>
      <c r="G4074" t="s">
        <v>11643</v>
      </c>
      <c r="H4074" t="s">
        <v>2657</v>
      </c>
      <c r="I4074">
        <v>180</v>
      </c>
      <c r="J4074">
        <v>2</v>
      </c>
      <c r="K4074" s="4">
        <v>9.9999999999999996E+30</v>
      </c>
      <c r="L4074" t="s">
        <v>11642</v>
      </c>
      <c r="M4074" t="s">
        <v>24</v>
      </c>
      <c r="N4074" t="s">
        <v>11511</v>
      </c>
      <c r="O4074" t="s">
        <v>25</v>
      </c>
      <c r="P4074" t="s">
        <v>395</v>
      </c>
      <c r="Q4074" t="s">
        <v>4471</v>
      </c>
    </row>
    <row r="4075" spans="1:17" x14ac:dyDescent="0.25">
      <c r="A4075" t="s">
        <v>11641</v>
      </c>
      <c r="B4075" t="s">
        <v>2839</v>
      </c>
      <c r="C4075">
        <v>2</v>
      </c>
      <c r="D4075" t="s">
        <v>18</v>
      </c>
      <c r="E4075" t="s">
        <v>19</v>
      </c>
      <c r="F4075" s="1">
        <v>0.54166666666666663</v>
      </c>
      <c r="G4075" t="s">
        <v>11643</v>
      </c>
      <c r="H4075" t="s">
        <v>2657</v>
      </c>
      <c r="I4075">
        <v>180</v>
      </c>
      <c r="J4075">
        <v>2</v>
      </c>
      <c r="K4075" s="4">
        <v>1E+30</v>
      </c>
      <c r="L4075" t="s">
        <v>11642</v>
      </c>
      <c r="M4075" t="s">
        <v>24</v>
      </c>
      <c r="N4075" t="s">
        <v>11511</v>
      </c>
      <c r="O4075" t="s">
        <v>25</v>
      </c>
      <c r="P4075" t="s">
        <v>395</v>
      </c>
      <c r="Q4075" t="s">
        <v>4472</v>
      </c>
    </row>
    <row r="4076" spans="1:17" x14ac:dyDescent="0.25">
      <c r="A4076" t="s">
        <v>11641</v>
      </c>
      <c r="B4076" t="s">
        <v>2839</v>
      </c>
      <c r="C4076">
        <v>3</v>
      </c>
      <c r="D4076" t="s">
        <v>18</v>
      </c>
      <c r="E4076" t="s">
        <v>29</v>
      </c>
      <c r="F4076" s="1">
        <v>0.58333333333333337</v>
      </c>
      <c r="G4076" t="s">
        <v>11643</v>
      </c>
      <c r="H4076" t="s">
        <v>2657</v>
      </c>
      <c r="I4076">
        <v>180</v>
      </c>
      <c r="J4076">
        <v>4</v>
      </c>
      <c r="K4076" s="4">
        <v>9.9999999999999996E+30</v>
      </c>
      <c r="L4076" t="s">
        <v>11642</v>
      </c>
      <c r="M4076" t="s">
        <v>24</v>
      </c>
      <c r="N4076" t="s">
        <v>11511</v>
      </c>
      <c r="O4076" t="s">
        <v>25</v>
      </c>
      <c r="P4076" t="s">
        <v>395</v>
      </c>
      <c r="Q4076" t="s">
        <v>4473</v>
      </c>
    </row>
    <row r="4077" spans="1:17" x14ac:dyDescent="0.25">
      <c r="A4077" t="s">
        <v>11641</v>
      </c>
      <c r="B4077" t="s">
        <v>2839</v>
      </c>
      <c r="C4077">
        <v>4</v>
      </c>
      <c r="D4077" t="s">
        <v>18</v>
      </c>
      <c r="E4077" t="s">
        <v>42</v>
      </c>
      <c r="F4077" s="1">
        <v>0.58333333333333337</v>
      </c>
      <c r="G4077" t="s">
        <v>11643</v>
      </c>
      <c r="H4077" t="s">
        <v>2657</v>
      </c>
      <c r="I4077">
        <v>180</v>
      </c>
      <c r="J4077">
        <v>3</v>
      </c>
      <c r="K4077" s="4">
        <v>9.9999999999999996E+30</v>
      </c>
      <c r="L4077" t="s">
        <v>11642</v>
      </c>
      <c r="M4077" t="s">
        <v>24</v>
      </c>
      <c r="N4077" t="s">
        <v>11511</v>
      </c>
      <c r="O4077" t="s">
        <v>25</v>
      </c>
      <c r="P4077" t="s">
        <v>395</v>
      </c>
      <c r="Q4077" t="s">
        <v>4474</v>
      </c>
    </row>
    <row r="4078" spans="1:17" x14ac:dyDescent="0.25">
      <c r="A4078" t="s">
        <v>11641</v>
      </c>
      <c r="B4078" t="s">
        <v>2839</v>
      </c>
      <c r="C4078">
        <v>5</v>
      </c>
      <c r="D4078" t="s">
        <v>18</v>
      </c>
      <c r="E4078" t="s">
        <v>33</v>
      </c>
      <c r="F4078" s="1">
        <v>0.58333333333333337</v>
      </c>
      <c r="G4078" t="s">
        <v>11643</v>
      </c>
      <c r="H4078" t="s">
        <v>2657</v>
      </c>
      <c r="I4078">
        <v>180</v>
      </c>
      <c r="J4078">
        <v>3</v>
      </c>
      <c r="K4078" s="4">
        <v>1E+30</v>
      </c>
      <c r="L4078" t="s">
        <v>11642</v>
      </c>
      <c r="M4078" t="s">
        <v>24</v>
      </c>
      <c r="N4078" t="s">
        <v>11511</v>
      </c>
      <c r="O4078" t="s">
        <v>25</v>
      </c>
      <c r="P4078" t="s">
        <v>395</v>
      </c>
      <c r="Q4078" t="s">
        <v>4475</v>
      </c>
    </row>
    <row r="4079" spans="1:17" x14ac:dyDescent="0.25">
      <c r="A4079" t="s">
        <v>11641</v>
      </c>
      <c r="B4079" t="s">
        <v>2839</v>
      </c>
      <c r="C4079">
        <v>6</v>
      </c>
      <c r="D4079" t="s">
        <v>18</v>
      </c>
      <c r="E4079" t="s">
        <v>42</v>
      </c>
      <c r="F4079" s="1">
        <v>0.58333333333333337</v>
      </c>
      <c r="G4079" t="s">
        <v>11643</v>
      </c>
      <c r="H4079" t="s">
        <v>2657</v>
      </c>
      <c r="I4079">
        <v>180</v>
      </c>
      <c r="J4079">
        <v>0</v>
      </c>
      <c r="K4079" s="4">
        <v>1E+30</v>
      </c>
      <c r="L4079" t="s">
        <v>11642</v>
      </c>
      <c r="M4079" t="s">
        <v>24</v>
      </c>
      <c r="N4079" t="s">
        <v>11511</v>
      </c>
      <c r="O4079" t="s">
        <v>25</v>
      </c>
      <c r="P4079" t="s">
        <v>395</v>
      </c>
      <c r="Q4079" t="s">
        <v>4476</v>
      </c>
    </row>
    <row r="4080" spans="1:17" x14ac:dyDescent="0.25">
      <c r="A4080" t="s">
        <v>11641</v>
      </c>
      <c r="B4080" t="s">
        <v>2839</v>
      </c>
      <c r="C4080">
        <v>7</v>
      </c>
      <c r="D4080" t="s">
        <v>18</v>
      </c>
      <c r="E4080" t="s">
        <v>33</v>
      </c>
      <c r="F4080" s="1">
        <v>0.58333333333333337</v>
      </c>
      <c r="G4080" t="s">
        <v>11643</v>
      </c>
      <c r="H4080" t="s">
        <v>2657</v>
      </c>
      <c r="I4080">
        <v>180</v>
      </c>
      <c r="J4080">
        <v>3</v>
      </c>
      <c r="K4080" s="4">
        <v>9.9999999999999996E+30</v>
      </c>
      <c r="L4080" t="s">
        <v>11642</v>
      </c>
      <c r="M4080" t="s">
        <v>24</v>
      </c>
      <c r="N4080" t="s">
        <v>11511</v>
      </c>
      <c r="O4080" t="s">
        <v>25</v>
      </c>
      <c r="P4080" t="s">
        <v>395</v>
      </c>
      <c r="Q4080" t="s">
        <v>4477</v>
      </c>
    </row>
    <row r="4081" spans="1:17" x14ac:dyDescent="0.25">
      <c r="A4081" t="s">
        <v>11641</v>
      </c>
      <c r="B4081" t="s">
        <v>2839</v>
      </c>
      <c r="C4081">
        <v>8</v>
      </c>
      <c r="D4081" t="s">
        <v>18</v>
      </c>
      <c r="E4081" t="s">
        <v>37</v>
      </c>
      <c r="F4081" s="1">
        <v>0.54166666666666663</v>
      </c>
      <c r="G4081" t="s">
        <v>11643</v>
      </c>
      <c r="H4081" t="s">
        <v>2657</v>
      </c>
      <c r="I4081">
        <v>180</v>
      </c>
      <c r="J4081">
        <v>1</v>
      </c>
      <c r="K4081" s="4">
        <v>1.0000000000000001E+32</v>
      </c>
      <c r="L4081" t="s">
        <v>38</v>
      </c>
      <c r="M4081" t="s">
        <v>24</v>
      </c>
      <c r="N4081" t="s">
        <v>11511</v>
      </c>
      <c r="O4081" t="s">
        <v>25</v>
      </c>
      <c r="P4081" t="s">
        <v>395</v>
      </c>
      <c r="Q4081" t="s">
        <v>4478</v>
      </c>
    </row>
    <row r="4082" spans="1:17" x14ac:dyDescent="0.25">
      <c r="A4082" t="s">
        <v>11641</v>
      </c>
      <c r="B4082" t="s">
        <v>17</v>
      </c>
      <c r="C4082">
        <v>1</v>
      </c>
      <c r="D4082" t="s">
        <v>18</v>
      </c>
      <c r="E4082" t="s">
        <v>33</v>
      </c>
      <c r="F4082" s="1">
        <v>0.41666666666666669</v>
      </c>
      <c r="G4082" t="s">
        <v>9831</v>
      </c>
      <c r="H4082" t="s">
        <v>11644</v>
      </c>
      <c r="I4082">
        <v>60</v>
      </c>
      <c r="J4082">
        <v>20</v>
      </c>
      <c r="K4082" s="4">
        <v>1.1111110001111099E+44</v>
      </c>
      <c r="L4082" t="s">
        <v>11642</v>
      </c>
      <c r="M4082" t="s">
        <v>915</v>
      </c>
      <c r="N4082" t="s">
        <v>11511</v>
      </c>
      <c r="O4082" t="s">
        <v>25</v>
      </c>
      <c r="P4082" t="s">
        <v>20</v>
      </c>
      <c r="Q4082" t="s">
        <v>4479</v>
      </c>
    </row>
    <row r="4083" spans="1:17" x14ac:dyDescent="0.25">
      <c r="A4083" t="s">
        <v>11641</v>
      </c>
      <c r="B4083" t="s">
        <v>28</v>
      </c>
      <c r="C4083">
        <v>1</v>
      </c>
      <c r="D4083" t="s">
        <v>18</v>
      </c>
      <c r="E4083" t="s">
        <v>19</v>
      </c>
      <c r="F4083" s="1">
        <v>0.45833333333333331</v>
      </c>
      <c r="G4083" t="s">
        <v>10381</v>
      </c>
      <c r="H4083" t="s">
        <v>11645</v>
      </c>
      <c r="I4083">
        <v>60</v>
      </c>
      <c r="J4083">
        <v>20</v>
      </c>
      <c r="K4083" s="4">
        <v>1.1111010001111099E+44</v>
      </c>
      <c r="L4083" t="s">
        <v>11642</v>
      </c>
      <c r="M4083" t="s">
        <v>915</v>
      </c>
      <c r="N4083" t="s">
        <v>11511</v>
      </c>
      <c r="O4083" t="s">
        <v>25</v>
      </c>
      <c r="P4083" t="s">
        <v>20</v>
      </c>
      <c r="Q4083" t="s">
        <v>4480</v>
      </c>
    </row>
    <row r="4084" spans="1:17" x14ac:dyDescent="0.25">
      <c r="A4084" t="s">
        <v>11641</v>
      </c>
      <c r="B4084" t="s">
        <v>32</v>
      </c>
      <c r="C4084">
        <v>1</v>
      </c>
      <c r="D4084" t="s">
        <v>18</v>
      </c>
      <c r="E4084" t="s">
        <v>42</v>
      </c>
      <c r="F4084" s="1">
        <v>0.5</v>
      </c>
      <c r="G4084" t="s">
        <v>10385</v>
      </c>
      <c r="H4084" t="s">
        <v>11646</v>
      </c>
      <c r="I4084">
        <v>60</v>
      </c>
      <c r="J4084">
        <v>20</v>
      </c>
      <c r="K4084" s="4">
        <v>1.1111110001111099E+44</v>
      </c>
      <c r="L4084" t="s">
        <v>11642</v>
      </c>
      <c r="M4084" t="s">
        <v>915</v>
      </c>
      <c r="N4084" t="s">
        <v>11511</v>
      </c>
      <c r="O4084" t="s">
        <v>25</v>
      </c>
      <c r="P4084" t="s">
        <v>20</v>
      </c>
      <c r="Q4084" t="s">
        <v>4481</v>
      </c>
    </row>
    <row r="4085" spans="1:17" x14ac:dyDescent="0.25">
      <c r="A4085" t="s">
        <v>11641</v>
      </c>
      <c r="B4085" t="s">
        <v>36</v>
      </c>
      <c r="C4085">
        <v>1</v>
      </c>
      <c r="D4085" t="s">
        <v>18</v>
      </c>
      <c r="E4085" t="s">
        <v>42</v>
      </c>
      <c r="F4085" s="1">
        <v>0.70833333333333337</v>
      </c>
      <c r="G4085" t="s">
        <v>11509</v>
      </c>
      <c r="H4085" t="s">
        <v>38</v>
      </c>
      <c r="I4085">
        <v>60</v>
      </c>
      <c r="J4085">
        <v>20</v>
      </c>
      <c r="K4085" s="4">
        <v>9.9999999999999998E+37</v>
      </c>
      <c r="L4085" t="s">
        <v>38</v>
      </c>
      <c r="M4085" t="s">
        <v>24</v>
      </c>
      <c r="N4085" t="s">
        <v>11511</v>
      </c>
      <c r="O4085" t="s">
        <v>25</v>
      </c>
      <c r="P4085" t="s">
        <v>39</v>
      </c>
      <c r="Q4085" t="s">
        <v>4482</v>
      </c>
    </row>
    <row r="4086" spans="1:17" x14ac:dyDescent="0.25">
      <c r="A4086" t="s">
        <v>11641</v>
      </c>
      <c r="B4086" t="s">
        <v>41</v>
      </c>
      <c r="C4086">
        <v>1</v>
      </c>
      <c r="D4086" t="s">
        <v>18</v>
      </c>
      <c r="E4086" t="s">
        <v>42</v>
      </c>
      <c r="F4086" s="1">
        <v>0.70833333333333337</v>
      </c>
      <c r="G4086" t="s">
        <v>11509</v>
      </c>
      <c r="H4086" t="s">
        <v>38</v>
      </c>
      <c r="I4086">
        <v>120</v>
      </c>
      <c r="J4086">
        <v>20</v>
      </c>
      <c r="K4086" s="4">
        <v>9.9999999999999994E+38</v>
      </c>
      <c r="L4086" t="s">
        <v>38</v>
      </c>
      <c r="M4086" t="s">
        <v>24</v>
      </c>
      <c r="N4086" t="s">
        <v>11511</v>
      </c>
      <c r="O4086" t="s">
        <v>25</v>
      </c>
      <c r="P4086" t="s">
        <v>39</v>
      </c>
      <c r="Q4086" t="s">
        <v>4483</v>
      </c>
    </row>
    <row r="4087" spans="1:17" x14ac:dyDescent="0.25">
      <c r="A4087" t="s">
        <v>11647</v>
      </c>
      <c r="B4087" t="s">
        <v>17</v>
      </c>
      <c r="C4087">
        <v>1</v>
      </c>
      <c r="D4087" t="s">
        <v>18</v>
      </c>
      <c r="E4087" t="s">
        <v>42</v>
      </c>
      <c r="F4087" s="1">
        <v>0.375</v>
      </c>
      <c r="G4087" t="s">
        <v>10775</v>
      </c>
      <c r="H4087" t="s">
        <v>4299</v>
      </c>
      <c r="I4087">
        <v>120</v>
      </c>
      <c r="J4087">
        <v>125</v>
      </c>
      <c r="K4087" s="4">
        <v>1.1111110001111099E+44</v>
      </c>
      <c r="L4087" t="s">
        <v>11648</v>
      </c>
      <c r="M4087" t="s">
        <v>915</v>
      </c>
      <c r="N4087" t="s">
        <v>11511</v>
      </c>
      <c r="O4087" t="s">
        <v>25</v>
      </c>
      <c r="P4087" t="s">
        <v>20</v>
      </c>
      <c r="Q4087" t="s">
        <v>4484</v>
      </c>
    </row>
    <row r="4088" spans="1:17" x14ac:dyDescent="0.25">
      <c r="A4088" t="s">
        <v>11647</v>
      </c>
      <c r="B4088" t="s">
        <v>28</v>
      </c>
      <c r="C4088">
        <v>1</v>
      </c>
      <c r="D4088" t="s">
        <v>18</v>
      </c>
      <c r="E4088" t="s">
        <v>33</v>
      </c>
      <c r="F4088" s="1">
        <v>0.33333333333333331</v>
      </c>
      <c r="G4088" t="s">
        <v>10244</v>
      </c>
      <c r="H4088" t="s">
        <v>11649</v>
      </c>
      <c r="I4088">
        <v>60</v>
      </c>
      <c r="J4088">
        <v>125</v>
      </c>
      <c r="K4088" s="4">
        <v>1.1111110001111099E+44</v>
      </c>
      <c r="L4088" t="s">
        <v>11648</v>
      </c>
      <c r="M4088" t="s">
        <v>915</v>
      </c>
      <c r="N4088" t="s">
        <v>11511</v>
      </c>
      <c r="O4088" t="s">
        <v>25</v>
      </c>
      <c r="P4088" t="s">
        <v>20</v>
      </c>
      <c r="Q4088" t="s">
        <v>4486</v>
      </c>
    </row>
    <row r="4089" spans="1:17" x14ac:dyDescent="0.25">
      <c r="A4089" t="s">
        <v>11647</v>
      </c>
      <c r="B4089" t="s">
        <v>36</v>
      </c>
      <c r="C4089">
        <v>1</v>
      </c>
      <c r="D4089" t="s">
        <v>18</v>
      </c>
      <c r="E4089" t="s">
        <v>33</v>
      </c>
      <c r="F4089" s="1">
        <v>0.72916666666666663</v>
      </c>
      <c r="G4089" t="s">
        <v>11650</v>
      </c>
      <c r="H4089" t="s">
        <v>38</v>
      </c>
      <c r="I4089">
        <v>60</v>
      </c>
      <c r="J4089">
        <v>125</v>
      </c>
      <c r="K4089" s="4">
        <v>9.9999999999999994E+38</v>
      </c>
      <c r="L4089" t="s">
        <v>38</v>
      </c>
      <c r="M4089" t="s">
        <v>915</v>
      </c>
      <c r="N4089" t="s">
        <v>11511</v>
      </c>
      <c r="O4089" t="s">
        <v>25</v>
      </c>
      <c r="P4089" t="s">
        <v>39</v>
      </c>
      <c r="Q4089" t="s">
        <v>4487</v>
      </c>
    </row>
    <row r="4090" spans="1:17" x14ac:dyDescent="0.25">
      <c r="A4090" t="s">
        <v>11647</v>
      </c>
      <c r="B4090" t="s">
        <v>41</v>
      </c>
      <c r="C4090">
        <v>1</v>
      </c>
      <c r="D4090" t="s">
        <v>18</v>
      </c>
      <c r="E4090" t="s">
        <v>37</v>
      </c>
      <c r="F4090" s="1">
        <v>0.72916666666666663</v>
      </c>
      <c r="G4090" t="s">
        <v>11651</v>
      </c>
      <c r="H4090" t="s">
        <v>38</v>
      </c>
      <c r="I4090">
        <v>60</v>
      </c>
      <c r="J4090">
        <v>125</v>
      </c>
      <c r="K4090" s="4">
        <v>1.0000000000000001E+32</v>
      </c>
      <c r="L4090" t="s">
        <v>38</v>
      </c>
      <c r="M4090" t="s">
        <v>915</v>
      </c>
      <c r="N4090" t="s">
        <v>11511</v>
      </c>
      <c r="O4090" t="s">
        <v>25</v>
      </c>
      <c r="P4090" t="s">
        <v>39</v>
      </c>
      <c r="Q4090" t="s">
        <v>4488</v>
      </c>
    </row>
    <row r="4091" spans="1:17" x14ac:dyDescent="0.25">
      <c r="A4091" t="s">
        <v>11647</v>
      </c>
      <c r="B4091" t="s">
        <v>2319</v>
      </c>
      <c r="C4091">
        <v>1</v>
      </c>
      <c r="D4091" t="s">
        <v>18</v>
      </c>
      <c r="E4091" t="s">
        <v>37</v>
      </c>
      <c r="F4091" s="1">
        <v>0.72916666666666663</v>
      </c>
      <c r="G4091" t="s">
        <v>11652</v>
      </c>
      <c r="H4091" t="s">
        <v>38</v>
      </c>
      <c r="I4091">
        <v>60</v>
      </c>
      <c r="J4091">
        <v>125</v>
      </c>
      <c r="K4091" s="4">
        <v>1E+30</v>
      </c>
      <c r="L4091" t="s">
        <v>38</v>
      </c>
      <c r="M4091" t="s">
        <v>915</v>
      </c>
      <c r="N4091" t="s">
        <v>11511</v>
      </c>
      <c r="O4091" t="s">
        <v>25</v>
      </c>
      <c r="P4091" t="s">
        <v>39</v>
      </c>
      <c r="Q4091" t="s">
        <v>4489</v>
      </c>
    </row>
    <row r="4092" spans="1:17" x14ac:dyDescent="0.25">
      <c r="A4092" t="s">
        <v>11647</v>
      </c>
      <c r="B4092" t="s">
        <v>44</v>
      </c>
      <c r="C4092">
        <v>1</v>
      </c>
      <c r="D4092" t="s">
        <v>18</v>
      </c>
      <c r="E4092" t="s">
        <v>19</v>
      </c>
      <c r="F4092" s="1">
        <v>0.625</v>
      </c>
      <c r="G4092" t="s">
        <v>11509</v>
      </c>
      <c r="H4092" t="s">
        <v>4485</v>
      </c>
      <c r="I4092">
        <v>60</v>
      </c>
      <c r="J4092">
        <v>64</v>
      </c>
      <c r="K4092" s="4">
        <v>1.0000000111E+40</v>
      </c>
      <c r="L4092" t="s">
        <v>11648</v>
      </c>
      <c r="M4092" t="s">
        <v>24</v>
      </c>
      <c r="N4092" t="s">
        <v>11511</v>
      </c>
      <c r="O4092" t="s">
        <v>25</v>
      </c>
      <c r="P4092" t="s">
        <v>45</v>
      </c>
      <c r="Q4092" t="s">
        <v>4490</v>
      </c>
    </row>
    <row r="4093" spans="1:17" x14ac:dyDescent="0.25">
      <c r="A4093" t="s">
        <v>11647</v>
      </c>
      <c r="B4093" t="s">
        <v>44</v>
      </c>
      <c r="C4093">
        <v>2</v>
      </c>
      <c r="D4093" t="s">
        <v>18</v>
      </c>
      <c r="E4093" t="s">
        <v>19</v>
      </c>
      <c r="F4093" s="1">
        <v>0.66666666666666663</v>
      </c>
      <c r="G4093" t="s">
        <v>11509</v>
      </c>
      <c r="H4093" t="s">
        <v>4485</v>
      </c>
      <c r="I4093">
        <v>60</v>
      </c>
      <c r="J4093">
        <v>61</v>
      </c>
      <c r="K4093" s="4">
        <v>1.0000000111E+40</v>
      </c>
      <c r="L4093" t="s">
        <v>11648</v>
      </c>
      <c r="M4093" t="s">
        <v>24</v>
      </c>
      <c r="N4093" t="s">
        <v>11511</v>
      </c>
      <c r="O4093" t="s">
        <v>25</v>
      </c>
      <c r="P4093" t="s">
        <v>45</v>
      </c>
      <c r="Q4093" t="s">
        <v>4491</v>
      </c>
    </row>
    <row r="4094" spans="1:17" x14ac:dyDescent="0.25">
      <c r="A4094" t="s">
        <v>11647</v>
      </c>
      <c r="B4094" t="s">
        <v>243</v>
      </c>
      <c r="C4094">
        <v>1</v>
      </c>
      <c r="D4094" t="s">
        <v>18</v>
      </c>
      <c r="E4094" t="s">
        <v>29</v>
      </c>
      <c r="F4094" s="1">
        <v>0.41666666666666669</v>
      </c>
      <c r="G4094" t="s">
        <v>10630</v>
      </c>
      <c r="H4094" t="s">
        <v>38</v>
      </c>
      <c r="I4094">
        <v>60</v>
      </c>
      <c r="J4094">
        <v>35</v>
      </c>
      <c r="K4094" s="4">
        <v>1.1110100011111E+43</v>
      </c>
      <c r="L4094" t="s">
        <v>38</v>
      </c>
      <c r="M4094" t="s">
        <v>915</v>
      </c>
      <c r="N4094" t="s">
        <v>11511</v>
      </c>
      <c r="O4094" t="s">
        <v>25</v>
      </c>
      <c r="P4094" t="s">
        <v>45</v>
      </c>
      <c r="Q4094" t="s">
        <v>4492</v>
      </c>
    </row>
    <row r="4095" spans="1:17" x14ac:dyDescent="0.25">
      <c r="A4095" t="s">
        <v>11647</v>
      </c>
      <c r="B4095" t="s">
        <v>243</v>
      </c>
      <c r="C4095">
        <v>3</v>
      </c>
      <c r="D4095" t="s">
        <v>18</v>
      </c>
      <c r="E4095" t="s">
        <v>33</v>
      </c>
      <c r="F4095" s="1">
        <v>0.625</v>
      </c>
      <c r="G4095" t="s">
        <v>9177</v>
      </c>
      <c r="H4095" t="s">
        <v>38</v>
      </c>
      <c r="I4095">
        <v>60</v>
      </c>
      <c r="J4095">
        <v>62</v>
      </c>
      <c r="K4095" s="4">
        <v>1.1111100011111E+43</v>
      </c>
      <c r="L4095" t="s">
        <v>38</v>
      </c>
      <c r="M4095" t="s">
        <v>24</v>
      </c>
      <c r="N4095" t="s">
        <v>11511</v>
      </c>
      <c r="O4095" t="s">
        <v>25</v>
      </c>
      <c r="P4095" t="s">
        <v>45</v>
      </c>
      <c r="Q4095" t="s">
        <v>4493</v>
      </c>
    </row>
    <row r="4096" spans="1:17" x14ac:dyDescent="0.25">
      <c r="A4096" t="s">
        <v>11653</v>
      </c>
      <c r="B4096" t="s">
        <v>391</v>
      </c>
      <c r="C4096">
        <v>1</v>
      </c>
      <c r="D4096" t="s">
        <v>18</v>
      </c>
      <c r="E4096" t="s">
        <v>19</v>
      </c>
      <c r="F4096" s="1">
        <v>0.54166666666666663</v>
      </c>
      <c r="G4096" t="s">
        <v>11509</v>
      </c>
      <c r="H4096" t="s">
        <v>4100</v>
      </c>
      <c r="I4096">
        <v>120</v>
      </c>
      <c r="J4096">
        <v>39</v>
      </c>
      <c r="K4096" s="4">
        <v>9.9999999999999992E+22</v>
      </c>
      <c r="L4096" t="s">
        <v>11654</v>
      </c>
      <c r="M4096" t="s">
        <v>24</v>
      </c>
      <c r="N4096" t="s">
        <v>11511</v>
      </c>
      <c r="O4096" t="s">
        <v>66</v>
      </c>
      <c r="P4096" t="s">
        <v>9372</v>
      </c>
      <c r="Q4096" t="s">
        <v>4494</v>
      </c>
    </row>
    <row r="4097" spans="1:17" x14ac:dyDescent="0.25">
      <c r="A4097" t="s">
        <v>11653</v>
      </c>
      <c r="B4097" t="s">
        <v>391</v>
      </c>
      <c r="C4097">
        <v>2</v>
      </c>
      <c r="D4097" t="s">
        <v>18</v>
      </c>
      <c r="E4097" t="s">
        <v>42</v>
      </c>
      <c r="F4097" s="1">
        <v>0.58333333333333337</v>
      </c>
      <c r="G4097" t="s">
        <v>11509</v>
      </c>
      <c r="H4097" t="s">
        <v>4100</v>
      </c>
      <c r="I4097">
        <v>120</v>
      </c>
      <c r="J4097">
        <v>40</v>
      </c>
      <c r="K4097" s="4">
        <v>9.9999999999999992E+22</v>
      </c>
      <c r="L4097" t="s">
        <v>11654</v>
      </c>
      <c r="M4097" t="s">
        <v>24</v>
      </c>
      <c r="N4097" t="s">
        <v>11511</v>
      </c>
      <c r="O4097" t="s">
        <v>66</v>
      </c>
      <c r="P4097" t="s">
        <v>9372</v>
      </c>
      <c r="Q4097" t="s">
        <v>4495</v>
      </c>
    </row>
    <row r="4098" spans="1:17" x14ac:dyDescent="0.25">
      <c r="A4098" t="s">
        <v>11653</v>
      </c>
      <c r="B4098" t="s">
        <v>405</v>
      </c>
      <c r="C4098">
        <v>1</v>
      </c>
      <c r="D4098" t="s">
        <v>18</v>
      </c>
      <c r="E4098" t="s">
        <v>19</v>
      </c>
      <c r="F4098" s="1">
        <v>0.54166666666666663</v>
      </c>
      <c r="G4098" t="s">
        <v>11616</v>
      </c>
      <c r="H4098" t="s">
        <v>4100</v>
      </c>
      <c r="I4098">
        <v>180</v>
      </c>
      <c r="J4098">
        <v>10</v>
      </c>
      <c r="K4098" s="4">
        <v>1E+22</v>
      </c>
      <c r="L4098" t="s">
        <v>11654</v>
      </c>
      <c r="M4098" t="s">
        <v>24</v>
      </c>
      <c r="N4098" t="s">
        <v>11511</v>
      </c>
      <c r="O4098" t="s">
        <v>66</v>
      </c>
      <c r="P4098" t="s">
        <v>395</v>
      </c>
      <c r="Q4098" t="s">
        <v>4496</v>
      </c>
    </row>
    <row r="4099" spans="1:17" x14ac:dyDescent="0.25">
      <c r="A4099" t="s">
        <v>11653</v>
      </c>
      <c r="B4099" t="s">
        <v>405</v>
      </c>
      <c r="C4099">
        <v>2</v>
      </c>
      <c r="D4099" t="s">
        <v>18</v>
      </c>
      <c r="E4099" t="s">
        <v>42</v>
      </c>
      <c r="F4099" s="1">
        <v>0.58333333333333337</v>
      </c>
      <c r="G4099" t="s">
        <v>11616</v>
      </c>
      <c r="H4099" t="s">
        <v>4100</v>
      </c>
      <c r="I4099">
        <v>180</v>
      </c>
      <c r="J4099">
        <v>10</v>
      </c>
      <c r="K4099" s="4">
        <v>1E+22</v>
      </c>
      <c r="L4099" t="s">
        <v>11654</v>
      </c>
      <c r="M4099" t="s">
        <v>24</v>
      </c>
      <c r="N4099" t="s">
        <v>11511</v>
      </c>
      <c r="O4099" t="s">
        <v>66</v>
      </c>
      <c r="P4099" t="s">
        <v>395</v>
      </c>
      <c r="Q4099" t="s">
        <v>4497</v>
      </c>
    </row>
    <row r="4100" spans="1:17" x14ac:dyDescent="0.25">
      <c r="A4100" t="s">
        <v>11653</v>
      </c>
      <c r="B4100" t="s">
        <v>405</v>
      </c>
      <c r="C4100">
        <v>3</v>
      </c>
      <c r="D4100" t="s">
        <v>18</v>
      </c>
      <c r="E4100" t="s">
        <v>33</v>
      </c>
      <c r="F4100" s="1">
        <v>0.54166666666666663</v>
      </c>
      <c r="G4100" t="s">
        <v>11616</v>
      </c>
      <c r="H4100" t="s">
        <v>4100</v>
      </c>
      <c r="I4100">
        <v>180</v>
      </c>
      <c r="J4100">
        <v>10</v>
      </c>
      <c r="K4100" s="4">
        <v>1E+22</v>
      </c>
      <c r="L4100" t="s">
        <v>11654</v>
      </c>
      <c r="M4100" t="s">
        <v>24</v>
      </c>
      <c r="N4100" t="s">
        <v>11511</v>
      </c>
      <c r="O4100" t="s">
        <v>66</v>
      </c>
      <c r="P4100" t="s">
        <v>395</v>
      </c>
      <c r="Q4100" t="s">
        <v>4498</v>
      </c>
    </row>
    <row r="4101" spans="1:17" x14ac:dyDescent="0.25">
      <c r="A4101" t="s">
        <v>11653</v>
      </c>
      <c r="B4101" t="s">
        <v>405</v>
      </c>
      <c r="C4101">
        <v>4</v>
      </c>
      <c r="D4101" t="s">
        <v>18</v>
      </c>
      <c r="E4101" t="s">
        <v>29</v>
      </c>
      <c r="F4101" s="1">
        <v>0.5625</v>
      </c>
      <c r="G4101" t="s">
        <v>11616</v>
      </c>
      <c r="H4101" t="s">
        <v>4100</v>
      </c>
      <c r="I4101">
        <v>180</v>
      </c>
      <c r="J4101">
        <v>9</v>
      </c>
      <c r="K4101" s="4">
        <v>1E+22</v>
      </c>
      <c r="L4101" t="s">
        <v>11654</v>
      </c>
      <c r="M4101" t="s">
        <v>24</v>
      </c>
      <c r="N4101" t="s">
        <v>11511</v>
      </c>
      <c r="O4101" t="s">
        <v>66</v>
      </c>
      <c r="P4101" t="s">
        <v>395</v>
      </c>
      <c r="Q4101" t="s">
        <v>4499</v>
      </c>
    </row>
    <row r="4102" spans="1:17" x14ac:dyDescent="0.25">
      <c r="A4102" t="s">
        <v>11653</v>
      </c>
      <c r="B4102" t="s">
        <v>405</v>
      </c>
      <c r="C4102">
        <v>5</v>
      </c>
      <c r="D4102" t="s">
        <v>18</v>
      </c>
      <c r="E4102" t="s">
        <v>33</v>
      </c>
      <c r="F4102" s="1">
        <v>0.54166666666666663</v>
      </c>
      <c r="G4102" t="s">
        <v>11616</v>
      </c>
      <c r="H4102" t="s">
        <v>4100</v>
      </c>
      <c r="I4102">
        <v>180</v>
      </c>
      <c r="J4102">
        <v>11</v>
      </c>
      <c r="K4102" s="4">
        <v>1E+21</v>
      </c>
      <c r="L4102" t="s">
        <v>11654</v>
      </c>
      <c r="M4102" t="s">
        <v>24</v>
      </c>
      <c r="N4102" t="s">
        <v>11511</v>
      </c>
      <c r="O4102" t="s">
        <v>66</v>
      </c>
      <c r="P4102" t="s">
        <v>395</v>
      </c>
      <c r="Q4102" t="s">
        <v>4500</v>
      </c>
    </row>
    <row r="4103" spans="1:17" x14ac:dyDescent="0.25">
      <c r="A4103" t="s">
        <v>11653</v>
      </c>
      <c r="B4103" t="s">
        <v>405</v>
      </c>
      <c r="C4103">
        <v>6</v>
      </c>
      <c r="D4103" t="s">
        <v>18</v>
      </c>
      <c r="E4103" t="s">
        <v>29</v>
      </c>
      <c r="F4103" s="1">
        <v>0.5625</v>
      </c>
      <c r="G4103" t="s">
        <v>11616</v>
      </c>
      <c r="H4103" t="s">
        <v>4100</v>
      </c>
      <c r="I4103">
        <v>180</v>
      </c>
      <c r="J4103">
        <v>11</v>
      </c>
      <c r="K4103" s="4">
        <v>1E+21</v>
      </c>
      <c r="L4103" t="s">
        <v>11654</v>
      </c>
      <c r="M4103" t="s">
        <v>24</v>
      </c>
      <c r="N4103" t="s">
        <v>11511</v>
      </c>
      <c r="O4103" t="s">
        <v>66</v>
      </c>
      <c r="P4103" t="s">
        <v>395</v>
      </c>
      <c r="Q4103" t="s">
        <v>4501</v>
      </c>
    </row>
    <row r="4104" spans="1:17" x14ac:dyDescent="0.25">
      <c r="A4104" t="s">
        <v>11653</v>
      </c>
      <c r="B4104" t="s">
        <v>405</v>
      </c>
      <c r="C4104">
        <v>7</v>
      </c>
      <c r="D4104" t="s">
        <v>18</v>
      </c>
      <c r="E4104" t="s">
        <v>19</v>
      </c>
      <c r="F4104" s="1">
        <v>0.54166666666666663</v>
      </c>
      <c r="G4104" t="s">
        <v>11616</v>
      </c>
      <c r="H4104" t="s">
        <v>4100</v>
      </c>
      <c r="I4104">
        <v>180</v>
      </c>
      <c r="J4104">
        <v>9</v>
      </c>
      <c r="K4104" s="4">
        <v>1E+21</v>
      </c>
      <c r="L4104" t="s">
        <v>11654</v>
      </c>
      <c r="M4104" t="s">
        <v>24</v>
      </c>
      <c r="N4104" t="s">
        <v>11511</v>
      </c>
      <c r="O4104" t="s">
        <v>66</v>
      </c>
      <c r="P4104" t="s">
        <v>395</v>
      </c>
      <c r="Q4104" t="s">
        <v>4502</v>
      </c>
    </row>
    <row r="4105" spans="1:17" x14ac:dyDescent="0.25">
      <c r="A4105" t="s">
        <v>11653</v>
      </c>
      <c r="B4105" t="s">
        <v>405</v>
      </c>
      <c r="C4105">
        <v>8</v>
      </c>
      <c r="D4105" t="s">
        <v>18</v>
      </c>
      <c r="E4105" t="s">
        <v>42</v>
      </c>
      <c r="F4105" s="1">
        <v>0.58333333333333337</v>
      </c>
      <c r="G4105" t="s">
        <v>11616</v>
      </c>
      <c r="H4105" t="s">
        <v>4100</v>
      </c>
      <c r="I4105">
        <v>180</v>
      </c>
      <c r="J4105">
        <v>9</v>
      </c>
      <c r="K4105" s="4">
        <v>1E+21</v>
      </c>
      <c r="L4105" t="s">
        <v>38</v>
      </c>
      <c r="M4105" t="s">
        <v>24</v>
      </c>
      <c r="N4105" t="s">
        <v>11511</v>
      </c>
      <c r="O4105" t="s">
        <v>66</v>
      </c>
      <c r="P4105" t="s">
        <v>395</v>
      </c>
      <c r="Q4105" t="s">
        <v>4503</v>
      </c>
    </row>
    <row r="4106" spans="1:17" x14ac:dyDescent="0.25">
      <c r="A4106" t="s">
        <v>11653</v>
      </c>
      <c r="B4106" t="s">
        <v>17</v>
      </c>
      <c r="C4106">
        <v>1</v>
      </c>
      <c r="D4106" t="s">
        <v>18</v>
      </c>
      <c r="E4106" t="s">
        <v>29</v>
      </c>
      <c r="F4106" s="1">
        <v>0.33333333333333331</v>
      </c>
      <c r="G4106" t="s">
        <v>10646</v>
      </c>
      <c r="H4106" t="s">
        <v>4349</v>
      </c>
      <c r="I4106">
        <v>60</v>
      </c>
      <c r="J4106">
        <v>79</v>
      </c>
      <c r="K4106" s="4">
        <v>1.1111100111111E+24</v>
      </c>
      <c r="L4106" t="s">
        <v>11654</v>
      </c>
      <c r="M4106" t="s">
        <v>915</v>
      </c>
      <c r="N4106" t="s">
        <v>11511</v>
      </c>
      <c r="O4106" t="s">
        <v>66</v>
      </c>
      <c r="P4106" t="s">
        <v>20</v>
      </c>
      <c r="Q4106" t="s">
        <v>4504</v>
      </c>
    </row>
    <row r="4107" spans="1:17" x14ac:dyDescent="0.25">
      <c r="A4107" t="s">
        <v>11653</v>
      </c>
      <c r="B4107" t="s">
        <v>28</v>
      </c>
      <c r="C4107">
        <v>1</v>
      </c>
      <c r="D4107" t="s">
        <v>18</v>
      </c>
      <c r="E4107" t="s">
        <v>33</v>
      </c>
      <c r="F4107" s="1">
        <v>0.45833333333333331</v>
      </c>
      <c r="G4107" t="s">
        <v>10646</v>
      </c>
      <c r="H4107" t="s">
        <v>4349</v>
      </c>
      <c r="I4107">
        <v>60</v>
      </c>
      <c r="J4107">
        <v>79</v>
      </c>
      <c r="K4107" s="4">
        <v>1.1111100111111E+24</v>
      </c>
      <c r="L4107" t="s">
        <v>11654</v>
      </c>
      <c r="M4107" t="s">
        <v>915</v>
      </c>
      <c r="N4107" t="s">
        <v>11511</v>
      </c>
      <c r="O4107" t="s">
        <v>66</v>
      </c>
      <c r="P4107" t="s">
        <v>20</v>
      </c>
      <c r="Q4107" t="s">
        <v>4505</v>
      </c>
    </row>
    <row r="4108" spans="1:17" x14ac:dyDescent="0.25">
      <c r="A4108" t="s">
        <v>11653</v>
      </c>
      <c r="B4108" t="s">
        <v>32</v>
      </c>
      <c r="C4108">
        <v>1</v>
      </c>
      <c r="D4108" t="s">
        <v>18</v>
      </c>
      <c r="E4108" t="s">
        <v>42</v>
      </c>
      <c r="F4108" s="1">
        <v>0.45833333333333331</v>
      </c>
      <c r="G4108" t="s">
        <v>10646</v>
      </c>
      <c r="H4108" t="s">
        <v>4349</v>
      </c>
      <c r="I4108">
        <v>60</v>
      </c>
      <c r="J4108">
        <v>79</v>
      </c>
      <c r="K4108" s="4">
        <v>1.1111100111111E+24</v>
      </c>
      <c r="L4108" t="s">
        <v>11654</v>
      </c>
      <c r="M4108" t="s">
        <v>915</v>
      </c>
      <c r="N4108" t="s">
        <v>11511</v>
      </c>
      <c r="O4108" t="s">
        <v>66</v>
      </c>
      <c r="P4108" t="s">
        <v>20</v>
      </c>
      <c r="Q4108" t="s">
        <v>4506</v>
      </c>
    </row>
    <row r="4109" spans="1:17" x14ac:dyDescent="0.25">
      <c r="A4109" t="s">
        <v>11655</v>
      </c>
      <c r="B4109" t="s">
        <v>4507</v>
      </c>
      <c r="C4109">
        <v>1</v>
      </c>
      <c r="D4109" t="s">
        <v>18</v>
      </c>
      <c r="E4109" t="s">
        <v>29</v>
      </c>
      <c r="F4109" s="1">
        <v>0.54166666666666663</v>
      </c>
      <c r="G4109" t="s">
        <v>11509</v>
      </c>
      <c r="H4109" t="s">
        <v>38</v>
      </c>
      <c r="I4109">
        <v>180</v>
      </c>
      <c r="J4109">
        <v>33</v>
      </c>
      <c r="K4109" s="4">
        <v>1.1011E+16</v>
      </c>
      <c r="L4109" t="s">
        <v>38</v>
      </c>
      <c r="M4109" t="s">
        <v>24</v>
      </c>
      <c r="N4109" t="s">
        <v>11511</v>
      </c>
      <c r="O4109" t="s">
        <v>66</v>
      </c>
      <c r="P4109" t="s">
        <v>9372</v>
      </c>
      <c r="Q4109" t="s">
        <v>4508</v>
      </c>
    </row>
    <row r="4110" spans="1:17" x14ac:dyDescent="0.25">
      <c r="A4110" t="s">
        <v>11655</v>
      </c>
      <c r="B4110" t="s">
        <v>17</v>
      </c>
      <c r="C4110">
        <v>1</v>
      </c>
      <c r="D4110" t="s">
        <v>18</v>
      </c>
      <c r="E4110" t="s">
        <v>42</v>
      </c>
      <c r="F4110" s="1">
        <v>0.41666666666666669</v>
      </c>
      <c r="G4110" t="s">
        <v>10639</v>
      </c>
      <c r="H4110" t="s">
        <v>260</v>
      </c>
      <c r="I4110">
        <v>60</v>
      </c>
      <c r="J4110">
        <v>33</v>
      </c>
      <c r="K4110" s="4">
        <v>1.1111100111111E+24</v>
      </c>
      <c r="L4110" t="s">
        <v>11656</v>
      </c>
      <c r="M4110" t="s">
        <v>915</v>
      </c>
      <c r="N4110" t="s">
        <v>11511</v>
      </c>
      <c r="O4110" t="s">
        <v>66</v>
      </c>
      <c r="P4110" t="s">
        <v>20</v>
      </c>
      <c r="Q4110" t="s">
        <v>4509</v>
      </c>
    </row>
    <row r="4111" spans="1:17" x14ac:dyDescent="0.25">
      <c r="A4111" t="s">
        <v>11655</v>
      </c>
      <c r="B4111" t="s">
        <v>28</v>
      </c>
      <c r="C4111">
        <v>1</v>
      </c>
      <c r="D4111" t="s">
        <v>18</v>
      </c>
      <c r="E4111" t="s">
        <v>19</v>
      </c>
      <c r="F4111" s="1">
        <v>0.5</v>
      </c>
      <c r="G4111" t="s">
        <v>10639</v>
      </c>
      <c r="H4111" t="s">
        <v>260</v>
      </c>
      <c r="I4111">
        <v>60</v>
      </c>
      <c r="J4111">
        <v>33</v>
      </c>
      <c r="K4111" s="4">
        <v>1.1111100111111E+24</v>
      </c>
      <c r="L4111" t="s">
        <v>11656</v>
      </c>
      <c r="M4111" t="s">
        <v>915</v>
      </c>
      <c r="N4111" t="s">
        <v>11511</v>
      </c>
      <c r="O4111" t="s">
        <v>66</v>
      </c>
      <c r="P4111" t="s">
        <v>20</v>
      </c>
      <c r="Q4111" t="s">
        <v>4510</v>
      </c>
    </row>
    <row r="4112" spans="1:17" x14ac:dyDescent="0.25">
      <c r="A4112" t="s">
        <v>11655</v>
      </c>
      <c r="B4112" t="s">
        <v>32</v>
      </c>
      <c r="C4112">
        <v>1</v>
      </c>
      <c r="D4112" t="s">
        <v>18</v>
      </c>
      <c r="E4112" t="s">
        <v>33</v>
      </c>
      <c r="F4112" s="1">
        <v>0.33333333333333331</v>
      </c>
      <c r="G4112" t="s">
        <v>10639</v>
      </c>
      <c r="H4112" t="s">
        <v>260</v>
      </c>
      <c r="I4112">
        <v>60</v>
      </c>
      <c r="J4112">
        <v>33</v>
      </c>
      <c r="K4112" s="4">
        <v>1.1111100111111E+24</v>
      </c>
      <c r="L4112" t="s">
        <v>11656</v>
      </c>
      <c r="M4112" t="s">
        <v>915</v>
      </c>
      <c r="N4112" t="s">
        <v>11511</v>
      </c>
      <c r="O4112" t="s">
        <v>66</v>
      </c>
      <c r="P4112" t="s">
        <v>20</v>
      </c>
      <c r="Q4112" t="s">
        <v>4511</v>
      </c>
    </row>
    <row r="4113" spans="1:17" x14ac:dyDescent="0.25">
      <c r="A4113" t="s">
        <v>11657</v>
      </c>
      <c r="B4113" t="s">
        <v>17</v>
      </c>
      <c r="C4113">
        <v>1</v>
      </c>
      <c r="D4113" t="s">
        <v>18</v>
      </c>
      <c r="E4113" t="s">
        <v>19</v>
      </c>
      <c r="F4113" s="1">
        <v>0.41666666666666669</v>
      </c>
      <c r="G4113" t="s">
        <v>10669</v>
      </c>
      <c r="H4113" t="s">
        <v>11658</v>
      </c>
      <c r="I4113">
        <v>60</v>
      </c>
      <c r="J4113">
        <v>51</v>
      </c>
      <c r="K4113" s="4">
        <v>1.1111010001111099E+44</v>
      </c>
      <c r="L4113" t="s">
        <v>11659</v>
      </c>
      <c r="M4113" t="s">
        <v>915</v>
      </c>
      <c r="N4113" t="s">
        <v>11511</v>
      </c>
      <c r="O4113" t="s">
        <v>25</v>
      </c>
      <c r="P4113" t="s">
        <v>20</v>
      </c>
      <c r="Q4113" t="s">
        <v>4513</v>
      </c>
    </row>
    <row r="4114" spans="1:17" x14ac:dyDescent="0.25">
      <c r="A4114" t="s">
        <v>11657</v>
      </c>
      <c r="B4114" t="s">
        <v>28</v>
      </c>
      <c r="C4114">
        <v>1</v>
      </c>
      <c r="D4114" t="s">
        <v>18</v>
      </c>
      <c r="E4114" t="s">
        <v>42</v>
      </c>
      <c r="F4114" s="1">
        <v>0.33333333333333331</v>
      </c>
      <c r="G4114" t="s">
        <v>10639</v>
      </c>
      <c r="H4114" t="s">
        <v>11660</v>
      </c>
      <c r="I4114">
        <v>60</v>
      </c>
      <c r="J4114">
        <v>51</v>
      </c>
      <c r="K4114" s="4">
        <v>1.1111110001111099E+44</v>
      </c>
      <c r="L4114" t="s">
        <v>11659</v>
      </c>
      <c r="M4114" t="s">
        <v>915</v>
      </c>
      <c r="N4114" t="s">
        <v>11511</v>
      </c>
      <c r="O4114" t="s">
        <v>25</v>
      </c>
      <c r="P4114" t="s">
        <v>20</v>
      </c>
      <c r="Q4114" t="s">
        <v>4514</v>
      </c>
    </row>
    <row r="4115" spans="1:17" x14ac:dyDescent="0.25">
      <c r="A4115" t="s">
        <v>11657</v>
      </c>
      <c r="B4115" t="s">
        <v>32</v>
      </c>
      <c r="C4115">
        <v>1</v>
      </c>
      <c r="D4115" t="s">
        <v>18</v>
      </c>
      <c r="E4115" t="s">
        <v>33</v>
      </c>
      <c r="F4115" s="1">
        <v>0.58333333333333337</v>
      </c>
      <c r="G4115" t="s">
        <v>9166</v>
      </c>
      <c r="H4115" t="s">
        <v>11661</v>
      </c>
      <c r="I4115">
        <v>60</v>
      </c>
      <c r="J4115">
        <v>51</v>
      </c>
      <c r="K4115" s="4">
        <v>1.1111110001111099E+44</v>
      </c>
      <c r="L4115" t="s">
        <v>38</v>
      </c>
      <c r="M4115" t="s">
        <v>24</v>
      </c>
      <c r="N4115" t="s">
        <v>11511</v>
      </c>
      <c r="O4115" t="s">
        <v>25</v>
      </c>
      <c r="P4115" t="s">
        <v>20</v>
      </c>
      <c r="Q4115" t="s">
        <v>4515</v>
      </c>
    </row>
    <row r="4116" spans="1:17" x14ac:dyDescent="0.25">
      <c r="A4116" t="s">
        <v>11657</v>
      </c>
      <c r="B4116" t="s">
        <v>44</v>
      </c>
      <c r="C4116">
        <v>1</v>
      </c>
      <c r="D4116" t="s">
        <v>18</v>
      </c>
      <c r="E4116" t="s">
        <v>42</v>
      </c>
      <c r="F4116" s="1">
        <v>0.45833333333333331</v>
      </c>
      <c r="G4116" t="s">
        <v>11662</v>
      </c>
      <c r="H4116" t="s">
        <v>11660</v>
      </c>
      <c r="I4116">
        <v>60</v>
      </c>
      <c r="J4116">
        <v>51</v>
      </c>
      <c r="K4116" s="4">
        <v>1.1111110001111099E+44</v>
      </c>
      <c r="L4116" t="s">
        <v>11659</v>
      </c>
      <c r="M4116" t="s">
        <v>24</v>
      </c>
      <c r="N4116" t="s">
        <v>11511</v>
      </c>
      <c r="O4116" t="s">
        <v>25</v>
      </c>
      <c r="P4116" t="s">
        <v>45</v>
      </c>
      <c r="Q4116" t="s">
        <v>4516</v>
      </c>
    </row>
    <row r="4117" spans="1:17" x14ac:dyDescent="0.25">
      <c r="A4117" t="s">
        <v>11663</v>
      </c>
      <c r="B4117" t="s">
        <v>163</v>
      </c>
      <c r="C4117">
        <v>1</v>
      </c>
      <c r="D4117" t="s">
        <v>18</v>
      </c>
      <c r="E4117" t="s">
        <v>42</v>
      </c>
      <c r="F4117" s="1">
        <v>0.54166666666666663</v>
      </c>
      <c r="G4117" t="s">
        <v>11577</v>
      </c>
      <c r="H4117" t="s">
        <v>38</v>
      </c>
      <c r="I4117">
        <v>180</v>
      </c>
      <c r="J4117">
        <v>32</v>
      </c>
      <c r="K4117" s="4">
        <v>1.1111110001111099E+44</v>
      </c>
      <c r="L4117" t="s">
        <v>11664</v>
      </c>
      <c r="M4117" t="s">
        <v>24</v>
      </c>
      <c r="N4117" t="s">
        <v>11511</v>
      </c>
      <c r="O4117" t="s">
        <v>25</v>
      </c>
      <c r="P4117" t="s">
        <v>9205</v>
      </c>
      <c r="Q4117" t="s">
        <v>4517</v>
      </c>
    </row>
    <row r="4118" spans="1:17" x14ac:dyDescent="0.25">
      <c r="A4118" t="s">
        <v>11663</v>
      </c>
      <c r="B4118" t="s">
        <v>405</v>
      </c>
      <c r="C4118">
        <v>1</v>
      </c>
      <c r="D4118" t="s">
        <v>18</v>
      </c>
      <c r="E4118" t="s">
        <v>29</v>
      </c>
      <c r="F4118" s="1">
        <v>0.54166666666666663</v>
      </c>
      <c r="G4118" t="s">
        <v>11665</v>
      </c>
      <c r="H4118" t="s">
        <v>4241</v>
      </c>
      <c r="I4118">
        <v>120</v>
      </c>
      <c r="J4118">
        <v>6</v>
      </c>
      <c r="K4118" s="4">
        <v>1E+40</v>
      </c>
      <c r="L4118" t="s">
        <v>11664</v>
      </c>
      <c r="M4118" t="s">
        <v>24</v>
      </c>
      <c r="N4118" t="s">
        <v>11511</v>
      </c>
      <c r="O4118" t="s">
        <v>25</v>
      </c>
      <c r="P4118" t="s">
        <v>395</v>
      </c>
      <c r="Q4118" t="s">
        <v>4518</v>
      </c>
    </row>
    <row r="4119" spans="1:17" x14ac:dyDescent="0.25">
      <c r="A4119" t="s">
        <v>11663</v>
      </c>
      <c r="B4119" t="s">
        <v>405</v>
      </c>
      <c r="C4119">
        <v>2</v>
      </c>
      <c r="D4119" t="s">
        <v>18</v>
      </c>
      <c r="E4119" t="s">
        <v>19</v>
      </c>
      <c r="F4119" s="1">
        <v>0.54166666666666663</v>
      </c>
      <c r="G4119" t="s">
        <v>11666</v>
      </c>
      <c r="H4119" t="s">
        <v>4241</v>
      </c>
      <c r="I4119">
        <v>120</v>
      </c>
      <c r="J4119">
        <v>6</v>
      </c>
      <c r="K4119" s="4">
        <v>1E+40</v>
      </c>
      <c r="L4119" t="s">
        <v>11664</v>
      </c>
      <c r="M4119" t="s">
        <v>24</v>
      </c>
      <c r="N4119" t="s">
        <v>11511</v>
      </c>
      <c r="O4119" t="s">
        <v>25</v>
      </c>
      <c r="P4119" t="s">
        <v>395</v>
      </c>
      <c r="Q4119" t="s">
        <v>4519</v>
      </c>
    </row>
    <row r="4120" spans="1:17" x14ac:dyDescent="0.25">
      <c r="A4120" t="s">
        <v>11663</v>
      </c>
      <c r="B4120" t="s">
        <v>405</v>
      </c>
      <c r="C4120">
        <v>3</v>
      </c>
      <c r="D4120" t="s">
        <v>18</v>
      </c>
      <c r="E4120" t="s">
        <v>33</v>
      </c>
      <c r="F4120" s="1">
        <v>0.60416666666666663</v>
      </c>
      <c r="G4120" t="s">
        <v>11667</v>
      </c>
      <c r="H4120" t="s">
        <v>4241</v>
      </c>
      <c r="I4120">
        <v>120</v>
      </c>
      <c r="J4120">
        <v>5</v>
      </c>
      <c r="K4120" s="4">
        <v>1E+40</v>
      </c>
      <c r="L4120" t="s">
        <v>11664</v>
      </c>
      <c r="M4120" t="s">
        <v>24</v>
      </c>
      <c r="N4120" t="s">
        <v>11511</v>
      </c>
      <c r="O4120" t="s">
        <v>25</v>
      </c>
      <c r="P4120" t="s">
        <v>395</v>
      </c>
      <c r="Q4120" t="s">
        <v>4520</v>
      </c>
    </row>
    <row r="4121" spans="1:17" x14ac:dyDescent="0.25">
      <c r="A4121" t="s">
        <v>11663</v>
      </c>
      <c r="B4121" t="s">
        <v>405</v>
      </c>
      <c r="C4121">
        <v>4</v>
      </c>
      <c r="D4121" t="s">
        <v>18</v>
      </c>
      <c r="E4121" t="s">
        <v>33</v>
      </c>
      <c r="F4121" s="1">
        <v>0.60416666666666663</v>
      </c>
      <c r="G4121" t="s">
        <v>11668</v>
      </c>
      <c r="H4121" t="s">
        <v>4241</v>
      </c>
      <c r="I4121">
        <v>120</v>
      </c>
      <c r="J4121">
        <v>4</v>
      </c>
      <c r="K4121" s="4">
        <v>9.9999999999999994E+38</v>
      </c>
      <c r="L4121" t="s">
        <v>11664</v>
      </c>
      <c r="M4121" t="s">
        <v>24</v>
      </c>
      <c r="N4121" t="s">
        <v>11511</v>
      </c>
      <c r="O4121" t="s">
        <v>25</v>
      </c>
      <c r="P4121" t="s">
        <v>395</v>
      </c>
      <c r="Q4121" t="s">
        <v>4521</v>
      </c>
    </row>
    <row r="4122" spans="1:17" x14ac:dyDescent="0.25">
      <c r="A4122" t="s">
        <v>11663</v>
      </c>
      <c r="B4122" t="s">
        <v>405</v>
      </c>
      <c r="C4122">
        <v>5</v>
      </c>
      <c r="D4122" t="s">
        <v>18</v>
      </c>
      <c r="E4122" t="s">
        <v>19</v>
      </c>
      <c r="F4122" s="1">
        <v>0.54166666666666663</v>
      </c>
      <c r="G4122" t="s">
        <v>11669</v>
      </c>
      <c r="H4122" t="s">
        <v>4241</v>
      </c>
      <c r="I4122">
        <v>120</v>
      </c>
      <c r="J4122">
        <v>5</v>
      </c>
      <c r="K4122" s="4">
        <v>9.9999999999999998E+37</v>
      </c>
      <c r="L4122" t="s">
        <v>11664</v>
      </c>
      <c r="M4122" t="s">
        <v>24</v>
      </c>
      <c r="N4122" t="s">
        <v>11511</v>
      </c>
      <c r="O4122" t="s">
        <v>25</v>
      </c>
      <c r="P4122" t="s">
        <v>395</v>
      </c>
      <c r="Q4122" t="s">
        <v>4522</v>
      </c>
    </row>
    <row r="4123" spans="1:17" x14ac:dyDescent="0.25">
      <c r="A4123" t="s">
        <v>11663</v>
      </c>
      <c r="B4123" t="s">
        <v>405</v>
      </c>
      <c r="C4123">
        <v>6</v>
      </c>
      <c r="D4123" t="s">
        <v>18</v>
      </c>
      <c r="E4123" t="s">
        <v>29</v>
      </c>
      <c r="F4123" s="1">
        <v>0.625</v>
      </c>
      <c r="G4123" t="s">
        <v>11665</v>
      </c>
      <c r="H4123" t="s">
        <v>4241</v>
      </c>
      <c r="I4123">
        <v>120</v>
      </c>
      <c r="J4123">
        <v>6</v>
      </c>
      <c r="K4123" s="4">
        <v>1E+40</v>
      </c>
      <c r="L4123" t="s">
        <v>11664</v>
      </c>
      <c r="M4123" t="s">
        <v>24</v>
      </c>
      <c r="N4123" t="s">
        <v>11511</v>
      </c>
      <c r="O4123" t="s">
        <v>25</v>
      </c>
      <c r="P4123" t="s">
        <v>395</v>
      </c>
      <c r="Q4123" t="s">
        <v>4523</v>
      </c>
    </row>
    <row r="4124" spans="1:17" x14ac:dyDescent="0.25">
      <c r="A4124" t="s">
        <v>11663</v>
      </c>
      <c r="B4124" t="s">
        <v>418</v>
      </c>
      <c r="C4124">
        <v>1</v>
      </c>
      <c r="D4124" t="s">
        <v>18</v>
      </c>
      <c r="E4124" t="s">
        <v>19</v>
      </c>
      <c r="F4124" s="1">
        <v>0.54166666666666663</v>
      </c>
      <c r="G4124" t="s">
        <v>11575</v>
      </c>
      <c r="H4124" t="s">
        <v>4184</v>
      </c>
      <c r="I4124">
        <v>120</v>
      </c>
      <c r="J4124">
        <v>10</v>
      </c>
      <c r="K4124" s="4">
        <v>9.9999999999999995E+32</v>
      </c>
      <c r="L4124" t="s">
        <v>11664</v>
      </c>
      <c r="M4124" t="s">
        <v>24</v>
      </c>
      <c r="N4124" t="s">
        <v>11511</v>
      </c>
      <c r="O4124" t="s">
        <v>25</v>
      </c>
      <c r="P4124" t="s">
        <v>395</v>
      </c>
      <c r="Q4124" t="s">
        <v>4524</v>
      </c>
    </row>
    <row r="4125" spans="1:17" x14ac:dyDescent="0.25">
      <c r="A4125" t="s">
        <v>11663</v>
      </c>
      <c r="B4125" t="s">
        <v>418</v>
      </c>
      <c r="C4125">
        <v>2</v>
      </c>
      <c r="D4125" t="s">
        <v>18</v>
      </c>
      <c r="E4125" t="s">
        <v>29</v>
      </c>
      <c r="F4125" s="1">
        <v>0.54166666666666663</v>
      </c>
      <c r="G4125" t="s">
        <v>11575</v>
      </c>
      <c r="H4125" t="s">
        <v>4184</v>
      </c>
      <c r="I4125">
        <v>120</v>
      </c>
      <c r="J4125">
        <v>11</v>
      </c>
      <c r="K4125" s="4">
        <v>9.9999999999999995E+32</v>
      </c>
      <c r="L4125" t="s">
        <v>11664</v>
      </c>
      <c r="M4125" t="s">
        <v>24</v>
      </c>
      <c r="N4125" t="s">
        <v>11511</v>
      </c>
      <c r="O4125" t="s">
        <v>25</v>
      </c>
      <c r="P4125" t="s">
        <v>395</v>
      </c>
      <c r="Q4125" t="s">
        <v>4525</v>
      </c>
    </row>
    <row r="4126" spans="1:17" x14ac:dyDescent="0.25">
      <c r="A4126" t="s">
        <v>11663</v>
      </c>
      <c r="B4126" t="s">
        <v>418</v>
      </c>
      <c r="C4126">
        <v>3</v>
      </c>
      <c r="D4126" t="s">
        <v>18</v>
      </c>
      <c r="E4126" t="s">
        <v>29</v>
      </c>
      <c r="F4126" s="1">
        <v>0.625</v>
      </c>
      <c r="G4126" t="s">
        <v>11575</v>
      </c>
      <c r="H4126" t="s">
        <v>4184</v>
      </c>
      <c r="I4126">
        <v>120</v>
      </c>
      <c r="J4126">
        <v>11</v>
      </c>
      <c r="K4126" s="4">
        <v>9.9999999999999995E+32</v>
      </c>
      <c r="L4126" t="s">
        <v>11664</v>
      </c>
      <c r="M4126" t="s">
        <v>24</v>
      </c>
      <c r="N4126" t="s">
        <v>11511</v>
      </c>
      <c r="O4126" t="s">
        <v>25</v>
      </c>
      <c r="P4126" t="s">
        <v>395</v>
      </c>
      <c r="Q4126" t="s">
        <v>4526</v>
      </c>
    </row>
    <row r="4127" spans="1:17" x14ac:dyDescent="0.25">
      <c r="A4127" t="s">
        <v>11663</v>
      </c>
      <c r="B4127" t="s">
        <v>418</v>
      </c>
      <c r="C4127">
        <v>4</v>
      </c>
      <c r="D4127" t="s">
        <v>18</v>
      </c>
      <c r="E4127" t="s">
        <v>42</v>
      </c>
      <c r="F4127" s="1">
        <v>0.60416666666666663</v>
      </c>
      <c r="G4127" t="s">
        <v>11575</v>
      </c>
      <c r="H4127" t="s">
        <v>4184</v>
      </c>
      <c r="I4127">
        <v>120</v>
      </c>
      <c r="J4127">
        <v>0</v>
      </c>
      <c r="K4127" s="4">
        <v>9.9999999999999995E+32</v>
      </c>
      <c r="L4127" t="s">
        <v>11664</v>
      </c>
      <c r="M4127" t="s">
        <v>24</v>
      </c>
      <c r="N4127" t="s">
        <v>11511</v>
      </c>
      <c r="O4127" t="s">
        <v>25</v>
      </c>
      <c r="P4127" t="s">
        <v>395</v>
      </c>
      <c r="Q4127" t="s">
        <v>4527</v>
      </c>
    </row>
    <row r="4128" spans="1:17" x14ac:dyDescent="0.25">
      <c r="A4128" t="s">
        <v>11663</v>
      </c>
      <c r="B4128" t="s">
        <v>579</v>
      </c>
      <c r="C4128">
        <v>1</v>
      </c>
      <c r="D4128" t="s">
        <v>18</v>
      </c>
      <c r="E4128" t="s">
        <v>29</v>
      </c>
      <c r="F4128" s="1">
        <v>0.54166666666666663</v>
      </c>
      <c r="G4128" t="s">
        <v>11575</v>
      </c>
      <c r="H4128" t="s">
        <v>4184</v>
      </c>
      <c r="I4128">
        <v>120</v>
      </c>
      <c r="J4128">
        <v>9</v>
      </c>
      <c r="K4128" s="4">
        <v>9.9999999999999996E+30</v>
      </c>
      <c r="L4128" t="s">
        <v>11664</v>
      </c>
      <c r="M4128" t="s">
        <v>24</v>
      </c>
      <c r="N4128" t="s">
        <v>11511</v>
      </c>
      <c r="O4128" t="s">
        <v>25</v>
      </c>
      <c r="P4128" t="s">
        <v>395</v>
      </c>
      <c r="Q4128" t="s">
        <v>4528</v>
      </c>
    </row>
    <row r="4129" spans="1:17" x14ac:dyDescent="0.25">
      <c r="A4129" t="s">
        <v>11663</v>
      </c>
      <c r="B4129" t="s">
        <v>579</v>
      </c>
      <c r="C4129">
        <v>2</v>
      </c>
      <c r="D4129" t="s">
        <v>18</v>
      </c>
      <c r="E4129" t="s">
        <v>29</v>
      </c>
      <c r="F4129" s="1">
        <v>0.625</v>
      </c>
      <c r="G4129" t="s">
        <v>11575</v>
      </c>
      <c r="H4129" t="s">
        <v>4184</v>
      </c>
      <c r="I4129">
        <v>120</v>
      </c>
      <c r="J4129">
        <v>9</v>
      </c>
      <c r="K4129" s="4">
        <v>9.9999999999999996E+30</v>
      </c>
      <c r="L4129" t="s">
        <v>11664</v>
      </c>
      <c r="M4129" t="s">
        <v>24</v>
      </c>
      <c r="N4129" t="s">
        <v>11511</v>
      </c>
      <c r="O4129" t="s">
        <v>25</v>
      </c>
      <c r="P4129" t="s">
        <v>395</v>
      </c>
      <c r="Q4129" t="s">
        <v>4529</v>
      </c>
    </row>
    <row r="4130" spans="1:17" x14ac:dyDescent="0.25">
      <c r="A4130" t="s">
        <v>11663</v>
      </c>
      <c r="B4130" t="s">
        <v>579</v>
      </c>
      <c r="C4130">
        <v>3</v>
      </c>
      <c r="D4130" t="s">
        <v>18</v>
      </c>
      <c r="E4130" t="s">
        <v>33</v>
      </c>
      <c r="F4130" s="1">
        <v>0.60416666666666663</v>
      </c>
      <c r="G4130" t="s">
        <v>11575</v>
      </c>
      <c r="H4130" t="s">
        <v>4184</v>
      </c>
      <c r="I4130">
        <v>120</v>
      </c>
      <c r="J4130">
        <v>6</v>
      </c>
      <c r="K4130" s="4">
        <v>9.9999999999999996E+30</v>
      </c>
      <c r="L4130" t="s">
        <v>11664</v>
      </c>
      <c r="M4130" t="s">
        <v>24</v>
      </c>
      <c r="N4130" t="s">
        <v>11511</v>
      </c>
      <c r="O4130" t="s">
        <v>25</v>
      </c>
      <c r="P4130" t="s">
        <v>395</v>
      </c>
      <c r="Q4130" t="s">
        <v>4530</v>
      </c>
    </row>
    <row r="4131" spans="1:17" x14ac:dyDescent="0.25">
      <c r="A4131" t="s">
        <v>11663</v>
      </c>
      <c r="B4131" t="s">
        <v>579</v>
      </c>
      <c r="C4131">
        <v>4</v>
      </c>
      <c r="D4131" t="s">
        <v>18</v>
      </c>
      <c r="E4131" t="s">
        <v>19</v>
      </c>
      <c r="F4131" s="1">
        <v>0.54166666666666663</v>
      </c>
      <c r="G4131" t="s">
        <v>11575</v>
      </c>
      <c r="H4131" t="s">
        <v>4184</v>
      </c>
      <c r="I4131">
        <v>120</v>
      </c>
      <c r="J4131">
        <v>8</v>
      </c>
      <c r="K4131" s="4">
        <v>9.9999999999999996E+30</v>
      </c>
      <c r="L4131" t="s">
        <v>11664</v>
      </c>
      <c r="M4131" t="s">
        <v>24</v>
      </c>
      <c r="N4131" t="s">
        <v>11511</v>
      </c>
      <c r="O4131" t="s">
        <v>25</v>
      </c>
      <c r="P4131" t="s">
        <v>395</v>
      </c>
      <c r="Q4131" t="s">
        <v>4531</v>
      </c>
    </row>
    <row r="4132" spans="1:17" x14ac:dyDescent="0.25">
      <c r="A4132" t="s">
        <v>11663</v>
      </c>
      <c r="B4132" t="s">
        <v>17</v>
      </c>
      <c r="C4132">
        <v>1</v>
      </c>
      <c r="D4132" t="s">
        <v>18</v>
      </c>
      <c r="E4132" t="s">
        <v>19</v>
      </c>
      <c r="F4132" s="1">
        <v>0.33333333333333331</v>
      </c>
      <c r="G4132" t="s">
        <v>9822</v>
      </c>
      <c r="H4132" t="s">
        <v>4241</v>
      </c>
      <c r="I4132">
        <v>60</v>
      </c>
      <c r="J4132">
        <v>32</v>
      </c>
      <c r="K4132" s="4">
        <v>1.1111010001111099E+44</v>
      </c>
      <c r="L4132" t="s">
        <v>11664</v>
      </c>
      <c r="M4132" t="s">
        <v>915</v>
      </c>
      <c r="N4132" t="s">
        <v>11511</v>
      </c>
      <c r="O4132" t="s">
        <v>25</v>
      </c>
      <c r="P4132" t="s">
        <v>20</v>
      </c>
      <c r="Q4132" t="s">
        <v>4532</v>
      </c>
    </row>
    <row r="4133" spans="1:17" x14ac:dyDescent="0.25">
      <c r="A4133" t="s">
        <v>11663</v>
      </c>
      <c r="B4133" t="s">
        <v>28</v>
      </c>
      <c r="C4133">
        <v>1</v>
      </c>
      <c r="D4133" t="s">
        <v>18</v>
      </c>
      <c r="E4133" t="s">
        <v>33</v>
      </c>
      <c r="F4133" s="1">
        <v>0.54166666666666663</v>
      </c>
      <c r="G4133" t="s">
        <v>10244</v>
      </c>
      <c r="H4133" t="s">
        <v>4241</v>
      </c>
      <c r="I4133">
        <v>60</v>
      </c>
      <c r="J4133">
        <v>32</v>
      </c>
      <c r="K4133" s="4">
        <v>1.1111110001111099E+44</v>
      </c>
      <c r="L4133" t="s">
        <v>11664</v>
      </c>
      <c r="M4133" t="s">
        <v>915</v>
      </c>
      <c r="N4133" t="s">
        <v>11511</v>
      </c>
      <c r="O4133" t="s">
        <v>25</v>
      </c>
      <c r="P4133" t="s">
        <v>20</v>
      </c>
      <c r="Q4133" t="s">
        <v>4533</v>
      </c>
    </row>
    <row r="4134" spans="1:17" x14ac:dyDescent="0.25">
      <c r="A4134" t="s">
        <v>11663</v>
      </c>
      <c r="B4134" t="s">
        <v>32</v>
      </c>
      <c r="C4134">
        <v>1</v>
      </c>
      <c r="D4134" t="s">
        <v>18</v>
      </c>
      <c r="E4134" t="s">
        <v>29</v>
      </c>
      <c r="F4134" s="1">
        <v>0.41666666666666669</v>
      </c>
      <c r="G4134" t="s">
        <v>10381</v>
      </c>
      <c r="H4134" t="s">
        <v>4241</v>
      </c>
      <c r="I4134">
        <v>60</v>
      </c>
      <c r="J4134">
        <v>32</v>
      </c>
      <c r="K4134" s="4">
        <v>1.1111010001111099E+44</v>
      </c>
      <c r="L4134" t="s">
        <v>11664</v>
      </c>
      <c r="M4134" t="s">
        <v>915</v>
      </c>
      <c r="N4134" t="s">
        <v>11511</v>
      </c>
      <c r="O4134" t="s">
        <v>25</v>
      </c>
      <c r="P4134" t="s">
        <v>20</v>
      </c>
      <c r="Q4134" t="s">
        <v>4534</v>
      </c>
    </row>
    <row r="4135" spans="1:17" x14ac:dyDescent="0.25">
      <c r="A4135" t="s">
        <v>11663</v>
      </c>
      <c r="B4135" t="s">
        <v>479</v>
      </c>
      <c r="C4135">
        <v>1</v>
      </c>
      <c r="D4135" t="s">
        <v>18</v>
      </c>
      <c r="E4135" t="s">
        <v>42</v>
      </c>
      <c r="F4135" s="1">
        <v>0.54166666666666663</v>
      </c>
      <c r="G4135" t="s">
        <v>9182</v>
      </c>
      <c r="H4135" t="s">
        <v>2822</v>
      </c>
      <c r="I4135">
        <v>60</v>
      </c>
      <c r="J4135">
        <v>32</v>
      </c>
      <c r="K4135" s="4">
        <v>1.1111109999999999E+44</v>
      </c>
      <c r="L4135" t="s">
        <v>11664</v>
      </c>
      <c r="M4135" t="s">
        <v>24</v>
      </c>
      <c r="N4135" t="s">
        <v>11511</v>
      </c>
      <c r="O4135" t="s">
        <v>25</v>
      </c>
      <c r="P4135" t="s">
        <v>20</v>
      </c>
      <c r="Q4135" t="s">
        <v>4535</v>
      </c>
    </row>
    <row r="4136" spans="1:17" x14ac:dyDescent="0.25">
      <c r="A4136" t="s">
        <v>11670</v>
      </c>
      <c r="B4136" t="s">
        <v>17</v>
      </c>
      <c r="C4136">
        <v>1</v>
      </c>
      <c r="D4136" t="s">
        <v>18</v>
      </c>
      <c r="E4136" t="s">
        <v>37</v>
      </c>
      <c r="F4136" s="1">
        <v>0.33333333333333331</v>
      </c>
      <c r="G4136" t="s">
        <v>9167</v>
      </c>
      <c r="H4136" t="s">
        <v>4349</v>
      </c>
      <c r="I4136">
        <v>60</v>
      </c>
      <c r="J4136">
        <v>110</v>
      </c>
      <c r="K4136" s="4">
        <v>1.11101100011111E+44</v>
      </c>
      <c r="L4136" t="s">
        <v>11671</v>
      </c>
      <c r="M4136" t="s">
        <v>24</v>
      </c>
      <c r="N4136" t="s">
        <v>11511</v>
      </c>
      <c r="O4136" t="s">
        <v>331</v>
      </c>
      <c r="P4136" t="s">
        <v>20</v>
      </c>
      <c r="Q4136" t="s">
        <v>4536</v>
      </c>
    </row>
    <row r="4137" spans="1:17" x14ac:dyDescent="0.25">
      <c r="A4137" t="s">
        <v>11670</v>
      </c>
      <c r="B4137" t="s">
        <v>44</v>
      </c>
      <c r="C4137">
        <v>1</v>
      </c>
      <c r="D4137" t="s">
        <v>18</v>
      </c>
      <c r="E4137" t="s">
        <v>37</v>
      </c>
      <c r="F4137" s="1">
        <v>0.375</v>
      </c>
      <c r="G4137" t="s">
        <v>38</v>
      </c>
      <c r="H4137" t="s">
        <v>38</v>
      </c>
      <c r="I4137">
        <v>480</v>
      </c>
      <c r="J4137">
        <v>110</v>
      </c>
      <c r="K4137" s="4">
        <v>1.110110001111E+43</v>
      </c>
      <c r="L4137" t="s">
        <v>11671</v>
      </c>
      <c r="N4137" t="s">
        <v>11511</v>
      </c>
      <c r="O4137" t="s">
        <v>331</v>
      </c>
      <c r="P4137" t="s">
        <v>45</v>
      </c>
      <c r="Q4137" t="s">
        <v>4537</v>
      </c>
    </row>
    <row r="4138" spans="1:17" x14ac:dyDescent="0.25">
      <c r="A4138" t="s">
        <v>11670</v>
      </c>
      <c r="B4138" t="s">
        <v>243</v>
      </c>
      <c r="C4138">
        <v>1</v>
      </c>
      <c r="D4138" t="s">
        <v>18</v>
      </c>
      <c r="E4138" t="s">
        <v>29</v>
      </c>
      <c r="F4138" s="1">
        <v>0.625</v>
      </c>
      <c r="G4138" t="s">
        <v>9142</v>
      </c>
      <c r="H4138" t="s">
        <v>4349</v>
      </c>
      <c r="I4138">
        <v>180</v>
      </c>
      <c r="J4138">
        <v>110</v>
      </c>
      <c r="K4138" s="4">
        <v>1.0000000000000001E+44</v>
      </c>
      <c r="L4138" t="s">
        <v>11671</v>
      </c>
      <c r="M4138" t="s">
        <v>24</v>
      </c>
      <c r="N4138" t="s">
        <v>11511</v>
      </c>
      <c r="O4138" t="s">
        <v>331</v>
      </c>
      <c r="P4138" t="s">
        <v>45</v>
      </c>
      <c r="Q4138" t="s">
        <v>4538</v>
      </c>
    </row>
    <row r="4139" spans="1:17" x14ac:dyDescent="0.25">
      <c r="A4139" t="s">
        <v>11670</v>
      </c>
      <c r="B4139" t="s">
        <v>179</v>
      </c>
      <c r="C4139">
        <v>1</v>
      </c>
      <c r="D4139" t="s">
        <v>18</v>
      </c>
      <c r="E4139" t="s">
        <v>37</v>
      </c>
      <c r="F4139" s="1">
        <v>0.5</v>
      </c>
      <c r="G4139" t="s">
        <v>10952</v>
      </c>
      <c r="H4139" t="s">
        <v>38</v>
      </c>
      <c r="I4139">
        <v>240</v>
      </c>
      <c r="J4139">
        <v>19</v>
      </c>
      <c r="K4139" s="4">
        <v>1E+30</v>
      </c>
      <c r="L4139" t="s">
        <v>11671</v>
      </c>
      <c r="M4139" t="s">
        <v>24</v>
      </c>
      <c r="N4139" t="s">
        <v>11511</v>
      </c>
      <c r="O4139" t="s">
        <v>331</v>
      </c>
      <c r="P4139" t="s">
        <v>180</v>
      </c>
      <c r="Q4139" t="s">
        <v>4539</v>
      </c>
    </row>
    <row r="4140" spans="1:17" x14ac:dyDescent="0.25">
      <c r="A4140" t="s">
        <v>11670</v>
      </c>
      <c r="B4140" t="s">
        <v>179</v>
      </c>
      <c r="C4140">
        <v>2</v>
      </c>
      <c r="D4140" t="s">
        <v>18</v>
      </c>
      <c r="E4140" t="s">
        <v>37</v>
      </c>
      <c r="F4140" s="1">
        <v>0.5</v>
      </c>
      <c r="G4140" t="s">
        <v>10173</v>
      </c>
      <c r="H4140" t="s">
        <v>38</v>
      </c>
      <c r="I4140">
        <v>240</v>
      </c>
      <c r="J4140">
        <v>4</v>
      </c>
      <c r="K4140" s="4">
        <v>1E+30</v>
      </c>
      <c r="L4140" t="s">
        <v>11671</v>
      </c>
      <c r="M4140" t="s">
        <v>24</v>
      </c>
      <c r="N4140" t="s">
        <v>11511</v>
      </c>
      <c r="O4140" t="s">
        <v>331</v>
      </c>
      <c r="P4140" t="s">
        <v>180</v>
      </c>
      <c r="Q4140" t="s">
        <v>4540</v>
      </c>
    </row>
    <row r="4141" spans="1:17" x14ac:dyDescent="0.25">
      <c r="A4141" t="s">
        <v>11670</v>
      </c>
      <c r="B4141" t="s">
        <v>179</v>
      </c>
      <c r="C4141">
        <v>3</v>
      </c>
      <c r="D4141" t="s">
        <v>18</v>
      </c>
      <c r="E4141" t="s">
        <v>37</v>
      </c>
      <c r="F4141" s="1">
        <v>0.5</v>
      </c>
      <c r="G4141" t="s">
        <v>9359</v>
      </c>
      <c r="H4141" t="s">
        <v>4349</v>
      </c>
      <c r="I4141">
        <v>240</v>
      </c>
      <c r="J4141">
        <v>8</v>
      </c>
      <c r="K4141" s="4">
        <v>1E+30</v>
      </c>
      <c r="L4141" t="s">
        <v>11671</v>
      </c>
      <c r="M4141" t="s">
        <v>24</v>
      </c>
      <c r="N4141" t="s">
        <v>11511</v>
      </c>
      <c r="O4141" t="s">
        <v>331</v>
      </c>
      <c r="P4141" t="s">
        <v>180</v>
      </c>
      <c r="Q4141" t="s">
        <v>4541</v>
      </c>
    </row>
    <row r="4142" spans="1:17" x14ac:dyDescent="0.25">
      <c r="A4142" t="s">
        <v>11670</v>
      </c>
      <c r="B4142" t="s">
        <v>179</v>
      </c>
      <c r="C4142">
        <v>4</v>
      </c>
      <c r="D4142" t="s">
        <v>18</v>
      </c>
      <c r="E4142" t="s">
        <v>37</v>
      </c>
      <c r="F4142" s="1">
        <v>0.5</v>
      </c>
      <c r="G4142" t="s">
        <v>9182</v>
      </c>
      <c r="H4142" t="s">
        <v>38</v>
      </c>
      <c r="I4142">
        <v>240</v>
      </c>
      <c r="J4142">
        <v>2</v>
      </c>
      <c r="K4142" s="4">
        <v>1E+30</v>
      </c>
      <c r="L4142" t="s">
        <v>11671</v>
      </c>
      <c r="M4142" t="s">
        <v>24</v>
      </c>
      <c r="N4142" t="s">
        <v>11511</v>
      </c>
      <c r="O4142" t="s">
        <v>331</v>
      </c>
      <c r="P4142" t="s">
        <v>180</v>
      </c>
      <c r="Q4142" t="s">
        <v>4542</v>
      </c>
    </row>
    <row r="4143" spans="1:17" x14ac:dyDescent="0.25">
      <c r="A4143" t="s">
        <v>11670</v>
      </c>
      <c r="B4143" t="s">
        <v>179</v>
      </c>
      <c r="C4143">
        <v>5</v>
      </c>
      <c r="D4143" t="s">
        <v>18</v>
      </c>
      <c r="E4143" t="s">
        <v>37</v>
      </c>
      <c r="F4143" s="1">
        <v>0.5</v>
      </c>
      <c r="G4143" t="s">
        <v>9177</v>
      </c>
      <c r="H4143" t="s">
        <v>38</v>
      </c>
      <c r="I4143">
        <v>240</v>
      </c>
      <c r="J4143">
        <v>2</v>
      </c>
      <c r="K4143" s="4">
        <v>1E+30</v>
      </c>
      <c r="L4143" t="s">
        <v>11671</v>
      </c>
      <c r="M4143" t="s">
        <v>24</v>
      </c>
      <c r="N4143" t="s">
        <v>11511</v>
      </c>
      <c r="O4143" t="s">
        <v>331</v>
      </c>
      <c r="P4143" t="s">
        <v>180</v>
      </c>
      <c r="Q4143" t="s">
        <v>4543</v>
      </c>
    </row>
    <row r="4144" spans="1:17" x14ac:dyDescent="0.25">
      <c r="A4144" t="s">
        <v>11670</v>
      </c>
      <c r="B4144" t="s">
        <v>713</v>
      </c>
      <c r="C4144">
        <v>1</v>
      </c>
      <c r="D4144" t="s">
        <v>18</v>
      </c>
      <c r="E4144" t="s">
        <v>37</v>
      </c>
      <c r="F4144" s="1">
        <v>0.39583333333333331</v>
      </c>
      <c r="G4144" t="s">
        <v>9229</v>
      </c>
      <c r="H4144" t="s">
        <v>38</v>
      </c>
      <c r="I4144">
        <v>420</v>
      </c>
      <c r="J4144">
        <v>0</v>
      </c>
      <c r="K4144" s="4">
        <v>1000000000000</v>
      </c>
      <c r="L4144" t="s">
        <v>11671</v>
      </c>
      <c r="M4144" t="s">
        <v>24</v>
      </c>
      <c r="N4144" t="s">
        <v>11511</v>
      </c>
      <c r="O4144" t="s">
        <v>331</v>
      </c>
      <c r="P4144" t="s">
        <v>180</v>
      </c>
      <c r="Q4144" t="s">
        <v>4544</v>
      </c>
    </row>
    <row r="4145" spans="1:17" x14ac:dyDescent="0.25">
      <c r="A4145" t="s">
        <v>11670</v>
      </c>
      <c r="B4145" t="s">
        <v>713</v>
      </c>
      <c r="C4145">
        <v>2</v>
      </c>
      <c r="D4145" t="s">
        <v>18</v>
      </c>
      <c r="E4145" t="s">
        <v>37</v>
      </c>
      <c r="F4145" s="1">
        <v>0.39583333333333331</v>
      </c>
      <c r="G4145" t="s">
        <v>9196</v>
      </c>
      <c r="H4145" t="s">
        <v>38</v>
      </c>
      <c r="I4145">
        <v>420</v>
      </c>
      <c r="J4145">
        <v>0</v>
      </c>
      <c r="K4145" s="4">
        <v>1000000000000</v>
      </c>
      <c r="L4145" t="s">
        <v>11671</v>
      </c>
      <c r="M4145" t="s">
        <v>24</v>
      </c>
      <c r="N4145" t="s">
        <v>11511</v>
      </c>
      <c r="O4145" t="s">
        <v>331</v>
      </c>
      <c r="P4145" t="s">
        <v>180</v>
      </c>
      <c r="Q4145" t="s">
        <v>4545</v>
      </c>
    </row>
    <row r="4146" spans="1:17" x14ac:dyDescent="0.25">
      <c r="A4146" t="s">
        <v>11670</v>
      </c>
      <c r="B4146" t="s">
        <v>713</v>
      </c>
      <c r="C4146">
        <v>3</v>
      </c>
      <c r="D4146" t="s">
        <v>18</v>
      </c>
      <c r="E4146" t="s">
        <v>37</v>
      </c>
      <c r="F4146" s="1">
        <v>0.39583333333333331</v>
      </c>
      <c r="G4146" t="s">
        <v>9182</v>
      </c>
      <c r="H4146" t="s">
        <v>38</v>
      </c>
      <c r="I4146">
        <v>420</v>
      </c>
      <c r="J4146">
        <v>0</v>
      </c>
      <c r="K4146" s="4">
        <v>1000000000000</v>
      </c>
      <c r="L4146" t="s">
        <v>11671</v>
      </c>
      <c r="M4146" t="s">
        <v>24</v>
      </c>
      <c r="N4146" t="s">
        <v>11511</v>
      </c>
      <c r="O4146" t="s">
        <v>331</v>
      </c>
      <c r="P4146" t="s">
        <v>180</v>
      </c>
      <c r="Q4146" t="s">
        <v>4546</v>
      </c>
    </row>
    <row r="4147" spans="1:17" x14ac:dyDescent="0.25">
      <c r="A4147" t="s">
        <v>11670</v>
      </c>
      <c r="B4147" t="s">
        <v>713</v>
      </c>
      <c r="C4147">
        <v>4</v>
      </c>
      <c r="D4147" t="s">
        <v>18</v>
      </c>
      <c r="E4147" t="s">
        <v>37</v>
      </c>
      <c r="F4147" s="1">
        <v>0.39583333333333331</v>
      </c>
      <c r="G4147" t="s">
        <v>9177</v>
      </c>
      <c r="H4147" t="s">
        <v>38</v>
      </c>
      <c r="I4147">
        <v>420</v>
      </c>
      <c r="J4147">
        <v>0</v>
      </c>
      <c r="K4147" s="4">
        <v>1000000000000</v>
      </c>
      <c r="L4147" t="s">
        <v>11671</v>
      </c>
      <c r="M4147" t="s">
        <v>24</v>
      </c>
      <c r="N4147" t="s">
        <v>11511</v>
      </c>
      <c r="O4147" t="s">
        <v>331</v>
      </c>
      <c r="P4147" t="s">
        <v>180</v>
      </c>
      <c r="Q4147" t="s">
        <v>4547</v>
      </c>
    </row>
    <row r="4148" spans="1:17" x14ac:dyDescent="0.25">
      <c r="A4148" t="s">
        <v>11670</v>
      </c>
      <c r="B4148" t="s">
        <v>713</v>
      </c>
      <c r="C4148">
        <v>5</v>
      </c>
      <c r="D4148" t="s">
        <v>18</v>
      </c>
      <c r="E4148" t="s">
        <v>37</v>
      </c>
      <c r="F4148" s="1">
        <v>0.39583333333333331</v>
      </c>
      <c r="G4148" t="s">
        <v>9209</v>
      </c>
      <c r="H4148" t="s">
        <v>38</v>
      </c>
      <c r="I4148">
        <v>420</v>
      </c>
      <c r="J4148">
        <v>0</v>
      </c>
      <c r="K4148" s="4">
        <v>1000000000000</v>
      </c>
      <c r="L4148" t="s">
        <v>11671</v>
      </c>
      <c r="M4148" t="s">
        <v>24</v>
      </c>
      <c r="N4148" t="s">
        <v>11511</v>
      </c>
      <c r="O4148" t="s">
        <v>331</v>
      </c>
      <c r="P4148" t="s">
        <v>180</v>
      </c>
      <c r="Q4148" t="s">
        <v>4548</v>
      </c>
    </row>
    <row r="4149" spans="1:17" x14ac:dyDescent="0.25">
      <c r="A4149" t="s">
        <v>11672</v>
      </c>
      <c r="B4149" t="s">
        <v>17</v>
      </c>
      <c r="C4149">
        <v>1</v>
      </c>
      <c r="D4149" t="s">
        <v>18</v>
      </c>
      <c r="E4149" t="s">
        <v>33</v>
      </c>
      <c r="F4149" s="1">
        <v>0.5</v>
      </c>
      <c r="G4149" t="s">
        <v>10379</v>
      </c>
      <c r="H4149" t="s">
        <v>4074</v>
      </c>
      <c r="I4149">
        <v>60</v>
      </c>
      <c r="J4149">
        <v>37</v>
      </c>
      <c r="K4149" s="4">
        <v>1.1111100111111E+24</v>
      </c>
      <c r="L4149" t="s">
        <v>11673</v>
      </c>
      <c r="M4149" t="s">
        <v>915</v>
      </c>
      <c r="N4149" t="s">
        <v>11511</v>
      </c>
      <c r="O4149" t="s">
        <v>66</v>
      </c>
      <c r="P4149" t="s">
        <v>20</v>
      </c>
      <c r="Q4149" t="s">
        <v>4549</v>
      </c>
    </row>
    <row r="4150" spans="1:17" x14ac:dyDescent="0.25">
      <c r="A4150" t="s">
        <v>11672</v>
      </c>
      <c r="B4150" t="s">
        <v>44</v>
      </c>
      <c r="C4150">
        <v>1</v>
      </c>
      <c r="D4150" t="s">
        <v>18</v>
      </c>
      <c r="E4150" t="s">
        <v>33</v>
      </c>
      <c r="F4150" s="1">
        <v>0.54166666666666663</v>
      </c>
      <c r="G4150" t="s">
        <v>10379</v>
      </c>
      <c r="H4150" t="s">
        <v>4074</v>
      </c>
      <c r="I4150">
        <v>60</v>
      </c>
      <c r="J4150">
        <v>37</v>
      </c>
      <c r="K4150" s="4">
        <v>1.1111100111111E+24</v>
      </c>
      <c r="L4150" t="s">
        <v>11673</v>
      </c>
      <c r="M4150" t="s">
        <v>915</v>
      </c>
      <c r="N4150" t="s">
        <v>11511</v>
      </c>
      <c r="O4150" t="s">
        <v>66</v>
      </c>
      <c r="P4150" t="s">
        <v>45</v>
      </c>
      <c r="Q4150" t="s">
        <v>4550</v>
      </c>
    </row>
    <row r="4151" spans="1:17" x14ac:dyDescent="0.25">
      <c r="A4151" t="s">
        <v>11674</v>
      </c>
      <c r="B4151" t="s">
        <v>405</v>
      </c>
      <c r="C4151">
        <v>1</v>
      </c>
      <c r="D4151" t="s">
        <v>18</v>
      </c>
      <c r="E4151" t="s">
        <v>19</v>
      </c>
      <c r="F4151" s="1">
        <v>0.54166666666666663</v>
      </c>
      <c r="G4151" t="s">
        <v>11675</v>
      </c>
      <c r="H4151" t="s">
        <v>11676</v>
      </c>
      <c r="I4151">
        <v>120</v>
      </c>
      <c r="J4151">
        <v>3</v>
      </c>
      <c r="K4151" s="4">
        <v>1E+16</v>
      </c>
      <c r="L4151" t="s">
        <v>38</v>
      </c>
      <c r="M4151" t="s">
        <v>24</v>
      </c>
      <c r="N4151" t="s">
        <v>11511</v>
      </c>
      <c r="O4151" t="s">
        <v>66</v>
      </c>
      <c r="P4151" t="s">
        <v>395</v>
      </c>
      <c r="Q4151" t="s">
        <v>4551</v>
      </c>
    </row>
    <row r="4152" spans="1:17" x14ac:dyDescent="0.25">
      <c r="A4152" t="s">
        <v>11674</v>
      </c>
      <c r="B4152" t="s">
        <v>405</v>
      </c>
      <c r="C4152">
        <v>2</v>
      </c>
      <c r="D4152" t="s">
        <v>18</v>
      </c>
      <c r="E4152" t="s">
        <v>19</v>
      </c>
      <c r="F4152" s="1">
        <v>0.625</v>
      </c>
      <c r="G4152" t="s">
        <v>11675</v>
      </c>
      <c r="H4152" t="s">
        <v>11676</v>
      </c>
      <c r="I4152">
        <v>120</v>
      </c>
      <c r="J4152">
        <v>1</v>
      </c>
      <c r="K4152" s="4">
        <v>1E+16</v>
      </c>
      <c r="L4152" t="s">
        <v>38</v>
      </c>
      <c r="M4152" t="s">
        <v>24</v>
      </c>
      <c r="N4152" t="s">
        <v>11511</v>
      </c>
      <c r="O4152" t="s">
        <v>66</v>
      </c>
      <c r="P4152" t="s">
        <v>395</v>
      </c>
      <c r="Q4152" t="s">
        <v>4552</v>
      </c>
    </row>
    <row r="4153" spans="1:17" x14ac:dyDescent="0.25">
      <c r="A4153" t="s">
        <v>11674</v>
      </c>
      <c r="B4153" t="s">
        <v>405</v>
      </c>
      <c r="C4153">
        <v>3</v>
      </c>
      <c r="D4153" t="s">
        <v>18</v>
      </c>
      <c r="E4153" t="s">
        <v>29</v>
      </c>
      <c r="F4153" s="1">
        <v>0.54166666666666663</v>
      </c>
      <c r="G4153" t="s">
        <v>11677</v>
      </c>
      <c r="H4153" t="s">
        <v>11678</v>
      </c>
      <c r="I4153">
        <v>120</v>
      </c>
      <c r="J4153">
        <v>3</v>
      </c>
      <c r="K4153" s="4">
        <v>1E+16</v>
      </c>
      <c r="L4153" t="s">
        <v>38</v>
      </c>
      <c r="M4153" t="s">
        <v>24</v>
      </c>
      <c r="N4153" t="s">
        <v>11511</v>
      </c>
      <c r="O4153" t="s">
        <v>66</v>
      </c>
      <c r="P4153" t="s">
        <v>395</v>
      </c>
      <c r="Q4153" t="s">
        <v>4553</v>
      </c>
    </row>
    <row r="4154" spans="1:17" x14ac:dyDescent="0.25">
      <c r="A4154" t="s">
        <v>11674</v>
      </c>
      <c r="B4154" t="s">
        <v>405</v>
      </c>
      <c r="C4154">
        <v>4</v>
      </c>
      <c r="D4154" t="s">
        <v>18</v>
      </c>
      <c r="E4154" t="s">
        <v>29</v>
      </c>
      <c r="F4154" s="1">
        <v>0.625</v>
      </c>
      <c r="G4154" t="s">
        <v>11677</v>
      </c>
      <c r="H4154" t="s">
        <v>11678</v>
      </c>
      <c r="I4154">
        <v>120</v>
      </c>
      <c r="J4154">
        <v>0</v>
      </c>
      <c r="K4154" s="4">
        <v>1E+16</v>
      </c>
      <c r="L4154" t="s">
        <v>38</v>
      </c>
      <c r="M4154" t="s">
        <v>24</v>
      </c>
      <c r="N4154" t="s">
        <v>11511</v>
      </c>
      <c r="O4154" t="s">
        <v>66</v>
      </c>
      <c r="P4154" t="s">
        <v>395</v>
      </c>
      <c r="Q4154" t="s">
        <v>4554</v>
      </c>
    </row>
    <row r="4155" spans="1:17" x14ac:dyDescent="0.25">
      <c r="A4155" t="s">
        <v>11674</v>
      </c>
      <c r="B4155" t="s">
        <v>405</v>
      </c>
      <c r="C4155">
        <v>5</v>
      </c>
      <c r="D4155" t="s">
        <v>18</v>
      </c>
      <c r="E4155" t="s">
        <v>33</v>
      </c>
      <c r="F4155" s="1">
        <v>0.54166666666666663</v>
      </c>
      <c r="G4155" t="s">
        <v>11679</v>
      </c>
      <c r="H4155" t="s">
        <v>11680</v>
      </c>
      <c r="I4155">
        <v>120</v>
      </c>
      <c r="J4155">
        <v>4</v>
      </c>
      <c r="K4155" s="4">
        <v>1E+16</v>
      </c>
      <c r="L4155" t="s">
        <v>38</v>
      </c>
      <c r="M4155" t="s">
        <v>24</v>
      </c>
      <c r="N4155" t="s">
        <v>11511</v>
      </c>
      <c r="O4155" t="s">
        <v>66</v>
      </c>
      <c r="P4155" t="s">
        <v>395</v>
      </c>
      <c r="Q4155" t="s">
        <v>4555</v>
      </c>
    </row>
    <row r="4156" spans="1:17" x14ac:dyDescent="0.25">
      <c r="A4156" t="s">
        <v>11674</v>
      </c>
      <c r="B4156" t="s">
        <v>405</v>
      </c>
      <c r="C4156">
        <v>6</v>
      </c>
      <c r="D4156" t="s">
        <v>18</v>
      </c>
      <c r="E4156" t="s">
        <v>33</v>
      </c>
      <c r="F4156" s="1">
        <v>0.625</v>
      </c>
      <c r="G4156" t="s">
        <v>11679</v>
      </c>
      <c r="H4156" t="s">
        <v>11680</v>
      </c>
      <c r="I4156">
        <v>120</v>
      </c>
      <c r="J4156">
        <v>3</v>
      </c>
      <c r="K4156" s="4">
        <v>1E+16</v>
      </c>
      <c r="L4156" t="s">
        <v>38</v>
      </c>
      <c r="M4156" t="s">
        <v>24</v>
      </c>
      <c r="N4156" t="s">
        <v>11511</v>
      </c>
      <c r="O4156" t="s">
        <v>66</v>
      </c>
      <c r="P4156" t="s">
        <v>395</v>
      </c>
      <c r="Q4156" t="s">
        <v>4556</v>
      </c>
    </row>
    <row r="4157" spans="1:17" x14ac:dyDescent="0.25">
      <c r="A4157" t="s">
        <v>11674</v>
      </c>
      <c r="B4157" t="s">
        <v>405</v>
      </c>
      <c r="C4157">
        <v>7</v>
      </c>
      <c r="D4157" t="s">
        <v>18</v>
      </c>
      <c r="E4157" t="s">
        <v>42</v>
      </c>
      <c r="F4157" s="1">
        <v>0.5625</v>
      </c>
      <c r="G4157" t="s">
        <v>11681</v>
      </c>
      <c r="H4157" t="s">
        <v>11682</v>
      </c>
      <c r="I4157">
        <v>120</v>
      </c>
      <c r="J4157">
        <v>4</v>
      </c>
      <c r="K4157" s="4">
        <v>1E+16</v>
      </c>
      <c r="L4157" t="s">
        <v>38</v>
      </c>
      <c r="M4157" t="s">
        <v>24</v>
      </c>
      <c r="N4157" t="s">
        <v>11511</v>
      </c>
      <c r="O4157" t="s">
        <v>66</v>
      </c>
      <c r="P4157" t="s">
        <v>395</v>
      </c>
      <c r="Q4157" t="s">
        <v>4557</v>
      </c>
    </row>
    <row r="4158" spans="1:17" x14ac:dyDescent="0.25">
      <c r="A4158" t="s">
        <v>11674</v>
      </c>
      <c r="B4158" t="s">
        <v>405</v>
      </c>
      <c r="C4158">
        <v>8</v>
      </c>
      <c r="D4158" t="s">
        <v>18</v>
      </c>
      <c r="E4158" t="s">
        <v>42</v>
      </c>
      <c r="F4158" s="1">
        <v>0.64583333333333337</v>
      </c>
      <c r="G4158" t="s">
        <v>11681</v>
      </c>
      <c r="H4158" t="s">
        <v>11682</v>
      </c>
      <c r="I4158">
        <v>120</v>
      </c>
      <c r="J4158">
        <v>4</v>
      </c>
      <c r="K4158" s="4">
        <v>1E+16</v>
      </c>
      <c r="L4158" t="s">
        <v>38</v>
      </c>
      <c r="M4158" t="s">
        <v>24</v>
      </c>
      <c r="N4158" t="s">
        <v>11511</v>
      </c>
      <c r="O4158" t="s">
        <v>66</v>
      </c>
      <c r="P4158" t="s">
        <v>395</v>
      </c>
      <c r="Q4158" t="s">
        <v>4558</v>
      </c>
    </row>
    <row r="4159" spans="1:17" x14ac:dyDescent="0.25">
      <c r="A4159" t="s">
        <v>11674</v>
      </c>
      <c r="B4159" t="s">
        <v>418</v>
      </c>
      <c r="C4159">
        <v>1</v>
      </c>
      <c r="D4159" t="s">
        <v>18</v>
      </c>
      <c r="E4159" t="s">
        <v>19</v>
      </c>
      <c r="F4159" s="1">
        <v>0.54166666666666663</v>
      </c>
      <c r="G4159" t="s">
        <v>11683</v>
      </c>
      <c r="H4159" t="s">
        <v>11684</v>
      </c>
      <c r="I4159">
        <v>120</v>
      </c>
      <c r="J4159">
        <v>3</v>
      </c>
      <c r="K4159" s="4">
        <v>100000000000000</v>
      </c>
      <c r="L4159" t="s">
        <v>38</v>
      </c>
      <c r="M4159" t="s">
        <v>24</v>
      </c>
      <c r="N4159" t="s">
        <v>11511</v>
      </c>
      <c r="O4159" t="s">
        <v>66</v>
      </c>
      <c r="P4159" t="s">
        <v>395</v>
      </c>
      <c r="Q4159" t="s">
        <v>4559</v>
      </c>
    </row>
    <row r="4160" spans="1:17" x14ac:dyDescent="0.25">
      <c r="A4160" t="s">
        <v>11674</v>
      </c>
      <c r="B4160" t="s">
        <v>418</v>
      </c>
      <c r="C4160">
        <v>2</v>
      </c>
      <c r="D4160" t="s">
        <v>18</v>
      </c>
      <c r="E4160" t="s">
        <v>19</v>
      </c>
      <c r="F4160" s="1">
        <v>0.625</v>
      </c>
      <c r="G4160" t="s">
        <v>11683</v>
      </c>
      <c r="H4160" t="s">
        <v>11684</v>
      </c>
      <c r="I4160">
        <v>120</v>
      </c>
      <c r="J4160">
        <v>2</v>
      </c>
      <c r="K4160" s="4">
        <v>100000000000000</v>
      </c>
      <c r="L4160" t="s">
        <v>38</v>
      </c>
      <c r="M4160" t="s">
        <v>24</v>
      </c>
      <c r="N4160" t="s">
        <v>11511</v>
      </c>
      <c r="O4160" t="s">
        <v>66</v>
      </c>
      <c r="P4160" t="s">
        <v>395</v>
      </c>
      <c r="Q4160" t="s">
        <v>4560</v>
      </c>
    </row>
    <row r="4161" spans="1:17" x14ac:dyDescent="0.25">
      <c r="A4161" t="s">
        <v>11674</v>
      </c>
      <c r="B4161" t="s">
        <v>418</v>
      </c>
      <c r="C4161">
        <v>3</v>
      </c>
      <c r="D4161" t="s">
        <v>18</v>
      </c>
      <c r="E4161" t="s">
        <v>29</v>
      </c>
      <c r="F4161" s="1">
        <v>0.54166666666666663</v>
      </c>
      <c r="G4161" t="s">
        <v>11685</v>
      </c>
      <c r="H4161" t="s">
        <v>11686</v>
      </c>
      <c r="I4161">
        <v>120</v>
      </c>
      <c r="J4161">
        <v>3</v>
      </c>
      <c r="K4161" s="4">
        <v>100000000000000</v>
      </c>
      <c r="L4161" t="s">
        <v>38</v>
      </c>
      <c r="M4161" t="s">
        <v>24</v>
      </c>
      <c r="N4161" t="s">
        <v>11511</v>
      </c>
      <c r="O4161" t="s">
        <v>66</v>
      </c>
      <c r="P4161" t="s">
        <v>395</v>
      </c>
      <c r="Q4161" t="s">
        <v>4561</v>
      </c>
    </row>
    <row r="4162" spans="1:17" x14ac:dyDescent="0.25">
      <c r="A4162" t="s">
        <v>11674</v>
      </c>
      <c r="B4162" t="s">
        <v>418</v>
      </c>
      <c r="C4162">
        <v>4</v>
      </c>
      <c r="D4162" t="s">
        <v>18</v>
      </c>
      <c r="E4162" t="s">
        <v>29</v>
      </c>
      <c r="F4162" s="1">
        <v>0.625</v>
      </c>
      <c r="G4162" t="s">
        <v>11685</v>
      </c>
      <c r="H4162" t="s">
        <v>11686</v>
      </c>
      <c r="I4162">
        <v>120</v>
      </c>
      <c r="J4162">
        <v>1</v>
      </c>
      <c r="K4162" s="4">
        <v>100000000000000</v>
      </c>
      <c r="L4162" t="s">
        <v>38</v>
      </c>
      <c r="M4162" t="s">
        <v>24</v>
      </c>
      <c r="N4162" t="s">
        <v>11511</v>
      </c>
      <c r="O4162" t="s">
        <v>66</v>
      </c>
      <c r="P4162" t="s">
        <v>395</v>
      </c>
      <c r="Q4162" t="s">
        <v>4562</v>
      </c>
    </row>
    <row r="4163" spans="1:17" x14ac:dyDescent="0.25">
      <c r="A4163" t="s">
        <v>11674</v>
      </c>
      <c r="B4163" t="s">
        <v>418</v>
      </c>
      <c r="C4163">
        <v>5</v>
      </c>
      <c r="D4163" t="s">
        <v>18</v>
      </c>
      <c r="E4163" t="s">
        <v>33</v>
      </c>
      <c r="F4163" s="1">
        <v>0.54166666666666663</v>
      </c>
      <c r="G4163" t="s">
        <v>11687</v>
      </c>
      <c r="H4163" t="s">
        <v>11688</v>
      </c>
      <c r="I4163">
        <v>120</v>
      </c>
      <c r="J4163">
        <v>4</v>
      </c>
      <c r="K4163" s="4">
        <v>100000000000000</v>
      </c>
      <c r="L4163" t="s">
        <v>38</v>
      </c>
      <c r="M4163" t="s">
        <v>24</v>
      </c>
      <c r="N4163" t="s">
        <v>11511</v>
      </c>
      <c r="O4163" t="s">
        <v>66</v>
      </c>
      <c r="P4163" t="s">
        <v>395</v>
      </c>
      <c r="Q4163" t="s">
        <v>4563</v>
      </c>
    </row>
    <row r="4164" spans="1:17" x14ac:dyDescent="0.25">
      <c r="A4164" t="s">
        <v>11674</v>
      </c>
      <c r="B4164" t="s">
        <v>418</v>
      </c>
      <c r="C4164">
        <v>6</v>
      </c>
      <c r="D4164" t="s">
        <v>18</v>
      </c>
      <c r="E4164" t="s">
        <v>33</v>
      </c>
      <c r="F4164" s="1">
        <v>0.625</v>
      </c>
      <c r="G4164" t="s">
        <v>11687</v>
      </c>
      <c r="H4164" t="s">
        <v>11688</v>
      </c>
      <c r="I4164">
        <v>120</v>
      </c>
      <c r="J4164">
        <v>2</v>
      </c>
      <c r="K4164" s="4">
        <v>100000000000000</v>
      </c>
      <c r="L4164" t="s">
        <v>38</v>
      </c>
      <c r="M4164" t="s">
        <v>24</v>
      </c>
      <c r="N4164" t="s">
        <v>11511</v>
      </c>
      <c r="O4164" t="s">
        <v>66</v>
      </c>
      <c r="P4164" t="s">
        <v>395</v>
      </c>
      <c r="Q4164" t="s">
        <v>4564</v>
      </c>
    </row>
    <row r="4165" spans="1:17" x14ac:dyDescent="0.25">
      <c r="A4165" t="s">
        <v>11674</v>
      </c>
      <c r="B4165" t="s">
        <v>418</v>
      </c>
      <c r="C4165">
        <v>7</v>
      </c>
      <c r="D4165" t="s">
        <v>18</v>
      </c>
      <c r="E4165" t="s">
        <v>42</v>
      </c>
      <c r="F4165" s="1">
        <v>0.5625</v>
      </c>
      <c r="G4165" t="s">
        <v>11689</v>
      </c>
      <c r="H4165" t="s">
        <v>11690</v>
      </c>
      <c r="I4165">
        <v>120</v>
      </c>
      <c r="J4165">
        <v>4</v>
      </c>
      <c r="K4165" s="4">
        <v>100000000000000</v>
      </c>
      <c r="L4165" t="s">
        <v>38</v>
      </c>
      <c r="M4165" t="s">
        <v>24</v>
      </c>
      <c r="N4165" t="s">
        <v>11511</v>
      </c>
      <c r="O4165" t="s">
        <v>66</v>
      </c>
      <c r="P4165" t="s">
        <v>395</v>
      </c>
      <c r="Q4165" t="s">
        <v>4565</v>
      </c>
    </row>
    <row r="4166" spans="1:17" x14ac:dyDescent="0.25">
      <c r="A4166" t="s">
        <v>11674</v>
      </c>
      <c r="B4166" t="s">
        <v>418</v>
      </c>
      <c r="C4166">
        <v>8</v>
      </c>
      <c r="D4166" t="s">
        <v>18</v>
      </c>
      <c r="E4166" t="s">
        <v>42</v>
      </c>
      <c r="F4166" s="1">
        <v>0.64583333333333337</v>
      </c>
      <c r="G4166" t="s">
        <v>11689</v>
      </c>
      <c r="H4166" t="s">
        <v>11690</v>
      </c>
      <c r="I4166">
        <v>120</v>
      </c>
      <c r="J4166">
        <v>3</v>
      </c>
      <c r="K4166" s="4">
        <v>100000000000000</v>
      </c>
      <c r="L4166" t="s">
        <v>38</v>
      </c>
      <c r="M4166" t="s">
        <v>24</v>
      </c>
      <c r="N4166" t="s">
        <v>11511</v>
      </c>
      <c r="O4166" t="s">
        <v>66</v>
      </c>
      <c r="P4166" t="s">
        <v>395</v>
      </c>
      <c r="Q4166" t="s">
        <v>4566</v>
      </c>
    </row>
    <row r="4167" spans="1:17" x14ac:dyDescent="0.25">
      <c r="A4167" t="s">
        <v>11674</v>
      </c>
      <c r="B4167" t="s">
        <v>17</v>
      </c>
      <c r="C4167">
        <v>1</v>
      </c>
      <c r="D4167" t="s">
        <v>18</v>
      </c>
      <c r="E4167" t="s">
        <v>29</v>
      </c>
      <c r="F4167" s="1">
        <v>0.45833333333333331</v>
      </c>
      <c r="G4167" t="s">
        <v>10639</v>
      </c>
      <c r="H4167" t="s">
        <v>4382</v>
      </c>
      <c r="I4167">
        <v>120</v>
      </c>
      <c r="J4167">
        <v>23</v>
      </c>
      <c r="K4167" s="4">
        <v>1.1111100111111E+24</v>
      </c>
      <c r="L4167" t="s">
        <v>38</v>
      </c>
      <c r="M4167" t="s">
        <v>915</v>
      </c>
      <c r="N4167" t="s">
        <v>11511</v>
      </c>
      <c r="O4167" t="s">
        <v>66</v>
      </c>
      <c r="P4167" t="s">
        <v>20</v>
      </c>
      <c r="Q4167" t="s">
        <v>4567</v>
      </c>
    </row>
    <row r="4168" spans="1:17" x14ac:dyDescent="0.25">
      <c r="A4168" t="s">
        <v>11674</v>
      </c>
      <c r="B4168" t="s">
        <v>28</v>
      </c>
      <c r="C4168">
        <v>1</v>
      </c>
      <c r="D4168" t="s">
        <v>18</v>
      </c>
      <c r="E4168" t="s">
        <v>19</v>
      </c>
      <c r="F4168" s="1">
        <v>0.41666666666666669</v>
      </c>
      <c r="G4168" t="s">
        <v>9838</v>
      </c>
      <c r="H4168" t="s">
        <v>4382</v>
      </c>
      <c r="I4168">
        <v>60</v>
      </c>
      <c r="J4168">
        <v>23</v>
      </c>
      <c r="K4168" s="4">
        <v>1.1111100111111E+24</v>
      </c>
      <c r="L4168" t="s">
        <v>38</v>
      </c>
      <c r="M4168" t="s">
        <v>915</v>
      </c>
      <c r="N4168" t="s">
        <v>11511</v>
      </c>
      <c r="O4168" t="s">
        <v>66</v>
      </c>
      <c r="P4168" t="s">
        <v>20</v>
      </c>
      <c r="Q4168" t="s">
        <v>4568</v>
      </c>
    </row>
    <row r="4169" spans="1:17" x14ac:dyDescent="0.25">
      <c r="A4169" t="s">
        <v>11691</v>
      </c>
      <c r="B4169" t="s">
        <v>17</v>
      </c>
      <c r="C4169">
        <v>1</v>
      </c>
      <c r="D4169" t="s">
        <v>18</v>
      </c>
      <c r="E4169" t="s">
        <v>33</v>
      </c>
      <c r="F4169" s="1">
        <v>0.41666666666666669</v>
      </c>
      <c r="G4169" t="s">
        <v>10775</v>
      </c>
      <c r="H4169" t="s">
        <v>4512</v>
      </c>
      <c r="I4169">
        <v>60</v>
      </c>
      <c r="J4169">
        <v>109</v>
      </c>
      <c r="K4169" s="4">
        <v>1.1111100111111E+24</v>
      </c>
      <c r="L4169" t="s">
        <v>11692</v>
      </c>
      <c r="M4169" t="s">
        <v>915</v>
      </c>
      <c r="N4169" t="s">
        <v>11511</v>
      </c>
      <c r="O4169" t="s">
        <v>66</v>
      </c>
      <c r="P4169" t="s">
        <v>20</v>
      </c>
      <c r="Q4169" t="s">
        <v>4569</v>
      </c>
    </row>
    <row r="4170" spans="1:17" x14ac:dyDescent="0.25">
      <c r="A4170" t="s">
        <v>11691</v>
      </c>
      <c r="B4170" t="s">
        <v>28</v>
      </c>
      <c r="C4170">
        <v>1</v>
      </c>
      <c r="D4170" t="s">
        <v>18</v>
      </c>
      <c r="E4170" t="s">
        <v>29</v>
      </c>
      <c r="F4170" s="1">
        <v>0.375</v>
      </c>
      <c r="G4170" t="s">
        <v>10775</v>
      </c>
      <c r="H4170" t="s">
        <v>4512</v>
      </c>
      <c r="I4170">
        <v>60</v>
      </c>
      <c r="J4170">
        <v>109</v>
      </c>
      <c r="K4170" s="4">
        <v>1.1111100111111E+24</v>
      </c>
      <c r="L4170" t="s">
        <v>11692</v>
      </c>
      <c r="M4170" t="s">
        <v>915</v>
      </c>
      <c r="N4170" t="s">
        <v>11511</v>
      </c>
      <c r="O4170" t="s">
        <v>66</v>
      </c>
      <c r="P4170" t="s">
        <v>20</v>
      </c>
      <c r="Q4170" t="s">
        <v>4570</v>
      </c>
    </row>
    <row r="4171" spans="1:17" x14ac:dyDescent="0.25">
      <c r="A4171" t="s">
        <v>11691</v>
      </c>
      <c r="B4171" t="s">
        <v>32</v>
      </c>
      <c r="C4171">
        <v>1</v>
      </c>
      <c r="D4171" t="s">
        <v>18</v>
      </c>
      <c r="E4171" t="s">
        <v>42</v>
      </c>
      <c r="F4171" s="1">
        <v>0.5</v>
      </c>
      <c r="G4171" t="s">
        <v>10244</v>
      </c>
      <c r="H4171" t="s">
        <v>4512</v>
      </c>
      <c r="I4171">
        <v>60</v>
      </c>
      <c r="J4171">
        <v>109</v>
      </c>
      <c r="K4171" s="4">
        <v>1.1111100111111E+24</v>
      </c>
      <c r="L4171" t="s">
        <v>11692</v>
      </c>
      <c r="M4171" t="s">
        <v>915</v>
      </c>
      <c r="N4171" t="s">
        <v>11511</v>
      </c>
      <c r="O4171" t="s">
        <v>66</v>
      </c>
      <c r="P4171" t="s">
        <v>20</v>
      </c>
      <c r="Q4171" t="s">
        <v>4571</v>
      </c>
    </row>
    <row r="4172" spans="1:17" x14ac:dyDescent="0.25">
      <c r="A4172" t="s">
        <v>11691</v>
      </c>
      <c r="B4172" t="s">
        <v>44</v>
      </c>
      <c r="C4172">
        <v>1</v>
      </c>
      <c r="D4172" t="s">
        <v>18</v>
      </c>
      <c r="E4172" t="s">
        <v>19</v>
      </c>
      <c r="F4172" s="1">
        <v>0.33333333333333331</v>
      </c>
      <c r="G4172" t="s">
        <v>10775</v>
      </c>
      <c r="H4172" t="s">
        <v>4512</v>
      </c>
      <c r="I4172">
        <v>120</v>
      </c>
      <c r="J4172">
        <v>109</v>
      </c>
      <c r="K4172" s="4">
        <v>1.1111100111111E+24</v>
      </c>
      <c r="L4172" t="s">
        <v>11692</v>
      </c>
      <c r="M4172" t="s">
        <v>915</v>
      </c>
      <c r="N4172" t="s">
        <v>11511</v>
      </c>
      <c r="O4172" t="s">
        <v>66</v>
      </c>
      <c r="P4172" t="s">
        <v>45</v>
      </c>
      <c r="Q4172" t="s">
        <v>4572</v>
      </c>
    </row>
    <row r="4173" spans="1:17" x14ac:dyDescent="0.25">
      <c r="A4173" t="s">
        <v>11693</v>
      </c>
      <c r="B4173" t="s">
        <v>391</v>
      </c>
      <c r="C4173">
        <v>1</v>
      </c>
      <c r="D4173" t="s">
        <v>18</v>
      </c>
      <c r="E4173" t="s">
        <v>29</v>
      </c>
      <c r="F4173" s="1">
        <v>0.625</v>
      </c>
      <c r="G4173" t="s">
        <v>11509</v>
      </c>
      <c r="H4173" t="s">
        <v>4573</v>
      </c>
      <c r="I4173">
        <v>120</v>
      </c>
      <c r="J4173">
        <v>34</v>
      </c>
      <c r="K4173" s="4">
        <v>1.1100000000000001E+43</v>
      </c>
      <c r="L4173" t="s">
        <v>11694</v>
      </c>
      <c r="M4173" t="s">
        <v>24</v>
      </c>
      <c r="N4173" t="s">
        <v>11511</v>
      </c>
      <c r="O4173" t="s">
        <v>25</v>
      </c>
      <c r="P4173" t="s">
        <v>9372</v>
      </c>
      <c r="Q4173" t="s">
        <v>4574</v>
      </c>
    </row>
    <row r="4174" spans="1:17" x14ac:dyDescent="0.25">
      <c r="A4174" t="s">
        <v>11693</v>
      </c>
      <c r="B4174" t="s">
        <v>17</v>
      </c>
      <c r="C4174">
        <v>1</v>
      </c>
      <c r="D4174" t="s">
        <v>18</v>
      </c>
      <c r="E4174" t="s">
        <v>19</v>
      </c>
      <c r="F4174" s="1">
        <v>0.54166666666666663</v>
      </c>
      <c r="G4174" t="s">
        <v>10633</v>
      </c>
      <c r="H4174" t="s">
        <v>4573</v>
      </c>
      <c r="I4174">
        <v>60</v>
      </c>
      <c r="J4174">
        <v>34</v>
      </c>
      <c r="K4174" s="4">
        <v>1.1111010001111099E+44</v>
      </c>
      <c r="L4174" t="s">
        <v>11694</v>
      </c>
      <c r="M4174" t="s">
        <v>915</v>
      </c>
      <c r="N4174" t="s">
        <v>11511</v>
      </c>
      <c r="O4174" t="s">
        <v>25</v>
      </c>
      <c r="P4174" t="s">
        <v>20</v>
      </c>
      <c r="Q4174" t="s">
        <v>4575</v>
      </c>
    </row>
    <row r="4175" spans="1:17" x14ac:dyDescent="0.25">
      <c r="A4175" t="s">
        <v>11693</v>
      </c>
      <c r="B4175" t="s">
        <v>28</v>
      </c>
      <c r="C4175">
        <v>1</v>
      </c>
      <c r="D4175" t="s">
        <v>18</v>
      </c>
      <c r="E4175" t="s">
        <v>29</v>
      </c>
      <c r="F4175" s="1">
        <v>0.58333333333333337</v>
      </c>
      <c r="G4175" t="s">
        <v>9174</v>
      </c>
      <c r="H4175" t="s">
        <v>4573</v>
      </c>
      <c r="I4175">
        <v>60</v>
      </c>
      <c r="J4175">
        <v>34</v>
      </c>
      <c r="K4175" s="4">
        <v>1.1111010001111099E+44</v>
      </c>
      <c r="L4175" t="s">
        <v>11694</v>
      </c>
      <c r="M4175" t="s">
        <v>24</v>
      </c>
      <c r="N4175" t="s">
        <v>11511</v>
      </c>
      <c r="O4175" t="s">
        <v>25</v>
      </c>
      <c r="P4175" t="s">
        <v>20</v>
      </c>
      <c r="Q4175" t="s">
        <v>4576</v>
      </c>
    </row>
    <row r="4176" spans="1:17" x14ac:dyDescent="0.25">
      <c r="A4176" t="s">
        <v>11693</v>
      </c>
      <c r="B4176" t="s">
        <v>32</v>
      </c>
      <c r="C4176">
        <v>1</v>
      </c>
      <c r="D4176" t="s">
        <v>18</v>
      </c>
      <c r="E4176" t="s">
        <v>33</v>
      </c>
      <c r="F4176" s="1">
        <v>0.5</v>
      </c>
      <c r="G4176" t="s">
        <v>10639</v>
      </c>
      <c r="H4176" t="s">
        <v>4573</v>
      </c>
      <c r="I4176">
        <v>60</v>
      </c>
      <c r="J4176">
        <v>34</v>
      </c>
      <c r="K4176" s="4">
        <v>1.1111110001111099E+44</v>
      </c>
      <c r="L4176" t="s">
        <v>11694</v>
      </c>
      <c r="M4176" t="s">
        <v>915</v>
      </c>
      <c r="N4176" t="s">
        <v>11511</v>
      </c>
      <c r="O4176" t="s">
        <v>25</v>
      </c>
      <c r="P4176" t="s">
        <v>20</v>
      </c>
      <c r="Q4176" t="s">
        <v>4577</v>
      </c>
    </row>
    <row r="4177" spans="1:17" x14ac:dyDescent="0.25">
      <c r="A4177" t="s">
        <v>11695</v>
      </c>
      <c r="B4177" t="s">
        <v>405</v>
      </c>
      <c r="C4177">
        <v>1</v>
      </c>
      <c r="D4177" t="s">
        <v>18</v>
      </c>
      <c r="E4177" t="s">
        <v>29</v>
      </c>
      <c r="F4177" s="1">
        <v>0.35416666666666669</v>
      </c>
      <c r="G4177" t="s">
        <v>11577</v>
      </c>
      <c r="H4177" t="s">
        <v>4578</v>
      </c>
      <c r="I4177">
        <v>60</v>
      </c>
      <c r="J4177">
        <v>5</v>
      </c>
      <c r="K4177" s="4">
        <v>1.1111010001111099E+44</v>
      </c>
      <c r="L4177" t="s">
        <v>11696</v>
      </c>
      <c r="M4177" t="s">
        <v>24</v>
      </c>
      <c r="N4177" t="s">
        <v>11511</v>
      </c>
      <c r="O4177" t="s">
        <v>25</v>
      </c>
      <c r="P4177" t="s">
        <v>395</v>
      </c>
      <c r="Q4177" t="s">
        <v>4579</v>
      </c>
    </row>
    <row r="4178" spans="1:17" x14ac:dyDescent="0.25">
      <c r="A4178" t="s">
        <v>11695</v>
      </c>
      <c r="B4178" t="s">
        <v>17</v>
      </c>
      <c r="C4178">
        <v>1</v>
      </c>
      <c r="D4178" t="s">
        <v>18</v>
      </c>
      <c r="E4178" t="s">
        <v>19</v>
      </c>
      <c r="F4178" s="1">
        <v>0.45833333333333331</v>
      </c>
      <c r="G4178" t="s">
        <v>11697</v>
      </c>
      <c r="H4178" t="s">
        <v>4578</v>
      </c>
      <c r="I4178">
        <v>60</v>
      </c>
      <c r="J4178">
        <v>5</v>
      </c>
      <c r="K4178" s="4">
        <v>1.1111010001111099E+44</v>
      </c>
      <c r="L4178" t="s">
        <v>11696</v>
      </c>
      <c r="M4178" t="s">
        <v>24</v>
      </c>
      <c r="N4178" t="s">
        <v>11511</v>
      </c>
      <c r="O4178" t="s">
        <v>25</v>
      </c>
      <c r="P4178" t="s">
        <v>20</v>
      </c>
      <c r="Q4178" t="s">
        <v>4580</v>
      </c>
    </row>
    <row r="4179" spans="1:17" x14ac:dyDescent="0.25">
      <c r="A4179" t="s">
        <v>11695</v>
      </c>
      <c r="B4179" t="s">
        <v>28</v>
      </c>
      <c r="C4179">
        <v>1</v>
      </c>
      <c r="D4179" t="s">
        <v>18</v>
      </c>
      <c r="E4179" t="s">
        <v>33</v>
      </c>
      <c r="F4179" s="1">
        <v>0.41666666666666669</v>
      </c>
      <c r="G4179" t="s">
        <v>11697</v>
      </c>
      <c r="H4179" t="s">
        <v>4578</v>
      </c>
      <c r="I4179">
        <v>60</v>
      </c>
      <c r="J4179">
        <v>5</v>
      </c>
      <c r="K4179" s="4">
        <v>1.1111110001111099E+44</v>
      </c>
      <c r="L4179" t="s">
        <v>11696</v>
      </c>
      <c r="M4179" t="s">
        <v>24</v>
      </c>
      <c r="N4179" t="s">
        <v>11511</v>
      </c>
      <c r="O4179" t="s">
        <v>25</v>
      </c>
      <c r="P4179" t="s">
        <v>20</v>
      </c>
      <c r="Q4179" t="s">
        <v>4581</v>
      </c>
    </row>
    <row r="4180" spans="1:17" x14ac:dyDescent="0.25">
      <c r="A4180" t="s">
        <v>11698</v>
      </c>
      <c r="B4180" t="s">
        <v>405</v>
      </c>
      <c r="C4180">
        <v>1</v>
      </c>
      <c r="D4180" t="s">
        <v>18</v>
      </c>
      <c r="E4180" t="s">
        <v>33</v>
      </c>
      <c r="F4180" s="1">
        <v>0.58333333333333337</v>
      </c>
      <c r="G4180" t="s">
        <v>11509</v>
      </c>
      <c r="H4180" t="s">
        <v>4093</v>
      </c>
      <c r="I4180">
        <v>180</v>
      </c>
      <c r="J4180">
        <v>0</v>
      </c>
      <c r="K4180" s="4">
        <v>1E+41</v>
      </c>
      <c r="L4180" t="s">
        <v>11642</v>
      </c>
      <c r="M4180" t="s">
        <v>24</v>
      </c>
      <c r="N4180" t="s">
        <v>11511</v>
      </c>
      <c r="O4180" t="s">
        <v>25</v>
      </c>
      <c r="P4180" t="s">
        <v>395</v>
      </c>
      <c r="Q4180" t="s">
        <v>4582</v>
      </c>
    </row>
    <row r="4181" spans="1:17" x14ac:dyDescent="0.25">
      <c r="A4181" t="s">
        <v>11698</v>
      </c>
      <c r="B4181" t="s">
        <v>418</v>
      </c>
      <c r="C4181">
        <v>1</v>
      </c>
      <c r="D4181" t="s">
        <v>18</v>
      </c>
      <c r="E4181" t="s">
        <v>42</v>
      </c>
      <c r="F4181" s="1">
        <v>0.58333333333333337</v>
      </c>
      <c r="G4181" t="s">
        <v>11643</v>
      </c>
      <c r="H4181" t="s">
        <v>4093</v>
      </c>
      <c r="I4181">
        <v>120</v>
      </c>
      <c r="J4181">
        <v>0</v>
      </c>
      <c r="K4181" s="4">
        <v>1E+40</v>
      </c>
      <c r="L4181" t="s">
        <v>11642</v>
      </c>
      <c r="M4181" t="s">
        <v>24</v>
      </c>
      <c r="N4181" t="s">
        <v>11511</v>
      </c>
      <c r="O4181" t="s">
        <v>25</v>
      </c>
      <c r="P4181" t="s">
        <v>395</v>
      </c>
      <c r="Q4181" t="s">
        <v>4583</v>
      </c>
    </row>
    <row r="4182" spans="1:17" x14ac:dyDescent="0.25">
      <c r="A4182" t="s">
        <v>11698</v>
      </c>
      <c r="B4182" t="s">
        <v>418</v>
      </c>
      <c r="C4182">
        <v>2</v>
      </c>
      <c r="D4182" t="s">
        <v>18</v>
      </c>
      <c r="E4182" t="s">
        <v>33</v>
      </c>
      <c r="F4182" s="1">
        <v>0.54166666666666663</v>
      </c>
      <c r="G4182" t="s">
        <v>11643</v>
      </c>
      <c r="H4182" t="s">
        <v>4093</v>
      </c>
      <c r="I4182">
        <v>120</v>
      </c>
      <c r="J4182">
        <v>0</v>
      </c>
      <c r="K4182" s="4">
        <v>9.9999999999999994E+38</v>
      </c>
      <c r="L4182" t="s">
        <v>11642</v>
      </c>
      <c r="M4182" t="s">
        <v>24</v>
      </c>
      <c r="N4182" t="s">
        <v>11511</v>
      </c>
      <c r="O4182" t="s">
        <v>25</v>
      </c>
      <c r="P4182" t="s">
        <v>395</v>
      </c>
      <c r="Q4182" t="s">
        <v>4584</v>
      </c>
    </row>
    <row r="4183" spans="1:17" x14ac:dyDescent="0.25">
      <c r="A4183" t="s">
        <v>11698</v>
      </c>
      <c r="B4183" t="s">
        <v>418</v>
      </c>
      <c r="C4183">
        <v>3</v>
      </c>
      <c r="D4183" t="s">
        <v>18</v>
      </c>
      <c r="E4183" t="s">
        <v>29</v>
      </c>
      <c r="F4183" s="1">
        <v>0.58333333333333337</v>
      </c>
      <c r="G4183" t="s">
        <v>11643</v>
      </c>
      <c r="H4183" t="s">
        <v>4093</v>
      </c>
      <c r="I4183">
        <v>120</v>
      </c>
      <c r="J4183">
        <v>0</v>
      </c>
      <c r="K4183" s="4">
        <v>1E+40</v>
      </c>
      <c r="L4183" t="s">
        <v>11642</v>
      </c>
      <c r="M4183" t="s">
        <v>24</v>
      </c>
      <c r="N4183" t="s">
        <v>11511</v>
      </c>
      <c r="O4183" t="s">
        <v>25</v>
      </c>
      <c r="P4183" t="s">
        <v>395</v>
      </c>
      <c r="Q4183" t="s">
        <v>4585</v>
      </c>
    </row>
    <row r="4184" spans="1:17" x14ac:dyDescent="0.25">
      <c r="A4184" t="s">
        <v>11698</v>
      </c>
      <c r="B4184" t="s">
        <v>418</v>
      </c>
      <c r="C4184">
        <v>4</v>
      </c>
      <c r="D4184" t="s">
        <v>18</v>
      </c>
      <c r="E4184" t="s">
        <v>19</v>
      </c>
      <c r="F4184" s="1">
        <v>0.58333333333333337</v>
      </c>
      <c r="G4184" t="s">
        <v>11643</v>
      </c>
      <c r="H4184" t="s">
        <v>4093</v>
      </c>
      <c r="I4184">
        <v>120</v>
      </c>
      <c r="J4184">
        <v>0</v>
      </c>
      <c r="K4184" s="4">
        <v>1E+40</v>
      </c>
      <c r="L4184" t="s">
        <v>11642</v>
      </c>
      <c r="M4184" t="s">
        <v>24</v>
      </c>
      <c r="N4184" t="s">
        <v>11511</v>
      </c>
      <c r="O4184" t="s">
        <v>25</v>
      </c>
      <c r="P4184" t="s">
        <v>395</v>
      </c>
      <c r="Q4184" t="s">
        <v>4586</v>
      </c>
    </row>
    <row r="4185" spans="1:17" x14ac:dyDescent="0.25">
      <c r="A4185" t="s">
        <v>11698</v>
      </c>
      <c r="B4185" t="s">
        <v>418</v>
      </c>
      <c r="C4185">
        <v>5</v>
      </c>
      <c r="D4185" t="s">
        <v>18</v>
      </c>
      <c r="E4185" t="s">
        <v>33</v>
      </c>
      <c r="F4185" s="1">
        <v>0.625</v>
      </c>
      <c r="G4185" t="s">
        <v>11643</v>
      </c>
      <c r="H4185" t="s">
        <v>4093</v>
      </c>
      <c r="I4185">
        <v>120</v>
      </c>
      <c r="J4185">
        <v>0</v>
      </c>
      <c r="K4185" s="4">
        <v>9.9999999999999994E+38</v>
      </c>
      <c r="L4185" t="s">
        <v>11642</v>
      </c>
      <c r="M4185" t="s">
        <v>24</v>
      </c>
      <c r="N4185" t="s">
        <v>11511</v>
      </c>
      <c r="O4185" t="s">
        <v>25</v>
      </c>
      <c r="P4185" t="s">
        <v>395</v>
      </c>
      <c r="Q4185" t="s">
        <v>4587</v>
      </c>
    </row>
    <row r="4186" spans="1:17" x14ac:dyDescent="0.25">
      <c r="A4186" t="s">
        <v>11698</v>
      </c>
      <c r="B4186" t="s">
        <v>418</v>
      </c>
      <c r="C4186">
        <v>6</v>
      </c>
      <c r="D4186" t="s">
        <v>18</v>
      </c>
      <c r="E4186" t="s">
        <v>33</v>
      </c>
      <c r="F4186" s="1">
        <v>0.54166666666666663</v>
      </c>
      <c r="G4186" t="s">
        <v>11643</v>
      </c>
      <c r="H4186" t="s">
        <v>4093</v>
      </c>
      <c r="I4186">
        <v>120</v>
      </c>
      <c r="J4186">
        <v>0</v>
      </c>
      <c r="K4186" s="4">
        <v>1E+40</v>
      </c>
      <c r="L4186" t="s">
        <v>11642</v>
      </c>
      <c r="M4186" t="s">
        <v>24</v>
      </c>
      <c r="N4186" t="s">
        <v>11511</v>
      </c>
      <c r="O4186" t="s">
        <v>25</v>
      </c>
      <c r="P4186" t="s">
        <v>395</v>
      </c>
      <c r="Q4186" t="s">
        <v>4588</v>
      </c>
    </row>
    <row r="4187" spans="1:17" x14ac:dyDescent="0.25">
      <c r="A4187" t="s">
        <v>11698</v>
      </c>
      <c r="B4187" t="s">
        <v>418</v>
      </c>
      <c r="C4187">
        <v>7</v>
      </c>
      <c r="D4187" t="s">
        <v>18</v>
      </c>
      <c r="E4187" t="s">
        <v>33</v>
      </c>
      <c r="F4187" s="1">
        <v>0.625</v>
      </c>
      <c r="G4187" t="s">
        <v>11643</v>
      </c>
      <c r="H4187" t="s">
        <v>4093</v>
      </c>
      <c r="I4187">
        <v>120</v>
      </c>
      <c r="J4187">
        <v>0</v>
      </c>
      <c r="K4187" s="4">
        <v>1E+40</v>
      </c>
      <c r="L4187" t="s">
        <v>11642</v>
      </c>
      <c r="M4187" t="s">
        <v>24</v>
      </c>
      <c r="N4187" t="s">
        <v>11511</v>
      </c>
      <c r="O4187" t="s">
        <v>25</v>
      </c>
      <c r="P4187" t="s">
        <v>395</v>
      </c>
      <c r="Q4187" t="s">
        <v>4589</v>
      </c>
    </row>
    <row r="4188" spans="1:17" x14ac:dyDescent="0.25">
      <c r="A4188" t="s">
        <v>11698</v>
      </c>
      <c r="B4188" t="s">
        <v>579</v>
      </c>
      <c r="C4188">
        <v>1</v>
      </c>
      <c r="D4188" t="s">
        <v>18</v>
      </c>
      <c r="E4188" t="s">
        <v>19</v>
      </c>
      <c r="F4188" s="1">
        <v>0.54166666666666663</v>
      </c>
      <c r="G4188" t="s">
        <v>11643</v>
      </c>
      <c r="H4188" t="s">
        <v>2657</v>
      </c>
      <c r="I4188">
        <v>180</v>
      </c>
      <c r="J4188">
        <v>0</v>
      </c>
      <c r="K4188" s="4">
        <v>9.9999999999999995E+33</v>
      </c>
      <c r="L4188" t="s">
        <v>11642</v>
      </c>
      <c r="M4188" t="s">
        <v>24</v>
      </c>
      <c r="N4188" t="s">
        <v>11511</v>
      </c>
      <c r="O4188" t="s">
        <v>25</v>
      </c>
      <c r="P4188" t="s">
        <v>395</v>
      </c>
      <c r="Q4188" t="s">
        <v>4590</v>
      </c>
    </row>
    <row r="4189" spans="1:17" x14ac:dyDescent="0.25">
      <c r="A4189" t="s">
        <v>11698</v>
      </c>
      <c r="B4189" t="s">
        <v>579</v>
      </c>
      <c r="C4189">
        <v>2</v>
      </c>
      <c r="D4189" t="s">
        <v>18</v>
      </c>
      <c r="E4189" t="s">
        <v>29</v>
      </c>
      <c r="F4189" s="1">
        <v>0.58333333333333337</v>
      </c>
      <c r="G4189" t="s">
        <v>11643</v>
      </c>
      <c r="H4189" t="s">
        <v>2657</v>
      </c>
      <c r="I4189">
        <v>180</v>
      </c>
      <c r="J4189">
        <v>0</v>
      </c>
      <c r="K4189" s="4">
        <v>9.9999999999999995E+33</v>
      </c>
      <c r="L4189" t="s">
        <v>11642</v>
      </c>
      <c r="M4189" t="s">
        <v>24</v>
      </c>
      <c r="N4189" t="s">
        <v>11511</v>
      </c>
      <c r="O4189" t="s">
        <v>25</v>
      </c>
      <c r="P4189" t="s">
        <v>395</v>
      </c>
      <c r="Q4189" t="s">
        <v>4591</v>
      </c>
    </row>
    <row r="4190" spans="1:17" x14ac:dyDescent="0.25">
      <c r="A4190" t="s">
        <v>11698</v>
      </c>
      <c r="B4190" t="s">
        <v>579</v>
      </c>
      <c r="C4190">
        <v>3</v>
      </c>
      <c r="D4190" t="s">
        <v>18</v>
      </c>
      <c r="E4190" t="s">
        <v>33</v>
      </c>
      <c r="F4190" s="1">
        <v>0.5625</v>
      </c>
      <c r="G4190" t="s">
        <v>11643</v>
      </c>
      <c r="H4190" t="s">
        <v>2657</v>
      </c>
      <c r="I4190">
        <v>180</v>
      </c>
      <c r="J4190">
        <v>0</v>
      </c>
      <c r="K4190" s="4">
        <v>9.9999999999999995E+33</v>
      </c>
      <c r="L4190" t="s">
        <v>11642</v>
      </c>
      <c r="M4190" t="s">
        <v>24</v>
      </c>
      <c r="N4190" t="s">
        <v>11511</v>
      </c>
      <c r="O4190" t="s">
        <v>25</v>
      </c>
      <c r="P4190" t="s">
        <v>395</v>
      </c>
      <c r="Q4190" t="s">
        <v>4592</v>
      </c>
    </row>
    <row r="4191" spans="1:17" x14ac:dyDescent="0.25">
      <c r="A4191" t="s">
        <v>11698</v>
      </c>
      <c r="B4191" t="s">
        <v>579</v>
      </c>
      <c r="C4191">
        <v>4</v>
      </c>
      <c r="D4191" t="s">
        <v>18</v>
      </c>
      <c r="E4191" t="s">
        <v>29</v>
      </c>
      <c r="F4191" s="1">
        <v>0.58333333333333337</v>
      </c>
      <c r="G4191" t="s">
        <v>11643</v>
      </c>
      <c r="H4191" t="s">
        <v>2657</v>
      </c>
      <c r="I4191">
        <v>180</v>
      </c>
      <c r="J4191">
        <v>0</v>
      </c>
      <c r="K4191" s="4">
        <v>9.9999999999999995E+32</v>
      </c>
      <c r="L4191" t="s">
        <v>11642</v>
      </c>
      <c r="M4191" t="s">
        <v>24</v>
      </c>
      <c r="N4191" t="s">
        <v>11511</v>
      </c>
      <c r="O4191" t="s">
        <v>25</v>
      </c>
      <c r="P4191" t="s">
        <v>395</v>
      </c>
      <c r="Q4191" t="s">
        <v>4593</v>
      </c>
    </row>
    <row r="4192" spans="1:17" x14ac:dyDescent="0.25">
      <c r="A4192" t="s">
        <v>11698</v>
      </c>
      <c r="B4192" t="s">
        <v>579</v>
      </c>
      <c r="C4192">
        <v>5</v>
      </c>
      <c r="D4192" t="s">
        <v>18</v>
      </c>
      <c r="E4192" t="s">
        <v>33</v>
      </c>
      <c r="F4192" s="1">
        <v>0.5625</v>
      </c>
      <c r="G4192" t="s">
        <v>11643</v>
      </c>
      <c r="H4192" t="s">
        <v>2657</v>
      </c>
      <c r="I4192">
        <v>180</v>
      </c>
      <c r="J4192">
        <v>0</v>
      </c>
      <c r="K4192" s="4">
        <v>9.9999999999999995E+32</v>
      </c>
      <c r="L4192" t="s">
        <v>11642</v>
      </c>
      <c r="M4192" t="s">
        <v>24</v>
      </c>
      <c r="N4192" t="s">
        <v>11511</v>
      </c>
      <c r="O4192" t="s">
        <v>25</v>
      </c>
      <c r="P4192" t="s">
        <v>395</v>
      </c>
      <c r="Q4192" t="s">
        <v>4594</v>
      </c>
    </row>
    <row r="4193" spans="1:17" x14ac:dyDescent="0.25">
      <c r="A4193" t="s">
        <v>11698</v>
      </c>
      <c r="B4193" t="s">
        <v>579</v>
      </c>
      <c r="C4193">
        <v>6</v>
      </c>
      <c r="D4193" t="s">
        <v>18</v>
      </c>
      <c r="E4193" t="s">
        <v>19</v>
      </c>
      <c r="F4193" s="1">
        <v>0.54166666666666663</v>
      </c>
      <c r="G4193" t="s">
        <v>11643</v>
      </c>
      <c r="H4193" t="s">
        <v>2657</v>
      </c>
      <c r="I4193">
        <v>180</v>
      </c>
      <c r="J4193">
        <v>0</v>
      </c>
      <c r="K4193" s="4">
        <v>9.9999999999999995E+32</v>
      </c>
      <c r="L4193" t="s">
        <v>11642</v>
      </c>
      <c r="M4193" t="s">
        <v>24</v>
      </c>
      <c r="N4193" t="s">
        <v>11511</v>
      </c>
      <c r="O4193" t="s">
        <v>25</v>
      </c>
      <c r="P4193" t="s">
        <v>395</v>
      </c>
      <c r="Q4193" t="s">
        <v>4595</v>
      </c>
    </row>
    <row r="4194" spans="1:17" x14ac:dyDescent="0.25">
      <c r="A4194" t="s">
        <v>11698</v>
      </c>
      <c r="B4194" t="s">
        <v>579</v>
      </c>
      <c r="C4194">
        <v>7</v>
      </c>
      <c r="D4194" t="s">
        <v>18</v>
      </c>
      <c r="E4194" t="s">
        <v>42</v>
      </c>
      <c r="F4194" s="1">
        <v>0.58333333333333337</v>
      </c>
      <c r="G4194" t="s">
        <v>11643</v>
      </c>
      <c r="H4194" t="s">
        <v>2657</v>
      </c>
      <c r="I4194">
        <v>180</v>
      </c>
      <c r="J4194">
        <v>0</v>
      </c>
      <c r="K4194" s="4">
        <v>1.0000000000000001E+32</v>
      </c>
      <c r="L4194" t="s">
        <v>11642</v>
      </c>
      <c r="M4194" t="s">
        <v>24</v>
      </c>
      <c r="N4194" t="s">
        <v>11511</v>
      </c>
      <c r="O4194" t="s">
        <v>25</v>
      </c>
      <c r="P4194" t="s">
        <v>395</v>
      </c>
      <c r="Q4194" t="s">
        <v>4596</v>
      </c>
    </row>
    <row r="4195" spans="1:17" x14ac:dyDescent="0.25">
      <c r="A4195" t="s">
        <v>11698</v>
      </c>
      <c r="B4195" t="s">
        <v>579</v>
      </c>
      <c r="C4195">
        <v>8</v>
      </c>
      <c r="D4195" t="s">
        <v>18</v>
      </c>
      <c r="E4195" t="s">
        <v>42</v>
      </c>
      <c r="F4195" s="1">
        <v>0.58333333333333337</v>
      </c>
      <c r="G4195" t="s">
        <v>11643</v>
      </c>
      <c r="H4195" t="s">
        <v>2657</v>
      </c>
      <c r="I4195">
        <v>180</v>
      </c>
      <c r="J4195">
        <v>0</v>
      </c>
      <c r="K4195" s="4">
        <v>9.9999999999999995E+32</v>
      </c>
      <c r="L4195" t="s">
        <v>38</v>
      </c>
      <c r="M4195" t="s">
        <v>24</v>
      </c>
      <c r="N4195" t="s">
        <v>11511</v>
      </c>
      <c r="O4195" t="s">
        <v>25</v>
      </c>
      <c r="P4195" t="s">
        <v>395</v>
      </c>
      <c r="Q4195" t="s">
        <v>4597</v>
      </c>
    </row>
    <row r="4196" spans="1:17" x14ac:dyDescent="0.25">
      <c r="A4196" t="s">
        <v>11698</v>
      </c>
      <c r="B4196" t="s">
        <v>2839</v>
      </c>
      <c r="C4196">
        <v>1</v>
      </c>
      <c r="D4196" t="s">
        <v>18</v>
      </c>
      <c r="E4196" t="s">
        <v>19</v>
      </c>
      <c r="F4196" s="1">
        <v>0.54166666666666663</v>
      </c>
      <c r="G4196" t="s">
        <v>11643</v>
      </c>
      <c r="H4196" t="s">
        <v>2657</v>
      </c>
      <c r="I4196">
        <v>180</v>
      </c>
      <c r="J4196">
        <v>0</v>
      </c>
      <c r="K4196" s="4">
        <v>9.9999999999999996E+30</v>
      </c>
      <c r="L4196" t="s">
        <v>11642</v>
      </c>
      <c r="M4196" t="s">
        <v>24</v>
      </c>
      <c r="N4196" t="s">
        <v>11511</v>
      </c>
      <c r="O4196" t="s">
        <v>25</v>
      </c>
      <c r="P4196" t="s">
        <v>395</v>
      </c>
      <c r="Q4196" t="s">
        <v>4598</v>
      </c>
    </row>
    <row r="4197" spans="1:17" x14ac:dyDescent="0.25">
      <c r="A4197" t="s">
        <v>11698</v>
      </c>
      <c r="B4197" t="s">
        <v>2839</v>
      </c>
      <c r="C4197">
        <v>2</v>
      </c>
      <c r="D4197" t="s">
        <v>18</v>
      </c>
      <c r="E4197" t="s">
        <v>19</v>
      </c>
      <c r="F4197" s="1">
        <v>0.54166666666666663</v>
      </c>
      <c r="G4197" t="s">
        <v>11643</v>
      </c>
      <c r="H4197" t="s">
        <v>2657</v>
      </c>
      <c r="I4197">
        <v>180</v>
      </c>
      <c r="J4197">
        <v>0</v>
      </c>
      <c r="K4197" s="4">
        <v>1E+30</v>
      </c>
      <c r="L4197" t="s">
        <v>11642</v>
      </c>
      <c r="M4197" t="s">
        <v>24</v>
      </c>
      <c r="N4197" t="s">
        <v>11511</v>
      </c>
      <c r="O4197" t="s">
        <v>25</v>
      </c>
      <c r="P4197" t="s">
        <v>395</v>
      </c>
      <c r="Q4197" t="s">
        <v>4599</v>
      </c>
    </row>
    <row r="4198" spans="1:17" x14ac:dyDescent="0.25">
      <c r="A4198" t="s">
        <v>11698</v>
      </c>
      <c r="B4198" t="s">
        <v>2839</v>
      </c>
      <c r="C4198">
        <v>3</v>
      </c>
      <c r="D4198" t="s">
        <v>18</v>
      </c>
      <c r="E4198" t="s">
        <v>29</v>
      </c>
      <c r="F4198" s="1">
        <v>0.58333333333333337</v>
      </c>
      <c r="G4198" t="s">
        <v>11643</v>
      </c>
      <c r="H4198" t="s">
        <v>2657</v>
      </c>
      <c r="I4198">
        <v>180</v>
      </c>
      <c r="J4198">
        <v>0</v>
      </c>
      <c r="K4198" s="4">
        <v>9.9999999999999996E+30</v>
      </c>
      <c r="L4198" t="s">
        <v>11642</v>
      </c>
      <c r="M4198" t="s">
        <v>24</v>
      </c>
      <c r="N4198" t="s">
        <v>11511</v>
      </c>
      <c r="O4198" t="s">
        <v>25</v>
      </c>
      <c r="P4198" t="s">
        <v>395</v>
      </c>
      <c r="Q4198" t="s">
        <v>4600</v>
      </c>
    </row>
    <row r="4199" spans="1:17" x14ac:dyDescent="0.25">
      <c r="A4199" t="s">
        <v>11698</v>
      </c>
      <c r="B4199" t="s">
        <v>2839</v>
      </c>
      <c r="C4199">
        <v>4</v>
      </c>
      <c r="D4199" t="s">
        <v>18</v>
      </c>
      <c r="E4199" t="s">
        <v>42</v>
      </c>
      <c r="F4199" s="1">
        <v>0.58333333333333337</v>
      </c>
      <c r="G4199" t="s">
        <v>11643</v>
      </c>
      <c r="H4199" t="s">
        <v>2657</v>
      </c>
      <c r="I4199">
        <v>180</v>
      </c>
      <c r="J4199">
        <v>0</v>
      </c>
      <c r="K4199" s="4">
        <v>9.9999999999999996E+30</v>
      </c>
      <c r="L4199" t="s">
        <v>11642</v>
      </c>
      <c r="M4199" t="s">
        <v>24</v>
      </c>
      <c r="N4199" t="s">
        <v>11511</v>
      </c>
      <c r="O4199" t="s">
        <v>25</v>
      </c>
      <c r="P4199" t="s">
        <v>395</v>
      </c>
      <c r="Q4199" t="s">
        <v>4601</v>
      </c>
    </row>
    <row r="4200" spans="1:17" x14ac:dyDescent="0.25">
      <c r="A4200" t="s">
        <v>11698</v>
      </c>
      <c r="B4200" t="s">
        <v>2839</v>
      </c>
      <c r="C4200">
        <v>5</v>
      </c>
      <c r="D4200" t="s">
        <v>18</v>
      </c>
      <c r="E4200" t="s">
        <v>33</v>
      </c>
      <c r="F4200" s="1">
        <v>0.58333333333333337</v>
      </c>
      <c r="G4200" t="s">
        <v>11643</v>
      </c>
      <c r="H4200" t="s">
        <v>2657</v>
      </c>
      <c r="I4200">
        <v>180</v>
      </c>
      <c r="J4200">
        <v>0</v>
      </c>
      <c r="K4200" s="4">
        <v>1E+30</v>
      </c>
      <c r="L4200" t="s">
        <v>11642</v>
      </c>
      <c r="M4200" t="s">
        <v>24</v>
      </c>
      <c r="N4200" t="s">
        <v>11511</v>
      </c>
      <c r="O4200" t="s">
        <v>25</v>
      </c>
      <c r="P4200" t="s">
        <v>395</v>
      </c>
      <c r="Q4200" t="s">
        <v>4602</v>
      </c>
    </row>
    <row r="4201" spans="1:17" x14ac:dyDescent="0.25">
      <c r="A4201" t="s">
        <v>11698</v>
      </c>
      <c r="B4201" t="s">
        <v>2839</v>
      </c>
      <c r="C4201">
        <v>6</v>
      </c>
      <c r="D4201" t="s">
        <v>18</v>
      </c>
      <c r="E4201" t="s">
        <v>42</v>
      </c>
      <c r="F4201" s="1">
        <v>0.58333333333333337</v>
      </c>
      <c r="G4201" t="s">
        <v>11643</v>
      </c>
      <c r="H4201" t="s">
        <v>2657</v>
      </c>
      <c r="I4201">
        <v>180</v>
      </c>
      <c r="J4201">
        <v>0</v>
      </c>
      <c r="K4201" s="4">
        <v>1E+30</v>
      </c>
      <c r="L4201" t="s">
        <v>11642</v>
      </c>
      <c r="M4201" t="s">
        <v>24</v>
      </c>
      <c r="N4201" t="s">
        <v>11511</v>
      </c>
      <c r="O4201" t="s">
        <v>25</v>
      </c>
      <c r="P4201" t="s">
        <v>395</v>
      </c>
      <c r="Q4201" t="s">
        <v>4603</v>
      </c>
    </row>
    <row r="4202" spans="1:17" x14ac:dyDescent="0.25">
      <c r="A4202" t="s">
        <v>11698</v>
      </c>
      <c r="B4202" t="s">
        <v>2839</v>
      </c>
      <c r="C4202">
        <v>7</v>
      </c>
      <c r="D4202" t="s">
        <v>18</v>
      </c>
      <c r="E4202" t="s">
        <v>33</v>
      </c>
      <c r="F4202" s="1">
        <v>0.58333333333333337</v>
      </c>
      <c r="G4202" t="s">
        <v>11643</v>
      </c>
      <c r="H4202" t="s">
        <v>2657</v>
      </c>
      <c r="I4202">
        <v>180</v>
      </c>
      <c r="J4202">
        <v>0</v>
      </c>
      <c r="K4202" s="4">
        <v>9.9999999999999996E+30</v>
      </c>
      <c r="L4202" t="s">
        <v>11642</v>
      </c>
      <c r="M4202" t="s">
        <v>24</v>
      </c>
      <c r="N4202" t="s">
        <v>11511</v>
      </c>
      <c r="O4202" t="s">
        <v>25</v>
      </c>
      <c r="P4202" t="s">
        <v>395</v>
      </c>
      <c r="Q4202" t="s">
        <v>4604</v>
      </c>
    </row>
    <row r="4203" spans="1:17" x14ac:dyDescent="0.25">
      <c r="A4203" t="s">
        <v>11698</v>
      </c>
      <c r="B4203" t="s">
        <v>2839</v>
      </c>
      <c r="C4203">
        <v>8</v>
      </c>
      <c r="D4203" t="s">
        <v>18</v>
      </c>
      <c r="E4203" t="s">
        <v>37</v>
      </c>
      <c r="F4203" s="1">
        <v>0.54166666666666663</v>
      </c>
      <c r="G4203" t="s">
        <v>11643</v>
      </c>
      <c r="H4203" t="s">
        <v>2657</v>
      </c>
      <c r="I4203">
        <v>180</v>
      </c>
      <c r="J4203">
        <v>0</v>
      </c>
      <c r="K4203" s="4">
        <v>1.0000000000000001E+32</v>
      </c>
      <c r="L4203" t="s">
        <v>38</v>
      </c>
      <c r="M4203" t="s">
        <v>24</v>
      </c>
      <c r="N4203" t="s">
        <v>11511</v>
      </c>
      <c r="O4203" t="s">
        <v>25</v>
      </c>
      <c r="P4203" t="s">
        <v>395</v>
      </c>
      <c r="Q4203" t="s">
        <v>4605</v>
      </c>
    </row>
    <row r="4204" spans="1:17" x14ac:dyDescent="0.25">
      <c r="A4204" t="s">
        <v>11698</v>
      </c>
      <c r="B4204" t="s">
        <v>17</v>
      </c>
      <c r="C4204">
        <v>1</v>
      </c>
      <c r="D4204" t="s">
        <v>18</v>
      </c>
      <c r="E4204" t="s">
        <v>33</v>
      </c>
      <c r="F4204" s="1">
        <v>0.41666666666666669</v>
      </c>
      <c r="G4204" t="s">
        <v>9831</v>
      </c>
      <c r="H4204" t="s">
        <v>11644</v>
      </c>
      <c r="I4204">
        <v>60</v>
      </c>
      <c r="J4204">
        <v>0</v>
      </c>
      <c r="K4204" s="4">
        <v>1.1111110001111099E+44</v>
      </c>
      <c r="L4204" t="s">
        <v>11642</v>
      </c>
      <c r="M4204" t="s">
        <v>915</v>
      </c>
      <c r="N4204" t="s">
        <v>11511</v>
      </c>
      <c r="O4204" t="s">
        <v>25</v>
      </c>
      <c r="P4204" t="s">
        <v>20</v>
      </c>
      <c r="Q4204" t="s">
        <v>4606</v>
      </c>
    </row>
    <row r="4205" spans="1:17" x14ac:dyDescent="0.25">
      <c r="A4205" t="s">
        <v>11698</v>
      </c>
      <c r="B4205" t="s">
        <v>28</v>
      </c>
      <c r="C4205">
        <v>1</v>
      </c>
      <c r="D4205" t="s">
        <v>18</v>
      </c>
      <c r="E4205" t="s">
        <v>19</v>
      </c>
      <c r="F4205" s="1">
        <v>0.45833333333333331</v>
      </c>
      <c r="G4205" t="s">
        <v>10381</v>
      </c>
      <c r="H4205" t="s">
        <v>11699</v>
      </c>
      <c r="I4205">
        <v>60</v>
      </c>
      <c r="J4205">
        <v>0</v>
      </c>
      <c r="K4205" s="4">
        <v>1.1111010001111099E+44</v>
      </c>
      <c r="L4205" t="s">
        <v>11642</v>
      </c>
      <c r="M4205" t="s">
        <v>915</v>
      </c>
      <c r="N4205" t="s">
        <v>11511</v>
      </c>
      <c r="O4205" t="s">
        <v>25</v>
      </c>
      <c r="P4205" t="s">
        <v>20</v>
      </c>
      <c r="Q4205" t="s">
        <v>4607</v>
      </c>
    </row>
    <row r="4206" spans="1:17" x14ac:dyDescent="0.25">
      <c r="A4206" t="s">
        <v>11698</v>
      </c>
      <c r="B4206" t="s">
        <v>32</v>
      </c>
      <c r="C4206">
        <v>1</v>
      </c>
      <c r="D4206" t="s">
        <v>18</v>
      </c>
      <c r="E4206" t="s">
        <v>42</v>
      </c>
      <c r="F4206" s="1">
        <v>0.5</v>
      </c>
      <c r="G4206" t="s">
        <v>10385</v>
      </c>
      <c r="H4206" t="s">
        <v>11646</v>
      </c>
      <c r="I4206">
        <v>60</v>
      </c>
      <c r="J4206">
        <v>0</v>
      </c>
      <c r="K4206" s="4">
        <v>1.1111110001111099E+44</v>
      </c>
      <c r="L4206" t="s">
        <v>11642</v>
      </c>
      <c r="M4206" t="s">
        <v>915</v>
      </c>
      <c r="N4206" t="s">
        <v>11511</v>
      </c>
      <c r="O4206" t="s">
        <v>25</v>
      </c>
      <c r="P4206" t="s">
        <v>20</v>
      </c>
      <c r="Q4206" t="s">
        <v>4608</v>
      </c>
    </row>
    <row r="4207" spans="1:17" x14ac:dyDescent="0.25">
      <c r="A4207" t="s">
        <v>11698</v>
      </c>
      <c r="B4207" t="s">
        <v>36</v>
      </c>
      <c r="C4207">
        <v>1</v>
      </c>
      <c r="D4207" t="s">
        <v>18</v>
      </c>
      <c r="E4207" t="s">
        <v>42</v>
      </c>
      <c r="F4207" s="1">
        <v>0.70833333333333337</v>
      </c>
      <c r="G4207" t="s">
        <v>11509</v>
      </c>
      <c r="H4207" t="s">
        <v>38</v>
      </c>
      <c r="I4207">
        <v>60</v>
      </c>
      <c r="J4207">
        <v>0</v>
      </c>
      <c r="K4207" s="4">
        <v>9.9999999999999998E+37</v>
      </c>
      <c r="L4207" t="s">
        <v>38</v>
      </c>
      <c r="M4207" t="s">
        <v>24</v>
      </c>
      <c r="N4207" t="s">
        <v>11511</v>
      </c>
      <c r="O4207" t="s">
        <v>25</v>
      </c>
      <c r="P4207" t="s">
        <v>39</v>
      </c>
      <c r="Q4207" t="s">
        <v>4609</v>
      </c>
    </row>
    <row r="4208" spans="1:17" x14ac:dyDescent="0.25">
      <c r="A4208" t="s">
        <v>11698</v>
      </c>
      <c r="B4208" t="s">
        <v>41</v>
      </c>
      <c r="C4208">
        <v>1</v>
      </c>
      <c r="D4208" t="s">
        <v>18</v>
      </c>
      <c r="E4208" t="s">
        <v>42</v>
      </c>
      <c r="F4208" s="1">
        <v>0.70833333333333337</v>
      </c>
      <c r="G4208" t="s">
        <v>11509</v>
      </c>
      <c r="H4208" t="s">
        <v>38</v>
      </c>
      <c r="I4208">
        <v>120</v>
      </c>
      <c r="J4208">
        <v>0</v>
      </c>
      <c r="K4208" s="4">
        <v>9.9999999999999994E+38</v>
      </c>
      <c r="L4208" t="s">
        <v>38</v>
      </c>
      <c r="M4208" t="s">
        <v>24</v>
      </c>
      <c r="N4208" t="s">
        <v>11511</v>
      </c>
      <c r="O4208" t="s">
        <v>25</v>
      </c>
      <c r="P4208" t="s">
        <v>39</v>
      </c>
      <c r="Q4208" t="s">
        <v>4610</v>
      </c>
    </row>
    <row r="4209" spans="1:17" x14ac:dyDescent="0.25">
      <c r="A4209" t="s">
        <v>11700</v>
      </c>
      <c r="B4209" t="s">
        <v>17</v>
      </c>
      <c r="C4209">
        <v>1</v>
      </c>
      <c r="D4209" t="s">
        <v>18</v>
      </c>
      <c r="E4209" t="s">
        <v>42</v>
      </c>
      <c r="F4209" s="1">
        <v>0.375</v>
      </c>
      <c r="G4209" t="s">
        <v>10775</v>
      </c>
      <c r="H4209" t="s">
        <v>4299</v>
      </c>
      <c r="I4209">
        <v>120</v>
      </c>
      <c r="J4209">
        <v>2</v>
      </c>
      <c r="K4209" s="4">
        <v>1.1111110001111099E+44</v>
      </c>
      <c r="L4209" t="s">
        <v>11648</v>
      </c>
      <c r="M4209" t="s">
        <v>915</v>
      </c>
      <c r="N4209" t="s">
        <v>11511</v>
      </c>
      <c r="O4209" t="s">
        <v>25</v>
      </c>
      <c r="P4209" t="s">
        <v>20</v>
      </c>
      <c r="Q4209" t="s">
        <v>4611</v>
      </c>
    </row>
    <row r="4210" spans="1:17" x14ac:dyDescent="0.25">
      <c r="A4210" t="s">
        <v>11700</v>
      </c>
      <c r="B4210" t="s">
        <v>28</v>
      </c>
      <c r="C4210">
        <v>1</v>
      </c>
      <c r="D4210" t="s">
        <v>18</v>
      </c>
      <c r="E4210" t="s">
        <v>33</v>
      </c>
      <c r="F4210" s="1">
        <v>0.33333333333333331</v>
      </c>
      <c r="G4210" t="s">
        <v>10244</v>
      </c>
      <c r="H4210" t="s">
        <v>11649</v>
      </c>
      <c r="I4210">
        <v>60</v>
      </c>
      <c r="J4210">
        <v>2</v>
      </c>
      <c r="K4210" s="4">
        <v>1.1111110001111099E+44</v>
      </c>
      <c r="L4210" t="s">
        <v>11648</v>
      </c>
      <c r="M4210" t="s">
        <v>915</v>
      </c>
      <c r="N4210" t="s">
        <v>11511</v>
      </c>
      <c r="O4210" t="s">
        <v>25</v>
      </c>
      <c r="P4210" t="s">
        <v>20</v>
      </c>
      <c r="Q4210" t="s">
        <v>4612</v>
      </c>
    </row>
    <row r="4211" spans="1:17" x14ac:dyDescent="0.25">
      <c r="A4211" t="s">
        <v>11700</v>
      </c>
      <c r="B4211" t="s">
        <v>36</v>
      </c>
      <c r="C4211">
        <v>1</v>
      </c>
      <c r="D4211" t="s">
        <v>18</v>
      </c>
      <c r="E4211" t="s">
        <v>33</v>
      </c>
      <c r="F4211" s="1">
        <v>0.72916666666666663</v>
      </c>
      <c r="G4211" t="s">
        <v>11650</v>
      </c>
      <c r="H4211" t="s">
        <v>38</v>
      </c>
      <c r="I4211">
        <v>60</v>
      </c>
      <c r="J4211">
        <v>2</v>
      </c>
      <c r="K4211" s="4">
        <v>9.9999999999999994E+38</v>
      </c>
      <c r="L4211" t="s">
        <v>38</v>
      </c>
      <c r="M4211" t="s">
        <v>915</v>
      </c>
      <c r="N4211" t="s">
        <v>11511</v>
      </c>
      <c r="O4211" t="s">
        <v>25</v>
      </c>
      <c r="P4211" t="s">
        <v>39</v>
      </c>
      <c r="Q4211" t="s">
        <v>4613</v>
      </c>
    </row>
    <row r="4212" spans="1:17" x14ac:dyDescent="0.25">
      <c r="A4212" t="s">
        <v>11700</v>
      </c>
      <c r="B4212" t="s">
        <v>41</v>
      </c>
      <c r="C4212">
        <v>1</v>
      </c>
      <c r="D4212" t="s">
        <v>18</v>
      </c>
      <c r="E4212" t="s">
        <v>37</v>
      </c>
      <c r="F4212" s="1">
        <v>0.72916666666666663</v>
      </c>
      <c r="G4212" t="s">
        <v>11651</v>
      </c>
      <c r="H4212" t="s">
        <v>38</v>
      </c>
      <c r="I4212">
        <v>60</v>
      </c>
      <c r="J4212">
        <v>2</v>
      </c>
      <c r="K4212" s="4">
        <v>1.0000000000000001E+32</v>
      </c>
      <c r="L4212" t="s">
        <v>38</v>
      </c>
      <c r="M4212" t="s">
        <v>915</v>
      </c>
      <c r="N4212" t="s">
        <v>11511</v>
      </c>
      <c r="O4212" t="s">
        <v>25</v>
      </c>
      <c r="P4212" t="s">
        <v>39</v>
      </c>
      <c r="Q4212" t="s">
        <v>4614</v>
      </c>
    </row>
    <row r="4213" spans="1:17" x14ac:dyDescent="0.25">
      <c r="A4213" t="s">
        <v>11700</v>
      </c>
      <c r="B4213" t="s">
        <v>2319</v>
      </c>
      <c r="C4213">
        <v>1</v>
      </c>
      <c r="D4213" t="s">
        <v>18</v>
      </c>
      <c r="E4213" t="s">
        <v>37</v>
      </c>
      <c r="F4213" s="1">
        <v>0.72916666666666663</v>
      </c>
      <c r="G4213" t="s">
        <v>11652</v>
      </c>
      <c r="H4213" t="s">
        <v>38</v>
      </c>
      <c r="I4213">
        <v>60</v>
      </c>
      <c r="J4213">
        <v>2</v>
      </c>
      <c r="K4213" s="4">
        <v>1E+30</v>
      </c>
      <c r="L4213" t="s">
        <v>38</v>
      </c>
      <c r="M4213" t="s">
        <v>915</v>
      </c>
      <c r="N4213" t="s">
        <v>11511</v>
      </c>
      <c r="O4213" t="s">
        <v>25</v>
      </c>
      <c r="P4213" t="s">
        <v>39</v>
      </c>
      <c r="Q4213" t="s">
        <v>4615</v>
      </c>
    </row>
    <row r="4214" spans="1:17" x14ac:dyDescent="0.25">
      <c r="A4214" t="s">
        <v>11700</v>
      </c>
      <c r="B4214" t="s">
        <v>44</v>
      </c>
      <c r="C4214">
        <v>1</v>
      </c>
      <c r="D4214" t="s">
        <v>18</v>
      </c>
      <c r="E4214" t="s">
        <v>19</v>
      </c>
      <c r="F4214" s="1">
        <v>0.625</v>
      </c>
      <c r="G4214" t="s">
        <v>11509</v>
      </c>
      <c r="H4214" t="s">
        <v>4485</v>
      </c>
      <c r="I4214">
        <v>60</v>
      </c>
      <c r="J4214">
        <v>0</v>
      </c>
      <c r="K4214" s="4">
        <v>1.0000000111E+40</v>
      </c>
      <c r="L4214" t="s">
        <v>11648</v>
      </c>
      <c r="M4214" t="s">
        <v>24</v>
      </c>
      <c r="N4214" t="s">
        <v>11511</v>
      </c>
      <c r="O4214" t="s">
        <v>25</v>
      </c>
      <c r="P4214" t="s">
        <v>45</v>
      </c>
      <c r="Q4214" t="s">
        <v>4616</v>
      </c>
    </row>
    <row r="4215" spans="1:17" x14ac:dyDescent="0.25">
      <c r="A4215" t="s">
        <v>11700</v>
      </c>
      <c r="B4215" t="s">
        <v>44</v>
      </c>
      <c r="C4215">
        <v>2</v>
      </c>
      <c r="D4215" t="s">
        <v>18</v>
      </c>
      <c r="E4215" t="s">
        <v>19</v>
      </c>
      <c r="F4215" s="1">
        <v>0.66666666666666663</v>
      </c>
      <c r="G4215" t="s">
        <v>11509</v>
      </c>
      <c r="H4215" t="s">
        <v>4485</v>
      </c>
      <c r="I4215">
        <v>60</v>
      </c>
      <c r="J4215">
        <v>1</v>
      </c>
      <c r="K4215" s="4">
        <v>1.0000000111E+40</v>
      </c>
      <c r="L4215" t="s">
        <v>11648</v>
      </c>
      <c r="M4215" t="s">
        <v>24</v>
      </c>
      <c r="N4215" t="s">
        <v>11511</v>
      </c>
      <c r="O4215" t="s">
        <v>25</v>
      </c>
      <c r="P4215" t="s">
        <v>45</v>
      </c>
      <c r="Q4215" t="s">
        <v>4617</v>
      </c>
    </row>
    <row r="4216" spans="1:17" x14ac:dyDescent="0.25">
      <c r="A4216" t="s">
        <v>11700</v>
      </c>
      <c r="B4216" t="s">
        <v>243</v>
      </c>
      <c r="C4216">
        <v>1</v>
      </c>
      <c r="D4216" t="s">
        <v>18</v>
      </c>
      <c r="E4216" t="s">
        <v>29</v>
      </c>
      <c r="F4216" s="1">
        <v>0.41666666666666669</v>
      </c>
      <c r="G4216" t="s">
        <v>10630</v>
      </c>
      <c r="H4216" t="s">
        <v>38</v>
      </c>
      <c r="I4216">
        <v>60</v>
      </c>
      <c r="J4216">
        <v>1</v>
      </c>
      <c r="K4216" s="4">
        <v>1.1110100011111E+43</v>
      </c>
      <c r="L4216" t="s">
        <v>38</v>
      </c>
      <c r="M4216" t="s">
        <v>915</v>
      </c>
      <c r="N4216" t="s">
        <v>11511</v>
      </c>
      <c r="O4216" t="s">
        <v>25</v>
      </c>
      <c r="P4216" t="s">
        <v>45</v>
      </c>
      <c r="Q4216" t="s">
        <v>4618</v>
      </c>
    </row>
    <row r="4217" spans="1:17" x14ac:dyDescent="0.25">
      <c r="A4217" t="s">
        <v>11700</v>
      </c>
      <c r="B4217" t="s">
        <v>243</v>
      </c>
      <c r="C4217">
        <v>3</v>
      </c>
      <c r="D4217" t="s">
        <v>18</v>
      </c>
      <c r="E4217" t="s">
        <v>33</v>
      </c>
      <c r="F4217" s="1">
        <v>0.625</v>
      </c>
      <c r="G4217" t="s">
        <v>9177</v>
      </c>
      <c r="H4217" t="s">
        <v>38</v>
      </c>
      <c r="I4217">
        <v>60</v>
      </c>
      <c r="J4217">
        <v>1</v>
      </c>
      <c r="K4217" s="4">
        <v>1.1111100011111E+43</v>
      </c>
      <c r="L4217" t="s">
        <v>38</v>
      </c>
      <c r="M4217" t="s">
        <v>24</v>
      </c>
      <c r="N4217" t="s">
        <v>11511</v>
      </c>
      <c r="O4217" t="s">
        <v>25</v>
      </c>
      <c r="P4217" t="s">
        <v>45</v>
      </c>
      <c r="Q4217" t="s">
        <v>4619</v>
      </c>
    </row>
    <row r="4218" spans="1:17" x14ac:dyDescent="0.25">
      <c r="A4218" t="s">
        <v>11701</v>
      </c>
      <c r="B4218" t="s">
        <v>391</v>
      </c>
      <c r="C4218">
        <v>1</v>
      </c>
      <c r="D4218" t="s">
        <v>18</v>
      </c>
      <c r="E4218" t="s">
        <v>19</v>
      </c>
      <c r="F4218" s="1">
        <v>0.54166666666666663</v>
      </c>
      <c r="G4218" t="s">
        <v>11509</v>
      </c>
      <c r="H4218" t="s">
        <v>4100</v>
      </c>
      <c r="I4218">
        <v>120</v>
      </c>
      <c r="J4218">
        <v>0</v>
      </c>
      <c r="K4218" s="4">
        <v>9.9999999999999992E+22</v>
      </c>
      <c r="L4218" t="s">
        <v>11654</v>
      </c>
      <c r="M4218" t="s">
        <v>24</v>
      </c>
      <c r="N4218" t="s">
        <v>11511</v>
      </c>
      <c r="O4218" t="s">
        <v>66</v>
      </c>
      <c r="P4218" t="s">
        <v>9372</v>
      </c>
      <c r="Q4218" t="s">
        <v>4620</v>
      </c>
    </row>
    <row r="4219" spans="1:17" x14ac:dyDescent="0.25">
      <c r="A4219" t="s">
        <v>11701</v>
      </c>
      <c r="B4219" t="s">
        <v>391</v>
      </c>
      <c r="C4219">
        <v>2</v>
      </c>
      <c r="D4219" t="s">
        <v>18</v>
      </c>
      <c r="E4219" t="s">
        <v>42</v>
      </c>
      <c r="F4219" s="1">
        <v>0.58333333333333337</v>
      </c>
      <c r="G4219" t="s">
        <v>11509</v>
      </c>
      <c r="H4219" t="s">
        <v>4100</v>
      </c>
      <c r="I4219">
        <v>120</v>
      </c>
      <c r="J4219">
        <v>2</v>
      </c>
      <c r="K4219" s="4">
        <v>9.9999999999999992E+22</v>
      </c>
      <c r="L4219" t="s">
        <v>11654</v>
      </c>
      <c r="M4219" t="s">
        <v>24</v>
      </c>
      <c r="N4219" t="s">
        <v>11511</v>
      </c>
      <c r="O4219" t="s">
        <v>66</v>
      </c>
      <c r="P4219" t="s">
        <v>9372</v>
      </c>
      <c r="Q4219" t="s">
        <v>4621</v>
      </c>
    </row>
    <row r="4220" spans="1:17" x14ac:dyDescent="0.25">
      <c r="A4220" t="s">
        <v>11701</v>
      </c>
      <c r="B4220" t="s">
        <v>405</v>
      </c>
      <c r="C4220">
        <v>1</v>
      </c>
      <c r="D4220" t="s">
        <v>18</v>
      </c>
      <c r="E4220" t="s">
        <v>19</v>
      </c>
      <c r="F4220" s="1">
        <v>0.54166666666666663</v>
      </c>
      <c r="G4220" t="s">
        <v>11616</v>
      </c>
      <c r="H4220" t="s">
        <v>4100</v>
      </c>
      <c r="I4220">
        <v>180</v>
      </c>
      <c r="J4220">
        <v>0</v>
      </c>
      <c r="K4220" s="4">
        <v>1E+22</v>
      </c>
      <c r="L4220" t="s">
        <v>11654</v>
      </c>
      <c r="M4220" t="s">
        <v>24</v>
      </c>
      <c r="N4220" t="s">
        <v>11511</v>
      </c>
      <c r="O4220" t="s">
        <v>66</v>
      </c>
      <c r="P4220" t="s">
        <v>395</v>
      </c>
      <c r="Q4220" t="s">
        <v>4622</v>
      </c>
    </row>
    <row r="4221" spans="1:17" x14ac:dyDescent="0.25">
      <c r="A4221" t="s">
        <v>11701</v>
      </c>
      <c r="B4221" t="s">
        <v>405</v>
      </c>
      <c r="C4221">
        <v>2</v>
      </c>
      <c r="D4221" t="s">
        <v>18</v>
      </c>
      <c r="E4221" t="s">
        <v>42</v>
      </c>
      <c r="F4221" s="1">
        <v>0.58333333333333337</v>
      </c>
      <c r="G4221" t="s">
        <v>11616</v>
      </c>
      <c r="H4221" t="s">
        <v>4100</v>
      </c>
      <c r="I4221">
        <v>180</v>
      </c>
      <c r="J4221">
        <v>0</v>
      </c>
      <c r="K4221" s="4">
        <v>1E+22</v>
      </c>
      <c r="L4221" t="s">
        <v>11654</v>
      </c>
      <c r="M4221" t="s">
        <v>24</v>
      </c>
      <c r="N4221" t="s">
        <v>11511</v>
      </c>
      <c r="O4221" t="s">
        <v>66</v>
      </c>
      <c r="P4221" t="s">
        <v>395</v>
      </c>
      <c r="Q4221" t="s">
        <v>4623</v>
      </c>
    </row>
    <row r="4222" spans="1:17" x14ac:dyDescent="0.25">
      <c r="A4222" t="s">
        <v>11701</v>
      </c>
      <c r="B4222" t="s">
        <v>405</v>
      </c>
      <c r="C4222">
        <v>3</v>
      </c>
      <c r="D4222" t="s">
        <v>18</v>
      </c>
      <c r="E4222" t="s">
        <v>33</v>
      </c>
      <c r="F4222" s="1">
        <v>0.54166666666666663</v>
      </c>
      <c r="G4222" t="s">
        <v>11616</v>
      </c>
      <c r="H4222" t="s">
        <v>4100</v>
      </c>
      <c r="I4222">
        <v>180</v>
      </c>
      <c r="J4222">
        <v>0</v>
      </c>
      <c r="K4222" s="4">
        <v>1E+22</v>
      </c>
      <c r="L4222" t="s">
        <v>11654</v>
      </c>
      <c r="M4222" t="s">
        <v>24</v>
      </c>
      <c r="N4222" t="s">
        <v>11511</v>
      </c>
      <c r="O4222" t="s">
        <v>66</v>
      </c>
      <c r="P4222" t="s">
        <v>395</v>
      </c>
      <c r="Q4222" t="s">
        <v>4624</v>
      </c>
    </row>
    <row r="4223" spans="1:17" x14ac:dyDescent="0.25">
      <c r="A4223" t="s">
        <v>11701</v>
      </c>
      <c r="B4223" t="s">
        <v>405</v>
      </c>
      <c r="C4223">
        <v>4</v>
      </c>
      <c r="D4223" t="s">
        <v>18</v>
      </c>
      <c r="E4223" t="s">
        <v>29</v>
      </c>
      <c r="F4223" s="1">
        <v>0.5625</v>
      </c>
      <c r="G4223" t="s">
        <v>11616</v>
      </c>
      <c r="H4223" t="s">
        <v>4100</v>
      </c>
      <c r="I4223">
        <v>180</v>
      </c>
      <c r="J4223">
        <v>0</v>
      </c>
      <c r="K4223" s="4">
        <v>1E+22</v>
      </c>
      <c r="L4223" t="s">
        <v>11654</v>
      </c>
      <c r="M4223" t="s">
        <v>24</v>
      </c>
      <c r="N4223" t="s">
        <v>11511</v>
      </c>
      <c r="O4223" t="s">
        <v>66</v>
      </c>
      <c r="P4223" t="s">
        <v>395</v>
      </c>
      <c r="Q4223" t="s">
        <v>4625</v>
      </c>
    </row>
    <row r="4224" spans="1:17" x14ac:dyDescent="0.25">
      <c r="A4224" t="s">
        <v>11701</v>
      </c>
      <c r="B4224" t="s">
        <v>405</v>
      </c>
      <c r="C4224">
        <v>5</v>
      </c>
      <c r="D4224" t="s">
        <v>18</v>
      </c>
      <c r="E4224" t="s">
        <v>33</v>
      </c>
      <c r="F4224" s="1">
        <v>0.54166666666666663</v>
      </c>
      <c r="G4224" t="s">
        <v>11616</v>
      </c>
      <c r="H4224" t="s">
        <v>4100</v>
      </c>
      <c r="I4224">
        <v>180</v>
      </c>
      <c r="J4224">
        <v>0</v>
      </c>
      <c r="K4224" s="4">
        <v>1E+21</v>
      </c>
      <c r="L4224" t="s">
        <v>11654</v>
      </c>
      <c r="M4224" t="s">
        <v>24</v>
      </c>
      <c r="N4224" t="s">
        <v>11511</v>
      </c>
      <c r="O4224" t="s">
        <v>66</v>
      </c>
      <c r="P4224" t="s">
        <v>395</v>
      </c>
      <c r="Q4224" t="s">
        <v>4626</v>
      </c>
    </row>
    <row r="4225" spans="1:17" x14ac:dyDescent="0.25">
      <c r="A4225" t="s">
        <v>11701</v>
      </c>
      <c r="B4225" t="s">
        <v>405</v>
      </c>
      <c r="C4225">
        <v>6</v>
      </c>
      <c r="D4225" t="s">
        <v>18</v>
      </c>
      <c r="E4225" t="s">
        <v>29</v>
      </c>
      <c r="F4225" s="1">
        <v>0.5625</v>
      </c>
      <c r="G4225" t="s">
        <v>11616</v>
      </c>
      <c r="H4225" t="s">
        <v>4100</v>
      </c>
      <c r="I4225">
        <v>180</v>
      </c>
      <c r="J4225">
        <v>0</v>
      </c>
      <c r="K4225" s="4">
        <v>1E+21</v>
      </c>
      <c r="L4225" t="s">
        <v>11654</v>
      </c>
      <c r="M4225" t="s">
        <v>24</v>
      </c>
      <c r="N4225" t="s">
        <v>11511</v>
      </c>
      <c r="O4225" t="s">
        <v>66</v>
      </c>
      <c r="P4225" t="s">
        <v>395</v>
      </c>
      <c r="Q4225" t="s">
        <v>4627</v>
      </c>
    </row>
    <row r="4226" spans="1:17" x14ac:dyDescent="0.25">
      <c r="A4226" t="s">
        <v>11701</v>
      </c>
      <c r="B4226" t="s">
        <v>405</v>
      </c>
      <c r="C4226">
        <v>7</v>
      </c>
      <c r="D4226" t="s">
        <v>18</v>
      </c>
      <c r="E4226" t="s">
        <v>19</v>
      </c>
      <c r="F4226" s="1">
        <v>0.54166666666666663</v>
      </c>
      <c r="G4226" t="s">
        <v>11616</v>
      </c>
      <c r="H4226" t="s">
        <v>4100</v>
      </c>
      <c r="I4226">
        <v>180</v>
      </c>
      <c r="J4226">
        <v>1</v>
      </c>
      <c r="K4226" s="4">
        <v>1E+21</v>
      </c>
      <c r="L4226" t="s">
        <v>11654</v>
      </c>
      <c r="M4226" t="s">
        <v>24</v>
      </c>
      <c r="N4226" t="s">
        <v>11511</v>
      </c>
      <c r="O4226" t="s">
        <v>66</v>
      </c>
      <c r="P4226" t="s">
        <v>395</v>
      </c>
      <c r="Q4226" t="s">
        <v>4628</v>
      </c>
    </row>
    <row r="4227" spans="1:17" x14ac:dyDescent="0.25">
      <c r="A4227" t="s">
        <v>11701</v>
      </c>
      <c r="B4227" t="s">
        <v>405</v>
      </c>
      <c r="C4227">
        <v>8</v>
      </c>
      <c r="D4227" t="s">
        <v>18</v>
      </c>
      <c r="E4227" t="s">
        <v>42</v>
      </c>
      <c r="F4227" s="1">
        <v>0.58333333333333337</v>
      </c>
      <c r="G4227" t="s">
        <v>11616</v>
      </c>
      <c r="H4227" t="s">
        <v>4100</v>
      </c>
      <c r="I4227">
        <v>180</v>
      </c>
      <c r="J4227">
        <v>1</v>
      </c>
      <c r="K4227" s="4">
        <v>1E+21</v>
      </c>
      <c r="L4227" t="s">
        <v>38</v>
      </c>
      <c r="M4227" t="s">
        <v>24</v>
      </c>
      <c r="N4227" t="s">
        <v>11511</v>
      </c>
      <c r="O4227" t="s">
        <v>66</v>
      </c>
      <c r="P4227" t="s">
        <v>395</v>
      </c>
      <c r="Q4227" t="s">
        <v>4629</v>
      </c>
    </row>
    <row r="4228" spans="1:17" x14ac:dyDescent="0.25">
      <c r="A4228" t="s">
        <v>11701</v>
      </c>
      <c r="B4228" t="s">
        <v>17</v>
      </c>
      <c r="C4228">
        <v>1</v>
      </c>
      <c r="D4228" t="s">
        <v>18</v>
      </c>
      <c r="E4228" t="s">
        <v>29</v>
      </c>
      <c r="F4228" s="1">
        <v>0.33333333333333331</v>
      </c>
      <c r="G4228" t="s">
        <v>10646</v>
      </c>
      <c r="H4228" t="s">
        <v>4349</v>
      </c>
      <c r="I4228">
        <v>60</v>
      </c>
      <c r="J4228">
        <v>2</v>
      </c>
      <c r="K4228" s="4">
        <v>1.1111100111111E+24</v>
      </c>
      <c r="L4228" t="s">
        <v>11654</v>
      </c>
      <c r="M4228" t="s">
        <v>915</v>
      </c>
      <c r="N4228" t="s">
        <v>11511</v>
      </c>
      <c r="O4228" t="s">
        <v>66</v>
      </c>
      <c r="P4228" t="s">
        <v>20</v>
      </c>
      <c r="Q4228" t="s">
        <v>4630</v>
      </c>
    </row>
    <row r="4229" spans="1:17" x14ac:dyDescent="0.25">
      <c r="A4229" t="s">
        <v>11701</v>
      </c>
      <c r="B4229" t="s">
        <v>28</v>
      </c>
      <c r="C4229">
        <v>1</v>
      </c>
      <c r="D4229" t="s">
        <v>18</v>
      </c>
      <c r="E4229" t="s">
        <v>33</v>
      </c>
      <c r="F4229" s="1">
        <v>0.45833333333333331</v>
      </c>
      <c r="G4229" t="s">
        <v>10646</v>
      </c>
      <c r="H4229" t="s">
        <v>4349</v>
      </c>
      <c r="I4229">
        <v>60</v>
      </c>
      <c r="J4229">
        <v>2</v>
      </c>
      <c r="K4229" s="4">
        <v>1.1111100111111E+24</v>
      </c>
      <c r="L4229" t="s">
        <v>11654</v>
      </c>
      <c r="M4229" t="s">
        <v>915</v>
      </c>
      <c r="N4229" t="s">
        <v>11511</v>
      </c>
      <c r="O4229" t="s">
        <v>66</v>
      </c>
      <c r="P4229" t="s">
        <v>20</v>
      </c>
      <c r="Q4229" t="s">
        <v>4631</v>
      </c>
    </row>
    <row r="4230" spans="1:17" x14ac:dyDescent="0.25">
      <c r="A4230" t="s">
        <v>11701</v>
      </c>
      <c r="B4230" t="s">
        <v>32</v>
      </c>
      <c r="C4230">
        <v>1</v>
      </c>
      <c r="D4230" t="s">
        <v>18</v>
      </c>
      <c r="E4230" t="s">
        <v>42</v>
      </c>
      <c r="F4230" s="1">
        <v>0.45833333333333331</v>
      </c>
      <c r="G4230" t="s">
        <v>10646</v>
      </c>
      <c r="H4230" t="s">
        <v>4349</v>
      </c>
      <c r="I4230">
        <v>60</v>
      </c>
      <c r="J4230">
        <v>2</v>
      </c>
      <c r="K4230" s="4">
        <v>1.1111100111111E+24</v>
      </c>
      <c r="L4230" t="s">
        <v>11654</v>
      </c>
      <c r="M4230" t="s">
        <v>915</v>
      </c>
      <c r="N4230" t="s">
        <v>11511</v>
      </c>
      <c r="O4230" t="s">
        <v>66</v>
      </c>
      <c r="P4230" t="s">
        <v>20</v>
      </c>
      <c r="Q4230" t="s">
        <v>4632</v>
      </c>
    </row>
    <row r="4231" spans="1:17" x14ac:dyDescent="0.25">
      <c r="A4231" t="s">
        <v>11702</v>
      </c>
      <c r="B4231" t="s">
        <v>4507</v>
      </c>
      <c r="C4231">
        <v>1</v>
      </c>
      <c r="D4231" t="s">
        <v>18</v>
      </c>
      <c r="E4231" t="s">
        <v>29</v>
      </c>
      <c r="F4231" s="1">
        <v>0.54166666666666663</v>
      </c>
      <c r="G4231" t="s">
        <v>11509</v>
      </c>
      <c r="H4231" t="s">
        <v>38</v>
      </c>
      <c r="I4231">
        <v>180</v>
      </c>
      <c r="J4231">
        <v>3</v>
      </c>
      <c r="K4231" s="4">
        <v>1.1011E+16</v>
      </c>
      <c r="L4231" t="s">
        <v>38</v>
      </c>
      <c r="M4231" t="s">
        <v>24</v>
      </c>
      <c r="N4231" t="s">
        <v>11511</v>
      </c>
      <c r="O4231" t="s">
        <v>66</v>
      </c>
      <c r="P4231" t="s">
        <v>9372</v>
      </c>
      <c r="Q4231" t="s">
        <v>4633</v>
      </c>
    </row>
    <row r="4232" spans="1:17" x14ac:dyDescent="0.25">
      <c r="A4232" t="s">
        <v>11702</v>
      </c>
      <c r="B4232" t="s">
        <v>17</v>
      </c>
      <c r="C4232">
        <v>1</v>
      </c>
      <c r="D4232" t="s">
        <v>18</v>
      </c>
      <c r="E4232" t="s">
        <v>42</v>
      </c>
      <c r="F4232" s="1">
        <v>0.41666666666666669</v>
      </c>
      <c r="G4232" t="s">
        <v>10639</v>
      </c>
      <c r="H4232" t="s">
        <v>260</v>
      </c>
      <c r="I4232">
        <v>60</v>
      </c>
      <c r="J4232">
        <v>3</v>
      </c>
      <c r="K4232" s="4">
        <v>1.1111100111111E+24</v>
      </c>
      <c r="L4232" t="s">
        <v>11656</v>
      </c>
      <c r="M4232" t="s">
        <v>915</v>
      </c>
      <c r="N4232" t="s">
        <v>11511</v>
      </c>
      <c r="O4232" t="s">
        <v>66</v>
      </c>
      <c r="P4232" t="s">
        <v>20</v>
      </c>
      <c r="Q4232" t="s">
        <v>4634</v>
      </c>
    </row>
    <row r="4233" spans="1:17" x14ac:dyDescent="0.25">
      <c r="A4233" t="s">
        <v>11702</v>
      </c>
      <c r="B4233" t="s">
        <v>28</v>
      </c>
      <c r="C4233">
        <v>1</v>
      </c>
      <c r="D4233" t="s">
        <v>18</v>
      </c>
      <c r="E4233" t="s">
        <v>19</v>
      </c>
      <c r="F4233" s="1">
        <v>0.5</v>
      </c>
      <c r="G4233" t="s">
        <v>10639</v>
      </c>
      <c r="H4233" t="s">
        <v>260</v>
      </c>
      <c r="I4233">
        <v>60</v>
      </c>
      <c r="J4233">
        <v>3</v>
      </c>
      <c r="K4233" s="4">
        <v>1.1111100111111E+24</v>
      </c>
      <c r="L4233" t="s">
        <v>11656</v>
      </c>
      <c r="M4233" t="s">
        <v>915</v>
      </c>
      <c r="N4233" t="s">
        <v>11511</v>
      </c>
      <c r="O4233" t="s">
        <v>66</v>
      </c>
      <c r="P4233" t="s">
        <v>20</v>
      </c>
      <c r="Q4233" t="s">
        <v>4635</v>
      </c>
    </row>
    <row r="4234" spans="1:17" x14ac:dyDescent="0.25">
      <c r="A4234" t="s">
        <v>11702</v>
      </c>
      <c r="B4234" t="s">
        <v>32</v>
      </c>
      <c r="C4234">
        <v>1</v>
      </c>
      <c r="D4234" t="s">
        <v>18</v>
      </c>
      <c r="E4234" t="s">
        <v>33</v>
      </c>
      <c r="F4234" s="1">
        <v>0.33333333333333331</v>
      </c>
      <c r="G4234" t="s">
        <v>10639</v>
      </c>
      <c r="H4234" t="s">
        <v>260</v>
      </c>
      <c r="I4234">
        <v>60</v>
      </c>
      <c r="J4234">
        <v>3</v>
      </c>
      <c r="K4234" s="4">
        <v>1.1111100111111E+24</v>
      </c>
      <c r="L4234" t="s">
        <v>11656</v>
      </c>
      <c r="M4234" t="s">
        <v>915</v>
      </c>
      <c r="N4234" t="s">
        <v>11511</v>
      </c>
      <c r="O4234" t="s">
        <v>66</v>
      </c>
      <c r="P4234" t="s">
        <v>20</v>
      </c>
      <c r="Q4234" t="s">
        <v>4636</v>
      </c>
    </row>
    <row r="4235" spans="1:17" x14ac:dyDescent="0.25">
      <c r="A4235" t="s">
        <v>11703</v>
      </c>
      <c r="B4235" t="s">
        <v>17</v>
      </c>
      <c r="C4235">
        <v>1</v>
      </c>
      <c r="D4235" t="s">
        <v>18</v>
      </c>
      <c r="E4235" t="s">
        <v>19</v>
      </c>
      <c r="F4235" s="1">
        <v>0.41666666666666669</v>
      </c>
      <c r="G4235" t="s">
        <v>10669</v>
      </c>
      <c r="H4235" t="s">
        <v>11658</v>
      </c>
      <c r="I4235">
        <v>60</v>
      </c>
      <c r="J4235">
        <v>3</v>
      </c>
      <c r="K4235" s="4">
        <v>1.1111010001111099E+44</v>
      </c>
      <c r="L4235" t="s">
        <v>11659</v>
      </c>
      <c r="M4235" t="s">
        <v>915</v>
      </c>
      <c r="N4235" t="s">
        <v>11511</v>
      </c>
      <c r="O4235" t="s">
        <v>25</v>
      </c>
      <c r="P4235" t="s">
        <v>20</v>
      </c>
      <c r="Q4235" t="s">
        <v>4637</v>
      </c>
    </row>
    <row r="4236" spans="1:17" x14ac:dyDescent="0.25">
      <c r="A4236" t="s">
        <v>11703</v>
      </c>
      <c r="B4236" t="s">
        <v>28</v>
      </c>
      <c r="C4236">
        <v>1</v>
      </c>
      <c r="D4236" t="s">
        <v>18</v>
      </c>
      <c r="E4236" t="s">
        <v>42</v>
      </c>
      <c r="F4236" s="1">
        <v>0.33333333333333331</v>
      </c>
      <c r="G4236" t="s">
        <v>10639</v>
      </c>
      <c r="H4236" t="s">
        <v>11660</v>
      </c>
      <c r="I4236">
        <v>60</v>
      </c>
      <c r="J4236">
        <v>3</v>
      </c>
      <c r="K4236" s="4">
        <v>1.1111110001111099E+44</v>
      </c>
      <c r="L4236" t="s">
        <v>11659</v>
      </c>
      <c r="M4236" t="s">
        <v>915</v>
      </c>
      <c r="N4236" t="s">
        <v>11511</v>
      </c>
      <c r="O4236" t="s">
        <v>25</v>
      </c>
      <c r="P4236" t="s">
        <v>20</v>
      </c>
      <c r="Q4236" t="s">
        <v>4638</v>
      </c>
    </row>
    <row r="4237" spans="1:17" x14ac:dyDescent="0.25">
      <c r="A4237" t="s">
        <v>11703</v>
      </c>
      <c r="B4237" t="s">
        <v>32</v>
      </c>
      <c r="C4237">
        <v>1</v>
      </c>
      <c r="D4237" t="s">
        <v>18</v>
      </c>
      <c r="E4237" t="s">
        <v>33</v>
      </c>
      <c r="F4237" s="1">
        <v>0.58333333333333337</v>
      </c>
      <c r="G4237" t="s">
        <v>9166</v>
      </c>
      <c r="H4237" t="s">
        <v>11661</v>
      </c>
      <c r="I4237">
        <v>60</v>
      </c>
      <c r="J4237">
        <v>3</v>
      </c>
      <c r="K4237" s="4">
        <v>1.1111110001111099E+44</v>
      </c>
      <c r="L4237" t="s">
        <v>38</v>
      </c>
      <c r="M4237" t="s">
        <v>24</v>
      </c>
      <c r="N4237" t="s">
        <v>11511</v>
      </c>
      <c r="O4237" t="s">
        <v>25</v>
      </c>
      <c r="P4237" t="s">
        <v>20</v>
      </c>
      <c r="Q4237" t="s">
        <v>4639</v>
      </c>
    </row>
    <row r="4238" spans="1:17" x14ac:dyDescent="0.25">
      <c r="A4238" t="s">
        <v>11703</v>
      </c>
      <c r="B4238" t="s">
        <v>44</v>
      </c>
      <c r="C4238">
        <v>1</v>
      </c>
      <c r="D4238" t="s">
        <v>18</v>
      </c>
      <c r="E4238" t="s">
        <v>42</v>
      </c>
      <c r="F4238" s="1">
        <v>0.45833333333333331</v>
      </c>
      <c r="G4238" t="s">
        <v>11662</v>
      </c>
      <c r="H4238" t="s">
        <v>11660</v>
      </c>
      <c r="I4238">
        <v>60</v>
      </c>
      <c r="J4238">
        <v>3</v>
      </c>
      <c r="K4238" s="4">
        <v>1.1111110001111099E+44</v>
      </c>
      <c r="L4238" t="s">
        <v>11659</v>
      </c>
      <c r="M4238" t="s">
        <v>24</v>
      </c>
      <c r="N4238" t="s">
        <v>11511</v>
      </c>
      <c r="O4238" t="s">
        <v>25</v>
      </c>
      <c r="P4238" t="s">
        <v>45</v>
      </c>
      <c r="Q4238" t="s">
        <v>4640</v>
      </c>
    </row>
    <row r="4239" spans="1:17" x14ac:dyDescent="0.25">
      <c r="A4239" t="s">
        <v>11704</v>
      </c>
      <c r="B4239" t="s">
        <v>163</v>
      </c>
      <c r="C4239">
        <v>1</v>
      </c>
      <c r="D4239" t="s">
        <v>18</v>
      </c>
      <c r="E4239" t="s">
        <v>42</v>
      </c>
      <c r="F4239" s="1">
        <v>0.54166666666666663</v>
      </c>
      <c r="G4239" t="s">
        <v>11577</v>
      </c>
      <c r="H4239" t="s">
        <v>38</v>
      </c>
      <c r="I4239">
        <v>180</v>
      </c>
      <c r="J4239">
        <v>0</v>
      </c>
      <c r="K4239" s="4">
        <v>1.1111110001111099E+44</v>
      </c>
      <c r="L4239" t="s">
        <v>11664</v>
      </c>
      <c r="M4239" t="s">
        <v>24</v>
      </c>
      <c r="N4239" t="s">
        <v>11511</v>
      </c>
      <c r="O4239" t="s">
        <v>25</v>
      </c>
      <c r="P4239" t="s">
        <v>9205</v>
      </c>
      <c r="Q4239" t="s">
        <v>4641</v>
      </c>
    </row>
    <row r="4240" spans="1:17" x14ac:dyDescent="0.25">
      <c r="A4240" t="s">
        <v>11704</v>
      </c>
      <c r="B4240" t="s">
        <v>405</v>
      </c>
      <c r="C4240">
        <v>1</v>
      </c>
      <c r="D4240" t="s">
        <v>18</v>
      </c>
      <c r="E4240" t="s">
        <v>29</v>
      </c>
      <c r="F4240" s="1">
        <v>0.54166666666666663</v>
      </c>
      <c r="G4240" t="s">
        <v>11665</v>
      </c>
      <c r="H4240" t="s">
        <v>4241</v>
      </c>
      <c r="I4240">
        <v>120</v>
      </c>
      <c r="J4240">
        <v>0</v>
      </c>
      <c r="K4240" s="4">
        <v>1E+40</v>
      </c>
      <c r="L4240" t="s">
        <v>11664</v>
      </c>
      <c r="M4240" t="s">
        <v>24</v>
      </c>
      <c r="N4240" t="s">
        <v>11511</v>
      </c>
      <c r="O4240" t="s">
        <v>25</v>
      </c>
      <c r="P4240" t="s">
        <v>395</v>
      </c>
      <c r="Q4240" t="s">
        <v>4642</v>
      </c>
    </row>
    <row r="4241" spans="1:17" x14ac:dyDescent="0.25">
      <c r="A4241" t="s">
        <v>11704</v>
      </c>
      <c r="B4241" t="s">
        <v>405</v>
      </c>
      <c r="C4241">
        <v>2</v>
      </c>
      <c r="D4241" t="s">
        <v>18</v>
      </c>
      <c r="E4241" t="s">
        <v>19</v>
      </c>
      <c r="F4241" s="1">
        <v>0.54166666666666663</v>
      </c>
      <c r="G4241" t="s">
        <v>11666</v>
      </c>
      <c r="H4241" t="s">
        <v>4241</v>
      </c>
      <c r="I4241">
        <v>120</v>
      </c>
      <c r="J4241">
        <v>0</v>
      </c>
      <c r="K4241" s="4">
        <v>1E+40</v>
      </c>
      <c r="L4241" t="s">
        <v>11664</v>
      </c>
      <c r="M4241" t="s">
        <v>24</v>
      </c>
      <c r="N4241" t="s">
        <v>11511</v>
      </c>
      <c r="O4241" t="s">
        <v>25</v>
      </c>
      <c r="P4241" t="s">
        <v>395</v>
      </c>
      <c r="Q4241" t="s">
        <v>4643</v>
      </c>
    </row>
    <row r="4242" spans="1:17" x14ac:dyDescent="0.25">
      <c r="A4242" t="s">
        <v>11704</v>
      </c>
      <c r="B4242" t="s">
        <v>405</v>
      </c>
      <c r="C4242">
        <v>3</v>
      </c>
      <c r="D4242" t="s">
        <v>18</v>
      </c>
      <c r="E4242" t="s">
        <v>33</v>
      </c>
      <c r="F4242" s="1">
        <v>0.60416666666666663</v>
      </c>
      <c r="G4242" t="s">
        <v>11667</v>
      </c>
      <c r="H4242" t="s">
        <v>4241</v>
      </c>
      <c r="I4242">
        <v>120</v>
      </c>
      <c r="J4242">
        <v>0</v>
      </c>
      <c r="K4242" s="4">
        <v>1E+40</v>
      </c>
      <c r="L4242" t="s">
        <v>11664</v>
      </c>
      <c r="M4242" t="s">
        <v>24</v>
      </c>
      <c r="N4242" t="s">
        <v>11511</v>
      </c>
      <c r="O4242" t="s">
        <v>25</v>
      </c>
      <c r="P4242" t="s">
        <v>395</v>
      </c>
      <c r="Q4242" t="s">
        <v>4644</v>
      </c>
    </row>
    <row r="4243" spans="1:17" x14ac:dyDescent="0.25">
      <c r="A4243" t="s">
        <v>11704</v>
      </c>
      <c r="B4243" t="s">
        <v>405</v>
      </c>
      <c r="C4243">
        <v>4</v>
      </c>
      <c r="D4243" t="s">
        <v>18</v>
      </c>
      <c r="E4243" t="s">
        <v>33</v>
      </c>
      <c r="F4243" s="1">
        <v>0.60416666666666663</v>
      </c>
      <c r="G4243" t="s">
        <v>11668</v>
      </c>
      <c r="H4243" t="s">
        <v>4241</v>
      </c>
      <c r="I4243">
        <v>120</v>
      </c>
      <c r="J4243">
        <v>0</v>
      </c>
      <c r="K4243" s="4">
        <v>9.9999999999999994E+38</v>
      </c>
      <c r="L4243" t="s">
        <v>11664</v>
      </c>
      <c r="M4243" t="s">
        <v>24</v>
      </c>
      <c r="N4243" t="s">
        <v>11511</v>
      </c>
      <c r="O4243" t="s">
        <v>25</v>
      </c>
      <c r="P4243" t="s">
        <v>395</v>
      </c>
      <c r="Q4243" t="s">
        <v>4645</v>
      </c>
    </row>
    <row r="4244" spans="1:17" x14ac:dyDescent="0.25">
      <c r="A4244" t="s">
        <v>11704</v>
      </c>
      <c r="B4244" t="s">
        <v>405</v>
      </c>
      <c r="C4244">
        <v>5</v>
      </c>
      <c r="D4244" t="s">
        <v>18</v>
      </c>
      <c r="E4244" t="s">
        <v>19</v>
      </c>
      <c r="F4244" s="1">
        <v>0.54166666666666663</v>
      </c>
      <c r="G4244" t="s">
        <v>11669</v>
      </c>
      <c r="H4244" t="s">
        <v>4241</v>
      </c>
      <c r="I4244">
        <v>120</v>
      </c>
      <c r="J4244">
        <v>0</v>
      </c>
      <c r="K4244" s="4">
        <v>9.9999999999999998E+37</v>
      </c>
      <c r="L4244" t="s">
        <v>11664</v>
      </c>
      <c r="M4244" t="s">
        <v>24</v>
      </c>
      <c r="N4244" t="s">
        <v>11511</v>
      </c>
      <c r="O4244" t="s">
        <v>25</v>
      </c>
      <c r="P4244" t="s">
        <v>395</v>
      </c>
      <c r="Q4244" t="s">
        <v>4646</v>
      </c>
    </row>
    <row r="4245" spans="1:17" x14ac:dyDescent="0.25">
      <c r="A4245" t="s">
        <v>11704</v>
      </c>
      <c r="B4245" t="s">
        <v>405</v>
      </c>
      <c r="C4245">
        <v>6</v>
      </c>
      <c r="D4245" t="s">
        <v>18</v>
      </c>
      <c r="E4245" t="s">
        <v>29</v>
      </c>
      <c r="F4245" s="1">
        <v>0.625</v>
      </c>
      <c r="G4245" t="s">
        <v>11665</v>
      </c>
      <c r="H4245" t="s">
        <v>4241</v>
      </c>
      <c r="I4245">
        <v>120</v>
      </c>
      <c r="J4245">
        <v>0</v>
      </c>
      <c r="K4245" s="4">
        <v>1E+40</v>
      </c>
      <c r="L4245" t="s">
        <v>11664</v>
      </c>
      <c r="M4245" t="s">
        <v>24</v>
      </c>
      <c r="N4245" t="s">
        <v>11511</v>
      </c>
      <c r="O4245" t="s">
        <v>25</v>
      </c>
      <c r="P4245" t="s">
        <v>395</v>
      </c>
      <c r="Q4245" t="s">
        <v>4647</v>
      </c>
    </row>
    <row r="4246" spans="1:17" x14ac:dyDescent="0.25">
      <c r="A4246" t="s">
        <v>11704</v>
      </c>
      <c r="B4246" t="s">
        <v>418</v>
      </c>
      <c r="C4246">
        <v>1</v>
      </c>
      <c r="D4246" t="s">
        <v>18</v>
      </c>
      <c r="E4246" t="s">
        <v>19</v>
      </c>
      <c r="F4246" s="1">
        <v>0.54166666666666663</v>
      </c>
      <c r="G4246" t="s">
        <v>11575</v>
      </c>
      <c r="H4246" t="s">
        <v>4184</v>
      </c>
      <c r="I4246">
        <v>120</v>
      </c>
      <c r="J4246">
        <v>0</v>
      </c>
      <c r="K4246" s="4">
        <v>9.9999999999999995E+32</v>
      </c>
      <c r="L4246" t="s">
        <v>11664</v>
      </c>
      <c r="M4246" t="s">
        <v>24</v>
      </c>
      <c r="N4246" t="s">
        <v>11511</v>
      </c>
      <c r="O4246" t="s">
        <v>25</v>
      </c>
      <c r="P4246" t="s">
        <v>395</v>
      </c>
      <c r="Q4246" t="s">
        <v>4648</v>
      </c>
    </row>
    <row r="4247" spans="1:17" x14ac:dyDescent="0.25">
      <c r="A4247" t="s">
        <v>11704</v>
      </c>
      <c r="B4247" t="s">
        <v>418</v>
      </c>
      <c r="C4247">
        <v>2</v>
      </c>
      <c r="D4247" t="s">
        <v>18</v>
      </c>
      <c r="E4247" t="s">
        <v>29</v>
      </c>
      <c r="F4247" s="1">
        <v>0.54166666666666663</v>
      </c>
      <c r="G4247" t="s">
        <v>11575</v>
      </c>
      <c r="H4247" t="s">
        <v>4184</v>
      </c>
      <c r="I4247">
        <v>120</v>
      </c>
      <c r="J4247">
        <v>0</v>
      </c>
      <c r="K4247" s="4">
        <v>9.9999999999999995E+32</v>
      </c>
      <c r="L4247" t="s">
        <v>11664</v>
      </c>
      <c r="M4247" t="s">
        <v>24</v>
      </c>
      <c r="N4247" t="s">
        <v>11511</v>
      </c>
      <c r="O4247" t="s">
        <v>25</v>
      </c>
      <c r="P4247" t="s">
        <v>395</v>
      </c>
      <c r="Q4247" t="s">
        <v>4649</v>
      </c>
    </row>
    <row r="4248" spans="1:17" x14ac:dyDescent="0.25">
      <c r="A4248" t="s">
        <v>11704</v>
      </c>
      <c r="B4248" t="s">
        <v>418</v>
      </c>
      <c r="C4248">
        <v>3</v>
      </c>
      <c r="D4248" t="s">
        <v>18</v>
      </c>
      <c r="E4248" t="s">
        <v>29</v>
      </c>
      <c r="F4248" s="1">
        <v>0.625</v>
      </c>
      <c r="G4248" t="s">
        <v>11575</v>
      </c>
      <c r="H4248" t="s">
        <v>4184</v>
      </c>
      <c r="I4248">
        <v>120</v>
      </c>
      <c r="J4248">
        <v>0</v>
      </c>
      <c r="K4248" s="4">
        <v>9.9999999999999995E+32</v>
      </c>
      <c r="L4248" t="s">
        <v>11664</v>
      </c>
      <c r="M4248" t="s">
        <v>24</v>
      </c>
      <c r="N4248" t="s">
        <v>11511</v>
      </c>
      <c r="O4248" t="s">
        <v>25</v>
      </c>
      <c r="P4248" t="s">
        <v>395</v>
      </c>
      <c r="Q4248" t="s">
        <v>4650</v>
      </c>
    </row>
    <row r="4249" spans="1:17" x14ac:dyDescent="0.25">
      <c r="A4249" t="s">
        <v>11704</v>
      </c>
      <c r="B4249" t="s">
        <v>418</v>
      </c>
      <c r="C4249">
        <v>4</v>
      </c>
      <c r="D4249" t="s">
        <v>18</v>
      </c>
      <c r="E4249" t="s">
        <v>42</v>
      </c>
      <c r="F4249" s="1">
        <v>0.60416666666666663</v>
      </c>
      <c r="G4249" t="s">
        <v>11575</v>
      </c>
      <c r="H4249" t="s">
        <v>4184</v>
      </c>
      <c r="I4249">
        <v>120</v>
      </c>
      <c r="J4249">
        <v>0</v>
      </c>
      <c r="K4249" s="4">
        <v>9.9999999999999995E+32</v>
      </c>
      <c r="L4249" t="s">
        <v>11664</v>
      </c>
      <c r="M4249" t="s">
        <v>24</v>
      </c>
      <c r="N4249" t="s">
        <v>11511</v>
      </c>
      <c r="O4249" t="s">
        <v>25</v>
      </c>
      <c r="P4249" t="s">
        <v>395</v>
      </c>
      <c r="Q4249" t="s">
        <v>4651</v>
      </c>
    </row>
    <row r="4250" spans="1:17" x14ac:dyDescent="0.25">
      <c r="A4250" t="s">
        <v>11704</v>
      </c>
      <c r="B4250" t="s">
        <v>579</v>
      </c>
      <c r="C4250">
        <v>1</v>
      </c>
      <c r="D4250" t="s">
        <v>18</v>
      </c>
      <c r="E4250" t="s">
        <v>29</v>
      </c>
      <c r="F4250" s="1">
        <v>0.54166666666666663</v>
      </c>
      <c r="G4250" t="s">
        <v>11575</v>
      </c>
      <c r="H4250" t="s">
        <v>4184</v>
      </c>
      <c r="I4250">
        <v>120</v>
      </c>
      <c r="J4250">
        <v>0</v>
      </c>
      <c r="K4250" s="4">
        <v>9.9999999999999996E+30</v>
      </c>
      <c r="L4250" t="s">
        <v>11664</v>
      </c>
      <c r="M4250" t="s">
        <v>24</v>
      </c>
      <c r="N4250" t="s">
        <v>11511</v>
      </c>
      <c r="O4250" t="s">
        <v>25</v>
      </c>
      <c r="P4250" t="s">
        <v>395</v>
      </c>
      <c r="Q4250" t="s">
        <v>4652</v>
      </c>
    </row>
    <row r="4251" spans="1:17" x14ac:dyDescent="0.25">
      <c r="A4251" t="s">
        <v>11704</v>
      </c>
      <c r="B4251" t="s">
        <v>579</v>
      </c>
      <c r="C4251">
        <v>2</v>
      </c>
      <c r="D4251" t="s">
        <v>18</v>
      </c>
      <c r="E4251" t="s">
        <v>29</v>
      </c>
      <c r="F4251" s="1">
        <v>0.625</v>
      </c>
      <c r="G4251" t="s">
        <v>11575</v>
      </c>
      <c r="H4251" t="s">
        <v>4184</v>
      </c>
      <c r="I4251">
        <v>120</v>
      </c>
      <c r="J4251">
        <v>0</v>
      </c>
      <c r="K4251" s="4">
        <v>9.9999999999999996E+30</v>
      </c>
      <c r="L4251" t="s">
        <v>11664</v>
      </c>
      <c r="M4251" t="s">
        <v>24</v>
      </c>
      <c r="N4251" t="s">
        <v>11511</v>
      </c>
      <c r="O4251" t="s">
        <v>25</v>
      </c>
      <c r="P4251" t="s">
        <v>395</v>
      </c>
      <c r="Q4251" t="s">
        <v>4653</v>
      </c>
    </row>
    <row r="4252" spans="1:17" x14ac:dyDescent="0.25">
      <c r="A4252" t="s">
        <v>11704</v>
      </c>
      <c r="B4252" t="s">
        <v>579</v>
      </c>
      <c r="C4252">
        <v>3</v>
      </c>
      <c r="D4252" t="s">
        <v>18</v>
      </c>
      <c r="E4252" t="s">
        <v>33</v>
      </c>
      <c r="F4252" s="1">
        <v>0.60416666666666663</v>
      </c>
      <c r="G4252" t="s">
        <v>11575</v>
      </c>
      <c r="H4252" t="s">
        <v>4184</v>
      </c>
      <c r="I4252">
        <v>120</v>
      </c>
      <c r="J4252">
        <v>0</v>
      </c>
      <c r="K4252" s="4">
        <v>9.9999999999999996E+30</v>
      </c>
      <c r="L4252" t="s">
        <v>11664</v>
      </c>
      <c r="M4252" t="s">
        <v>24</v>
      </c>
      <c r="N4252" t="s">
        <v>11511</v>
      </c>
      <c r="O4252" t="s">
        <v>25</v>
      </c>
      <c r="P4252" t="s">
        <v>395</v>
      </c>
      <c r="Q4252" t="s">
        <v>4654</v>
      </c>
    </row>
    <row r="4253" spans="1:17" x14ac:dyDescent="0.25">
      <c r="A4253" t="s">
        <v>11704</v>
      </c>
      <c r="B4253" t="s">
        <v>579</v>
      </c>
      <c r="C4253">
        <v>4</v>
      </c>
      <c r="D4253" t="s">
        <v>18</v>
      </c>
      <c r="E4253" t="s">
        <v>19</v>
      </c>
      <c r="F4253" s="1">
        <v>0.54166666666666663</v>
      </c>
      <c r="G4253" t="s">
        <v>11575</v>
      </c>
      <c r="H4253" t="s">
        <v>4184</v>
      </c>
      <c r="I4253">
        <v>120</v>
      </c>
      <c r="J4253">
        <v>0</v>
      </c>
      <c r="K4253" s="4">
        <v>9.9999999999999996E+30</v>
      </c>
      <c r="L4253" t="s">
        <v>11664</v>
      </c>
      <c r="M4253" t="s">
        <v>24</v>
      </c>
      <c r="N4253" t="s">
        <v>11511</v>
      </c>
      <c r="O4253" t="s">
        <v>25</v>
      </c>
      <c r="P4253" t="s">
        <v>395</v>
      </c>
      <c r="Q4253" t="s">
        <v>4655</v>
      </c>
    </row>
    <row r="4254" spans="1:17" x14ac:dyDescent="0.25">
      <c r="A4254" t="s">
        <v>11704</v>
      </c>
      <c r="B4254" t="s">
        <v>17</v>
      </c>
      <c r="C4254">
        <v>1</v>
      </c>
      <c r="D4254" t="s">
        <v>18</v>
      </c>
      <c r="E4254" t="s">
        <v>19</v>
      </c>
      <c r="F4254" s="1">
        <v>0.33333333333333331</v>
      </c>
      <c r="G4254" t="s">
        <v>9822</v>
      </c>
      <c r="H4254" t="s">
        <v>4241</v>
      </c>
      <c r="I4254">
        <v>60</v>
      </c>
      <c r="J4254">
        <v>0</v>
      </c>
      <c r="K4254" s="4">
        <v>1.1111010001111099E+44</v>
      </c>
      <c r="L4254" t="s">
        <v>11664</v>
      </c>
      <c r="M4254" t="s">
        <v>915</v>
      </c>
      <c r="N4254" t="s">
        <v>11511</v>
      </c>
      <c r="O4254" t="s">
        <v>25</v>
      </c>
      <c r="P4254" t="s">
        <v>20</v>
      </c>
      <c r="Q4254" t="s">
        <v>4656</v>
      </c>
    </row>
    <row r="4255" spans="1:17" x14ac:dyDescent="0.25">
      <c r="A4255" t="s">
        <v>11704</v>
      </c>
      <c r="B4255" t="s">
        <v>28</v>
      </c>
      <c r="C4255">
        <v>1</v>
      </c>
      <c r="D4255" t="s">
        <v>18</v>
      </c>
      <c r="E4255" t="s">
        <v>33</v>
      </c>
      <c r="F4255" s="1">
        <v>0.54166666666666663</v>
      </c>
      <c r="G4255" t="s">
        <v>10244</v>
      </c>
      <c r="H4255" t="s">
        <v>4241</v>
      </c>
      <c r="I4255">
        <v>60</v>
      </c>
      <c r="J4255">
        <v>0</v>
      </c>
      <c r="K4255" s="4">
        <v>1.1111110001111099E+44</v>
      </c>
      <c r="L4255" t="s">
        <v>11664</v>
      </c>
      <c r="M4255" t="s">
        <v>915</v>
      </c>
      <c r="N4255" t="s">
        <v>11511</v>
      </c>
      <c r="O4255" t="s">
        <v>25</v>
      </c>
      <c r="P4255" t="s">
        <v>20</v>
      </c>
      <c r="Q4255" t="s">
        <v>4657</v>
      </c>
    </row>
    <row r="4256" spans="1:17" x14ac:dyDescent="0.25">
      <c r="A4256" t="s">
        <v>11704</v>
      </c>
      <c r="B4256" t="s">
        <v>32</v>
      </c>
      <c r="C4256">
        <v>1</v>
      </c>
      <c r="D4256" t="s">
        <v>18</v>
      </c>
      <c r="E4256" t="s">
        <v>29</v>
      </c>
      <c r="F4256" s="1">
        <v>0.41666666666666669</v>
      </c>
      <c r="G4256" t="s">
        <v>10381</v>
      </c>
      <c r="H4256" t="s">
        <v>4241</v>
      </c>
      <c r="I4256">
        <v>60</v>
      </c>
      <c r="J4256">
        <v>0</v>
      </c>
      <c r="K4256" s="4">
        <v>1.1111010001111099E+44</v>
      </c>
      <c r="L4256" t="s">
        <v>11664</v>
      </c>
      <c r="M4256" t="s">
        <v>915</v>
      </c>
      <c r="N4256" t="s">
        <v>11511</v>
      </c>
      <c r="O4256" t="s">
        <v>25</v>
      </c>
      <c r="P4256" t="s">
        <v>20</v>
      </c>
      <c r="Q4256" t="s">
        <v>4658</v>
      </c>
    </row>
    <row r="4257" spans="1:17" x14ac:dyDescent="0.25">
      <c r="A4257" t="s">
        <v>11704</v>
      </c>
      <c r="B4257" t="s">
        <v>479</v>
      </c>
      <c r="C4257">
        <v>1</v>
      </c>
      <c r="D4257" t="s">
        <v>18</v>
      </c>
      <c r="E4257" t="s">
        <v>42</v>
      </c>
      <c r="F4257" s="1">
        <v>0.54166666666666663</v>
      </c>
      <c r="G4257" t="s">
        <v>9182</v>
      </c>
      <c r="H4257" t="s">
        <v>2822</v>
      </c>
      <c r="I4257">
        <v>60</v>
      </c>
      <c r="J4257">
        <v>0</v>
      </c>
      <c r="K4257" s="4">
        <v>1.1111109999999999E+44</v>
      </c>
      <c r="L4257" t="s">
        <v>11664</v>
      </c>
      <c r="M4257" t="s">
        <v>24</v>
      </c>
      <c r="N4257" t="s">
        <v>11511</v>
      </c>
      <c r="O4257" t="s">
        <v>25</v>
      </c>
      <c r="P4257" t="s">
        <v>20</v>
      </c>
      <c r="Q4257" t="s">
        <v>4659</v>
      </c>
    </row>
    <row r="4258" spans="1:17" x14ac:dyDescent="0.25">
      <c r="A4258" t="s">
        <v>11705</v>
      </c>
      <c r="B4258" t="s">
        <v>17</v>
      </c>
      <c r="C4258">
        <v>1</v>
      </c>
      <c r="D4258" t="s">
        <v>18</v>
      </c>
      <c r="E4258" t="s">
        <v>33</v>
      </c>
      <c r="F4258" s="1">
        <v>0.5</v>
      </c>
      <c r="G4258" t="s">
        <v>10379</v>
      </c>
      <c r="H4258" t="s">
        <v>4074</v>
      </c>
      <c r="I4258">
        <v>60</v>
      </c>
      <c r="J4258">
        <v>1</v>
      </c>
      <c r="K4258" s="4">
        <v>1.1111100111111E+24</v>
      </c>
      <c r="L4258" t="s">
        <v>11673</v>
      </c>
      <c r="M4258" t="s">
        <v>915</v>
      </c>
      <c r="N4258" t="s">
        <v>11511</v>
      </c>
      <c r="O4258" t="s">
        <v>66</v>
      </c>
      <c r="P4258" t="s">
        <v>20</v>
      </c>
      <c r="Q4258" t="s">
        <v>4660</v>
      </c>
    </row>
    <row r="4259" spans="1:17" x14ac:dyDescent="0.25">
      <c r="A4259" t="s">
        <v>11705</v>
      </c>
      <c r="B4259" t="s">
        <v>44</v>
      </c>
      <c r="C4259">
        <v>1</v>
      </c>
      <c r="D4259" t="s">
        <v>18</v>
      </c>
      <c r="E4259" t="s">
        <v>33</v>
      </c>
      <c r="F4259" s="1">
        <v>0.54166666666666663</v>
      </c>
      <c r="G4259" t="s">
        <v>10379</v>
      </c>
      <c r="H4259" t="s">
        <v>4074</v>
      </c>
      <c r="I4259">
        <v>60</v>
      </c>
      <c r="J4259">
        <v>1</v>
      </c>
      <c r="K4259" s="4">
        <v>1.1111100111111E+24</v>
      </c>
      <c r="L4259" t="s">
        <v>11673</v>
      </c>
      <c r="M4259" t="s">
        <v>915</v>
      </c>
      <c r="N4259" t="s">
        <v>11511</v>
      </c>
      <c r="O4259" t="s">
        <v>66</v>
      </c>
      <c r="P4259" t="s">
        <v>45</v>
      </c>
      <c r="Q4259" t="s">
        <v>4661</v>
      </c>
    </row>
    <row r="4260" spans="1:17" x14ac:dyDescent="0.25">
      <c r="A4260" t="s">
        <v>11706</v>
      </c>
      <c r="B4260" t="s">
        <v>405</v>
      </c>
      <c r="C4260">
        <v>1</v>
      </c>
      <c r="D4260" t="s">
        <v>18</v>
      </c>
      <c r="E4260" t="s">
        <v>19</v>
      </c>
      <c r="F4260" s="1">
        <v>0.54166666666666663</v>
      </c>
      <c r="G4260" t="s">
        <v>11675</v>
      </c>
      <c r="H4260" t="s">
        <v>11676</v>
      </c>
      <c r="I4260">
        <v>120</v>
      </c>
      <c r="J4260">
        <v>0</v>
      </c>
      <c r="K4260" s="4">
        <v>1E+16</v>
      </c>
      <c r="L4260" t="s">
        <v>38</v>
      </c>
      <c r="M4260" t="s">
        <v>24</v>
      </c>
      <c r="N4260" t="s">
        <v>11511</v>
      </c>
      <c r="O4260" t="s">
        <v>66</v>
      </c>
      <c r="P4260" t="s">
        <v>395</v>
      </c>
      <c r="Q4260" t="s">
        <v>4662</v>
      </c>
    </row>
    <row r="4261" spans="1:17" x14ac:dyDescent="0.25">
      <c r="A4261" t="s">
        <v>11706</v>
      </c>
      <c r="B4261" t="s">
        <v>405</v>
      </c>
      <c r="C4261">
        <v>2</v>
      </c>
      <c r="D4261" t="s">
        <v>18</v>
      </c>
      <c r="E4261" t="s">
        <v>19</v>
      </c>
      <c r="F4261" s="1">
        <v>0.625</v>
      </c>
      <c r="G4261" t="s">
        <v>11675</v>
      </c>
      <c r="H4261" t="s">
        <v>11676</v>
      </c>
      <c r="I4261">
        <v>120</v>
      </c>
      <c r="J4261">
        <v>0</v>
      </c>
      <c r="K4261" s="4">
        <v>1E+16</v>
      </c>
      <c r="L4261" t="s">
        <v>38</v>
      </c>
      <c r="M4261" t="s">
        <v>24</v>
      </c>
      <c r="N4261" t="s">
        <v>11511</v>
      </c>
      <c r="O4261" t="s">
        <v>66</v>
      </c>
      <c r="P4261" t="s">
        <v>395</v>
      </c>
      <c r="Q4261" t="s">
        <v>4663</v>
      </c>
    </row>
    <row r="4262" spans="1:17" x14ac:dyDescent="0.25">
      <c r="A4262" t="s">
        <v>11706</v>
      </c>
      <c r="B4262" t="s">
        <v>405</v>
      </c>
      <c r="C4262">
        <v>3</v>
      </c>
      <c r="D4262" t="s">
        <v>18</v>
      </c>
      <c r="E4262" t="s">
        <v>29</v>
      </c>
      <c r="F4262" s="1">
        <v>0.54166666666666663</v>
      </c>
      <c r="G4262" t="s">
        <v>11677</v>
      </c>
      <c r="H4262" t="s">
        <v>11678</v>
      </c>
      <c r="I4262">
        <v>120</v>
      </c>
      <c r="J4262">
        <v>0</v>
      </c>
      <c r="K4262" s="4">
        <v>1E+16</v>
      </c>
      <c r="L4262" t="s">
        <v>38</v>
      </c>
      <c r="M4262" t="s">
        <v>24</v>
      </c>
      <c r="N4262" t="s">
        <v>11511</v>
      </c>
      <c r="O4262" t="s">
        <v>66</v>
      </c>
      <c r="P4262" t="s">
        <v>395</v>
      </c>
      <c r="Q4262" t="s">
        <v>4664</v>
      </c>
    </row>
    <row r="4263" spans="1:17" x14ac:dyDescent="0.25">
      <c r="A4263" t="s">
        <v>11706</v>
      </c>
      <c r="B4263" t="s">
        <v>405</v>
      </c>
      <c r="C4263">
        <v>4</v>
      </c>
      <c r="D4263" t="s">
        <v>18</v>
      </c>
      <c r="E4263" t="s">
        <v>29</v>
      </c>
      <c r="F4263" s="1">
        <v>0.625</v>
      </c>
      <c r="G4263" t="s">
        <v>11677</v>
      </c>
      <c r="H4263" t="s">
        <v>11678</v>
      </c>
      <c r="I4263">
        <v>120</v>
      </c>
      <c r="J4263">
        <v>0</v>
      </c>
      <c r="K4263" s="4">
        <v>1E+16</v>
      </c>
      <c r="L4263" t="s">
        <v>38</v>
      </c>
      <c r="M4263" t="s">
        <v>24</v>
      </c>
      <c r="N4263" t="s">
        <v>11511</v>
      </c>
      <c r="O4263" t="s">
        <v>66</v>
      </c>
      <c r="P4263" t="s">
        <v>395</v>
      </c>
      <c r="Q4263" t="s">
        <v>4665</v>
      </c>
    </row>
    <row r="4264" spans="1:17" x14ac:dyDescent="0.25">
      <c r="A4264" t="s">
        <v>11706</v>
      </c>
      <c r="B4264" t="s">
        <v>405</v>
      </c>
      <c r="C4264">
        <v>5</v>
      </c>
      <c r="D4264" t="s">
        <v>18</v>
      </c>
      <c r="E4264" t="s">
        <v>33</v>
      </c>
      <c r="F4264" s="1">
        <v>0.54166666666666663</v>
      </c>
      <c r="G4264" t="s">
        <v>11679</v>
      </c>
      <c r="H4264" t="s">
        <v>11680</v>
      </c>
      <c r="I4264">
        <v>120</v>
      </c>
      <c r="J4264">
        <v>0</v>
      </c>
      <c r="K4264" s="4">
        <v>1E+16</v>
      </c>
      <c r="L4264" t="s">
        <v>38</v>
      </c>
      <c r="M4264" t="s">
        <v>24</v>
      </c>
      <c r="N4264" t="s">
        <v>11511</v>
      </c>
      <c r="O4264" t="s">
        <v>66</v>
      </c>
      <c r="P4264" t="s">
        <v>395</v>
      </c>
      <c r="Q4264" t="s">
        <v>4666</v>
      </c>
    </row>
    <row r="4265" spans="1:17" x14ac:dyDescent="0.25">
      <c r="A4265" t="s">
        <v>11706</v>
      </c>
      <c r="B4265" t="s">
        <v>405</v>
      </c>
      <c r="C4265">
        <v>6</v>
      </c>
      <c r="D4265" t="s">
        <v>18</v>
      </c>
      <c r="E4265" t="s">
        <v>33</v>
      </c>
      <c r="F4265" s="1">
        <v>0.625</v>
      </c>
      <c r="G4265" t="s">
        <v>11679</v>
      </c>
      <c r="H4265" t="s">
        <v>11680</v>
      </c>
      <c r="I4265">
        <v>120</v>
      </c>
      <c r="J4265">
        <v>0</v>
      </c>
      <c r="K4265" s="4">
        <v>1E+16</v>
      </c>
      <c r="L4265" t="s">
        <v>38</v>
      </c>
      <c r="M4265" t="s">
        <v>24</v>
      </c>
      <c r="N4265" t="s">
        <v>11511</v>
      </c>
      <c r="O4265" t="s">
        <v>66</v>
      </c>
      <c r="P4265" t="s">
        <v>395</v>
      </c>
      <c r="Q4265" t="s">
        <v>4667</v>
      </c>
    </row>
    <row r="4266" spans="1:17" x14ac:dyDescent="0.25">
      <c r="A4266" t="s">
        <v>11706</v>
      </c>
      <c r="B4266" t="s">
        <v>405</v>
      </c>
      <c r="C4266">
        <v>7</v>
      </c>
      <c r="D4266" t="s">
        <v>18</v>
      </c>
      <c r="E4266" t="s">
        <v>42</v>
      </c>
      <c r="F4266" s="1">
        <v>0.5625</v>
      </c>
      <c r="G4266" t="s">
        <v>11681</v>
      </c>
      <c r="H4266" t="s">
        <v>11682</v>
      </c>
      <c r="I4266">
        <v>120</v>
      </c>
      <c r="J4266">
        <v>0</v>
      </c>
      <c r="K4266" s="4">
        <v>1E+16</v>
      </c>
      <c r="L4266" t="s">
        <v>38</v>
      </c>
      <c r="M4266" t="s">
        <v>24</v>
      </c>
      <c r="N4266" t="s">
        <v>11511</v>
      </c>
      <c r="O4266" t="s">
        <v>66</v>
      </c>
      <c r="P4266" t="s">
        <v>395</v>
      </c>
      <c r="Q4266" t="s">
        <v>4668</v>
      </c>
    </row>
    <row r="4267" spans="1:17" x14ac:dyDescent="0.25">
      <c r="A4267" t="s">
        <v>11706</v>
      </c>
      <c r="B4267" t="s">
        <v>405</v>
      </c>
      <c r="C4267">
        <v>8</v>
      </c>
      <c r="D4267" t="s">
        <v>18</v>
      </c>
      <c r="E4267" t="s">
        <v>42</v>
      </c>
      <c r="F4267" s="1">
        <v>0.64583333333333337</v>
      </c>
      <c r="G4267" t="s">
        <v>11681</v>
      </c>
      <c r="H4267" t="s">
        <v>11682</v>
      </c>
      <c r="I4267">
        <v>120</v>
      </c>
      <c r="J4267">
        <v>1</v>
      </c>
      <c r="K4267" s="4">
        <v>1E+16</v>
      </c>
      <c r="L4267" t="s">
        <v>38</v>
      </c>
      <c r="M4267" t="s">
        <v>24</v>
      </c>
      <c r="N4267" t="s">
        <v>11511</v>
      </c>
      <c r="O4267" t="s">
        <v>66</v>
      </c>
      <c r="P4267" t="s">
        <v>395</v>
      </c>
      <c r="Q4267" t="s">
        <v>4669</v>
      </c>
    </row>
    <row r="4268" spans="1:17" x14ac:dyDescent="0.25">
      <c r="A4268" t="s">
        <v>11706</v>
      </c>
      <c r="B4268" t="s">
        <v>418</v>
      </c>
      <c r="C4268">
        <v>1</v>
      </c>
      <c r="D4268" t="s">
        <v>18</v>
      </c>
      <c r="E4268" t="s">
        <v>19</v>
      </c>
      <c r="F4268" s="1">
        <v>0.54166666666666663</v>
      </c>
      <c r="G4268" t="s">
        <v>11683</v>
      </c>
      <c r="H4268" t="s">
        <v>11684</v>
      </c>
      <c r="I4268">
        <v>120</v>
      </c>
      <c r="J4268">
        <v>0</v>
      </c>
      <c r="K4268" s="4">
        <v>100000000000000</v>
      </c>
      <c r="L4268" t="s">
        <v>38</v>
      </c>
      <c r="M4268" t="s">
        <v>24</v>
      </c>
      <c r="N4268" t="s">
        <v>11511</v>
      </c>
      <c r="O4268" t="s">
        <v>66</v>
      </c>
      <c r="P4268" t="s">
        <v>395</v>
      </c>
      <c r="Q4268" t="s">
        <v>4670</v>
      </c>
    </row>
    <row r="4269" spans="1:17" x14ac:dyDescent="0.25">
      <c r="A4269" t="s">
        <v>11706</v>
      </c>
      <c r="B4269" t="s">
        <v>418</v>
      </c>
      <c r="C4269">
        <v>2</v>
      </c>
      <c r="D4269" t="s">
        <v>18</v>
      </c>
      <c r="E4269" t="s">
        <v>19</v>
      </c>
      <c r="F4269" s="1">
        <v>0.625</v>
      </c>
      <c r="G4269" t="s">
        <v>11683</v>
      </c>
      <c r="H4269" t="s">
        <v>11684</v>
      </c>
      <c r="I4269">
        <v>120</v>
      </c>
      <c r="J4269">
        <v>0</v>
      </c>
      <c r="K4269" s="4">
        <v>100000000000000</v>
      </c>
      <c r="L4269" t="s">
        <v>38</v>
      </c>
      <c r="M4269" t="s">
        <v>24</v>
      </c>
      <c r="N4269" t="s">
        <v>11511</v>
      </c>
      <c r="O4269" t="s">
        <v>66</v>
      </c>
      <c r="P4269" t="s">
        <v>395</v>
      </c>
      <c r="Q4269" t="s">
        <v>4671</v>
      </c>
    </row>
    <row r="4270" spans="1:17" x14ac:dyDescent="0.25">
      <c r="A4270" t="s">
        <v>11706</v>
      </c>
      <c r="B4270" t="s">
        <v>418</v>
      </c>
      <c r="C4270">
        <v>3</v>
      </c>
      <c r="D4270" t="s">
        <v>18</v>
      </c>
      <c r="E4270" t="s">
        <v>29</v>
      </c>
      <c r="F4270" s="1">
        <v>0.54166666666666663</v>
      </c>
      <c r="G4270" t="s">
        <v>11685</v>
      </c>
      <c r="H4270" t="s">
        <v>11686</v>
      </c>
      <c r="I4270">
        <v>120</v>
      </c>
      <c r="J4270">
        <v>0</v>
      </c>
      <c r="K4270" s="4">
        <v>100000000000000</v>
      </c>
      <c r="L4270" t="s">
        <v>38</v>
      </c>
      <c r="M4270" t="s">
        <v>24</v>
      </c>
      <c r="N4270" t="s">
        <v>11511</v>
      </c>
      <c r="O4270" t="s">
        <v>66</v>
      </c>
      <c r="P4270" t="s">
        <v>395</v>
      </c>
      <c r="Q4270" t="s">
        <v>4672</v>
      </c>
    </row>
    <row r="4271" spans="1:17" x14ac:dyDescent="0.25">
      <c r="A4271" t="s">
        <v>11706</v>
      </c>
      <c r="B4271" t="s">
        <v>418</v>
      </c>
      <c r="C4271">
        <v>4</v>
      </c>
      <c r="D4271" t="s">
        <v>18</v>
      </c>
      <c r="E4271" t="s">
        <v>29</v>
      </c>
      <c r="F4271" s="1">
        <v>0.625</v>
      </c>
      <c r="G4271" t="s">
        <v>11685</v>
      </c>
      <c r="H4271" t="s">
        <v>11686</v>
      </c>
      <c r="I4271">
        <v>120</v>
      </c>
      <c r="J4271">
        <v>1</v>
      </c>
      <c r="K4271" s="4">
        <v>100000000000000</v>
      </c>
      <c r="L4271" t="s">
        <v>38</v>
      </c>
      <c r="M4271" t="s">
        <v>24</v>
      </c>
      <c r="N4271" t="s">
        <v>11511</v>
      </c>
      <c r="O4271" t="s">
        <v>66</v>
      </c>
      <c r="P4271" t="s">
        <v>395</v>
      </c>
      <c r="Q4271" t="s">
        <v>4673</v>
      </c>
    </row>
    <row r="4272" spans="1:17" x14ac:dyDescent="0.25">
      <c r="A4272" t="s">
        <v>11706</v>
      </c>
      <c r="B4272" t="s">
        <v>418</v>
      </c>
      <c r="C4272">
        <v>5</v>
      </c>
      <c r="D4272" t="s">
        <v>18</v>
      </c>
      <c r="E4272" t="s">
        <v>33</v>
      </c>
      <c r="F4272" s="1">
        <v>0.54166666666666663</v>
      </c>
      <c r="G4272" t="s">
        <v>11687</v>
      </c>
      <c r="H4272" t="s">
        <v>11688</v>
      </c>
      <c r="I4272">
        <v>120</v>
      </c>
      <c r="J4272">
        <v>0</v>
      </c>
      <c r="K4272" s="4">
        <v>100000000000000</v>
      </c>
      <c r="L4272" t="s">
        <v>38</v>
      </c>
      <c r="M4272" t="s">
        <v>24</v>
      </c>
      <c r="N4272" t="s">
        <v>11511</v>
      </c>
      <c r="O4272" t="s">
        <v>66</v>
      </c>
      <c r="P4272" t="s">
        <v>395</v>
      </c>
      <c r="Q4272" t="s">
        <v>4674</v>
      </c>
    </row>
    <row r="4273" spans="1:17" x14ac:dyDescent="0.25">
      <c r="A4273" t="s">
        <v>11706</v>
      </c>
      <c r="B4273" t="s">
        <v>418</v>
      </c>
      <c r="C4273">
        <v>6</v>
      </c>
      <c r="D4273" t="s">
        <v>18</v>
      </c>
      <c r="E4273" t="s">
        <v>33</v>
      </c>
      <c r="F4273" s="1">
        <v>0.625</v>
      </c>
      <c r="G4273" t="s">
        <v>11687</v>
      </c>
      <c r="H4273" t="s">
        <v>11688</v>
      </c>
      <c r="I4273">
        <v>120</v>
      </c>
      <c r="J4273">
        <v>0</v>
      </c>
      <c r="K4273" s="4">
        <v>100000000000000</v>
      </c>
      <c r="L4273" t="s">
        <v>38</v>
      </c>
      <c r="M4273" t="s">
        <v>24</v>
      </c>
      <c r="N4273" t="s">
        <v>11511</v>
      </c>
      <c r="O4273" t="s">
        <v>66</v>
      </c>
      <c r="P4273" t="s">
        <v>395</v>
      </c>
      <c r="Q4273" t="s">
        <v>4675</v>
      </c>
    </row>
    <row r="4274" spans="1:17" x14ac:dyDescent="0.25">
      <c r="A4274" t="s">
        <v>11706</v>
      </c>
      <c r="B4274" t="s">
        <v>418</v>
      </c>
      <c r="C4274">
        <v>7</v>
      </c>
      <c r="D4274" t="s">
        <v>18</v>
      </c>
      <c r="E4274" t="s">
        <v>42</v>
      </c>
      <c r="F4274" s="1">
        <v>0.5625</v>
      </c>
      <c r="G4274" t="s">
        <v>11689</v>
      </c>
      <c r="H4274" t="s">
        <v>11690</v>
      </c>
      <c r="I4274">
        <v>120</v>
      </c>
      <c r="J4274">
        <v>0</v>
      </c>
      <c r="K4274" s="4">
        <v>100000000000000</v>
      </c>
      <c r="L4274" t="s">
        <v>38</v>
      </c>
      <c r="M4274" t="s">
        <v>24</v>
      </c>
      <c r="N4274" t="s">
        <v>11511</v>
      </c>
      <c r="O4274" t="s">
        <v>66</v>
      </c>
      <c r="P4274" t="s">
        <v>395</v>
      </c>
      <c r="Q4274" t="s">
        <v>4676</v>
      </c>
    </row>
    <row r="4275" spans="1:17" x14ac:dyDescent="0.25">
      <c r="A4275" t="s">
        <v>11706</v>
      </c>
      <c r="B4275" t="s">
        <v>418</v>
      </c>
      <c r="C4275">
        <v>8</v>
      </c>
      <c r="D4275" t="s">
        <v>18</v>
      </c>
      <c r="E4275" t="s">
        <v>42</v>
      </c>
      <c r="F4275" s="1">
        <v>0.64583333333333337</v>
      </c>
      <c r="G4275" t="s">
        <v>11689</v>
      </c>
      <c r="H4275" t="s">
        <v>11690</v>
      </c>
      <c r="I4275">
        <v>120</v>
      </c>
      <c r="J4275">
        <v>0</v>
      </c>
      <c r="K4275" s="4">
        <v>100000000000000</v>
      </c>
      <c r="L4275" t="s">
        <v>38</v>
      </c>
      <c r="M4275" t="s">
        <v>24</v>
      </c>
      <c r="N4275" t="s">
        <v>11511</v>
      </c>
      <c r="O4275" t="s">
        <v>66</v>
      </c>
      <c r="P4275" t="s">
        <v>395</v>
      </c>
      <c r="Q4275" t="s">
        <v>4677</v>
      </c>
    </row>
    <row r="4276" spans="1:17" x14ac:dyDescent="0.25">
      <c r="A4276" t="s">
        <v>11706</v>
      </c>
      <c r="B4276" t="s">
        <v>17</v>
      </c>
      <c r="C4276">
        <v>1</v>
      </c>
      <c r="D4276" t="s">
        <v>18</v>
      </c>
      <c r="E4276" t="s">
        <v>29</v>
      </c>
      <c r="F4276" s="1">
        <v>0.45833333333333331</v>
      </c>
      <c r="G4276" t="s">
        <v>10639</v>
      </c>
      <c r="H4276" t="s">
        <v>4382</v>
      </c>
      <c r="I4276">
        <v>120</v>
      </c>
      <c r="J4276">
        <v>1</v>
      </c>
      <c r="K4276" s="4">
        <v>1.1111100111111E+24</v>
      </c>
      <c r="L4276" t="s">
        <v>38</v>
      </c>
      <c r="M4276" t="s">
        <v>915</v>
      </c>
      <c r="N4276" t="s">
        <v>11511</v>
      </c>
      <c r="O4276" t="s">
        <v>66</v>
      </c>
      <c r="P4276" t="s">
        <v>20</v>
      </c>
      <c r="Q4276" t="s">
        <v>4678</v>
      </c>
    </row>
    <row r="4277" spans="1:17" x14ac:dyDescent="0.25">
      <c r="A4277" t="s">
        <v>11706</v>
      </c>
      <c r="B4277" t="s">
        <v>28</v>
      </c>
      <c r="C4277">
        <v>1</v>
      </c>
      <c r="D4277" t="s">
        <v>18</v>
      </c>
      <c r="E4277" t="s">
        <v>19</v>
      </c>
      <c r="F4277" s="1">
        <v>0.41666666666666669</v>
      </c>
      <c r="G4277" t="s">
        <v>9838</v>
      </c>
      <c r="H4277" t="s">
        <v>4382</v>
      </c>
      <c r="I4277">
        <v>60</v>
      </c>
      <c r="J4277">
        <v>1</v>
      </c>
      <c r="K4277" s="4">
        <v>1.1111100111111E+24</v>
      </c>
      <c r="L4277" t="s">
        <v>38</v>
      </c>
      <c r="M4277" t="s">
        <v>915</v>
      </c>
      <c r="N4277" t="s">
        <v>11511</v>
      </c>
      <c r="O4277" t="s">
        <v>66</v>
      </c>
      <c r="P4277" t="s">
        <v>20</v>
      </c>
      <c r="Q4277" t="s">
        <v>4679</v>
      </c>
    </row>
    <row r="4278" spans="1:17" x14ac:dyDescent="0.25">
      <c r="A4278" t="s">
        <v>11707</v>
      </c>
      <c r="B4278" t="s">
        <v>17</v>
      </c>
      <c r="C4278">
        <v>1</v>
      </c>
      <c r="D4278" t="s">
        <v>18</v>
      </c>
      <c r="E4278" t="s">
        <v>33</v>
      </c>
      <c r="F4278" s="1">
        <v>0.41666666666666669</v>
      </c>
      <c r="G4278" t="s">
        <v>10775</v>
      </c>
      <c r="H4278" t="s">
        <v>4512</v>
      </c>
      <c r="I4278">
        <v>60</v>
      </c>
      <c r="J4278">
        <v>2</v>
      </c>
      <c r="K4278" s="4">
        <v>1.1111100111111E+24</v>
      </c>
      <c r="L4278" t="s">
        <v>11692</v>
      </c>
      <c r="M4278" t="s">
        <v>915</v>
      </c>
      <c r="N4278" t="s">
        <v>11511</v>
      </c>
      <c r="O4278" t="s">
        <v>66</v>
      </c>
      <c r="P4278" t="s">
        <v>20</v>
      </c>
      <c r="Q4278" t="s">
        <v>4680</v>
      </c>
    </row>
    <row r="4279" spans="1:17" x14ac:dyDescent="0.25">
      <c r="A4279" t="s">
        <v>11707</v>
      </c>
      <c r="B4279" t="s">
        <v>28</v>
      </c>
      <c r="C4279">
        <v>1</v>
      </c>
      <c r="D4279" t="s">
        <v>18</v>
      </c>
      <c r="E4279" t="s">
        <v>29</v>
      </c>
      <c r="F4279" s="1">
        <v>0.375</v>
      </c>
      <c r="G4279" t="s">
        <v>10775</v>
      </c>
      <c r="H4279" t="s">
        <v>4512</v>
      </c>
      <c r="I4279">
        <v>60</v>
      </c>
      <c r="J4279">
        <v>2</v>
      </c>
      <c r="K4279" s="4">
        <v>1.1111100111111E+24</v>
      </c>
      <c r="L4279" t="s">
        <v>11692</v>
      </c>
      <c r="M4279" t="s">
        <v>915</v>
      </c>
      <c r="N4279" t="s">
        <v>11511</v>
      </c>
      <c r="O4279" t="s">
        <v>66</v>
      </c>
      <c r="P4279" t="s">
        <v>20</v>
      </c>
      <c r="Q4279" t="s">
        <v>4681</v>
      </c>
    </row>
    <row r="4280" spans="1:17" x14ac:dyDescent="0.25">
      <c r="A4280" t="s">
        <v>11707</v>
      </c>
      <c r="B4280" t="s">
        <v>32</v>
      </c>
      <c r="C4280">
        <v>1</v>
      </c>
      <c r="D4280" t="s">
        <v>18</v>
      </c>
      <c r="E4280" t="s">
        <v>42</v>
      </c>
      <c r="F4280" s="1">
        <v>0.5</v>
      </c>
      <c r="G4280" t="s">
        <v>10244</v>
      </c>
      <c r="H4280" t="s">
        <v>4512</v>
      </c>
      <c r="I4280">
        <v>60</v>
      </c>
      <c r="J4280">
        <v>2</v>
      </c>
      <c r="K4280" s="4">
        <v>1.1111100111111E+24</v>
      </c>
      <c r="L4280" t="s">
        <v>11692</v>
      </c>
      <c r="M4280" t="s">
        <v>915</v>
      </c>
      <c r="N4280" t="s">
        <v>11511</v>
      </c>
      <c r="O4280" t="s">
        <v>66</v>
      </c>
      <c r="P4280" t="s">
        <v>20</v>
      </c>
      <c r="Q4280" t="s">
        <v>4682</v>
      </c>
    </row>
    <row r="4281" spans="1:17" x14ac:dyDescent="0.25">
      <c r="A4281" t="s">
        <v>11707</v>
      </c>
      <c r="B4281" t="s">
        <v>44</v>
      </c>
      <c r="C4281">
        <v>1</v>
      </c>
      <c r="D4281" t="s">
        <v>18</v>
      </c>
      <c r="E4281" t="s">
        <v>19</v>
      </c>
      <c r="F4281" s="1">
        <v>0.33333333333333331</v>
      </c>
      <c r="G4281" t="s">
        <v>10775</v>
      </c>
      <c r="H4281" t="s">
        <v>4512</v>
      </c>
      <c r="I4281">
        <v>120</v>
      </c>
      <c r="J4281">
        <v>2</v>
      </c>
      <c r="K4281" s="4">
        <v>1.1111100111111E+24</v>
      </c>
      <c r="L4281" t="s">
        <v>11692</v>
      </c>
      <c r="M4281" t="s">
        <v>915</v>
      </c>
      <c r="N4281" t="s">
        <v>11511</v>
      </c>
      <c r="O4281" t="s">
        <v>66</v>
      </c>
      <c r="P4281" t="s">
        <v>45</v>
      </c>
      <c r="Q4281" t="s">
        <v>4683</v>
      </c>
    </row>
    <row r="4282" spans="1:17" x14ac:dyDescent="0.25">
      <c r="A4282" t="s">
        <v>11707</v>
      </c>
      <c r="B4282" t="s">
        <v>243</v>
      </c>
      <c r="C4282">
        <v>1</v>
      </c>
      <c r="D4282" t="s">
        <v>18</v>
      </c>
      <c r="E4282" t="s">
        <v>33</v>
      </c>
      <c r="F4282" s="1">
        <v>0.52083333333333337</v>
      </c>
      <c r="G4282" t="s">
        <v>11708</v>
      </c>
      <c r="H4282" t="s">
        <v>4512</v>
      </c>
      <c r="I4282">
        <v>60</v>
      </c>
      <c r="J4282">
        <v>2</v>
      </c>
      <c r="K4282" s="4">
        <v>1.010100010101E+23</v>
      </c>
      <c r="L4282" t="s">
        <v>38</v>
      </c>
      <c r="M4282" t="s">
        <v>24</v>
      </c>
      <c r="N4282" t="s">
        <v>11511</v>
      </c>
      <c r="O4282" t="s">
        <v>66</v>
      </c>
      <c r="P4282" t="s">
        <v>45</v>
      </c>
      <c r="Q4282" t="s">
        <v>4684</v>
      </c>
    </row>
    <row r="4283" spans="1:17" x14ac:dyDescent="0.25">
      <c r="A4283" t="s">
        <v>11709</v>
      </c>
      <c r="B4283" t="s">
        <v>17</v>
      </c>
      <c r="C4283">
        <v>1</v>
      </c>
      <c r="D4283" t="s">
        <v>18</v>
      </c>
      <c r="E4283" t="s">
        <v>19</v>
      </c>
      <c r="F4283" s="1">
        <v>0.625</v>
      </c>
      <c r="G4283" t="s">
        <v>11710</v>
      </c>
      <c r="H4283" t="s">
        <v>4512</v>
      </c>
      <c r="I4283">
        <v>60</v>
      </c>
      <c r="J4283">
        <v>5</v>
      </c>
      <c r="K4283" s="4">
        <v>1.1111100111111E+24</v>
      </c>
      <c r="L4283" t="s">
        <v>38</v>
      </c>
      <c r="M4283" t="s">
        <v>24</v>
      </c>
      <c r="N4283" t="s">
        <v>11511</v>
      </c>
      <c r="O4283" t="s">
        <v>66</v>
      </c>
      <c r="P4283" t="s">
        <v>20</v>
      </c>
      <c r="Q4283" t="s">
        <v>4685</v>
      </c>
    </row>
    <row r="4284" spans="1:17" x14ac:dyDescent="0.25">
      <c r="A4284" t="s">
        <v>11709</v>
      </c>
      <c r="B4284" t="s">
        <v>28</v>
      </c>
      <c r="C4284">
        <v>1</v>
      </c>
      <c r="D4284" t="s">
        <v>18</v>
      </c>
      <c r="E4284" t="s">
        <v>42</v>
      </c>
      <c r="F4284" s="1">
        <v>0.33333333333333331</v>
      </c>
      <c r="G4284" t="s">
        <v>11710</v>
      </c>
      <c r="H4284" t="s">
        <v>4512</v>
      </c>
      <c r="I4284">
        <v>60</v>
      </c>
      <c r="J4284">
        <v>5</v>
      </c>
      <c r="K4284" s="4">
        <v>1.1111100111111E+24</v>
      </c>
      <c r="L4284" t="s">
        <v>38</v>
      </c>
      <c r="M4284" t="s">
        <v>24</v>
      </c>
      <c r="N4284" t="s">
        <v>11511</v>
      </c>
      <c r="O4284" t="s">
        <v>66</v>
      </c>
      <c r="P4284" t="s">
        <v>20</v>
      </c>
      <c r="Q4284" t="s">
        <v>4686</v>
      </c>
    </row>
    <row r="4285" spans="1:17" x14ac:dyDescent="0.25">
      <c r="A4285" t="s">
        <v>11711</v>
      </c>
      <c r="B4285" t="s">
        <v>391</v>
      </c>
      <c r="C4285">
        <v>1</v>
      </c>
      <c r="D4285" t="s">
        <v>18</v>
      </c>
      <c r="E4285" t="s">
        <v>19</v>
      </c>
      <c r="F4285" s="1">
        <v>0.58333333333333337</v>
      </c>
      <c r="G4285" t="s">
        <v>11579</v>
      </c>
      <c r="H4285" t="s">
        <v>11580</v>
      </c>
      <c r="I4285">
        <v>120</v>
      </c>
      <c r="J4285">
        <v>0</v>
      </c>
      <c r="K4285" s="4">
        <v>1.1E+24</v>
      </c>
      <c r="L4285" t="s">
        <v>38</v>
      </c>
      <c r="M4285" t="s">
        <v>915</v>
      </c>
      <c r="N4285" t="s">
        <v>11511</v>
      </c>
      <c r="O4285" t="s">
        <v>331</v>
      </c>
      <c r="P4285" t="s">
        <v>9372</v>
      </c>
      <c r="Q4285" t="s">
        <v>4687</v>
      </c>
    </row>
    <row r="4286" spans="1:17" x14ac:dyDescent="0.25">
      <c r="A4286" t="s">
        <v>11711</v>
      </c>
      <c r="B4286" t="s">
        <v>391</v>
      </c>
      <c r="C4286">
        <v>2</v>
      </c>
      <c r="D4286" t="s">
        <v>18</v>
      </c>
      <c r="E4286" t="s">
        <v>19</v>
      </c>
      <c r="F4286" s="1">
        <v>0.66666666666666663</v>
      </c>
      <c r="G4286" t="s">
        <v>11579</v>
      </c>
      <c r="H4286" t="s">
        <v>11580</v>
      </c>
      <c r="I4286">
        <v>120</v>
      </c>
      <c r="J4286">
        <v>49</v>
      </c>
      <c r="K4286" s="4">
        <v>1.1E+24</v>
      </c>
      <c r="L4286" t="s">
        <v>38</v>
      </c>
      <c r="M4286" t="s">
        <v>915</v>
      </c>
      <c r="N4286" t="s">
        <v>11511</v>
      </c>
      <c r="O4286" t="s">
        <v>331</v>
      </c>
      <c r="P4286" t="s">
        <v>9372</v>
      </c>
      <c r="Q4286" t="s">
        <v>4688</v>
      </c>
    </row>
    <row r="4287" spans="1:17" x14ac:dyDescent="0.25">
      <c r="A4287" t="s">
        <v>11711</v>
      </c>
      <c r="B4287" t="s">
        <v>3402</v>
      </c>
      <c r="C4287">
        <v>1</v>
      </c>
      <c r="D4287" t="s">
        <v>18</v>
      </c>
      <c r="E4287" t="s">
        <v>33</v>
      </c>
      <c r="F4287" s="1">
        <v>0.58333333333333337</v>
      </c>
      <c r="G4287" t="s">
        <v>11581</v>
      </c>
      <c r="H4287" t="s">
        <v>11582</v>
      </c>
      <c r="I4287">
        <v>120</v>
      </c>
      <c r="J4287">
        <v>49</v>
      </c>
      <c r="K4287" s="4">
        <v>1.1E+24</v>
      </c>
      <c r="L4287" t="s">
        <v>38</v>
      </c>
      <c r="M4287" t="s">
        <v>915</v>
      </c>
      <c r="N4287" t="s">
        <v>11511</v>
      </c>
      <c r="O4287" t="s">
        <v>331</v>
      </c>
      <c r="P4287" t="s">
        <v>9372</v>
      </c>
      <c r="Q4287" t="s">
        <v>4689</v>
      </c>
    </row>
    <row r="4288" spans="1:17" x14ac:dyDescent="0.25">
      <c r="A4288" t="s">
        <v>11711</v>
      </c>
      <c r="B4288" t="s">
        <v>3402</v>
      </c>
      <c r="C4288">
        <v>2</v>
      </c>
      <c r="D4288" t="s">
        <v>18</v>
      </c>
      <c r="E4288" t="s">
        <v>33</v>
      </c>
      <c r="F4288" s="1">
        <v>0.66666666666666663</v>
      </c>
      <c r="G4288" t="s">
        <v>11581</v>
      </c>
      <c r="H4288" t="s">
        <v>11582</v>
      </c>
      <c r="I4288">
        <v>120</v>
      </c>
      <c r="J4288">
        <v>0</v>
      </c>
      <c r="K4288" s="4">
        <v>1.1E+24</v>
      </c>
      <c r="L4288" t="s">
        <v>38</v>
      </c>
      <c r="M4288" t="s">
        <v>915</v>
      </c>
      <c r="N4288" t="s">
        <v>11511</v>
      </c>
      <c r="O4288" t="s">
        <v>331</v>
      </c>
      <c r="P4288" t="s">
        <v>9372</v>
      </c>
      <c r="Q4288" t="s">
        <v>4690</v>
      </c>
    </row>
    <row r="4289" spans="1:17" x14ac:dyDescent="0.25">
      <c r="A4289" t="s">
        <v>11711</v>
      </c>
      <c r="B4289" t="s">
        <v>4251</v>
      </c>
      <c r="C4289">
        <v>1</v>
      </c>
      <c r="D4289" t="s">
        <v>18</v>
      </c>
      <c r="E4289" t="s">
        <v>42</v>
      </c>
      <c r="F4289" s="1">
        <v>0.54166666666666663</v>
      </c>
      <c r="G4289" t="s">
        <v>11583</v>
      </c>
      <c r="H4289" t="s">
        <v>11584</v>
      </c>
      <c r="I4289">
        <v>120</v>
      </c>
      <c r="J4289">
        <v>0</v>
      </c>
      <c r="K4289" s="4">
        <v>1.1E+24</v>
      </c>
      <c r="L4289" t="s">
        <v>38</v>
      </c>
      <c r="M4289" t="s">
        <v>915</v>
      </c>
      <c r="N4289" t="s">
        <v>11511</v>
      </c>
      <c r="O4289" t="s">
        <v>331</v>
      </c>
      <c r="P4289" t="s">
        <v>9372</v>
      </c>
      <c r="Q4289" t="s">
        <v>4691</v>
      </c>
    </row>
    <row r="4290" spans="1:17" x14ac:dyDescent="0.25">
      <c r="A4290" t="s">
        <v>11711</v>
      </c>
      <c r="B4290" t="s">
        <v>4251</v>
      </c>
      <c r="C4290">
        <v>2</v>
      </c>
      <c r="D4290" t="s">
        <v>18</v>
      </c>
      <c r="E4290" t="s">
        <v>42</v>
      </c>
      <c r="F4290" s="1">
        <v>0.625</v>
      </c>
      <c r="G4290" t="s">
        <v>11583</v>
      </c>
      <c r="H4290" t="s">
        <v>11584</v>
      </c>
      <c r="I4290">
        <v>120</v>
      </c>
      <c r="J4290">
        <v>49</v>
      </c>
      <c r="K4290" s="4">
        <v>1.1E+24</v>
      </c>
      <c r="L4290" t="s">
        <v>38</v>
      </c>
      <c r="M4290" t="s">
        <v>915</v>
      </c>
      <c r="N4290" t="s">
        <v>11511</v>
      </c>
      <c r="O4290" t="s">
        <v>331</v>
      </c>
      <c r="P4290" t="s">
        <v>9372</v>
      </c>
      <c r="Q4290" t="s">
        <v>4692</v>
      </c>
    </row>
    <row r="4291" spans="1:17" x14ac:dyDescent="0.25">
      <c r="A4291" t="s">
        <v>11711</v>
      </c>
      <c r="B4291" t="s">
        <v>4251</v>
      </c>
      <c r="C4291">
        <v>3</v>
      </c>
      <c r="D4291" t="s">
        <v>18</v>
      </c>
      <c r="E4291" t="s">
        <v>42</v>
      </c>
      <c r="F4291" s="1">
        <v>0.66666666666666663</v>
      </c>
      <c r="G4291" t="s">
        <v>11585</v>
      </c>
      <c r="H4291" t="s">
        <v>11584</v>
      </c>
      <c r="I4291">
        <v>120</v>
      </c>
      <c r="J4291">
        <v>0</v>
      </c>
      <c r="K4291" s="4">
        <v>1.1E+24</v>
      </c>
      <c r="L4291" t="s">
        <v>38</v>
      </c>
      <c r="M4291" t="s">
        <v>915</v>
      </c>
      <c r="N4291" t="s">
        <v>11511</v>
      </c>
      <c r="O4291" t="s">
        <v>331</v>
      </c>
      <c r="P4291" t="s">
        <v>9372</v>
      </c>
      <c r="Q4291" t="s">
        <v>4693</v>
      </c>
    </row>
    <row r="4292" spans="1:17" x14ac:dyDescent="0.25">
      <c r="A4292" t="s">
        <v>11711</v>
      </c>
      <c r="B4292" t="s">
        <v>2649</v>
      </c>
      <c r="C4292">
        <v>1</v>
      </c>
      <c r="D4292" t="s">
        <v>18</v>
      </c>
      <c r="E4292" t="s">
        <v>33</v>
      </c>
      <c r="F4292" s="1">
        <v>0.58333333333333337</v>
      </c>
      <c r="G4292" t="s">
        <v>11586</v>
      </c>
      <c r="H4292" t="s">
        <v>11587</v>
      </c>
      <c r="I4292">
        <v>120</v>
      </c>
      <c r="J4292">
        <v>49</v>
      </c>
      <c r="K4292" s="4">
        <v>1E+22</v>
      </c>
      <c r="L4292" t="s">
        <v>38</v>
      </c>
      <c r="M4292" t="s">
        <v>915</v>
      </c>
      <c r="N4292" t="s">
        <v>11511</v>
      </c>
      <c r="O4292" t="s">
        <v>331</v>
      </c>
      <c r="P4292" t="s">
        <v>9372</v>
      </c>
      <c r="Q4292" t="s">
        <v>4694</v>
      </c>
    </row>
    <row r="4293" spans="1:17" x14ac:dyDescent="0.25">
      <c r="A4293" t="s">
        <v>11711</v>
      </c>
      <c r="B4293" t="s">
        <v>2649</v>
      </c>
      <c r="C4293">
        <v>2</v>
      </c>
      <c r="D4293" t="s">
        <v>18</v>
      </c>
      <c r="E4293" t="s">
        <v>33</v>
      </c>
      <c r="F4293" s="1">
        <v>0.66666666666666663</v>
      </c>
      <c r="G4293" t="s">
        <v>11586</v>
      </c>
      <c r="H4293" t="s">
        <v>11587</v>
      </c>
      <c r="I4293">
        <v>120</v>
      </c>
      <c r="J4293">
        <v>0</v>
      </c>
      <c r="K4293" s="4">
        <v>1E+22</v>
      </c>
      <c r="L4293" t="s">
        <v>38</v>
      </c>
      <c r="M4293" t="s">
        <v>915</v>
      </c>
      <c r="N4293" t="s">
        <v>11511</v>
      </c>
      <c r="O4293" t="s">
        <v>331</v>
      </c>
      <c r="P4293" t="s">
        <v>9372</v>
      </c>
      <c r="Q4293" t="s">
        <v>4695</v>
      </c>
    </row>
    <row r="4294" spans="1:17" x14ac:dyDescent="0.25">
      <c r="A4294" t="s">
        <v>11711</v>
      </c>
      <c r="B4294" t="s">
        <v>2651</v>
      </c>
      <c r="C4294">
        <v>1</v>
      </c>
      <c r="D4294" t="s">
        <v>18</v>
      </c>
      <c r="E4294" t="s">
        <v>33</v>
      </c>
      <c r="F4294" s="1">
        <v>0.54166666666666663</v>
      </c>
      <c r="G4294" t="s">
        <v>11712</v>
      </c>
      <c r="H4294" t="s">
        <v>3478</v>
      </c>
      <c r="I4294">
        <v>120</v>
      </c>
      <c r="J4294">
        <v>49</v>
      </c>
      <c r="K4294" s="4">
        <v>1.1E+32</v>
      </c>
      <c r="L4294" t="s">
        <v>11713</v>
      </c>
      <c r="M4294" t="s">
        <v>915</v>
      </c>
      <c r="N4294" t="s">
        <v>11511</v>
      </c>
      <c r="O4294" t="s">
        <v>331</v>
      </c>
      <c r="P4294" t="s">
        <v>9372</v>
      </c>
      <c r="Q4294" t="s">
        <v>4696</v>
      </c>
    </row>
    <row r="4295" spans="1:17" x14ac:dyDescent="0.25">
      <c r="A4295" t="s">
        <v>11711</v>
      </c>
      <c r="B4295" t="s">
        <v>405</v>
      </c>
      <c r="C4295">
        <v>1</v>
      </c>
      <c r="D4295" t="s">
        <v>18</v>
      </c>
      <c r="E4295" t="s">
        <v>19</v>
      </c>
      <c r="F4295" s="1">
        <v>0.54166666666666663</v>
      </c>
      <c r="G4295" t="s">
        <v>11588</v>
      </c>
      <c r="H4295" t="s">
        <v>11589</v>
      </c>
      <c r="I4295">
        <v>180</v>
      </c>
      <c r="J4295">
        <v>0</v>
      </c>
      <c r="K4295" s="4">
        <v>1E+21</v>
      </c>
      <c r="L4295" t="s">
        <v>38</v>
      </c>
      <c r="M4295" t="s">
        <v>24</v>
      </c>
      <c r="N4295" t="s">
        <v>11511</v>
      </c>
      <c r="O4295" t="s">
        <v>331</v>
      </c>
      <c r="P4295" t="s">
        <v>395</v>
      </c>
      <c r="Q4295" t="s">
        <v>4697</v>
      </c>
    </row>
    <row r="4296" spans="1:17" x14ac:dyDescent="0.25">
      <c r="A4296" t="s">
        <v>11711</v>
      </c>
      <c r="B4296" t="s">
        <v>405</v>
      </c>
      <c r="C4296">
        <v>2</v>
      </c>
      <c r="D4296" t="s">
        <v>18</v>
      </c>
      <c r="E4296" t="s">
        <v>33</v>
      </c>
      <c r="F4296" s="1">
        <v>0.54166666666666663</v>
      </c>
      <c r="G4296" t="s">
        <v>11588</v>
      </c>
      <c r="H4296" t="s">
        <v>11590</v>
      </c>
      <c r="I4296">
        <v>180</v>
      </c>
      <c r="J4296">
        <v>10</v>
      </c>
      <c r="K4296" s="4">
        <v>1E+21</v>
      </c>
      <c r="L4296" t="s">
        <v>38</v>
      </c>
      <c r="M4296" t="s">
        <v>24</v>
      </c>
      <c r="N4296" t="s">
        <v>11511</v>
      </c>
      <c r="O4296" t="s">
        <v>331</v>
      </c>
      <c r="P4296" t="s">
        <v>395</v>
      </c>
      <c r="Q4296" t="s">
        <v>4698</v>
      </c>
    </row>
    <row r="4297" spans="1:17" x14ac:dyDescent="0.25">
      <c r="A4297" t="s">
        <v>11711</v>
      </c>
      <c r="B4297" t="s">
        <v>405</v>
      </c>
      <c r="C4297">
        <v>3</v>
      </c>
      <c r="D4297" t="s">
        <v>18</v>
      </c>
      <c r="E4297" t="s">
        <v>29</v>
      </c>
      <c r="F4297" s="1">
        <v>0.54166666666666663</v>
      </c>
      <c r="G4297" t="s">
        <v>11588</v>
      </c>
      <c r="H4297" t="s">
        <v>11591</v>
      </c>
      <c r="I4297">
        <v>180</v>
      </c>
      <c r="J4297">
        <v>9</v>
      </c>
      <c r="K4297" s="4">
        <v>1E+21</v>
      </c>
      <c r="L4297" t="s">
        <v>38</v>
      </c>
      <c r="M4297" t="s">
        <v>24</v>
      </c>
      <c r="N4297" t="s">
        <v>11511</v>
      </c>
      <c r="O4297" t="s">
        <v>331</v>
      </c>
      <c r="P4297" t="s">
        <v>395</v>
      </c>
      <c r="Q4297" t="s">
        <v>4699</v>
      </c>
    </row>
    <row r="4298" spans="1:17" x14ac:dyDescent="0.25">
      <c r="A4298" t="s">
        <v>11711</v>
      </c>
      <c r="B4298" t="s">
        <v>405</v>
      </c>
      <c r="C4298">
        <v>4</v>
      </c>
      <c r="D4298" t="s">
        <v>18</v>
      </c>
      <c r="E4298" t="s">
        <v>19</v>
      </c>
      <c r="F4298" s="1">
        <v>0.54166666666666663</v>
      </c>
      <c r="G4298" t="s">
        <v>11588</v>
      </c>
      <c r="H4298" t="s">
        <v>11592</v>
      </c>
      <c r="I4298">
        <v>180</v>
      </c>
      <c r="J4298">
        <v>0</v>
      </c>
      <c r="K4298" s="4">
        <v>1E+20</v>
      </c>
      <c r="L4298" t="s">
        <v>38</v>
      </c>
      <c r="M4298" t="s">
        <v>24</v>
      </c>
      <c r="N4298" t="s">
        <v>11511</v>
      </c>
      <c r="O4298" t="s">
        <v>331</v>
      </c>
      <c r="P4298" t="s">
        <v>395</v>
      </c>
      <c r="Q4298" t="s">
        <v>4700</v>
      </c>
    </row>
    <row r="4299" spans="1:17" x14ac:dyDescent="0.25">
      <c r="A4299" t="s">
        <v>11711</v>
      </c>
      <c r="B4299" t="s">
        <v>405</v>
      </c>
      <c r="C4299">
        <v>5</v>
      </c>
      <c r="D4299" t="s">
        <v>18</v>
      </c>
      <c r="E4299" t="s">
        <v>33</v>
      </c>
      <c r="F4299" s="1">
        <v>0.54166666666666663</v>
      </c>
      <c r="G4299" t="s">
        <v>11588</v>
      </c>
      <c r="H4299" t="s">
        <v>11593</v>
      </c>
      <c r="I4299">
        <v>180</v>
      </c>
      <c r="J4299">
        <v>11</v>
      </c>
      <c r="K4299" s="4">
        <v>1E+20</v>
      </c>
      <c r="L4299" t="s">
        <v>38</v>
      </c>
      <c r="M4299" t="s">
        <v>24</v>
      </c>
      <c r="N4299" t="s">
        <v>11511</v>
      </c>
      <c r="O4299" t="s">
        <v>331</v>
      </c>
      <c r="P4299" t="s">
        <v>395</v>
      </c>
      <c r="Q4299" t="s">
        <v>4701</v>
      </c>
    </row>
    <row r="4300" spans="1:17" x14ac:dyDescent="0.25">
      <c r="A4300" t="s">
        <v>11711</v>
      </c>
      <c r="B4300" t="s">
        <v>405</v>
      </c>
      <c r="C4300">
        <v>6</v>
      </c>
      <c r="D4300" t="s">
        <v>18</v>
      </c>
      <c r="E4300" t="s">
        <v>29</v>
      </c>
      <c r="F4300" s="1">
        <v>0.54166666666666663</v>
      </c>
      <c r="G4300" t="s">
        <v>11588</v>
      </c>
      <c r="H4300" t="s">
        <v>11594</v>
      </c>
      <c r="I4300">
        <v>180</v>
      </c>
      <c r="J4300">
        <v>5</v>
      </c>
      <c r="K4300" s="4">
        <v>1E+20</v>
      </c>
      <c r="L4300" t="s">
        <v>38</v>
      </c>
      <c r="M4300" t="s">
        <v>24</v>
      </c>
      <c r="N4300" t="s">
        <v>11511</v>
      </c>
      <c r="O4300" t="s">
        <v>331</v>
      </c>
      <c r="P4300" t="s">
        <v>395</v>
      </c>
      <c r="Q4300" t="s">
        <v>4702</v>
      </c>
    </row>
    <row r="4301" spans="1:17" x14ac:dyDescent="0.25">
      <c r="A4301" t="s">
        <v>11711</v>
      </c>
      <c r="B4301" t="s">
        <v>405</v>
      </c>
      <c r="C4301">
        <v>7</v>
      </c>
      <c r="D4301" t="s">
        <v>18</v>
      </c>
      <c r="E4301" t="s">
        <v>29</v>
      </c>
      <c r="F4301" s="1">
        <v>0.54166666666666663</v>
      </c>
      <c r="G4301" t="s">
        <v>11588</v>
      </c>
      <c r="H4301" t="s">
        <v>11595</v>
      </c>
      <c r="I4301">
        <v>180</v>
      </c>
      <c r="J4301">
        <v>7</v>
      </c>
      <c r="K4301" s="4">
        <v>1E+19</v>
      </c>
      <c r="L4301" t="s">
        <v>38</v>
      </c>
      <c r="M4301" t="s">
        <v>24</v>
      </c>
      <c r="N4301" t="s">
        <v>11511</v>
      </c>
      <c r="O4301" t="s">
        <v>331</v>
      </c>
      <c r="P4301" t="s">
        <v>395</v>
      </c>
      <c r="Q4301" t="s">
        <v>4703</v>
      </c>
    </row>
    <row r="4302" spans="1:17" x14ac:dyDescent="0.25">
      <c r="A4302" t="s">
        <v>11711</v>
      </c>
      <c r="B4302" t="s">
        <v>405</v>
      </c>
      <c r="C4302">
        <v>8</v>
      </c>
      <c r="D4302" t="s">
        <v>18</v>
      </c>
      <c r="E4302" t="s">
        <v>19</v>
      </c>
      <c r="F4302" s="1">
        <v>0.54166666666666663</v>
      </c>
      <c r="G4302" t="s">
        <v>11588</v>
      </c>
      <c r="H4302" t="s">
        <v>11596</v>
      </c>
      <c r="I4302">
        <v>180</v>
      </c>
      <c r="J4302">
        <v>0</v>
      </c>
      <c r="K4302" s="4">
        <v>1E+19</v>
      </c>
      <c r="L4302" t="s">
        <v>38</v>
      </c>
      <c r="M4302" t="s">
        <v>24</v>
      </c>
      <c r="N4302" t="s">
        <v>11511</v>
      </c>
      <c r="O4302" t="s">
        <v>331</v>
      </c>
      <c r="P4302" t="s">
        <v>395</v>
      </c>
      <c r="Q4302" t="s">
        <v>4704</v>
      </c>
    </row>
    <row r="4303" spans="1:17" x14ac:dyDescent="0.25">
      <c r="A4303" t="s">
        <v>11711</v>
      </c>
      <c r="B4303" t="s">
        <v>405</v>
      </c>
      <c r="C4303">
        <v>9</v>
      </c>
      <c r="D4303" t="s">
        <v>18</v>
      </c>
      <c r="E4303" t="s">
        <v>33</v>
      </c>
      <c r="F4303" s="1">
        <v>0.54166666666666663</v>
      </c>
      <c r="G4303" t="s">
        <v>11588</v>
      </c>
      <c r="H4303" t="s">
        <v>11597</v>
      </c>
      <c r="I4303">
        <v>180</v>
      </c>
      <c r="J4303">
        <v>7</v>
      </c>
      <c r="K4303" s="4">
        <v>1E+19</v>
      </c>
      <c r="L4303" t="s">
        <v>38</v>
      </c>
      <c r="M4303" t="s">
        <v>24</v>
      </c>
      <c r="N4303" t="s">
        <v>11511</v>
      </c>
      <c r="O4303" t="s">
        <v>331</v>
      </c>
      <c r="P4303" t="s">
        <v>395</v>
      </c>
      <c r="Q4303" t="s">
        <v>4705</v>
      </c>
    </row>
    <row r="4304" spans="1:17" x14ac:dyDescent="0.25">
      <c r="A4304" t="s">
        <v>11711</v>
      </c>
      <c r="B4304" t="s">
        <v>418</v>
      </c>
      <c r="C4304">
        <v>1</v>
      </c>
      <c r="D4304" t="s">
        <v>18</v>
      </c>
      <c r="E4304" t="s">
        <v>37</v>
      </c>
      <c r="F4304" s="1">
        <v>0.54166666666666663</v>
      </c>
      <c r="G4304" t="s">
        <v>11553</v>
      </c>
      <c r="H4304" t="s">
        <v>2661</v>
      </c>
      <c r="I4304">
        <v>180</v>
      </c>
      <c r="J4304">
        <v>9</v>
      </c>
      <c r="K4304" s="4">
        <v>1.0000000000000001E+44</v>
      </c>
      <c r="L4304" t="s">
        <v>11713</v>
      </c>
      <c r="M4304" t="s">
        <v>24</v>
      </c>
      <c r="N4304" t="s">
        <v>11511</v>
      </c>
      <c r="O4304" t="s">
        <v>331</v>
      </c>
      <c r="P4304" t="s">
        <v>395</v>
      </c>
      <c r="Q4304" t="s">
        <v>4706</v>
      </c>
    </row>
    <row r="4305" spans="1:17" x14ac:dyDescent="0.25">
      <c r="A4305" t="s">
        <v>11711</v>
      </c>
      <c r="B4305" t="s">
        <v>418</v>
      </c>
      <c r="C4305">
        <v>2</v>
      </c>
      <c r="D4305" t="s">
        <v>18</v>
      </c>
      <c r="E4305" t="s">
        <v>37</v>
      </c>
      <c r="F4305" s="1">
        <v>0.54166666666666663</v>
      </c>
      <c r="G4305" t="s">
        <v>11553</v>
      </c>
      <c r="H4305" t="s">
        <v>2661</v>
      </c>
      <c r="I4305">
        <v>180</v>
      </c>
      <c r="J4305">
        <v>10</v>
      </c>
      <c r="K4305" s="4">
        <v>1E+43</v>
      </c>
      <c r="L4305" t="s">
        <v>11713</v>
      </c>
      <c r="M4305" t="s">
        <v>24</v>
      </c>
      <c r="N4305" t="s">
        <v>11511</v>
      </c>
      <c r="O4305" t="s">
        <v>331</v>
      </c>
      <c r="P4305" t="s">
        <v>395</v>
      </c>
      <c r="Q4305" t="s">
        <v>4707</v>
      </c>
    </row>
    <row r="4306" spans="1:17" x14ac:dyDescent="0.25">
      <c r="A4306" t="s">
        <v>11711</v>
      </c>
      <c r="B4306" t="s">
        <v>418</v>
      </c>
      <c r="C4306">
        <v>3</v>
      </c>
      <c r="D4306" t="s">
        <v>18</v>
      </c>
      <c r="E4306" t="s">
        <v>37</v>
      </c>
      <c r="F4306" s="1">
        <v>0.54166666666666663</v>
      </c>
      <c r="G4306" t="s">
        <v>11553</v>
      </c>
      <c r="H4306" t="s">
        <v>2661</v>
      </c>
      <c r="I4306">
        <v>180</v>
      </c>
      <c r="J4306">
        <v>10</v>
      </c>
      <c r="K4306" s="4">
        <v>1E+42</v>
      </c>
      <c r="L4306" t="s">
        <v>11713</v>
      </c>
      <c r="M4306" t="s">
        <v>24</v>
      </c>
      <c r="N4306" t="s">
        <v>11511</v>
      </c>
      <c r="O4306" t="s">
        <v>331</v>
      </c>
      <c r="P4306" t="s">
        <v>395</v>
      </c>
      <c r="Q4306" t="s">
        <v>4708</v>
      </c>
    </row>
    <row r="4307" spans="1:17" x14ac:dyDescent="0.25">
      <c r="A4307" t="s">
        <v>11711</v>
      </c>
      <c r="B4307" t="s">
        <v>418</v>
      </c>
      <c r="C4307">
        <v>4</v>
      </c>
      <c r="D4307" t="s">
        <v>18</v>
      </c>
      <c r="E4307" t="s">
        <v>37</v>
      </c>
      <c r="F4307" s="1">
        <v>0.54166666666666663</v>
      </c>
      <c r="G4307" t="s">
        <v>11553</v>
      </c>
      <c r="H4307" t="s">
        <v>2661</v>
      </c>
      <c r="I4307">
        <v>180</v>
      </c>
      <c r="J4307">
        <v>10</v>
      </c>
      <c r="K4307" s="4">
        <v>1E+41</v>
      </c>
      <c r="L4307" t="s">
        <v>11713</v>
      </c>
      <c r="M4307" t="s">
        <v>24</v>
      </c>
      <c r="N4307" t="s">
        <v>11511</v>
      </c>
      <c r="O4307" t="s">
        <v>331</v>
      </c>
      <c r="P4307" t="s">
        <v>395</v>
      </c>
      <c r="Q4307" t="s">
        <v>4709</v>
      </c>
    </row>
    <row r="4308" spans="1:17" x14ac:dyDescent="0.25">
      <c r="A4308" t="s">
        <v>11711</v>
      </c>
      <c r="B4308" t="s">
        <v>418</v>
      </c>
      <c r="C4308">
        <v>5</v>
      </c>
      <c r="D4308" t="s">
        <v>18</v>
      </c>
      <c r="E4308" t="s">
        <v>37</v>
      </c>
      <c r="F4308" s="1">
        <v>0.54166666666666663</v>
      </c>
      <c r="G4308" t="s">
        <v>11553</v>
      </c>
      <c r="H4308" t="s">
        <v>2661</v>
      </c>
      <c r="I4308">
        <v>180</v>
      </c>
      <c r="J4308">
        <v>10</v>
      </c>
      <c r="K4308" s="4">
        <v>9.9999999999999994E+38</v>
      </c>
      <c r="L4308" t="s">
        <v>11713</v>
      </c>
      <c r="M4308" t="s">
        <v>24</v>
      </c>
      <c r="N4308" t="s">
        <v>11511</v>
      </c>
      <c r="O4308" t="s">
        <v>331</v>
      </c>
      <c r="P4308" t="s">
        <v>395</v>
      </c>
      <c r="Q4308" t="s">
        <v>4710</v>
      </c>
    </row>
    <row r="4309" spans="1:17" x14ac:dyDescent="0.25">
      <c r="A4309" t="s">
        <v>11711</v>
      </c>
      <c r="B4309" t="s">
        <v>579</v>
      </c>
      <c r="C4309">
        <v>1</v>
      </c>
      <c r="D4309" t="s">
        <v>18</v>
      </c>
      <c r="E4309" t="s">
        <v>33</v>
      </c>
      <c r="F4309" s="1">
        <v>0.54166666666666663</v>
      </c>
      <c r="G4309" t="s">
        <v>11284</v>
      </c>
      <c r="H4309" t="s">
        <v>11714</v>
      </c>
      <c r="I4309">
        <v>180</v>
      </c>
      <c r="J4309">
        <v>49</v>
      </c>
      <c r="K4309" s="4">
        <v>1.1111E+43</v>
      </c>
      <c r="L4309" t="s">
        <v>11713</v>
      </c>
      <c r="M4309" t="s">
        <v>24</v>
      </c>
      <c r="N4309" t="s">
        <v>11511</v>
      </c>
      <c r="O4309" t="s">
        <v>331</v>
      </c>
      <c r="P4309" t="s">
        <v>395</v>
      </c>
      <c r="Q4309" t="s">
        <v>4713</v>
      </c>
    </row>
    <row r="4310" spans="1:17" x14ac:dyDescent="0.25">
      <c r="A4310" t="s">
        <v>11711</v>
      </c>
      <c r="B4310" t="s">
        <v>2839</v>
      </c>
      <c r="C4310" t="s">
        <v>411</v>
      </c>
      <c r="D4310" t="s">
        <v>18</v>
      </c>
      <c r="E4310" t="s">
        <v>29</v>
      </c>
      <c r="F4310" s="1">
        <v>0.54166666666666663</v>
      </c>
      <c r="G4310" t="s">
        <v>11284</v>
      </c>
      <c r="H4310" t="s">
        <v>11715</v>
      </c>
      <c r="I4310">
        <v>180</v>
      </c>
      <c r="J4310">
        <v>49</v>
      </c>
      <c r="K4310" s="4">
        <v>1.1001000000000001E+42</v>
      </c>
      <c r="L4310" t="s">
        <v>11713</v>
      </c>
      <c r="M4310" t="s">
        <v>24</v>
      </c>
      <c r="N4310" t="s">
        <v>11511</v>
      </c>
      <c r="O4310" t="s">
        <v>331</v>
      </c>
      <c r="P4310" t="s">
        <v>395</v>
      </c>
      <c r="Q4310" t="s">
        <v>4714</v>
      </c>
    </row>
    <row r="4311" spans="1:17" x14ac:dyDescent="0.25">
      <c r="A4311" t="s">
        <v>11711</v>
      </c>
      <c r="B4311" t="s">
        <v>2839</v>
      </c>
      <c r="C4311" t="s">
        <v>413</v>
      </c>
      <c r="D4311" t="s">
        <v>18</v>
      </c>
      <c r="E4311" t="s">
        <v>29</v>
      </c>
      <c r="F4311" s="1">
        <v>0.58333333333333337</v>
      </c>
      <c r="G4311" t="s">
        <v>11716</v>
      </c>
      <c r="H4311" t="s">
        <v>11717</v>
      </c>
      <c r="I4311">
        <v>120</v>
      </c>
      <c r="J4311">
        <v>49</v>
      </c>
      <c r="K4311" s="4">
        <v>1.001E+43</v>
      </c>
      <c r="L4311" t="s">
        <v>11713</v>
      </c>
      <c r="M4311" t="s">
        <v>915</v>
      </c>
      <c r="N4311" t="s">
        <v>11511</v>
      </c>
      <c r="O4311" t="s">
        <v>331</v>
      </c>
      <c r="P4311" t="s">
        <v>395</v>
      </c>
      <c r="Q4311" t="s">
        <v>4714</v>
      </c>
    </row>
    <row r="4312" spans="1:17" x14ac:dyDescent="0.25">
      <c r="A4312" t="s">
        <v>11711</v>
      </c>
      <c r="B4312" t="s">
        <v>2660</v>
      </c>
      <c r="C4312">
        <v>1</v>
      </c>
      <c r="D4312" t="s">
        <v>18</v>
      </c>
      <c r="E4312" t="s">
        <v>29</v>
      </c>
      <c r="F4312" s="1">
        <v>0.54166666666666663</v>
      </c>
      <c r="G4312" t="s">
        <v>11243</v>
      </c>
      <c r="H4312" t="s">
        <v>11718</v>
      </c>
      <c r="I4312">
        <v>180</v>
      </c>
      <c r="J4312">
        <v>18</v>
      </c>
      <c r="K4312" s="4">
        <v>9.9999999999999995E+33</v>
      </c>
      <c r="L4312" t="s">
        <v>11713</v>
      </c>
      <c r="M4312" t="s">
        <v>915</v>
      </c>
      <c r="N4312" t="s">
        <v>11511</v>
      </c>
      <c r="O4312" t="s">
        <v>331</v>
      </c>
      <c r="P4312" t="s">
        <v>395</v>
      </c>
      <c r="Q4312" t="s">
        <v>4715</v>
      </c>
    </row>
    <row r="4313" spans="1:17" x14ac:dyDescent="0.25">
      <c r="A4313" t="s">
        <v>11711</v>
      </c>
      <c r="B4313" t="s">
        <v>2660</v>
      </c>
      <c r="C4313">
        <v>2</v>
      </c>
      <c r="D4313" t="s">
        <v>18</v>
      </c>
      <c r="E4313" t="s">
        <v>37</v>
      </c>
      <c r="F4313" s="1">
        <v>0.54166666666666663</v>
      </c>
      <c r="G4313" t="s">
        <v>11243</v>
      </c>
      <c r="H4313" t="s">
        <v>11719</v>
      </c>
      <c r="I4313">
        <v>180</v>
      </c>
      <c r="J4313">
        <v>16</v>
      </c>
      <c r="K4313" s="4">
        <v>9.9999999999999995E+33</v>
      </c>
      <c r="L4313" t="s">
        <v>11713</v>
      </c>
      <c r="M4313" t="s">
        <v>915</v>
      </c>
      <c r="N4313" t="s">
        <v>11511</v>
      </c>
      <c r="O4313" t="s">
        <v>331</v>
      </c>
      <c r="P4313" t="s">
        <v>395</v>
      </c>
      <c r="Q4313" t="s">
        <v>4716</v>
      </c>
    </row>
    <row r="4314" spans="1:17" x14ac:dyDescent="0.25">
      <c r="A4314" t="s">
        <v>11711</v>
      </c>
      <c r="B4314" t="s">
        <v>2660</v>
      </c>
      <c r="C4314">
        <v>3</v>
      </c>
      <c r="D4314" t="s">
        <v>18</v>
      </c>
      <c r="E4314" t="s">
        <v>29</v>
      </c>
      <c r="F4314" s="1">
        <v>0.54166666666666663</v>
      </c>
      <c r="G4314" t="s">
        <v>11243</v>
      </c>
      <c r="H4314" t="s">
        <v>11720</v>
      </c>
      <c r="I4314">
        <v>180</v>
      </c>
      <c r="J4314">
        <v>15</v>
      </c>
      <c r="K4314" s="4">
        <v>9.9999999999999995E+32</v>
      </c>
      <c r="L4314" t="s">
        <v>11713</v>
      </c>
      <c r="M4314" t="s">
        <v>915</v>
      </c>
      <c r="N4314" t="s">
        <v>11511</v>
      </c>
      <c r="O4314" t="s">
        <v>331</v>
      </c>
      <c r="P4314" t="s">
        <v>395</v>
      </c>
      <c r="Q4314" t="s">
        <v>4717</v>
      </c>
    </row>
    <row r="4315" spans="1:17" x14ac:dyDescent="0.25">
      <c r="A4315" t="s">
        <v>11711</v>
      </c>
      <c r="B4315" t="s">
        <v>17</v>
      </c>
      <c r="C4315">
        <v>1</v>
      </c>
      <c r="D4315" t="s">
        <v>18</v>
      </c>
      <c r="E4315" t="s">
        <v>33</v>
      </c>
      <c r="F4315" s="1">
        <v>0.45833333333333331</v>
      </c>
      <c r="G4315" t="s">
        <v>10775</v>
      </c>
      <c r="H4315" t="s">
        <v>2647</v>
      </c>
      <c r="I4315">
        <v>60</v>
      </c>
      <c r="J4315">
        <v>49</v>
      </c>
      <c r="K4315" s="4">
        <v>1.11111E+24</v>
      </c>
      <c r="L4315" t="s">
        <v>38</v>
      </c>
      <c r="M4315" t="s">
        <v>915</v>
      </c>
      <c r="N4315" t="s">
        <v>11511</v>
      </c>
      <c r="O4315" t="s">
        <v>331</v>
      </c>
      <c r="P4315" t="s">
        <v>20</v>
      </c>
      <c r="Q4315" t="s">
        <v>4718</v>
      </c>
    </row>
    <row r="4316" spans="1:17" x14ac:dyDescent="0.25">
      <c r="A4316" t="s">
        <v>11711</v>
      </c>
      <c r="B4316" t="s">
        <v>28</v>
      </c>
      <c r="C4316">
        <v>1</v>
      </c>
      <c r="D4316" t="s">
        <v>18</v>
      </c>
      <c r="E4316" t="s">
        <v>37</v>
      </c>
      <c r="F4316" s="1">
        <v>0.45833333333333331</v>
      </c>
      <c r="G4316" t="s">
        <v>10775</v>
      </c>
      <c r="H4316" t="s">
        <v>3480</v>
      </c>
      <c r="I4316">
        <v>60</v>
      </c>
      <c r="J4316">
        <v>49</v>
      </c>
      <c r="K4316" s="4">
        <v>1.11111E+24</v>
      </c>
      <c r="L4316" t="s">
        <v>38</v>
      </c>
      <c r="M4316" t="s">
        <v>915</v>
      </c>
      <c r="N4316" t="s">
        <v>11511</v>
      </c>
      <c r="O4316" t="s">
        <v>331</v>
      </c>
      <c r="P4316" t="s">
        <v>20</v>
      </c>
      <c r="Q4316" t="s">
        <v>4719</v>
      </c>
    </row>
    <row r="4317" spans="1:17" x14ac:dyDescent="0.25">
      <c r="A4317" t="s">
        <v>11711</v>
      </c>
      <c r="B4317" t="s">
        <v>32</v>
      </c>
      <c r="C4317">
        <v>1</v>
      </c>
      <c r="D4317" t="s">
        <v>18</v>
      </c>
      <c r="E4317" t="s">
        <v>42</v>
      </c>
      <c r="F4317" s="1">
        <v>0.45833333333333331</v>
      </c>
      <c r="G4317" t="s">
        <v>10244</v>
      </c>
      <c r="H4317" t="s">
        <v>2647</v>
      </c>
      <c r="I4317">
        <v>60</v>
      </c>
      <c r="J4317">
        <v>49</v>
      </c>
      <c r="K4317" s="4">
        <v>1.11111E+24</v>
      </c>
      <c r="L4317" t="s">
        <v>38</v>
      </c>
      <c r="M4317" t="s">
        <v>915</v>
      </c>
      <c r="N4317" t="s">
        <v>11511</v>
      </c>
      <c r="O4317" t="s">
        <v>331</v>
      </c>
      <c r="P4317" t="s">
        <v>20</v>
      </c>
      <c r="Q4317" t="s">
        <v>4720</v>
      </c>
    </row>
    <row r="4318" spans="1:17" x14ac:dyDescent="0.25">
      <c r="A4318" t="s">
        <v>11711</v>
      </c>
      <c r="B4318" t="s">
        <v>479</v>
      </c>
      <c r="C4318">
        <v>1</v>
      </c>
      <c r="D4318" t="s">
        <v>18</v>
      </c>
      <c r="E4318" t="s">
        <v>29</v>
      </c>
      <c r="F4318" s="1">
        <v>0.41666666666666669</v>
      </c>
      <c r="G4318" t="s">
        <v>10244</v>
      </c>
      <c r="H4318" t="s">
        <v>3480</v>
      </c>
      <c r="I4318">
        <v>60</v>
      </c>
      <c r="J4318">
        <v>49</v>
      </c>
      <c r="K4318" s="4">
        <v>1.11111E+24</v>
      </c>
      <c r="L4318" t="s">
        <v>38</v>
      </c>
      <c r="M4318" t="s">
        <v>915</v>
      </c>
      <c r="N4318" t="s">
        <v>11511</v>
      </c>
      <c r="O4318" t="s">
        <v>331</v>
      </c>
      <c r="P4318" t="s">
        <v>20</v>
      </c>
      <c r="Q4318" t="s">
        <v>4721</v>
      </c>
    </row>
    <row r="4319" spans="1:17" x14ac:dyDescent="0.25">
      <c r="A4319" t="s">
        <v>11711</v>
      </c>
      <c r="B4319" t="s">
        <v>502</v>
      </c>
      <c r="C4319" t="s">
        <v>411</v>
      </c>
      <c r="D4319" t="s">
        <v>18</v>
      </c>
      <c r="E4319" t="s">
        <v>19</v>
      </c>
      <c r="F4319" s="1">
        <v>0.375</v>
      </c>
      <c r="G4319" t="s">
        <v>10609</v>
      </c>
      <c r="H4319" t="s">
        <v>38</v>
      </c>
      <c r="I4319">
        <v>120</v>
      </c>
      <c r="J4319">
        <v>49</v>
      </c>
      <c r="K4319" s="4">
        <v>1.111E+16</v>
      </c>
      <c r="L4319" t="s">
        <v>11713</v>
      </c>
      <c r="M4319" t="s">
        <v>915</v>
      </c>
      <c r="N4319" t="s">
        <v>11511</v>
      </c>
      <c r="O4319" t="s">
        <v>331</v>
      </c>
      <c r="P4319" t="s">
        <v>20</v>
      </c>
      <c r="Q4319" t="s">
        <v>4722</v>
      </c>
    </row>
    <row r="4320" spans="1:17" x14ac:dyDescent="0.25">
      <c r="A4320" t="s">
        <v>11711</v>
      </c>
      <c r="B4320" t="s">
        <v>502</v>
      </c>
      <c r="C4320" t="s">
        <v>413</v>
      </c>
      <c r="D4320" t="s">
        <v>18</v>
      </c>
      <c r="E4320" t="s">
        <v>29</v>
      </c>
      <c r="F4320" s="1">
        <v>0.41666666666666669</v>
      </c>
      <c r="G4320" t="s">
        <v>11721</v>
      </c>
      <c r="H4320" t="s">
        <v>11722</v>
      </c>
      <c r="I4320">
        <v>120</v>
      </c>
      <c r="J4320">
        <v>49</v>
      </c>
      <c r="K4320" s="4">
        <v>1.1111010001111099E+44</v>
      </c>
      <c r="L4320" t="s">
        <v>11713</v>
      </c>
      <c r="M4320" t="s">
        <v>915</v>
      </c>
      <c r="N4320" t="s">
        <v>11511</v>
      </c>
      <c r="O4320" t="s">
        <v>331</v>
      </c>
      <c r="P4320" t="s">
        <v>20</v>
      </c>
      <c r="Q4320" t="s">
        <v>4722</v>
      </c>
    </row>
    <row r="4321" spans="1:17" x14ac:dyDescent="0.25">
      <c r="A4321" t="s">
        <v>11711</v>
      </c>
      <c r="B4321" t="s">
        <v>504</v>
      </c>
      <c r="C4321" t="s">
        <v>411</v>
      </c>
      <c r="D4321" t="s">
        <v>18</v>
      </c>
      <c r="E4321" t="s">
        <v>33</v>
      </c>
      <c r="F4321" s="1">
        <v>0.41666666666666669</v>
      </c>
      <c r="G4321" t="s">
        <v>11723</v>
      </c>
      <c r="H4321" t="s">
        <v>11724</v>
      </c>
      <c r="I4321">
        <v>120</v>
      </c>
      <c r="J4321">
        <v>49</v>
      </c>
      <c r="K4321" s="4">
        <v>1.1111110001111099E+44</v>
      </c>
      <c r="L4321" t="s">
        <v>11713</v>
      </c>
      <c r="M4321" t="s">
        <v>915</v>
      </c>
      <c r="N4321" t="s">
        <v>11511</v>
      </c>
      <c r="O4321" t="s">
        <v>331</v>
      </c>
      <c r="P4321" t="s">
        <v>20</v>
      </c>
      <c r="Q4321" t="s">
        <v>4723</v>
      </c>
    </row>
    <row r="4322" spans="1:17" x14ac:dyDescent="0.25">
      <c r="A4322" t="s">
        <v>11711</v>
      </c>
      <c r="B4322" t="s">
        <v>504</v>
      </c>
      <c r="C4322" t="s">
        <v>413</v>
      </c>
      <c r="D4322" t="s">
        <v>18</v>
      </c>
      <c r="E4322" t="s">
        <v>37</v>
      </c>
      <c r="F4322" s="1">
        <v>0.41666666666666669</v>
      </c>
      <c r="G4322" t="s">
        <v>10609</v>
      </c>
      <c r="H4322" t="s">
        <v>38</v>
      </c>
      <c r="I4322">
        <v>120</v>
      </c>
      <c r="J4322">
        <v>49</v>
      </c>
      <c r="K4322" s="4">
        <v>1.111E+16</v>
      </c>
      <c r="L4322" t="s">
        <v>11713</v>
      </c>
      <c r="M4322" t="s">
        <v>915</v>
      </c>
      <c r="N4322" t="s">
        <v>11511</v>
      </c>
      <c r="O4322" t="s">
        <v>331</v>
      </c>
      <c r="P4322" t="s">
        <v>20</v>
      </c>
      <c r="Q4322" t="s">
        <v>4723</v>
      </c>
    </row>
    <row r="4323" spans="1:17" x14ac:dyDescent="0.25">
      <c r="A4323" t="s">
        <v>11711</v>
      </c>
      <c r="B4323" t="s">
        <v>36</v>
      </c>
      <c r="C4323">
        <v>1</v>
      </c>
      <c r="D4323" t="s">
        <v>18</v>
      </c>
      <c r="E4323" t="s">
        <v>37</v>
      </c>
      <c r="F4323" s="1">
        <v>0.70833333333333337</v>
      </c>
      <c r="G4323" t="s">
        <v>10646</v>
      </c>
      <c r="H4323" t="s">
        <v>4711</v>
      </c>
      <c r="I4323">
        <v>120</v>
      </c>
      <c r="J4323">
        <v>49</v>
      </c>
      <c r="K4323" s="4">
        <v>9.9999999999999994E+38</v>
      </c>
      <c r="L4323" t="s">
        <v>38</v>
      </c>
      <c r="M4323" t="s">
        <v>915</v>
      </c>
      <c r="N4323" t="s">
        <v>11511</v>
      </c>
      <c r="O4323" t="s">
        <v>331</v>
      </c>
      <c r="P4323" t="s">
        <v>39</v>
      </c>
      <c r="Q4323" t="s">
        <v>4724</v>
      </c>
    </row>
    <row r="4324" spans="1:17" x14ac:dyDescent="0.25">
      <c r="A4324" t="s">
        <v>11725</v>
      </c>
      <c r="B4324" t="s">
        <v>405</v>
      </c>
      <c r="C4324">
        <v>1</v>
      </c>
      <c r="D4324" t="s">
        <v>18</v>
      </c>
      <c r="E4324" t="s">
        <v>37</v>
      </c>
      <c r="F4324" s="1">
        <v>0.375</v>
      </c>
      <c r="G4324" t="s">
        <v>11726</v>
      </c>
      <c r="H4324" t="s">
        <v>4712</v>
      </c>
      <c r="I4324">
        <v>180</v>
      </c>
      <c r="J4324">
        <v>33</v>
      </c>
      <c r="K4324" s="4">
        <v>1.1111E+34</v>
      </c>
      <c r="L4324" t="s">
        <v>11727</v>
      </c>
      <c r="M4324" t="s">
        <v>24</v>
      </c>
      <c r="N4324" t="s">
        <v>11511</v>
      </c>
      <c r="O4324" t="s">
        <v>331</v>
      </c>
      <c r="P4324" t="s">
        <v>395</v>
      </c>
      <c r="Q4324" t="s">
        <v>4725</v>
      </c>
    </row>
    <row r="4325" spans="1:17" x14ac:dyDescent="0.25">
      <c r="A4325" t="s">
        <v>11725</v>
      </c>
      <c r="B4325" t="s">
        <v>418</v>
      </c>
      <c r="C4325">
        <v>1</v>
      </c>
      <c r="D4325" t="s">
        <v>18</v>
      </c>
      <c r="E4325" t="s">
        <v>37</v>
      </c>
      <c r="F4325" s="1">
        <v>0.375</v>
      </c>
      <c r="G4325" t="s">
        <v>11726</v>
      </c>
      <c r="H4325" t="s">
        <v>4712</v>
      </c>
      <c r="I4325">
        <v>180</v>
      </c>
      <c r="J4325">
        <v>33</v>
      </c>
      <c r="K4325" s="4">
        <v>1.1111100111111E+24</v>
      </c>
      <c r="L4325" t="s">
        <v>11727</v>
      </c>
      <c r="M4325" t="s">
        <v>24</v>
      </c>
      <c r="N4325" t="s">
        <v>11511</v>
      </c>
      <c r="O4325" t="s">
        <v>331</v>
      </c>
      <c r="P4325" t="s">
        <v>395</v>
      </c>
      <c r="Q4325" t="s">
        <v>4726</v>
      </c>
    </row>
    <row r="4326" spans="1:17" x14ac:dyDescent="0.25">
      <c r="A4326" t="s">
        <v>11725</v>
      </c>
      <c r="B4326" t="s">
        <v>579</v>
      </c>
      <c r="C4326">
        <v>1</v>
      </c>
      <c r="D4326" t="s">
        <v>18</v>
      </c>
      <c r="E4326" t="s">
        <v>33</v>
      </c>
      <c r="F4326" s="1">
        <v>0.375</v>
      </c>
      <c r="G4326" t="s">
        <v>11726</v>
      </c>
      <c r="H4326" t="s">
        <v>4712</v>
      </c>
      <c r="I4326">
        <v>180</v>
      </c>
      <c r="J4326">
        <v>33</v>
      </c>
      <c r="K4326" s="4">
        <v>1.1111100111111E+24</v>
      </c>
      <c r="L4326" t="s">
        <v>11727</v>
      </c>
      <c r="M4326" t="s">
        <v>24</v>
      </c>
      <c r="N4326" t="s">
        <v>11511</v>
      </c>
      <c r="O4326" t="s">
        <v>331</v>
      </c>
      <c r="P4326" t="s">
        <v>395</v>
      </c>
      <c r="Q4326" t="s">
        <v>4727</v>
      </c>
    </row>
    <row r="4327" spans="1:17" x14ac:dyDescent="0.25">
      <c r="A4327" t="s">
        <v>11725</v>
      </c>
      <c r="B4327" t="s">
        <v>17</v>
      </c>
      <c r="C4327" t="s">
        <v>411</v>
      </c>
      <c r="D4327" t="s">
        <v>18</v>
      </c>
      <c r="E4327" t="s">
        <v>33</v>
      </c>
      <c r="F4327" s="1">
        <v>0.58333333333333337</v>
      </c>
      <c r="G4327" t="s">
        <v>9177</v>
      </c>
      <c r="H4327" t="s">
        <v>4435</v>
      </c>
      <c r="I4327">
        <v>60</v>
      </c>
      <c r="J4327">
        <v>33</v>
      </c>
      <c r="K4327" s="4">
        <v>1.1111110001111099E+44</v>
      </c>
      <c r="L4327" t="s">
        <v>11727</v>
      </c>
      <c r="M4327" t="s">
        <v>24</v>
      </c>
      <c r="N4327" t="s">
        <v>11511</v>
      </c>
      <c r="O4327" t="s">
        <v>331</v>
      </c>
      <c r="P4327" t="s">
        <v>20</v>
      </c>
      <c r="Q4327" t="s">
        <v>4728</v>
      </c>
    </row>
    <row r="4328" spans="1:17" x14ac:dyDescent="0.25">
      <c r="A4328" t="s">
        <v>11725</v>
      </c>
      <c r="B4328" t="s">
        <v>17</v>
      </c>
      <c r="C4328" t="s">
        <v>413</v>
      </c>
      <c r="D4328" t="s">
        <v>18</v>
      </c>
      <c r="E4328" t="s">
        <v>42</v>
      </c>
      <c r="F4328" s="1">
        <v>0.66666666666666663</v>
      </c>
      <c r="G4328" t="s">
        <v>9831</v>
      </c>
      <c r="H4328" t="s">
        <v>11728</v>
      </c>
      <c r="I4328">
        <v>60</v>
      </c>
      <c r="J4328">
        <v>33</v>
      </c>
      <c r="K4328" s="4">
        <v>1.1111100111111E+24</v>
      </c>
      <c r="L4328" t="s">
        <v>11727</v>
      </c>
      <c r="M4328" t="s">
        <v>915</v>
      </c>
      <c r="N4328" t="s">
        <v>11511</v>
      </c>
      <c r="O4328" t="s">
        <v>331</v>
      </c>
      <c r="P4328" t="s">
        <v>20</v>
      </c>
      <c r="Q4328" t="s">
        <v>4728</v>
      </c>
    </row>
    <row r="4329" spans="1:17" x14ac:dyDescent="0.25">
      <c r="A4329" t="s">
        <v>11725</v>
      </c>
      <c r="B4329" t="s">
        <v>28</v>
      </c>
      <c r="C4329">
        <v>1</v>
      </c>
      <c r="D4329" t="s">
        <v>18</v>
      </c>
      <c r="E4329" t="s">
        <v>19</v>
      </c>
      <c r="F4329" s="1">
        <v>0.58333333333333337</v>
      </c>
      <c r="G4329" t="s">
        <v>9834</v>
      </c>
      <c r="H4329" t="s">
        <v>11729</v>
      </c>
      <c r="I4329">
        <v>60</v>
      </c>
      <c r="J4329">
        <v>33</v>
      </c>
      <c r="K4329" s="4">
        <v>1.1111100111111E+24</v>
      </c>
      <c r="L4329" t="s">
        <v>11727</v>
      </c>
      <c r="M4329" t="s">
        <v>915</v>
      </c>
      <c r="N4329" t="s">
        <v>11511</v>
      </c>
      <c r="O4329" t="s">
        <v>331</v>
      </c>
      <c r="P4329" t="s">
        <v>20</v>
      </c>
      <c r="Q4329" t="s">
        <v>4729</v>
      </c>
    </row>
    <row r="4330" spans="1:17" x14ac:dyDescent="0.25">
      <c r="A4330" t="s">
        <v>11725</v>
      </c>
      <c r="B4330" t="s">
        <v>32</v>
      </c>
      <c r="C4330">
        <v>1</v>
      </c>
      <c r="D4330" t="s">
        <v>18</v>
      </c>
      <c r="E4330" t="s">
        <v>19</v>
      </c>
      <c r="F4330" s="1">
        <v>0.66666666666666663</v>
      </c>
      <c r="G4330" t="s">
        <v>10244</v>
      </c>
      <c r="H4330" t="s">
        <v>4285</v>
      </c>
      <c r="I4330">
        <v>60</v>
      </c>
      <c r="J4330">
        <v>33</v>
      </c>
      <c r="K4330" s="4">
        <v>1.1111010001099999E+44</v>
      </c>
      <c r="L4330" t="s">
        <v>38</v>
      </c>
      <c r="M4330" t="s">
        <v>915</v>
      </c>
      <c r="N4330" t="s">
        <v>11511</v>
      </c>
      <c r="O4330" t="s">
        <v>331</v>
      </c>
      <c r="P4330" t="s">
        <v>20</v>
      </c>
      <c r="Q4330" t="s">
        <v>4730</v>
      </c>
    </row>
    <row r="4331" spans="1:17" x14ac:dyDescent="0.25">
      <c r="A4331" t="s">
        <v>11725</v>
      </c>
      <c r="B4331" t="s">
        <v>479</v>
      </c>
      <c r="C4331">
        <v>1</v>
      </c>
      <c r="D4331" t="s">
        <v>18</v>
      </c>
      <c r="E4331" t="s">
        <v>19</v>
      </c>
      <c r="F4331" s="1">
        <v>0.66666666666666663</v>
      </c>
      <c r="G4331" t="s">
        <v>9838</v>
      </c>
      <c r="H4331" t="s">
        <v>4435</v>
      </c>
      <c r="I4331">
        <v>60</v>
      </c>
      <c r="J4331">
        <v>33</v>
      </c>
      <c r="K4331" s="4">
        <v>1.11E+32</v>
      </c>
      <c r="L4331" t="s">
        <v>11727</v>
      </c>
      <c r="M4331" t="s">
        <v>915</v>
      </c>
      <c r="N4331" t="s">
        <v>11511</v>
      </c>
      <c r="O4331" t="s">
        <v>331</v>
      </c>
      <c r="P4331" t="s">
        <v>20</v>
      </c>
      <c r="Q4331" t="s">
        <v>4731</v>
      </c>
    </row>
    <row r="4332" spans="1:17" x14ac:dyDescent="0.25">
      <c r="A4332" t="s">
        <v>11725</v>
      </c>
      <c r="B4332" t="s">
        <v>44</v>
      </c>
      <c r="C4332">
        <v>1</v>
      </c>
      <c r="D4332" t="s">
        <v>18</v>
      </c>
      <c r="E4332" t="s">
        <v>29</v>
      </c>
      <c r="F4332" s="1">
        <v>0.41666666666666669</v>
      </c>
      <c r="G4332" t="s">
        <v>10596</v>
      </c>
      <c r="H4332" t="s">
        <v>4285</v>
      </c>
      <c r="I4332">
        <v>60</v>
      </c>
      <c r="J4332">
        <v>0</v>
      </c>
      <c r="K4332" s="4">
        <v>1.1111010001111099E+44</v>
      </c>
      <c r="L4332" t="s">
        <v>38</v>
      </c>
      <c r="M4332" t="s">
        <v>915</v>
      </c>
      <c r="N4332" t="s">
        <v>11511</v>
      </c>
      <c r="O4332" t="s">
        <v>331</v>
      </c>
      <c r="P4332" t="s">
        <v>45</v>
      </c>
      <c r="Q4332" t="s">
        <v>4732</v>
      </c>
    </row>
    <row r="4333" spans="1:17" x14ac:dyDescent="0.25">
      <c r="A4333" t="s">
        <v>11725</v>
      </c>
      <c r="B4333" t="s">
        <v>44</v>
      </c>
      <c r="C4333">
        <v>2</v>
      </c>
      <c r="D4333" t="s">
        <v>18</v>
      </c>
      <c r="E4333" t="s">
        <v>29</v>
      </c>
      <c r="F4333" s="1">
        <v>0.45833333333333331</v>
      </c>
      <c r="G4333" t="s">
        <v>10596</v>
      </c>
      <c r="H4333" t="s">
        <v>4285</v>
      </c>
      <c r="I4333">
        <v>60</v>
      </c>
      <c r="J4333">
        <v>33</v>
      </c>
      <c r="K4333" s="4">
        <v>1.1111010001111099E+44</v>
      </c>
      <c r="L4333" t="s">
        <v>38</v>
      </c>
      <c r="M4333" t="s">
        <v>915</v>
      </c>
      <c r="N4333" t="s">
        <v>11511</v>
      </c>
      <c r="O4333" t="s">
        <v>331</v>
      </c>
      <c r="P4333" t="s">
        <v>45</v>
      </c>
      <c r="Q4333" t="s">
        <v>4733</v>
      </c>
    </row>
    <row r="4334" spans="1:17" x14ac:dyDescent="0.25">
      <c r="A4334" t="s">
        <v>11725</v>
      </c>
      <c r="B4334" t="s">
        <v>243</v>
      </c>
      <c r="C4334">
        <v>1</v>
      </c>
      <c r="D4334" t="s">
        <v>18</v>
      </c>
      <c r="E4334" t="s">
        <v>33</v>
      </c>
      <c r="F4334" s="1">
        <v>0.58333333333333337</v>
      </c>
      <c r="G4334" t="s">
        <v>9834</v>
      </c>
      <c r="H4334" t="s">
        <v>11730</v>
      </c>
      <c r="I4334">
        <v>60</v>
      </c>
      <c r="J4334">
        <v>33</v>
      </c>
      <c r="K4334" s="4">
        <v>1.1111100111111E+24</v>
      </c>
      <c r="L4334" t="s">
        <v>11727</v>
      </c>
      <c r="M4334" t="s">
        <v>915</v>
      </c>
      <c r="N4334" t="s">
        <v>11511</v>
      </c>
      <c r="O4334" t="s">
        <v>331</v>
      </c>
      <c r="P4334" t="s">
        <v>45</v>
      </c>
      <c r="Q4334" t="s">
        <v>4734</v>
      </c>
    </row>
    <row r="4335" spans="1:17" x14ac:dyDescent="0.25">
      <c r="A4335" t="s">
        <v>11731</v>
      </c>
      <c r="B4335" t="s">
        <v>44</v>
      </c>
      <c r="C4335">
        <v>1</v>
      </c>
      <c r="D4335" t="s">
        <v>18</v>
      </c>
      <c r="E4335" t="s">
        <v>19</v>
      </c>
      <c r="F4335" s="1">
        <v>0.625</v>
      </c>
      <c r="G4335" t="s">
        <v>10596</v>
      </c>
      <c r="H4335" t="s">
        <v>11732</v>
      </c>
      <c r="I4335">
        <v>120</v>
      </c>
      <c r="J4335">
        <v>38</v>
      </c>
      <c r="K4335" s="4">
        <v>1.0000000000000001E+44</v>
      </c>
      <c r="L4335" t="s">
        <v>11733</v>
      </c>
      <c r="M4335" t="s">
        <v>915</v>
      </c>
      <c r="N4335" t="s">
        <v>11511</v>
      </c>
      <c r="O4335" t="s">
        <v>331</v>
      </c>
      <c r="P4335" t="s">
        <v>45</v>
      </c>
      <c r="Q4335" t="s">
        <v>4735</v>
      </c>
    </row>
    <row r="4336" spans="1:17" x14ac:dyDescent="0.25">
      <c r="A4336" t="s">
        <v>11734</v>
      </c>
      <c r="B4336" t="s">
        <v>405</v>
      </c>
      <c r="C4336">
        <v>1</v>
      </c>
      <c r="D4336" t="s">
        <v>18</v>
      </c>
      <c r="E4336" t="s">
        <v>42</v>
      </c>
      <c r="F4336" s="1">
        <v>0.58333333333333337</v>
      </c>
      <c r="G4336" t="s">
        <v>11726</v>
      </c>
      <c r="H4336" t="s">
        <v>38</v>
      </c>
      <c r="I4336">
        <v>120</v>
      </c>
      <c r="J4336">
        <v>53</v>
      </c>
      <c r="K4336" s="4">
        <v>1.1111100111111E+24</v>
      </c>
      <c r="L4336" t="s">
        <v>4736</v>
      </c>
      <c r="M4336" t="s">
        <v>24</v>
      </c>
      <c r="N4336" t="s">
        <v>11511</v>
      </c>
      <c r="O4336" t="s">
        <v>66</v>
      </c>
      <c r="P4336" t="s">
        <v>395</v>
      </c>
      <c r="Q4336" t="s">
        <v>4737</v>
      </c>
    </row>
    <row r="4337" spans="1:17" x14ac:dyDescent="0.25">
      <c r="A4337" t="s">
        <v>11734</v>
      </c>
      <c r="B4337" t="s">
        <v>17</v>
      </c>
      <c r="C4337">
        <v>1</v>
      </c>
      <c r="D4337" t="s">
        <v>18</v>
      </c>
      <c r="E4337" t="s">
        <v>42</v>
      </c>
      <c r="F4337" s="1">
        <v>0.375</v>
      </c>
      <c r="G4337" t="s">
        <v>10609</v>
      </c>
      <c r="H4337" t="s">
        <v>11735</v>
      </c>
      <c r="I4337">
        <v>60</v>
      </c>
      <c r="J4337">
        <v>54</v>
      </c>
      <c r="K4337" s="4">
        <v>1.1111100111111E+24</v>
      </c>
      <c r="L4337" t="s">
        <v>38</v>
      </c>
      <c r="M4337" t="s">
        <v>915</v>
      </c>
      <c r="N4337" t="s">
        <v>11511</v>
      </c>
      <c r="O4337" t="s">
        <v>66</v>
      </c>
      <c r="P4337" t="s">
        <v>20</v>
      </c>
      <c r="Q4337" t="s">
        <v>4738</v>
      </c>
    </row>
    <row r="4338" spans="1:17" x14ac:dyDescent="0.25">
      <c r="A4338" t="s">
        <v>11734</v>
      </c>
      <c r="B4338" t="s">
        <v>28</v>
      </c>
      <c r="C4338">
        <v>1</v>
      </c>
      <c r="D4338" t="s">
        <v>18</v>
      </c>
      <c r="E4338" t="s">
        <v>33</v>
      </c>
      <c r="F4338" s="1">
        <v>0.375</v>
      </c>
      <c r="G4338" t="s">
        <v>10609</v>
      </c>
      <c r="H4338" t="s">
        <v>11736</v>
      </c>
      <c r="I4338">
        <v>60</v>
      </c>
      <c r="J4338">
        <v>54</v>
      </c>
      <c r="K4338" s="4">
        <v>1.1111100111111E+24</v>
      </c>
      <c r="L4338" t="s">
        <v>38</v>
      </c>
      <c r="M4338" t="s">
        <v>915</v>
      </c>
      <c r="N4338" t="s">
        <v>11511</v>
      </c>
      <c r="O4338" t="s">
        <v>66</v>
      </c>
      <c r="P4338" t="s">
        <v>20</v>
      </c>
      <c r="Q4338" t="s">
        <v>4739</v>
      </c>
    </row>
    <row r="4339" spans="1:17" x14ac:dyDescent="0.25">
      <c r="A4339" t="s">
        <v>11734</v>
      </c>
      <c r="B4339" t="s">
        <v>32</v>
      </c>
      <c r="C4339">
        <v>1</v>
      </c>
      <c r="D4339" t="s">
        <v>18</v>
      </c>
      <c r="E4339" t="s">
        <v>29</v>
      </c>
      <c r="F4339" s="1">
        <v>0.41666666666666669</v>
      </c>
      <c r="G4339" t="s">
        <v>10596</v>
      </c>
      <c r="H4339" t="s">
        <v>11737</v>
      </c>
      <c r="I4339">
        <v>60</v>
      </c>
      <c r="J4339">
        <v>54</v>
      </c>
      <c r="K4339" s="4">
        <v>1.1111100111111E+24</v>
      </c>
      <c r="L4339" t="s">
        <v>38</v>
      </c>
      <c r="M4339" t="s">
        <v>915</v>
      </c>
      <c r="N4339" t="s">
        <v>11511</v>
      </c>
      <c r="O4339" t="s">
        <v>66</v>
      </c>
      <c r="P4339" t="s">
        <v>20</v>
      </c>
      <c r="Q4339" t="s">
        <v>4740</v>
      </c>
    </row>
    <row r="4340" spans="1:17" x14ac:dyDescent="0.25">
      <c r="A4340" t="s">
        <v>11738</v>
      </c>
      <c r="B4340" t="s">
        <v>17</v>
      </c>
      <c r="C4340">
        <v>1</v>
      </c>
      <c r="D4340" t="s">
        <v>18</v>
      </c>
      <c r="E4340" t="s">
        <v>29</v>
      </c>
      <c r="F4340" s="1">
        <v>0.5</v>
      </c>
      <c r="G4340" t="s">
        <v>10244</v>
      </c>
      <c r="H4340" t="s">
        <v>2893</v>
      </c>
      <c r="I4340">
        <v>120</v>
      </c>
      <c r="J4340">
        <v>29</v>
      </c>
      <c r="K4340" s="4">
        <v>1.1110000100001E+24</v>
      </c>
      <c r="L4340" t="s">
        <v>38</v>
      </c>
      <c r="M4340" t="s">
        <v>915</v>
      </c>
      <c r="N4340" t="s">
        <v>10963</v>
      </c>
      <c r="O4340" t="s">
        <v>66</v>
      </c>
      <c r="P4340" t="s">
        <v>20</v>
      </c>
      <c r="Q4340" t="s">
        <v>4741</v>
      </c>
    </row>
    <row r="4341" spans="1:17" x14ac:dyDescent="0.25">
      <c r="A4341" t="s">
        <v>11738</v>
      </c>
      <c r="B4341" t="s">
        <v>28</v>
      </c>
      <c r="C4341">
        <v>1</v>
      </c>
      <c r="D4341" t="s">
        <v>18</v>
      </c>
      <c r="E4341" t="s">
        <v>33</v>
      </c>
      <c r="F4341" s="1">
        <v>0.54166666666666663</v>
      </c>
      <c r="G4341" t="s">
        <v>10244</v>
      </c>
      <c r="H4341" t="s">
        <v>2893</v>
      </c>
      <c r="I4341">
        <v>60</v>
      </c>
      <c r="J4341">
        <v>29</v>
      </c>
      <c r="K4341" s="4">
        <v>1.1110000100001E+24</v>
      </c>
      <c r="L4341" t="s">
        <v>38</v>
      </c>
      <c r="M4341" t="s">
        <v>915</v>
      </c>
      <c r="N4341" t="s">
        <v>10963</v>
      </c>
      <c r="O4341" t="s">
        <v>66</v>
      </c>
      <c r="P4341" t="s">
        <v>20</v>
      </c>
      <c r="Q4341" t="s">
        <v>4742</v>
      </c>
    </row>
    <row r="4342" spans="1:17" x14ac:dyDescent="0.25">
      <c r="A4342" t="s">
        <v>11738</v>
      </c>
      <c r="B4342" t="s">
        <v>32</v>
      </c>
      <c r="C4342">
        <v>1</v>
      </c>
      <c r="D4342" t="s">
        <v>18</v>
      </c>
      <c r="E4342" t="s">
        <v>19</v>
      </c>
      <c r="F4342" s="1">
        <v>0.625</v>
      </c>
      <c r="G4342" t="s">
        <v>9822</v>
      </c>
      <c r="H4342" t="s">
        <v>4743</v>
      </c>
      <c r="I4342">
        <v>60</v>
      </c>
      <c r="J4342">
        <v>29</v>
      </c>
      <c r="K4342" s="4">
        <v>1.1E+20</v>
      </c>
      <c r="L4342" t="s">
        <v>11739</v>
      </c>
      <c r="M4342" t="s">
        <v>915</v>
      </c>
      <c r="N4342" t="s">
        <v>10963</v>
      </c>
      <c r="O4342" t="s">
        <v>66</v>
      </c>
      <c r="P4342" t="s">
        <v>20</v>
      </c>
      <c r="Q4342" t="s">
        <v>4744</v>
      </c>
    </row>
    <row r="4343" spans="1:17" x14ac:dyDescent="0.25">
      <c r="A4343" t="s">
        <v>11738</v>
      </c>
      <c r="B4343" t="s">
        <v>479</v>
      </c>
      <c r="C4343">
        <v>1</v>
      </c>
      <c r="D4343" t="s">
        <v>18</v>
      </c>
      <c r="E4343" t="s">
        <v>33</v>
      </c>
      <c r="F4343" s="1">
        <v>0.54166666666666663</v>
      </c>
      <c r="G4343" t="s">
        <v>10669</v>
      </c>
      <c r="H4343" t="s">
        <v>4743</v>
      </c>
      <c r="I4343">
        <v>120</v>
      </c>
      <c r="J4343">
        <v>29</v>
      </c>
      <c r="K4343" s="4">
        <v>1.1E+20</v>
      </c>
      <c r="L4343" t="s">
        <v>11739</v>
      </c>
      <c r="M4343" t="s">
        <v>915</v>
      </c>
      <c r="N4343" t="s">
        <v>10963</v>
      </c>
      <c r="O4343" t="s">
        <v>66</v>
      </c>
      <c r="P4343" t="s">
        <v>20</v>
      </c>
      <c r="Q4343" t="s">
        <v>4745</v>
      </c>
    </row>
    <row r="4344" spans="1:17" x14ac:dyDescent="0.25">
      <c r="A4344" t="s">
        <v>11738</v>
      </c>
      <c r="B4344" t="s">
        <v>44</v>
      </c>
      <c r="C4344">
        <v>1</v>
      </c>
      <c r="D4344" t="s">
        <v>18</v>
      </c>
      <c r="E4344" t="s">
        <v>37</v>
      </c>
      <c r="F4344" s="1">
        <v>0.375</v>
      </c>
      <c r="G4344" t="s">
        <v>9194</v>
      </c>
      <c r="H4344" t="s">
        <v>4743</v>
      </c>
      <c r="I4344">
        <v>90</v>
      </c>
      <c r="J4344">
        <v>29</v>
      </c>
      <c r="K4344" s="4">
        <v>1.0101000101E+23</v>
      </c>
      <c r="L4344" t="s">
        <v>11739</v>
      </c>
      <c r="M4344" t="s">
        <v>24</v>
      </c>
      <c r="N4344" t="s">
        <v>10963</v>
      </c>
      <c r="O4344" t="s">
        <v>66</v>
      </c>
      <c r="P4344" t="s">
        <v>45</v>
      </c>
      <c r="Q4344" t="s">
        <v>4746</v>
      </c>
    </row>
    <row r="4345" spans="1:17" x14ac:dyDescent="0.25">
      <c r="A4345" t="s">
        <v>11738</v>
      </c>
      <c r="B4345" t="s">
        <v>243</v>
      </c>
      <c r="C4345">
        <v>1</v>
      </c>
      <c r="D4345" t="s">
        <v>18</v>
      </c>
      <c r="E4345" t="s">
        <v>19</v>
      </c>
      <c r="F4345" s="1">
        <v>0.33333333333333331</v>
      </c>
      <c r="G4345" t="s">
        <v>9302</v>
      </c>
      <c r="H4345" t="s">
        <v>2893</v>
      </c>
      <c r="I4345">
        <v>120</v>
      </c>
      <c r="J4345">
        <v>29</v>
      </c>
      <c r="K4345" s="4">
        <v>1.11111E+16</v>
      </c>
      <c r="L4345" t="s">
        <v>11739</v>
      </c>
      <c r="M4345" t="s">
        <v>24</v>
      </c>
      <c r="N4345" t="s">
        <v>10963</v>
      </c>
      <c r="O4345" t="s">
        <v>66</v>
      </c>
      <c r="P4345" t="s">
        <v>45</v>
      </c>
      <c r="Q4345" t="s">
        <v>4747</v>
      </c>
    </row>
    <row r="4346" spans="1:17" x14ac:dyDescent="0.25">
      <c r="A4346" t="s">
        <v>11740</v>
      </c>
      <c r="B4346" t="s">
        <v>391</v>
      </c>
      <c r="C4346">
        <v>1</v>
      </c>
      <c r="D4346" t="s">
        <v>18</v>
      </c>
      <c r="E4346" t="s">
        <v>42</v>
      </c>
      <c r="F4346" s="1">
        <v>0.375</v>
      </c>
      <c r="G4346" t="s">
        <v>10982</v>
      </c>
      <c r="H4346" t="s">
        <v>11741</v>
      </c>
      <c r="I4346">
        <v>180</v>
      </c>
      <c r="J4346">
        <v>35</v>
      </c>
      <c r="K4346" s="4">
        <v>1.1111110000111E+44</v>
      </c>
      <c r="L4346" t="s">
        <v>38</v>
      </c>
      <c r="M4346" t="s">
        <v>24</v>
      </c>
      <c r="N4346" t="s">
        <v>10963</v>
      </c>
      <c r="O4346" t="s">
        <v>25</v>
      </c>
      <c r="P4346" t="s">
        <v>9372</v>
      </c>
      <c r="Q4346" t="s">
        <v>4748</v>
      </c>
    </row>
    <row r="4347" spans="1:17" x14ac:dyDescent="0.25">
      <c r="A4347" t="s">
        <v>11740</v>
      </c>
      <c r="B4347" t="s">
        <v>3402</v>
      </c>
      <c r="C4347">
        <v>1</v>
      </c>
      <c r="D4347" t="s">
        <v>18</v>
      </c>
      <c r="E4347" t="s">
        <v>19</v>
      </c>
      <c r="F4347" s="1">
        <v>0.41666666666666669</v>
      </c>
      <c r="G4347" t="s">
        <v>10982</v>
      </c>
      <c r="H4347" t="s">
        <v>3388</v>
      </c>
      <c r="I4347">
        <v>60</v>
      </c>
      <c r="J4347">
        <v>35</v>
      </c>
      <c r="K4347" s="4">
        <v>1.0099999999999999E+43</v>
      </c>
      <c r="L4347" t="s">
        <v>38</v>
      </c>
      <c r="M4347" t="s">
        <v>24</v>
      </c>
      <c r="N4347" t="s">
        <v>10963</v>
      </c>
      <c r="O4347" t="s">
        <v>25</v>
      </c>
      <c r="P4347" t="s">
        <v>9372</v>
      </c>
      <c r="Q4347" t="s">
        <v>4749</v>
      </c>
    </row>
    <row r="4348" spans="1:17" x14ac:dyDescent="0.25">
      <c r="A4348" t="s">
        <v>11740</v>
      </c>
      <c r="B4348" t="s">
        <v>17</v>
      </c>
      <c r="C4348">
        <v>1</v>
      </c>
      <c r="D4348" t="s">
        <v>18</v>
      </c>
      <c r="E4348" t="s">
        <v>37</v>
      </c>
      <c r="F4348" s="1">
        <v>0.66666666666666663</v>
      </c>
      <c r="G4348" t="s">
        <v>11742</v>
      </c>
      <c r="H4348" t="s">
        <v>11743</v>
      </c>
      <c r="I4348">
        <v>60</v>
      </c>
      <c r="J4348">
        <v>35</v>
      </c>
      <c r="K4348" s="4">
        <v>1.11101100011111E+44</v>
      </c>
      <c r="L4348" t="s">
        <v>38</v>
      </c>
      <c r="M4348" t="s">
        <v>915</v>
      </c>
      <c r="N4348" t="s">
        <v>10963</v>
      </c>
      <c r="O4348" t="s">
        <v>25</v>
      </c>
      <c r="P4348" t="s">
        <v>20</v>
      </c>
      <c r="Q4348" t="s">
        <v>4750</v>
      </c>
    </row>
    <row r="4349" spans="1:17" x14ac:dyDescent="0.25">
      <c r="A4349" t="s">
        <v>11740</v>
      </c>
      <c r="B4349" t="s">
        <v>28</v>
      </c>
      <c r="C4349">
        <v>1</v>
      </c>
      <c r="D4349" t="s">
        <v>18</v>
      </c>
      <c r="E4349" t="s">
        <v>42</v>
      </c>
      <c r="F4349" s="1">
        <v>0.66666666666666663</v>
      </c>
      <c r="G4349" t="s">
        <v>9822</v>
      </c>
      <c r="H4349" t="s">
        <v>11744</v>
      </c>
      <c r="I4349">
        <v>60</v>
      </c>
      <c r="J4349">
        <v>35</v>
      </c>
      <c r="K4349" s="4">
        <v>1.1111110001111099E+44</v>
      </c>
      <c r="L4349" t="s">
        <v>38</v>
      </c>
      <c r="M4349" t="s">
        <v>915</v>
      </c>
      <c r="N4349" t="s">
        <v>10963</v>
      </c>
      <c r="O4349" t="s">
        <v>25</v>
      </c>
      <c r="P4349" t="s">
        <v>20</v>
      </c>
      <c r="Q4349" t="s">
        <v>4751</v>
      </c>
    </row>
    <row r="4350" spans="1:17" x14ac:dyDescent="0.25">
      <c r="A4350" t="s">
        <v>11740</v>
      </c>
      <c r="B4350" t="s">
        <v>32</v>
      </c>
      <c r="C4350">
        <v>1</v>
      </c>
      <c r="D4350" t="s">
        <v>18</v>
      </c>
      <c r="E4350" t="s">
        <v>29</v>
      </c>
      <c r="F4350" s="1">
        <v>0.66666666666666663</v>
      </c>
      <c r="G4350" t="s">
        <v>9834</v>
      </c>
      <c r="H4350" t="s">
        <v>11745</v>
      </c>
      <c r="I4350">
        <v>60</v>
      </c>
      <c r="J4350">
        <v>35</v>
      </c>
      <c r="K4350" s="4">
        <v>1.1111010001111099E+44</v>
      </c>
      <c r="L4350" t="s">
        <v>38</v>
      </c>
      <c r="M4350" t="s">
        <v>915</v>
      </c>
      <c r="N4350" t="s">
        <v>10963</v>
      </c>
      <c r="O4350" t="s">
        <v>25</v>
      </c>
      <c r="P4350" t="s">
        <v>20</v>
      </c>
      <c r="Q4350" t="s">
        <v>4752</v>
      </c>
    </row>
    <row r="4351" spans="1:17" x14ac:dyDescent="0.25">
      <c r="A4351" t="s">
        <v>11740</v>
      </c>
      <c r="B4351" t="s">
        <v>479</v>
      </c>
      <c r="C4351">
        <v>1</v>
      </c>
      <c r="D4351" t="s">
        <v>18</v>
      </c>
      <c r="E4351" t="s">
        <v>33</v>
      </c>
      <c r="F4351" s="1">
        <v>0.54166666666666663</v>
      </c>
      <c r="G4351" t="s">
        <v>10379</v>
      </c>
      <c r="H4351" t="s">
        <v>11746</v>
      </c>
      <c r="I4351">
        <v>60</v>
      </c>
      <c r="J4351">
        <v>35</v>
      </c>
      <c r="K4351" s="4">
        <v>1.1111110001111099E+44</v>
      </c>
      <c r="L4351" t="s">
        <v>38</v>
      </c>
      <c r="M4351" t="s">
        <v>915</v>
      </c>
      <c r="N4351" t="s">
        <v>10963</v>
      </c>
      <c r="O4351" t="s">
        <v>25</v>
      </c>
      <c r="P4351" t="s">
        <v>20</v>
      </c>
      <c r="Q4351" t="s">
        <v>4753</v>
      </c>
    </row>
    <row r="4352" spans="1:17" x14ac:dyDescent="0.25">
      <c r="A4352" t="s">
        <v>11740</v>
      </c>
      <c r="B4352" t="s">
        <v>36</v>
      </c>
      <c r="C4352">
        <v>1</v>
      </c>
      <c r="D4352" t="s">
        <v>18</v>
      </c>
      <c r="E4352" t="s">
        <v>33</v>
      </c>
      <c r="F4352" s="1">
        <v>0.79166666666666663</v>
      </c>
      <c r="G4352" t="s">
        <v>9166</v>
      </c>
      <c r="H4352" t="s">
        <v>38</v>
      </c>
      <c r="I4352">
        <v>120</v>
      </c>
      <c r="J4352">
        <v>35</v>
      </c>
      <c r="K4352" s="4">
        <v>9.9999999999999995E+33</v>
      </c>
      <c r="L4352" t="s">
        <v>38</v>
      </c>
      <c r="M4352" t="s">
        <v>24</v>
      </c>
      <c r="N4352" t="s">
        <v>10963</v>
      </c>
      <c r="O4352" t="s">
        <v>25</v>
      </c>
      <c r="P4352" t="s">
        <v>39</v>
      </c>
      <c r="Q4352" t="s">
        <v>4754</v>
      </c>
    </row>
    <row r="4353" spans="1:17" x14ac:dyDescent="0.25">
      <c r="A4353" t="s">
        <v>11740</v>
      </c>
      <c r="B4353" t="s">
        <v>44</v>
      </c>
      <c r="C4353">
        <v>1</v>
      </c>
      <c r="D4353" t="s">
        <v>18</v>
      </c>
      <c r="E4353" t="s">
        <v>29</v>
      </c>
      <c r="F4353" s="1">
        <v>0.5</v>
      </c>
      <c r="G4353" t="s">
        <v>10633</v>
      </c>
      <c r="H4353" t="s">
        <v>11747</v>
      </c>
      <c r="I4353">
        <v>60</v>
      </c>
      <c r="J4353">
        <v>35</v>
      </c>
      <c r="K4353" s="4">
        <v>1.0100000011111E+43</v>
      </c>
      <c r="L4353" t="s">
        <v>38</v>
      </c>
      <c r="M4353" t="s">
        <v>915</v>
      </c>
      <c r="N4353" t="s">
        <v>10963</v>
      </c>
      <c r="O4353" t="s">
        <v>25</v>
      </c>
      <c r="P4353" t="s">
        <v>45</v>
      </c>
      <c r="Q4353" t="s">
        <v>4755</v>
      </c>
    </row>
    <row r="4354" spans="1:17" x14ac:dyDescent="0.25">
      <c r="A4354" t="s">
        <v>11748</v>
      </c>
      <c r="B4354" t="s">
        <v>405</v>
      </c>
      <c r="C4354">
        <v>1</v>
      </c>
      <c r="D4354" t="s">
        <v>18</v>
      </c>
      <c r="E4354" t="s">
        <v>29</v>
      </c>
      <c r="F4354" s="1">
        <v>0.375</v>
      </c>
      <c r="G4354" t="s">
        <v>11134</v>
      </c>
      <c r="H4354" t="s">
        <v>3232</v>
      </c>
      <c r="I4354">
        <v>180</v>
      </c>
      <c r="J4354">
        <v>13</v>
      </c>
      <c r="K4354" s="4">
        <v>1.0099999999999999E+22</v>
      </c>
      <c r="L4354" t="s">
        <v>11749</v>
      </c>
      <c r="M4354" t="s">
        <v>24</v>
      </c>
      <c r="N4354" t="s">
        <v>10963</v>
      </c>
      <c r="O4354" t="s">
        <v>66</v>
      </c>
      <c r="P4354" t="s">
        <v>395</v>
      </c>
      <c r="Q4354" t="s">
        <v>4756</v>
      </c>
    </row>
    <row r="4355" spans="1:17" x14ac:dyDescent="0.25">
      <c r="A4355" t="s">
        <v>11748</v>
      </c>
      <c r="B4355" t="s">
        <v>405</v>
      </c>
      <c r="C4355">
        <v>2</v>
      </c>
      <c r="D4355" t="s">
        <v>18</v>
      </c>
      <c r="E4355" t="s">
        <v>33</v>
      </c>
      <c r="F4355" s="1">
        <v>0.375</v>
      </c>
      <c r="G4355" t="s">
        <v>11134</v>
      </c>
      <c r="H4355" t="s">
        <v>3232</v>
      </c>
      <c r="I4355">
        <v>180</v>
      </c>
      <c r="J4355">
        <v>16</v>
      </c>
      <c r="K4355" s="4">
        <v>1.0099999999999999E+22</v>
      </c>
      <c r="L4355" t="s">
        <v>11749</v>
      </c>
      <c r="M4355" t="s">
        <v>24</v>
      </c>
      <c r="N4355" t="s">
        <v>10963</v>
      </c>
      <c r="O4355" t="s">
        <v>66</v>
      </c>
      <c r="P4355" t="s">
        <v>395</v>
      </c>
      <c r="Q4355" t="s">
        <v>4757</v>
      </c>
    </row>
    <row r="4356" spans="1:17" x14ac:dyDescent="0.25">
      <c r="A4356" t="s">
        <v>11748</v>
      </c>
      <c r="B4356" t="s">
        <v>17</v>
      </c>
      <c r="C4356">
        <v>1</v>
      </c>
      <c r="D4356" t="s">
        <v>18</v>
      </c>
      <c r="E4356" t="s">
        <v>19</v>
      </c>
      <c r="F4356" s="1">
        <v>0.58333333333333337</v>
      </c>
      <c r="G4356" t="s">
        <v>10379</v>
      </c>
      <c r="H4356" t="s">
        <v>4758</v>
      </c>
      <c r="I4356">
        <v>60</v>
      </c>
      <c r="J4356">
        <v>29</v>
      </c>
      <c r="K4356" s="4">
        <v>1.1111100111111E+24</v>
      </c>
      <c r="L4356" t="s">
        <v>11749</v>
      </c>
      <c r="M4356" t="s">
        <v>915</v>
      </c>
      <c r="N4356" t="s">
        <v>10963</v>
      </c>
      <c r="O4356" t="s">
        <v>66</v>
      </c>
      <c r="P4356" t="s">
        <v>20</v>
      </c>
      <c r="Q4356" t="s">
        <v>4759</v>
      </c>
    </row>
    <row r="4357" spans="1:17" x14ac:dyDescent="0.25">
      <c r="A4357" t="s">
        <v>11748</v>
      </c>
      <c r="B4357" t="s">
        <v>28</v>
      </c>
      <c r="C4357">
        <v>1</v>
      </c>
      <c r="D4357" t="s">
        <v>18</v>
      </c>
      <c r="E4357" t="s">
        <v>29</v>
      </c>
      <c r="F4357" s="1">
        <v>0.625</v>
      </c>
      <c r="G4357" t="s">
        <v>9838</v>
      </c>
      <c r="H4357" t="s">
        <v>4758</v>
      </c>
      <c r="I4357">
        <v>120</v>
      </c>
      <c r="J4357">
        <v>29</v>
      </c>
      <c r="K4357" s="4">
        <v>1.1111100111111E+24</v>
      </c>
      <c r="L4357" t="s">
        <v>11749</v>
      </c>
      <c r="M4357" t="s">
        <v>915</v>
      </c>
      <c r="N4357" t="s">
        <v>10963</v>
      </c>
      <c r="O4357" t="s">
        <v>66</v>
      </c>
      <c r="P4357" t="s">
        <v>20</v>
      </c>
      <c r="Q4357" t="s">
        <v>4760</v>
      </c>
    </row>
    <row r="4358" spans="1:17" x14ac:dyDescent="0.25">
      <c r="A4358" t="s">
        <v>11748</v>
      </c>
      <c r="B4358" t="s">
        <v>32</v>
      </c>
      <c r="C4358">
        <v>1</v>
      </c>
      <c r="D4358" t="s">
        <v>18</v>
      </c>
      <c r="E4358" t="s">
        <v>33</v>
      </c>
      <c r="F4358" s="1">
        <v>0.66666666666666663</v>
      </c>
      <c r="G4358" t="s">
        <v>9838</v>
      </c>
      <c r="H4358" t="s">
        <v>4758</v>
      </c>
      <c r="I4358">
        <v>60</v>
      </c>
      <c r="J4358">
        <v>29</v>
      </c>
      <c r="K4358" s="4">
        <v>1.1111100111111E+24</v>
      </c>
      <c r="L4358" t="s">
        <v>11749</v>
      </c>
      <c r="M4358" t="s">
        <v>915</v>
      </c>
      <c r="N4358" t="s">
        <v>10963</v>
      </c>
      <c r="O4358" t="s">
        <v>66</v>
      </c>
      <c r="P4358" t="s">
        <v>20</v>
      </c>
      <c r="Q4358" t="s">
        <v>4761</v>
      </c>
    </row>
    <row r="4359" spans="1:17" x14ac:dyDescent="0.25">
      <c r="A4359" t="s">
        <v>11748</v>
      </c>
      <c r="B4359" t="s">
        <v>36</v>
      </c>
      <c r="C4359">
        <v>1</v>
      </c>
      <c r="D4359" t="s">
        <v>18</v>
      </c>
      <c r="E4359" t="s">
        <v>19</v>
      </c>
      <c r="F4359" s="1">
        <v>0.72916666666666663</v>
      </c>
      <c r="G4359" t="s">
        <v>9186</v>
      </c>
      <c r="H4359" t="s">
        <v>4758</v>
      </c>
      <c r="I4359">
        <v>90</v>
      </c>
      <c r="J4359">
        <v>29</v>
      </c>
      <c r="K4359" s="4">
        <v>1E+19</v>
      </c>
      <c r="L4359" t="s">
        <v>38</v>
      </c>
      <c r="M4359" t="s">
        <v>24</v>
      </c>
      <c r="N4359" t="s">
        <v>10963</v>
      </c>
      <c r="O4359" t="s">
        <v>66</v>
      </c>
      <c r="P4359" t="s">
        <v>39</v>
      </c>
      <c r="Q4359" t="s">
        <v>4762</v>
      </c>
    </row>
    <row r="4360" spans="1:17" x14ac:dyDescent="0.25">
      <c r="A4360" t="s">
        <v>11748</v>
      </c>
      <c r="B4360" t="s">
        <v>44</v>
      </c>
      <c r="C4360">
        <v>1</v>
      </c>
      <c r="D4360" t="s">
        <v>18</v>
      </c>
      <c r="E4360" t="s">
        <v>19</v>
      </c>
      <c r="F4360" s="1">
        <v>0.625</v>
      </c>
      <c r="G4360" t="s">
        <v>9834</v>
      </c>
      <c r="H4360" t="s">
        <v>4758</v>
      </c>
      <c r="I4360">
        <v>60</v>
      </c>
      <c r="J4360">
        <v>29</v>
      </c>
      <c r="K4360" s="4">
        <v>1.0100000100999999E+23</v>
      </c>
      <c r="L4360" t="s">
        <v>11749</v>
      </c>
      <c r="M4360" t="s">
        <v>915</v>
      </c>
      <c r="N4360" t="s">
        <v>10963</v>
      </c>
      <c r="O4360" t="s">
        <v>66</v>
      </c>
      <c r="P4360" t="s">
        <v>45</v>
      </c>
      <c r="Q4360" t="s">
        <v>4763</v>
      </c>
    </row>
    <row r="4361" spans="1:17" x14ac:dyDescent="0.25">
      <c r="A4361" t="s">
        <v>11750</v>
      </c>
      <c r="B4361" t="s">
        <v>391</v>
      </c>
      <c r="C4361">
        <v>1</v>
      </c>
      <c r="D4361" t="s">
        <v>18</v>
      </c>
      <c r="E4361" t="s">
        <v>33</v>
      </c>
      <c r="F4361" s="1">
        <v>0.58333333333333337</v>
      </c>
      <c r="G4361" t="s">
        <v>10982</v>
      </c>
      <c r="H4361" t="s">
        <v>11751</v>
      </c>
      <c r="I4361">
        <v>180</v>
      </c>
      <c r="J4361">
        <v>9</v>
      </c>
      <c r="K4361" s="4">
        <v>1.1111100111111E+24</v>
      </c>
      <c r="L4361" t="s">
        <v>11752</v>
      </c>
      <c r="M4361" t="s">
        <v>24</v>
      </c>
      <c r="N4361" t="s">
        <v>10963</v>
      </c>
      <c r="O4361" t="s">
        <v>66</v>
      </c>
      <c r="P4361" t="s">
        <v>9372</v>
      </c>
      <c r="Q4361" t="s">
        <v>4764</v>
      </c>
    </row>
    <row r="4362" spans="1:17" x14ac:dyDescent="0.25">
      <c r="A4362" t="s">
        <v>11750</v>
      </c>
      <c r="B4362" t="s">
        <v>17</v>
      </c>
      <c r="C4362">
        <v>1</v>
      </c>
      <c r="D4362" t="s">
        <v>18</v>
      </c>
      <c r="E4362" t="s">
        <v>29</v>
      </c>
      <c r="F4362" s="1">
        <v>0.45833333333333331</v>
      </c>
      <c r="G4362" t="s">
        <v>10379</v>
      </c>
      <c r="H4362" t="s">
        <v>11753</v>
      </c>
      <c r="I4362">
        <v>60</v>
      </c>
      <c r="J4362">
        <v>9</v>
      </c>
      <c r="K4362" s="4">
        <v>1.1111100111111E+24</v>
      </c>
      <c r="L4362" t="s">
        <v>11752</v>
      </c>
      <c r="M4362" t="s">
        <v>915</v>
      </c>
      <c r="N4362" t="s">
        <v>10963</v>
      </c>
      <c r="O4362" t="s">
        <v>66</v>
      </c>
      <c r="P4362" t="s">
        <v>20</v>
      </c>
      <c r="Q4362" t="s">
        <v>4765</v>
      </c>
    </row>
    <row r="4363" spans="1:17" x14ac:dyDescent="0.25">
      <c r="A4363" t="s">
        <v>11750</v>
      </c>
      <c r="B4363" t="s">
        <v>28</v>
      </c>
      <c r="C4363">
        <v>1</v>
      </c>
      <c r="D4363" t="s">
        <v>18</v>
      </c>
      <c r="E4363" t="s">
        <v>33</v>
      </c>
      <c r="F4363" s="1">
        <v>0.33333333333333331</v>
      </c>
      <c r="G4363" t="s">
        <v>9838</v>
      </c>
      <c r="H4363" t="s">
        <v>11751</v>
      </c>
      <c r="I4363">
        <v>60</v>
      </c>
      <c r="J4363">
        <v>9</v>
      </c>
      <c r="K4363" s="4">
        <v>1.1111100111111E+24</v>
      </c>
      <c r="L4363" t="s">
        <v>11752</v>
      </c>
      <c r="M4363" t="s">
        <v>915</v>
      </c>
      <c r="N4363" t="s">
        <v>10963</v>
      </c>
      <c r="O4363" t="s">
        <v>66</v>
      </c>
      <c r="P4363" t="s">
        <v>20</v>
      </c>
      <c r="Q4363" t="s">
        <v>4766</v>
      </c>
    </row>
    <row r="4364" spans="1:17" x14ac:dyDescent="0.25">
      <c r="A4364" t="s">
        <v>11750</v>
      </c>
      <c r="B4364" t="s">
        <v>32</v>
      </c>
      <c r="C4364">
        <v>1</v>
      </c>
      <c r="D4364" t="s">
        <v>18</v>
      </c>
      <c r="E4364" t="s">
        <v>42</v>
      </c>
      <c r="F4364" s="1">
        <v>0.41666666666666669</v>
      </c>
      <c r="G4364" t="s">
        <v>9838</v>
      </c>
      <c r="H4364" t="s">
        <v>11754</v>
      </c>
      <c r="I4364">
        <v>60</v>
      </c>
      <c r="J4364">
        <v>9</v>
      </c>
      <c r="K4364" s="4">
        <v>1.1111100111111E+24</v>
      </c>
      <c r="L4364" t="s">
        <v>11752</v>
      </c>
      <c r="M4364" t="s">
        <v>915</v>
      </c>
      <c r="N4364" t="s">
        <v>10963</v>
      </c>
      <c r="O4364" t="s">
        <v>66</v>
      </c>
      <c r="P4364" t="s">
        <v>20</v>
      </c>
      <c r="Q4364" t="s">
        <v>4767</v>
      </c>
    </row>
    <row r="4365" spans="1:17" x14ac:dyDescent="0.25">
      <c r="A4365" t="s">
        <v>11750</v>
      </c>
      <c r="B4365" t="s">
        <v>479</v>
      </c>
      <c r="C4365">
        <v>1</v>
      </c>
      <c r="D4365" t="s">
        <v>18</v>
      </c>
      <c r="E4365" t="s">
        <v>37</v>
      </c>
      <c r="F4365" s="1">
        <v>0.375</v>
      </c>
      <c r="G4365" t="s">
        <v>9831</v>
      </c>
      <c r="H4365" t="s">
        <v>11755</v>
      </c>
      <c r="I4365">
        <v>60</v>
      </c>
      <c r="J4365">
        <v>9</v>
      </c>
      <c r="K4365" s="4">
        <v>1.1111100111111E+24</v>
      </c>
      <c r="L4365" t="s">
        <v>11752</v>
      </c>
      <c r="M4365" t="s">
        <v>915</v>
      </c>
      <c r="N4365" t="s">
        <v>10963</v>
      </c>
      <c r="O4365" t="s">
        <v>66</v>
      </c>
      <c r="P4365" t="s">
        <v>20</v>
      </c>
      <c r="Q4365" t="s">
        <v>4768</v>
      </c>
    </row>
    <row r="4366" spans="1:17" x14ac:dyDescent="0.25">
      <c r="A4366" t="s">
        <v>11750</v>
      </c>
      <c r="B4366" t="s">
        <v>36</v>
      </c>
      <c r="C4366">
        <v>1</v>
      </c>
      <c r="D4366" t="s">
        <v>18</v>
      </c>
      <c r="E4366" t="s">
        <v>42</v>
      </c>
      <c r="F4366" s="1">
        <v>0.75</v>
      </c>
      <c r="G4366" t="s">
        <v>9166</v>
      </c>
      <c r="H4366" t="s">
        <v>38</v>
      </c>
      <c r="I4366">
        <v>180</v>
      </c>
      <c r="J4366">
        <v>9</v>
      </c>
      <c r="K4366" s="4">
        <v>1E+19</v>
      </c>
      <c r="L4366" t="s">
        <v>11752</v>
      </c>
      <c r="M4366" t="s">
        <v>24</v>
      </c>
      <c r="N4366" t="s">
        <v>10963</v>
      </c>
      <c r="O4366" t="s">
        <v>66</v>
      </c>
      <c r="P4366" t="s">
        <v>39</v>
      </c>
      <c r="Q4366" t="s">
        <v>4769</v>
      </c>
    </row>
    <row r="4367" spans="1:17" x14ac:dyDescent="0.25">
      <c r="A4367" t="s">
        <v>11750</v>
      </c>
      <c r="B4367" t="s">
        <v>44</v>
      </c>
      <c r="C4367">
        <v>1</v>
      </c>
      <c r="D4367" t="s">
        <v>18</v>
      </c>
      <c r="E4367" t="s">
        <v>29</v>
      </c>
      <c r="F4367" s="1">
        <v>0.375</v>
      </c>
      <c r="G4367" t="s">
        <v>10609</v>
      </c>
      <c r="H4367" t="s">
        <v>11756</v>
      </c>
      <c r="I4367">
        <v>60</v>
      </c>
      <c r="J4367">
        <v>9</v>
      </c>
      <c r="K4367" s="4">
        <v>1.1111100111111E+24</v>
      </c>
      <c r="L4367" t="s">
        <v>11752</v>
      </c>
      <c r="M4367" t="s">
        <v>915</v>
      </c>
      <c r="N4367" t="s">
        <v>10963</v>
      </c>
      <c r="O4367" t="s">
        <v>66</v>
      </c>
      <c r="P4367" t="s">
        <v>45</v>
      </c>
      <c r="Q4367" t="s">
        <v>4770</v>
      </c>
    </row>
    <row r="4368" spans="1:17" x14ac:dyDescent="0.25">
      <c r="A4368" t="s">
        <v>11757</v>
      </c>
      <c r="B4368" t="s">
        <v>17</v>
      </c>
      <c r="C4368">
        <v>1</v>
      </c>
      <c r="D4368" t="s">
        <v>18</v>
      </c>
      <c r="E4368" t="s">
        <v>33</v>
      </c>
      <c r="F4368" s="1">
        <v>0.5</v>
      </c>
      <c r="G4368" t="s">
        <v>9838</v>
      </c>
      <c r="H4368" t="s">
        <v>4743</v>
      </c>
      <c r="I4368">
        <v>60</v>
      </c>
      <c r="J4368">
        <v>15</v>
      </c>
      <c r="K4368" s="4">
        <v>1.1111110001111099E+44</v>
      </c>
      <c r="L4368" t="s">
        <v>11758</v>
      </c>
      <c r="M4368" t="s">
        <v>915</v>
      </c>
      <c r="N4368" t="s">
        <v>10963</v>
      </c>
      <c r="O4368" t="s">
        <v>25</v>
      </c>
      <c r="P4368" t="s">
        <v>20</v>
      </c>
      <c r="Q4368" t="s">
        <v>4771</v>
      </c>
    </row>
    <row r="4369" spans="1:17" x14ac:dyDescent="0.25">
      <c r="A4369" t="s">
        <v>11757</v>
      </c>
      <c r="B4369" t="s">
        <v>28</v>
      </c>
      <c r="C4369">
        <v>1</v>
      </c>
      <c r="D4369" t="s">
        <v>18</v>
      </c>
      <c r="E4369" t="s">
        <v>42</v>
      </c>
      <c r="F4369" s="1">
        <v>0.5</v>
      </c>
      <c r="G4369" t="s">
        <v>11759</v>
      </c>
      <c r="H4369" t="s">
        <v>4743</v>
      </c>
      <c r="I4369">
        <v>60</v>
      </c>
      <c r="J4369">
        <v>15</v>
      </c>
      <c r="K4369" s="4">
        <v>1.1111110001111099E+44</v>
      </c>
      <c r="L4369" t="s">
        <v>11758</v>
      </c>
      <c r="M4369" t="s">
        <v>915</v>
      </c>
      <c r="N4369" t="s">
        <v>10963</v>
      </c>
      <c r="O4369" t="s">
        <v>25</v>
      </c>
      <c r="P4369" t="s">
        <v>20</v>
      </c>
      <c r="Q4369" t="s">
        <v>4772</v>
      </c>
    </row>
    <row r="4370" spans="1:17" x14ac:dyDescent="0.25">
      <c r="A4370" t="s">
        <v>11757</v>
      </c>
      <c r="B4370" t="s">
        <v>32</v>
      </c>
      <c r="C4370">
        <v>1</v>
      </c>
      <c r="D4370" t="s">
        <v>18</v>
      </c>
      <c r="E4370" t="s">
        <v>42</v>
      </c>
      <c r="F4370" s="1">
        <v>0.54166666666666663</v>
      </c>
      <c r="G4370" t="s">
        <v>10379</v>
      </c>
      <c r="H4370" t="s">
        <v>4743</v>
      </c>
      <c r="I4370">
        <v>60</v>
      </c>
      <c r="J4370">
        <v>15</v>
      </c>
      <c r="K4370" s="4">
        <v>1.1111110001111099E+44</v>
      </c>
      <c r="L4370" t="s">
        <v>11758</v>
      </c>
      <c r="M4370" t="s">
        <v>915</v>
      </c>
      <c r="N4370" t="s">
        <v>10963</v>
      </c>
      <c r="O4370" t="s">
        <v>25</v>
      </c>
      <c r="P4370" t="s">
        <v>20</v>
      </c>
      <c r="Q4370" t="s">
        <v>4773</v>
      </c>
    </row>
    <row r="4371" spans="1:17" x14ac:dyDescent="0.25">
      <c r="A4371" t="s">
        <v>11757</v>
      </c>
      <c r="B4371" t="s">
        <v>44</v>
      </c>
      <c r="C4371">
        <v>1</v>
      </c>
      <c r="D4371" t="s">
        <v>18</v>
      </c>
      <c r="E4371" t="s">
        <v>33</v>
      </c>
      <c r="F4371" s="1">
        <v>0.54166666666666663</v>
      </c>
      <c r="G4371" t="s">
        <v>10596</v>
      </c>
      <c r="H4371" t="s">
        <v>4743</v>
      </c>
      <c r="I4371">
        <v>60</v>
      </c>
      <c r="J4371">
        <v>15</v>
      </c>
      <c r="K4371" s="4">
        <v>1.1111110001111099E+44</v>
      </c>
      <c r="L4371" t="s">
        <v>11758</v>
      </c>
      <c r="M4371" t="s">
        <v>915</v>
      </c>
      <c r="N4371" t="s">
        <v>10963</v>
      </c>
      <c r="O4371" t="s">
        <v>25</v>
      </c>
      <c r="P4371" t="s">
        <v>45</v>
      </c>
      <c r="Q4371" t="s">
        <v>4774</v>
      </c>
    </row>
    <row r="4372" spans="1:17" x14ac:dyDescent="0.25">
      <c r="A4372" t="s">
        <v>11760</v>
      </c>
      <c r="B4372" t="s">
        <v>391</v>
      </c>
      <c r="C4372">
        <v>1</v>
      </c>
      <c r="D4372" t="s">
        <v>18</v>
      </c>
      <c r="E4372" t="s">
        <v>42</v>
      </c>
      <c r="F4372" s="1">
        <v>0.375</v>
      </c>
      <c r="G4372" t="s">
        <v>10982</v>
      </c>
      <c r="H4372" t="s">
        <v>11761</v>
      </c>
      <c r="I4372">
        <v>180</v>
      </c>
      <c r="J4372">
        <v>1</v>
      </c>
      <c r="K4372" s="4">
        <v>1.1111110000111E+44</v>
      </c>
      <c r="L4372" t="s">
        <v>38</v>
      </c>
      <c r="M4372" t="s">
        <v>24</v>
      </c>
      <c r="N4372" t="s">
        <v>10963</v>
      </c>
      <c r="O4372" t="s">
        <v>25</v>
      </c>
      <c r="P4372" t="s">
        <v>9372</v>
      </c>
      <c r="Q4372" t="s">
        <v>4775</v>
      </c>
    </row>
    <row r="4373" spans="1:17" x14ac:dyDescent="0.25">
      <c r="A4373" t="s">
        <v>11760</v>
      </c>
      <c r="B4373" t="s">
        <v>3402</v>
      </c>
      <c r="C4373">
        <v>1</v>
      </c>
      <c r="D4373" t="s">
        <v>18</v>
      </c>
      <c r="E4373" t="s">
        <v>19</v>
      </c>
      <c r="F4373" s="1">
        <v>0.41666666666666669</v>
      </c>
      <c r="G4373" t="s">
        <v>10982</v>
      </c>
      <c r="H4373" t="s">
        <v>3388</v>
      </c>
      <c r="I4373">
        <v>60</v>
      </c>
      <c r="J4373">
        <v>1</v>
      </c>
      <c r="K4373" s="4">
        <v>1.0099999999999999E+43</v>
      </c>
      <c r="L4373" t="s">
        <v>38</v>
      </c>
      <c r="M4373" t="s">
        <v>24</v>
      </c>
      <c r="N4373" t="s">
        <v>10963</v>
      </c>
      <c r="O4373" t="s">
        <v>25</v>
      </c>
      <c r="P4373" t="s">
        <v>9372</v>
      </c>
      <c r="Q4373" t="s">
        <v>4776</v>
      </c>
    </row>
    <row r="4374" spans="1:17" x14ac:dyDescent="0.25">
      <c r="A4374" t="s">
        <v>11760</v>
      </c>
      <c r="B4374" t="s">
        <v>17</v>
      </c>
      <c r="C4374">
        <v>1</v>
      </c>
      <c r="D4374" t="s">
        <v>18</v>
      </c>
      <c r="E4374" t="s">
        <v>37</v>
      </c>
      <c r="F4374" s="1">
        <v>0.66666666666666663</v>
      </c>
      <c r="G4374" t="s">
        <v>11742</v>
      </c>
      <c r="H4374" t="s">
        <v>11743</v>
      </c>
      <c r="I4374">
        <v>60</v>
      </c>
      <c r="J4374">
        <v>1</v>
      </c>
      <c r="K4374" s="4">
        <v>1.11101100011111E+44</v>
      </c>
      <c r="L4374" t="s">
        <v>38</v>
      </c>
      <c r="M4374" t="s">
        <v>915</v>
      </c>
      <c r="N4374" t="s">
        <v>10963</v>
      </c>
      <c r="O4374" t="s">
        <v>25</v>
      </c>
      <c r="P4374" t="s">
        <v>20</v>
      </c>
      <c r="Q4374" t="s">
        <v>4777</v>
      </c>
    </row>
    <row r="4375" spans="1:17" x14ac:dyDescent="0.25">
      <c r="A4375" t="s">
        <v>11760</v>
      </c>
      <c r="B4375" t="s">
        <v>28</v>
      </c>
      <c r="C4375">
        <v>1</v>
      </c>
      <c r="D4375" t="s">
        <v>18</v>
      </c>
      <c r="E4375" t="s">
        <v>42</v>
      </c>
      <c r="F4375" s="1">
        <v>0.66666666666666663</v>
      </c>
      <c r="G4375" t="s">
        <v>9822</v>
      </c>
      <c r="H4375" t="s">
        <v>11744</v>
      </c>
      <c r="I4375">
        <v>60</v>
      </c>
      <c r="J4375">
        <v>1</v>
      </c>
      <c r="K4375" s="4">
        <v>1.1111110001111099E+44</v>
      </c>
      <c r="L4375" t="s">
        <v>38</v>
      </c>
      <c r="M4375" t="s">
        <v>915</v>
      </c>
      <c r="N4375" t="s">
        <v>10963</v>
      </c>
      <c r="O4375" t="s">
        <v>25</v>
      </c>
      <c r="P4375" t="s">
        <v>20</v>
      </c>
      <c r="Q4375" t="s">
        <v>4778</v>
      </c>
    </row>
    <row r="4376" spans="1:17" x14ac:dyDescent="0.25">
      <c r="A4376" t="s">
        <v>11760</v>
      </c>
      <c r="B4376" t="s">
        <v>32</v>
      </c>
      <c r="C4376">
        <v>1</v>
      </c>
      <c r="D4376" t="s">
        <v>18</v>
      </c>
      <c r="E4376" t="s">
        <v>29</v>
      </c>
      <c r="F4376" s="1">
        <v>0.66666666666666663</v>
      </c>
      <c r="G4376" t="s">
        <v>9834</v>
      </c>
      <c r="H4376" t="s">
        <v>11745</v>
      </c>
      <c r="I4376">
        <v>60</v>
      </c>
      <c r="J4376">
        <v>1</v>
      </c>
      <c r="K4376" s="4">
        <v>1.1111010001111099E+44</v>
      </c>
      <c r="L4376" t="s">
        <v>38</v>
      </c>
      <c r="M4376" t="s">
        <v>915</v>
      </c>
      <c r="N4376" t="s">
        <v>10963</v>
      </c>
      <c r="O4376" t="s">
        <v>25</v>
      </c>
      <c r="P4376" t="s">
        <v>20</v>
      </c>
      <c r="Q4376" t="s">
        <v>4779</v>
      </c>
    </row>
    <row r="4377" spans="1:17" x14ac:dyDescent="0.25">
      <c r="A4377" t="s">
        <v>11760</v>
      </c>
      <c r="B4377" t="s">
        <v>479</v>
      </c>
      <c r="C4377">
        <v>1</v>
      </c>
      <c r="D4377" t="s">
        <v>18</v>
      </c>
      <c r="E4377" t="s">
        <v>33</v>
      </c>
      <c r="F4377" s="1">
        <v>0.54166666666666663</v>
      </c>
      <c r="G4377" t="s">
        <v>10379</v>
      </c>
      <c r="H4377" t="s">
        <v>11746</v>
      </c>
      <c r="I4377">
        <v>60</v>
      </c>
      <c r="J4377">
        <v>1</v>
      </c>
      <c r="K4377" s="4">
        <v>1.1111110001111099E+44</v>
      </c>
      <c r="L4377" t="s">
        <v>38</v>
      </c>
      <c r="M4377" t="s">
        <v>915</v>
      </c>
      <c r="N4377" t="s">
        <v>10963</v>
      </c>
      <c r="O4377" t="s">
        <v>25</v>
      </c>
      <c r="P4377" t="s">
        <v>20</v>
      </c>
      <c r="Q4377" t="s">
        <v>4780</v>
      </c>
    </row>
    <row r="4378" spans="1:17" x14ac:dyDescent="0.25">
      <c r="A4378" t="s">
        <v>11760</v>
      </c>
      <c r="B4378" t="s">
        <v>36</v>
      </c>
      <c r="C4378">
        <v>1</v>
      </c>
      <c r="D4378" t="s">
        <v>18</v>
      </c>
      <c r="E4378" t="s">
        <v>33</v>
      </c>
      <c r="F4378" s="1">
        <v>0.79166666666666663</v>
      </c>
      <c r="G4378" t="s">
        <v>9166</v>
      </c>
      <c r="H4378" t="s">
        <v>38</v>
      </c>
      <c r="I4378">
        <v>120</v>
      </c>
      <c r="J4378">
        <v>1</v>
      </c>
      <c r="K4378" s="4">
        <v>9.9999999999999995E+33</v>
      </c>
      <c r="L4378" t="s">
        <v>38</v>
      </c>
      <c r="M4378" t="s">
        <v>24</v>
      </c>
      <c r="N4378" t="s">
        <v>10963</v>
      </c>
      <c r="O4378" t="s">
        <v>25</v>
      </c>
      <c r="P4378" t="s">
        <v>39</v>
      </c>
      <c r="Q4378" t="s">
        <v>4781</v>
      </c>
    </row>
    <row r="4379" spans="1:17" x14ac:dyDescent="0.25">
      <c r="A4379" t="s">
        <v>11760</v>
      </c>
      <c r="B4379" t="s">
        <v>44</v>
      </c>
      <c r="C4379">
        <v>1</v>
      </c>
      <c r="D4379" t="s">
        <v>18</v>
      </c>
      <c r="E4379" t="s">
        <v>29</v>
      </c>
      <c r="F4379" s="1">
        <v>0.5</v>
      </c>
      <c r="G4379" t="s">
        <v>10633</v>
      </c>
      <c r="H4379" t="s">
        <v>11747</v>
      </c>
      <c r="I4379">
        <v>60</v>
      </c>
      <c r="J4379">
        <v>1</v>
      </c>
      <c r="K4379" s="4">
        <v>1.0100000011111E+43</v>
      </c>
      <c r="L4379" t="s">
        <v>38</v>
      </c>
      <c r="M4379" t="s">
        <v>915</v>
      </c>
      <c r="N4379" t="s">
        <v>10963</v>
      </c>
      <c r="O4379" t="s">
        <v>25</v>
      </c>
      <c r="P4379" t="s">
        <v>45</v>
      </c>
      <c r="Q4379" t="s">
        <v>4782</v>
      </c>
    </row>
    <row r="4380" spans="1:17" x14ac:dyDescent="0.25">
      <c r="A4380" t="s">
        <v>11760</v>
      </c>
      <c r="B4380" t="s">
        <v>243</v>
      </c>
      <c r="C4380">
        <v>1</v>
      </c>
      <c r="D4380" t="s">
        <v>18</v>
      </c>
      <c r="E4380" t="s">
        <v>37</v>
      </c>
      <c r="F4380" s="1">
        <v>0.41666666666666669</v>
      </c>
      <c r="G4380" t="s">
        <v>11762</v>
      </c>
      <c r="H4380" t="s">
        <v>3388</v>
      </c>
      <c r="I4380">
        <v>60</v>
      </c>
      <c r="J4380">
        <v>1</v>
      </c>
      <c r="K4380" s="4">
        <v>1.11101100011111E+44</v>
      </c>
      <c r="L4380" t="s">
        <v>11763</v>
      </c>
      <c r="N4380" t="s">
        <v>10963</v>
      </c>
      <c r="O4380" t="s">
        <v>25</v>
      </c>
      <c r="P4380" t="s">
        <v>20</v>
      </c>
      <c r="Q4380" t="s">
        <v>4783</v>
      </c>
    </row>
    <row r="4381" spans="1:17" x14ac:dyDescent="0.25">
      <c r="A4381" t="s">
        <v>11764</v>
      </c>
      <c r="B4381" t="s">
        <v>17</v>
      </c>
      <c r="C4381">
        <v>1</v>
      </c>
      <c r="D4381" t="s">
        <v>18</v>
      </c>
      <c r="E4381" t="s">
        <v>19</v>
      </c>
      <c r="F4381" s="1">
        <v>0.375</v>
      </c>
      <c r="G4381" t="s">
        <v>10952</v>
      </c>
      <c r="H4381" t="s">
        <v>3356</v>
      </c>
      <c r="I4381">
        <v>480</v>
      </c>
      <c r="J4381">
        <v>4</v>
      </c>
      <c r="K4381" s="4">
        <v>1.000000001E+41</v>
      </c>
      <c r="L4381" t="s">
        <v>11765</v>
      </c>
      <c r="M4381" t="s">
        <v>24</v>
      </c>
      <c r="N4381" t="s">
        <v>10963</v>
      </c>
      <c r="O4381" t="s">
        <v>453</v>
      </c>
      <c r="P4381" t="s">
        <v>20</v>
      </c>
      <c r="Q4381" t="s">
        <v>4784</v>
      </c>
    </row>
    <row r="4382" spans="1:17" x14ac:dyDescent="0.25">
      <c r="A4382" t="s">
        <v>11764</v>
      </c>
      <c r="B4382" t="s">
        <v>28</v>
      </c>
      <c r="C4382">
        <v>1</v>
      </c>
      <c r="D4382" t="s">
        <v>18</v>
      </c>
      <c r="E4382" t="s">
        <v>29</v>
      </c>
      <c r="F4382" s="1">
        <v>0.375</v>
      </c>
      <c r="G4382" t="s">
        <v>10952</v>
      </c>
      <c r="H4382" t="s">
        <v>3356</v>
      </c>
      <c r="I4382">
        <v>480</v>
      </c>
      <c r="J4382">
        <v>4</v>
      </c>
      <c r="K4382" s="4">
        <v>1.000000001E+41</v>
      </c>
      <c r="L4382" t="s">
        <v>11765</v>
      </c>
      <c r="M4382" t="s">
        <v>24</v>
      </c>
      <c r="N4382" t="s">
        <v>10963</v>
      </c>
      <c r="O4382" t="s">
        <v>453</v>
      </c>
      <c r="P4382" t="s">
        <v>20</v>
      </c>
      <c r="Q4382" t="s">
        <v>4785</v>
      </c>
    </row>
    <row r="4383" spans="1:17" x14ac:dyDescent="0.25">
      <c r="A4383" t="s">
        <v>11764</v>
      </c>
      <c r="B4383" t="s">
        <v>32</v>
      </c>
      <c r="C4383">
        <v>1</v>
      </c>
      <c r="D4383" t="s">
        <v>18</v>
      </c>
      <c r="E4383" t="s">
        <v>33</v>
      </c>
      <c r="F4383" s="1">
        <v>0.375</v>
      </c>
      <c r="G4383" t="s">
        <v>10952</v>
      </c>
      <c r="H4383" t="s">
        <v>3356</v>
      </c>
      <c r="I4383">
        <v>480</v>
      </c>
      <c r="J4383">
        <v>4</v>
      </c>
      <c r="K4383" s="4">
        <v>1E+41</v>
      </c>
      <c r="L4383" t="s">
        <v>11765</v>
      </c>
      <c r="M4383" t="s">
        <v>24</v>
      </c>
      <c r="N4383" t="s">
        <v>10963</v>
      </c>
      <c r="O4383" t="s">
        <v>453</v>
      </c>
      <c r="P4383" t="s">
        <v>20</v>
      </c>
      <c r="Q4383" t="s">
        <v>4786</v>
      </c>
    </row>
    <row r="4384" spans="1:17" x14ac:dyDescent="0.25">
      <c r="A4384" t="s">
        <v>11766</v>
      </c>
      <c r="B4384" t="s">
        <v>17</v>
      </c>
      <c r="C4384">
        <v>1</v>
      </c>
      <c r="D4384" t="s">
        <v>18</v>
      </c>
      <c r="E4384" t="s">
        <v>19</v>
      </c>
      <c r="F4384" s="1">
        <v>0.375</v>
      </c>
      <c r="G4384" t="s">
        <v>10173</v>
      </c>
      <c r="H4384" t="s">
        <v>3356</v>
      </c>
      <c r="I4384">
        <v>480</v>
      </c>
      <c r="J4384">
        <v>4</v>
      </c>
      <c r="K4384" s="4">
        <v>1.0000000010000001E+43</v>
      </c>
      <c r="L4384" t="s">
        <v>11767</v>
      </c>
      <c r="M4384" t="s">
        <v>24</v>
      </c>
      <c r="N4384" t="s">
        <v>10963</v>
      </c>
      <c r="O4384" t="s">
        <v>453</v>
      </c>
      <c r="P4384" t="s">
        <v>20</v>
      </c>
      <c r="Q4384" t="s">
        <v>4787</v>
      </c>
    </row>
    <row r="4385" spans="1:17" x14ac:dyDescent="0.25">
      <c r="A4385" t="s">
        <v>11766</v>
      </c>
      <c r="B4385" t="s">
        <v>28</v>
      </c>
      <c r="C4385">
        <v>1</v>
      </c>
      <c r="D4385" t="s">
        <v>18</v>
      </c>
      <c r="E4385" t="s">
        <v>29</v>
      </c>
      <c r="F4385" s="1">
        <v>0.375</v>
      </c>
      <c r="G4385" t="s">
        <v>10173</v>
      </c>
      <c r="H4385" t="s">
        <v>3356</v>
      </c>
      <c r="I4385">
        <v>480</v>
      </c>
      <c r="J4385">
        <v>4</v>
      </c>
      <c r="K4385" s="4">
        <v>1.0000000010000001E+43</v>
      </c>
      <c r="L4385" t="s">
        <v>11767</v>
      </c>
      <c r="M4385" t="s">
        <v>24</v>
      </c>
      <c r="N4385" t="s">
        <v>10963</v>
      </c>
      <c r="O4385" t="s">
        <v>453</v>
      </c>
      <c r="P4385" t="s">
        <v>20</v>
      </c>
      <c r="Q4385" t="s">
        <v>4788</v>
      </c>
    </row>
    <row r="4386" spans="1:17" x14ac:dyDescent="0.25">
      <c r="A4386" t="s">
        <v>11766</v>
      </c>
      <c r="B4386" t="s">
        <v>32</v>
      </c>
      <c r="C4386">
        <v>1</v>
      </c>
      <c r="D4386" t="s">
        <v>18</v>
      </c>
      <c r="E4386" t="s">
        <v>33</v>
      </c>
      <c r="F4386" s="1">
        <v>0.375</v>
      </c>
      <c r="G4386" t="s">
        <v>10173</v>
      </c>
      <c r="H4386" t="s">
        <v>3356</v>
      </c>
      <c r="I4386">
        <v>480</v>
      </c>
      <c r="J4386">
        <v>4</v>
      </c>
      <c r="K4386" s="4">
        <v>1E+43</v>
      </c>
      <c r="L4386" t="s">
        <v>11767</v>
      </c>
      <c r="M4386" t="s">
        <v>24</v>
      </c>
      <c r="N4386" t="s">
        <v>10963</v>
      </c>
      <c r="O4386" t="s">
        <v>453</v>
      </c>
      <c r="P4386" t="s">
        <v>20</v>
      </c>
      <c r="Q4386" t="s">
        <v>4789</v>
      </c>
    </row>
    <row r="4387" spans="1:17" x14ac:dyDescent="0.25">
      <c r="A4387" t="s">
        <v>11768</v>
      </c>
      <c r="B4387" t="s">
        <v>17</v>
      </c>
      <c r="C4387">
        <v>1</v>
      </c>
      <c r="D4387" t="s">
        <v>18</v>
      </c>
      <c r="E4387" t="s">
        <v>19</v>
      </c>
      <c r="F4387" s="1">
        <v>0.375</v>
      </c>
      <c r="G4387" t="s">
        <v>10173</v>
      </c>
      <c r="H4387" t="s">
        <v>4790</v>
      </c>
      <c r="I4387">
        <v>480</v>
      </c>
      <c r="J4387">
        <v>3</v>
      </c>
      <c r="K4387" s="4">
        <v>1E+40</v>
      </c>
      <c r="L4387" t="s">
        <v>11769</v>
      </c>
      <c r="M4387" t="s">
        <v>24</v>
      </c>
      <c r="N4387" t="s">
        <v>10963</v>
      </c>
      <c r="O4387" t="s">
        <v>453</v>
      </c>
      <c r="P4387" t="s">
        <v>20</v>
      </c>
      <c r="Q4387" t="s">
        <v>4791</v>
      </c>
    </row>
    <row r="4388" spans="1:17" x14ac:dyDescent="0.25">
      <c r="A4388" t="s">
        <v>11768</v>
      </c>
      <c r="B4388" t="s">
        <v>28</v>
      </c>
      <c r="C4388">
        <v>1</v>
      </c>
      <c r="D4388" t="s">
        <v>18</v>
      </c>
      <c r="E4388" t="s">
        <v>29</v>
      </c>
      <c r="F4388" s="1">
        <v>0.375</v>
      </c>
      <c r="G4388" t="s">
        <v>10173</v>
      </c>
      <c r="H4388" t="s">
        <v>4790</v>
      </c>
      <c r="I4388">
        <v>480</v>
      </c>
      <c r="J4388">
        <v>3</v>
      </c>
      <c r="K4388" s="4">
        <v>1E+40</v>
      </c>
      <c r="L4388" t="s">
        <v>11769</v>
      </c>
      <c r="M4388" t="s">
        <v>24</v>
      </c>
      <c r="N4388" t="s">
        <v>10963</v>
      </c>
      <c r="O4388" t="s">
        <v>453</v>
      </c>
      <c r="P4388" t="s">
        <v>20</v>
      </c>
      <c r="Q4388" t="s">
        <v>4792</v>
      </c>
    </row>
    <row r="4389" spans="1:17" x14ac:dyDescent="0.25">
      <c r="A4389" t="s">
        <v>11768</v>
      </c>
      <c r="B4389" t="s">
        <v>32</v>
      </c>
      <c r="C4389">
        <v>1</v>
      </c>
      <c r="D4389" t="s">
        <v>18</v>
      </c>
      <c r="E4389" t="s">
        <v>33</v>
      </c>
      <c r="F4389" s="1">
        <v>0.375</v>
      </c>
      <c r="G4389" t="s">
        <v>10173</v>
      </c>
      <c r="H4389" t="s">
        <v>4790</v>
      </c>
      <c r="I4389">
        <v>480</v>
      </c>
      <c r="J4389">
        <v>3</v>
      </c>
      <c r="K4389" s="4">
        <v>1E+40</v>
      </c>
      <c r="L4389" t="s">
        <v>11769</v>
      </c>
      <c r="M4389" t="s">
        <v>24</v>
      </c>
      <c r="N4389" t="s">
        <v>10963</v>
      </c>
      <c r="O4389" t="s">
        <v>453</v>
      </c>
      <c r="P4389" t="s">
        <v>20</v>
      </c>
      <c r="Q4389" t="s">
        <v>4793</v>
      </c>
    </row>
    <row r="4390" spans="1:17" x14ac:dyDescent="0.25">
      <c r="A4390" t="s">
        <v>11768</v>
      </c>
      <c r="B4390" t="s">
        <v>479</v>
      </c>
      <c r="C4390">
        <v>1</v>
      </c>
      <c r="D4390" t="s">
        <v>18</v>
      </c>
      <c r="E4390" t="s">
        <v>19</v>
      </c>
      <c r="F4390" s="1">
        <v>0.375</v>
      </c>
      <c r="G4390" t="s">
        <v>9822</v>
      </c>
      <c r="H4390" t="s">
        <v>4790</v>
      </c>
      <c r="I4390">
        <v>480</v>
      </c>
      <c r="J4390">
        <v>3</v>
      </c>
      <c r="K4390" s="4">
        <v>9.9999999999999995E+32</v>
      </c>
      <c r="L4390" t="s">
        <v>11769</v>
      </c>
      <c r="M4390" t="s">
        <v>915</v>
      </c>
      <c r="N4390" t="s">
        <v>10963</v>
      </c>
      <c r="O4390" t="s">
        <v>453</v>
      </c>
      <c r="P4390" t="s">
        <v>20</v>
      </c>
      <c r="Q4390" t="s">
        <v>4794</v>
      </c>
    </row>
    <row r="4391" spans="1:17" x14ac:dyDescent="0.25">
      <c r="A4391" t="s">
        <v>11768</v>
      </c>
      <c r="B4391" t="s">
        <v>502</v>
      </c>
      <c r="C4391">
        <v>1</v>
      </c>
      <c r="D4391" t="s">
        <v>18</v>
      </c>
      <c r="E4391" t="s">
        <v>29</v>
      </c>
      <c r="F4391" s="1">
        <v>0.375</v>
      </c>
      <c r="G4391" t="s">
        <v>9822</v>
      </c>
      <c r="H4391" t="s">
        <v>4790</v>
      </c>
      <c r="I4391">
        <v>480</v>
      </c>
      <c r="J4391">
        <v>3</v>
      </c>
      <c r="K4391" s="4">
        <v>9.9999999999999995E+32</v>
      </c>
      <c r="L4391" t="s">
        <v>11769</v>
      </c>
      <c r="M4391" t="s">
        <v>915</v>
      </c>
      <c r="N4391" t="s">
        <v>10963</v>
      </c>
      <c r="O4391" t="s">
        <v>453</v>
      </c>
      <c r="P4391" t="s">
        <v>20</v>
      </c>
      <c r="Q4391" t="s">
        <v>4795</v>
      </c>
    </row>
    <row r="4392" spans="1:17" x14ac:dyDescent="0.25">
      <c r="A4392" t="s">
        <v>11770</v>
      </c>
      <c r="B4392" t="s">
        <v>17</v>
      </c>
      <c r="C4392">
        <v>1</v>
      </c>
      <c r="D4392" t="s">
        <v>18</v>
      </c>
      <c r="E4392" t="s">
        <v>19</v>
      </c>
      <c r="F4392" s="1">
        <v>0.375</v>
      </c>
      <c r="G4392" t="s">
        <v>9359</v>
      </c>
      <c r="H4392" t="s">
        <v>4790</v>
      </c>
      <c r="I4392">
        <v>480</v>
      </c>
      <c r="J4392">
        <v>8</v>
      </c>
      <c r="K4392" s="4">
        <v>9.9999999999999992E+22</v>
      </c>
      <c r="L4392" t="s">
        <v>11771</v>
      </c>
      <c r="M4392" t="s">
        <v>24</v>
      </c>
      <c r="N4392" t="s">
        <v>10963</v>
      </c>
      <c r="O4392" t="s">
        <v>453</v>
      </c>
      <c r="P4392" t="s">
        <v>20</v>
      </c>
      <c r="Q4392" t="s">
        <v>4796</v>
      </c>
    </row>
    <row r="4393" spans="1:17" x14ac:dyDescent="0.25">
      <c r="A4393" t="s">
        <v>11770</v>
      </c>
      <c r="B4393" t="s">
        <v>28</v>
      </c>
      <c r="C4393">
        <v>1</v>
      </c>
      <c r="D4393" t="s">
        <v>18</v>
      </c>
      <c r="E4393" t="s">
        <v>29</v>
      </c>
      <c r="F4393" s="1">
        <v>0.375</v>
      </c>
      <c r="G4393" t="s">
        <v>9359</v>
      </c>
      <c r="H4393" t="s">
        <v>4790</v>
      </c>
      <c r="I4393">
        <v>480</v>
      </c>
      <c r="J4393">
        <v>8</v>
      </c>
      <c r="K4393" s="4">
        <v>9.9999999999999992E+22</v>
      </c>
      <c r="L4393" t="s">
        <v>11771</v>
      </c>
      <c r="M4393" t="s">
        <v>24</v>
      </c>
      <c r="N4393" t="s">
        <v>10963</v>
      </c>
      <c r="O4393" t="s">
        <v>453</v>
      </c>
      <c r="P4393" t="s">
        <v>20</v>
      </c>
      <c r="Q4393" t="s">
        <v>4797</v>
      </c>
    </row>
    <row r="4394" spans="1:17" x14ac:dyDescent="0.25">
      <c r="A4394" t="s">
        <v>11770</v>
      </c>
      <c r="B4394" t="s">
        <v>32</v>
      </c>
      <c r="C4394">
        <v>1</v>
      </c>
      <c r="D4394" t="s">
        <v>18</v>
      </c>
      <c r="E4394" t="s">
        <v>19</v>
      </c>
      <c r="F4394" s="1">
        <v>0.375</v>
      </c>
      <c r="G4394" t="s">
        <v>9359</v>
      </c>
      <c r="H4394" t="s">
        <v>4790</v>
      </c>
      <c r="I4394">
        <v>480</v>
      </c>
      <c r="J4394">
        <v>8</v>
      </c>
      <c r="K4394" s="4">
        <v>1000000000000000</v>
      </c>
      <c r="L4394" t="s">
        <v>11771</v>
      </c>
      <c r="M4394" t="s">
        <v>24</v>
      </c>
      <c r="N4394" t="s">
        <v>10963</v>
      </c>
      <c r="O4394" t="s">
        <v>453</v>
      </c>
      <c r="P4394" t="s">
        <v>20</v>
      </c>
      <c r="Q4394" t="s">
        <v>4798</v>
      </c>
    </row>
    <row r="4395" spans="1:17" x14ac:dyDescent="0.25">
      <c r="A4395" t="s">
        <v>11770</v>
      </c>
      <c r="B4395" t="s">
        <v>479</v>
      </c>
      <c r="C4395">
        <v>1</v>
      </c>
      <c r="D4395" t="s">
        <v>18</v>
      </c>
      <c r="E4395" t="s">
        <v>29</v>
      </c>
      <c r="F4395" s="1">
        <v>0.375</v>
      </c>
      <c r="G4395" t="s">
        <v>9359</v>
      </c>
      <c r="H4395" t="s">
        <v>4790</v>
      </c>
      <c r="I4395">
        <v>480</v>
      </c>
      <c r="J4395">
        <v>8</v>
      </c>
      <c r="K4395" s="4">
        <v>1000000000000000</v>
      </c>
      <c r="L4395" t="s">
        <v>11771</v>
      </c>
      <c r="M4395" t="s">
        <v>24</v>
      </c>
      <c r="N4395" t="s">
        <v>10963</v>
      </c>
      <c r="O4395" t="s">
        <v>453</v>
      </c>
      <c r="P4395" t="s">
        <v>20</v>
      </c>
      <c r="Q4395" t="s">
        <v>4799</v>
      </c>
    </row>
    <row r="4396" spans="1:17" x14ac:dyDescent="0.25">
      <c r="A4396" t="s">
        <v>11770</v>
      </c>
      <c r="B4396" t="s">
        <v>502</v>
      </c>
      <c r="C4396">
        <v>1</v>
      </c>
      <c r="D4396" t="s">
        <v>18</v>
      </c>
      <c r="E4396" t="s">
        <v>33</v>
      </c>
      <c r="F4396" s="1">
        <v>0.375</v>
      </c>
      <c r="G4396" t="s">
        <v>9841</v>
      </c>
      <c r="H4396" t="s">
        <v>4790</v>
      </c>
      <c r="I4396">
        <v>480</v>
      </c>
      <c r="J4396">
        <v>8</v>
      </c>
      <c r="K4396" s="4">
        <v>1000000000000000</v>
      </c>
      <c r="L4396" t="s">
        <v>11771</v>
      </c>
      <c r="M4396" t="s">
        <v>915</v>
      </c>
      <c r="N4396" t="s">
        <v>10963</v>
      </c>
      <c r="O4396" t="s">
        <v>453</v>
      </c>
      <c r="P4396" t="s">
        <v>20</v>
      </c>
      <c r="Q4396" t="s">
        <v>4800</v>
      </c>
    </row>
    <row r="4397" spans="1:17" x14ac:dyDescent="0.25">
      <c r="A4397" t="s">
        <v>11772</v>
      </c>
      <c r="B4397" t="s">
        <v>17</v>
      </c>
      <c r="C4397">
        <v>1</v>
      </c>
      <c r="D4397" t="s">
        <v>18</v>
      </c>
      <c r="E4397" t="s">
        <v>19</v>
      </c>
      <c r="F4397" s="1">
        <v>0.375</v>
      </c>
      <c r="G4397" t="s">
        <v>9841</v>
      </c>
      <c r="H4397" t="s">
        <v>3356</v>
      </c>
      <c r="I4397">
        <v>480</v>
      </c>
      <c r="J4397">
        <v>6</v>
      </c>
      <c r="K4397" s="4">
        <v>1E+21</v>
      </c>
      <c r="L4397" t="s">
        <v>11773</v>
      </c>
      <c r="M4397" t="s">
        <v>915</v>
      </c>
      <c r="N4397" t="s">
        <v>10963</v>
      </c>
      <c r="O4397" t="s">
        <v>453</v>
      </c>
      <c r="P4397" t="s">
        <v>20</v>
      </c>
      <c r="Q4397" t="s">
        <v>4801</v>
      </c>
    </row>
    <row r="4398" spans="1:17" x14ac:dyDescent="0.25">
      <c r="A4398" t="s">
        <v>11772</v>
      </c>
      <c r="B4398" t="s">
        <v>28</v>
      </c>
      <c r="C4398">
        <v>1</v>
      </c>
      <c r="D4398" t="s">
        <v>18</v>
      </c>
      <c r="E4398" t="s">
        <v>29</v>
      </c>
      <c r="F4398" s="1">
        <v>0.375</v>
      </c>
      <c r="G4398" t="s">
        <v>9841</v>
      </c>
      <c r="H4398" t="s">
        <v>3356</v>
      </c>
      <c r="I4398">
        <v>480</v>
      </c>
      <c r="J4398">
        <v>6</v>
      </c>
      <c r="K4398" s="4">
        <v>1E+21</v>
      </c>
      <c r="L4398" t="s">
        <v>11773</v>
      </c>
      <c r="M4398" t="s">
        <v>915</v>
      </c>
      <c r="N4398" t="s">
        <v>10963</v>
      </c>
      <c r="O4398" t="s">
        <v>453</v>
      </c>
      <c r="P4398" t="s">
        <v>20</v>
      </c>
      <c r="Q4398" t="s">
        <v>4802</v>
      </c>
    </row>
    <row r="4399" spans="1:17" x14ac:dyDescent="0.25">
      <c r="A4399" t="s">
        <v>11772</v>
      </c>
      <c r="B4399" t="s">
        <v>32</v>
      </c>
      <c r="C4399">
        <v>1</v>
      </c>
      <c r="D4399" t="s">
        <v>18</v>
      </c>
      <c r="E4399" t="s">
        <v>19</v>
      </c>
      <c r="F4399" s="1">
        <v>0.375</v>
      </c>
      <c r="G4399" t="s">
        <v>10952</v>
      </c>
      <c r="H4399" t="s">
        <v>3356</v>
      </c>
      <c r="I4399">
        <v>480</v>
      </c>
      <c r="J4399">
        <v>6</v>
      </c>
      <c r="K4399" s="4">
        <v>10000000000000</v>
      </c>
      <c r="L4399" t="s">
        <v>11773</v>
      </c>
      <c r="M4399" t="s">
        <v>24</v>
      </c>
      <c r="N4399" t="s">
        <v>10963</v>
      </c>
      <c r="O4399" t="s">
        <v>453</v>
      </c>
      <c r="P4399" t="s">
        <v>20</v>
      </c>
      <c r="Q4399" t="s">
        <v>4803</v>
      </c>
    </row>
    <row r="4400" spans="1:17" x14ac:dyDescent="0.25">
      <c r="A4400" t="s">
        <v>11772</v>
      </c>
      <c r="B4400" t="s">
        <v>479</v>
      </c>
      <c r="C4400">
        <v>1</v>
      </c>
      <c r="D4400" t="s">
        <v>18</v>
      </c>
      <c r="E4400" t="s">
        <v>29</v>
      </c>
      <c r="F4400" s="1">
        <v>0.375</v>
      </c>
      <c r="G4400" t="s">
        <v>10952</v>
      </c>
      <c r="H4400" t="s">
        <v>3356</v>
      </c>
      <c r="I4400">
        <v>480</v>
      </c>
      <c r="J4400">
        <v>6</v>
      </c>
      <c r="K4400" s="4">
        <v>10000000000000</v>
      </c>
      <c r="L4400" t="s">
        <v>11773</v>
      </c>
      <c r="M4400" t="s">
        <v>24</v>
      </c>
      <c r="N4400" t="s">
        <v>10963</v>
      </c>
      <c r="O4400" t="s">
        <v>453</v>
      </c>
      <c r="P4400" t="s">
        <v>20</v>
      </c>
      <c r="Q4400" t="s">
        <v>4804</v>
      </c>
    </row>
    <row r="4401" spans="1:17" x14ac:dyDescent="0.25">
      <c r="A4401" t="s">
        <v>11772</v>
      </c>
      <c r="B4401" t="s">
        <v>502</v>
      </c>
      <c r="C4401">
        <v>1</v>
      </c>
      <c r="D4401" t="s">
        <v>18</v>
      </c>
      <c r="E4401" t="s">
        <v>33</v>
      </c>
      <c r="F4401" s="1">
        <v>0.375</v>
      </c>
      <c r="G4401" t="s">
        <v>10952</v>
      </c>
      <c r="H4401" t="s">
        <v>3356</v>
      </c>
      <c r="I4401">
        <v>480</v>
      </c>
      <c r="J4401">
        <v>6</v>
      </c>
      <c r="K4401" s="4">
        <v>10000000000000</v>
      </c>
      <c r="L4401" t="s">
        <v>11773</v>
      </c>
      <c r="M4401" t="s">
        <v>24</v>
      </c>
      <c r="N4401" t="s">
        <v>10963</v>
      </c>
      <c r="O4401" t="s">
        <v>453</v>
      </c>
      <c r="P4401" t="s">
        <v>20</v>
      </c>
      <c r="Q4401" t="s">
        <v>4805</v>
      </c>
    </row>
    <row r="4402" spans="1:17" x14ac:dyDescent="0.25">
      <c r="A4402" t="s">
        <v>11774</v>
      </c>
      <c r="B4402" t="s">
        <v>565</v>
      </c>
      <c r="C4402">
        <v>1</v>
      </c>
      <c r="D4402" t="s">
        <v>18</v>
      </c>
      <c r="E4402" t="s">
        <v>530</v>
      </c>
      <c r="F4402" s="1">
        <v>0.375</v>
      </c>
      <c r="G4402" t="s">
        <v>38</v>
      </c>
      <c r="H4402" t="s">
        <v>11775</v>
      </c>
      <c r="I4402">
        <v>480</v>
      </c>
      <c r="J4402">
        <v>24</v>
      </c>
      <c r="K4402" s="4">
        <v>1E+41</v>
      </c>
      <c r="L4402" t="s">
        <v>11776</v>
      </c>
      <c r="N4402" t="s">
        <v>9399</v>
      </c>
      <c r="O4402" t="s">
        <v>25</v>
      </c>
      <c r="P4402" t="s">
        <v>9544</v>
      </c>
      <c r="Q4402" t="s">
        <v>4807</v>
      </c>
    </row>
    <row r="4403" spans="1:17" x14ac:dyDescent="0.25">
      <c r="A4403" t="s">
        <v>11774</v>
      </c>
      <c r="B4403" t="s">
        <v>17</v>
      </c>
      <c r="C4403">
        <v>1</v>
      </c>
      <c r="D4403" t="s">
        <v>18</v>
      </c>
      <c r="E4403" t="s">
        <v>19</v>
      </c>
      <c r="F4403" s="1">
        <v>0.66666666666666663</v>
      </c>
      <c r="G4403" t="s">
        <v>9176</v>
      </c>
      <c r="H4403" t="s">
        <v>11777</v>
      </c>
      <c r="I4403">
        <v>120</v>
      </c>
      <c r="J4403">
        <v>24</v>
      </c>
      <c r="K4403" s="4">
        <v>1.1111010001111099E+44</v>
      </c>
      <c r="L4403" t="s">
        <v>11776</v>
      </c>
      <c r="M4403" t="s">
        <v>24</v>
      </c>
      <c r="N4403" t="s">
        <v>9399</v>
      </c>
      <c r="O4403" t="s">
        <v>25</v>
      </c>
      <c r="P4403" t="s">
        <v>20</v>
      </c>
      <c r="Q4403" t="s">
        <v>4808</v>
      </c>
    </row>
    <row r="4404" spans="1:17" x14ac:dyDescent="0.25">
      <c r="A4404" t="s">
        <v>11778</v>
      </c>
      <c r="B4404" t="s">
        <v>17</v>
      </c>
      <c r="C4404">
        <v>1</v>
      </c>
      <c r="D4404" t="s">
        <v>18</v>
      </c>
      <c r="E4404" t="s">
        <v>29</v>
      </c>
      <c r="F4404" s="1">
        <v>0.54166666666666663</v>
      </c>
      <c r="G4404" t="s">
        <v>9155</v>
      </c>
      <c r="H4404" t="s">
        <v>11779</v>
      </c>
      <c r="I4404">
        <v>120</v>
      </c>
      <c r="J4404">
        <v>22</v>
      </c>
      <c r="K4404" s="4">
        <v>1.1111100111111E+24</v>
      </c>
      <c r="L4404" t="s">
        <v>11780</v>
      </c>
      <c r="M4404" t="s">
        <v>24</v>
      </c>
      <c r="N4404" t="s">
        <v>9399</v>
      </c>
      <c r="O4404" t="s">
        <v>66</v>
      </c>
      <c r="P4404" t="s">
        <v>20</v>
      </c>
      <c r="Q4404" t="s">
        <v>4810</v>
      </c>
    </row>
    <row r="4405" spans="1:17" x14ac:dyDescent="0.25">
      <c r="A4405" t="s">
        <v>11781</v>
      </c>
      <c r="B4405" t="s">
        <v>17</v>
      </c>
      <c r="C4405">
        <v>1</v>
      </c>
      <c r="D4405" t="s">
        <v>18</v>
      </c>
      <c r="E4405" t="s">
        <v>33</v>
      </c>
      <c r="F4405" s="1">
        <v>0.41666666666666669</v>
      </c>
      <c r="G4405" t="s">
        <v>9157</v>
      </c>
      <c r="H4405" t="s">
        <v>11782</v>
      </c>
      <c r="I4405">
        <v>120</v>
      </c>
      <c r="J4405">
        <v>21</v>
      </c>
      <c r="K4405" s="4">
        <v>1.1111110001111099E+44</v>
      </c>
      <c r="L4405" t="s">
        <v>11783</v>
      </c>
      <c r="M4405" t="s">
        <v>24</v>
      </c>
      <c r="N4405" t="s">
        <v>9286</v>
      </c>
      <c r="O4405" t="s">
        <v>25</v>
      </c>
      <c r="P4405" t="s">
        <v>20</v>
      </c>
      <c r="Q4405" t="s">
        <v>4813</v>
      </c>
    </row>
    <row r="4406" spans="1:17" x14ac:dyDescent="0.25">
      <c r="A4406" t="s">
        <v>11781</v>
      </c>
      <c r="B4406" t="s">
        <v>44</v>
      </c>
      <c r="C4406">
        <v>1</v>
      </c>
      <c r="D4406" t="s">
        <v>18</v>
      </c>
      <c r="E4406" t="s">
        <v>33</v>
      </c>
      <c r="F4406" s="1">
        <v>0.375</v>
      </c>
      <c r="G4406" t="s">
        <v>9157</v>
      </c>
      <c r="H4406" t="s">
        <v>11784</v>
      </c>
      <c r="I4406">
        <v>60</v>
      </c>
      <c r="J4406">
        <v>13</v>
      </c>
      <c r="K4406" s="4">
        <v>1.1111100011111E+43</v>
      </c>
      <c r="L4406" t="s">
        <v>11783</v>
      </c>
      <c r="M4406" t="s">
        <v>24</v>
      </c>
      <c r="N4406" t="s">
        <v>9286</v>
      </c>
      <c r="O4406" t="s">
        <v>25</v>
      </c>
      <c r="P4406" t="s">
        <v>45</v>
      </c>
      <c r="Q4406" t="s">
        <v>4814</v>
      </c>
    </row>
    <row r="4407" spans="1:17" x14ac:dyDescent="0.25">
      <c r="A4407" t="s">
        <v>11781</v>
      </c>
      <c r="B4407" t="s">
        <v>44</v>
      </c>
      <c r="C4407">
        <v>2</v>
      </c>
      <c r="D4407" t="s">
        <v>18</v>
      </c>
      <c r="E4407" t="s">
        <v>33</v>
      </c>
      <c r="F4407" s="1">
        <v>0.5</v>
      </c>
      <c r="G4407" t="s">
        <v>9157</v>
      </c>
      <c r="H4407" t="s">
        <v>11784</v>
      </c>
      <c r="I4407">
        <v>60</v>
      </c>
      <c r="J4407">
        <v>9</v>
      </c>
      <c r="K4407" s="4">
        <v>1.1111100011111E+43</v>
      </c>
      <c r="L4407" t="s">
        <v>11783</v>
      </c>
      <c r="M4407" t="s">
        <v>24</v>
      </c>
      <c r="N4407" t="s">
        <v>9286</v>
      </c>
      <c r="O4407" t="s">
        <v>25</v>
      </c>
      <c r="P4407" t="s">
        <v>45</v>
      </c>
      <c r="Q4407" t="s">
        <v>4815</v>
      </c>
    </row>
    <row r="4408" spans="1:17" x14ac:dyDescent="0.25">
      <c r="A4408" t="s">
        <v>11785</v>
      </c>
      <c r="B4408" t="s">
        <v>17</v>
      </c>
      <c r="C4408">
        <v>1</v>
      </c>
      <c r="D4408" t="s">
        <v>18</v>
      </c>
      <c r="E4408" t="s">
        <v>19</v>
      </c>
      <c r="F4408" s="1">
        <v>0.58333333333333337</v>
      </c>
      <c r="G4408" t="s">
        <v>11786</v>
      </c>
      <c r="H4408" t="s">
        <v>11787</v>
      </c>
      <c r="I4408">
        <v>120</v>
      </c>
      <c r="J4408">
        <v>16</v>
      </c>
      <c r="K4408" s="4">
        <v>1.1111100111111E+24</v>
      </c>
      <c r="L4408" t="s">
        <v>11788</v>
      </c>
      <c r="M4408" t="s">
        <v>24</v>
      </c>
      <c r="N4408" t="s">
        <v>9286</v>
      </c>
      <c r="O4408" t="s">
        <v>66</v>
      </c>
      <c r="P4408" t="s">
        <v>20</v>
      </c>
      <c r="Q4408" t="s">
        <v>4817</v>
      </c>
    </row>
    <row r="4409" spans="1:17" x14ac:dyDescent="0.25">
      <c r="A4409" t="s">
        <v>11785</v>
      </c>
      <c r="B4409" t="s">
        <v>44</v>
      </c>
      <c r="C4409">
        <v>1</v>
      </c>
      <c r="D4409" t="s">
        <v>18</v>
      </c>
      <c r="E4409" t="s">
        <v>37</v>
      </c>
      <c r="F4409" s="1">
        <v>0.375</v>
      </c>
      <c r="G4409" t="s">
        <v>9195</v>
      </c>
      <c r="H4409" t="s">
        <v>11789</v>
      </c>
      <c r="I4409">
        <v>60</v>
      </c>
      <c r="J4409">
        <v>16</v>
      </c>
      <c r="K4409" s="4">
        <v>1.111100111111E+23</v>
      </c>
      <c r="L4409" t="s">
        <v>11788</v>
      </c>
      <c r="M4409" t="s">
        <v>24</v>
      </c>
      <c r="N4409" t="s">
        <v>9286</v>
      </c>
      <c r="O4409" t="s">
        <v>66</v>
      </c>
      <c r="P4409" t="s">
        <v>45</v>
      </c>
      <c r="Q4409" t="s">
        <v>4818</v>
      </c>
    </row>
    <row r="4410" spans="1:17" x14ac:dyDescent="0.25">
      <c r="A4410" t="s">
        <v>11790</v>
      </c>
      <c r="B4410" t="s">
        <v>17</v>
      </c>
      <c r="C4410">
        <v>1</v>
      </c>
      <c r="D4410" t="s">
        <v>18</v>
      </c>
      <c r="E4410" t="s">
        <v>29</v>
      </c>
      <c r="F4410" s="1">
        <v>0.45833333333333331</v>
      </c>
      <c r="G4410" t="s">
        <v>10493</v>
      </c>
      <c r="H4410" t="s">
        <v>4812</v>
      </c>
      <c r="I4410">
        <v>120</v>
      </c>
      <c r="J4410">
        <v>17</v>
      </c>
      <c r="K4410" s="4">
        <v>1.1111010001111099E+44</v>
      </c>
      <c r="L4410" t="s">
        <v>38</v>
      </c>
      <c r="M4410" t="s">
        <v>24</v>
      </c>
      <c r="N4410" t="s">
        <v>9286</v>
      </c>
      <c r="O4410" t="s">
        <v>25</v>
      </c>
      <c r="P4410" t="s">
        <v>20</v>
      </c>
      <c r="Q4410" t="s">
        <v>4819</v>
      </c>
    </row>
    <row r="4411" spans="1:17" x14ac:dyDescent="0.25">
      <c r="A4411" t="s">
        <v>11790</v>
      </c>
      <c r="B4411" t="s">
        <v>44</v>
      </c>
      <c r="C4411">
        <v>1</v>
      </c>
      <c r="D4411" t="s">
        <v>18</v>
      </c>
      <c r="E4411" t="s">
        <v>37</v>
      </c>
      <c r="F4411" s="1">
        <v>0.45833333333333331</v>
      </c>
      <c r="G4411" t="s">
        <v>10493</v>
      </c>
      <c r="H4411" t="s">
        <v>4812</v>
      </c>
      <c r="I4411">
        <v>90</v>
      </c>
      <c r="J4411">
        <v>17</v>
      </c>
      <c r="K4411" s="4">
        <v>1.11101100011111E+44</v>
      </c>
      <c r="L4411" t="s">
        <v>38</v>
      </c>
      <c r="M4411" t="s">
        <v>24</v>
      </c>
      <c r="N4411" t="s">
        <v>9286</v>
      </c>
      <c r="O4411" t="s">
        <v>25</v>
      </c>
      <c r="P4411" t="s">
        <v>45</v>
      </c>
      <c r="Q4411" t="s">
        <v>4820</v>
      </c>
    </row>
    <row r="4412" spans="1:17" x14ac:dyDescent="0.25">
      <c r="A4412" t="s">
        <v>11791</v>
      </c>
      <c r="B4412" t="s">
        <v>17</v>
      </c>
      <c r="C4412">
        <v>1</v>
      </c>
      <c r="D4412" t="s">
        <v>18</v>
      </c>
      <c r="E4412" t="s">
        <v>19</v>
      </c>
      <c r="F4412" s="1">
        <v>0.5</v>
      </c>
      <c r="G4412" t="s">
        <v>9197</v>
      </c>
      <c r="H4412" t="s">
        <v>10043</v>
      </c>
      <c r="I4412">
        <v>120</v>
      </c>
      <c r="J4412">
        <v>3</v>
      </c>
      <c r="K4412" s="4">
        <v>1.1111010001111099E+44</v>
      </c>
      <c r="L4412" t="s">
        <v>10044</v>
      </c>
      <c r="M4412" t="s">
        <v>24</v>
      </c>
      <c r="N4412" t="s">
        <v>9286</v>
      </c>
      <c r="O4412" t="s">
        <v>25</v>
      </c>
      <c r="P4412" t="s">
        <v>20</v>
      </c>
      <c r="Q4412" t="s">
        <v>4821</v>
      </c>
    </row>
    <row r="4413" spans="1:17" x14ac:dyDescent="0.25">
      <c r="A4413" t="s">
        <v>11791</v>
      </c>
      <c r="B4413" t="s">
        <v>44</v>
      </c>
      <c r="C4413">
        <v>1</v>
      </c>
      <c r="D4413" t="s">
        <v>18</v>
      </c>
      <c r="E4413" t="s">
        <v>33</v>
      </c>
      <c r="F4413" s="1">
        <v>0.41666666666666669</v>
      </c>
      <c r="G4413" t="s">
        <v>9214</v>
      </c>
      <c r="H4413" t="s">
        <v>10045</v>
      </c>
      <c r="I4413">
        <v>60</v>
      </c>
      <c r="J4413">
        <v>3</v>
      </c>
      <c r="K4413" s="4">
        <v>1.1111110001111099E+44</v>
      </c>
      <c r="L4413" t="s">
        <v>10044</v>
      </c>
      <c r="M4413" t="s">
        <v>24</v>
      </c>
      <c r="N4413" t="s">
        <v>9286</v>
      </c>
      <c r="O4413" t="s">
        <v>25</v>
      </c>
      <c r="P4413" t="s">
        <v>20</v>
      </c>
      <c r="Q4413" t="s">
        <v>4822</v>
      </c>
    </row>
    <row r="4414" spans="1:17" x14ac:dyDescent="0.25">
      <c r="A4414" t="s">
        <v>11792</v>
      </c>
      <c r="B4414" t="s">
        <v>17</v>
      </c>
      <c r="C4414">
        <v>1</v>
      </c>
      <c r="D4414" t="s">
        <v>18</v>
      </c>
      <c r="E4414" t="s">
        <v>42</v>
      </c>
      <c r="F4414" s="1">
        <v>0.5</v>
      </c>
      <c r="G4414" t="s">
        <v>10493</v>
      </c>
      <c r="H4414" t="s">
        <v>1833</v>
      </c>
      <c r="I4414">
        <v>120</v>
      </c>
      <c r="J4414">
        <v>11</v>
      </c>
      <c r="K4414" s="4">
        <v>1.1111100111111E+24</v>
      </c>
      <c r="L4414" t="s">
        <v>38</v>
      </c>
      <c r="M4414" t="s">
        <v>24</v>
      </c>
      <c r="N4414" t="s">
        <v>9286</v>
      </c>
      <c r="O4414" t="s">
        <v>66</v>
      </c>
      <c r="P4414" t="s">
        <v>20</v>
      </c>
      <c r="Q4414" t="s">
        <v>4823</v>
      </c>
    </row>
    <row r="4415" spans="1:17" x14ac:dyDescent="0.25">
      <c r="A4415" t="s">
        <v>11792</v>
      </c>
      <c r="B4415" t="s">
        <v>28</v>
      </c>
      <c r="C4415">
        <v>1</v>
      </c>
      <c r="D4415" t="s">
        <v>18</v>
      </c>
      <c r="E4415" t="s">
        <v>33</v>
      </c>
      <c r="F4415" s="1">
        <v>0.5</v>
      </c>
      <c r="G4415" t="s">
        <v>10493</v>
      </c>
      <c r="H4415" t="s">
        <v>1833</v>
      </c>
      <c r="I4415">
        <v>60</v>
      </c>
      <c r="J4415">
        <v>11</v>
      </c>
      <c r="K4415" s="4">
        <v>1.1111100111111E+24</v>
      </c>
      <c r="L4415" t="s">
        <v>38</v>
      </c>
      <c r="M4415" t="s">
        <v>24</v>
      </c>
      <c r="N4415" t="s">
        <v>9286</v>
      </c>
      <c r="O4415" t="s">
        <v>66</v>
      </c>
      <c r="P4415" t="s">
        <v>20</v>
      </c>
      <c r="Q4415" t="s">
        <v>4824</v>
      </c>
    </row>
    <row r="4416" spans="1:17" x14ac:dyDescent="0.25">
      <c r="A4416" t="s">
        <v>11793</v>
      </c>
      <c r="B4416" t="s">
        <v>17</v>
      </c>
      <c r="C4416">
        <v>1</v>
      </c>
      <c r="D4416" t="s">
        <v>18</v>
      </c>
      <c r="E4416" t="s">
        <v>19</v>
      </c>
      <c r="F4416" s="1">
        <v>0.66666666666666663</v>
      </c>
      <c r="G4416" t="s">
        <v>9282</v>
      </c>
      <c r="H4416" t="s">
        <v>4825</v>
      </c>
      <c r="I4416">
        <v>60</v>
      </c>
      <c r="J4416">
        <v>1</v>
      </c>
      <c r="K4416" s="4">
        <v>1.1111010001111099E+44</v>
      </c>
      <c r="L4416" t="s">
        <v>38</v>
      </c>
      <c r="M4416" t="s">
        <v>24</v>
      </c>
      <c r="N4416" t="s">
        <v>9286</v>
      </c>
      <c r="O4416" t="s">
        <v>25</v>
      </c>
      <c r="P4416" t="s">
        <v>20</v>
      </c>
      <c r="Q4416" t="s">
        <v>4826</v>
      </c>
    </row>
    <row r="4417" spans="1:17" x14ac:dyDescent="0.25">
      <c r="A4417" t="s">
        <v>11793</v>
      </c>
      <c r="B4417" t="s">
        <v>28</v>
      </c>
      <c r="C4417">
        <v>1</v>
      </c>
      <c r="D4417" t="s">
        <v>18</v>
      </c>
      <c r="E4417" t="s">
        <v>42</v>
      </c>
      <c r="F4417" s="1">
        <v>0.375</v>
      </c>
      <c r="G4417" t="s">
        <v>9166</v>
      </c>
      <c r="H4417" t="s">
        <v>4825</v>
      </c>
      <c r="I4417">
        <v>60</v>
      </c>
      <c r="J4417">
        <v>1</v>
      </c>
      <c r="K4417" s="4">
        <v>1.1111110001111099E+44</v>
      </c>
      <c r="L4417" t="s">
        <v>38</v>
      </c>
      <c r="M4417" t="s">
        <v>24</v>
      </c>
      <c r="N4417" t="s">
        <v>9286</v>
      </c>
      <c r="O4417" t="s">
        <v>25</v>
      </c>
      <c r="P4417" t="s">
        <v>20</v>
      </c>
      <c r="Q4417" t="s">
        <v>4827</v>
      </c>
    </row>
    <row r="4418" spans="1:17" x14ac:dyDescent="0.25">
      <c r="A4418" t="s">
        <v>11793</v>
      </c>
      <c r="B4418" t="s">
        <v>44</v>
      </c>
      <c r="C4418">
        <v>1</v>
      </c>
      <c r="D4418" t="s">
        <v>18</v>
      </c>
      <c r="E4418" t="s">
        <v>29</v>
      </c>
      <c r="F4418" s="1">
        <v>0.66666666666666663</v>
      </c>
      <c r="G4418" t="s">
        <v>9160</v>
      </c>
      <c r="H4418" t="s">
        <v>4825</v>
      </c>
      <c r="I4418">
        <v>60</v>
      </c>
      <c r="J4418">
        <v>0</v>
      </c>
      <c r="K4418" s="4">
        <v>1.1110100011111E+43</v>
      </c>
      <c r="L4418" t="s">
        <v>38</v>
      </c>
      <c r="M4418" t="s">
        <v>24</v>
      </c>
      <c r="N4418" t="s">
        <v>9286</v>
      </c>
      <c r="O4418" t="s">
        <v>25</v>
      </c>
      <c r="P4418" t="s">
        <v>45</v>
      </c>
      <c r="Q4418" t="s">
        <v>4828</v>
      </c>
    </row>
    <row r="4419" spans="1:17" x14ac:dyDescent="0.25">
      <c r="A4419" t="s">
        <v>11793</v>
      </c>
      <c r="B4419" t="s">
        <v>44</v>
      </c>
      <c r="C4419">
        <v>2</v>
      </c>
      <c r="D4419" t="s">
        <v>18</v>
      </c>
      <c r="E4419" t="s">
        <v>37</v>
      </c>
      <c r="F4419" s="1">
        <v>0.41666666666666669</v>
      </c>
      <c r="G4419" t="s">
        <v>9197</v>
      </c>
      <c r="H4419" t="s">
        <v>4825</v>
      </c>
      <c r="I4419">
        <v>60</v>
      </c>
      <c r="J4419">
        <v>0</v>
      </c>
      <c r="K4419" s="4">
        <v>1.1101100011111E+43</v>
      </c>
      <c r="L4419" t="s">
        <v>38</v>
      </c>
      <c r="M4419" t="s">
        <v>24</v>
      </c>
      <c r="N4419" t="s">
        <v>9286</v>
      </c>
      <c r="O4419" t="s">
        <v>25</v>
      </c>
      <c r="P4419" t="s">
        <v>45</v>
      </c>
      <c r="Q4419" t="s">
        <v>4829</v>
      </c>
    </row>
    <row r="4420" spans="1:17" x14ac:dyDescent="0.25">
      <c r="A4420" t="s">
        <v>11793</v>
      </c>
      <c r="B4420" t="s">
        <v>44</v>
      </c>
      <c r="C4420">
        <v>3</v>
      </c>
      <c r="D4420" t="s">
        <v>18</v>
      </c>
      <c r="E4420" t="s">
        <v>42</v>
      </c>
      <c r="F4420" s="1">
        <v>0.66666666666666663</v>
      </c>
      <c r="G4420" t="s">
        <v>9267</v>
      </c>
      <c r="H4420" t="s">
        <v>4825</v>
      </c>
      <c r="I4420">
        <v>60</v>
      </c>
      <c r="J4420">
        <v>1</v>
      </c>
      <c r="K4420" s="4">
        <v>1.1111100011111E+43</v>
      </c>
      <c r="L4420" t="s">
        <v>38</v>
      </c>
      <c r="M4420" t="s">
        <v>24</v>
      </c>
      <c r="N4420" t="s">
        <v>9286</v>
      </c>
      <c r="O4420" t="s">
        <v>25</v>
      </c>
      <c r="P4420" t="s">
        <v>45</v>
      </c>
      <c r="Q4420" t="s">
        <v>4830</v>
      </c>
    </row>
    <row r="4421" spans="1:17" x14ac:dyDescent="0.25">
      <c r="A4421" t="s">
        <v>11794</v>
      </c>
      <c r="B4421" t="s">
        <v>17</v>
      </c>
      <c r="C4421">
        <v>1</v>
      </c>
      <c r="D4421" t="s">
        <v>18</v>
      </c>
      <c r="E4421" t="s">
        <v>19</v>
      </c>
      <c r="F4421" s="1">
        <v>0.375</v>
      </c>
      <c r="G4421" t="s">
        <v>9209</v>
      </c>
      <c r="H4421" t="s">
        <v>4831</v>
      </c>
      <c r="I4421">
        <v>180</v>
      </c>
      <c r="J4421">
        <v>5</v>
      </c>
      <c r="K4421" s="4">
        <v>1.1111100000000001E+51</v>
      </c>
      <c r="L4421" t="s">
        <v>38</v>
      </c>
      <c r="M4421" t="s">
        <v>24</v>
      </c>
      <c r="N4421" t="s">
        <v>9286</v>
      </c>
      <c r="O4421" t="s">
        <v>311</v>
      </c>
      <c r="P4421" t="s">
        <v>20</v>
      </c>
      <c r="Q4421" t="s">
        <v>4832</v>
      </c>
    </row>
    <row r="4422" spans="1:17" x14ac:dyDescent="0.25">
      <c r="A4422" t="s">
        <v>11794</v>
      </c>
      <c r="B4422" t="s">
        <v>28</v>
      </c>
      <c r="C4422">
        <v>1</v>
      </c>
      <c r="D4422" t="s">
        <v>18</v>
      </c>
      <c r="E4422" t="s">
        <v>29</v>
      </c>
      <c r="F4422" s="1">
        <v>0.375</v>
      </c>
      <c r="G4422" t="s">
        <v>9182</v>
      </c>
      <c r="H4422" t="s">
        <v>4831</v>
      </c>
      <c r="I4422">
        <v>180</v>
      </c>
      <c r="J4422">
        <v>5</v>
      </c>
      <c r="K4422" s="4">
        <v>1.1111100000000001E+51</v>
      </c>
      <c r="L4422" t="s">
        <v>38</v>
      </c>
      <c r="M4422" t="s">
        <v>24</v>
      </c>
      <c r="N4422" t="s">
        <v>9286</v>
      </c>
      <c r="O4422" t="s">
        <v>311</v>
      </c>
      <c r="P4422" t="s">
        <v>20</v>
      </c>
      <c r="Q4422" t="s">
        <v>4833</v>
      </c>
    </row>
    <row r="4423" spans="1:17" x14ac:dyDescent="0.25">
      <c r="A4423" t="s">
        <v>11794</v>
      </c>
      <c r="B4423" t="s">
        <v>32</v>
      </c>
      <c r="C4423">
        <v>1</v>
      </c>
      <c r="D4423" t="s">
        <v>18</v>
      </c>
      <c r="E4423" t="s">
        <v>33</v>
      </c>
      <c r="F4423" s="1">
        <v>0.375</v>
      </c>
      <c r="G4423" t="s">
        <v>9159</v>
      </c>
      <c r="H4423" t="s">
        <v>4831</v>
      </c>
      <c r="I4423">
        <v>180</v>
      </c>
      <c r="J4423">
        <v>5</v>
      </c>
      <c r="K4423" s="4">
        <v>1.1111100000000001E+51</v>
      </c>
      <c r="L4423" t="s">
        <v>38</v>
      </c>
      <c r="M4423" t="s">
        <v>24</v>
      </c>
      <c r="N4423" t="s">
        <v>9286</v>
      </c>
      <c r="O4423" t="s">
        <v>311</v>
      </c>
      <c r="P4423" t="s">
        <v>20</v>
      </c>
      <c r="Q4423" t="s">
        <v>4834</v>
      </c>
    </row>
    <row r="4424" spans="1:17" x14ac:dyDescent="0.25">
      <c r="A4424" t="s">
        <v>11795</v>
      </c>
      <c r="B4424" t="s">
        <v>17</v>
      </c>
      <c r="C4424">
        <v>1</v>
      </c>
      <c r="D4424" t="s">
        <v>18</v>
      </c>
      <c r="E4424" t="s">
        <v>33</v>
      </c>
      <c r="F4424" s="1">
        <v>0.54166666666666663</v>
      </c>
      <c r="G4424" t="s">
        <v>9214</v>
      </c>
      <c r="H4424" t="s">
        <v>4811</v>
      </c>
      <c r="I4424">
        <v>60</v>
      </c>
      <c r="J4424">
        <v>5</v>
      </c>
      <c r="K4424" s="4">
        <v>1.1111100111111E+24</v>
      </c>
      <c r="L4424" t="s">
        <v>11796</v>
      </c>
      <c r="M4424" t="s">
        <v>24</v>
      </c>
      <c r="N4424" t="s">
        <v>9286</v>
      </c>
      <c r="O4424" t="s">
        <v>66</v>
      </c>
      <c r="P4424" t="s">
        <v>20</v>
      </c>
      <c r="Q4424" t="s">
        <v>4835</v>
      </c>
    </row>
    <row r="4425" spans="1:17" x14ac:dyDescent="0.25">
      <c r="A4425" t="s">
        <v>11795</v>
      </c>
      <c r="B4425" t="s">
        <v>28</v>
      </c>
      <c r="C4425">
        <v>1</v>
      </c>
      <c r="D4425" t="s">
        <v>18</v>
      </c>
      <c r="E4425" t="s">
        <v>19</v>
      </c>
      <c r="F4425" s="1">
        <v>0.41666666666666669</v>
      </c>
      <c r="G4425" t="s">
        <v>9220</v>
      </c>
      <c r="H4425" t="s">
        <v>4811</v>
      </c>
      <c r="I4425">
        <v>120</v>
      </c>
      <c r="J4425">
        <v>5</v>
      </c>
      <c r="K4425" s="4">
        <v>1.1111100111111E+24</v>
      </c>
      <c r="L4425" t="s">
        <v>11796</v>
      </c>
      <c r="M4425" t="s">
        <v>24</v>
      </c>
      <c r="N4425" t="s">
        <v>9286</v>
      </c>
      <c r="O4425" t="s">
        <v>66</v>
      </c>
      <c r="P4425" t="s">
        <v>20</v>
      </c>
      <c r="Q4425" t="s">
        <v>4836</v>
      </c>
    </row>
    <row r="4426" spans="1:17" x14ac:dyDescent="0.25">
      <c r="A4426" t="s">
        <v>11797</v>
      </c>
      <c r="B4426" t="s">
        <v>17</v>
      </c>
      <c r="C4426">
        <v>1</v>
      </c>
      <c r="D4426" t="s">
        <v>18</v>
      </c>
      <c r="E4426" t="s">
        <v>19</v>
      </c>
      <c r="F4426" s="1">
        <v>0.54166666666666663</v>
      </c>
      <c r="G4426" t="s">
        <v>9186</v>
      </c>
      <c r="H4426" t="s">
        <v>38</v>
      </c>
      <c r="I4426">
        <v>180</v>
      </c>
      <c r="J4426">
        <v>5</v>
      </c>
      <c r="K4426" s="4">
        <v>1.1111100000000001E+51</v>
      </c>
      <c r="L4426" t="s">
        <v>38</v>
      </c>
      <c r="M4426" t="s">
        <v>24</v>
      </c>
      <c r="N4426" t="s">
        <v>9286</v>
      </c>
      <c r="O4426" t="s">
        <v>311</v>
      </c>
      <c r="P4426" t="s">
        <v>20</v>
      </c>
      <c r="Q4426" t="s">
        <v>4837</v>
      </c>
    </row>
    <row r="4427" spans="1:17" x14ac:dyDescent="0.25">
      <c r="A4427" t="s">
        <v>11797</v>
      </c>
      <c r="B4427" t="s">
        <v>28</v>
      </c>
      <c r="C4427">
        <v>1</v>
      </c>
      <c r="D4427" t="s">
        <v>18</v>
      </c>
      <c r="E4427" t="s">
        <v>29</v>
      </c>
      <c r="F4427" s="1">
        <v>0.54166666666666663</v>
      </c>
      <c r="G4427" t="s">
        <v>9186</v>
      </c>
      <c r="H4427" t="s">
        <v>38</v>
      </c>
      <c r="I4427">
        <v>180</v>
      </c>
      <c r="J4427">
        <v>5</v>
      </c>
      <c r="K4427" s="4">
        <v>1.1111100000000001E+51</v>
      </c>
      <c r="L4427" t="s">
        <v>38</v>
      </c>
      <c r="M4427" t="s">
        <v>24</v>
      </c>
      <c r="N4427" t="s">
        <v>9286</v>
      </c>
      <c r="O4427" t="s">
        <v>311</v>
      </c>
      <c r="P4427" t="s">
        <v>20</v>
      </c>
      <c r="Q4427" t="s">
        <v>4838</v>
      </c>
    </row>
    <row r="4428" spans="1:17" x14ac:dyDescent="0.25">
      <c r="A4428" t="s">
        <v>11798</v>
      </c>
      <c r="B4428" t="s">
        <v>17</v>
      </c>
      <c r="C4428">
        <v>1</v>
      </c>
      <c r="D4428" t="s">
        <v>18</v>
      </c>
      <c r="E4428" t="s">
        <v>19</v>
      </c>
      <c r="F4428" s="1">
        <v>0.58333333333333337</v>
      </c>
      <c r="G4428" t="s">
        <v>9174</v>
      </c>
      <c r="H4428" t="s">
        <v>4825</v>
      </c>
      <c r="I4428">
        <v>60</v>
      </c>
      <c r="J4428">
        <v>3</v>
      </c>
      <c r="K4428" s="4">
        <v>1.1111100111111E+24</v>
      </c>
      <c r="L4428" t="s">
        <v>38</v>
      </c>
      <c r="M4428" t="s">
        <v>24</v>
      </c>
      <c r="N4428" t="s">
        <v>9342</v>
      </c>
      <c r="O4428" t="s">
        <v>66</v>
      </c>
      <c r="P4428" t="s">
        <v>20</v>
      </c>
      <c r="Q4428" t="s">
        <v>4839</v>
      </c>
    </row>
    <row r="4429" spans="1:17" x14ac:dyDescent="0.25">
      <c r="A4429" t="s">
        <v>11798</v>
      </c>
      <c r="B4429" t="s">
        <v>28</v>
      </c>
      <c r="C4429">
        <v>1</v>
      </c>
      <c r="D4429" t="s">
        <v>18</v>
      </c>
      <c r="E4429" t="s">
        <v>29</v>
      </c>
      <c r="F4429" s="1">
        <v>0.5</v>
      </c>
      <c r="G4429" t="s">
        <v>9174</v>
      </c>
      <c r="H4429" t="s">
        <v>4825</v>
      </c>
      <c r="I4429">
        <v>60</v>
      </c>
      <c r="J4429">
        <v>3</v>
      </c>
      <c r="K4429" s="4">
        <v>1.1111100111111E+24</v>
      </c>
      <c r="L4429" t="s">
        <v>38</v>
      </c>
      <c r="M4429" t="s">
        <v>24</v>
      </c>
      <c r="N4429" t="s">
        <v>9342</v>
      </c>
      <c r="O4429" t="s">
        <v>66</v>
      </c>
      <c r="P4429" t="s">
        <v>20</v>
      </c>
      <c r="Q4429" t="s">
        <v>4840</v>
      </c>
    </row>
    <row r="4430" spans="1:17" x14ac:dyDescent="0.25">
      <c r="A4430" t="s">
        <v>11798</v>
      </c>
      <c r="B4430" t="s">
        <v>44</v>
      </c>
      <c r="C4430">
        <v>1</v>
      </c>
      <c r="D4430" t="s">
        <v>18</v>
      </c>
      <c r="E4430" t="s">
        <v>33</v>
      </c>
      <c r="F4430" s="1">
        <v>0.45833333333333331</v>
      </c>
      <c r="G4430" t="s">
        <v>9247</v>
      </c>
      <c r="H4430" t="s">
        <v>4825</v>
      </c>
      <c r="I4430">
        <v>60</v>
      </c>
      <c r="J4430">
        <v>3</v>
      </c>
      <c r="K4430" s="4">
        <v>1.1111100111111E+24</v>
      </c>
      <c r="L4430" t="s">
        <v>38</v>
      </c>
      <c r="M4430" t="s">
        <v>24</v>
      </c>
      <c r="N4430" t="s">
        <v>9342</v>
      </c>
      <c r="O4430" t="s">
        <v>66</v>
      </c>
      <c r="P4430" t="s">
        <v>45</v>
      </c>
      <c r="Q4430" t="s">
        <v>4841</v>
      </c>
    </row>
    <row r="4431" spans="1:17" x14ac:dyDescent="0.25">
      <c r="A4431" t="s">
        <v>11798</v>
      </c>
      <c r="B4431" t="s">
        <v>44</v>
      </c>
      <c r="C4431">
        <v>2</v>
      </c>
      <c r="D4431" t="s">
        <v>18</v>
      </c>
      <c r="E4431" t="s">
        <v>37</v>
      </c>
      <c r="F4431" s="1">
        <v>0.54166666666666663</v>
      </c>
      <c r="G4431" t="s">
        <v>9166</v>
      </c>
      <c r="H4431" t="s">
        <v>4825</v>
      </c>
      <c r="I4431">
        <v>60</v>
      </c>
      <c r="J4431">
        <v>0</v>
      </c>
      <c r="K4431" s="4">
        <v>1.1111100111111E+24</v>
      </c>
      <c r="L4431" t="s">
        <v>38</v>
      </c>
      <c r="M4431" t="s">
        <v>24</v>
      </c>
      <c r="N4431" t="s">
        <v>9342</v>
      </c>
      <c r="O4431" t="s">
        <v>66</v>
      </c>
      <c r="P4431" t="s">
        <v>45</v>
      </c>
      <c r="Q4431" t="s">
        <v>4842</v>
      </c>
    </row>
    <row r="4432" spans="1:17" x14ac:dyDescent="0.25">
      <c r="A4432" t="s">
        <v>11799</v>
      </c>
      <c r="B4432" t="s">
        <v>17</v>
      </c>
      <c r="C4432">
        <v>1</v>
      </c>
      <c r="D4432" t="s">
        <v>18</v>
      </c>
      <c r="E4432" t="s">
        <v>29</v>
      </c>
      <c r="F4432" s="1">
        <v>0.45833333333333331</v>
      </c>
      <c r="G4432" t="s">
        <v>10493</v>
      </c>
      <c r="H4432" t="s">
        <v>4812</v>
      </c>
      <c r="I4432">
        <v>120</v>
      </c>
      <c r="J4432">
        <v>1</v>
      </c>
      <c r="K4432" s="4">
        <v>1.1111010001111099E+44</v>
      </c>
      <c r="L4432" t="s">
        <v>38</v>
      </c>
      <c r="M4432" t="s">
        <v>24</v>
      </c>
      <c r="N4432" t="s">
        <v>9286</v>
      </c>
      <c r="O4432" t="s">
        <v>25</v>
      </c>
      <c r="P4432" t="s">
        <v>20</v>
      </c>
      <c r="Q4432" t="s">
        <v>4843</v>
      </c>
    </row>
    <row r="4433" spans="1:17" x14ac:dyDescent="0.25">
      <c r="A4433" t="s">
        <v>11799</v>
      </c>
      <c r="B4433" t="s">
        <v>44</v>
      </c>
      <c r="C4433">
        <v>1</v>
      </c>
      <c r="D4433" t="s">
        <v>18</v>
      </c>
      <c r="E4433" t="s">
        <v>37</v>
      </c>
      <c r="F4433" s="1">
        <v>0.45833333333333331</v>
      </c>
      <c r="G4433" t="s">
        <v>10493</v>
      </c>
      <c r="H4433" t="s">
        <v>4812</v>
      </c>
      <c r="I4433">
        <v>90</v>
      </c>
      <c r="J4433">
        <v>1</v>
      </c>
      <c r="K4433" s="4">
        <v>1.11101100011111E+44</v>
      </c>
      <c r="L4433" t="s">
        <v>38</v>
      </c>
      <c r="M4433" t="s">
        <v>24</v>
      </c>
      <c r="N4433" t="s">
        <v>9286</v>
      </c>
      <c r="O4433" t="s">
        <v>25</v>
      </c>
      <c r="P4433" t="s">
        <v>45</v>
      </c>
      <c r="Q4433" t="s">
        <v>4844</v>
      </c>
    </row>
    <row r="4434" spans="1:17" x14ac:dyDescent="0.25">
      <c r="A4434" t="s">
        <v>11800</v>
      </c>
      <c r="B4434" t="s">
        <v>17</v>
      </c>
      <c r="C4434">
        <v>1</v>
      </c>
      <c r="D4434" t="s">
        <v>18</v>
      </c>
      <c r="E4434" t="s">
        <v>19</v>
      </c>
      <c r="F4434" s="1">
        <v>0.5</v>
      </c>
      <c r="G4434" t="s">
        <v>9197</v>
      </c>
      <c r="H4434" t="s">
        <v>10043</v>
      </c>
      <c r="I4434">
        <v>120</v>
      </c>
      <c r="J4434">
        <v>2</v>
      </c>
      <c r="K4434" s="4">
        <v>1.1111010001111099E+44</v>
      </c>
      <c r="L4434" t="s">
        <v>10044</v>
      </c>
      <c r="M4434" t="s">
        <v>24</v>
      </c>
      <c r="N4434" t="s">
        <v>9286</v>
      </c>
      <c r="O4434" t="s">
        <v>25</v>
      </c>
      <c r="P4434" t="s">
        <v>20</v>
      </c>
      <c r="Q4434" t="s">
        <v>4845</v>
      </c>
    </row>
    <row r="4435" spans="1:17" x14ac:dyDescent="0.25">
      <c r="A4435" t="s">
        <v>11800</v>
      </c>
      <c r="B4435" t="s">
        <v>44</v>
      </c>
      <c r="C4435">
        <v>1</v>
      </c>
      <c r="D4435" t="s">
        <v>18</v>
      </c>
      <c r="E4435" t="s">
        <v>33</v>
      </c>
      <c r="F4435" s="1">
        <v>0.41666666666666669</v>
      </c>
      <c r="G4435" t="s">
        <v>9214</v>
      </c>
      <c r="H4435" t="s">
        <v>10045</v>
      </c>
      <c r="I4435">
        <v>60</v>
      </c>
      <c r="J4435">
        <v>2</v>
      </c>
      <c r="K4435" s="4">
        <v>1.1111110001111099E+44</v>
      </c>
      <c r="L4435" t="s">
        <v>10044</v>
      </c>
      <c r="M4435" t="s">
        <v>24</v>
      </c>
      <c r="N4435" t="s">
        <v>9286</v>
      </c>
      <c r="O4435" t="s">
        <v>25</v>
      </c>
      <c r="P4435" t="s">
        <v>20</v>
      </c>
      <c r="Q4435" t="s">
        <v>4846</v>
      </c>
    </row>
    <row r="4436" spans="1:17" x14ac:dyDescent="0.25">
      <c r="A4436" t="s">
        <v>11801</v>
      </c>
      <c r="B4436" t="s">
        <v>17</v>
      </c>
      <c r="C4436">
        <v>1</v>
      </c>
      <c r="D4436" t="s">
        <v>18</v>
      </c>
      <c r="E4436" t="s">
        <v>42</v>
      </c>
      <c r="F4436" s="1">
        <v>0.5</v>
      </c>
      <c r="G4436" t="s">
        <v>10493</v>
      </c>
      <c r="H4436" t="s">
        <v>1833</v>
      </c>
      <c r="I4436">
        <v>120</v>
      </c>
      <c r="J4436">
        <v>5</v>
      </c>
      <c r="K4436" s="4">
        <v>1.1111100111111E+24</v>
      </c>
      <c r="L4436" t="s">
        <v>38</v>
      </c>
      <c r="M4436" t="s">
        <v>24</v>
      </c>
      <c r="N4436" t="s">
        <v>9286</v>
      </c>
      <c r="O4436" t="s">
        <v>66</v>
      </c>
      <c r="P4436" t="s">
        <v>20</v>
      </c>
      <c r="Q4436" t="s">
        <v>4847</v>
      </c>
    </row>
    <row r="4437" spans="1:17" x14ac:dyDescent="0.25">
      <c r="A4437" t="s">
        <v>11801</v>
      </c>
      <c r="B4437" t="s">
        <v>28</v>
      </c>
      <c r="C4437">
        <v>1</v>
      </c>
      <c r="D4437" t="s">
        <v>18</v>
      </c>
      <c r="E4437" t="s">
        <v>33</v>
      </c>
      <c r="F4437" s="1">
        <v>0.5</v>
      </c>
      <c r="G4437" t="s">
        <v>10493</v>
      </c>
      <c r="H4437" t="s">
        <v>1833</v>
      </c>
      <c r="I4437">
        <v>60</v>
      </c>
      <c r="J4437">
        <v>5</v>
      </c>
      <c r="K4437" s="4">
        <v>1.1111100111111E+24</v>
      </c>
      <c r="L4437" t="s">
        <v>38</v>
      </c>
      <c r="M4437" t="s">
        <v>24</v>
      </c>
      <c r="N4437" t="s">
        <v>9286</v>
      </c>
      <c r="O4437" t="s">
        <v>66</v>
      </c>
      <c r="P4437" t="s">
        <v>20</v>
      </c>
      <c r="Q4437" t="s">
        <v>4848</v>
      </c>
    </row>
    <row r="4438" spans="1:17" x14ac:dyDescent="0.25">
      <c r="A4438" t="s">
        <v>11802</v>
      </c>
      <c r="B4438" t="s">
        <v>17</v>
      </c>
      <c r="C4438">
        <v>1</v>
      </c>
      <c r="D4438" t="s">
        <v>18</v>
      </c>
      <c r="E4438" t="s">
        <v>19</v>
      </c>
      <c r="F4438" s="1">
        <v>0.58333333333333337</v>
      </c>
      <c r="G4438" t="s">
        <v>9220</v>
      </c>
      <c r="H4438" t="s">
        <v>11803</v>
      </c>
      <c r="I4438">
        <v>120</v>
      </c>
      <c r="J4438">
        <v>2</v>
      </c>
      <c r="K4438" s="4">
        <v>1.1111010001111099E+44</v>
      </c>
      <c r="L4438" t="s">
        <v>11804</v>
      </c>
      <c r="M4438" t="s">
        <v>24</v>
      </c>
      <c r="N4438" t="s">
        <v>10396</v>
      </c>
      <c r="O4438" t="s">
        <v>25</v>
      </c>
      <c r="P4438" t="s">
        <v>20</v>
      </c>
      <c r="Q4438" t="s">
        <v>4850</v>
      </c>
    </row>
    <row r="4439" spans="1:17" x14ac:dyDescent="0.25">
      <c r="A4439" t="s">
        <v>11802</v>
      </c>
      <c r="B4439" t="s">
        <v>44</v>
      </c>
      <c r="C4439">
        <v>1</v>
      </c>
      <c r="D4439" t="s">
        <v>18</v>
      </c>
      <c r="E4439" t="s">
        <v>33</v>
      </c>
      <c r="F4439" s="1">
        <v>0.45833333333333331</v>
      </c>
      <c r="G4439" t="s">
        <v>9147</v>
      </c>
      <c r="H4439" t="s">
        <v>38</v>
      </c>
      <c r="I4439">
        <v>60</v>
      </c>
      <c r="J4439">
        <v>2</v>
      </c>
      <c r="K4439" s="4">
        <v>1.01010000101E+42</v>
      </c>
      <c r="L4439" t="s">
        <v>11805</v>
      </c>
      <c r="M4439" t="s">
        <v>24</v>
      </c>
      <c r="N4439" t="s">
        <v>9286</v>
      </c>
      <c r="O4439" t="s">
        <v>25</v>
      </c>
      <c r="P4439" t="s">
        <v>45</v>
      </c>
      <c r="Q4439" t="s">
        <v>4851</v>
      </c>
    </row>
    <row r="4440" spans="1:17" x14ac:dyDescent="0.25">
      <c r="A4440" t="s">
        <v>11806</v>
      </c>
      <c r="B4440" t="s">
        <v>17</v>
      </c>
      <c r="C4440">
        <v>1</v>
      </c>
      <c r="D4440" t="s">
        <v>18</v>
      </c>
      <c r="E4440" t="s">
        <v>33</v>
      </c>
      <c r="F4440" s="1">
        <v>0.54166666666666663</v>
      </c>
      <c r="G4440" t="s">
        <v>9214</v>
      </c>
      <c r="H4440" t="s">
        <v>4811</v>
      </c>
      <c r="I4440">
        <v>60</v>
      </c>
      <c r="J4440">
        <v>2</v>
      </c>
      <c r="K4440" s="4">
        <v>1.1111100111111E+24</v>
      </c>
      <c r="L4440" t="s">
        <v>11796</v>
      </c>
      <c r="M4440" t="s">
        <v>24</v>
      </c>
      <c r="N4440" t="s">
        <v>9286</v>
      </c>
      <c r="O4440" t="s">
        <v>66</v>
      </c>
      <c r="P4440" t="s">
        <v>20</v>
      </c>
      <c r="Q4440" t="s">
        <v>4852</v>
      </c>
    </row>
    <row r="4441" spans="1:17" x14ac:dyDescent="0.25">
      <c r="A4441" t="s">
        <v>11806</v>
      </c>
      <c r="B4441" t="s">
        <v>28</v>
      </c>
      <c r="C4441">
        <v>1</v>
      </c>
      <c r="D4441" t="s">
        <v>18</v>
      </c>
      <c r="E4441" t="s">
        <v>19</v>
      </c>
      <c r="F4441" s="1">
        <v>0.41666666666666669</v>
      </c>
      <c r="G4441" t="s">
        <v>9220</v>
      </c>
      <c r="H4441" t="s">
        <v>4811</v>
      </c>
      <c r="I4441">
        <v>120</v>
      </c>
      <c r="J4441">
        <v>2</v>
      </c>
      <c r="K4441" s="4">
        <v>1.1111100111111E+24</v>
      </c>
      <c r="L4441" t="s">
        <v>11796</v>
      </c>
      <c r="M4441" t="s">
        <v>24</v>
      </c>
      <c r="N4441" t="s">
        <v>9286</v>
      </c>
      <c r="O4441" t="s">
        <v>66</v>
      </c>
      <c r="P4441" t="s">
        <v>20</v>
      </c>
      <c r="Q4441" t="s">
        <v>4853</v>
      </c>
    </row>
    <row r="4442" spans="1:17" x14ac:dyDescent="0.25">
      <c r="A4442" t="s">
        <v>11806</v>
      </c>
      <c r="B4442" t="s">
        <v>44</v>
      </c>
      <c r="C4442">
        <v>1</v>
      </c>
      <c r="D4442" t="s">
        <v>18</v>
      </c>
      <c r="E4442" t="s">
        <v>33</v>
      </c>
      <c r="F4442" s="1">
        <v>0.58333333333333337</v>
      </c>
      <c r="G4442" t="s">
        <v>9214</v>
      </c>
      <c r="H4442" t="s">
        <v>4811</v>
      </c>
      <c r="I4442">
        <v>60</v>
      </c>
      <c r="J4442">
        <v>2</v>
      </c>
      <c r="K4442" s="4">
        <v>1.100111E+20</v>
      </c>
      <c r="L4442" t="s">
        <v>38</v>
      </c>
      <c r="M4442" t="s">
        <v>24</v>
      </c>
      <c r="N4442" t="s">
        <v>9286</v>
      </c>
      <c r="O4442" t="s">
        <v>66</v>
      </c>
      <c r="P4442" t="s">
        <v>20</v>
      </c>
      <c r="Q4442" t="s">
        <v>4854</v>
      </c>
    </row>
    <row r="4443" spans="1:17" x14ac:dyDescent="0.25">
      <c r="A4443" t="s">
        <v>11807</v>
      </c>
      <c r="B4443" t="s">
        <v>17</v>
      </c>
      <c r="C4443">
        <v>1</v>
      </c>
      <c r="D4443" t="s">
        <v>18</v>
      </c>
      <c r="E4443" t="s">
        <v>29</v>
      </c>
      <c r="F4443" s="1">
        <v>0.54166666666666663</v>
      </c>
      <c r="G4443" t="s">
        <v>9159</v>
      </c>
      <c r="H4443" t="s">
        <v>4849</v>
      </c>
      <c r="I4443">
        <v>120</v>
      </c>
      <c r="J4443">
        <v>2</v>
      </c>
      <c r="K4443" s="4">
        <v>1.1111100111111E+24</v>
      </c>
      <c r="L4443" t="s">
        <v>11808</v>
      </c>
      <c r="M4443" t="s">
        <v>24</v>
      </c>
      <c r="N4443" t="s">
        <v>10396</v>
      </c>
      <c r="O4443" t="s">
        <v>66</v>
      </c>
      <c r="P4443" t="s">
        <v>20</v>
      </c>
      <c r="Q4443" t="s">
        <v>4855</v>
      </c>
    </row>
    <row r="4444" spans="1:17" x14ac:dyDescent="0.25">
      <c r="A4444" t="s">
        <v>11807</v>
      </c>
      <c r="B4444" t="s">
        <v>44</v>
      </c>
      <c r="C4444">
        <v>1</v>
      </c>
      <c r="D4444" t="s">
        <v>18</v>
      </c>
      <c r="E4444" t="s">
        <v>33</v>
      </c>
      <c r="F4444" s="1">
        <v>0.54166666666666663</v>
      </c>
      <c r="G4444" t="s">
        <v>9180</v>
      </c>
      <c r="H4444" t="s">
        <v>4849</v>
      </c>
      <c r="I4444">
        <v>60</v>
      </c>
      <c r="J4444">
        <v>2</v>
      </c>
      <c r="K4444" s="4">
        <v>1.0100010101000001E+22</v>
      </c>
      <c r="L4444" t="s">
        <v>11809</v>
      </c>
      <c r="M4444" t="s">
        <v>24</v>
      </c>
      <c r="N4444" t="s">
        <v>9286</v>
      </c>
      <c r="O4444" t="s">
        <v>66</v>
      </c>
      <c r="P4444" t="s">
        <v>45</v>
      </c>
      <c r="Q4444" t="s">
        <v>4856</v>
      </c>
    </row>
    <row r="4445" spans="1:17" x14ac:dyDescent="0.25">
      <c r="A4445" t="s">
        <v>11810</v>
      </c>
      <c r="B4445" t="s">
        <v>17</v>
      </c>
      <c r="C4445">
        <v>1</v>
      </c>
      <c r="D4445" t="s">
        <v>18</v>
      </c>
      <c r="E4445" t="s">
        <v>19</v>
      </c>
      <c r="F4445" s="1">
        <v>0.58333333333333337</v>
      </c>
      <c r="G4445" t="s">
        <v>9174</v>
      </c>
      <c r="H4445" t="s">
        <v>4825</v>
      </c>
      <c r="I4445">
        <v>60</v>
      </c>
      <c r="J4445">
        <v>0</v>
      </c>
      <c r="K4445" s="4">
        <v>1.1111100111111E+24</v>
      </c>
      <c r="L4445" t="s">
        <v>38</v>
      </c>
      <c r="M4445" t="s">
        <v>24</v>
      </c>
      <c r="N4445" t="s">
        <v>9342</v>
      </c>
      <c r="O4445" t="s">
        <v>66</v>
      </c>
      <c r="P4445" t="s">
        <v>20</v>
      </c>
      <c r="Q4445" t="s">
        <v>4857</v>
      </c>
    </row>
    <row r="4446" spans="1:17" x14ac:dyDescent="0.25">
      <c r="A4446" t="s">
        <v>11810</v>
      </c>
      <c r="B4446" t="s">
        <v>28</v>
      </c>
      <c r="C4446">
        <v>1</v>
      </c>
      <c r="D4446" t="s">
        <v>18</v>
      </c>
      <c r="E4446" t="s">
        <v>29</v>
      </c>
      <c r="F4446" s="1">
        <v>0.5</v>
      </c>
      <c r="G4446" t="s">
        <v>9174</v>
      </c>
      <c r="H4446" t="s">
        <v>4825</v>
      </c>
      <c r="I4446">
        <v>60</v>
      </c>
      <c r="J4446">
        <v>0</v>
      </c>
      <c r="K4446" s="4">
        <v>1.1111100111111E+24</v>
      </c>
      <c r="L4446" t="s">
        <v>38</v>
      </c>
      <c r="M4446" t="s">
        <v>24</v>
      </c>
      <c r="N4446" t="s">
        <v>9342</v>
      </c>
      <c r="O4446" t="s">
        <v>66</v>
      </c>
      <c r="P4446" t="s">
        <v>20</v>
      </c>
      <c r="Q4446" t="s">
        <v>4858</v>
      </c>
    </row>
    <row r="4447" spans="1:17" x14ac:dyDescent="0.25">
      <c r="A4447" t="s">
        <v>11810</v>
      </c>
      <c r="B4447" t="s">
        <v>44</v>
      </c>
      <c r="C4447">
        <v>1</v>
      </c>
      <c r="D4447" t="s">
        <v>18</v>
      </c>
      <c r="E4447" t="s">
        <v>42</v>
      </c>
      <c r="F4447" s="1">
        <v>0.54166666666666663</v>
      </c>
      <c r="G4447" t="s">
        <v>9186</v>
      </c>
      <c r="H4447" t="s">
        <v>4825</v>
      </c>
      <c r="I4447">
        <v>60</v>
      </c>
      <c r="J4447">
        <v>0</v>
      </c>
      <c r="K4447" s="4">
        <v>1.111100111111E+23</v>
      </c>
      <c r="L4447" t="s">
        <v>38</v>
      </c>
      <c r="M4447" t="s">
        <v>24</v>
      </c>
      <c r="N4447" t="s">
        <v>9342</v>
      </c>
      <c r="O4447" t="s">
        <v>66</v>
      </c>
      <c r="P4447" t="s">
        <v>45</v>
      </c>
      <c r="Q4447" t="s">
        <v>4859</v>
      </c>
    </row>
    <row r="4448" spans="1:17" x14ac:dyDescent="0.25">
      <c r="A4448" t="s">
        <v>11811</v>
      </c>
      <c r="B4448" t="s">
        <v>17</v>
      </c>
      <c r="C4448">
        <v>1</v>
      </c>
      <c r="D4448" t="s">
        <v>18</v>
      </c>
      <c r="E4448" t="s">
        <v>19</v>
      </c>
      <c r="F4448" s="1">
        <v>0.41666666666666669</v>
      </c>
      <c r="G4448" t="s">
        <v>9160</v>
      </c>
      <c r="H4448" t="s">
        <v>38</v>
      </c>
      <c r="I4448">
        <v>120</v>
      </c>
      <c r="J4448">
        <v>4</v>
      </c>
      <c r="K4448" s="4">
        <v>1.1110999999999999E+51</v>
      </c>
      <c r="L4448" t="s">
        <v>38</v>
      </c>
      <c r="M4448" t="s">
        <v>24</v>
      </c>
      <c r="N4448" t="s">
        <v>9286</v>
      </c>
      <c r="O4448" t="s">
        <v>311</v>
      </c>
      <c r="P4448" t="s">
        <v>20</v>
      </c>
      <c r="Q4448" t="s">
        <v>4860</v>
      </c>
    </row>
    <row r="4449" spans="1:17" x14ac:dyDescent="0.25">
      <c r="A4449" t="s">
        <v>11811</v>
      </c>
      <c r="B4449" t="s">
        <v>28</v>
      </c>
      <c r="C4449">
        <v>1</v>
      </c>
      <c r="D4449" t="s">
        <v>18</v>
      </c>
      <c r="E4449" t="s">
        <v>33</v>
      </c>
      <c r="F4449" s="1">
        <v>0.41666666666666669</v>
      </c>
      <c r="G4449" t="s">
        <v>9160</v>
      </c>
      <c r="H4449" t="s">
        <v>38</v>
      </c>
      <c r="I4449">
        <v>120</v>
      </c>
      <c r="J4449">
        <v>4</v>
      </c>
      <c r="K4449" s="4">
        <v>1.1110999999999999E+51</v>
      </c>
      <c r="L4449" t="s">
        <v>38</v>
      </c>
      <c r="M4449" t="s">
        <v>24</v>
      </c>
      <c r="N4449" t="s">
        <v>9286</v>
      </c>
      <c r="O4449" t="s">
        <v>311</v>
      </c>
      <c r="P4449" t="s">
        <v>20</v>
      </c>
      <c r="Q4449" t="s">
        <v>4861</v>
      </c>
    </row>
    <row r="4450" spans="1:17" x14ac:dyDescent="0.25">
      <c r="A4450" t="s">
        <v>11811</v>
      </c>
      <c r="B4450" t="s">
        <v>32</v>
      </c>
      <c r="C4450">
        <v>1</v>
      </c>
      <c r="D4450" t="s">
        <v>18</v>
      </c>
      <c r="E4450" t="s">
        <v>37</v>
      </c>
      <c r="F4450" s="1">
        <v>0.41666666666666669</v>
      </c>
      <c r="G4450" t="s">
        <v>9160</v>
      </c>
      <c r="H4450" t="s">
        <v>38</v>
      </c>
      <c r="I4450">
        <v>120</v>
      </c>
      <c r="J4450">
        <v>4</v>
      </c>
      <c r="K4450" s="4">
        <v>1.1110999999999999E+51</v>
      </c>
      <c r="L4450" t="s">
        <v>38</v>
      </c>
      <c r="M4450" t="s">
        <v>24</v>
      </c>
      <c r="N4450" t="s">
        <v>9286</v>
      </c>
      <c r="O4450" t="s">
        <v>311</v>
      </c>
      <c r="P4450" t="s">
        <v>20</v>
      </c>
      <c r="Q4450" t="s">
        <v>4862</v>
      </c>
    </row>
    <row r="4451" spans="1:17" x14ac:dyDescent="0.25">
      <c r="A4451" t="s">
        <v>11812</v>
      </c>
      <c r="B4451" t="s">
        <v>17</v>
      </c>
      <c r="C4451">
        <v>1</v>
      </c>
      <c r="D4451" t="s">
        <v>18</v>
      </c>
      <c r="E4451" t="s">
        <v>37</v>
      </c>
      <c r="F4451" s="1">
        <v>0.375</v>
      </c>
      <c r="G4451" t="s">
        <v>10493</v>
      </c>
      <c r="H4451" t="s">
        <v>11813</v>
      </c>
      <c r="I4451">
        <v>120</v>
      </c>
      <c r="J4451">
        <v>0</v>
      </c>
      <c r="K4451" s="4">
        <v>1.11101100011111E+44</v>
      </c>
      <c r="L4451" t="s">
        <v>11814</v>
      </c>
      <c r="M4451" t="s">
        <v>24</v>
      </c>
      <c r="N4451" t="s">
        <v>9286</v>
      </c>
      <c r="O4451" t="s">
        <v>331</v>
      </c>
      <c r="P4451" t="s">
        <v>20</v>
      </c>
      <c r="Q4451" t="s">
        <v>4863</v>
      </c>
    </row>
    <row r="4452" spans="1:17" x14ac:dyDescent="0.25">
      <c r="A4452" t="s">
        <v>11815</v>
      </c>
      <c r="B4452" t="s">
        <v>17</v>
      </c>
      <c r="C4452">
        <v>1</v>
      </c>
      <c r="D4452" t="s">
        <v>18</v>
      </c>
      <c r="E4452" t="s">
        <v>42</v>
      </c>
      <c r="F4452" s="1">
        <v>0.58333333333333337</v>
      </c>
      <c r="G4452" t="s">
        <v>10493</v>
      </c>
      <c r="H4452" t="s">
        <v>11816</v>
      </c>
      <c r="I4452">
        <v>120</v>
      </c>
      <c r="J4452">
        <v>1</v>
      </c>
      <c r="K4452" s="4">
        <v>1.1111110001111099E+44</v>
      </c>
      <c r="L4452" t="s">
        <v>11817</v>
      </c>
      <c r="M4452" t="s">
        <v>24</v>
      </c>
      <c r="N4452" t="s">
        <v>9286</v>
      </c>
      <c r="O4452" t="s">
        <v>25</v>
      </c>
      <c r="P4452" t="s">
        <v>20</v>
      </c>
      <c r="Q4452" t="s">
        <v>4864</v>
      </c>
    </row>
    <row r="4453" spans="1:17" x14ac:dyDescent="0.25">
      <c r="A4453" t="s">
        <v>11818</v>
      </c>
      <c r="B4453" t="s">
        <v>17</v>
      </c>
      <c r="C4453">
        <v>1</v>
      </c>
      <c r="D4453" t="s">
        <v>18</v>
      </c>
      <c r="E4453" t="s">
        <v>42</v>
      </c>
      <c r="F4453" s="1">
        <v>0.45833333333333331</v>
      </c>
      <c r="G4453" t="s">
        <v>10493</v>
      </c>
      <c r="H4453" t="s">
        <v>4811</v>
      </c>
      <c r="I4453">
        <v>120</v>
      </c>
      <c r="J4453">
        <v>1</v>
      </c>
      <c r="K4453" s="4">
        <v>1.1111110001111099E+44</v>
      </c>
      <c r="L4453" t="s">
        <v>11819</v>
      </c>
      <c r="M4453" t="s">
        <v>24</v>
      </c>
      <c r="N4453" t="s">
        <v>9286</v>
      </c>
      <c r="O4453" t="s">
        <v>25</v>
      </c>
      <c r="P4453" t="s">
        <v>20</v>
      </c>
      <c r="Q4453" t="s">
        <v>4865</v>
      </c>
    </row>
    <row r="4454" spans="1:17" x14ac:dyDescent="0.25">
      <c r="A4454" t="s">
        <v>11820</v>
      </c>
      <c r="B4454" t="s">
        <v>17</v>
      </c>
      <c r="C4454">
        <v>1</v>
      </c>
      <c r="D4454" t="s">
        <v>18</v>
      </c>
      <c r="E4454" t="s">
        <v>29</v>
      </c>
      <c r="F4454" s="1">
        <v>0.41666666666666669</v>
      </c>
      <c r="G4454" t="s">
        <v>9345</v>
      </c>
      <c r="H4454" t="s">
        <v>10497</v>
      </c>
      <c r="I4454">
        <v>120</v>
      </c>
      <c r="J4454">
        <v>0</v>
      </c>
      <c r="K4454" s="4">
        <v>1.1111010001111099E+44</v>
      </c>
      <c r="L4454" t="s">
        <v>10498</v>
      </c>
      <c r="M4454" t="s">
        <v>24</v>
      </c>
      <c r="N4454" t="s">
        <v>9286</v>
      </c>
      <c r="O4454" t="s">
        <v>331</v>
      </c>
      <c r="P4454" t="s">
        <v>20</v>
      </c>
      <c r="Q4454" t="s">
        <v>4866</v>
      </c>
    </row>
    <row r="4455" spans="1:17" x14ac:dyDescent="0.25">
      <c r="A4455" t="s">
        <v>11821</v>
      </c>
      <c r="B4455" t="s">
        <v>17</v>
      </c>
      <c r="C4455">
        <v>1</v>
      </c>
      <c r="D4455" t="s">
        <v>18</v>
      </c>
      <c r="E4455" t="s">
        <v>33</v>
      </c>
      <c r="F4455" s="1">
        <v>0.5</v>
      </c>
      <c r="G4455" t="s">
        <v>9252</v>
      </c>
      <c r="H4455" t="s">
        <v>105</v>
      </c>
      <c r="I4455">
        <v>120</v>
      </c>
      <c r="J4455">
        <v>0</v>
      </c>
      <c r="K4455" s="4">
        <v>1.1111110001111099E+44</v>
      </c>
      <c r="L4455" t="s">
        <v>9265</v>
      </c>
      <c r="M4455" t="s">
        <v>24</v>
      </c>
      <c r="N4455" t="s">
        <v>9137</v>
      </c>
      <c r="O4455" t="s">
        <v>25</v>
      </c>
      <c r="P4455" t="s">
        <v>20</v>
      </c>
      <c r="Q4455" t="s">
        <v>4867</v>
      </c>
    </row>
    <row r="4456" spans="1:17" x14ac:dyDescent="0.25">
      <c r="A4456" t="s">
        <v>11822</v>
      </c>
      <c r="B4456" t="s">
        <v>17</v>
      </c>
      <c r="C4456">
        <v>1</v>
      </c>
      <c r="D4456" t="s">
        <v>18</v>
      </c>
      <c r="E4456" t="s">
        <v>33</v>
      </c>
      <c r="F4456" s="1">
        <v>0.5</v>
      </c>
      <c r="G4456" t="s">
        <v>10493</v>
      </c>
      <c r="H4456" t="s">
        <v>1833</v>
      </c>
      <c r="I4456">
        <v>120</v>
      </c>
      <c r="J4456">
        <v>2</v>
      </c>
      <c r="K4456" s="4">
        <v>1.1111110001111099E+44</v>
      </c>
      <c r="L4456" t="s">
        <v>38</v>
      </c>
      <c r="M4456" t="s">
        <v>24</v>
      </c>
      <c r="N4456" t="s">
        <v>9286</v>
      </c>
      <c r="O4456" t="s">
        <v>25</v>
      </c>
      <c r="P4456" t="s">
        <v>20</v>
      </c>
      <c r="Q4456" t="s">
        <v>4868</v>
      </c>
    </row>
    <row r="4457" spans="1:17" x14ac:dyDescent="0.25">
      <c r="A4457" t="s">
        <v>11823</v>
      </c>
      <c r="B4457" t="s">
        <v>17</v>
      </c>
      <c r="C4457">
        <v>1</v>
      </c>
      <c r="D4457" t="s">
        <v>18</v>
      </c>
      <c r="E4457" t="s">
        <v>33</v>
      </c>
      <c r="F4457" s="1">
        <v>0.41666666666666669</v>
      </c>
      <c r="G4457" t="s">
        <v>10493</v>
      </c>
      <c r="H4457" t="s">
        <v>1833</v>
      </c>
      <c r="I4457">
        <v>120</v>
      </c>
      <c r="J4457">
        <v>2</v>
      </c>
      <c r="K4457" s="4">
        <v>1.1111100111111E+24</v>
      </c>
      <c r="L4457" t="s">
        <v>10495</v>
      </c>
      <c r="M4457" t="s">
        <v>24</v>
      </c>
      <c r="N4457" t="s">
        <v>9286</v>
      </c>
      <c r="O4457" t="s">
        <v>66</v>
      </c>
      <c r="P4457" t="s">
        <v>20</v>
      </c>
      <c r="Q4457" t="s">
        <v>4869</v>
      </c>
    </row>
    <row r="4458" spans="1:17" x14ac:dyDescent="0.25">
      <c r="A4458" t="s">
        <v>11824</v>
      </c>
      <c r="B4458" t="s">
        <v>17</v>
      </c>
      <c r="C4458">
        <v>1</v>
      </c>
      <c r="D4458" t="s">
        <v>18</v>
      </c>
      <c r="E4458" t="s">
        <v>19</v>
      </c>
      <c r="F4458" s="1">
        <v>0.5</v>
      </c>
      <c r="G4458" t="s">
        <v>10493</v>
      </c>
      <c r="H4458" t="s">
        <v>4811</v>
      </c>
      <c r="I4458">
        <v>120</v>
      </c>
      <c r="J4458">
        <v>1</v>
      </c>
      <c r="K4458" s="4">
        <v>1.1111100111111E+24</v>
      </c>
      <c r="L4458" t="s">
        <v>38</v>
      </c>
      <c r="M4458" t="s">
        <v>24</v>
      </c>
      <c r="N4458" t="s">
        <v>9286</v>
      </c>
      <c r="O4458" t="s">
        <v>66</v>
      </c>
      <c r="P4458" t="s">
        <v>20</v>
      </c>
      <c r="Q4458" t="s">
        <v>4870</v>
      </c>
    </row>
    <row r="4459" spans="1:17" x14ac:dyDescent="0.25">
      <c r="A4459" t="s">
        <v>11824</v>
      </c>
      <c r="B4459" t="s">
        <v>44</v>
      </c>
      <c r="C4459">
        <v>1</v>
      </c>
      <c r="D4459" t="s">
        <v>18</v>
      </c>
      <c r="E4459" t="s">
        <v>37</v>
      </c>
      <c r="F4459" s="1">
        <v>0.45833333333333331</v>
      </c>
      <c r="G4459" t="s">
        <v>10493</v>
      </c>
      <c r="H4459" t="s">
        <v>4811</v>
      </c>
      <c r="I4459">
        <v>120</v>
      </c>
      <c r="J4459">
        <v>1</v>
      </c>
      <c r="K4459" s="4">
        <v>1.1111100111111E+24</v>
      </c>
      <c r="L4459" t="s">
        <v>38</v>
      </c>
      <c r="M4459" t="s">
        <v>24</v>
      </c>
      <c r="N4459" t="s">
        <v>9286</v>
      </c>
      <c r="O4459" t="s">
        <v>66</v>
      </c>
      <c r="P4459" t="s">
        <v>45</v>
      </c>
      <c r="Q4459" t="s">
        <v>4871</v>
      </c>
    </row>
    <row r="4460" spans="1:17" x14ac:dyDescent="0.25">
      <c r="A4460" t="s">
        <v>11825</v>
      </c>
      <c r="B4460" t="s">
        <v>17</v>
      </c>
      <c r="C4460">
        <v>1</v>
      </c>
      <c r="D4460" t="s">
        <v>18</v>
      </c>
      <c r="E4460" t="s">
        <v>29</v>
      </c>
      <c r="F4460" s="1">
        <v>0.58333333333333337</v>
      </c>
      <c r="G4460" t="s">
        <v>10493</v>
      </c>
      <c r="H4460" t="s">
        <v>4812</v>
      </c>
      <c r="I4460">
        <v>120</v>
      </c>
      <c r="J4460">
        <v>1</v>
      </c>
      <c r="K4460" s="4">
        <v>1.1111010001111099E+44</v>
      </c>
      <c r="L4460" t="s">
        <v>11826</v>
      </c>
      <c r="M4460" t="s">
        <v>24</v>
      </c>
      <c r="N4460" t="s">
        <v>9286</v>
      </c>
      <c r="O4460" t="s">
        <v>331</v>
      </c>
      <c r="P4460" t="s">
        <v>20</v>
      </c>
      <c r="Q4460" t="s">
        <v>4872</v>
      </c>
    </row>
    <row r="4461" spans="1:17" x14ac:dyDescent="0.25">
      <c r="A4461" t="s">
        <v>11825</v>
      </c>
      <c r="B4461" t="s">
        <v>28</v>
      </c>
      <c r="C4461">
        <v>1</v>
      </c>
      <c r="D4461" t="s">
        <v>18</v>
      </c>
      <c r="E4461" t="s">
        <v>19</v>
      </c>
      <c r="F4461" s="1">
        <v>0.5</v>
      </c>
      <c r="G4461" t="s">
        <v>10493</v>
      </c>
      <c r="H4461" t="s">
        <v>4811</v>
      </c>
      <c r="I4461">
        <v>120</v>
      </c>
      <c r="J4461">
        <v>1</v>
      </c>
      <c r="K4461" s="4">
        <v>1.1111100111111E+24</v>
      </c>
      <c r="L4461" t="s">
        <v>38</v>
      </c>
      <c r="M4461" t="s">
        <v>24</v>
      </c>
      <c r="N4461" t="s">
        <v>9286</v>
      </c>
      <c r="O4461" t="s">
        <v>331</v>
      </c>
      <c r="P4461" t="s">
        <v>20</v>
      </c>
      <c r="Q4461" t="s">
        <v>4873</v>
      </c>
    </row>
    <row r="4462" spans="1:17" x14ac:dyDescent="0.25">
      <c r="A4462" t="s">
        <v>11825</v>
      </c>
      <c r="B4462" t="s">
        <v>44</v>
      </c>
      <c r="C4462">
        <v>1</v>
      </c>
      <c r="D4462" t="s">
        <v>18</v>
      </c>
      <c r="E4462" t="s">
        <v>42</v>
      </c>
      <c r="F4462" s="1">
        <v>0.41666666666666669</v>
      </c>
      <c r="G4462" t="s">
        <v>9319</v>
      </c>
      <c r="H4462" t="s">
        <v>4812</v>
      </c>
      <c r="I4462">
        <v>60</v>
      </c>
      <c r="J4462">
        <v>1</v>
      </c>
      <c r="K4462" s="4">
        <v>1.1111110001111099E+44</v>
      </c>
      <c r="L4462" t="s">
        <v>11826</v>
      </c>
      <c r="M4462" t="s">
        <v>24</v>
      </c>
      <c r="N4462" t="s">
        <v>9286</v>
      </c>
      <c r="O4462" t="s">
        <v>331</v>
      </c>
      <c r="P4462" t="s">
        <v>45</v>
      </c>
      <c r="Q4462" t="s">
        <v>4874</v>
      </c>
    </row>
    <row r="4463" spans="1:17" x14ac:dyDescent="0.25">
      <c r="A4463" t="s">
        <v>11825</v>
      </c>
      <c r="B4463" t="s">
        <v>243</v>
      </c>
      <c r="C4463">
        <v>1</v>
      </c>
      <c r="D4463" t="s">
        <v>18</v>
      </c>
      <c r="E4463" t="s">
        <v>37</v>
      </c>
      <c r="F4463" s="1">
        <v>0.45833333333333331</v>
      </c>
      <c r="G4463" t="s">
        <v>10493</v>
      </c>
      <c r="H4463" t="s">
        <v>4811</v>
      </c>
      <c r="I4463">
        <v>120</v>
      </c>
      <c r="J4463">
        <v>1</v>
      </c>
      <c r="K4463" s="4">
        <v>1.1111100111111E+24</v>
      </c>
      <c r="L4463" t="s">
        <v>38</v>
      </c>
      <c r="M4463" t="s">
        <v>24</v>
      </c>
      <c r="N4463" t="s">
        <v>9286</v>
      </c>
      <c r="O4463" t="s">
        <v>331</v>
      </c>
      <c r="P4463" t="s">
        <v>45</v>
      </c>
      <c r="Q4463" t="s">
        <v>4875</v>
      </c>
    </row>
    <row r="4464" spans="1:17" x14ac:dyDescent="0.25">
      <c r="A4464" t="s">
        <v>11827</v>
      </c>
      <c r="B4464" t="s">
        <v>405</v>
      </c>
      <c r="C4464">
        <v>1</v>
      </c>
      <c r="D4464" t="s">
        <v>18</v>
      </c>
      <c r="E4464" t="s">
        <v>29</v>
      </c>
      <c r="F4464" s="1">
        <v>0.58333333333333337</v>
      </c>
      <c r="G4464" t="s">
        <v>10529</v>
      </c>
      <c r="H4464" t="s">
        <v>11828</v>
      </c>
      <c r="I4464">
        <v>180</v>
      </c>
      <c r="J4464">
        <v>15</v>
      </c>
      <c r="K4464" s="4">
        <v>1.111E+49</v>
      </c>
      <c r="L4464" t="s">
        <v>11829</v>
      </c>
      <c r="M4464" t="s">
        <v>24</v>
      </c>
      <c r="N4464" t="s">
        <v>9256</v>
      </c>
      <c r="O4464" t="s">
        <v>311</v>
      </c>
      <c r="P4464" t="s">
        <v>395</v>
      </c>
      <c r="Q4464" t="s">
        <v>4877</v>
      </c>
    </row>
    <row r="4465" spans="1:17" x14ac:dyDescent="0.25">
      <c r="A4465" t="s">
        <v>11827</v>
      </c>
      <c r="B4465" t="s">
        <v>17</v>
      </c>
      <c r="C4465">
        <v>1</v>
      </c>
      <c r="D4465" t="s">
        <v>18</v>
      </c>
      <c r="E4465" t="s">
        <v>19</v>
      </c>
      <c r="F4465" s="1">
        <v>0.375</v>
      </c>
      <c r="G4465" t="s">
        <v>9229</v>
      </c>
      <c r="H4465" t="s">
        <v>11830</v>
      </c>
      <c r="I4465">
        <v>480</v>
      </c>
      <c r="J4465">
        <v>15</v>
      </c>
      <c r="K4465" s="4">
        <v>1.1111100000000001E+51</v>
      </c>
      <c r="L4465" t="s">
        <v>11829</v>
      </c>
      <c r="M4465" t="s">
        <v>24</v>
      </c>
      <c r="N4465" t="s">
        <v>9256</v>
      </c>
      <c r="O4465" t="s">
        <v>311</v>
      </c>
      <c r="P4465" t="s">
        <v>20</v>
      </c>
      <c r="Q4465" t="s">
        <v>4878</v>
      </c>
    </row>
    <row r="4466" spans="1:17" x14ac:dyDescent="0.25">
      <c r="A4466" t="s">
        <v>11827</v>
      </c>
      <c r="B4466" t="s">
        <v>28</v>
      </c>
      <c r="C4466">
        <v>1</v>
      </c>
      <c r="D4466" t="s">
        <v>18</v>
      </c>
      <c r="E4466" t="s">
        <v>29</v>
      </c>
      <c r="F4466" s="1">
        <v>0.375</v>
      </c>
      <c r="G4466" t="s">
        <v>9229</v>
      </c>
      <c r="H4466" t="s">
        <v>11831</v>
      </c>
      <c r="I4466">
        <v>300</v>
      </c>
      <c r="J4466">
        <v>15</v>
      </c>
      <c r="K4466" s="4">
        <v>1.1111100000000001E+51</v>
      </c>
      <c r="L4466" t="s">
        <v>11829</v>
      </c>
      <c r="M4466" t="s">
        <v>24</v>
      </c>
      <c r="N4466" t="s">
        <v>9256</v>
      </c>
      <c r="O4466" t="s">
        <v>311</v>
      </c>
      <c r="P4466" t="s">
        <v>20</v>
      </c>
      <c r="Q4466" t="s">
        <v>4879</v>
      </c>
    </row>
    <row r="4467" spans="1:17" x14ac:dyDescent="0.25">
      <c r="A4467" t="s">
        <v>11827</v>
      </c>
      <c r="B4467" t="s">
        <v>32</v>
      </c>
      <c r="C4467">
        <v>1</v>
      </c>
      <c r="D4467" t="s">
        <v>18</v>
      </c>
      <c r="E4467" t="s">
        <v>33</v>
      </c>
      <c r="F4467" s="1">
        <v>0.375</v>
      </c>
      <c r="G4467" t="s">
        <v>9229</v>
      </c>
      <c r="H4467" t="s">
        <v>11832</v>
      </c>
      <c r="I4467">
        <v>480</v>
      </c>
      <c r="J4467">
        <v>15</v>
      </c>
      <c r="K4467" s="4">
        <v>1.1111100000000001E+51</v>
      </c>
      <c r="L4467" t="s">
        <v>11829</v>
      </c>
      <c r="M4467" t="s">
        <v>24</v>
      </c>
      <c r="N4467" t="s">
        <v>9256</v>
      </c>
      <c r="O4467" t="s">
        <v>311</v>
      </c>
      <c r="P4467" t="s">
        <v>20</v>
      </c>
      <c r="Q4467" t="s">
        <v>4880</v>
      </c>
    </row>
    <row r="4468" spans="1:17" x14ac:dyDescent="0.25">
      <c r="A4468" t="s">
        <v>11827</v>
      </c>
      <c r="B4468" t="s">
        <v>479</v>
      </c>
      <c r="C4468">
        <v>1</v>
      </c>
      <c r="D4468" t="s">
        <v>18</v>
      </c>
      <c r="E4468" t="s">
        <v>42</v>
      </c>
      <c r="F4468" s="1">
        <v>0.375</v>
      </c>
      <c r="G4468" t="s">
        <v>9229</v>
      </c>
      <c r="H4468" t="s">
        <v>11833</v>
      </c>
      <c r="I4468">
        <v>480</v>
      </c>
      <c r="J4468">
        <v>15</v>
      </c>
      <c r="K4468" s="4">
        <v>1.1111100000000001E+51</v>
      </c>
      <c r="L4468" t="s">
        <v>11829</v>
      </c>
      <c r="M4468" t="s">
        <v>24</v>
      </c>
      <c r="N4468" t="s">
        <v>9256</v>
      </c>
      <c r="O4468" t="s">
        <v>311</v>
      </c>
      <c r="P4468" t="s">
        <v>20</v>
      </c>
      <c r="Q4468" t="s">
        <v>4881</v>
      </c>
    </row>
    <row r="4469" spans="1:17" x14ac:dyDescent="0.25">
      <c r="A4469" t="s">
        <v>11827</v>
      </c>
      <c r="B4469" t="s">
        <v>502</v>
      </c>
      <c r="C4469">
        <v>1</v>
      </c>
      <c r="D4469" t="s">
        <v>18</v>
      </c>
      <c r="E4469" t="s">
        <v>37</v>
      </c>
      <c r="F4469" s="1">
        <v>0.375</v>
      </c>
      <c r="G4469" t="s">
        <v>9229</v>
      </c>
      <c r="H4469" t="s">
        <v>11834</v>
      </c>
      <c r="I4469">
        <v>480</v>
      </c>
      <c r="J4469">
        <v>15</v>
      </c>
      <c r="K4469" s="4">
        <v>1.1111100000000001E+51</v>
      </c>
      <c r="L4469" t="s">
        <v>11829</v>
      </c>
      <c r="M4469" t="s">
        <v>24</v>
      </c>
      <c r="N4469" t="s">
        <v>9256</v>
      </c>
      <c r="O4469" t="s">
        <v>311</v>
      </c>
      <c r="P4469" t="s">
        <v>20</v>
      </c>
      <c r="Q4469" t="s">
        <v>4882</v>
      </c>
    </row>
    <row r="4470" spans="1:17" x14ac:dyDescent="0.25">
      <c r="A4470" t="s">
        <v>11827</v>
      </c>
      <c r="B4470" t="s">
        <v>36</v>
      </c>
      <c r="C4470">
        <v>1</v>
      </c>
      <c r="D4470" t="s">
        <v>18</v>
      </c>
      <c r="E4470" t="s">
        <v>29</v>
      </c>
      <c r="F4470" s="1">
        <v>0.58333333333333337</v>
      </c>
      <c r="G4470" t="s">
        <v>10529</v>
      </c>
      <c r="H4470" t="s">
        <v>11835</v>
      </c>
      <c r="I4470">
        <v>180</v>
      </c>
      <c r="J4470">
        <v>15</v>
      </c>
      <c r="K4470" s="4">
        <v>9.9999999999999993E+44</v>
      </c>
      <c r="L4470" t="s">
        <v>11829</v>
      </c>
      <c r="M4470" t="s">
        <v>24</v>
      </c>
      <c r="N4470" t="s">
        <v>9256</v>
      </c>
      <c r="O4470" t="s">
        <v>311</v>
      </c>
      <c r="P4470" t="s">
        <v>39</v>
      </c>
      <c r="Q4470" t="s">
        <v>4883</v>
      </c>
    </row>
    <row r="4471" spans="1:17" x14ac:dyDescent="0.25">
      <c r="A4471" t="s">
        <v>11836</v>
      </c>
      <c r="B4471" t="s">
        <v>17</v>
      </c>
      <c r="C4471">
        <v>1</v>
      </c>
      <c r="D4471" t="s">
        <v>18</v>
      </c>
      <c r="E4471" t="s">
        <v>29</v>
      </c>
      <c r="F4471" s="1">
        <v>0.375</v>
      </c>
      <c r="G4471" t="s">
        <v>11837</v>
      </c>
      <c r="H4471" t="s">
        <v>1943</v>
      </c>
      <c r="I4471">
        <v>240</v>
      </c>
      <c r="J4471">
        <v>7</v>
      </c>
      <c r="K4471" s="4">
        <v>9.9999999999999999E+50</v>
      </c>
      <c r="L4471" t="s">
        <v>11838</v>
      </c>
      <c r="M4471" t="s">
        <v>24</v>
      </c>
      <c r="N4471" t="s">
        <v>9256</v>
      </c>
      <c r="O4471" t="s">
        <v>2044</v>
      </c>
      <c r="P4471" t="s">
        <v>20</v>
      </c>
      <c r="Q4471" t="s">
        <v>4884</v>
      </c>
    </row>
    <row r="4472" spans="1:17" x14ac:dyDescent="0.25">
      <c r="A4472" t="s">
        <v>11836</v>
      </c>
      <c r="B4472" t="s">
        <v>28</v>
      </c>
      <c r="C4472">
        <v>1</v>
      </c>
      <c r="D4472" t="s">
        <v>18</v>
      </c>
      <c r="E4472" t="s">
        <v>33</v>
      </c>
      <c r="F4472" s="1">
        <v>0.375</v>
      </c>
      <c r="G4472" t="s">
        <v>11837</v>
      </c>
      <c r="H4472" t="s">
        <v>1943</v>
      </c>
      <c r="I4472">
        <v>240</v>
      </c>
      <c r="J4472">
        <v>7</v>
      </c>
      <c r="K4472" s="4">
        <v>9.9999999999999999E+50</v>
      </c>
      <c r="L4472" t="s">
        <v>11838</v>
      </c>
      <c r="M4472" t="s">
        <v>24</v>
      </c>
      <c r="N4472" t="s">
        <v>9256</v>
      </c>
      <c r="O4472" t="s">
        <v>2044</v>
      </c>
      <c r="P4472" t="s">
        <v>20</v>
      </c>
      <c r="Q4472" t="s">
        <v>4885</v>
      </c>
    </row>
    <row r="4473" spans="1:17" x14ac:dyDescent="0.25">
      <c r="A4473" t="s">
        <v>11836</v>
      </c>
      <c r="B4473" t="s">
        <v>32</v>
      </c>
      <c r="C4473">
        <v>1</v>
      </c>
      <c r="D4473" t="s">
        <v>18</v>
      </c>
      <c r="E4473" t="s">
        <v>42</v>
      </c>
      <c r="F4473" s="1">
        <v>0.375</v>
      </c>
      <c r="G4473" t="s">
        <v>11837</v>
      </c>
      <c r="H4473" t="s">
        <v>1943</v>
      </c>
      <c r="I4473">
        <v>240</v>
      </c>
      <c r="J4473">
        <v>7</v>
      </c>
      <c r="K4473" s="4">
        <v>9.9999999999999999E+50</v>
      </c>
      <c r="L4473" t="s">
        <v>11838</v>
      </c>
      <c r="M4473" t="s">
        <v>24</v>
      </c>
      <c r="N4473" t="s">
        <v>9256</v>
      </c>
      <c r="O4473" t="s">
        <v>2044</v>
      </c>
      <c r="P4473" t="s">
        <v>20</v>
      </c>
      <c r="Q4473" t="s">
        <v>4886</v>
      </c>
    </row>
    <row r="4474" spans="1:17" x14ac:dyDescent="0.25">
      <c r="A4474" t="s">
        <v>11836</v>
      </c>
      <c r="B4474" t="s">
        <v>479</v>
      </c>
      <c r="C4474">
        <v>1</v>
      </c>
      <c r="D4474" t="s">
        <v>18</v>
      </c>
      <c r="E4474" t="s">
        <v>37</v>
      </c>
      <c r="F4474" s="1">
        <v>0.375</v>
      </c>
      <c r="G4474" t="s">
        <v>11837</v>
      </c>
      <c r="H4474" t="s">
        <v>1943</v>
      </c>
      <c r="I4474">
        <v>240</v>
      </c>
      <c r="J4474">
        <v>7</v>
      </c>
      <c r="K4474" s="4">
        <v>9.9999999999999999E+50</v>
      </c>
      <c r="L4474" t="s">
        <v>11838</v>
      </c>
      <c r="M4474" t="s">
        <v>24</v>
      </c>
      <c r="N4474" t="s">
        <v>9256</v>
      </c>
      <c r="O4474" t="s">
        <v>2044</v>
      </c>
      <c r="P4474" t="s">
        <v>20</v>
      </c>
      <c r="Q4474" t="s">
        <v>4887</v>
      </c>
    </row>
    <row r="4475" spans="1:17" x14ac:dyDescent="0.25">
      <c r="A4475" t="s">
        <v>11836</v>
      </c>
      <c r="B4475" t="s">
        <v>502</v>
      </c>
      <c r="C4475">
        <v>1</v>
      </c>
      <c r="D4475" t="s">
        <v>18</v>
      </c>
      <c r="E4475" t="s">
        <v>19</v>
      </c>
      <c r="F4475" s="1">
        <v>0.375</v>
      </c>
      <c r="G4475" t="s">
        <v>11837</v>
      </c>
      <c r="H4475" t="s">
        <v>1943</v>
      </c>
      <c r="I4475">
        <v>240</v>
      </c>
      <c r="J4475">
        <v>7</v>
      </c>
      <c r="K4475" s="4">
        <v>1.0000000000000001E+50</v>
      </c>
      <c r="L4475" t="s">
        <v>11838</v>
      </c>
      <c r="M4475" t="s">
        <v>24</v>
      </c>
      <c r="N4475" t="s">
        <v>9256</v>
      </c>
      <c r="O4475" t="s">
        <v>2044</v>
      </c>
      <c r="P4475" t="s">
        <v>20</v>
      </c>
      <c r="Q4475" t="s">
        <v>4888</v>
      </c>
    </row>
    <row r="4476" spans="1:17" x14ac:dyDescent="0.25">
      <c r="A4476" t="s">
        <v>11839</v>
      </c>
      <c r="B4476" t="s">
        <v>17</v>
      </c>
      <c r="C4476">
        <v>1</v>
      </c>
      <c r="D4476" t="s">
        <v>18</v>
      </c>
      <c r="E4476" t="s">
        <v>29</v>
      </c>
      <c r="F4476" s="1">
        <v>0.375</v>
      </c>
      <c r="G4476" t="s">
        <v>38</v>
      </c>
      <c r="H4476" t="s">
        <v>38</v>
      </c>
      <c r="I4476">
        <v>360</v>
      </c>
      <c r="J4476">
        <v>4</v>
      </c>
      <c r="K4476" s="4">
        <v>1.1111010001111099E+44</v>
      </c>
      <c r="L4476" t="s">
        <v>362</v>
      </c>
      <c r="N4476" t="s">
        <v>9342</v>
      </c>
      <c r="O4476" t="s">
        <v>331</v>
      </c>
      <c r="P4476" t="s">
        <v>20</v>
      </c>
      <c r="Q4476" t="s">
        <v>4889</v>
      </c>
    </row>
    <row r="4477" spans="1:17" x14ac:dyDescent="0.25">
      <c r="A4477" t="s">
        <v>11840</v>
      </c>
      <c r="B4477" t="s">
        <v>17</v>
      </c>
      <c r="C4477">
        <v>1</v>
      </c>
      <c r="D4477" t="s">
        <v>18</v>
      </c>
      <c r="E4477" t="s">
        <v>19</v>
      </c>
      <c r="F4477" s="1">
        <v>0.5</v>
      </c>
      <c r="G4477" t="s">
        <v>38</v>
      </c>
      <c r="H4477" t="s">
        <v>38</v>
      </c>
      <c r="I4477">
        <v>180</v>
      </c>
      <c r="J4477">
        <v>4</v>
      </c>
      <c r="K4477" s="4">
        <v>1.1111010001111099E+44</v>
      </c>
      <c r="L4477" t="s">
        <v>362</v>
      </c>
      <c r="N4477" t="s">
        <v>9342</v>
      </c>
      <c r="O4477" t="s">
        <v>331</v>
      </c>
      <c r="P4477" t="s">
        <v>20</v>
      </c>
      <c r="Q4477" t="s">
        <v>4890</v>
      </c>
    </row>
    <row r="4478" spans="1:17" x14ac:dyDescent="0.25">
      <c r="A4478" t="s">
        <v>11840</v>
      </c>
      <c r="B4478" t="s">
        <v>28</v>
      </c>
      <c r="C4478">
        <v>1</v>
      </c>
      <c r="D4478" t="s">
        <v>18</v>
      </c>
      <c r="E4478" t="s">
        <v>33</v>
      </c>
      <c r="F4478" s="1">
        <v>0.375</v>
      </c>
      <c r="G4478" t="s">
        <v>38</v>
      </c>
      <c r="H4478" t="s">
        <v>38</v>
      </c>
      <c r="I4478">
        <v>240</v>
      </c>
      <c r="J4478">
        <v>4</v>
      </c>
      <c r="K4478" s="4">
        <v>1.1111110001111099E+44</v>
      </c>
      <c r="L4478" t="s">
        <v>362</v>
      </c>
      <c r="N4478" t="s">
        <v>9342</v>
      </c>
      <c r="O4478" t="s">
        <v>331</v>
      </c>
      <c r="P4478" t="s">
        <v>20</v>
      </c>
      <c r="Q4478" t="s">
        <v>4891</v>
      </c>
    </row>
    <row r="4479" spans="1:17" x14ac:dyDescent="0.25">
      <c r="A4479" t="s">
        <v>11841</v>
      </c>
      <c r="B4479" t="s">
        <v>17</v>
      </c>
      <c r="C4479">
        <v>1</v>
      </c>
      <c r="D4479" t="s">
        <v>18</v>
      </c>
      <c r="E4479" t="s">
        <v>42</v>
      </c>
      <c r="F4479" s="1">
        <v>0.375</v>
      </c>
      <c r="G4479" t="s">
        <v>38</v>
      </c>
      <c r="H4479" t="s">
        <v>38</v>
      </c>
      <c r="I4479">
        <v>240</v>
      </c>
      <c r="J4479">
        <v>9</v>
      </c>
      <c r="K4479" s="4">
        <v>1.1111110001111099E+44</v>
      </c>
      <c r="L4479" t="s">
        <v>362</v>
      </c>
      <c r="N4479" t="s">
        <v>9342</v>
      </c>
      <c r="O4479" t="s">
        <v>331</v>
      </c>
      <c r="P4479" t="s">
        <v>20</v>
      </c>
      <c r="Q4479" t="s">
        <v>4892</v>
      </c>
    </row>
    <row r="4480" spans="1:17" x14ac:dyDescent="0.25">
      <c r="A4480" t="s">
        <v>11841</v>
      </c>
      <c r="B4480" t="s">
        <v>28</v>
      </c>
      <c r="C4480">
        <v>1</v>
      </c>
      <c r="D4480" t="s">
        <v>18</v>
      </c>
      <c r="E4480" t="s">
        <v>37</v>
      </c>
      <c r="F4480" s="1">
        <v>0.375</v>
      </c>
      <c r="G4480" t="s">
        <v>38</v>
      </c>
      <c r="H4480" t="s">
        <v>38</v>
      </c>
      <c r="I4480">
        <v>240</v>
      </c>
      <c r="J4480">
        <v>9</v>
      </c>
      <c r="K4480" s="4">
        <v>1.11101100011111E+44</v>
      </c>
      <c r="L4480" t="s">
        <v>362</v>
      </c>
      <c r="N4480" t="s">
        <v>9342</v>
      </c>
      <c r="O4480" t="s">
        <v>331</v>
      </c>
      <c r="P4480" t="s">
        <v>20</v>
      </c>
      <c r="Q4480" t="s">
        <v>4893</v>
      </c>
    </row>
    <row r="4481" spans="1:17" x14ac:dyDescent="0.25">
      <c r="A4481" t="s">
        <v>11842</v>
      </c>
      <c r="B4481" t="s">
        <v>1327</v>
      </c>
      <c r="C4481">
        <v>1</v>
      </c>
      <c r="D4481" t="s">
        <v>18</v>
      </c>
      <c r="E4481" t="s">
        <v>42</v>
      </c>
      <c r="F4481" s="1">
        <v>0.54166666666666663</v>
      </c>
      <c r="G4481" t="s">
        <v>38</v>
      </c>
      <c r="H4481" t="s">
        <v>38</v>
      </c>
      <c r="I4481">
        <v>120</v>
      </c>
      <c r="J4481">
        <v>0</v>
      </c>
      <c r="K4481" s="4">
        <v>1.1111110001111099E+44</v>
      </c>
      <c r="L4481" t="s">
        <v>362</v>
      </c>
      <c r="N4481" t="s">
        <v>9342</v>
      </c>
      <c r="O4481" t="s">
        <v>331</v>
      </c>
      <c r="P4481" t="s">
        <v>20</v>
      </c>
      <c r="Q4481" t="s">
        <v>4894</v>
      </c>
    </row>
    <row r="4482" spans="1:17" x14ac:dyDescent="0.25">
      <c r="A4482" t="s">
        <v>11843</v>
      </c>
      <c r="B4482" t="s">
        <v>1327</v>
      </c>
      <c r="C4482">
        <v>1</v>
      </c>
      <c r="D4482" t="s">
        <v>18</v>
      </c>
      <c r="E4482" t="s">
        <v>42</v>
      </c>
      <c r="F4482" s="1">
        <v>0.54166666666666663</v>
      </c>
      <c r="G4482" t="s">
        <v>38</v>
      </c>
      <c r="H4482" t="s">
        <v>38</v>
      </c>
      <c r="I4482">
        <v>120</v>
      </c>
      <c r="J4482">
        <v>0</v>
      </c>
      <c r="K4482" s="4">
        <v>1.1111110001111099E+44</v>
      </c>
      <c r="L4482" t="s">
        <v>10464</v>
      </c>
      <c r="N4482" t="s">
        <v>9342</v>
      </c>
      <c r="O4482" t="s">
        <v>331</v>
      </c>
      <c r="P4482" t="s">
        <v>20</v>
      </c>
      <c r="Q4482" t="s">
        <v>4895</v>
      </c>
    </row>
    <row r="4483" spans="1:17" x14ac:dyDescent="0.25">
      <c r="A4483" t="s">
        <v>11844</v>
      </c>
      <c r="B4483" t="s">
        <v>1327</v>
      </c>
      <c r="C4483">
        <v>1</v>
      </c>
      <c r="D4483" t="s">
        <v>18</v>
      </c>
      <c r="E4483" t="s">
        <v>42</v>
      </c>
      <c r="F4483" s="1">
        <v>0.54166666666666663</v>
      </c>
      <c r="G4483" t="s">
        <v>38</v>
      </c>
      <c r="H4483" t="s">
        <v>38</v>
      </c>
      <c r="I4483">
        <v>120</v>
      </c>
      <c r="J4483">
        <v>0</v>
      </c>
      <c r="K4483" s="4">
        <v>1.1111110001111099E+44</v>
      </c>
      <c r="L4483" t="s">
        <v>362</v>
      </c>
      <c r="N4483" t="s">
        <v>9342</v>
      </c>
      <c r="O4483" t="s">
        <v>453</v>
      </c>
      <c r="P4483" t="s">
        <v>20</v>
      </c>
      <c r="Q4483" t="s">
        <v>4896</v>
      </c>
    </row>
    <row r="4484" spans="1:17" x14ac:dyDescent="0.25">
      <c r="A4484" t="s">
        <v>11845</v>
      </c>
      <c r="B4484" t="s">
        <v>17</v>
      </c>
      <c r="C4484">
        <v>1</v>
      </c>
      <c r="D4484" t="s">
        <v>18</v>
      </c>
      <c r="E4484" t="s">
        <v>19</v>
      </c>
      <c r="F4484" s="1">
        <v>0.66666666666666663</v>
      </c>
      <c r="G4484" t="s">
        <v>9162</v>
      </c>
      <c r="H4484" t="s">
        <v>21</v>
      </c>
      <c r="I4484">
        <v>60</v>
      </c>
      <c r="J4484">
        <v>82</v>
      </c>
      <c r="K4484" s="4">
        <v>1.1111100111111E+24</v>
      </c>
      <c r="L4484" t="s">
        <v>11846</v>
      </c>
      <c r="M4484" t="s">
        <v>24</v>
      </c>
      <c r="N4484" t="s">
        <v>9256</v>
      </c>
      <c r="O4484" t="s">
        <v>66</v>
      </c>
      <c r="P4484" t="s">
        <v>20</v>
      </c>
      <c r="Q4484" t="s">
        <v>4897</v>
      </c>
    </row>
    <row r="4485" spans="1:17" x14ac:dyDescent="0.25">
      <c r="A4485" t="s">
        <v>11845</v>
      </c>
      <c r="B4485" t="s">
        <v>28</v>
      </c>
      <c r="C4485">
        <v>1</v>
      </c>
      <c r="D4485" t="s">
        <v>18</v>
      </c>
      <c r="E4485" t="s">
        <v>29</v>
      </c>
      <c r="F4485" s="1">
        <v>0.70833333333333337</v>
      </c>
      <c r="G4485" t="s">
        <v>9174</v>
      </c>
      <c r="H4485" t="s">
        <v>21</v>
      </c>
      <c r="I4485">
        <v>60</v>
      </c>
      <c r="J4485">
        <v>84</v>
      </c>
      <c r="K4485" s="4">
        <v>1.1111100111111E+24</v>
      </c>
      <c r="L4485" t="s">
        <v>11846</v>
      </c>
      <c r="M4485" t="s">
        <v>24</v>
      </c>
      <c r="N4485" t="s">
        <v>9256</v>
      </c>
      <c r="O4485" t="s">
        <v>66</v>
      </c>
      <c r="P4485" t="s">
        <v>20</v>
      </c>
      <c r="Q4485" t="s">
        <v>4898</v>
      </c>
    </row>
    <row r="4486" spans="1:17" x14ac:dyDescent="0.25">
      <c r="A4486" t="s">
        <v>11845</v>
      </c>
      <c r="B4486" t="s">
        <v>32</v>
      </c>
      <c r="C4486">
        <v>1</v>
      </c>
      <c r="D4486" t="s">
        <v>18</v>
      </c>
      <c r="E4486" t="s">
        <v>42</v>
      </c>
      <c r="F4486" s="1">
        <v>0.625</v>
      </c>
      <c r="G4486" t="s">
        <v>9239</v>
      </c>
      <c r="H4486" t="s">
        <v>21</v>
      </c>
      <c r="I4486">
        <v>60</v>
      </c>
      <c r="J4486">
        <v>84</v>
      </c>
      <c r="K4486" s="4">
        <v>1.1111100111111E+24</v>
      </c>
      <c r="L4486" t="s">
        <v>11846</v>
      </c>
      <c r="M4486" t="s">
        <v>24</v>
      </c>
      <c r="N4486" t="s">
        <v>9256</v>
      </c>
      <c r="O4486" t="s">
        <v>66</v>
      </c>
      <c r="P4486" t="s">
        <v>20</v>
      </c>
      <c r="Q4486" t="s">
        <v>4899</v>
      </c>
    </row>
    <row r="4487" spans="1:17" x14ac:dyDescent="0.25">
      <c r="A4487" t="s">
        <v>11845</v>
      </c>
      <c r="B4487" t="s">
        <v>44</v>
      </c>
      <c r="C4487">
        <v>1</v>
      </c>
      <c r="D4487" t="s">
        <v>18</v>
      </c>
      <c r="E4487" t="s">
        <v>37</v>
      </c>
      <c r="F4487" s="1">
        <v>0.41666666666666669</v>
      </c>
      <c r="G4487" t="s">
        <v>9217</v>
      </c>
      <c r="H4487" t="s">
        <v>38</v>
      </c>
      <c r="I4487">
        <v>60</v>
      </c>
      <c r="J4487">
        <v>30</v>
      </c>
      <c r="K4487" s="4">
        <v>1.1111100111111E+24</v>
      </c>
      <c r="L4487" t="s">
        <v>11846</v>
      </c>
      <c r="M4487" t="s">
        <v>24</v>
      </c>
      <c r="N4487" t="s">
        <v>9256</v>
      </c>
      <c r="O4487" t="s">
        <v>66</v>
      </c>
      <c r="P4487" t="s">
        <v>45</v>
      </c>
      <c r="Q4487" t="s">
        <v>4900</v>
      </c>
    </row>
    <row r="4488" spans="1:17" x14ac:dyDescent="0.25">
      <c r="A4488" t="s">
        <v>11845</v>
      </c>
      <c r="B4488" t="s">
        <v>44</v>
      </c>
      <c r="C4488">
        <v>2</v>
      </c>
      <c r="D4488" t="s">
        <v>18</v>
      </c>
      <c r="E4488" t="s">
        <v>37</v>
      </c>
      <c r="F4488" s="1">
        <v>0.45833333333333331</v>
      </c>
      <c r="G4488" t="s">
        <v>9217</v>
      </c>
      <c r="H4488" t="s">
        <v>38</v>
      </c>
      <c r="I4488">
        <v>60</v>
      </c>
      <c r="J4488">
        <v>28</v>
      </c>
      <c r="K4488" s="4">
        <v>1.1111100111111E+24</v>
      </c>
      <c r="L4488" t="s">
        <v>11846</v>
      </c>
      <c r="M4488" t="s">
        <v>24</v>
      </c>
      <c r="N4488" t="s">
        <v>9256</v>
      </c>
      <c r="O4488" t="s">
        <v>66</v>
      </c>
      <c r="P4488" t="s">
        <v>45</v>
      </c>
      <c r="Q4488" t="s">
        <v>4901</v>
      </c>
    </row>
    <row r="4489" spans="1:17" x14ac:dyDescent="0.25">
      <c r="A4489" t="s">
        <v>11845</v>
      </c>
      <c r="B4489" t="s">
        <v>44</v>
      </c>
      <c r="C4489">
        <v>3</v>
      </c>
      <c r="D4489" t="s">
        <v>18</v>
      </c>
      <c r="E4489" t="s">
        <v>37</v>
      </c>
      <c r="F4489" s="1">
        <v>0.54166666666666663</v>
      </c>
      <c r="G4489" t="s">
        <v>9221</v>
      </c>
      <c r="H4489" t="s">
        <v>38</v>
      </c>
      <c r="I4489">
        <v>60</v>
      </c>
      <c r="J4489">
        <v>24</v>
      </c>
      <c r="K4489" s="4">
        <v>1.1111100111111E+24</v>
      </c>
      <c r="L4489" t="s">
        <v>11846</v>
      </c>
      <c r="M4489" t="s">
        <v>24</v>
      </c>
      <c r="N4489" t="s">
        <v>9256</v>
      </c>
      <c r="O4489" t="s">
        <v>66</v>
      </c>
      <c r="P4489" t="s">
        <v>45</v>
      </c>
      <c r="Q4489" t="s">
        <v>4902</v>
      </c>
    </row>
    <row r="4490" spans="1:17" x14ac:dyDescent="0.25">
      <c r="A4490" t="s">
        <v>11845</v>
      </c>
      <c r="B4490" t="s">
        <v>44</v>
      </c>
      <c r="C4490">
        <v>4</v>
      </c>
      <c r="D4490" t="s">
        <v>18</v>
      </c>
      <c r="E4490" t="s">
        <v>37</v>
      </c>
      <c r="F4490" s="1">
        <v>0.58333333333333337</v>
      </c>
      <c r="G4490" t="s">
        <v>9221</v>
      </c>
      <c r="H4490" t="s">
        <v>38</v>
      </c>
      <c r="I4490">
        <v>60</v>
      </c>
      <c r="J4490">
        <v>0</v>
      </c>
      <c r="K4490" s="4">
        <v>1.1111100111111E+24</v>
      </c>
      <c r="L4490" t="s">
        <v>11846</v>
      </c>
      <c r="M4490" t="s">
        <v>24</v>
      </c>
      <c r="N4490" t="s">
        <v>9256</v>
      </c>
      <c r="O4490" t="s">
        <v>66</v>
      </c>
      <c r="P4490" t="s">
        <v>45</v>
      </c>
      <c r="Q4490" t="s">
        <v>4903</v>
      </c>
    </row>
    <row r="4491" spans="1:17" x14ac:dyDescent="0.25">
      <c r="A4491" t="s">
        <v>11847</v>
      </c>
      <c r="B4491" t="s">
        <v>17</v>
      </c>
      <c r="C4491">
        <v>1</v>
      </c>
      <c r="D4491" t="s">
        <v>18</v>
      </c>
      <c r="E4491" t="s">
        <v>19</v>
      </c>
      <c r="F4491" s="1">
        <v>0.66666666666666663</v>
      </c>
      <c r="G4491" t="s">
        <v>9138</v>
      </c>
      <c r="H4491" t="s">
        <v>21</v>
      </c>
      <c r="I4491">
        <v>60</v>
      </c>
      <c r="J4491">
        <v>351</v>
      </c>
      <c r="K4491" s="4">
        <v>1.1111010001111099E+44</v>
      </c>
      <c r="L4491" t="s">
        <v>11848</v>
      </c>
      <c r="M4491" t="s">
        <v>24</v>
      </c>
      <c r="N4491" t="s">
        <v>9256</v>
      </c>
      <c r="O4491" t="s">
        <v>25</v>
      </c>
      <c r="P4491" t="s">
        <v>20</v>
      </c>
      <c r="Q4491" t="s">
        <v>4904</v>
      </c>
    </row>
    <row r="4492" spans="1:17" x14ac:dyDescent="0.25">
      <c r="A4492" t="s">
        <v>11847</v>
      </c>
      <c r="B4492" t="s">
        <v>28</v>
      </c>
      <c r="C4492">
        <v>1</v>
      </c>
      <c r="D4492" t="s">
        <v>18</v>
      </c>
      <c r="E4492" t="s">
        <v>29</v>
      </c>
      <c r="F4492" s="1">
        <v>0.58333333333333337</v>
      </c>
      <c r="G4492" t="s">
        <v>9138</v>
      </c>
      <c r="H4492" t="s">
        <v>21</v>
      </c>
      <c r="I4492">
        <v>60</v>
      </c>
      <c r="J4492">
        <v>350</v>
      </c>
      <c r="K4492" s="4">
        <v>1.1111010001111099E+44</v>
      </c>
      <c r="L4492" t="s">
        <v>11848</v>
      </c>
      <c r="M4492" t="s">
        <v>24</v>
      </c>
      <c r="N4492" t="s">
        <v>9256</v>
      </c>
      <c r="O4492" t="s">
        <v>25</v>
      </c>
      <c r="P4492" t="s">
        <v>20</v>
      </c>
      <c r="Q4492" t="s">
        <v>4905</v>
      </c>
    </row>
    <row r="4493" spans="1:17" x14ac:dyDescent="0.25">
      <c r="A4493" t="s">
        <v>11847</v>
      </c>
      <c r="B4493" t="s">
        <v>32</v>
      </c>
      <c r="C4493">
        <v>1</v>
      </c>
      <c r="D4493" t="s">
        <v>18</v>
      </c>
      <c r="E4493" t="s">
        <v>33</v>
      </c>
      <c r="F4493" s="1">
        <v>0.625</v>
      </c>
      <c r="G4493" t="s">
        <v>9138</v>
      </c>
      <c r="H4493" t="s">
        <v>21</v>
      </c>
      <c r="I4493">
        <v>60</v>
      </c>
      <c r="J4493">
        <v>350</v>
      </c>
      <c r="K4493" s="4">
        <v>1.1111110001111099E+44</v>
      </c>
      <c r="L4493" t="s">
        <v>11848</v>
      </c>
      <c r="M4493" t="s">
        <v>24</v>
      </c>
      <c r="N4493" t="s">
        <v>9256</v>
      </c>
      <c r="O4493" t="s">
        <v>25</v>
      </c>
      <c r="P4493" t="s">
        <v>20</v>
      </c>
      <c r="Q4493" t="s">
        <v>4906</v>
      </c>
    </row>
    <row r="4494" spans="1:17" x14ac:dyDescent="0.25">
      <c r="A4494" t="s">
        <v>11847</v>
      </c>
      <c r="B4494" t="s">
        <v>3639</v>
      </c>
      <c r="C4494">
        <v>1</v>
      </c>
      <c r="D4494" t="s">
        <v>18</v>
      </c>
      <c r="E4494" t="s">
        <v>19</v>
      </c>
      <c r="F4494" s="1">
        <v>0.79166666666666663</v>
      </c>
      <c r="G4494" t="s">
        <v>11849</v>
      </c>
      <c r="H4494" t="s">
        <v>38</v>
      </c>
      <c r="I4494">
        <v>90</v>
      </c>
      <c r="J4494">
        <v>351</v>
      </c>
      <c r="K4494" s="4">
        <v>1.0000001E+40</v>
      </c>
      <c r="L4494" t="s">
        <v>11848</v>
      </c>
      <c r="M4494" t="s">
        <v>24</v>
      </c>
      <c r="N4494" t="s">
        <v>9256</v>
      </c>
      <c r="O4494" t="s">
        <v>25</v>
      </c>
      <c r="P4494" t="s">
        <v>39</v>
      </c>
      <c r="Q4494" t="s">
        <v>4907</v>
      </c>
    </row>
    <row r="4495" spans="1:17" x14ac:dyDescent="0.25">
      <c r="A4495" t="s">
        <v>11847</v>
      </c>
      <c r="B4495" t="s">
        <v>44</v>
      </c>
      <c r="C4495">
        <v>1</v>
      </c>
      <c r="D4495" t="s">
        <v>18</v>
      </c>
      <c r="E4495" t="s">
        <v>37</v>
      </c>
      <c r="F4495" s="1">
        <v>0.54166666666666663</v>
      </c>
      <c r="G4495" t="s">
        <v>9180</v>
      </c>
      <c r="H4495" t="s">
        <v>38</v>
      </c>
      <c r="I4495">
        <v>60</v>
      </c>
      <c r="J4495">
        <v>24</v>
      </c>
      <c r="K4495" s="4">
        <v>1.11101100011111E+44</v>
      </c>
      <c r="L4495" t="s">
        <v>11848</v>
      </c>
      <c r="M4495" t="s">
        <v>24</v>
      </c>
      <c r="N4495" t="s">
        <v>9256</v>
      </c>
      <c r="O4495" t="s">
        <v>25</v>
      </c>
      <c r="P4495" t="s">
        <v>45</v>
      </c>
      <c r="Q4495" t="s">
        <v>4908</v>
      </c>
    </row>
    <row r="4496" spans="1:17" x14ac:dyDescent="0.25">
      <c r="A4496" t="s">
        <v>11847</v>
      </c>
      <c r="B4496" t="s">
        <v>44</v>
      </c>
      <c r="C4496">
        <v>2</v>
      </c>
      <c r="D4496" t="s">
        <v>18</v>
      </c>
      <c r="E4496" t="s">
        <v>37</v>
      </c>
      <c r="F4496" s="1">
        <v>0.45833333333333331</v>
      </c>
      <c r="G4496" t="s">
        <v>9247</v>
      </c>
      <c r="H4496" t="s">
        <v>38</v>
      </c>
      <c r="I4496">
        <v>60</v>
      </c>
      <c r="J4496">
        <v>31</v>
      </c>
      <c r="K4496" s="4">
        <v>1.11101100011111E+44</v>
      </c>
      <c r="L4496" t="s">
        <v>11848</v>
      </c>
      <c r="M4496" t="s">
        <v>24</v>
      </c>
      <c r="N4496" t="s">
        <v>9256</v>
      </c>
      <c r="O4496" t="s">
        <v>25</v>
      </c>
      <c r="P4496" t="s">
        <v>45</v>
      </c>
      <c r="Q4496" t="s">
        <v>4909</v>
      </c>
    </row>
    <row r="4497" spans="1:17" x14ac:dyDescent="0.25">
      <c r="A4497" t="s">
        <v>11847</v>
      </c>
      <c r="B4497" t="s">
        <v>44</v>
      </c>
      <c r="C4497">
        <v>3</v>
      </c>
      <c r="D4497" t="s">
        <v>18</v>
      </c>
      <c r="E4497" t="s">
        <v>37</v>
      </c>
      <c r="F4497" s="1">
        <v>0.5</v>
      </c>
      <c r="G4497" t="s">
        <v>9201</v>
      </c>
      <c r="H4497" t="s">
        <v>38</v>
      </c>
      <c r="I4497">
        <v>60</v>
      </c>
      <c r="J4497">
        <v>31</v>
      </c>
      <c r="K4497" s="4">
        <v>1.11101100011111E+44</v>
      </c>
      <c r="L4497" t="s">
        <v>11848</v>
      </c>
      <c r="M4497" t="s">
        <v>24</v>
      </c>
      <c r="N4497" t="s">
        <v>9256</v>
      </c>
      <c r="O4497" t="s">
        <v>25</v>
      </c>
      <c r="P4497" t="s">
        <v>45</v>
      </c>
      <c r="Q4497" t="s">
        <v>4910</v>
      </c>
    </row>
    <row r="4498" spans="1:17" x14ac:dyDescent="0.25">
      <c r="A4498" t="s">
        <v>11847</v>
      </c>
      <c r="B4498" t="s">
        <v>44</v>
      </c>
      <c r="C4498">
        <v>4</v>
      </c>
      <c r="D4498" t="s">
        <v>18</v>
      </c>
      <c r="E4498" t="s">
        <v>42</v>
      </c>
      <c r="F4498" s="1">
        <v>0.41666666666666669</v>
      </c>
      <c r="G4498" t="s">
        <v>9181</v>
      </c>
      <c r="H4498" t="s">
        <v>38</v>
      </c>
      <c r="I4498">
        <v>60</v>
      </c>
      <c r="J4498">
        <v>32</v>
      </c>
      <c r="K4498" s="4">
        <v>1.1111110001111099E+44</v>
      </c>
      <c r="L4498" t="s">
        <v>11848</v>
      </c>
      <c r="M4498" t="s">
        <v>24</v>
      </c>
      <c r="N4498" t="s">
        <v>9256</v>
      </c>
      <c r="O4498" t="s">
        <v>25</v>
      </c>
      <c r="P4498" t="s">
        <v>45</v>
      </c>
      <c r="Q4498" t="s">
        <v>4911</v>
      </c>
    </row>
    <row r="4499" spans="1:17" x14ac:dyDescent="0.25">
      <c r="A4499" t="s">
        <v>11847</v>
      </c>
      <c r="B4499" t="s">
        <v>44</v>
      </c>
      <c r="C4499">
        <v>5</v>
      </c>
      <c r="D4499" t="s">
        <v>18</v>
      </c>
      <c r="E4499" t="s">
        <v>42</v>
      </c>
      <c r="F4499" s="1">
        <v>0.66666666666666663</v>
      </c>
      <c r="G4499" t="s">
        <v>9210</v>
      </c>
      <c r="H4499" t="s">
        <v>38</v>
      </c>
      <c r="I4499">
        <v>60</v>
      </c>
      <c r="J4499">
        <v>27</v>
      </c>
      <c r="K4499" s="4">
        <v>1.1111110001111099E+44</v>
      </c>
      <c r="L4499" t="s">
        <v>11848</v>
      </c>
      <c r="M4499" t="s">
        <v>24</v>
      </c>
      <c r="N4499" t="s">
        <v>9256</v>
      </c>
      <c r="O4499" t="s">
        <v>25</v>
      </c>
      <c r="P4499" t="s">
        <v>45</v>
      </c>
      <c r="Q4499" t="s">
        <v>4912</v>
      </c>
    </row>
    <row r="4500" spans="1:17" x14ac:dyDescent="0.25">
      <c r="A4500" t="s">
        <v>11847</v>
      </c>
      <c r="B4500" t="s">
        <v>44</v>
      </c>
      <c r="C4500">
        <v>6</v>
      </c>
      <c r="D4500" t="s">
        <v>18</v>
      </c>
      <c r="E4500" t="s">
        <v>37</v>
      </c>
      <c r="F4500" s="1">
        <v>0.41666666666666669</v>
      </c>
      <c r="G4500" t="s">
        <v>9198</v>
      </c>
      <c r="H4500" t="s">
        <v>38</v>
      </c>
      <c r="I4500">
        <v>60</v>
      </c>
      <c r="J4500">
        <v>30</v>
      </c>
      <c r="K4500" s="4">
        <v>1.11101100011111E+44</v>
      </c>
      <c r="L4500" t="s">
        <v>11848</v>
      </c>
      <c r="M4500" t="s">
        <v>24</v>
      </c>
      <c r="N4500" t="s">
        <v>9256</v>
      </c>
      <c r="O4500" t="s">
        <v>25</v>
      </c>
      <c r="P4500" t="s">
        <v>45</v>
      </c>
      <c r="Q4500" t="s">
        <v>4913</v>
      </c>
    </row>
    <row r="4501" spans="1:17" x14ac:dyDescent="0.25">
      <c r="A4501" t="s">
        <v>11847</v>
      </c>
      <c r="B4501" t="s">
        <v>44</v>
      </c>
      <c r="C4501">
        <v>7</v>
      </c>
      <c r="D4501" t="s">
        <v>18</v>
      </c>
      <c r="E4501" t="s">
        <v>42</v>
      </c>
      <c r="F4501" s="1">
        <v>0.45833333333333331</v>
      </c>
      <c r="G4501" t="s">
        <v>9158</v>
      </c>
      <c r="H4501" t="s">
        <v>38</v>
      </c>
      <c r="I4501">
        <v>60</v>
      </c>
      <c r="J4501">
        <v>29</v>
      </c>
      <c r="K4501" s="4">
        <v>1.1111110001111099E+44</v>
      </c>
      <c r="L4501" t="s">
        <v>11848</v>
      </c>
      <c r="M4501" t="s">
        <v>24</v>
      </c>
      <c r="N4501" t="s">
        <v>9256</v>
      </c>
      <c r="O4501" t="s">
        <v>25</v>
      </c>
      <c r="P4501" t="s">
        <v>45</v>
      </c>
      <c r="Q4501" t="s">
        <v>4914</v>
      </c>
    </row>
    <row r="4502" spans="1:17" x14ac:dyDescent="0.25">
      <c r="A4502" t="s">
        <v>11847</v>
      </c>
      <c r="B4502" t="s">
        <v>44</v>
      </c>
      <c r="C4502">
        <v>8</v>
      </c>
      <c r="D4502" t="s">
        <v>18</v>
      </c>
      <c r="E4502" t="s">
        <v>42</v>
      </c>
      <c r="F4502" s="1">
        <v>0.5</v>
      </c>
      <c r="G4502" t="s">
        <v>9158</v>
      </c>
      <c r="H4502" t="s">
        <v>38</v>
      </c>
      <c r="I4502">
        <v>60</v>
      </c>
      <c r="J4502">
        <v>27</v>
      </c>
      <c r="K4502" s="4">
        <v>1.1111110001111099E+44</v>
      </c>
      <c r="L4502" t="s">
        <v>11848</v>
      </c>
      <c r="M4502" t="s">
        <v>24</v>
      </c>
      <c r="N4502" t="s">
        <v>9256</v>
      </c>
      <c r="O4502" t="s">
        <v>25</v>
      </c>
      <c r="P4502" t="s">
        <v>45</v>
      </c>
      <c r="Q4502" t="s">
        <v>4915</v>
      </c>
    </row>
    <row r="4503" spans="1:17" x14ac:dyDescent="0.25">
      <c r="A4503" t="s">
        <v>11847</v>
      </c>
      <c r="B4503" t="s">
        <v>44</v>
      </c>
      <c r="C4503">
        <v>9</v>
      </c>
      <c r="D4503" t="s">
        <v>18</v>
      </c>
      <c r="E4503" t="s">
        <v>42</v>
      </c>
      <c r="F4503" s="1">
        <v>0.54166666666666663</v>
      </c>
      <c r="G4503" t="s">
        <v>9186</v>
      </c>
      <c r="H4503" t="s">
        <v>38</v>
      </c>
      <c r="I4503">
        <v>60</v>
      </c>
      <c r="J4503">
        <v>32</v>
      </c>
      <c r="K4503" s="4">
        <v>1.1111110001111099E+44</v>
      </c>
      <c r="L4503" t="s">
        <v>11848</v>
      </c>
      <c r="M4503" t="s">
        <v>24</v>
      </c>
      <c r="N4503" t="s">
        <v>9256</v>
      </c>
      <c r="O4503" t="s">
        <v>25</v>
      </c>
      <c r="P4503" t="s">
        <v>45</v>
      </c>
      <c r="Q4503" t="s">
        <v>4916</v>
      </c>
    </row>
    <row r="4504" spans="1:17" x14ac:dyDescent="0.25">
      <c r="A4504" t="s">
        <v>11847</v>
      </c>
      <c r="B4504" t="s">
        <v>44</v>
      </c>
      <c r="C4504">
        <v>10</v>
      </c>
      <c r="D4504" t="s">
        <v>18</v>
      </c>
      <c r="E4504" t="s">
        <v>42</v>
      </c>
      <c r="F4504" s="1">
        <v>0.58333333333333337</v>
      </c>
      <c r="G4504" t="s">
        <v>9160</v>
      </c>
      <c r="H4504" t="s">
        <v>38</v>
      </c>
      <c r="I4504">
        <v>60</v>
      </c>
      <c r="J4504">
        <v>29</v>
      </c>
      <c r="K4504" s="4">
        <v>1.1111110001111099E+44</v>
      </c>
      <c r="L4504" t="s">
        <v>11848</v>
      </c>
      <c r="M4504" t="s">
        <v>24</v>
      </c>
      <c r="N4504" t="s">
        <v>9256</v>
      </c>
      <c r="O4504" t="s">
        <v>25</v>
      </c>
      <c r="P4504" t="s">
        <v>45</v>
      </c>
      <c r="Q4504" t="s">
        <v>4917</v>
      </c>
    </row>
    <row r="4505" spans="1:17" x14ac:dyDescent="0.25">
      <c r="A4505" t="s">
        <v>11847</v>
      </c>
      <c r="B4505" t="s">
        <v>44</v>
      </c>
      <c r="C4505">
        <v>11</v>
      </c>
      <c r="D4505" t="s">
        <v>18</v>
      </c>
      <c r="E4505" t="s">
        <v>42</v>
      </c>
      <c r="F4505" s="1">
        <v>0.625</v>
      </c>
      <c r="G4505" t="s">
        <v>9180</v>
      </c>
      <c r="H4505" t="s">
        <v>38</v>
      </c>
      <c r="I4505">
        <v>60</v>
      </c>
      <c r="J4505">
        <v>27</v>
      </c>
      <c r="K4505" s="4">
        <v>1.1111110001111099E+44</v>
      </c>
      <c r="L4505" t="s">
        <v>11848</v>
      </c>
      <c r="M4505" t="s">
        <v>24</v>
      </c>
      <c r="N4505" t="s">
        <v>9256</v>
      </c>
      <c r="O4505" t="s">
        <v>25</v>
      </c>
      <c r="P4505" t="s">
        <v>45</v>
      </c>
      <c r="Q4505" t="s">
        <v>4918</v>
      </c>
    </row>
    <row r="4506" spans="1:17" x14ac:dyDescent="0.25">
      <c r="A4506" t="s">
        <v>11847</v>
      </c>
      <c r="B4506" t="s">
        <v>44</v>
      </c>
      <c r="C4506">
        <v>12</v>
      </c>
      <c r="D4506" t="s">
        <v>18</v>
      </c>
      <c r="E4506" t="s">
        <v>37</v>
      </c>
      <c r="F4506" s="1">
        <v>0.41666666666666669</v>
      </c>
      <c r="G4506" t="s">
        <v>9222</v>
      </c>
      <c r="H4506" t="s">
        <v>38</v>
      </c>
      <c r="I4506">
        <v>60</v>
      </c>
      <c r="J4506">
        <v>26</v>
      </c>
      <c r="K4506" s="4">
        <v>1.11101100011111E+44</v>
      </c>
      <c r="L4506" t="s">
        <v>11848</v>
      </c>
      <c r="M4506" t="s">
        <v>24</v>
      </c>
      <c r="N4506" t="s">
        <v>9256</v>
      </c>
      <c r="O4506" t="s">
        <v>25</v>
      </c>
      <c r="P4506" t="s">
        <v>45</v>
      </c>
      <c r="Q4506" t="s">
        <v>4919</v>
      </c>
    </row>
    <row r="4507" spans="1:17" x14ac:dyDescent="0.25">
      <c r="A4507" t="s">
        <v>11850</v>
      </c>
      <c r="B4507" t="s">
        <v>17</v>
      </c>
      <c r="C4507">
        <v>1</v>
      </c>
      <c r="D4507" t="s">
        <v>18</v>
      </c>
      <c r="E4507" t="s">
        <v>19</v>
      </c>
      <c r="F4507" s="1">
        <v>0.5</v>
      </c>
      <c r="G4507" t="s">
        <v>9162</v>
      </c>
      <c r="H4507" t="s">
        <v>4920</v>
      </c>
      <c r="I4507">
        <v>60</v>
      </c>
      <c r="J4507">
        <v>217</v>
      </c>
      <c r="K4507" s="4">
        <v>1.1111100111111E+24</v>
      </c>
      <c r="L4507" t="s">
        <v>11851</v>
      </c>
      <c r="M4507" t="s">
        <v>24</v>
      </c>
      <c r="N4507" t="s">
        <v>9256</v>
      </c>
      <c r="O4507" t="s">
        <v>66</v>
      </c>
      <c r="P4507" t="s">
        <v>20</v>
      </c>
      <c r="Q4507" t="s">
        <v>4921</v>
      </c>
    </row>
    <row r="4508" spans="1:17" x14ac:dyDescent="0.25">
      <c r="A4508" t="s">
        <v>11850</v>
      </c>
      <c r="B4508" t="s">
        <v>28</v>
      </c>
      <c r="C4508">
        <v>1</v>
      </c>
      <c r="D4508" t="s">
        <v>18</v>
      </c>
      <c r="E4508" t="s">
        <v>29</v>
      </c>
      <c r="F4508" s="1">
        <v>0.625</v>
      </c>
      <c r="G4508" t="s">
        <v>9134</v>
      </c>
      <c r="H4508" t="s">
        <v>4920</v>
      </c>
      <c r="I4508">
        <v>60</v>
      </c>
      <c r="J4508">
        <v>217</v>
      </c>
      <c r="K4508" s="4">
        <v>1.1111100111111E+24</v>
      </c>
      <c r="L4508" t="s">
        <v>11851</v>
      </c>
      <c r="M4508" t="s">
        <v>24</v>
      </c>
      <c r="N4508" t="s">
        <v>9256</v>
      </c>
      <c r="O4508" t="s">
        <v>66</v>
      </c>
      <c r="P4508" t="s">
        <v>20</v>
      </c>
      <c r="Q4508" t="s">
        <v>4922</v>
      </c>
    </row>
    <row r="4509" spans="1:17" x14ac:dyDescent="0.25">
      <c r="A4509" t="s">
        <v>11850</v>
      </c>
      <c r="B4509" t="s">
        <v>32</v>
      </c>
      <c r="C4509">
        <v>1</v>
      </c>
      <c r="D4509" t="s">
        <v>18</v>
      </c>
      <c r="E4509" t="s">
        <v>33</v>
      </c>
      <c r="F4509" s="1">
        <v>0.625</v>
      </c>
      <c r="G4509" t="s">
        <v>9162</v>
      </c>
      <c r="H4509" t="s">
        <v>4920</v>
      </c>
      <c r="I4509">
        <v>60</v>
      </c>
      <c r="J4509">
        <v>217</v>
      </c>
      <c r="K4509" s="4">
        <v>1.1111100111111E+24</v>
      </c>
      <c r="L4509" t="s">
        <v>11851</v>
      </c>
      <c r="M4509" t="s">
        <v>24</v>
      </c>
      <c r="N4509" t="s">
        <v>9256</v>
      </c>
      <c r="O4509" t="s">
        <v>66</v>
      </c>
      <c r="P4509" t="s">
        <v>20</v>
      </c>
      <c r="Q4509" t="s">
        <v>4923</v>
      </c>
    </row>
    <row r="4510" spans="1:17" x14ac:dyDescent="0.25">
      <c r="A4510" t="s">
        <v>11850</v>
      </c>
      <c r="B4510" t="s">
        <v>479</v>
      </c>
      <c r="C4510">
        <v>1</v>
      </c>
      <c r="D4510" t="s">
        <v>18</v>
      </c>
      <c r="E4510" t="s">
        <v>37</v>
      </c>
      <c r="F4510" s="1">
        <v>0.5</v>
      </c>
      <c r="G4510" t="s">
        <v>9134</v>
      </c>
      <c r="H4510" t="s">
        <v>4920</v>
      </c>
      <c r="I4510">
        <v>60</v>
      </c>
      <c r="J4510">
        <v>217</v>
      </c>
      <c r="K4510" s="4">
        <v>1.1111100111111E+24</v>
      </c>
      <c r="L4510" t="s">
        <v>11851</v>
      </c>
      <c r="M4510" t="s">
        <v>24</v>
      </c>
      <c r="N4510" t="s">
        <v>9256</v>
      </c>
      <c r="O4510" t="s">
        <v>66</v>
      </c>
      <c r="P4510" t="s">
        <v>20</v>
      </c>
      <c r="Q4510" t="s">
        <v>4924</v>
      </c>
    </row>
    <row r="4511" spans="1:17" x14ac:dyDescent="0.25">
      <c r="A4511" t="s">
        <v>11850</v>
      </c>
      <c r="B4511" t="s">
        <v>36</v>
      </c>
      <c r="C4511">
        <v>1</v>
      </c>
      <c r="D4511" t="s">
        <v>18</v>
      </c>
      <c r="E4511" t="s">
        <v>29</v>
      </c>
      <c r="F4511" s="1">
        <v>0.77083333333333337</v>
      </c>
      <c r="G4511" t="s">
        <v>11852</v>
      </c>
      <c r="H4511" t="s">
        <v>1984</v>
      </c>
      <c r="I4511">
        <v>90</v>
      </c>
      <c r="J4511">
        <v>217</v>
      </c>
      <c r="K4511" s="4">
        <v>1E+20</v>
      </c>
      <c r="L4511" t="s">
        <v>38</v>
      </c>
      <c r="M4511" t="s">
        <v>24</v>
      </c>
      <c r="N4511" t="s">
        <v>9256</v>
      </c>
      <c r="O4511" t="s">
        <v>66</v>
      </c>
      <c r="P4511" t="s">
        <v>39</v>
      </c>
      <c r="Q4511" t="s">
        <v>4925</v>
      </c>
    </row>
    <row r="4512" spans="1:17" x14ac:dyDescent="0.25">
      <c r="A4512" t="s">
        <v>11853</v>
      </c>
      <c r="B4512" t="s">
        <v>17</v>
      </c>
      <c r="C4512">
        <v>1</v>
      </c>
      <c r="D4512" t="s">
        <v>18</v>
      </c>
      <c r="E4512" t="s">
        <v>19</v>
      </c>
      <c r="F4512" s="1">
        <v>0.58333333333333337</v>
      </c>
      <c r="G4512" t="s">
        <v>9354</v>
      </c>
      <c r="H4512" t="s">
        <v>4876</v>
      </c>
      <c r="I4512">
        <v>60</v>
      </c>
      <c r="J4512">
        <v>75</v>
      </c>
      <c r="K4512" s="4">
        <v>1.1111100111111E+24</v>
      </c>
      <c r="L4512" t="s">
        <v>11854</v>
      </c>
      <c r="M4512" t="s">
        <v>24</v>
      </c>
      <c r="N4512" t="s">
        <v>9256</v>
      </c>
      <c r="O4512" t="s">
        <v>66</v>
      </c>
      <c r="P4512" t="s">
        <v>20</v>
      </c>
      <c r="Q4512" t="s">
        <v>4926</v>
      </c>
    </row>
    <row r="4513" spans="1:17" x14ac:dyDescent="0.25">
      <c r="A4513" t="s">
        <v>11853</v>
      </c>
      <c r="B4513" t="s">
        <v>28</v>
      </c>
      <c r="C4513">
        <v>1</v>
      </c>
      <c r="D4513" t="s">
        <v>18</v>
      </c>
      <c r="E4513" t="s">
        <v>33</v>
      </c>
      <c r="F4513" s="1">
        <v>0.375</v>
      </c>
      <c r="G4513" t="s">
        <v>9354</v>
      </c>
      <c r="H4513" t="s">
        <v>4876</v>
      </c>
      <c r="I4513">
        <v>60</v>
      </c>
      <c r="J4513">
        <v>75</v>
      </c>
      <c r="K4513" s="4">
        <v>1.1111100111111E+24</v>
      </c>
      <c r="L4513" t="s">
        <v>11854</v>
      </c>
      <c r="M4513" t="s">
        <v>24</v>
      </c>
      <c r="N4513" t="s">
        <v>9256</v>
      </c>
      <c r="O4513" t="s">
        <v>66</v>
      </c>
      <c r="P4513" t="s">
        <v>20</v>
      </c>
      <c r="Q4513" t="s">
        <v>4927</v>
      </c>
    </row>
    <row r="4514" spans="1:17" x14ac:dyDescent="0.25">
      <c r="A4514" t="s">
        <v>11853</v>
      </c>
      <c r="B4514" t="s">
        <v>32</v>
      </c>
      <c r="C4514">
        <v>1</v>
      </c>
      <c r="D4514" t="s">
        <v>18</v>
      </c>
      <c r="E4514" t="s">
        <v>42</v>
      </c>
      <c r="F4514" s="1">
        <v>0.5</v>
      </c>
      <c r="G4514" t="s">
        <v>9354</v>
      </c>
      <c r="H4514" t="s">
        <v>4876</v>
      </c>
      <c r="I4514">
        <v>60</v>
      </c>
      <c r="J4514">
        <v>75</v>
      </c>
      <c r="K4514" s="4">
        <v>1.1111100111111E+24</v>
      </c>
      <c r="L4514" t="s">
        <v>11854</v>
      </c>
      <c r="M4514" t="s">
        <v>24</v>
      </c>
      <c r="N4514" t="s">
        <v>9256</v>
      </c>
      <c r="O4514" t="s">
        <v>66</v>
      </c>
      <c r="P4514" t="s">
        <v>20</v>
      </c>
      <c r="Q4514" t="s">
        <v>4928</v>
      </c>
    </row>
    <row r="4515" spans="1:17" x14ac:dyDescent="0.25">
      <c r="A4515" t="s">
        <v>11853</v>
      </c>
      <c r="B4515" t="s">
        <v>44</v>
      </c>
      <c r="C4515">
        <v>1</v>
      </c>
      <c r="D4515" t="s">
        <v>18</v>
      </c>
      <c r="E4515" t="s">
        <v>29</v>
      </c>
      <c r="F4515" s="1">
        <v>0.45833333333333331</v>
      </c>
      <c r="G4515" t="s">
        <v>9359</v>
      </c>
      <c r="H4515" t="s">
        <v>4876</v>
      </c>
      <c r="I4515">
        <v>60</v>
      </c>
      <c r="J4515">
        <v>0</v>
      </c>
      <c r="K4515" s="4">
        <v>100000000000000</v>
      </c>
      <c r="L4515" t="s">
        <v>11854</v>
      </c>
      <c r="M4515" t="s">
        <v>24</v>
      </c>
      <c r="N4515" t="s">
        <v>9256</v>
      </c>
      <c r="O4515" t="s">
        <v>66</v>
      </c>
      <c r="P4515" t="s">
        <v>45</v>
      </c>
      <c r="Q4515" t="s">
        <v>4929</v>
      </c>
    </row>
    <row r="4516" spans="1:17" x14ac:dyDescent="0.25">
      <c r="A4516" t="s">
        <v>11853</v>
      </c>
      <c r="B4516" t="s">
        <v>44</v>
      </c>
      <c r="C4516">
        <v>2</v>
      </c>
      <c r="D4516" t="s">
        <v>18</v>
      </c>
      <c r="E4516" t="s">
        <v>33</v>
      </c>
      <c r="F4516" s="1">
        <v>0.66666666666666663</v>
      </c>
      <c r="G4516" t="s">
        <v>9202</v>
      </c>
      <c r="H4516" t="s">
        <v>4876</v>
      </c>
      <c r="I4516">
        <v>60</v>
      </c>
      <c r="J4516">
        <v>0</v>
      </c>
      <c r="K4516" s="4">
        <v>100000000000000</v>
      </c>
      <c r="L4516" t="s">
        <v>11854</v>
      </c>
      <c r="M4516" t="s">
        <v>24</v>
      </c>
      <c r="N4516" t="s">
        <v>9256</v>
      </c>
      <c r="O4516" t="s">
        <v>66</v>
      </c>
      <c r="P4516" t="s">
        <v>45</v>
      </c>
      <c r="Q4516" t="s">
        <v>4930</v>
      </c>
    </row>
    <row r="4517" spans="1:17" x14ac:dyDescent="0.25">
      <c r="A4517" t="s">
        <v>11853</v>
      </c>
      <c r="B4517" t="s">
        <v>44</v>
      </c>
      <c r="C4517">
        <v>3</v>
      </c>
      <c r="D4517" t="s">
        <v>18</v>
      </c>
      <c r="E4517" t="s">
        <v>33</v>
      </c>
      <c r="F4517" s="1">
        <v>0.45833333333333331</v>
      </c>
      <c r="G4517" t="s">
        <v>9208</v>
      </c>
      <c r="H4517" t="s">
        <v>4876</v>
      </c>
      <c r="I4517">
        <v>60</v>
      </c>
      <c r="J4517">
        <v>0</v>
      </c>
      <c r="K4517" s="4">
        <v>100000000000000</v>
      </c>
      <c r="L4517" t="s">
        <v>11854</v>
      </c>
      <c r="M4517" t="s">
        <v>24</v>
      </c>
      <c r="N4517" t="s">
        <v>9256</v>
      </c>
      <c r="O4517" t="s">
        <v>66</v>
      </c>
      <c r="P4517" t="s">
        <v>45</v>
      </c>
      <c r="Q4517" t="s">
        <v>4931</v>
      </c>
    </row>
    <row r="4518" spans="1:17" x14ac:dyDescent="0.25">
      <c r="A4518" t="s">
        <v>11855</v>
      </c>
      <c r="B4518" t="s">
        <v>391</v>
      </c>
      <c r="C4518">
        <v>1</v>
      </c>
      <c r="D4518" t="s">
        <v>18</v>
      </c>
      <c r="E4518" t="s">
        <v>37</v>
      </c>
      <c r="F4518" s="1">
        <v>0.45833333333333331</v>
      </c>
      <c r="G4518" t="s">
        <v>9370</v>
      </c>
      <c r="H4518" t="s">
        <v>4932</v>
      </c>
      <c r="I4518">
        <v>120</v>
      </c>
      <c r="J4518">
        <v>28</v>
      </c>
      <c r="K4518" s="4">
        <v>1.1111100111111E+24</v>
      </c>
      <c r="L4518" t="s">
        <v>11856</v>
      </c>
      <c r="M4518" t="s">
        <v>24</v>
      </c>
      <c r="N4518" t="s">
        <v>9256</v>
      </c>
      <c r="O4518" t="s">
        <v>66</v>
      </c>
      <c r="P4518" t="s">
        <v>9372</v>
      </c>
      <c r="Q4518" t="s">
        <v>4933</v>
      </c>
    </row>
    <row r="4519" spans="1:17" x14ac:dyDescent="0.25">
      <c r="A4519" t="s">
        <v>11855</v>
      </c>
      <c r="B4519" t="s">
        <v>391</v>
      </c>
      <c r="C4519">
        <v>2</v>
      </c>
      <c r="D4519" t="s">
        <v>18</v>
      </c>
      <c r="E4519" t="s">
        <v>33</v>
      </c>
      <c r="F4519" s="1">
        <v>0.54166666666666663</v>
      </c>
      <c r="G4519" t="s">
        <v>9370</v>
      </c>
      <c r="H4519" t="s">
        <v>4932</v>
      </c>
      <c r="I4519">
        <v>120</v>
      </c>
      <c r="J4519">
        <v>0</v>
      </c>
      <c r="K4519" s="4">
        <v>1.1111100111111E+24</v>
      </c>
      <c r="L4519" t="s">
        <v>38</v>
      </c>
      <c r="M4519" t="s">
        <v>24</v>
      </c>
      <c r="N4519" t="s">
        <v>9256</v>
      </c>
      <c r="O4519" t="s">
        <v>66</v>
      </c>
      <c r="P4519" t="s">
        <v>9372</v>
      </c>
      <c r="Q4519" t="s">
        <v>4934</v>
      </c>
    </row>
    <row r="4520" spans="1:17" x14ac:dyDescent="0.25">
      <c r="A4520" t="s">
        <v>11855</v>
      </c>
      <c r="B4520" t="s">
        <v>17</v>
      </c>
      <c r="C4520">
        <v>1</v>
      </c>
      <c r="D4520" t="s">
        <v>18</v>
      </c>
      <c r="E4520" t="s">
        <v>19</v>
      </c>
      <c r="F4520" s="1">
        <v>0.625</v>
      </c>
      <c r="G4520" t="s">
        <v>9210</v>
      </c>
      <c r="H4520" t="s">
        <v>4932</v>
      </c>
      <c r="I4520">
        <v>120</v>
      </c>
      <c r="J4520">
        <v>40</v>
      </c>
      <c r="K4520" s="4">
        <v>1.1111100111111E+24</v>
      </c>
      <c r="L4520" t="s">
        <v>11856</v>
      </c>
      <c r="M4520" t="s">
        <v>24</v>
      </c>
      <c r="N4520" t="s">
        <v>9256</v>
      </c>
      <c r="O4520" t="s">
        <v>66</v>
      </c>
      <c r="P4520" t="s">
        <v>20</v>
      </c>
      <c r="Q4520" t="s">
        <v>4935</v>
      </c>
    </row>
    <row r="4521" spans="1:17" x14ac:dyDescent="0.25">
      <c r="A4521" t="s">
        <v>11857</v>
      </c>
      <c r="B4521" t="s">
        <v>17</v>
      </c>
      <c r="C4521">
        <v>1</v>
      </c>
      <c r="D4521" t="s">
        <v>18</v>
      </c>
      <c r="E4521" t="s">
        <v>29</v>
      </c>
      <c r="F4521" s="1">
        <v>0.625</v>
      </c>
      <c r="G4521" t="s">
        <v>9354</v>
      </c>
      <c r="H4521" t="s">
        <v>4876</v>
      </c>
      <c r="I4521">
        <v>120</v>
      </c>
      <c r="J4521">
        <v>41</v>
      </c>
      <c r="K4521" s="4">
        <v>1.1111100111111E+24</v>
      </c>
      <c r="L4521" t="s">
        <v>11858</v>
      </c>
      <c r="M4521" t="s">
        <v>24</v>
      </c>
      <c r="N4521" t="s">
        <v>9256</v>
      </c>
      <c r="O4521" t="s">
        <v>66</v>
      </c>
      <c r="P4521" t="s">
        <v>20</v>
      </c>
      <c r="Q4521" t="s">
        <v>4936</v>
      </c>
    </row>
    <row r="4522" spans="1:17" x14ac:dyDescent="0.25">
      <c r="A4522" t="s">
        <v>11857</v>
      </c>
      <c r="B4522" t="s">
        <v>28</v>
      </c>
      <c r="C4522">
        <v>1</v>
      </c>
      <c r="D4522" t="s">
        <v>18</v>
      </c>
      <c r="E4522" t="s">
        <v>42</v>
      </c>
      <c r="F4522" s="1">
        <v>0.45833333333333331</v>
      </c>
      <c r="G4522" t="s">
        <v>9160</v>
      </c>
      <c r="H4522" t="s">
        <v>4876</v>
      </c>
      <c r="I4522">
        <v>60</v>
      </c>
      <c r="J4522">
        <v>41</v>
      </c>
      <c r="K4522" s="4">
        <v>1.1111100111111E+24</v>
      </c>
      <c r="L4522" t="s">
        <v>11858</v>
      </c>
      <c r="M4522" t="s">
        <v>24</v>
      </c>
      <c r="N4522" t="s">
        <v>9256</v>
      </c>
      <c r="O4522" t="s">
        <v>66</v>
      </c>
      <c r="P4522" t="s">
        <v>20</v>
      </c>
      <c r="Q4522" t="s">
        <v>4937</v>
      </c>
    </row>
    <row r="4523" spans="1:17" x14ac:dyDescent="0.25">
      <c r="A4523" t="s">
        <v>11859</v>
      </c>
      <c r="B4523" t="s">
        <v>17</v>
      </c>
      <c r="C4523">
        <v>1</v>
      </c>
      <c r="D4523" t="s">
        <v>18</v>
      </c>
      <c r="E4523" t="s">
        <v>33</v>
      </c>
      <c r="F4523" s="1">
        <v>0.625</v>
      </c>
      <c r="G4523" t="s">
        <v>9242</v>
      </c>
      <c r="H4523" t="s">
        <v>4938</v>
      </c>
      <c r="I4523">
        <v>120</v>
      </c>
      <c r="J4523">
        <v>85</v>
      </c>
      <c r="K4523" s="4">
        <v>1.1111110001111099E+44</v>
      </c>
      <c r="L4523" t="s">
        <v>4939</v>
      </c>
      <c r="M4523" t="s">
        <v>24</v>
      </c>
      <c r="N4523" t="s">
        <v>9256</v>
      </c>
      <c r="O4523" t="s">
        <v>25</v>
      </c>
      <c r="P4523" t="s">
        <v>20</v>
      </c>
      <c r="Q4523" t="s">
        <v>4940</v>
      </c>
    </row>
    <row r="4524" spans="1:17" x14ac:dyDescent="0.25">
      <c r="A4524" t="s">
        <v>11859</v>
      </c>
      <c r="B4524" t="s">
        <v>36</v>
      </c>
      <c r="C4524">
        <v>1</v>
      </c>
      <c r="D4524" t="s">
        <v>18</v>
      </c>
      <c r="E4524" t="s">
        <v>33</v>
      </c>
      <c r="F4524" s="1">
        <v>0.77083333333333337</v>
      </c>
      <c r="G4524" t="s">
        <v>11860</v>
      </c>
      <c r="H4524" t="s">
        <v>4938</v>
      </c>
      <c r="I4524">
        <v>150</v>
      </c>
      <c r="J4524">
        <v>85</v>
      </c>
      <c r="K4524" s="4">
        <v>9.9999999999999998E+37</v>
      </c>
      <c r="L4524" t="s">
        <v>4939</v>
      </c>
      <c r="M4524" t="s">
        <v>24</v>
      </c>
      <c r="N4524" t="s">
        <v>9256</v>
      </c>
      <c r="O4524" t="s">
        <v>25</v>
      </c>
      <c r="P4524" t="s">
        <v>39</v>
      </c>
      <c r="Q4524" t="s">
        <v>4941</v>
      </c>
    </row>
    <row r="4525" spans="1:17" x14ac:dyDescent="0.25">
      <c r="A4525" t="s">
        <v>11859</v>
      </c>
      <c r="B4525" t="s">
        <v>44</v>
      </c>
      <c r="C4525">
        <v>1</v>
      </c>
      <c r="D4525" t="s">
        <v>18</v>
      </c>
      <c r="E4525" t="s">
        <v>37</v>
      </c>
      <c r="F4525" s="1">
        <v>0.54166666666666663</v>
      </c>
      <c r="G4525" t="s">
        <v>9239</v>
      </c>
      <c r="H4525" t="s">
        <v>4938</v>
      </c>
      <c r="I4525">
        <v>60</v>
      </c>
      <c r="J4525">
        <v>85</v>
      </c>
      <c r="K4525" s="4">
        <v>1.11101100011111E+44</v>
      </c>
      <c r="L4525" t="s">
        <v>4939</v>
      </c>
      <c r="M4525" t="s">
        <v>24</v>
      </c>
      <c r="N4525" t="s">
        <v>9256</v>
      </c>
      <c r="O4525" t="s">
        <v>25</v>
      </c>
      <c r="P4525" t="s">
        <v>45</v>
      </c>
      <c r="Q4525" t="s">
        <v>4942</v>
      </c>
    </row>
    <row r="4526" spans="1:17" x14ac:dyDescent="0.25">
      <c r="A4526" t="s">
        <v>11861</v>
      </c>
      <c r="B4526" t="s">
        <v>17</v>
      </c>
      <c r="C4526">
        <v>1</v>
      </c>
      <c r="D4526" t="s">
        <v>18</v>
      </c>
      <c r="E4526" t="s">
        <v>29</v>
      </c>
      <c r="F4526" s="1">
        <v>0.58333333333333337</v>
      </c>
      <c r="G4526" t="s">
        <v>9358</v>
      </c>
      <c r="H4526" t="s">
        <v>4943</v>
      </c>
      <c r="I4526">
        <v>120</v>
      </c>
      <c r="J4526">
        <v>77</v>
      </c>
      <c r="K4526" s="4">
        <v>1.1111010001111099E+44</v>
      </c>
      <c r="L4526" t="s">
        <v>11862</v>
      </c>
      <c r="M4526" t="s">
        <v>24</v>
      </c>
      <c r="N4526" t="s">
        <v>9256</v>
      </c>
      <c r="O4526" t="s">
        <v>25</v>
      </c>
      <c r="P4526" t="s">
        <v>20</v>
      </c>
      <c r="Q4526" t="s">
        <v>4944</v>
      </c>
    </row>
    <row r="4527" spans="1:17" x14ac:dyDescent="0.25">
      <c r="A4527" t="s">
        <v>11861</v>
      </c>
      <c r="B4527" t="s">
        <v>36</v>
      </c>
      <c r="C4527">
        <v>1</v>
      </c>
      <c r="D4527" t="s">
        <v>18</v>
      </c>
      <c r="E4527" t="s">
        <v>42</v>
      </c>
      <c r="F4527" s="1">
        <v>0.6875</v>
      </c>
      <c r="G4527" t="s">
        <v>11863</v>
      </c>
      <c r="H4527" t="s">
        <v>4943</v>
      </c>
      <c r="I4527">
        <v>120</v>
      </c>
      <c r="J4527">
        <v>77</v>
      </c>
      <c r="K4527" s="4">
        <v>9.9999999999999998E+37</v>
      </c>
      <c r="L4527" t="s">
        <v>11862</v>
      </c>
      <c r="M4527" t="s">
        <v>24</v>
      </c>
      <c r="N4527" t="s">
        <v>9256</v>
      </c>
      <c r="O4527" t="s">
        <v>25</v>
      </c>
      <c r="P4527" t="s">
        <v>39</v>
      </c>
      <c r="Q4527" t="s">
        <v>4945</v>
      </c>
    </row>
    <row r="4528" spans="1:17" x14ac:dyDescent="0.25">
      <c r="A4528" t="s">
        <v>11861</v>
      </c>
      <c r="B4528" t="s">
        <v>44</v>
      </c>
      <c r="C4528">
        <v>1</v>
      </c>
      <c r="D4528" t="s">
        <v>18</v>
      </c>
      <c r="E4528" t="s">
        <v>42</v>
      </c>
      <c r="F4528" s="1">
        <v>0.45833333333333331</v>
      </c>
      <c r="G4528" t="s">
        <v>9799</v>
      </c>
      <c r="H4528" t="s">
        <v>4943</v>
      </c>
      <c r="I4528">
        <v>60</v>
      </c>
      <c r="J4528">
        <v>30</v>
      </c>
      <c r="K4528" s="4">
        <v>1.1111110001111099E+44</v>
      </c>
      <c r="L4528" t="s">
        <v>11862</v>
      </c>
      <c r="M4528" t="s">
        <v>24</v>
      </c>
      <c r="N4528" t="s">
        <v>9256</v>
      </c>
      <c r="O4528" t="s">
        <v>25</v>
      </c>
      <c r="P4528" t="s">
        <v>45</v>
      </c>
      <c r="Q4528" t="s">
        <v>4946</v>
      </c>
    </row>
    <row r="4529" spans="1:17" x14ac:dyDescent="0.25">
      <c r="A4529" t="s">
        <v>11861</v>
      </c>
      <c r="B4529" t="s">
        <v>44</v>
      </c>
      <c r="C4529">
        <v>2</v>
      </c>
      <c r="D4529" t="s">
        <v>18</v>
      </c>
      <c r="E4529" t="s">
        <v>33</v>
      </c>
      <c r="F4529" s="1">
        <v>0.54166666666666663</v>
      </c>
      <c r="G4529" t="s">
        <v>9216</v>
      </c>
      <c r="H4529" t="s">
        <v>4943</v>
      </c>
      <c r="I4529">
        <v>60</v>
      </c>
      <c r="J4529">
        <v>38</v>
      </c>
      <c r="K4529" s="4">
        <v>1.1111110001111099E+44</v>
      </c>
      <c r="L4529" t="s">
        <v>11862</v>
      </c>
      <c r="M4529" t="s">
        <v>24</v>
      </c>
      <c r="N4529" t="s">
        <v>9256</v>
      </c>
      <c r="O4529" t="s">
        <v>25</v>
      </c>
      <c r="P4529" t="s">
        <v>45</v>
      </c>
      <c r="Q4529" t="s">
        <v>4947</v>
      </c>
    </row>
    <row r="4530" spans="1:17" x14ac:dyDescent="0.25">
      <c r="A4530" t="s">
        <v>11864</v>
      </c>
      <c r="B4530" t="s">
        <v>17</v>
      </c>
      <c r="C4530">
        <v>1</v>
      </c>
      <c r="D4530" t="s">
        <v>18</v>
      </c>
      <c r="E4530" t="s">
        <v>19</v>
      </c>
      <c r="F4530" s="1">
        <v>0.5</v>
      </c>
      <c r="G4530" t="s">
        <v>9209</v>
      </c>
      <c r="H4530" t="s">
        <v>1992</v>
      </c>
      <c r="I4530">
        <v>60</v>
      </c>
      <c r="J4530">
        <v>13</v>
      </c>
      <c r="K4530" s="4">
        <v>1.1111010001111099E+44</v>
      </c>
      <c r="L4530" t="s">
        <v>10561</v>
      </c>
      <c r="M4530" t="s">
        <v>24</v>
      </c>
      <c r="N4530" t="s">
        <v>9256</v>
      </c>
      <c r="O4530" t="s">
        <v>25</v>
      </c>
      <c r="P4530" t="s">
        <v>20</v>
      </c>
      <c r="Q4530" t="s">
        <v>4948</v>
      </c>
    </row>
    <row r="4531" spans="1:17" x14ac:dyDescent="0.25">
      <c r="A4531" t="s">
        <v>11864</v>
      </c>
      <c r="B4531" t="s">
        <v>28</v>
      </c>
      <c r="C4531">
        <v>1</v>
      </c>
      <c r="D4531" t="s">
        <v>18</v>
      </c>
      <c r="E4531" t="s">
        <v>29</v>
      </c>
      <c r="F4531" s="1">
        <v>0.66666666666666663</v>
      </c>
      <c r="G4531" t="s">
        <v>9295</v>
      </c>
      <c r="H4531" t="s">
        <v>1992</v>
      </c>
      <c r="I4531">
        <v>60</v>
      </c>
      <c r="J4531">
        <v>13</v>
      </c>
      <c r="K4531" s="4">
        <v>1.1111010001111099E+44</v>
      </c>
      <c r="L4531" t="s">
        <v>10561</v>
      </c>
      <c r="M4531" t="s">
        <v>24</v>
      </c>
      <c r="N4531" t="s">
        <v>9256</v>
      </c>
      <c r="O4531" t="s">
        <v>25</v>
      </c>
      <c r="P4531" t="s">
        <v>20</v>
      </c>
      <c r="Q4531" t="s">
        <v>4949</v>
      </c>
    </row>
    <row r="4532" spans="1:17" x14ac:dyDescent="0.25">
      <c r="A4532" t="s">
        <v>11864</v>
      </c>
      <c r="B4532" t="s">
        <v>32</v>
      </c>
      <c r="C4532">
        <v>1</v>
      </c>
      <c r="D4532" t="s">
        <v>18</v>
      </c>
      <c r="E4532" t="s">
        <v>42</v>
      </c>
      <c r="F4532" s="1">
        <v>0.45833333333333331</v>
      </c>
      <c r="G4532" t="s">
        <v>9202</v>
      </c>
      <c r="H4532" t="s">
        <v>1992</v>
      </c>
      <c r="I4532">
        <v>60</v>
      </c>
      <c r="J4532">
        <v>13</v>
      </c>
      <c r="K4532" s="4">
        <v>1.1111110001111099E+44</v>
      </c>
      <c r="L4532" t="s">
        <v>10561</v>
      </c>
      <c r="M4532" t="s">
        <v>24</v>
      </c>
      <c r="N4532" t="s">
        <v>9256</v>
      </c>
      <c r="O4532" t="s">
        <v>25</v>
      </c>
      <c r="P4532" t="s">
        <v>20</v>
      </c>
      <c r="Q4532" t="s">
        <v>4950</v>
      </c>
    </row>
    <row r="4533" spans="1:17" x14ac:dyDescent="0.25">
      <c r="A4533" t="s">
        <v>11865</v>
      </c>
      <c r="B4533" t="s">
        <v>17</v>
      </c>
      <c r="C4533">
        <v>1</v>
      </c>
      <c r="D4533" t="s">
        <v>18</v>
      </c>
      <c r="E4533" t="s">
        <v>42</v>
      </c>
      <c r="F4533" s="1">
        <v>0.54166666666666663</v>
      </c>
      <c r="G4533" t="s">
        <v>9354</v>
      </c>
      <c r="H4533" t="s">
        <v>38</v>
      </c>
      <c r="I4533">
        <v>120</v>
      </c>
      <c r="J4533">
        <v>69</v>
      </c>
      <c r="K4533" s="4">
        <v>1.1111100111111E+24</v>
      </c>
      <c r="L4533" t="s">
        <v>10572</v>
      </c>
      <c r="M4533" t="s">
        <v>24</v>
      </c>
      <c r="N4533" t="s">
        <v>9256</v>
      </c>
      <c r="O4533" t="s">
        <v>66</v>
      </c>
      <c r="P4533" t="s">
        <v>20</v>
      </c>
      <c r="Q4533" t="s">
        <v>4951</v>
      </c>
    </row>
    <row r="4534" spans="1:17" x14ac:dyDescent="0.25">
      <c r="A4534" t="s">
        <v>11865</v>
      </c>
      <c r="B4534" t="s">
        <v>44</v>
      </c>
      <c r="C4534">
        <v>1</v>
      </c>
      <c r="D4534" t="s">
        <v>18</v>
      </c>
      <c r="E4534" t="s">
        <v>37</v>
      </c>
      <c r="F4534" s="1">
        <v>0.41666666666666669</v>
      </c>
      <c r="G4534" t="s">
        <v>9198</v>
      </c>
      <c r="H4534" t="s">
        <v>38</v>
      </c>
      <c r="I4534">
        <v>60</v>
      </c>
      <c r="J4534">
        <v>19</v>
      </c>
      <c r="K4534" s="4">
        <v>1.111100111111E+23</v>
      </c>
      <c r="L4534" t="s">
        <v>10572</v>
      </c>
      <c r="M4534" t="s">
        <v>24</v>
      </c>
      <c r="N4534" t="s">
        <v>9256</v>
      </c>
      <c r="O4534" t="s">
        <v>66</v>
      </c>
      <c r="P4534" t="s">
        <v>45</v>
      </c>
      <c r="Q4534" t="s">
        <v>4952</v>
      </c>
    </row>
    <row r="4535" spans="1:17" x14ac:dyDescent="0.25">
      <c r="A4535" t="s">
        <v>11865</v>
      </c>
      <c r="B4535" t="s">
        <v>44</v>
      </c>
      <c r="C4535">
        <v>2</v>
      </c>
      <c r="D4535" t="s">
        <v>18</v>
      </c>
      <c r="E4535" t="s">
        <v>37</v>
      </c>
      <c r="F4535" s="1">
        <v>0.54166666666666663</v>
      </c>
      <c r="G4535" t="s">
        <v>9201</v>
      </c>
      <c r="H4535" t="s">
        <v>38</v>
      </c>
      <c r="I4535">
        <v>60</v>
      </c>
      <c r="J4535">
        <v>19</v>
      </c>
      <c r="K4535" s="4">
        <v>1.111100111111E+23</v>
      </c>
      <c r="L4535" t="s">
        <v>10572</v>
      </c>
      <c r="M4535" t="s">
        <v>24</v>
      </c>
      <c r="N4535" t="s">
        <v>9256</v>
      </c>
      <c r="O4535" t="s">
        <v>66</v>
      </c>
      <c r="P4535" t="s">
        <v>45</v>
      </c>
      <c r="Q4535" t="s">
        <v>4953</v>
      </c>
    </row>
    <row r="4536" spans="1:17" x14ac:dyDescent="0.25">
      <c r="A4536" t="s">
        <v>11865</v>
      </c>
      <c r="B4536" t="s">
        <v>44</v>
      </c>
      <c r="C4536">
        <v>3</v>
      </c>
      <c r="D4536" t="s">
        <v>18</v>
      </c>
      <c r="E4536" t="s">
        <v>37</v>
      </c>
      <c r="F4536" s="1">
        <v>0.58333333333333337</v>
      </c>
      <c r="G4536" t="s">
        <v>9201</v>
      </c>
      <c r="H4536" t="s">
        <v>38</v>
      </c>
      <c r="I4536">
        <v>60</v>
      </c>
      <c r="J4536">
        <v>8</v>
      </c>
      <c r="K4536" s="4">
        <v>1.111100111111E+23</v>
      </c>
      <c r="L4536" t="s">
        <v>10572</v>
      </c>
      <c r="M4536" t="s">
        <v>24</v>
      </c>
      <c r="N4536" t="s">
        <v>9256</v>
      </c>
      <c r="O4536" t="s">
        <v>66</v>
      </c>
      <c r="P4536" t="s">
        <v>45</v>
      </c>
      <c r="Q4536" t="s">
        <v>4954</v>
      </c>
    </row>
    <row r="4537" spans="1:17" x14ac:dyDescent="0.25">
      <c r="A4537" t="s">
        <v>11866</v>
      </c>
      <c r="B4537" t="s">
        <v>17</v>
      </c>
      <c r="C4537">
        <v>1</v>
      </c>
      <c r="D4537" t="s">
        <v>18</v>
      </c>
      <c r="E4537" t="s">
        <v>33</v>
      </c>
      <c r="F4537" s="1">
        <v>0.41666666666666669</v>
      </c>
      <c r="G4537" t="s">
        <v>9209</v>
      </c>
      <c r="H4537" t="s">
        <v>2021</v>
      </c>
      <c r="I4537">
        <v>120</v>
      </c>
      <c r="J4537">
        <v>6</v>
      </c>
      <c r="K4537" s="4">
        <v>1.1111100111111E+24</v>
      </c>
      <c r="L4537" t="s">
        <v>38</v>
      </c>
      <c r="M4537" t="s">
        <v>24</v>
      </c>
      <c r="N4537" t="s">
        <v>9256</v>
      </c>
      <c r="O4537" t="s">
        <v>66</v>
      </c>
      <c r="P4537" t="s">
        <v>20</v>
      </c>
      <c r="Q4537" t="s">
        <v>4955</v>
      </c>
    </row>
    <row r="4538" spans="1:17" x14ac:dyDescent="0.25">
      <c r="A4538" t="s">
        <v>11866</v>
      </c>
      <c r="B4538" t="s">
        <v>44</v>
      </c>
      <c r="C4538">
        <v>1</v>
      </c>
      <c r="D4538" t="s">
        <v>18</v>
      </c>
      <c r="E4538" t="s">
        <v>42</v>
      </c>
      <c r="F4538" s="1">
        <v>0.41666666666666669</v>
      </c>
      <c r="G4538" t="s">
        <v>9247</v>
      </c>
      <c r="H4538" t="s">
        <v>2021</v>
      </c>
      <c r="I4538">
        <v>60</v>
      </c>
      <c r="J4538">
        <v>6</v>
      </c>
      <c r="K4538" s="4">
        <v>1.1111100111111E+24</v>
      </c>
      <c r="L4538" t="s">
        <v>38</v>
      </c>
      <c r="M4538" t="s">
        <v>24</v>
      </c>
      <c r="N4538" t="s">
        <v>9256</v>
      </c>
      <c r="O4538" t="s">
        <v>66</v>
      </c>
      <c r="P4538" t="s">
        <v>45</v>
      </c>
      <c r="Q4538" t="s">
        <v>4956</v>
      </c>
    </row>
    <row r="4539" spans="1:17" x14ac:dyDescent="0.25">
      <c r="A4539" t="s">
        <v>11867</v>
      </c>
      <c r="B4539" t="s">
        <v>391</v>
      </c>
      <c r="C4539">
        <v>1</v>
      </c>
      <c r="D4539" t="s">
        <v>18</v>
      </c>
      <c r="E4539" t="s">
        <v>37</v>
      </c>
      <c r="F4539" s="1">
        <v>0.45833333333333331</v>
      </c>
      <c r="G4539" t="s">
        <v>9370</v>
      </c>
      <c r="H4539" t="s">
        <v>4932</v>
      </c>
      <c r="I4539">
        <v>120</v>
      </c>
      <c r="J4539">
        <v>6</v>
      </c>
      <c r="K4539" s="4">
        <v>1.1111100111111E+24</v>
      </c>
      <c r="L4539" t="s">
        <v>11856</v>
      </c>
      <c r="M4539" t="s">
        <v>24</v>
      </c>
      <c r="N4539" t="s">
        <v>9256</v>
      </c>
      <c r="O4539" t="s">
        <v>66</v>
      </c>
      <c r="P4539" t="s">
        <v>9372</v>
      </c>
      <c r="Q4539" t="s">
        <v>4957</v>
      </c>
    </row>
    <row r="4540" spans="1:17" x14ac:dyDescent="0.25">
      <c r="A4540" t="s">
        <v>11867</v>
      </c>
      <c r="B4540" t="s">
        <v>391</v>
      </c>
      <c r="C4540">
        <v>2</v>
      </c>
      <c r="D4540" t="s">
        <v>18</v>
      </c>
      <c r="E4540" t="s">
        <v>33</v>
      </c>
      <c r="F4540" s="1">
        <v>0.54166666666666663</v>
      </c>
      <c r="G4540" t="s">
        <v>9370</v>
      </c>
      <c r="H4540" t="s">
        <v>4932</v>
      </c>
      <c r="I4540">
        <v>120</v>
      </c>
      <c r="J4540">
        <v>0</v>
      </c>
      <c r="K4540" s="4">
        <v>1.1111100111111E+24</v>
      </c>
      <c r="L4540" t="s">
        <v>38</v>
      </c>
      <c r="M4540" t="s">
        <v>24</v>
      </c>
      <c r="N4540" t="s">
        <v>9256</v>
      </c>
      <c r="O4540" t="s">
        <v>66</v>
      </c>
      <c r="P4540" t="s">
        <v>9372</v>
      </c>
      <c r="Q4540" t="s">
        <v>4958</v>
      </c>
    </row>
    <row r="4541" spans="1:17" x14ac:dyDescent="0.25">
      <c r="A4541" t="s">
        <v>11867</v>
      </c>
      <c r="B4541" t="s">
        <v>17</v>
      </c>
      <c r="C4541">
        <v>1</v>
      </c>
      <c r="D4541" t="s">
        <v>18</v>
      </c>
      <c r="E4541" t="s">
        <v>19</v>
      </c>
      <c r="F4541" s="1">
        <v>0.625</v>
      </c>
      <c r="G4541" t="s">
        <v>9210</v>
      </c>
      <c r="H4541" t="s">
        <v>4932</v>
      </c>
      <c r="I4541">
        <v>120</v>
      </c>
      <c r="J4541">
        <v>14</v>
      </c>
      <c r="K4541" s="4">
        <v>1.1111100111111E+24</v>
      </c>
      <c r="L4541" t="s">
        <v>11856</v>
      </c>
      <c r="M4541" t="s">
        <v>24</v>
      </c>
      <c r="N4541" t="s">
        <v>9256</v>
      </c>
      <c r="O4541" t="s">
        <v>66</v>
      </c>
      <c r="P4541" t="s">
        <v>20</v>
      </c>
      <c r="Q4541" t="s">
        <v>4959</v>
      </c>
    </row>
    <row r="4542" spans="1:17" x14ac:dyDescent="0.25">
      <c r="A4542" t="s">
        <v>11868</v>
      </c>
      <c r="B4542" t="s">
        <v>17</v>
      </c>
      <c r="C4542">
        <v>1</v>
      </c>
      <c r="D4542" t="s">
        <v>18</v>
      </c>
      <c r="E4542" t="s">
        <v>19</v>
      </c>
      <c r="F4542" s="1">
        <v>0.45833333333333331</v>
      </c>
      <c r="G4542" t="s">
        <v>9235</v>
      </c>
      <c r="H4542" t="s">
        <v>1992</v>
      </c>
      <c r="I4542">
        <v>120</v>
      </c>
      <c r="J4542">
        <v>12</v>
      </c>
      <c r="K4542" s="4">
        <v>1.1111100111111E+24</v>
      </c>
      <c r="L4542" t="s">
        <v>11869</v>
      </c>
      <c r="M4542" t="s">
        <v>24</v>
      </c>
      <c r="N4542" t="s">
        <v>9256</v>
      </c>
      <c r="O4542" t="s">
        <v>66</v>
      </c>
      <c r="P4542" t="s">
        <v>20</v>
      </c>
      <c r="Q4542" t="s">
        <v>4960</v>
      </c>
    </row>
    <row r="4543" spans="1:17" x14ac:dyDescent="0.25">
      <c r="A4543" t="s">
        <v>11870</v>
      </c>
      <c r="B4543" t="s">
        <v>17</v>
      </c>
      <c r="C4543">
        <v>1</v>
      </c>
      <c r="D4543" t="s">
        <v>18</v>
      </c>
      <c r="E4543" t="s">
        <v>33</v>
      </c>
      <c r="F4543" s="1">
        <v>0.375</v>
      </c>
      <c r="G4543" t="s">
        <v>9295</v>
      </c>
      <c r="H4543" t="s">
        <v>1992</v>
      </c>
      <c r="I4543">
        <v>120</v>
      </c>
      <c r="J4543">
        <v>9</v>
      </c>
      <c r="K4543" s="4">
        <v>1.1111100111111E+24</v>
      </c>
      <c r="L4543" t="s">
        <v>10582</v>
      </c>
      <c r="M4543" t="s">
        <v>24</v>
      </c>
      <c r="N4543" t="s">
        <v>9256</v>
      </c>
      <c r="O4543" t="s">
        <v>66</v>
      </c>
      <c r="P4543" t="s">
        <v>20</v>
      </c>
      <c r="Q4543" t="s">
        <v>4961</v>
      </c>
    </row>
    <row r="4544" spans="1:17" x14ac:dyDescent="0.25">
      <c r="A4544" t="s">
        <v>11871</v>
      </c>
      <c r="B4544" t="s">
        <v>17</v>
      </c>
      <c r="C4544">
        <v>1</v>
      </c>
      <c r="D4544" t="s">
        <v>18</v>
      </c>
      <c r="E4544" t="s">
        <v>33</v>
      </c>
      <c r="F4544" s="1">
        <v>0.41666666666666669</v>
      </c>
      <c r="G4544" t="s">
        <v>9229</v>
      </c>
      <c r="H4544" t="s">
        <v>4943</v>
      </c>
      <c r="I4544">
        <v>120</v>
      </c>
      <c r="J4544">
        <v>5</v>
      </c>
      <c r="K4544" s="4">
        <v>1.1111110001111099E+44</v>
      </c>
      <c r="L4544" t="s">
        <v>11872</v>
      </c>
      <c r="M4544" t="s">
        <v>24</v>
      </c>
      <c r="N4544" t="s">
        <v>9256</v>
      </c>
      <c r="O4544" t="s">
        <v>25</v>
      </c>
      <c r="P4544" t="s">
        <v>20</v>
      </c>
      <c r="Q4544" t="s">
        <v>4962</v>
      </c>
    </row>
    <row r="4545" spans="1:17" x14ac:dyDescent="0.25">
      <c r="A4545" t="s">
        <v>11873</v>
      </c>
      <c r="B4545" t="s">
        <v>17</v>
      </c>
      <c r="C4545">
        <v>1</v>
      </c>
      <c r="D4545" t="s">
        <v>18</v>
      </c>
      <c r="E4545" t="s">
        <v>29</v>
      </c>
      <c r="F4545" s="1">
        <v>0.58333333333333337</v>
      </c>
      <c r="G4545" t="s">
        <v>9214</v>
      </c>
      <c r="H4545" t="s">
        <v>4943</v>
      </c>
      <c r="I4545">
        <v>120</v>
      </c>
      <c r="J4545">
        <v>6</v>
      </c>
      <c r="K4545" s="4">
        <v>1.1111100111111E+24</v>
      </c>
      <c r="L4545" t="s">
        <v>11874</v>
      </c>
      <c r="M4545" t="s">
        <v>24</v>
      </c>
      <c r="N4545" t="s">
        <v>9256</v>
      </c>
      <c r="O4545" t="s">
        <v>66</v>
      </c>
      <c r="P4545" t="s">
        <v>20</v>
      </c>
      <c r="Q4545" t="s">
        <v>4963</v>
      </c>
    </row>
    <row r="4546" spans="1:17" x14ac:dyDescent="0.25">
      <c r="A4546" t="s">
        <v>11875</v>
      </c>
      <c r="B4546" t="s">
        <v>17</v>
      </c>
      <c r="C4546">
        <v>1</v>
      </c>
      <c r="D4546" t="s">
        <v>18</v>
      </c>
      <c r="E4546" t="s">
        <v>19</v>
      </c>
      <c r="F4546" s="1">
        <v>0.375</v>
      </c>
      <c r="G4546" t="s">
        <v>9195</v>
      </c>
      <c r="H4546" t="s">
        <v>38</v>
      </c>
      <c r="I4546">
        <v>120</v>
      </c>
      <c r="J4546">
        <v>12</v>
      </c>
      <c r="K4546" s="4">
        <v>1.11101E+43</v>
      </c>
      <c r="L4546" t="s">
        <v>11876</v>
      </c>
      <c r="M4546" t="s">
        <v>24</v>
      </c>
      <c r="N4546" t="s">
        <v>9256</v>
      </c>
      <c r="O4546" t="s">
        <v>25</v>
      </c>
      <c r="P4546" t="s">
        <v>20</v>
      </c>
      <c r="Q4546" t="s">
        <v>4964</v>
      </c>
    </row>
    <row r="4547" spans="1:17" x14ac:dyDescent="0.25">
      <c r="A4547" t="s">
        <v>11875</v>
      </c>
      <c r="B4547" t="s">
        <v>28</v>
      </c>
      <c r="C4547">
        <v>1</v>
      </c>
      <c r="D4547" t="s">
        <v>18</v>
      </c>
      <c r="E4547" t="s">
        <v>42</v>
      </c>
      <c r="F4547" s="1">
        <v>0.625</v>
      </c>
      <c r="G4547" t="s">
        <v>9194</v>
      </c>
      <c r="H4547" t="s">
        <v>38</v>
      </c>
      <c r="I4547">
        <v>120</v>
      </c>
      <c r="J4547">
        <v>12</v>
      </c>
      <c r="K4547" s="4">
        <v>1.11111E+43</v>
      </c>
      <c r="L4547" t="s">
        <v>11876</v>
      </c>
      <c r="M4547" t="s">
        <v>24</v>
      </c>
      <c r="N4547" t="s">
        <v>9256</v>
      </c>
      <c r="O4547" t="s">
        <v>25</v>
      </c>
      <c r="P4547" t="s">
        <v>20</v>
      </c>
      <c r="Q4547" t="s">
        <v>4965</v>
      </c>
    </row>
    <row r="4548" spans="1:17" x14ac:dyDescent="0.25">
      <c r="A4548" t="s">
        <v>11877</v>
      </c>
      <c r="B4548" t="s">
        <v>17</v>
      </c>
      <c r="C4548">
        <v>1</v>
      </c>
      <c r="D4548" t="s">
        <v>18</v>
      </c>
      <c r="E4548" t="s">
        <v>37</v>
      </c>
      <c r="F4548" s="1">
        <v>0.45833333333333331</v>
      </c>
      <c r="G4548" t="s">
        <v>9145</v>
      </c>
      <c r="H4548" t="s">
        <v>4938</v>
      </c>
      <c r="I4548">
        <v>120</v>
      </c>
      <c r="J4548">
        <v>14</v>
      </c>
      <c r="K4548" s="4">
        <v>1.1110100001111101E+44</v>
      </c>
      <c r="L4548" t="s">
        <v>11878</v>
      </c>
      <c r="M4548" t="s">
        <v>24</v>
      </c>
      <c r="N4548" t="s">
        <v>9256</v>
      </c>
      <c r="O4548" t="s">
        <v>25</v>
      </c>
      <c r="P4548" t="s">
        <v>20</v>
      </c>
      <c r="Q4548" t="s">
        <v>4966</v>
      </c>
    </row>
    <row r="4549" spans="1:17" x14ac:dyDescent="0.25">
      <c r="A4549" t="s">
        <v>11877</v>
      </c>
      <c r="B4549" t="s">
        <v>36</v>
      </c>
      <c r="C4549">
        <v>1</v>
      </c>
      <c r="D4549" t="s">
        <v>18</v>
      </c>
      <c r="E4549" t="s">
        <v>37</v>
      </c>
      <c r="F4549" s="1">
        <v>0.45833333333333331</v>
      </c>
      <c r="G4549" t="s">
        <v>9214</v>
      </c>
      <c r="H4549" t="s">
        <v>38</v>
      </c>
      <c r="I4549">
        <v>150</v>
      </c>
      <c r="J4549">
        <v>9</v>
      </c>
      <c r="K4549" s="4">
        <v>9.9999999999999998E+37</v>
      </c>
      <c r="L4549" t="s">
        <v>11878</v>
      </c>
      <c r="M4549" t="s">
        <v>24</v>
      </c>
      <c r="N4549" t="s">
        <v>9256</v>
      </c>
      <c r="O4549" t="s">
        <v>25</v>
      </c>
      <c r="P4549" t="s">
        <v>39</v>
      </c>
      <c r="Q4549" t="s">
        <v>4967</v>
      </c>
    </row>
    <row r="4550" spans="1:17" x14ac:dyDescent="0.25">
      <c r="A4550" t="s">
        <v>11879</v>
      </c>
      <c r="B4550" t="s">
        <v>17</v>
      </c>
      <c r="C4550">
        <v>1</v>
      </c>
      <c r="D4550" t="s">
        <v>18</v>
      </c>
      <c r="E4550" t="s">
        <v>42</v>
      </c>
      <c r="F4550" s="1">
        <v>0.45833333333333331</v>
      </c>
      <c r="G4550" t="s">
        <v>9255</v>
      </c>
      <c r="H4550" t="s">
        <v>85</v>
      </c>
      <c r="I4550">
        <v>120</v>
      </c>
      <c r="J4550">
        <v>9</v>
      </c>
      <c r="K4550" s="4">
        <v>1.1111100111111E+24</v>
      </c>
      <c r="L4550" t="s">
        <v>38</v>
      </c>
      <c r="M4550" t="s">
        <v>24</v>
      </c>
      <c r="N4550" t="s">
        <v>9256</v>
      </c>
      <c r="O4550" t="s">
        <v>66</v>
      </c>
      <c r="P4550" t="s">
        <v>20</v>
      </c>
      <c r="Q4550" t="s">
        <v>4968</v>
      </c>
    </row>
    <row r="4551" spans="1:17" x14ac:dyDescent="0.25">
      <c r="A4551" t="s">
        <v>11880</v>
      </c>
      <c r="B4551" t="s">
        <v>17</v>
      </c>
      <c r="C4551">
        <v>1</v>
      </c>
      <c r="D4551" t="s">
        <v>18</v>
      </c>
      <c r="E4551" t="s">
        <v>19</v>
      </c>
      <c r="F4551" s="1">
        <v>0.375</v>
      </c>
      <c r="G4551" t="s">
        <v>38</v>
      </c>
      <c r="H4551" t="s">
        <v>38</v>
      </c>
      <c r="I4551">
        <v>360</v>
      </c>
      <c r="J4551">
        <v>54</v>
      </c>
      <c r="K4551" s="4">
        <v>1.1111010001111099E+44</v>
      </c>
      <c r="L4551" t="s">
        <v>11881</v>
      </c>
      <c r="N4551" t="s">
        <v>9342</v>
      </c>
      <c r="O4551" t="s">
        <v>331</v>
      </c>
      <c r="P4551" t="s">
        <v>20</v>
      </c>
      <c r="Q4551" t="s">
        <v>4969</v>
      </c>
    </row>
    <row r="4552" spans="1:17" x14ac:dyDescent="0.25">
      <c r="A4552" t="s">
        <v>11880</v>
      </c>
      <c r="B4552" t="s">
        <v>28</v>
      </c>
      <c r="C4552">
        <v>1</v>
      </c>
      <c r="D4552" t="s">
        <v>18</v>
      </c>
      <c r="E4552" t="s">
        <v>29</v>
      </c>
      <c r="F4552" s="1">
        <v>0.375</v>
      </c>
      <c r="G4552" t="s">
        <v>38</v>
      </c>
      <c r="H4552" t="s">
        <v>38</v>
      </c>
      <c r="I4552">
        <v>360</v>
      </c>
      <c r="J4552">
        <v>54</v>
      </c>
      <c r="K4552" s="4">
        <v>1.1111010001111099E+44</v>
      </c>
      <c r="L4552" t="s">
        <v>11881</v>
      </c>
      <c r="N4552" t="s">
        <v>9342</v>
      </c>
      <c r="O4552" t="s">
        <v>331</v>
      </c>
      <c r="P4552" t="s">
        <v>20</v>
      </c>
      <c r="Q4552" t="s">
        <v>4970</v>
      </c>
    </row>
    <row r="4553" spans="1:17" x14ac:dyDescent="0.25">
      <c r="A4553" t="s">
        <v>11880</v>
      </c>
      <c r="B4553" t="s">
        <v>32</v>
      </c>
      <c r="C4553">
        <v>1</v>
      </c>
      <c r="D4553" t="s">
        <v>18</v>
      </c>
      <c r="E4553" t="s">
        <v>42</v>
      </c>
      <c r="F4553" s="1">
        <v>0.375</v>
      </c>
      <c r="G4553" t="s">
        <v>38</v>
      </c>
      <c r="H4553" t="s">
        <v>38</v>
      </c>
      <c r="I4553">
        <v>240</v>
      </c>
      <c r="J4553">
        <v>54</v>
      </c>
      <c r="K4553" s="4">
        <v>1.1111110001111099E+44</v>
      </c>
      <c r="L4553" t="s">
        <v>11881</v>
      </c>
      <c r="N4553" t="s">
        <v>9342</v>
      </c>
      <c r="O4553" t="s">
        <v>331</v>
      </c>
      <c r="P4553" t="s">
        <v>20</v>
      </c>
      <c r="Q4553" t="s">
        <v>4971</v>
      </c>
    </row>
    <row r="4554" spans="1:17" x14ac:dyDescent="0.25">
      <c r="A4554" t="s">
        <v>11880</v>
      </c>
      <c r="B4554" t="s">
        <v>479</v>
      </c>
      <c r="C4554">
        <v>1</v>
      </c>
      <c r="D4554" t="s">
        <v>18</v>
      </c>
      <c r="E4554" t="s">
        <v>37</v>
      </c>
      <c r="F4554" s="1">
        <v>0.375</v>
      </c>
      <c r="G4554" t="s">
        <v>38</v>
      </c>
      <c r="H4554" t="s">
        <v>38</v>
      </c>
      <c r="I4554">
        <v>240</v>
      </c>
      <c r="J4554">
        <v>54</v>
      </c>
      <c r="K4554" s="4">
        <v>1.11101100011111E+44</v>
      </c>
      <c r="L4554" t="s">
        <v>11881</v>
      </c>
      <c r="N4554" t="s">
        <v>9342</v>
      </c>
      <c r="O4554" t="s">
        <v>331</v>
      </c>
      <c r="P4554" t="s">
        <v>20</v>
      </c>
      <c r="Q4554" t="s">
        <v>4972</v>
      </c>
    </row>
    <row r="4555" spans="1:17" x14ac:dyDescent="0.25">
      <c r="A4555" t="s">
        <v>11882</v>
      </c>
      <c r="B4555" t="s">
        <v>405</v>
      </c>
      <c r="C4555">
        <v>1</v>
      </c>
      <c r="D4555" t="s">
        <v>18</v>
      </c>
      <c r="E4555" t="s">
        <v>29</v>
      </c>
      <c r="F4555" s="1">
        <v>0.41666666666666669</v>
      </c>
      <c r="G4555" t="s">
        <v>9538</v>
      </c>
      <c r="H4555" t="s">
        <v>4973</v>
      </c>
      <c r="I4555">
        <v>120</v>
      </c>
      <c r="J4555">
        <v>35</v>
      </c>
      <c r="K4555" s="4">
        <v>1.111010001E+43</v>
      </c>
      <c r="L4555" t="s">
        <v>11883</v>
      </c>
      <c r="M4555" t="s">
        <v>24</v>
      </c>
      <c r="N4555" t="s">
        <v>11395</v>
      </c>
      <c r="O4555" t="s">
        <v>25</v>
      </c>
      <c r="P4555" t="s">
        <v>395</v>
      </c>
      <c r="Q4555" t="s">
        <v>4974</v>
      </c>
    </row>
    <row r="4556" spans="1:17" x14ac:dyDescent="0.25">
      <c r="A4556" t="s">
        <v>11882</v>
      </c>
      <c r="B4556" t="s">
        <v>17</v>
      </c>
      <c r="C4556">
        <v>1</v>
      </c>
      <c r="D4556" t="s">
        <v>18</v>
      </c>
      <c r="E4556" t="s">
        <v>19</v>
      </c>
      <c r="F4556" s="1">
        <v>0.54166666666666663</v>
      </c>
      <c r="G4556" t="s">
        <v>9220</v>
      </c>
      <c r="H4556" t="s">
        <v>11884</v>
      </c>
      <c r="I4556">
        <v>60</v>
      </c>
      <c r="J4556">
        <v>35</v>
      </c>
      <c r="K4556" s="4">
        <v>1.1111010001111099E+44</v>
      </c>
      <c r="L4556" t="s">
        <v>11883</v>
      </c>
      <c r="M4556" t="s">
        <v>24</v>
      </c>
      <c r="N4556" t="s">
        <v>11395</v>
      </c>
      <c r="O4556" t="s">
        <v>25</v>
      </c>
      <c r="P4556" t="s">
        <v>20</v>
      </c>
      <c r="Q4556" t="s">
        <v>4976</v>
      </c>
    </row>
    <row r="4557" spans="1:17" x14ac:dyDescent="0.25">
      <c r="A4557" t="s">
        <v>11882</v>
      </c>
      <c r="B4557" t="s">
        <v>28</v>
      </c>
      <c r="C4557">
        <v>1</v>
      </c>
      <c r="D4557" t="s">
        <v>18</v>
      </c>
      <c r="E4557" t="s">
        <v>42</v>
      </c>
      <c r="F4557" s="1">
        <v>0.41666666666666669</v>
      </c>
      <c r="G4557" t="s">
        <v>9220</v>
      </c>
      <c r="H4557" t="s">
        <v>11885</v>
      </c>
      <c r="I4557">
        <v>60</v>
      </c>
      <c r="J4557">
        <v>35</v>
      </c>
      <c r="K4557" s="4">
        <v>1.1111110001111099E+44</v>
      </c>
      <c r="L4557" t="s">
        <v>11883</v>
      </c>
      <c r="M4557" t="s">
        <v>24</v>
      </c>
      <c r="N4557" t="s">
        <v>11395</v>
      </c>
      <c r="O4557" t="s">
        <v>25</v>
      </c>
      <c r="P4557" t="s">
        <v>20</v>
      </c>
      <c r="Q4557" t="s">
        <v>4977</v>
      </c>
    </row>
    <row r="4558" spans="1:17" x14ac:dyDescent="0.25">
      <c r="A4558" t="s">
        <v>11882</v>
      </c>
      <c r="B4558" t="s">
        <v>32</v>
      </c>
      <c r="C4558">
        <v>1</v>
      </c>
      <c r="D4558" t="s">
        <v>18</v>
      </c>
      <c r="E4558" t="s">
        <v>37</v>
      </c>
      <c r="F4558" s="1">
        <v>0.54166666666666663</v>
      </c>
      <c r="G4558" t="s">
        <v>9220</v>
      </c>
      <c r="H4558" t="s">
        <v>11886</v>
      </c>
      <c r="I4558">
        <v>60</v>
      </c>
      <c r="J4558">
        <v>35</v>
      </c>
      <c r="K4558" s="4">
        <v>1.11101100011111E+44</v>
      </c>
      <c r="L4558" t="s">
        <v>11883</v>
      </c>
      <c r="M4558" t="s">
        <v>24</v>
      </c>
      <c r="N4558" t="s">
        <v>11395</v>
      </c>
      <c r="O4558" t="s">
        <v>25</v>
      </c>
      <c r="P4558" t="s">
        <v>20</v>
      </c>
      <c r="Q4558" t="s">
        <v>4978</v>
      </c>
    </row>
    <row r="4559" spans="1:17" x14ac:dyDescent="0.25">
      <c r="A4559" t="s">
        <v>11887</v>
      </c>
      <c r="B4559" t="s">
        <v>565</v>
      </c>
      <c r="C4559">
        <v>1</v>
      </c>
      <c r="D4559" t="s">
        <v>18</v>
      </c>
      <c r="E4559" t="s">
        <v>42</v>
      </c>
      <c r="F4559" s="1">
        <v>0.58333333333333337</v>
      </c>
      <c r="G4559" t="s">
        <v>38</v>
      </c>
      <c r="H4559" t="s">
        <v>38</v>
      </c>
      <c r="I4559">
        <v>240</v>
      </c>
      <c r="J4559">
        <v>39</v>
      </c>
      <c r="K4559" s="4">
        <v>1.11111E+16</v>
      </c>
      <c r="L4559" t="s">
        <v>11888</v>
      </c>
      <c r="N4559" t="s">
        <v>11395</v>
      </c>
      <c r="O4559" t="s">
        <v>66</v>
      </c>
      <c r="P4559" t="s">
        <v>9544</v>
      </c>
      <c r="Q4559" t="s">
        <v>4979</v>
      </c>
    </row>
    <row r="4560" spans="1:17" x14ac:dyDescent="0.25">
      <c r="A4560" t="s">
        <v>11887</v>
      </c>
      <c r="B4560" t="s">
        <v>17</v>
      </c>
      <c r="C4560">
        <v>1</v>
      </c>
      <c r="D4560" t="s">
        <v>18</v>
      </c>
      <c r="E4560" t="s">
        <v>29</v>
      </c>
      <c r="F4560" s="1">
        <v>0.41666666666666669</v>
      </c>
      <c r="G4560" t="s">
        <v>9220</v>
      </c>
      <c r="H4560" t="s">
        <v>3697</v>
      </c>
      <c r="I4560">
        <v>120</v>
      </c>
      <c r="J4560">
        <v>40</v>
      </c>
      <c r="K4560" s="4">
        <v>1.1111100111111E+24</v>
      </c>
      <c r="L4560" t="s">
        <v>11888</v>
      </c>
      <c r="M4560" t="s">
        <v>24</v>
      </c>
      <c r="N4560" t="s">
        <v>11395</v>
      </c>
      <c r="O4560" t="s">
        <v>66</v>
      </c>
      <c r="P4560" t="s">
        <v>20</v>
      </c>
      <c r="Q4560" t="s">
        <v>4980</v>
      </c>
    </row>
    <row r="4561" spans="1:17" x14ac:dyDescent="0.25">
      <c r="A4561" t="s">
        <v>11887</v>
      </c>
      <c r="B4561" t="s">
        <v>28</v>
      </c>
      <c r="C4561">
        <v>1</v>
      </c>
      <c r="D4561" t="s">
        <v>18</v>
      </c>
      <c r="E4561" t="s">
        <v>33</v>
      </c>
      <c r="F4561" s="1">
        <v>0.45833333333333331</v>
      </c>
      <c r="G4561" t="s">
        <v>9220</v>
      </c>
      <c r="H4561" t="s">
        <v>3697</v>
      </c>
      <c r="I4561">
        <v>60</v>
      </c>
      <c r="J4561">
        <v>40</v>
      </c>
      <c r="K4561" s="4">
        <v>1.1111100111111E+24</v>
      </c>
      <c r="L4561" t="s">
        <v>11888</v>
      </c>
      <c r="M4561" t="s">
        <v>24</v>
      </c>
      <c r="N4561" t="s">
        <v>11395</v>
      </c>
      <c r="O4561" t="s">
        <v>66</v>
      </c>
      <c r="P4561" t="s">
        <v>20</v>
      </c>
      <c r="Q4561" t="s">
        <v>4981</v>
      </c>
    </row>
    <row r="4562" spans="1:17" x14ac:dyDescent="0.25">
      <c r="A4562" t="s">
        <v>11889</v>
      </c>
      <c r="B4562" t="s">
        <v>565</v>
      </c>
      <c r="C4562">
        <v>1</v>
      </c>
      <c r="D4562" t="s">
        <v>18</v>
      </c>
      <c r="E4562" t="s">
        <v>19</v>
      </c>
      <c r="F4562" s="1">
        <v>0.54166666666666663</v>
      </c>
      <c r="G4562" t="s">
        <v>11393</v>
      </c>
      <c r="H4562" t="s">
        <v>3693</v>
      </c>
      <c r="I4562">
        <v>240</v>
      </c>
      <c r="J4562">
        <v>26</v>
      </c>
      <c r="K4562" s="4">
        <v>1.1111100111111E+24</v>
      </c>
      <c r="L4562" t="s">
        <v>11394</v>
      </c>
      <c r="M4562" t="s">
        <v>24</v>
      </c>
      <c r="N4562" t="s">
        <v>11395</v>
      </c>
      <c r="O4562" t="s">
        <v>66</v>
      </c>
      <c r="P4562" t="s">
        <v>9544</v>
      </c>
      <c r="Q4562" t="s">
        <v>4982</v>
      </c>
    </row>
    <row r="4563" spans="1:17" x14ac:dyDescent="0.25">
      <c r="A4563" t="s">
        <v>11889</v>
      </c>
      <c r="B4563" t="s">
        <v>405</v>
      </c>
      <c r="C4563">
        <v>1</v>
      </c>
      <c r="D4563" t="s">
        <v>18</v>
      </c>
      <c r="E4563" t="s">
        <v>29</v>
      </c>
      <c r="F4563" s="1">
        <v>0.625</v>
      </c>
      <c r="G4563" t="s">
        <v>11393</v>
      </c>
      <c r="H4563" t="s">
        <v>3693</v>
      </c>
      <c r="I4563">
        <v>120</v>
      </c>
      <c r="J4563">
        <v>26</v>
      </c>
      <c r="K4563" s="4">
        <v>1.1111100111111E+24</v>
      </c>
      <c r="L4563" t="s">
        <v>11394</v>
      </c>
      <c r="M4563" t="s">
        <v>24</v>
      </c>
      <c r="N4563" t="s">
        <v>11395</v>
      </c>
      <c r="O4563" t="s">
        <v>66</v>
      </c>
      <c r="P4563" t="s">
        <v>395</v>
      </c>
      <c r="Q4563" t="s">
        <v>4983</v>
      </c>
    </row>
    <row r="4564" spans="1:17" x14ac:dyDescent="0.25">
      <c r="A4564" t="s">
        <v>11889</v>
      </c>
      <c r="B4564" t="s">
        <v>17</v>
      </c>
      <c r="C4564" t="s">
        <v>411</v>
      </c>
      <c r="D4564" t="s">
        <v>18</v>
      </c>
      <c r="E4564" t="s">
        <v>19</v>
      </c>
      <c r="F4564" s="1">
        <v>0.5</v>
      </c>
      <c r="G4564" t="s">
        <v>10173</v>
      </c>
      <c r="H4564" t="s">
        <v>3693</v>
      </c>
      <c r="I4564">
        <v>120</v>
      </c>
      <c r="J4564">
        <v>26</v>
      </c>
      <c r="K4564" s="4">
        <v>1000000000000000</v>
      </c>
      <c r="L4564" t="s">
        <v>11394</v>
      </c>
      <c r="M4564" t="s">
        <v>24</v>
      </c>
      <c r="N4564" t="s">
        <v>11395</v>
      </c>
      <c r="O4564" t="s">
        <v>66</v>
      </c>
      <c r="P4564" t="s">
        <v>20</v>
      </c>
      <c r="Q4564" t="s">
        <v>4984</v>
      </c>
    </row>
    <row r="4565" spans="1:17" x14ac:dyDescent="0.25">
      <c r="A4565" t="s">
        <v>11889</v>
      </c>
      <c r="B4565" t="s">
        <v>17</v>
      </c>
      <c r="C4565" t="s">
        <v>413</v>
      </c>
      <c r="D4565" t="s">
        <v>18</v>
      </c>
      <c r="E4565" t="s">
        <v>19</v>
      </c>
      <c r="F4565" s="1">
        <v>0.5</v>
      </c>
      <c r="G4565" t="s">
        <v>9220</v>
      </c>
      <c r="H4565" t="s">
        <v>11396</v>
      </c>
      <c r="I4565">
        <v>60</v>
      </c>
      <c r="J4565">
        <v>26</v>
      </c>
      <c r="K4565" s="4">
        <v>1.1111100101111E+24</v>
      </c>
      <c r="L4565" t="s">
        <v>11394</v>
      </c>
      <c r="M4565" t="s">
        <v>24</v>
      </c>
      <c r="N4565" t="s">
        <v>11395</v>
      </c>
      <c r="O4565" t="s">
        <v>66</v>
      </c>
      <c r="P4565" t="s">
        <v>20</v>
      </c>
      <c r="Q4565" t="s">
        <v>4984</v>
      </c>
    </row>
    <row r="4566" spans="1:17" x14ac:dyDescent="0.25">
      <c r="A4566" t="s">
        <v>11889</v>
      </c>
      <c r="B4566" t="s">
        <v>28</v>
      </c>
      <c r="C4566">
        <v>1</v>
      </c>
      <c r="D4566" t="s">
        <v>18</v>
      </c>
      <c r="E4566" t="s">
        <v>42</v>
      </c>
      <c r="F4566" s="1">
        <v>0.54166666666666663</v>
      </c>
      <c r="G4566" t="s">
        <v>9220</v>
      </c>
      <c r="H4566" t="s">
        <v>11397</v>
      </c>
      <c r="I4566">
        <v>60</v>
      </c>
      <c r="J4566">
        <v>26</v>
      </c>
      <c r="K4566" s="4">
        <v>1.1111100111111E+24</v>
      </c>
      <c r="L4566" t="s">
        <v>11394</v>
      </c>
      <c r="M4566" t="s">
        <v>24</v>
      </c>
      <c r="N4566" t="s">
        <v>11395</v>
      </c>
      <c r="O4566" t="s">
        <v>66</v>
      </c>
      <c r="P4566" t="s">
        <v>20</v>
      </c>
      <c r="Q4566" t="s">
        <v>4985</v>
      </c>
    </row>
    <row r="4567" spans="1:17" x14ac:dyDescent="0.25">
      <c r="A4567" t="s">
        <v>11889</v>
      </c>
      <c r="B4567" t="s">
        <v>32</v>
      </c>
      <c r="C4567">
        <v>1</v>
      </c>
      <c r="D4567" t="s">
        <v>18</v>
      </c>
      <c r="E4567" t="s">
        <v>29</v>
      </c>
      <c r="F4567" s="1">
        <v>0.58333333333333337</v>
      </c>
      <c r="G4567" t="s">
        <v>9221</v>
      </c>
      <c r="H4567" t="s">
        <v>11398</v>
      </c>
      <c r="I4567">
        <v>60</v>
      </c>
      <c r="J4567">
        <v>26</v>
      </c>
      <c r="K4567" s="4">
        <v>1.1111100111111E+24</v>
      </c>
      <c r="L4567" t="s">
        <v>11394</v>
      </c>
      <c r="M4567" t="s">
        <v>24</v>
      </c>
      <c r="N4567" t="s">
        <v>11395</v>
      </c>
      <c r="O4567" t="s">
        <v>66</v>
      </c>
      <c r="P4567" t="s">
        <v>20</v>
      </c>
      <c r="Q4567" t="s">
        <v>4986</v>
      </c>
    </row>
    <row r="4568" spans="1:17" x14ac:dyDescent="0.25">
      <c r="A4568" t="s">
        <v>11890</v>
      </c>
      <c r="B4568" t="s">
        <v>391</v>
      </c>
      <c r="C4568">
        <v>1</v>
      </c>
      <c r="D4568" t="s">
        <v>18</v>
      </c>
      <c r="E4568" t="s">
        <v>33</v>
      </c>
      <c r="F4568" s="1">
        <v>0.5</v>
      </c>
      <c r="G4568" t="s">
        <v>11393</v>
      </c>
      <c r="H4568" t="s">
        <v>4987</v>
      </c>
      <c r="I4568">
        <v>120</v>
      </c>
      <c r="J4568">
        <v>27</v>
      </c>
      <c r="K4568" s="4">
        <v>1.11111000011111E+44</v>
      </c>
      <c r="L4568" t="s">
        <v>11891</v>
      </c>
      <c r="M4568" t="s">
        <v>24</v>
      </c>
      <c r="N4568" t="s">
        <v>11395</v>
      </c>
      <c r="O4568" t="s">
        <v>25</v>
      </c>
      <c r="P4568" t="s">
        <v>9205</v>
      </c>
      <c r="Q4568" t="s">
        <v>4988</v>
      </c>
    </row>
    <row r="4569" spans="1:17" x14ac:dyDescent="0.25">
      <c r="A4569" t="s">
        <v>11890</v>
      </c>
      <c r="B4569" t="s">
        <v>163</v>
      </c>
      <c r="C4569">
        <v>1</v>
      </c>
      <c r="D4569" t="s">
        <v>18</v>
      </c>
      <c r="E4569" t="s">
        <v>29</v>
      </c>
      <c r="F4569" s="1">
        <v>0.625</v>
      </c>
      <c r="G4569" t="s">
        <v>11393</v>
      </c>
      <c r="H4569" t="s">
        <v>4987</v>
      </c>
      <c r="I4569">
        <v>120</v>
      </c>
      <c r="J4569">
        <v>27</v>
      </c>
      <c r="K4569" s="4">
        <v>1.11110000011111E+44</v>
      </c>
      <c r="L4569" t="s">
        <v>11891</v>
      </c>
      <c r="M4569" t="s">
        <v>24</v>
      </c>
      <c r="N4569" t="s">
        <v>11395</v>
      </c>
      <c r="O4569" t="s">
        <v>25</v>
      </c>
      <c r="P4569" t="s">
        <v>9372</v>
      </c>
      <c r="Q4569" t="s">
        <v>4989</v>
      </c>
    </row>
    <row r="4570" spans="1:17" x14ac:dyDescent="0.25">
      <c r="A4570" t="s">
        <v>11890</v>
      </c>
      <c r="B4570" t="s">
        <v>17</v>
      </c>
      <c r="C4570">
        <v>1</v>
      </c>
      <c r="D4570" t="s">
        <v>18</v>
      </c>
      <c r="E4570" t="s">
        <v>29</v>
      </c>
      <c r="F4570" s="1">
        <v>0.58333333333333337</v>
      </c>
      <c r="G4570" t="s">
        <v>9295</v>
      </c>
      <c r="H4570" t="s">
        <v>4987</v>
      </c>
      <c r="I4570">
        <v>60</v>
      </c>
      <c r="J4570">
        <v>27</v>
      </c>
      <c r="K4570" s="4">
        <v>1.1111010001111099E+44</v>
      </c>
      <c r="L4570" t="s">
        <v>11891</v>
      </c>
      <c r="M4570" t="s">
        <v>24</v>
      </c>
      <c r="N4570" t="s">
        <v>11395</v>
      </c>
      <c r="O4570" t="s">
        <v>25</v>
      </c>
      <c r="P4570" t="s">
        <v>20</v>
      </c>
      <c r="Q4570" t="s">
        <v>4990</v>
      </c>
    </row>
    <row r="4571" spans="1:17" x14ac:dyDescent="0.25">
      <c r="A4571" t="s">
        <v>11890</v>
      </c>
      <c r="B4571" t="s">
        <v>28</v>
      </c>
      <c r="C4571">
        <v>1</v>
      </c>
      <c r="D4571" t="s">
        <v>18</v>
      </c>
      <c r="E4571" t="s">
        <v>33</v>
      </c>
      <c r="F4571" s="1">
        <v>0.625</v>
      </c>
      <c r="G4571" t="s">
        <v>9220</v>
      </c>
      <c r="H4571" t="s">
        <v>4987</v>
      </c>
      <c r="I4571">
        <v>60</v>
      </c>
      <c r="J4571">
        <v>27</v>
      </c>
      <c r="K4571" s="4">
        <v>1.1111110001111099E+44</v>
      </c>
      <c r="L4571" t="s">
        <v>11891</v>
      </c>
      <c r="M4571" t="s">
        <v>24</v>
      </c>
      <c r="N4571" t="s">
        <v>11395</v>
      </c>
      <c r="O4571" t="s">
        <v>25</v>
      </c>
      <c r="P4571" t="s">
        <v>20</v>
      </c>
      <c r="Q4571" t="s">
        <v>4991</v>
      </c>
    </row>
    <row r="4572" spans="1:17" x14ac:dyDescent="0.25">
      <c r="A4572" t="s">
        <v>11890</v>
      </c>
      <c r="B4572" t="s">
        <v>32</v>
      </c>
      <c r="C4572">
        <v>1</v>
      </c>
      <c r="D4572" t="s">
        <v>18</v>
      </c>
      <c r="E4572" t="s">
        <v>37</v>
      </c>
      <c r="F4572" s="1">
        <v>0.45833333333333331</v>
      </c>
      <c r="G4572" t="s">
        <v>9220</v>
      </c>
      <c r="H4572" t="s">
        <v>4987</v>
      </c>
      <c r="I4572">
        <v>60</v>
      </c>
      <c r="J4572">
        <v>27</v>
      </c>
      <c r="K4572" s="4">
        <v>1.11101100011111E+44</v>
      </c>
      <c r="L4572" t="s">
        <v>11891</v>
      </c>
      <c r="M4572" t="s">
        <v>24</v>
      </c>
      <c r="N4572" t="s">
        <v>11395</v>
      </c>
      <c r="O4572" t="s">
        <v>25</v>
      </c>
      <c r="P4572" t="s">
        <v>20</v>
      </c>
      <c r="Q4572" t="s">
        <v>4992</v>
      </c>
    </row>
    <row r="4573" spans="1:17" x14ac:dyDescent="0.25">
      <c r="A4573" t="s">
        <v>11890</v>
      </c>
      <c r="B4573" t="s">
        <v>36</v>
      </c>
      <c r="C4573">
        <v>1</v>
      </c>
      <c r="D4573" t="s">
        <v>18</v>
      </c>
      <c r="E4573" t="s">
        <v>29</v>
      </c>
      <c r="F4573" s="1">
        <v>0.625</v>
      </c>
      <c r="G4573" t="s">
        <v>9198</v>
      </c>
      <c r="H4573" t="s">
        <v>38</v>
      </c>
      <c r="I4573">
        <v>120</v>
      </c>
      <c r="J4573">
        <v>27</v>
      </c>
      <c r="K4573" s="4">
        <v>9.9999999999999998E+37</v>
      </c>
      <c r="L4573" t="s">
        <v>38</v>
      </c>
      <c r="M4573" t="s">
        <v>24</v>
      </c>
      <c r="N4573" t="s">
        <v>11395</v>
      </c>
      <c r="O4573" t="s">
        <v>25</v>
      </c>
      <c r="P4573" t="s">
        <v>39</v>
      </c>
      <c r="Q4573" t="s">
        <v>4993</v>
      </c>
    </row>
    <row r="4574" spans="1:17" x14ac:dyDescent="0.25">
      <c r="A4574" t="s">
        <v>11892</v>
      </c>
      <c r="B4574" t="s">
        <v>405</v>
      </c>
      <c r="C4574">
        <v>1</v>
      </c>
      <c r="D4574" t="s">
        <v>18</v>
      </c>
      <c r="E4574" t="s">
        <v>33</v>
      </c>
      <c r="F4574" s="1">
        <v>0.54166666666666663</v>
      </c>
      <c r="G4574" t="s">
        <v>9538</v>
      </c>
      <c r="H4574" t="s">
        <v>3707</v>
      </c>
      <c r="I4574">
        <v>300</v>
      </c>
      <c r="J4574">
        <v>35</v>
      </c>
      <c r="K4574" s="4">
        <v>1.1111110001111099E+44</v>
      </c>
      <c r="L4574" t="s">
        <v>11893</v>
      </c>
      <c r="M4574" t="s">
        <v>24</v>
      </c>
      <c r="N4574" t="s">
        <v>11395</v>
      </c>
      <c r="O4574" t="s">
        <v>25</v>
      </c>
      <c r="P4574" t="s">
        <v>395</v>
      </c>
      <c r="Q4574" t="s">
        <v>4994</v>
      </c>
    </row>
    <row r="4575" spans="1:17" x14ac:dyDescent="0.25">
      <c r="A4575" t="s">
        <v>11892</v>
      </c>
      <c r="B4575" t="s">
        <v>17</v>
      </c>
      <c r="C4575">
        <v>1</v>
      </c>
      <c r="D4575" t="s">
        <v>18</v>
      </c>
      <c r="E4575" t="s">
        <v>19</v>
      </c>
      <c r="F4575" s="1">
        <v>0.41666666666666669</v>
      </c>
      <c r="G4575" t="s">
        <v>9349</v>
      </c>
      <c r="H4575" t="s">
        <v>3707</v>
      </c>
      <c r="I4575">
        <v>60</v>
      </c>
      <c r="J4575">
        <v>35</v>
      </c>
      <c r="K4575" s="4">
        <v>1.1111010001111099E+44</v>
      </c>
      <c r="L4575" t="s">
        <v>11893</v>
      </c>
      <c r="M4575" t="s">
        <v>24</v>
      </c>
      <c r="N4575" t="s">
        <v>11395</v>
      </c>
      <c r="O4575" t="s">
        <v>25</v>
      </c>
      <c r="P4575" t="s">
        <v>20</v>
      </c>
      <c r="Q4575" t="s">
        <v>4995</v>
      </c>
    </row>
    <row r="4576" spans="1:17" x14ac:dyDescent="0.25">
      <c r="A4576" t="s">
        <v>11892</v>
      </c>
      <c r="B4576" t="s">
        <v>28</v>
      </c>
      <c r="C4576">
        <v>1</v>
      </c>
      <c r="D4576" t="s">
        <v>18</v>
      </c>
      <c r="E4576" t="s">
        <v>29</v>
      </c>
      <c r="F4576" s="1">
        <v>0.58333333333333337</v>
      </c>
      <c r="G4576" t="s">
        <v>9220</v>
      </c>
      <c r="H4576" t="s">
        <v>3707</v>
      </c>
      <c r="I4576">
        <v>60</v>
      </c>
      <c r="J4576">
        <v>35</v>
      </c>
      <c r="K4576" s="4">
        <v>1.1111010001111099E+44</v>
      </c>
      <c r="L4576" t="s">
        <v>11893</v>
      </c>
      <c r="M4576" t="s">
        <v>24</v>
      </c>
      <c r="N4576" t="s">
        <v>11395</v>
      </c>
      <c r="O4576" t="s">
        <v>25</v>
      </c>
      <c r="P4576" t="s">
        <v>20</v>
      </c>
      <c r="Q4576" t="s">
        <v>4996</v>
      </c>
    </row>
    <row r="4577" spans="1:17" x14ac:dyDescent="0.25">
      <c r="A4577" t="s">
        <v>11892</v>
      </c>
      <c r="B4577" t="s">
        <v>32</v>
      </c>
      <c r="C4577">
        <v>1</v>
      </c>
      <c r="D4577" t="s">
        <v>18</v>
      </c>
      <c r="E4577" t="s">
        <v>42</v>
      </c>
      <c r="F4577" s="1">
        <v>0.66666666666666663</v>
      </c>
      <c r="G4577" t="s">
        <v>9220</v>
      </c>
      <c r="H4577" t="s">
        <v>3707</v>
      </c>
      <c r="I4577">
        <v>60</v>
      </c>
      <c r="J4577">
        <v>35</v>
      </c>
      <c r="K4577" s="4">
        <v>1.1111110001111099E+44</v>
      </c>
      <c r="L4577" t="s">
        <v>11893</v>
      </c>
      <c r="M4577" t="s">
        <v>24</v>
      </c>
      <c r="N4577" t="s">
        <v>11395</v>
      </c>
      <c r="O4577" t="s">
        <v>25</v>
      </c>
      <c r="P4577" t="s">
        <v>20</v>
      </c>
      <c r="Q4577" t="s">
        <v>4997</v>
      </c>
    </row>
    <row r="4578" spans="1:17" x14ac:dyDescent="0.25">
      <c r="A4578" t="s">
        <v>11894</v>
      </c>
      <c r="B4578" t="s">
        <v>391</v>
      </c>
      <c r="C4578">
        <v>1</v>
      </c>
      <c r="D4578" t="s">
        <v>18</v>
      </c>
      <c r="E4578" t="s">
        <v>33</v>
      </c>
      <c r="F4578" s="1">
        <v>0.625</v>
      </c>
      <c r="G4578" t="s">
        <v>11393</v>
      </c>
      <c r="H4578" t="s">
        <v>4987</v>
      </c>
      <c r="I4578">
        <v>120</v>
      </c>
      <c r="J4578">
        <v>29</v>
      </c>
      <c r="K4578" s="4">
        <v>1.1111000111111001E+24</v>
      </c>
      <c r="L4578" t="s">
        <v>11895</v>
      </c>
      <c r="M4578" t="s">
        <v>24</v>
      </c>
      <c r="N4578" t="s">
        <v>11395</v>
      </c>
      <c r="O4578" t="s">
        <v>66</v>
      </c>
      <c r="P4578" t="s">
        <v>9372</v>
      </c>
      <c r="Q4578" t="s">
        <v>4998</v>
      </c>
    </row>
    <row r="4579" spans="1:17" x14ac:dyDescent="0.25">
      <c r="A4579" t="s">
        <v>11894</v>
      </c>
      <c r="B4579" t="s">
        <v>163</v>
      </c>
      <c r="C4579">
        <v>1</v>
      </c>
      <c r="D4579" t="s">
        <v>18</v>
      </c>
      <c r="E4579" t="s">
        <v>37</v>
      </c>
      <c r="F4579" s="1">
        <v>0.625</v>
      </c>
      <c r="G4579" t="s">
        <v>11393</v>
      </c>
      <c r="H4579" t="s">
        <v>4987</v>
      </c>
      <c r="I4579">
        <v>120</v>
      </c>
      <c r="J4579">
        <v>29</v>
      </c>
      <c r="K4579" s="4">
        <v>1.1111100111111E+24</v>
      </c>
      <c r="L4579" t="s">
        <v>11895</v>
      </c>
      <c r="M4579" t="s">
        <v>24</v>
      </c>
      <c r="N4579" t="s">
        <v>11395</v>
      </c>
      <c r="O4579" t="s">
        <v>66</v>
      </c>
      <c r="P4579" t="s">
        <v>9205</v>
      </c>
      <c r="Q4579" t="s">
        <v>4999</v>
      </c>
    </row>
    <row r="4580" spans="1:17" x14ac:dyDescent="0.25">
      <c r="A4580" t="s">
        <v>11894</v>
      </c>
      <c r="B4580" t="s">
        <v>17</v>
      </c>
      <c r="C4580">
        <v>1</v>
      </c>
      <c r="D4580" t="s">
        <v>18</v>
      </c>
      <c r="E4580" t="s">
        <v>42</v>
      </c>
      <c r="F4580" s="1">
        <v>0.66666666666666663</v>
      </c>
      <c r="G4580" t="s">
        <v>9220</v>
      </c>
      <c r="H4580" t="s">
        <v>4987</v>
      </c>
      <c r="I4580">
        <v>60</v>
      </c>
      <c r="J4580">
        <v>29</v>
      </c>
      <c r="K4580" s="4">
        <v>1.1111100111111E+24</v>
      </c>
      <c r="L4580" t="s">
        <v>11895</v>
      </c>
      <c r="M4580" t="s">
        <v>24</v>
      </c>
      <c r="N4580" t="s">
        <v>11395</v>
      </c>
      <c r="O4580" t="s">
        <v>66</v>
      </c>
      <c r="P4580" t="s">
        <v>20</v>
      </c>
      <c r="Q4580" t="s">
        <v>5000</v>
      </c>
    </row>
    <row r="4581" spans="1:17" x14ac:dyDescent="0.25">
      <c r="A4581" t="s">
        <v>11894</v>
      </c>
      <c r="B4581" t="s">
        <v>28</v>
      </c>
      <c r="C4581">
        <v>1</v>
      </c>
      <c r="D4581" t="s">
        <v>18</v>
      </c>
      <c r="E4581" t="s">
        <v>33</v>
      </c>
      <c r="F4581" s="1">
        <v>0.375</v>
      </c>
      <c r="G4581" t="s">
        <v>9220</v>
      </c>
      <c r="H4581" t="s">
        <v>4987</v>
      </c>
      <c r="I4581">
        <v>60</v>
      </c>
      <c r="J4581">
        <v>29</v>
      </c>
      <c r="K4581" s="4">
        <v>1.1111100111111E+24</v>
      </c>
      <c r="L4581" t="s">
        <v>11895</v>
      </c>
      <c r="M4581" t="s">
        <v>24</v>
      </c>
      <c r="N4581" t="s">
        <v>11395</v>
      </c>
      <c r="O4581" t="s">
        <v>66</v>
      </c>
      <c r="P4581" t="s">
        <v>20</v>
      </c>
      <c r="Q4581" t="s">
        <v>5001</v>
      </c>
    </row>
    <row r="4582" spans="1:17" x14ac:dyDescent="0.25">
      <c r="A4582" t="s">
        <v>11894</v>
      </c>
      <c r="B4582" t="s">
        <v>32</v>
      </c>
      <c r="C4582">
        <v>1</v>
      </c>
      <c r="D4582" t="s">
        <v>18</v>
      </c>
      <c r="E4582" t="s">
        <v>37</v>
      </c>
      <c r="F4582" s="1">
        <v>0.5</v>
      </c>
      <c r="G4582" t="s">
        <v>9220</v>
      </c>
      <c r="H4582" t="s">
        <v>4987</v>
      </c>
      <c r="I4582">
        <v>60</v>
      </c>
      <c r="J4582">
        <v>29</v>
      </c>
      <c r="K4582" s="4">
        <v>1.1111100111111E+24</v>
      </c>
      <c r="L4582" t="s">
        <v>11895</v>
      </c>
      <c r="M4582" t="s">
        <v>24</v>
      </c>
      <c r="N4582" t="s">
        <v>11395</v>
      </c>
      <c r="O4582" t="s">
        <v>66</v>
      </c>
      <c r="P4582" t="s">
        <v>20</v>
      </c>
      <c r="Q4582" t="s">
        <v>5002</v>
      </c>
    </row>
    <row r="4583" spans="1:17" x14ac:dyDescent="0.25">
      <c r="A4583" t="s">
        <v>11894</v>
      </c>
      <c r="B4583" t="s">
        <v>36</v>
      </c>
      <c r="C4583">
        <v>1</v>
      </c>
      <c r="D4583" t="s">
        <v>18</v>
      </c>
      <c r="E4583" t="s">
        <v>33</v>
      </c>
      <c r="F4583" s="1">
        <v>0.625</v>
      </c>
      <c r="G4583" t="s">
        <v>9186</v>
      </c>
      <c r="H4583" t="s">
        <v>38</v>
      </c>
      <c r="I4583">
        <v>120</v>
      </c>
      <c r="J4583">
        <v>29</v>
      </c>
      <c r="K4583" s="4">
        <v>1E+19</v>
      </c>
      <c r="L4583" t="s">
        <v>38</v>
      </c>
      <c r="M4583" t="s">
        <v>24</v>
      </c>
      <c r="N4583" t="s">
        <v>11395</v>
      </c>
      <c r="O4583" t="s">
        <v>66</v>
      </c>
      <c r="P4583" t="s">
        <v>39</v>
      </c>
      <c r="Q4583" t="s">
        <v>5003</v>
      </c>
    </row>
    <row r="4584" spans="1:17" x14ac:dyDescent="0.25">
      <c r="A4584" t="s">
        <v>11896</v>
      </c>
      <c r="B4584" t="s">
        <v>405</v>
      </c>
      <c r="C4584">
        <v>1</v>
      </c>
      <c r="D4584" t="s">
        <v>18</v>
      </c>
      <c r="E4584" t="s">
        <v>42</v>
      </c>
      <c r="F4584" s="1">
        <v>0.45833333333333331</v>
      </c>
      <c r="G4584" t="s">
        <v>9538</v>
      </c>
      <c r="H4584" t="s">
        <v>517</v>
      </c>
      <c r="I4584">
        <v>180</v>
      </c>
      <c r="J4584">
        <v>20</v>
      </c>
      <c r="K4584" s="4">
        <v>1.1111110001111099E+44</v>
      </c>
      <c r="L4584" t="s">
        <v>11897</v>
      </c>
      <c r="M4584" t="s">
        <v>24</v>
      </c>
      <c r="N4584" t="s">
        <v>11395</v>
      </c>
      <c r="O4584" t="s">
        <v>25</v>
      </c>
      <c r="P4584" t="s">
        <v>395</v>
      </c>
      <c r="Q4584" t="s">
        <v>5004</v>
      </c>
    </row>
    <row r="4585" spans="1:17" x14ac:dyDescent="0.25">
      <c r="A4585" t="s">
        <v>11896</v>
      </c>
      <c r="B4585" t="s">
        <v>17</v>
      </c>
      <c r="C4585">
        <v>1</v>
      </c>
      <c r="D4585" t="s">
        <v>18</v>
      </c>
      <c r="E4585" t="s">
        <v>42</v>
      </c>
      <c r="F4585" s="1">
        <v>0.41666666666666669</v>
      </c>
      <c r="G4585" t="s">
        <v>11898</v>
      </c>
      <c r="H4585" t="s">
        <v>11899</v>
      </c>
      <c r="I4585">
        <v>60</v>
      </c>
      <c r="J4585">
        <v>20</v>
      </c>
      <c r="K4585" s="4">
        <v>1.1111110001111099E+44</v>
      </c>
      <c r="L4585" t="s">
        <v>11897</v>
      </c>
      <c r="M4585" t="s">
        <v>24</v>
      </c>
      <c r="N4585" t="s">
        <v>11395</v>
      </c>
      <c r="O4585" t="s">
        <v>25</v>
      </c>
      <c r="P4585" t="s">
        <v>20</v>
      </c>
      <c r="Q4585" t="s">
        <v>5005</v>
      </c>
    </row>
    <row r="4586" spans="1:17" x14ac:dyDescent="0.25">
      <c r="A4586" t="s">
        <v>11896</v>
      </c>
      <c r="B4586" t="s">
        <v>28</v>
      </c>
      <c r="C4586">
        <v>1</v>
      </c>
      <c r="D4586" t="s">
        <v>18</v>
      </c>
      <c r="E4586" t="s">
        <v>29</v>
      </c>
      <c r="F4586" s="1">
        <v>0.54166666666666663</v>
      </c>
      <c r="G4586" t="s">
        <v>9220</v>
      </c>
      <c r="H4586" t="s">
        <v>11900</v>
      </c>
      <c r="I4586">
        <v>60</v>
      </c>
      <c r="J4586">
        <v>20</v>
      </c>
      <c r="K4586" s="4">
        <v>1.1111010001111099E+44</v>
      </c>
      <c r="L4586" t="s">
        <v>11897</v>
      </c>
      <c r="M4586" t="s">
        <v>24</v>
      </c>
      <c r="N4586" t="s">
        <v>11395</v>
      </c>
      <c r="O4586" t="s">
        <v>25</v>
      </c>
      <c r="P4586" t="s">
        <v>20</v>
      </c>
      <c r="Q4586" t="s">
        <v>5006</v>
      </c>
    </row>
    <row r="4587" spans="1:17" x14ac:dyDescent="0.25">
      <c r="A4587" t="s">
        <v>11896</v>
      </c>
      <c r="B4587" t="s">
        <v>32</v>
      </c>
      <c r="C4587">
        <v>1</v>
      </c>
      <c r="D4587" t="s">
        <v>18</v>
      </c>
      <c r="E4587" t="s">
        <v>19</v>
      </c>
      <c r="F4587" s="1">
        <v>0.5</v>
      </c>
      <c r="G4587" t="s">
        <v>9220</v>
      </c>
      <c r="H4587" t="s">
        <v>11901</v>
      </c>
      <c r="I4587">
        <v>60</v>
      </c>
      <c r="J4587">
        <v>20</v>
      </c>
      <c r="K4587" s="4">
        <v>1.1111010001111099E+44</v>
      </c>
      <c r="L4587" t="s">
        <v>11897</v>
      </c>
      <c r="M4587" t="s">
        <v>24</v>
      </c>
      <c r="N4587" t="s">
        <v>11395</v>
      </c>
      <c r="O4587" t="s">
        <v>25</v>
      </c>
      <c r="P4587" t="s">
        <v>20</v>
      </c>
      <c r="Q4587" t="s">
        <v>5007</v>
      </c>
    </row>
    <row r="4588" spans="1:17" x14ac:dyDescent="0.25">
      <c r="A4588" t="s">
        <v>11896</v>
      </c>
      <c r="B4588" t="s">
        <v>479</v>
      </c>
      <c r="C4588">
        <v>1</v>
      </c>
      <c r="D4588" t="s">
        <v>18</v>
      </c>
      <c r="E4588" t="s">
        <v>33</v>
      </c>
      <c r="F4588" s="1">
        <v>0.375</v>
      </c>
      <c r="G4588" t="s">
        <v>9220</v>
      </c>
      <c r="H4588" t="s">
        <v>11902</v>
      </c>
      <c r="I4588">
        <v>60</v>
      </c>
      <c r="J4588">
        <v>20</v>
      </c>
      <c r="K4588" s="4">
        <v>1.1111110001111099E+44</v>
      </c>
      <c r="L4588" t="s">
        <v>11897</v>
      </c>
      <c r="M4588" t="s">
        <v>24</v>
      </c>
      <c r="N4588" t="s">
        <v>11395</v>
      </c>
      <c r="O4588" t="s">
        <v>25</v>
      </c>
      <c r="P4588" t="s">
        <v>20</v>
      </c>
      <c r="Q4588" t="s">
        <v>5008</v>
      </c>
    </row>
    <row r="4589" spans="1:17" x14ac:dyDescent="0.25">
      <c r="A4589" t="s">
        <v>11903</v>
      </c>
      <c r="B4589" t="s">
        <v>405</v>
      </c>
      <c r="C4589">
        <v>1</v>
      </c>
      <c r="D4589" t="s">
        <v>18</v>
      </c>
      <c r="E4589" t="s">
        <v>42</v>
      </c>
      <c r="F4589" s="1">
        <v>0.45833333333333331</v>
      </c>
      <c r="G4589" t="s">
        <v>9301</v>
      </c>
      <c r="H4589" t="s">
        <v>11904</v>
      </c>
      <c r="I4589">
        <v>180</v>
      </c>
      <c r="J4589">
        <v>20</v>
      </c>
      <c r="K4589" s="4">
        <v>1.1111100111111E+24</v>
      </c>
      <c r="L4589" t="s">
        <v>11905</v>
      </c>
      <c r="M4589" t="s">
        <v>24</v>
      </c>
      <c r="N4589" t="s">
        <v>11395</v>
      </c>
      <c r="O4589" t="s">
        <v>66</v>
      </c>
      <c r="P4589" t="s">
        <v>395</v>
      </c>
      <c r="Q4589" t="s">
        <v>5011</v>
      </c>
    </row>
    <row r="4590" spans="1:17" x14ac:dyDescent="0.25">
      <c r="A4590" t="s">
        <v>11903</v>
      </c>
      <c r="B4590" t="s">
        <v>17</v>
      </c>
      <c r="C4590">
        <v>1</v>
      </c>
      <c r="D4590" t="s">
        <v>18</v>
      </c>
      <c r="E4590" t="s">
        <v>29</v>
      </c>
      <c r="F4590" s="1">
        <v>0.41666666666666669</v>
      </c>
      <c r="G4590" t="s">
        <v>9235</v>
      </c>
      <c r="H4590" t="s">
        <v>11906</v>
      </c>
      <c r="I4590">
        <v>60</v>
      </c>
      <c r="J4590">
        <v>20</v>
      </c>
      <c r="K4590" s="4">
        <v>1.1111100111111E+24</v>
      </c>
      <c r="L4590" t="s">
        <v>11905</v>
      </c>
      <c r="M4590" t="s">
        <v>24</v>
      </c>
      <c r="N4590" t="s">
        <v>11395</v>
      </c>
      <c r="O4590" t="s">
        <v>66</v>
      </c>
      <c r="P4590" t="s">
        <v>20</v>
      </c>
      <c r="Q4590" t="s">
        <v>5012</v>
      </c>
    </row>
    <row r="4591" spans="1:17" x14ac:dyDescent="0.25">
      <c r="A4591" t="s">
        <v>11903</v>
      </c>
      <c r="B4591" t="s">
        <v>28</v>
      </c>
      <c r="C4591">
        <v>1</v>
      </c>
      <c r="D4591" t="s">
        <v>18</v>
      </c>
      <c r="E4591" t="s">
        <v>42</v>
      </c>
      <c r="F4591" s="1">
        <v>0.41666666666666669</v>
      </c>
      <c r="G4591" t="s">
        <v>158</v>
      </c>
      <c r="H4591" t="s">
        <v>11907</v>
      </c>
      <c r="I4591">
        <v>60</v>
      </c>
      <c r="J4591">
        <v>20</v>
      </c>
      <c r="K4591" s="4">
        <v>1.1111100111111E+24</v>
      </c>
      <c r="L4591" t="s">
        <v>11905</v>
      </c>
      <c r="M4591" t="s">
        <v>24</v>
      </c>
      <c r="N4591" t="s">
        <v>11395</v>
      </c>
      <c r="O4591" t="s">
        <v>66</v>
      </c>
      <c r="P4591" t="s">
        <v>20</v>
      </c>
      <c r="Q4591" t="s">
        <v>5013</v>
      </c>
    </row>
    <row r="4592" spans="1:17" x14ac:dyDescent="0.25">
      <c r="A4592" t="s">
        <v>11903</v>
      </c>
      <c r="B4592" t="s">
        <v>32</v>
      </c>
      <c r="C4592">
        <v>1</v>
      </c>
      <c r="D4592" t="s">
        <v>18</v>
      </c>
      <c r="E4592" t="s">
        <v>37</v>
      </c>
      <c r="F4592" s="1">
        <v>0.41666666666666669</v>
      </c>
      <c r="G4592" t="s">
        <v>9195</v>
      </c>
      <c r="H4592" t="s">
        <v>11908</v>
      </c>
      <c r="I4592">
        <v>60</v>
      </c>
      <c r="J4592">
        <v>20</v>
      </c>
      <c r="K4592" s="4">
        <v>1.1111100111111E+24</v>
      </c>
      <c r="L4592" t="s">
        <v>11905</v>
      </c>
      <c r="M4592" t="s">
        <v>24</v>
      </c>
      <c r="N4592" t="s">
        <v>11395</v>
      </c>
      <c r="O4592" t="s">
        <v>66</v>
      </c>
      <c r="P4592" t="s">
        <v>20</v>
      </c>
      <c r="Q4592" t="s">
        <v>5014</v>
      </c>
    </row>
    <row r="4593" spans="1:17" x14ac:dyDescent="0.25">
      <c r="A4593" t="s">
        <v>11909</v>
      </c>
      <c r="B4593" t="s">
        <v>391</v>
      </c>
      <c r="C4593">
        <v>1</v>
      </c>
      <c r="D4593" t="s">
        <v>18</v>
      </c>
      <c r="E4593" t="s">
        <v>19</v>
      </c>
      <c r="F4593" s="1">
        <v>0.54166666666666663</v>
      </c>
      <c r="G4593" t="s">
        <v>10771</v>
      </c>
      <c r="H4593" t="s">
        <v>38</v>
      </c>
      <c r="I4593">
        <v>60</v>
      </c>
      <c r="J4593">
        <v>4</v>
      </c>
      <c r="K4593" s="4">
        <v>1.1110100011111E+43</v>
      </c>
      <c r="L4593" t="s">
        <v>11910</v>
      </c>
      <c r="M4593" t="s">
        <v>24</v>
      </c>
      <c r="N4593" t="s">
        <v>10549</v>
      </c>
      <c r="O4593" t="s">
        <v>25</v>
      </c>
      <c r="P4593" t="s">
        <v>9372</v>
      </c>
      <c r="Q4593" t="s">
        <v>5015</v>
      </c>
    </row>
    <row r="4594" spans="1:17" x14ac:dyDescent="0.25">
      <c r="A4594" t="s">
        <v>11909</v>
      </c>
      <c r="B4594" t="s">
        <v>391</v>
      </c>
      <c r="C4594">
        <v>2</v>
      </c>
      <c r="D4594" t="s">
        <v>18</v>
      </c>
      <c r="E4594" t="s">
        <v>19</v>
      </c>
      <c r="F4594" s="1">
        <v>0.66666666666666663</v>
      </c>
      <c r="G4594" t="s">
        <v>10771</v>
      </c>
      <c r="H4594" t="s">
        <v>38</v>
      </c>
      <c r="I4594">
        <v>60</v>
      </c>
      <c r="J4594">
        <v>4</v>
      </c>
      <c r="K4594" s="4">
        <v>1.1110100011111E+43</v>
      </c>
      <c r="L4594" t="s">
        <v>11910</v>
      </c>
      <c r="M4594" t="s">
        <v>24</v>
      </c>
      <c r="N4594" t="s">
        <v>10549</v>
      </c>
      <c r="O4594" t="s">
        <v>25</v>
      </c>
      <c r="P4594" t="s">
        <v>9372</v>
      </c>
      <c r="Q4594" t="s">
        <v>5016</v>
      </c>
    </row>
    <row r="4595" spans="1:17" x14ac:dyDescent="0.25">
      <c r="A4595" t="s">
        <v>11909</v>
      </c>
      <c r="B4595" t="s">
        <v>391</v>
      </c>
      <c r="C4595">
        <v>3</v>
      </c>
      <c r="D4595" t="s">
        <v>18</v>
      </c>
      <c r="E4595" t="s">
        <v>19</v>
      </c>
      <c r="F4595" s="1">
        <v>0.45833333333333331</v>
      </c>
      <c r="G4595" t="s">
        <v>10771</v>
      </c>
      <c r="H4595" t="s">
        <v>38</v>
      </c>
      <c r="I4595">
        <v>60</v>
      </c>
      <c r="J4595">
        <v>5</v>
      </c>
      <c r="K4595" s="4">
        <v>1.1110100011111E+43</v>
      </c>
      <c r="L4595" t="s">
        <v>11910</v>
      </c>
      <c r="M4595" t="s">
        <v>24</v>
      </c>
      <c r="N4595" t="s">
        <v>10549</v>
      </c>
      <c r="O4595" t="s">
        <v>25</v>
      </c>
      <c r="P4595" t="s">
        <v>9372</v>
      </c>
      <c r="Q4595" t="s">
        <v>5017</v>
      </c>
    </row>
    <row r="4596" spans="1:17" x14ac:dyDescent="0.25">
      <c r="A4596" t="s">
        <v>11909</v>
      </c>
      <c r="B4596" t="s">
        <v>391</v>
      </c>
      <c r="C4596">
        <v>4</v>
      </c>
      <c r="D4596" t="s">
        <v>18</v>
      </c>
      <c r="E4596" t="s">
        <v>19</v>
      </c>
      <c r="F4596" s="1">
        <v>0.58333333333333337</v>
      </c>
      <c r="G4596" t="s">
        <v>10771</v>
      </c>
      <c r="H4596" t="s">
        <v>38</v>
      </c>
      <c r="I4596">
        <v>60</v>
      </c>
      <c r="J4596">
        <v>5</v>
      </c>
      <c r="K4596" s="4">
        <v>1.1110100011111E+43</v>
      </c>
      <c r="L4596" t="s">
        <v>11910</v>
      </c>
      <c r="M4596" t="s">
        <v>24</v>
      </c>
      <c r="N4596" t="s">
        <v>10549</v>
      </c>
      <c r="O4596" t="s">
        <v>25</v>
      </c>
      <c r="P4596" t="s">
        <v>9372</v>
      </c>
      <c r="Q4596" t="s">
        <v>5018</v>
      </c>
    </row>
    <row r="4597" spans="1:17" x14ac:dyDescent="0.25">
      <c r="A4597" t="s">
        <v>11909</v>
      </c>
      <c r="B4597" t="s">
        <v>17</v>
      </c>
      <c r="C4597">
        <v>1</v>
      </c>
      <c r="D4597" t="s">
        <v>18</v>
      </c>
      <c r="E4597" t="s">
        <v>29</v>
      </c>
      <c r="F4597" s="1">
        <v>0.41666666666666669</v>
      </c>
      <c r="G4597" t="s">
        <v>9358</v>
      </c>
      <c r="H4597" t="s">
        <v>11911</v>
      </c>
      <c r="I4597">
        <v>60</v>
      </c>
      <c r="J4597">
        <v>18</v>
      </c>
      <c r="K4597" s="4">
        <v>1.1111010001111099E+44</v>
      </c>
      <c r="L4597" t="s">
        <v>11910</v>
      </c>
      <c r="M4597" t="s">
        <v>24</v>
      </c>
      <c r="N4597" t="s">
        <v>10549</v>
      </c>
      <c r="O4597" t="s">
        <v>25</v>
      </c>
      <c r="P4597" t="s">
        <v>20</v>
      </c>
      <c r="Q4597" t="s">
        <v>5019</v>
      </c>
    </row>
    <row r="4598" spans="1:17" x14ac:dyDescent="0.25">
      <c r="A4598" t="s">
        <v>11909</v>
      </c>
      <c r="B4598" t="s">
        <v>28</v>
      </c>
      <c r="C4598">
        <v>1</v>
      </c>
      <c r="D4598" t="s">
        <v>18</v>
      </c>
      <c r="E4598" t="s">
        <v>33</v>
      </c>
      <c r="F4598" s="1">
        <v>0.45833333333333331</v>
      </c>
      <c r="G4598" t="s">
        <v>9354</v>
      </c>
      <c r="H4598" t="s">
        <v>11912</v>
      </c>
      <c r="I4598">
        <v>60</v>
      </c>
      <c r="J4598">
        <v>18</v>
      </c>
      <c r="K4598" s="4">
        <v>1.1111110001111099E+44</v>
      </c>
      <c r="L4598" t="s">
        <v>11910</v>
      </c>
      <c r="M4598" t="s">
        <v>24</v>
      </c>
      <c r="N4598" t="s">
        <v>10549</v>
      </c>
      <c r="O4598" t="s">
        <v>25</v>
      </c>
      <c r="P4598" t="s">
        <v>20</v>
      </c>
      <c r="Q4598" t="s">
        <v>5020</v>
      </c>
    </row>
    <row r="4599" spans="1:17" x14ac:dyDescent="0.25">
      <c r="A4599" t="s">
        <v>11909</v>
      </c>
      <c r="B4599" t="s">
        <v>32</v>
      </c>
      <c r="C4599">
        <v>1</v>
      </c>
      <c r="D4599" t="s">
        <v>18</v>
      </c>
      <c r="E4599" t="s">
        <v>37</v>
      </c>
      <c r="F4599" s="1">
        <v>0.45833333333333331</v>
      </c>
      <c r="G4599" t="s">
        <v>9358</v>
      </c>
      <c r="H4599" t="s">
        <v>11913</v>
      </c>
      <c r="I4599">
        <v>60</v>
      </c>
      <c r="J4599">
        <v>18</v>
      </c>
      <c r="K4599" s="4">
        <v>1.11101100011111E+44</v>
      </c>
      <c r="L4599" t="s">
        <v>11910</v>
      </c>
      <c r="M4599" t="s">
        <v>24</v>
      </c>
      <c r="N4599" t="s">
        <v>10549</v>
      </c>
      <c r="O4599" t="s">
        <v>25</v>
      </c>
      <c r="P4599" t="s">
        <v>20</v>
      </c>
      <c r="Q4599" t="s">
        <v>5021</v>
      </c>
    </row>
    <row r="4600" spans="1:17" x14ac:dyDescent="0.25">
      <c r="A4600" t="s">
        <v>11909</v>
      </c>
      <c r="B4600" t="s">
        <v>479</v>
      </c>
      <c r="C4600">
        <v>1</v>
      </c>
      <c r="D4600" t="s">
        <v>18</v>
      </c>
      <c r="E4600" t="s">
        <v>37</v>
      </c>
      <c r="F4600" s="1">
        <v>0.33333333333333331</v>
      </c>
      <c r="G4600" t="s">
        <v>9354</v>
      </c>
      <c r="H4600" t="s">
        <v>38</v>
      </c>
      <c r="I4600">
        <v>60</v>
      </c>
      <c r="J4600">
        <v>18</v>
      </c>
      <c r="K4600" s="4">
        <v>1E+42</v>
      </c>
      <c r="L4600" t="s">
        <v>38</v>
      </c>
      <c r="M4600" t="s">
        <v>24</v>
      </c>
      <c r="N4600" t="s">
        <v>10549</v>
      </c>
      <c r="O4600" t="s">
        <v>25</v>
      </c>
      <c r="P4600" t="s">
        <v>20</v>
      </c>
      <c r="Q4600" t="s">
        <v>5022</v>
      </c>
    </row>
    <row r="4601" spans="1:17" x14ac:dyDescent="0.25">
      <c r="A4601" t="s">
        <v>11909</v>
      </c>
      <c r="B4601" t="s">
        <v>44</v>
      </c>
      <c r="C4601">
        <v>1</v>
      </c>
      <c r="D4601" t="s">
        <v>18</v>
      </c>
      <c r="E4601" t="s">
        <v>37</v>
      </c>
      <c r="F4601" s="1">
        <v>0.5</v>
      </c>
      <c r="G4601" t="s">
        <v>9227</v>
      </c>
      <c r="H4601" t="s">
        <v>5009</v>
      </c>
      <c r="I4601">
        <v>60</v>
      </c>
      <c r="J4601">
        <v>18</v>
      </c>
      <c r="K4601" s="4">
        <v>1.11101100011111E+44</v>
      </c>
      <c r="L4601" t="s">
        <v>38</v>
      </c>
      <c r="M4601" t="s">
        <v>24</v>
      </c>
      <c r="N4601" t="s">
        <v>11395</v>
      </c>
      <c r="O4601" t="s">
        <v>25</v>
      </c>
      <c r="P4601" t="s">
        <v>45</v>
      </c>
      <c r="Q4601" t="s">
        <v>5023</v>
      </c>
    </row>
    <row r="4602" spans="1:17" x14ac:dyDescent="0.25">
      <c r="A4602" t="s">
        <v>11914</v>
      </c>
      <c r="B4602" t="s">
        <v>391</v>
      </c>
      <c r="C4602">
        <v>1</v>
      </c>
      <c r="D4602" t="s">
        <v>18</v>
      </c>
      <c r="E4602" t="s">
        <v>33</v>
      </c>
      <c r="F4602" s="1">
        <v>0.375</v>
      </c>
      <c r="G4602" t="s">
        <v>9575</v>
      </c>
      <c r="H4602" t="s">
        <v>4975</v>
      </c>
      <c r="I4602">
        <v>60</v>
      </c>
      <c r="J4602">
        <v>0</v>
      </c>
      <c r="K4602" s="4">
        <v>1.111100111111E+23</v>
      </c>
      <c r="L4602" t="s">
        <v>11915</v>
      </c>
      <c r="M4602" t="s">
        <v>24</v>
      </c>
      <c r="N4602" t="s">
        <v>11395</v>
      </c>
      <c r="O4602" t="s">
        <v>66</v>
      </c>
      <c r="P4602" t="s">
        <v>9372</v>
      </c>
      <c r="Q4602" t="s">
        <v>5024</v>
      </c>
    </row>
    <row r="4603" spans="1:17" x14ac:dyDescent="0.25">
      <c r="A4603" t="s">
        <v>11914</v>
      </c>
      <c r="B4603" t="s">
        <v>391</v>
      </c>
      <c r="C4603">
        <v>2</v>
      </c>
      <c r="D4603" t="s">
        <v>18</v>
      </c>
      <c r="E4603" t="s">
        <v>33</v>
      </c>
      <c r="F4603" s="1">
        <v>0.45833333333333331</v>
      </c>
      <c r="G4603" t="s">
        <v>9575</v>
      </c>
      <c r="H4603" t="s">
        <v>4975</v>
      </c>
      <c r="I4603">
        <v>60</v>
      </c>
      <c r="J4603">
        <v>7</v>
      </c>
      <c r="K4603" s="4">
        <v>1.111100111111E+23</v>
      </c>
      <c r="L4603" t="s">
        <v>11915</v>
      </c>
      <c r="M4603" t="s">
        <v>24</v>
      </c>
      <c r="N4603" t="s">
        <v>11395</v>
      </c>
      <c r="O4603" t="s">
        <v>66</v>
      </c>
      <c r="P4603" t="s">
        <v>9372</v>
      </c>
      <c r="Q4603" t="s">
        <v>5025</v>
      </c>
    </row>
    <row r="4604" spans="1:17" x14ac:dyDescent="0.25">
      <c r="A4604" t="s">
        <v>11914</v>
      </c>
      <c r="B4604" t="s">
        <v>391</v>
      </c>
      <c r="C4604">
        <v>3</v>
      </c>
      <c r="D4604" t="s">
        <v>18</v>
      </c>
      <c r="E4604" t="s">
        <v>33</v>
      </c>
      <c r="F4604" s="1">
        <v>0.41666666666666669</v>
      </c>
      <c r="G4604" t="s">
        <v>9575</v>
      </c>
      <c r="H4604" t="s">
        <v>4975</v>
      </c>
      <c r="I4604">
        <v>60</v>
      </c>
      <c r="J4604">
        <v>9</v>
      </c>
      <c r="K4604" s="4">
        <v>1.111100111111E+23</v>
      </c>
      <c r="L4604" t="s">
        <v>11915</v>
      </c>
      <c r="M4604" t="s">
        <v>24</v>
      </c>
      <c r="N4604" t="s">
        <v>11395</v>
      </c>
      <c r="O4604" t="s">
        <v>66</v>
      </c>
      <c r="P4604" t="s">
        <v>9372</v>
      </c>
      <c r="Q4604" t="s">
        <v>5026</v>
      </c>
    </row>
    <row r="4605" spans="1:17" x14ac:dyDescent="0.25">
      <c r="A4605" t="s">
        <v>11914</v>
      </c>
      <c r="B4605" t="s">
        <v>17</v>
      </c>
      <c r="C4605">
        <v>1</v>
      </c>
      <c r="D4605" t="s">
        <v>18</v>
      </c>
      <c r="E4605" t="s">
        <v>19</v>
      </c>
      <c r="F4605" s="1">
        <v>0.45833333333333331</v>
      </c>
      <c r="G4605" t="s">
        <v>9167</v>
      </c>
      <c r="H4605" t="s">
        <v>4975</v>
      </c>
      <c r="I4605">
        <v>60</v>
      </c>
      <c r="J4605">
        <v>18</v>
      </c>
      <c r="K4605" s="4">
        <v>1.1111100111111E+24</v>
      </c>
      <c r="L4605" t="s">
        <v>11915</v>
      </c>
      <c r="M4605" t="s">
        <v>24</v>
      </c>
      <c r="N4605" t="s">
        <v>11395</v>
      </c>
      <c r="O4605" t="s">
        <v>66</v>
      </c>
      <c r="P4605" t="s">
        <v>20</v>
      </c>
      <c r="Q4605" t="s">
        <v>5027</v>
      </c>
    </row>
    <row r="4606" spans="1:17" x14ac:dyDescent="0.25">
      <c r="A4606" t="s">
        <v>11914</v>
      </c>
      <c r="B4606" t="s">
        <v>28</v>
      </c>
      <c r="C4606">
        <v>1</v>
      </c>
      <c r="D4606" t="s">
        <v>18</v>
      </c>
      <c r="E4606" t="s">
        <v>29</v>
      </c>
      <c r="F4606" s="1">
        <v>0.54166666666666663</v>
      </c>
      <c r="G4606" t="s">
        <v>9167</v>
      </c>
      <c r="H4606" t="s">
        <v>4975</v>
      </c>
      <c r="I4606">
        <v>60</v>
      </c>
      <c r="J4606">
        <v>18</v>
      </c>
      <c r="K4606" s="4">
        <v>1.1111100111111E+24</v>
      </c>
      <c r="L4606" t="s">
        <v>11915</v>
      </c>
      <c r="M4606" t="s">
        <v>24</v>
      </c>
      <c r="N4606" t="s">
        <v>11395</v>
      </c>
      <c r="O4606" t="s">
        <v>66</v>
      </c>
      <c r="P4606" t="s">
        <v>20</v>
      </c>
      <c r="Q4606" t="s">
        <v>5028</v>
      </c>
    </row>
    <row r="4607" spans="1:17" x14ac:dyDescent="0.25">
      <c r="A4607" t="s">
        <v>11914</v>
      </c>
      <c r="B4607" t="s">
        <v>32</v>
      </c>
      <c r="C4607">
        <v>1</v>
      </c>
      <c r="D4607" t="s">
        <v>18</v>
      </c>
      <c r="E4607" t="s">
        <v>37</v>
      </c>
      <c r="F4607" s="1">
        <v>0.54166666666666663</v>
      </c>
      <c r="G4607" t="s">
        <v>9267</v>
      </c>
      <c r="H4607" t="s">
        <v>4975</v>
      </c>
      <c r="I4607">
        <v>60</v>
      </c>
      <c r="J4607">
        <v>18</v>
      </c>
      <c r="K4607" s="4">
        <v>1.1111100111111E+24</v>
      </c>
      <c r="L4607" t="s">
        <v>11915</v>
      </c>
      <c r="M4607" t="s">
        <v>24</v>
      </c>
      <c r="N4607" t="s">
        <v>11395</v>
      </c>
      <c r="O4607" t="s">
        <v>66</v>
      </c>
      <c r="P4607" t="s">
        <v>20</v>
      </c>
      <c r="Q4607" t="s">
        <v>5029</v>
      </c>
    </row>
    <row r="4608" spans="1:17" x14ac:dyDescent="0.25">
      <c r="A4608" t="s">
        <v>11916</v>
      </c>
      <c r="B4608" t="s">
        <v>405</v>
      </c>
      <c r="C4608">
        <v>1</v>
      </c>
      <c r="D4608" t="s">
        <v>18</v>
      </c>
      <c r="E4608" t="s">
        <v>42</v>
      </c>
      <c r="F4608" s="1">
        <v>0.5</v>
      </c>
      <c r="G4608" t="s">
        <v>11393</v>
      </c>
      <c r="H4608" t="s">
        <v>5009</v>
      </c>
      <c r="I4608">
        <v>300</v>
      </c>
      <c r="J4608">
        <v>10</v>
      </c>
      <c r="K4608" s="4">
        <v>1.1111100011111E+43</v>
      </c>
      <c r="L4608" t="s">
        <v>11917</v>
      </c>
      <c r="M4608" t="s">
        <v>24</v>
      </c>
      <c r="N4608" t="s">
        <v>11395</v>
      </c>
      <c r="O4608" t="s">
        <v>25</v>
      </c>
      <c r="P4608" t="s">
        <v>395</v>
      </c>
      <c r="Q4608" t="s">
        <v>5030</v>
      </c>
    </row>
    <row r="4609" spans="1:17" x14ac:dyDescent="0.25">
      <c r="A4609" t="s">
        <v>11916</v>
      </c>
      <c r="B4609" t="s">
        <v>17</v>
      </c>
      <c r="C4609">
        <v>1</v>
      </c>
      <c r="D4609" t="s">
        <v>18</v>
      </c>
      <c r="E4609" t="s">
        <v>33</v>
      </c>
      <c r="F4609" s="1">
        <v>0.5</v>
      </c>
      <c r="G4609" t="s">
        <v>9301</v>
      </c>
      <c r="H4609" t="s">
        <v>5009</v>
      </c>
      <c r="I4609">
        <v>120</v>
      </c>
      <c r="J4609">
        <v>10</v>
      </c>
      <c r="K4609" s="4">
        <v>1.1111110001111099E+44</v>
      </c>
      <c r="L4609" t="s">
        <v>11917</v>
      </c>
      <c r="M4609" t="s">
        <v>24</v>
      </c>
      <c r="N4609" t="s">
        <v>11395</v>
      </c>
      <c r="O4609" t="s">
        <v>25</v>
      </c>
      <c r="P4609" t="s">
        <v>20</v>
      </c>
      <c r="Q4609" t="s">
        <v>5031</v>
      </c>
    </row>
    <row r="4610" spans="1:17" x14ac:dyDescent="0.25">
      <c r="A4610" t="s">
        <v>11916</v>
      </c>
      <c r="B4610" t="s">
        <v>28</v>
      </c>
      <c r="C4610">
        <v>1</v>
      </c>
      <c r="D4610" t="s">
        <v>18</v>
      </c>
      <c r="E4610" t="s">
        <v>37</v>
      </c>
      <c r="F4610" s="1">
        <v>0.375</v>
      </c>
      <c r="G4610" t="s">
        <v>9220</v>
      </c>
      <c r="H4610" t="s">
        <v>5009</v>
      </c>
      <c r="I4610">
        <v>120</v>
      </c>
      <c r="J4610">
        <v>10</v>
      </c>
      <c r="K4610" s="4">
        <v>1.11101100011111E+44</v>
      </c>
      <c r="L4610" t="s">
        <v>11917</v>
      </c>
      <c r="M4610" t="s">
        <v>24</v>
      </c>
      <c r="N4610" t="s">
        <v>11395</v>
      </c>
      <c r="O4610" t="s">
        <v>25</v>
      </c>
      <c r="P4610" t="s">
        <v>20</v>
      </c>
      <c r="Q4610" t="s">
        <v>5032</v>
      </c>
    </row>
    <row r="4611" spans="1:17" x14ac:dyDescent="0.25">
      <c r="A4611" t="s">
        <v>11916</v>
      </c>
      <c r="B4611" t="s">
        <v>32</v>
      </c>
      <c r="C4611">
        <v>1</v>
      </c>
      <c r="D4611" t="s">
        <v>18</v>
      </c>
      <c r="E4611" t="s">
        <v>29</v>
      </c>
      <c r="F4611" s="1">
        <v>0.58333333333333337</v>
      </c>
      <c r="G4611" t="s">
        <v>9210</v>
      </c>
      <c r="H4611" t="s">
        <v>5009</v>
      </c>
      <c r="I4611">
        <v>60</v>
      </c>
      <c r="J4611">
        <v>10</v>
      </c>
      <c r="K4611" s="4">
        <v>1.1111010001111099E+44</v>
      </c>
      <c r="L4611" t="s">
        <v>11917</v>
      </c>
      <c r="M4611" t="s">
        <v>24</v>
      </c>
      <c r="N4611" t="s">
        <v>11395</v>
      </c>
      <c r="O4611" t="s">
        <v>25</v>
      </c>
      <c r="P4611" t="s">
        <v>20</v>
      </c>
      <c r="Q4611" t="s">
        <v>5033</v>
      </c>
    </row>
    <row r="4612" spans="1:17" x14ac:dyDescent="0.25">
      <c r="A4612" t="s">
        <v>11918</v>
      </c>
      <c r="B4612" t="s">
        <v>391</v>
      </c>
      <c r="C4612" t="s">
        <v>411</v>
      </c>
      <c r="D4612" t="s">
        <v>18</v>
      </c>
      <c r="E4612" t="s">
        <v>33</v>
      </c>
      <c r="F4612" s="1">
        <v>0.41666666666666669</v>
      </c>
      <c r="G4612" t="s">
        <v>11393</v>
      </c>
      <c r="H4612" t="s">
        <v>3693</v>
      </c>
      <c r="I4612">
        <v>120</v>
      </c>
      <c r="J4612">
        <v>19</v>
      </c>
      <c r="K4612" s="4">
        <v>1.10111001101E+24</v>
      </c>
      <c r="L4612" t="s">
        <v>11919</v>
      </c>
      <c r="M4612" t="s">
        <v>24</v>
      </c>
      <c r="N4612" t="s">
        <v>11395</v>
      </c>
      <c r="O4612" t="s">
        <v>66</v>
      </c>
      <c r="P4612" t="s">
        <v>9372</v>
      </c>
      <c r="Q4612" t="s">
        <v>5034</v>
      </c>
    </row>
    <row r="4613" spans="1:17" x14ac:dyDescent="0.25">
      <c r="A4613" t="s">
        <v>11918</v>
      </c>
      <c r="B4613" t="s">
        <v>391</v>
      </c>
      <c r="C4613" t="s">
        <v>413</v>
      </c>
      <c r="D4613" t="s">
        <v>18</v>
      </c>
      <c r="E4613" t="s">
        <v>33</v>
      </c>
      <c r="F4613" s="1">
        <v>0.41666666666666669</v>
      </c>
      <c r="G4613" t="s">
        <v>9195</v>
      </c>
      <c r="H4613" t="s">
        <v>3693</v>
      </c>
      <c r="I4613">
        <v>60</v>
      </c>
      <c r="J4613">
        <v>19</v>
      </c>
      <c r="K4613" s="4">
        <v>1.00000001E+22</v>
      </c>
      <c r="L4613" t="s">
        <v>11919</v>
      </c>
      <c r="M4613" t="s">
        <v>24</v>
      </c>
      <c r="N4613" t="s">
        <v>11395</v>
      </c>
      <c r="O4613" t="s">
        <v>66</v>
      </c>
      <c r="P4613" t="s">
        <v>9372</v>
      </c>
      <c r="Q4613" t="s">
        <v>5034</v>
      </c>
    </row>
    <row r="4614" spans="1:17" x14ac:dyDescent="0.25">
      <c r="A4614" t="s">
        <v>11918</v>
      </c>
      <c r="B4614" t="s">
        <v>3402</v>
      </c>
      <c r="C4614">
        <v>1</v>
      </c>
      <c r="D4614" t="s">
        <v>18</v>
      </c>
      <c r="E4614" t="s">
        <v>42</v>
      </c>
      <c r="F4614" s="1">
        <v>0.41666666666666669</v>
      </c>
      <c r="G4614" t="s">
        <v>11920</v>
      </c>
      <c r="H4614" t="s">
        <v>3693</v>
      </c>
      <c r="I4614">
        <v>120</v>
      </c>
      <c r="J4614">
        <v>19</v>
      </c>
      <c r="K4614" s="4">
        <v>1.11111001111E+24</v>
      </c>
      <c r="L4614" t="s">
        <v>11919</v>
      </c>
      <c r="M4614" t="s">
        <v>24</v>
      </c>
      <c r="N4614" t="s">
        <v>11395</v>
      </c>
      <c r="O4614" t="s">
        <v>66</v>
      </c>
      <c r="P4614" t="s">
        <v>9372</v>
      </c>
      <c r="Q4614" t="s">
        <v>5035</v>
      </c>
    </row>
    <row r="4615" spans="1:17" x14ac:dyDescent="0.25">
      <c r="A4615" t="s">
        <v>11918</v>
      </c>
      <c r="B4615" t="s">
        <v>4251</v>
      </c>
      <c r="C4615">
        <v>1</v>
      </c>
      <c r="D4615" t="s">
        <v>18</v>
      </c>
      <c r="E4615" t="s">
        <v>19</v>
      </c>
      <c r="F4615" s="1">
        <v>0.41666666666666669</v>
      </c>
      <c r="G4615" t="s">
        <v>11393</v>
      </c>
      <c r="H4615" t="s">
        <v>3693</v>
      </c>
      <c r="I4615">
        <v>120</v>
      </c>
      <c r="J4615">
        <v>19</v>
      </c>
      <c r="K4615" s="4">
        <v>1.0111001111000001E+23</v>
      </c>
      <c r="L4615" t="s">
        <v>11919</v>
      </c>
      <c r="M4615" t="s">
        <v>24</v>
      </c>
      <c r="N4615" t="s">
        <v>11395</v>
      </c>
      <c r="O4615" t="s">
        <v>66</v>
      </c>
      <c r="P4615" t="s">
        <v>9372</v>
      </c>
      <c r="Q4615" t="s">
        <v>5036</v>
      </c>
    </row>
    <row r="4616" spans="1:17" x14ac:dyDescent="0.25">
      <c r="A4616" t="s">
        <v>11918</v>
      </c>
      <c r="B4616" t="s">
        <v>2649</v>
      </c>
      <c r="C4616">
        <v>1</v>
      </c>
      <c r="D4616" t="s">
        <v>18</v>
      </c>
      <c r="E4616" t="s">
        <v>29</v>
      </c>
      <c r="F4616" s="1">
        <v>0.41666666666666669</v>
      </c>
      <c r="G4616" t="s">
        <v>11921</v>
      </c>
      <c r="H4616" t="s">
        <v>3693</v>
      </c>
      <c r="I4616">
        <v>120</v>
      </c>
      <c r="J4616">
        <v>19</v>
      </c>
      <c r="K4616" s="4">
        <v>1.11111001111E+24</v>
      </c>
      <c r="L4616" t="s">
        <v>11919</v>
      </c>
      <c r="M4616" t="s">
        <v>24</v>
      </c>
      <c r="N4616" t="s">
        <v>11395</v>
      </c>
      <c r="O4616" t="s">
        <v>66</v>
      </c>
      <c r="P4616" t="s">
        <v>9372</v>
      </c>
      <c r="Q4616" t="s">
        <v>5037</v>
      </c>
    </row>
    <row r="4617" spans="1:17" x14ac:dyDescent="0.25">
      <c r="A4617" t="s">
        <v>11918</v>
      </c>
      <c r="B4617" t="s">
        <v>405</v>
      </c>
      <c r="C4617">
        <v>1</v>
      </c>
      <c r="D4617" t="s">
        <v>18</v>
      </c>
      <c r="E4617" t="s">
        <v>33</v>
      </c>
      <c r="F4617" s="1">
        <v>0.41666666666666669</v>
      </c>
      <c r="G4617" t="s">
        <v>9166</v>
      </c>
      <c r="H4617" t="s">
        <v>3693</v>
      </c>
      <c r="I4617">
        <v>120</v>
      </c>
      <c r="J4617">
        <v>19</v>
      </c>
      <c r="K4617" s="4">
        <v>1100000000000</v>
      </c>
      <c r="L4617" t="s">
        <v>11919</v>
      </c>
      <c r="M4617" t="s">
        <v>24</v>
      </c>
      <c r="N4617" t="s">
        <v>11395</v>
      </c>
      <c r="O4617" t="s">
        <v>66</v>
      </c>
      <c r="P4617" t="s">
        <v>395</v>
      </c>
      <c r="Q4617" t="s">
        <v>5038</v>
      </c>
    </row>
    <row r="4618" spans="1:17" x14ac:dyDescent="0.25">
      <c r="A4618" t="s">
        <v>11918</v>
      </c>
      <c r="B4618" t="s">
        <v>418</v>
      </c>
      <c r="C4618">
        <v>1</v>
      </c>
      <c r="D4618" t="s">
        <v>18</v>
      </c>
      <c r="E4618" t="s">
        <v>42</v>
      </c>
      <c r="F4618" s="1">
        <v>0.41666666666666669</v>
      </c>
      <c r="G4618" t="s">
        <v>10952</v>
      </c>
      <c r="H4618" t="s">
        <v>3693</v>
      </c>
      <c r="I4618">
        <v>120</v>
      </c>
      <c r="J4618">
        <v>19</v>
      </c>
      <c r="K4618" s="4">
        <v>1100000000000</v>
      </c>
      <c r="L4618" t="s">
        <v>11919</v>
      </c>
      <c r="M4618" t="s">
        <v>24</v>
      </c>
      <c r="N4618" t="s">
        <v>11395</v>
      </c>
      <c r="O4618" t="s">
        <v>66</v>
      </c>
      <c r="P4618" t="s">
        <v>395</v>
      </c>
      <c r="Q4618" t="s">
        <v>5039</v>
      </c>
    </row>
    <row r="4619" spans="1:17" x14ac:dyDescent="0.25">
      <c r="A4619" t="s">
        <v>11918</v>
      </c>
      <c r="B4619" t="s">
        <v>579</v>
      </c>
      <c r="C4619">
        <v>1</v>
      </c>
      <c r="D4619" t="s">
        <v>18</v>
      </c>
      <c r="E4619" t="s">
        <v>29</v>
      </c>
      <c r="F4619" s="1">
        <v>0.41666666666666669</v>
      </c>
      <c r="G4619" t="s">
        <v>9169</v>
      </c>
      <c r="H4619" t="s">
        <v>3693</v>
      </c>
      <c r="I4619">
        <v>120</v>
      </c>
      <c r="J4619">
        <v>19</v>
      </c>
      <c r="K4619" s="4">
        <v>1100000000000</v>
      </c>
      <c r="L4619" t="s">
        <v>11919</v>
      </c>
      <c r="M4619" t="s">
        <v>24</v>
      </c>
      <c r="N4619" t="s">
        <v>11395</v>
      </c>
      <c r="O4619" t="s">
        <v>66</v>
      </c>
      <c r="P4619" t="s">
        <v>395</v>
      </c>
      <c r="Q4619" t="s">
        <v>5040</v>
      </c>
    </row>
    <row r="4620" spans="1:17" x14ac:dyDescent="0.25">
      <c r="A4620" t="s">
        <v>11918</v>
      </c>
      <c r="B4620" t="s">
        <v>2839</v>
      </c>
      <c r="C4620">
        <v>1</v>
      </c>
      <c r="D4620" t="s">
        <v>18</v>
      </c>
      <c r="E4620" t="s">
        <v>19</v>
      </c>
      <c r="F4620" s="1">
        <v>0.41666666666666669</v>
      </c>
      <c r="G4620" t="s">
        <v>9155</v>
      </c>
      <c r="H4620" t="s">
        <v>3693</v>
      </c>
      <c r="I4620">
        <v>120</v>
      </c>
      <c r="J4620">
        <v>19</v>
      </c>
      <c r="K4620" s="4">
        <v>1100000000000</v>
      </c>
      <c r="L4620" t="s">
        <v>11919</v>
      </c>
      <c r="M4620" t="s">
        <v>24</v>
      </c>
      <c r="N4620" t="s">
        <v>11395</v>
      </c>
      <c r="O4620" t="s">
        <v>66</v>
      </c>
      <c r="P4620" t="s">
        <v>395</v>
      </c>
      <c r="Q4620" t="s">
        <v>5041</v>
      </c>
    </row>
    <row r="4621" spans="1:17" x14ac:dyDescent="0.25">
      <c r="A4621" t="s">
        <v>11918</v>
      </c>
      <c r="B4621" t="s">
        <v>17</v>
      </c>
      <c r="C4621">
        <v>1</v>
      </c>
      <c r="D4621" t="s">
        <v>18</v>
      </c>
      <c r="E4621" t="s">
        <v>42</v>
      </c>
      <c r="F4621" s="1">
        <v>0.375</v>
      </c>
      <c r="G4621" t="s">
        <v>9214</v>
      </c>
      <c r="H4621" t="s">
        <v>3693</v>
      </c>
      <c r="I4621">
        <v>60</v>
      </c>
      <c r="J4621">
        <v>19</v>
      </c>
      <c r="K4621" s="4">
        <v>1.1111100111111E+24</v>
      </c>
      <c r="L4621" t="s">
        <v>11919</v>
      </c>
      <c r="M4621" t="s">
        <v>24</v>
      </c>
      <c r="N4621" t="s">
        <v>11395</v>
      </c>
      <c r="O4621" t="s">
        <v>66</v>
      </c>
      <c r="P4621" t="s">
        <v>20</v>
      </c>
      <c r="Q4621" t="s">
        <v>5042</v>
      </c>
    </row>
    <row r="4622" spans="1:17" x14ac:dyDescent="0.25">
      <c r="A4622" t="s">
        <v>11918</v>
      </c>
      <c r="B4622" t="s">
        <v>28</v>
      </c>
      <c r="C4622">
        <v>1</v>
      </c>
      <c r="D4622" t="s">
        <v>18</v>
      </c>
      <c r="E4622" t="s">
        <v>33</v>
      </c>
      <c r="F4622" s="1">
        <v>0.375</v>
      </c>
      <c r="G4622" t="s">
        <v>9195</v>
      </c>
      <c r="H4622" t="s">
        <v>3693</v>
      </c>
      <c r="I4622">
        <v>60</v>
      </c>
      <c r="J4622">
        <v>19</v>
      </c>
      <c r="K4622" s="4">
        <v>1.1111100111111E+24</v>
      </c>
      <c r="L4622" t="s">
        <v>11919</v>
      </c>
      <c r="M4622" t="s">
        <v>24</v>
      </c>
      <c r="N4622" t="s">
        <v>11395</v>
      </c>
      <c r="O4622" t="s">
        <v>66</v>
      </c>
      <c r="P4622" t="s">
        <v>20</v>
      </c>
      <c r="Q4622" t="s">
        <v>5043</v>
      </c>
    </row>
    <row r="4623" spans="1:17" x14ac:dyDescent="0.25">
      <c r="A4623" t="s">
        <v>11918</v>
      </c>
      <c r="B4623" t="s">
        <v>32</v>
      </c>
      <c r="C4623" t="s">
        <v>411</v>
      </c>
      <c r="D4623" t="s">
        <v>18</v>
      </c>
      <c r="E4623" t="s">
        <v>19</v>
      </c>
      <c r="F4623" s="1">
        <v>0.375</v>
      </c>
      <c r="G4623" t="s">
        <v>9220</v>
      </c>
      <c r="H4623" t="s">
        <v>3693</v>
      </c>
      <c r="I4623">
        <v>60</v>
      </c>
      <c r="J4623">
        <v>19</v>
      </c>
      <c r="K4623" s="4">
        <v>1.0111001111110001E+23</v>
      </c>
      <c r="L4623" t="s">
        <v>11919</v>
      </c>
      <c r="M4623" t="s">
        <v>24</v>
      </c>
      <c r="N4623" t="s">
        <v>11395</v>
      </c>
      <c r="O4623" t="s">
        <v>66</v>
      </c>
      <c r="P4623" t="s">
        <v>20</v>
      </c>
      <c r="Q4623" t="s">
        <v>5044</v>
      </c>
    </row>
    <row r="4624" spans="1:17" x14ac:dyDescent="0.25">
      <c r="A4624" t="s">
        <v>11918</v>
      </c>
      <c r="B4624" t="s">
        <v>32</v>
      </c>
      <c r="C4624" t="s">
        <v>413</v>
      </c>
      <c r="D4624" t="s">
        <v>18</v>
      </c>
      <c r="E4624" t="s">
        <v>19</v>
      </c>
      <c r="F4624" s="1">
        <v>0.41666666666666669</v>
      </c>
      <c r="G4624" t="s">
        <v>9349</v>
      </c>
      <c r="H4624" t="s">
        <v>3693</v>
      </c>
      <c r="I4624">
        <v>120</v>
      </c>
      <c r="J4624">
        <v>19</v>
      </c>
      <c r="K4624" s="4">
        <v>9.9999999999999998E+23</v>
      </c>
      <c r="L4624" t="s">
        <v>11919</v>
      </c>
      <c r="M4624" t="s">
        <v>24</v>
      </c>
      <c r="N4624" t="s">
        <v>11395</v>
      </c>
      <c r="O4624" t="s">
        <v>66</v>
      </c>
      <c r="P4624" t="s">
        <v>20</v>
      </c>
      <c r="Q4624" t="s">
        <v>5044</v>
      </c>
    </row>
    <row r="4625" spans="1:17" x14ac:dyDescent="0.25">
      <c r="A4625" t="s">
        <v>11918</v>
      </c>
      <c r="B4625" t="s">
        <v>479</v>
      </c>
      <c r="C4625">
        <v>1</v>
      </c>
      <c r="D4625" t="s">
        <v>18</v>
      </c>
      <c r="E4625" t="s">
        <v>29</v>
      </c>
      <c r="F4625" s="1">
        <v>0.375</v>
      </c>
      <c r="G4625" t="s">
        <v>9220</v>
      </c>
      <c r="H4625" t="s">
        <v>3693</v>
      </c>
      <c r="I4625">
        <v>60</v>
      </c>
      <c r="J4625">
        <v>19</v>
      </c>
      <c r="K4625" s="4">
        <v>1.1111100111111E+24</v>
      </c>
      <c r="L4625" t="s">
        <v>11919</v>
      </c>
      <c r="M4625" t="s">
        <v>24</v>
      </c>
      <c r="N4625" t="s">
        <v>11395</v>
      </c>
      <c r="O4625" t="s">
        <v>66</v>
      </c>
      <c r="P4625" t="s">
        <v>20</v>
      </c>
      <c r="Q4625" t="s">
        <v>5045</v>
      </c>
    </row>
    <row r="4626" spans="1:17" x14ac:dyDescent="0.25">
      <c r="A4626" t="s">
        <v>11918</v>
      </c>
      <c r="B4626" t="s">
        <v>36</v>
      </c>
      <c r="C4626">
        <v>1</v>
      </c>
      <c r="D4626" t="s">
        <v>18</v>
      </c>
      <c r="E4626" t="s">
        <v>19</v>
      </c>
      <c r="F4626" s="1">
        <v>0.33333333333333331</v>
      </c>
      <c r="G4626" t="s">
        <v>9359</v>
      </c>
      <c r="H4626" t="s">
        <v>3693</v>
      </c>
      <c r="I4626">
        <v>180</v>
      </c>
      <c r="J4626">
        <v>19</v>
      </c>
      <c r="K4626" s="4">
        <v>1E+22</v>
      </c>
      <c r="L4626" t="s">
        <v>38</v>
      </c>
      <c r="M4626" t="s">
        <v>24</v>
      </c>
      <c r="N4626" t="s">
        <v>11395</v>
      </c>
      <c r="O4626" t="s">
        <v>66</v>
      </c>
      <c r="P4626" t="s">
        <v>39</v>
      </c>
      <c r="Q4626" t="s">
        <v>5046</v>
      </c>
    </row>
    <row r="4627" spans="1:17" x14ac:dyDescent="0.25">
      <c r="A4627" t="s">
        <v>11922</v>
      </c>
      <c r="B4627" t="s">
        <v>405</v>
      </c>
      <c r="C4627">
        <v>1</v>
      </c>
      <c r="D4627" t="s">
        <v>18</v>
      </c>
      <c r="E4627" t="s">
        <v>19</v>
      </c>
      <c r="F4627" s="1">
        <v>0.54166666666666663</v>
      </c>
      <c r="G4627" t="s">
        <v>9295</v>
      </c>
      <c r="H4627" t="s">
        <v>3700</v>
      </c>
      <c r="I4627">
        <v>240</v>
      </c>
      <c r="J4627">
        <v>17</v>
      </c>
      <c r="K4627" s="4">
        <v>1.0001000099999999E+24</v>
      </c>
      <c r="L4627" t="s">
        <v>38</v>
      </c>
      <c r="M4627" t="s">
        <v>24</v>
      </c>
      <c r="N4627" t="s">
        <v>11395</v>
      </c>
      <c r="O4627" t="s">
        <v>66</v>
      </c>
      <c r="P4627" t="s">
        <v>395</v>
      </c>
      <c r="Q4627" t="s">
        <v>5047</v>
      </c>
    </row>
    <row r="4628" spans="1:17" x14ac:dyDescent="0.25">
      <c r="A4628" t="s">
        <v>11922</v>
      </c>
      <c r="B4628" t="s">
        <v>418</v>
      </c>
      <c r="C4628">
        <v>1</v>
      </c>
      <c r="D4628" t="s">
        <v>18</v>
      </c>
      <c r="E4628" t="s">
        <v>19</v>
      </c>
      <c r="F4628" s="1">
        <v>0.54166666666666663</v>
      </c>
      <c r="G4628" t="s">
        <v>9538</v>
      </c>
      <c r="H4628" t="s">
        <v>3700</v>
      </c>
      <c r="I4628">
        <v>240</v>
      </c>
      <c r="J4628">
        <v>17</v>
      </c>
      <c r="K4628" s="4">
        <v>1.1101E+23</v>
      </c>
      <c r="L4628" t="s">
        <v>38</v>
      </c>
      <c r="M4628" t="s">
        <v>24</v>
      </c>
      <c r="N4628" t="s">
        <v>11395</v>
      </c>
      <c r="O4628" t="s">
        <v>66</v>
      </c>
      <c r="P4628" t="s">
        <v>395</v>
      </c>
      <c r="Q4628" t="s">
        <v>5048</v>
      </c>
    </row>
    <row r="4629" spans="1:17" x14ac:dyDescent="0.25">
      <c r="A4629" t="s">
        <v>11922</v>
      </c>
      <c r="B4629" t="s">
        <v>579</v>
      </c>
      <c r="C4629">
        <v>1</v>
      </c>
      <c r="D4629" t="s">
        <v>18</v>
      </c>
      <c r="E4629" t="s">
        <v>19</v>
      </c>
      <c r="F4629" s="1">
        <v>0.54166666666666663</v>
      </c>
      <c r="G4629" t="s">
        <v>9295</v>
      </c>
      <c r="H4629" t="s">
        <v>3700</v>
      </c>
      <c r="I4629">
        <v>240</v>
      </c>
      <c r="J4629">
        <v>17</v>
      </c>
      <c r="K4629" s="4">
        <v>1111100000000000</v>
      </c>
      <c r="L4629" t="s">
        <v>38</v>
      </c>
      <c r="M4629" t="s">
        <v>24</v>
      </c>
      <c r="N4629" t="s">
        <v>11395</v>
      </c>
      <c r="O4629" t="s">
        <v>66</v>
      </c>
      <c r="P4629" t="s">
        <v>395</v>
      </c>
      <c r="Q4629" t="s">
        <v>5049</v>
      </c>
    </row>
    <row r="4630" spans="1:17" x14ac:dyDescent="0.25">
      <c r="A4630" t="s">
        <v>11922</v>
      </c>
      <c r="B4630" t="s">
        <v>17</v>
      </c>
      <c r="C4630">
        <v>1</v>
      </c>
      <c r="D4630" t="s">
        <v>18</v>
      </c>
      <c r="E4630" t="s">
        <v>37</v>
      </c>
      <c r="F4630" s="1">
        <v>0.375</v>
      </c>
      <c r="G4630" t="s">
        <v>9220</v>
      </c>
      <c r="H4630" t="s">
        <v>3700</v>
      </c>
      <c r="I4630">
        <v>120</v>
      </c>
      <c r="J4630">
        <v>17</v>
      </c>
      <c r="K4630" s="4">
        <v>1.11111E+24</v>
      </c>
      <c r="L4630" t="s">
        <v>38</v>
      </c>
      <c r="M4630" t="s">
        <v>24</v>
      </c>
      <c r="N4630" t="s">
        <v>11395</v>
      </c>
      <c r="O4630" t="s">
        <v>66</v>
      </c>
      <c r="P4630" t="s">
        <v>20</v>
      </c>
      <c r="Q4630" t="s">
        <v>5050</v>
      </c>
    </row>
    <row r="4631" spans="1:17" x14ac:dyDescent="0.25">
      <c r="A4631" t="s">
        <v>11922</v>
      </c>
      <c r="B4631" t="s">
        <v>28</v>
      </c>
      <c r="C4631">
        <v>1</v>
      </c>
      <c r="D4631" t="s">
        <v>18</v>
      </c>
      <c r="E4631" t="s">
        <v>29</v>
      </c>
      <c r="F4631" s="1">
        <v>0.58333333333333337</v>
      </c>
      <c r="G4631" t="s">
        <v>9227</v>
      </c>
      <c r="H4631" t="s">
        <v>3700</v>
      </c>
      <c r="I4631">
        <v>120</v>
      </c>
      <c r="J4631">
        <v>17</v>
      </c>
      <c r="K4631" s="4">
        <v>1.11111E+24</v>
      </c>
      <c r="L4631" t="s">
        <v>38</v>
      </c>
      <c r="M4631" t="s">
        <v>24</v>
      </c>
      <c r="N4631" t="s">
        <v>11395</v>
      </c>
      <c r="O4631" t="s">
        <v>66</v>
      </c>
      <c r="P4631" t="s">
        <v>20</v>
      </c>
      <c r="Q4631" t="s">
        <v>5051</v>
      </c>
    </row>
    <row r="4632" spans="1:17" x14ac:dyDescent="0.25">
      <c r="A4632" t="s">
        <v>11922</v>
      </c>
      <c r="B4632" t="s">
        <v>32</v>
      </c>
      <c r="C4632">
        <v>1</v>
      </c>
      <c r="D4632" t="s">
        <v>18</v>
      </c>
      <c r="E4632" t="s">
        <v>33</v>
      </c>
      <c r="F4632" s="1">
        <v>0.54166666666666663</v>
      </c>
      <c r="G4632" t="s">
        <v>9220</v>
      </c>
      <c r="H4632" t="s">
        <v>3700</v>
      </c>
      <c r="I4632">
        <v>120</v>
      </c>
      <c r="J4632">
        <v>17</v>
      </c>
      <c r="K4632" s="4">
        <v>1.11111E+24</v>
      </c>
      <c r="L4632" t="s">
        <v>38</v>
      </c>
      <c r="M4632" t="s">
        <v>24</v>
      </c>
      <c r="N4632" t="s">
        <v>11395</v>
      </c>
      <c r="O4632" t="s">
        <v>66</v>
      </c>
      <c r="P4632" t="s">
        <v>20</v>
      </c>
      <c r="Q4632" t="s">
        <v>5052</v>
      </c>
    </row>
    <row r="4633" spans="1:17" x14ac:dyDescent="0.25">
      <c r="A4633" t="s">
        <v>11922</v>
      </c>
      <c r="B4633" t="s">
        <v>479</v>
      </c>
      <c r="C4633">
        <v>1</v>
      </c>
      <c r="D4633" t="s">
        <v>18</v>
      </c>
      <c r="E4633" t="s">
        <v>33</v>
      </c>
      <c r="F4633" s="1">
        <v>0.54166666666666663</v>
      </c>
      <c r="G4633" t="s">
        <v>9220</v>
      </c>
      <c r="H4633" t="s">
        <v>3700</v>
      </c>
      <c r="I4633">
        <v>120</v>
      </c>
      <c r="J4633">
        <v>17</v>
      </c>
      <c r="K4633" s="4">
        <v>1.11111E+16</v>
      </c>
      <c r="L4633" t="s">
        <v>38</v>
      </c>
      <c r="M4633" t="s">
        <v>24</v>
      </c>
      <c r="N4633" t="s">
        <v>11395</v>
      </c>
      <c r="O4633" t="s">
        <v>66</v>
      </c>
      <c r="P4633" t="s">
        <v>20</v>
      </c>
      <c r="Q4633" t="s">
        <v>5053</v>
      </c>
    </row>
    <row r="4634" spans="1:17" x14ac:dyDescent="0.25">
      <c r="A4634" t="s">
        <v>11922</v>
      </c>
      <c r="B4634" t="s">
        <v>502</v>
      </c>
      <c r="C4634">
        <v>1</v>
      </c>
      <c r="D4634" t="s">
        <v>18</v>
      </c>
      <c r="E4634" t="s">
        <v>29</v>
      </c>
      <c r="F4634" s="1">
        <v>0.58333333333333337</v>
      </c>
      <c r="G4634" t="s">
        <v>9227</v>
      </c>
      <c r="H4634" t="s">
        <v>3700</v>
      </c>
      <c r="I4634">
        <v>120</v>
      </c>
      <c r="J4634">
        <v>17</v>
      </c>
      <c r="K4634" s="4">
        <v>1.11111E+16</v>
      </c>
      <c r="L4634" t="s">
        <v>38</v>
      </c>
      <c r="M4634" t="s">
        <v>24</v>
      </c>
      <c r="N4634" t="s">
        <v>11395</v>
      </c>
      <c r="O4634" t="s">
        <v>66</v>
      </c>
      <c r="P4634" t="s">
        <v>20</v>
      </c>
      <c r="Q4634" t="s">
        <v>5054</v>
      </c>
    </row>
    <row r="4635" spans="1:17" x14ac:dyDescent="0.25">
      <c r="A4635" t="s">
        <v>11922</v>
      </c>
      <c r="B4635" t="s">
        <v>504</v>
      </c>
      <c r="C4635">
        <v>1</v>
      </c>
      <c r="D4635" t="s">
        <v>18</v>
      </c>
      <c r="E4635" t="s">
        <v>37</v>
      </c>
      <c r="F4635" s="1">
        <v>0.375</v>
      </c>
      <c r="G4635" t="s">
        <v>11923</v>
      </c>
      <c r="H4635" t="s">
        <v>3700</v>
      </c>
      <c r="I4635">
        <v>120</v>
      </c>
      <c r="J4635">
        <v>17</v>
      </c>
      <c r="K4635" s="4">
        <v>1.11111E+16</v>
      </c>
      <c r="L4635" t="s">
        <v>38</v>
      </c>
      <c r="M4635" t="s">
        <v>24</v>
      </c>
      <c r="N4635" t="s">
        <v>11395</v>
      </c>
      <c r="O4635" t="s">
        <v>66</v>
      </c>
      <c r="P4635" t="s">
        <v>20</v>
      </c>
      <c r="Q4635" t="s">
        <v>5055</v>
      </c>
    </row>
    <row r="4636" spans="1:17" x14ac:dyDescent="0.25">
      <c r="A4636" t="s">
        <v>11922</v>
      </c>
      <c r="B4636" t="s">
        <v>1107</v>
      </c>
      <c r="C4636">
        <v>1</v>
      </c>
      <c r="D4636" t="s">
        <v>18</v>
      </c>
      <c r="E4636" t="s">
        <v>37</v>
      </c>
      <c r="F4636" s="1">
        <v>0.5</v>
      </c>
      <c r="G4636" t="s">
        <v>9166</v>
      </c>
      <c r="H4636" t="s">
        <v>3700</v>
      </c>
      <c r="I4636">
        <v>60</v>
      </c>
      <c r="J4636">
        <v>17</v>
      </c>
      <c r="K4636" s="4">
        <v>1.11111E+24</v>
      </c>
      <c r="L4636" t="s">
        <v>38</v>
      </c>
      <c r="M4636" t="s">
        <v>24</v>
      </c>
      <c r="N4636" t="s">
        <v>11395</v>
      </c>
      <c r="O4636" t="s">
        <v>66</v>
      </c>
      <c r="P4636" t="s">
        <v>20</v>
      </c>
      <c r="Q4636" t="s">
        <v>5056</v>
      </c>
    </row>
    <row r="4637" spans="1:17" x14ac:dyDescent="0.25">
      <c r="A4637" t="s">
        <v>11922</v>
      </c>
      <c r="B4637" t="s">
        <v>1110</v>
      </c>
      <c r="C4637">
        <v>1</v>
      </c>
      <c r="D4637" t="s">
        <v>18</v>
      </c>
      <c r="E4637" t="s">
        <v>37</v>
      </c>
      <c r="F4637" s="1">
        <v>0.5</v>
      </c>
      <c r="G4637" t="s">
        <v>9166</v>
      </c>
      <c r="H4637" t="s">
        <v>3700</v>
      </c>
      <c r="I4637">
        <v>60</v>
      </c>
      <c r="J4637">
        <v>17</v>
      </c>
      <c r="K4637" s="4">
        <v>1.11111E+16</v>
      </c>
      <c r="L4637" t="s">
        <v>38</v>
      </c>
      <c r="M4637" t="s">
        <v>24</v>
      </c>
      <c r="N4637" t="s">
        <v>11395</v>
      </c>
      <c r="O4637" t="s">
        <v>66</v>
      </c>
      <c r="P4637" t="s">
        <v>20</v>
      </c>
      <c r="Q4637" t="s">
        <v>5057</v>
      </c>
    </row>
    <row r="4638" spans="1:17" x14ac:dyDescent="0.25">
      <c r="A4638" t="s">
        <v>11924</v>
      </c>
      <c r="B4638" t="s">
        <v>391</v>
      </c>
      <c r="C4638">
        <v>1</v>
      </c>
      <c r="D4638" t="s">
        <v>18</v>
      </c>
      <c r="E4638" t="s">
        <v>33</v>
      </c>
      <c r="F4638" s="1">
        <v>0.375</v>
      </c>
      <c r="G4638" t="s">
        <v>11393</v>
      </c>
      <c r="H4638" t="s">
        <v>3697</v>
      </c>
      <c r="I4638">
        <v>180</v>
      </c>
      <c r="J4638">
        <v>22</v>
      </c>
      <c r="K4638" s="4">
        <v>1.1111110001111099E+44</v>
      </c>
      <c r="L4638" t="s">
        <v>11925</v>
      </c>
      <c r="M4638" t="s">
        <v>24</v>
      </c>
      <c r="N4638" t="s">
        <v>11395</v>
      </c>
      <c r="O4638" t="s">
        <v>25</v>
      </c>
      <c r="P4638" t="s">
        <v>9372</v>
      </c>
      <c r="Q4638" t="s">
        <v>5058</v>
      </c>
    </row>
    <row r="4639" spans="1:17" x14ac:dyDescent="0.25">
      <c r="A4639" t="s">
        <v>11924</v>
      </c>
      <c r="B4639" t="s">
        <v>17</v>
      </c>
      <c r="C4639">
        <v>1</v>
      </c>
      <c r="D4639" t="s">
        <v>18</v>
      </c>
      <c r="E4639" t="s">
        <v>29</v>
      </c>
      <c r="F4639" s="1">
        <v>0.375</v>
      </c>
      <c r="G4639" t="s">
        <v>9195</v>
      </c>
      <c r="H4639" t="s">
        <v>3697</v>
      </c>
      <c r="I4639">
        <v>120</v>
      </c>
      <c r="J4639">
        <v>22</v>
      </c>
      <c r="K4639" s="4">
        <v>1.1111010001111099E+44</v>
      </c>
      <c r="L4639" t="s">
        <v>11925</v>
      </c>
      <c r="M4639" t="s">
        <v>24</v>
      </c>
      <c r="N4639" t="s">
        <v>11395</v>
      </c>
      <c r="O4639" t="s">
        <v>25</v>
      </c>
      <c r="P4639" t="s">
        <v>20</v>
      </c>
      <c r="Q4639" t="s">
        <v>5059</v>
      </c>
    </row>
    <row r="4640" spans="1:17" x14ac:dyDescent="0.25">
      <c r="A4640" t="s">
        <v>11924</v>
      </c>
      <c r="B4640" t="s">
        <v>28</v>
      </c>
      <c r="C4640">
        <v>1</v>
      </c>
      <c r="D4640" t="s">
        <v>18</v>
      </c>
      <c r="E4640" t="s">
        <v>37</v>
      </c>
      <c r="F4640" s="1">
        <v>0.5</v>
      </c>
      <c r="G4640" t="s">
        <v>9214</v>
      </c>
      <c r="H4640" t="s">
        <v>3697</v>
      </c>
      <c r="I4640">
        <v>120</v>
      </c>
      <c r="J4640">
        <v>22</v>
      </c>
      <c r="K4640" s="4">
        <v>9.9999999999999994E+38</v>
      </c>
      <c r="L4640" t="s">
        <v>38</v>
      </c>
      <c r="M4640" t="s">
        <v>24</v>
      </c>
      <c r="N4640" t="s">
        <v>11395</v>
      </c>
      <c r="O4640" t="s">
        <v>25</v>
      </c>
      <c r="P4640" t="s">
        <v>20</v>
      </c>
      <c r="Q4640" t="s">
        <v>5060</v>
      </c>
    </row>
    <row r="4641" spans="1:17" x14ac:dyDescent="0.25">
      <c r="A4641" t="s">
        <v>11926</v>
      </c>
      <c r="B4641" t="s">
        <v>44</v>
      </c>
      <c r="C4641">
        <v>1</v>
      </c>
      <c r="D4641" t="s">
        <v>18</v>
      </c>
      <c r="E4641" t="s">
        <v>37</v>
      </c>
      <c r="F4641" s="1">
        <v>0.41666666666666669</v>
      </c>
      <c r="G4641" t="s">
        <v>11927</v>
      </c>
      <c r="H4641" t="s">
        <v>4975</v>
      </c>
      <c r="I4641">
        <v>60</v>
      </c>
      <c r="J4641">
        <v>6</v>
      </c>
      <c r="K4641" s="4">
        <v>1.11101100011111E+44</v>
      </c>
      <c r="L4641" t="s">
        <v>5061</v>
      </c>
      <c r="M4641" t="s">
        <v>24</v>
      </c>
      <c r="N4641" t="s">
        <v>11395</v>
      </c>
      <c r="O4641" t="s">
        <v>331</v>
      </c>
      <c r="P4641" t="s">
        <v>45</v>
      </c>
      <c r="Q4641" t="s">
        <v>5062</v>
      </c>
    </row>
    <row r="4642" spans="1:17" x14ac:dyDescent="0.25">
      <c r="A4642" t="s">
        <v>11928</v>
      </c>
      <c r="B4642" t="s">
        <v>17</v>
      </c>
      <c r="C4642">
        <v>1</v>
      </c>
      <c r="D4642" t="s">
        <v>18</v>
      </c>
      <c r="E4642" t="s">
        <v>33</v>
      </c>
      <c r="F4642" s="1">
        <v>0.375</v>
      </c>
      <c r="G4642" t="s">
        <v>9345</v>
      </c>
      <c r="H4642" t="s">
        <v>3693</v>
      </c>
      <c r="I4642">
        <v>60</v>
      </c>
      <c r="J4642">
        <v>2</v>
      </c>
      <c r="K4642" s="4">
        <v>1.11111000010111E+44</v>
      </c>
      <c r="L4642" t="s">
        <v>11929</v>
      </c>
      <c r="M4642" t="s">
        <v>24</v>
      </c>
      <c r="N4642" t="s">
        <v>11395</v>
      </c>
      <c r="O4642" t="s">
        <v>25</v>
      </c>
      <c r="P4642" t="s">
        <v>20</v>
      </c>
      <c r="Q4642" t="s">
        <v>5063</v>
      </c>
    </row>
    <row r="4643" spans="1:17" x14ac:dyDescent="0.25">
      <c r="A4643" t="s">
        <v>11928</v>
      </c>
      <c r="B4643" t="s">
        <v>28</v>
      </c>
      <c r="C4643">
        <v>1</v>
      </c>
      <c r="D4643" t="s">
        <v>18</v>
      </c>
      <c r="E4643" t="s">
        <v>19</v>
      </c>
      <c r="F4643" s="1">
        <v>0.375</v>
      </c>
      <c r="G4643" t="s">
        <v>9220</v>
      </c>
      <c r="H4643" t="s">
        <v>3693</v>
      </c>
      <c r="I4643">
        <v>60</v>
      </c>
      <c r="J4643">
        <v>2</v>
      </c>
      <c r="K4643" s="4">
        <v>1.11110000011111E+44</v>
      </c>
      <c r="L4643" t="s">
        <v>11929</v>
      </c>
      <c r="M4643" t="s">
        <v>24</v>
      </c>
      <c r="N4643" t="s">
        <v>11395</v>
      </c>
      <c r="O4643" t="s">
        <v>25</v>
      </c>
      <c r="P4643" t="s">
        <v>20</v>
      </c>
      <c r="Q4643" t="s">
        <v>5064</v>
      </c>
    </row>
    <row r="4644" spans="1:17" x14ac:dyDescent="0.25">
      <c r="A4644" t="s">
        <v>11928</v>
      </c>
      <c r="B4644" t="s">
        <v>32</v>
      </c>
      <c r="C4644">
        <v>1</v>
      </c>
      <c r="D4644" t="s">
        <v>18</v>
      </c>
      <c r="E4644" t="s">
        <v>29</v>
      </c>
      <c r="F4644" s="1">
        <v>0.58333333333333337</v>
      </c>
      <c r="G4644" t="s">
        <v>9349</v>
      </c>
      <c r="H4644" t="s">
        <v>3693</v>
      </c>
      <c r="I4644">
        <v>60</v>
      </c>
      <c r="J4644">
        <v>2</v>
      </c>
      <c r="K4644" s="4">
        <v>1.11110000010111E+44</v>
      </c>
      <c r="L4644" t="s">
        <v>11929</v>
      </c>
      <c r="M4644" t="s">
        <v>24</v>
      </c>
      <c r="N4644" t="s">
        <v>11395</v>
      </c>
      <c r="O4644" t="s">
        <v>25</v>
      </c>
      <c r="P4644" t="s">
        <v>20</v>
      </c>
      <c r="Q4644" t="s">
        <v>5065</v>
      </c>
    </row>
    <row r="4645" spans="1:17" x14ac:dyDescent="0.25">
      <c r="A4645" t="s">
        <v>11928</v>
      </c>
      <c r="B4645" t="s">
        <v>44</v>
      </c>
      <c r="C4645">
        <v>1</v>
      </c>
      <c r="D4645" t="s">
        <v>18</v>
      </c>
      <c r="E4645" t="s">
        <v>33</v>
      </c>
      <c r="F4645" s="1">
        <v>0.5</v>
      </c>
      <c r="G4645" t="s">
        <v>9345</v>
      </c>
      <c r="H4645" t="s">
        <v>3693</v>
      </c>
      <c r="I4645">
        <v>120</v>
      </c>
      <c r="J4645">
        <v>2</v>
      </c>
      <c r="K4645" s="4">
        <v>1.11101100010111E+44</v>
      </c>
      <c r="L4645" t="s">
        <v>11929</v>
      </c>
      <c r="M4645" t="s">
        <v>24</v>
      </c>
      <c r="N4645" t="s">
        <v>11395</v>
      </c>
      <c r="O4645" t="s">
        <v>25</v>
      </c>
      <c r="P4645" t="s">
        <v>45</v>
      </c>
      <c r="Q4645" t="s">
        <v>5066</v>
      </c>
    </row>
    <row r="4646" spans="1:17" x14ac:dyDescent="0.25">
      <c r="A4646" t="s">
        <v>11930</v>
      </c>
      <c r="B4646" t="s">
        <v>17</v>
      </c>
      <c r="C4646">
        <v>1</v>
      </c>
      <c r="D4646" t="s">
        <v>18</v>
      </c>
      <c r="E4646" t="s">
        <v>33</v>
      </c>
      <c r="F4646" s="1">
        <v>0.375</v>
      </c>
      <c r="G4646" t="s">
        <v>9345</v>
      </c>
      <c r="H4646" t="s">
        <v>3693</v>
      </c>
      <c r="I4646">
        <v>60</v>
      </c>
      <c r="J4646">
        <v>12</v>
      </c>
      <c r="K4646" s="4">
        <v>1.11111000010111E+44</v>
      </c>
      <c r="L4646" t="s">
        <v>11929</v>
      </c>
      <c r="M4646" t="s">
        <v>24</v>
      </c>
      <c r="N4646" t="s">
        <v>11395</v>
      </c>
      <c r="O4646" t="s">
        <v>331</v>
      </c>
      <c r="P4646" t="s">
        <v>20</v>
      </c>
      <c r="Q4646" t="s">
        <v>5067</v>
      </c>
    </row>
    <row r="4647" spans="1:17" x14ac:dyDescent="0.25">
      <c r="A4647" t="s">
        <v>11930</v>
      </c>
      <c r="B4647" t="s">
        <v>28</v>
      </c>
      <c r="C4647">
        <v>1</v>
      </c>
      <c r="D4647" t="s">
        <v>18</v>
      </c>
      <c r="E4647" t="s">
        <v>19</v>
      </c>
      <c r="F4647" s="1">
        <v>0.375</v>
      </c>
      <c r="G4647" t="s">
        <v>9220</v>
      </c>
      <c r="H4647" t="s">
        <v>3693</v>
      </c>
      <c r="I4647">
        <v>60</v>
      </c>
      <c r="J4647">
        <v>12</v>
      </c>
      <c r="K4647" s="4">
        <v>1.11110000011111E+44</v>
      </c>
      <c r="L4647" t="s">
        <v>11929</v>
      </c>
      <c r="M4647" t="s">
        <v>24</v>
      </c>
      <c r="N4647" t="s">
        <v>11395</v>
      </c>
      <c r="O4647" t="s">
        <v>331</v>
      </c>
      <c r="P4647" t="s">
        <v>20</v>
      </c>
      <c r="Q4647" t="s">
        <v>5068</v>
      </c>
    </row>
    <row r="4648" spans="1:17" x14ac:dyDescent="0.25">
      <c r="A4648" t="s">
        <v>11930</v>
      </c>
      <c r="B4648" t="s">
        <v>32</v>
      </c>
      <c r="C4648">
        <v>1</v>
      </c>
      <c r="D4648" t="s">
        <v>18</v>
      </c>
      <c r="E4648" t="s">
        <v>29</v>
      </c>
      <c r="F4648" s="1">
        <v>0.58333333333333337</v>
      </c>
      <c r="G4648" t="s">
        <v>9349</v>
      </c>
      <c r="H4648" t="s">
        <v>3693</v>
      </c>
      <c r="I4648">
        <v>60</v>
      </c>
      <c r="J4648">
        <v>12</v>
      </c>
      <c r="K4648" s="4">
        <v>1.11110000010111E+44</v>
      </c>
      <c r="L4648" t="s">
        <v>11929</v>
      </c>
      <c r="M4648" t="s">
        <v>24</v>
      </c>
      <c r="N4648" t="s">
        <v>11395</v>
      </c>
      <c r="O4648" t="s">
        <v>331</v>
      </c>
      <c r="P4648" t="s">
        <v>20</v>
      </c>
      <c r="Q4648" t="s">
        <v>5069</v>
      </c>
    </row>
    <row r="4649" spans="1:17" x14ac:dyDescent="0.25">
      <c r="A4649" t="s">
        <v>11930</v>
      </c>
      <c r="B4649" t="s">
        <v>44</v>
      </c>
      <c r="C4649">
        <v>1</v>
      </c>
      <c r="D4649" t="s">
        <v>18</v>
      </c>
      <c r="E4649" t="s">
        <v>33</v>
      </c>
      <c r="F4649" s="1">
        <v>0.5</v>
      </c>
      <c r="G4649" t="s">
        <v>9345</v>
      </c>
      <c r="H4649" t="s">
        <v>3693</v>
      </c>
      <c r="I4649">
        <v>120</v>
      </c>
      <c r="J4649">
        <v>12</v>
      </c>
      <c r="K4649" s="4">
        <v>1.11101100010111E+44</v>
      </c>
      <c r="L4649" t="s">
        <v>11929</v>
      </c>
      <c r="M4649" t="s">
        <v>24</v>
      </c>
      <c r="N4649" t="s">
        <v>11395</v>
      </c>
      <c r="O4649" t="s">
        <v>331</v>
      </c>
      <c r="P4649" t="s">
        <v>45</v>
      </c>
      <c r="Q4649" t="s">
        <v>5070</v>
      </c>
    </row>
    <row r="4650" spans="1:17" x14ac:dyDescent="0.25">
      <c r="A4650" t="s">
        <v>11931</v>
      </c>
      <c r="B4650" t="s">
        <v>405</v>
      </c>
      <c r="C4650">
        <v>1</v>
      </c>
      <c r="D4650" t="s">
        <v>18</v>
      </c>
      <c r="E4650" t="s">
        <v>19</v>
      </c>
      <c r="F4650" s="1">
        <v>0.5</v>
      </c>
      <c r="G4650" t="s">
        <v>9538</v>
      </c>
      <c r="H4650" t="s">
        <v>3707</v>
      </c>
      <c r="I4650">
        <v>300</v>
      </c>
      <c r="J4650">
        <v>25</v>
      </c>
      <c r="K4650" s="4">
        <v>1.1111010001111099E+44</v>
      </c>
      <c r="L4650" t="s">
        <v>11932</v>
      </c>
      <c r="M4650" t="s">
        <v>24</v>
      </c>
      <c r="N4650" t="s">
        <v>11395</v>
      </c>
      <c r="O4650" t="s">
        <v>25</v>
      </c>
      <c r="P4650" t="s">
        <v>395</v>
      </c>
      <c r="Q4650" t="s">
        <v>5071</v>
      </c>
    </row>
    <row r="4651" spans="1:17" x14ac:dyDescent="0.25">
      <c r="A4651" t="s">
        <v>11931</v>
      </c>
      <c r="B4651" t="s">
        <v>17</v>
      </c>
      <c r="C4651">
        <v>1</v>
      </c>
      <c r="D4651" t="s">
        <v>18</v>
      </c>
      <c r="E4651" t="s">
        <v>19</v>
      </c>
      <c r="F4651" s="1">
        <v>0.45833333333333331</v>
      </c>
      <c r="G4651" t="s">
        <v>9220</v>
      </c>
      <c r="H4651" t="s">
        <v>3707</v>
      </c>
      <c r="I4651">
        <v>60</v>
      </c>
      <c r="J4651">
        <v>25</v>
      </c>
      <c r="K4651" s="4">
        <v>1.1111010001111099E+44</v>
      </c>
      <c r="L4651" t="s">
        <v>11932</v>
      </c>
      <c r="M4651" t="s">
        <v>24</v>
      </c>
      <c r="N4651" t="s">
        <v>11395</v>
      </c>
      <c r="O4651" t="s">
        <v>25</v>
      </c>
      <c r="P4651" t="s">
        <v>20</v>
      </c>
      <c r="Q4651" t="s">
        <v>5072</v>
      </c>
    </row>
    <row r="4652" spans="1:17" x14ac:dyDescent="0.25">
      <c r="A4652" t="s">
        <v>11931</v>
      </c>
      <c r="B4652" t="s">
        <v>28</v>
      </c>
      <c r="C4652">
        <v>1</v>
      </c>
      <c r="D4652" t="s">
        <v>18</v>
      </c>
      <c r="E4652" t="s">
        <v>29</v>
      </c>
      <c r="F4652" s="1">
        <v>0.5</v>
      </c>
      <c r="G4652" t="s">
        <v>9349</v>
      </c>
      <c r="H4652" t="s">
        <v>3707</v>
      </c>
      <c r="I4652">
        <v>60</v>
      </c>
      <c r="J4652">
        <v>25</v>
      </c>
      <c r="K4652" s="4">
        <v>1.1111010001111099E+44</v>
      </c>
      <c r="L4652" t="s">
        <v>11932</v>
      </c>
      <c r="M4652" t="s">
        <v>24</v>
      </c>
      <c r="N4652" t="s">
        <v>11395</v>
      </c>
      <c r="O4652" t="s">
        <v>25</v>
      </c>
      <c r="P4652" t="s">
        <v>20</v>
      </c>
      <c r="Q4652" t="s">
        <v>5073</v>
      </c>
    </row>
    <row r="4653" spans="1:17" x14ac:dyDescent="0.25">
      <c r="A4653" t="s">
        <v>11931</v>
      </c>
      <c r="B4653" t="s">
        <v>32</v>
      </c>
      <c r="C4653">
        <v>1</v>
      </c>
      <c r="D4653" t="s">
        <v>18</v>
      </c>
      <c r="E4653" t="s">
        <v>37</v>
      </c>
      <c r="F4653" s="1">
        <v>0.58333333333333337</v>
      </c>
      <c r="G4653" t="s">
        <v>9220</v>
      </c>
      <c r="H4653" t="s">
        <v>3707</v>
      </c>
      <c r="I4653">
        <v>60</v>
      </c>
      <c r="J4653">
        <v>25</v>
      </c>
      <c r="K4653" s="4">
        <v>1.11101100011111E+44</v>
      </c>
      <c r="L4653" t="s">
        <v>11932</v>
      </c>
      <c r="M4653" t="s">
        <v>24</v>
      </c>
      <c r="N4653" t="s">
        <v>11395</v>
      </c>
      <c r="O4653" t="s">
        <v>25</v>
      </c>
      <c r="P4653" t="s">
        <v>20</v>
      </c>
      <c r="Q4653" t="s">
        <v>5074</v>
      </c>
    </row>
    <row r="4654" spans="1:17" x14ac:dyDescent="0.25">
      <c r="A4654" t="s">
        <v>11933</v>
      </c>
      <c r="B4654" t="s">
        <v>405</v>
      </c>
      <c r="C4654">
        <v>1</v>
      </c>
      <c r="D4654" t="s">
        <v>18</v>
      </c>
      <c r="E4654" t="s">
        <v>33</v>
      </c>
      <c r="F4654" s="1">
        <v>0.41666666666666669</v>
      </c>
      <c r="G4654" t="s">
        <v>9538</v>
      </c>
      <c r="H4654" t="s">
        <v>11934</v>
      </c>
      <c r="I4654">
        <v>180</v>
      </c>
      <c r="J4654">
        <v>16</v>
      </c>
      <c r="K4654" s="4">
        <v>1.1111100111111E+24</v>
      </c>
      <c r="L4654" t="s">
        <v>11935</v>
      </c>
      <c r="M4654" t="s">
        <v>24</v>
      </c>
      <c r="N4654" t="s">
        <v>11395</v>
      </c>
      <c r="O4654" t="s">
        <v>66</v>
      </c>
      <c r="P4654" t="s">
        <v>395</v>
      </c>
      <c r="Q4654" t="s">
        <v>5075</v>
      </c>
    </row>
    <row r="4655" spans="1:17" x14ac:dyDescent="0.25">
      <c r="A4655" t="s">
        <v>11933</v>
      </c>
      <c r="B4655" t="s">
        <v>17</v>
      </c>
      <c r="C4655">
        <v>1</v>
      </c>
      <c r="D4655" t="s">
        <v>18</v>
      </c>
      <c r="E4655" t="s">
        <v>29</v>
      </c>
      <c r="F4655" s="1">
        <v>0.45833333333333331</v>
      </c>
      <c r="G4655" t="s">
        <v>9227</v>
      </c>
      <c r="H4655" t="s">
        <v>11936</v>
      </c>
      <c r="I4655">
        <v>120</v>
      </c>
      <c r="J4655">
        <v>16</v>
      </c>
      <c r="K4655" s="4">
        <v>1.1111100111111E+24</v>
      </c>
      <c r="L4655" t="s">
        <v>11935</v>
      </c>
      <c r="M4655" t="s">
        <v>24</v>
      </c>
      <c r="N4655" t="s">
        <v>11395</v>
      </c>
      <c r="O4655" t="s">
        <v>66</v>
      </c>
      <c r="P4655" t="s">
        <v>20</v>
      </c>
      <c r="Q4655" t="s">
        <v>5076</v>
      </c>
    </row>
    <row r="4656" spans="1:17" x14ac:dyDescent="0.25">
      <c r="A4656" t="s">
        <v>11933</v>
      </c>
      <c r="B4656" t="s">
        <v>28</v>
      </c>
      <c r="C4656">
        <v>1</v>
      </c>
      <c r="D4656" t="s">
        <v>18</v>
      </c>
      <c r="E4656" t="s">
        <v>33</v>
      </c>
      <c r="F4656" s="1">
        <v>0.375</v>
      </c>
      <c r="G4656" t="s">
        <v>9214</v>
      </c>
      <c r="H4656" t="s">
        <v>11934</v>
      </c>
      <c r="I4656">
        <v>60</v>
      </c>
      <c r="J4656">
        <v>16</v>
      </c>
      <c r="K4656" s="4">
        <v>1.1111100111111E+24</v>
      </c>
      <c r="L4656" t="s">
        <v>11935</v>
      </c>
      <c r="M4656" t="s">
        <v>24</v>
      </c>
      <c r="N4656" t="s">
        <v>11395</v>
      </c>
      <c r="O4656" t="s">
        <v>66</v>
      </c>
      <c r="P4656" t="s">
        <v>20</v>
      </c>
      <c r="Q4656" t="s">
        <v>5077</v>
      </c>
    </row>
    <row r="4657" spans="1:17" x14ac:dyDescent="0.25">
      <c r="A4657" t="s">
        <v>11937</v>
      </c>
      <c r="B4657" t="s">
        <v>405</v>
      </c>
      <c r="C4657">
        <v>1</v>
      </c>
      <c r="D4657" t="s">
        <v>18</v>
      </c>
      <c r="E4657" t="s">
        <v>42</v>
      </c>
      <c r="F4657" s="1">
        <v>0.5</v>
      </c>
      <c r="G4657" t="s">
        <v>11393</v>
      </c>
      <c r="H4657" t="s">
        <v>4987</v>
      </c>
      <c r="I4657">
        <v>120</v>
      </c>
      <c r="J4657">
        <v>7</v>
      </c>
      <c r="K4657" s="4">
        <v>1.11111E+24</v>
      </c>
      <c r="L4657" t="s">
        <v>11938</v>
      </c>
      <c r="M4657" t="s">
        <v>24</v>
      </c>
      <c r="N4657" t="s">
        <v>11395</v>
      </c>
      <c r="O4657" t="s">
        <v>66</v>
      </c>
      <c r="P4657" t="s">
        <v>395</v>
      </c>
      <c r="Q4657" t="s">
        <v>5079</v>
      </c>
    </row>
    <row r="4658" spans="1:17" x14ac:dyDescent="0.25">
      <c r="A4658" t="s">
        <v>11937</v>
      </c>
      <c r="B4658" t="s">
        <v>418</v>
      </c>
      <c r="C4658">
        <v>1</v>
      </c>
      <c r="D4658" t="s">
        <v>18</v>
      </c>
      <c r="E4658" t="s">
        <v>19</v>
      </c>
      <c r="F4658" s="1">
        <v>0.66666666666666663</v>
      </c>
      <c r="G4658" t="s">
        <v>9220</v>
      </c>
      <c r="H4658" t="s">
        <v>5080</v>
      </c>
      <c r="I4658">
        <v>180</v>
      </c>
      <c r="J4658">
        <v>7</v>
      </c>
      <c r="K4658" s="4">
        <v>1.11111E+16</v>
      </c>
      <c r="L4658" t="s">
        <v>11938</v>
      </c>
      <c r="M4658" t="s">
        <v>24</v>
      </c>
      <c r="N4658" t="s">
        <v>11395</v>
      </c>
      <c r="O4658" t="s">
        <v>66</v>
      </c>
      <c r="P4658" t="s">
        <v>395</v>
      </c>
      <c r="Q4658" t="s">
        <v>5081</v>
      </c>
    </row>
    <row r="4659" spans="1:17" x14ac:dyDescent="0.25">
      <c r="A4659" t="s">
        <v>11937</v>
      </c>
      <c r="B4659" t="s">
        <v>579</v>
      </c>
      <c r="C4659">
        <v>1</v>
      </c>
      <c r="D4659" t="s">
        <v>18</v>
      </c>
      <c r="E4659" t="s">
        <v>42</v>
      </c>
      <c r="F4659" s="1">
        <v>0.45833333333333331</v>
      </c>
      <c r="G4659" t="s">
        <v>9319</v>
      </c>
      <c r="H4659" t="s">
        <v>4987</v>
      </c>
      <c r="I4659">
        <v>60</v>
      </c>
      <c r="J4659">
        <v>7</v>
      </c>
      <c r="K4659" s="4">
        <v>1.11111E+24</v>
      </c>
      <c r="L4659" t="s">
        <v>11938</v>
      </c>
      <c r="M4659" t="s">
        <v>24</v>
      </c>
      <c r="N4659" t="s">
        <v>11395</v>
      </c>
      <c r="O4659" t="s">
        <v>66</v>
      </c>
      <c r="P4659" t="s">
        <v>395</v>
      </c>
      <c r="Q4659" t="s">
        <v>5082</v>
      </c>
    </row>
    <row r="4660" spans="1:17" x14ac:dyDescent="0.25">
      <c r="A4660" t="s">
        <v>11937</v>
      </c>
      <c r="B4660" t="s">
        <v>17</v>
      </c>
      <c r="C4660">
        <v>1</v>
      </c>
      <c r="D4660" t="s">
        <v>18</v>
      </c>
      <c r="E4660" t="s">
        <v>29</v>
      </c>
      <c r="F4660" s="1">
        <v>0.41666666666666669</v>
      </c>
      <c r="G4660" t="s">
        <v>9214</v>
      </c>
      <c r="H4660" t="s">
        <v>4987</v>
      </c>
      <c r="I4660">
        <v>60</v>
      </c>
      <c r="J4660">
        <v>7</v>
      </c>
      <c r="K4660" s="4">
        <v>1.11111E+24</v>
      </c>
      <c r="L4660" t="s">
        <v>11938</v>
      </c>
      <c r="M4660" t="s">
        <v>24</v>
      </c>
      <c r="N4660" t="s">
        <v>11395</v>
      </c>
      <c r="O4660" t="s">
        <v>66</v>
      </c>
      <c r="P4660" t="s">
        <v>20</v>
      </c>
      <c r="Q4660" t="s">
        <v>5083</v>
      </c>
    </row>
    <row r="4661" spans="1:17" x14ac:dyDescent="0.25">
      <c r="A4661" t="s">
        <v>11937</v>
      </c>
      <c r="B4661" t="s">
        <v>28</v>
      </c>
      <c r="C4661">
        <v>1</v>
      </c>
      <c r="D4661" t="s">
        <v>18</v>
      </c>
      <c r="E4661" t="s">
        <v>37</v>
      </c>
      <c r="F4661" s="1">
        <v>0.41666666666666669</v>
      </c>
      <c r="G4661" t="s">
        <v>9226</v>
      </c>
      <c r="H4661" t="s">
        <v>4987</v>
      </c>
      <c r="I4661">
        <v>60</v>
      </c>
      <c r="J4661">
        <v>6</v>
      </c>
      <c r="K4661" s="4">
        <v>1.11111E+24</v>
      </c>
      <c r="L4661" t="s">
        <v>11938</v>
      </c>
      <c r="M4661" t="s">
        <v>24</v>
      </c>
      <c r="N4661" t="s">
        <v>11395</v>
      </c>
      <c r="O4661" t="s">
        <v>66</v>
      </c>
      <c r="P4661" t="s">
        <v>20</v>
      </c>
      <c r="Q4661" t="s">
        <v>5084</v>
      </c>
    </row>
    <row r="4662" spans="1:17" x14ac:dyDescent="0.25">
      <c r="A4662" t="s">
        <v>11937</v>
      </c>
      <c r="B4662" t="s">
        <v>32</v>
      </c>
      <c r="C4662">
        <v>1</v>
      </c>
      <c r="D4662" t="s">
        <v>18</v>
      </c>
      <c r="E4662" t="s">
        <v>19</v>
      </c>
      <c r="F4662" s="1">
        <v>0.54166666666666663</v>
      </c>
      <c r="G4662" t="s">
        <v>9217</v>
      </c>
      <c r="H4662" t="s">
        <v>5080</v>
      </c>
      <c r="I4662">
        <v>180</v>
      </c>
      <c r="J4662">
        <v>7</v>
      </c>
      <c r="K4662" s="4">
        <v>1.11111E+16</v>
      </c>
      <c r="L4662" t="s">
        <v>11938</v>
      </c>
      <c r="M4662" t="s">
        <v>24</v>
      </c>
      <c r="N4662" t="s">
        <v>11395</v>
      </c>
      <c r="O4662" t="s">
        <v>66</v>
      </c>
      <c r="P4662" t="s">
        <v>20</v>
      </c>
      <c r="Q4662" t="s">
        <v>5085</v>
      </c>
    </row>
    <row r="4663" spans="1:17" x14ac:dyDescent="0.25">
      <c r="A4663" t="s">
        <v>11937</v>
      </c>
      <c r="B4663" t="s">
        <v>479</v>
      </c>
      <c r="C4663">
        <v>1</v>
      </c>
      <c r="D4663" t="s">
        <v>18</v>
      </c>
      <c r="E4663" t="s">
        <v>29</v>
      </c>
      <c r="F4663" s="1">
        <v>0.41666666666666669</v>
      </c>
      <c r="G4663" t="s">
        <v>9349</v>
      </c>
      <c r="H4663" t="s">
        <v>5080</v>
      </c>
      <c r="I4663">
        <v>60</v>
      </c>
      <c r="J4663">
        <v>7</v>
      </c>
      <c r="K4663" s="4">
        <v>1.11111E+16</v>
      </c>
      <c r="L4663" t="s">
        <v>11938</v>
      </c>
      <c r="M4663" t="s">
        <v>24</v>
      </c>
      <c r="N4663" t="s">
        <v>11395</v>
      </c>
      <c r="O4663" t="s">
        <v>66</v>
      </c>
      <c r="P4663" t="s">
        <v>20</v>
      </c>
      <c r="Q4663" t="s">
        <v>5086</v>
      </c>
    </row>
    <row r="4664" spans="1:17" x14ac:dyDescent="0.25">
      <c r="A4664" t="s">
        <v>11939</v>
      </c>
      <c r="B4664" t="s">
        <v>405</v>
      </c>
      <c r="C4664">
        <v>1</v>
      </c>
      <c r="D4664" t="s">
        <v>18</v>
      </c>
      <c r="E4664" t="s">
        <v>42</v>
      </c>
      <c r="F4664" s="1">
        <v>0.375</v>
      </c>
      <c r="G4664" t="s">
        <v>11393</v>
      </c>
      <c r="H4664" t="s">
        <v>4987</v>
      </c>
      <c r="I4664">
        <v>120</v>
      </c>
      <c r="J4664">
        <v>10</v>
      </c>
      <c r="K4664" s="4">
        <v>1.11111000011111E+44</v>
      </c>
      <c r="L4664" t="s">
        <v>11940</v>
      </c>
      <c r="M4664" t="s">
        <v>24</v>
      </c>
      <c r="N4664" t="s">
        <v>11395</v>
      </c>
      <c r="O4664" t="s">
        <v>25</v>
      </c>
      <c r="P4664" t="s">
        <v>395</v>
      </c>
      <c r="Q4664" t="s">
        <v>5087</v>
      </c>
    </row>
    <row r="4665" spans="1:17" x14ac:dyDescent="0.25">
      <c r="A4665" t="s">
        <v>11939</v>
      </c>
      <c r="B4665" t="s">
        <v>17</v>
      </c>
      <c r="C4665">
        <v>1</v>
      </c>
      <c r="D4665" t="s">
        <v>18</v>
      </c>
      <c r="E4665" t="s">
        <v>29</v>
      </c>
      <c r="F4665" s="1">
        <v>0.54166666666666663</v>
      </c>
      <c r="G4665" t="s">
        <v>9201</v>
      </c>
      <c r="H4665" t="s">
        <v>4987</v>
      </c>
      <c r="I4665">
        <v>60</v>
      </c>
      <c r="J4665">
        <v>10</v>
      </c>
      <c r="K4665" s="4">
        <v>1.1111010001111099E+44</v>
      </c>
      <c r="L4665" t="s">
        <v>11940</v>
      </c>
      <c r="M4665" t="s">
        <v>24</v>
      </c>
      <c r="N4665" t="s">
        <v>11395</v>
      </c>
      <c r="O4665" t="s">
        <v>25</v>
      </c>
      <c r="P4665" t="s">
        <v>20</v>
      </c>
      <c r="Q4665" t="s">
        <v>5088</v>
      </c>
    </row>
    <row r="4666" spans="1:17" x14ac:dyDescent="0.25">
      <c r="A4666" t="s">
        <v>11939</v>
      </c>
      <c r="B4666" t="s">
        <v>28</v>
      </c>
      <c r="C4666">
        <v>1</v>
      </c>
      <c r="D4666" t="s">
        <v>18</v>
      </c>
      <c r="E4666" t="s">
        <v>33</v>
      </c>
      <c r="F4666" s="1">
        <v>0.66666666666666663</v>
      </c>
      <c r="G4666" t="s">
        <v>9220</v>
      </c>
      <c r="H4666" t="s">
        <v>4987</v>
      </c>
      <c r="I4666">
        <v>60</v>
      </c>
      <c r="J4666">
        <v>10</v>
      </c>
      <c r="K4666" s="4">
        <v>1.1111110001111099E+44</v>
      </c>
      <c r="L4666" t="s">
        <v>11940</v>
      </c>
      <c r="M4666" t="s">
        <v>24</v>
      </c>
      <c r="N4666" t="s">
        <v>11395</v>
      </c>
      <c r="O4666" t="s">
        <v>25</v>
      </c>
      <c r="P4666" t="s">
        <v>20</v>
      </c>
      <c r="Q4666" t="s">
        <v>5089</v>
      </c>
    </row>
    <row r="4667" spans="1:17" x14ac:dyDescent="0.25">
      <c r="A4667" t="s">
        <v>11939</v>
      </c>
      <c r="B4667" t="s">
        <v>36</v>
      </c>
      <c r="C4667">
        <v>1</v>
      </c>
      <c r="D4667" t="s">
        <v>18</v>
      </c>
      <c r="E4667" t="s">
        <v>42</v>
      </c>
      <c r="F4667" s="1">
        <v>0.375</v>
      </c>
      <c r="G4667" t="s">
        <v>9216</v>
      </c>
      <c r="H4667" t="s">
        <v>38</v>
      </c>
      <c r="I4667">
        <v>120</v>
      </c>
      <c r="J4667">
        <v>10</v>
      </c>
      <c r="K4667" s="4">
        <v>9.9999999999999998E+37</v>
      </c>
      <c r="L4667" t="s">
        <v>38</v>
      </c>
      <c r="M4667" t="s">
        <v>24</v>
      </c>
      <c r="N4667" t="s">
        <v>11395</v>
      </c>
      <c r="O4667" t="s">
        <v>25</v>
      </c>
      <c r="P4667" t="s">
        <v>39</v>
      </c>
      <c r="Q4667" t="s">
        <v>5090</v>
      </c>
    </row>
    <row r="4668" spans="1:17" x14ac:dyDescent="0.25">
      <c r="A4668" t="s">
        <v>11941</v>
      </c>
      <c r="B4668" t="s">
        <v>17</v>
      </c>
      <c r="C4668">
        <v>1</v>
      </c>
      <c r="D4668" t="s">
        <v>18</v>
      </c>
      <c r="E4668" t="s">
        <v>19</v>
      </c>
      <c r="F4668" s="1">
        <v>0.41666666666666669</v>
      </c>
      <c r="G4668" t="s">
        <v>9311</v>
      </c>
      <c r="H4668" t="s">
        <v>4975</v>
      </c>
      <c r="I4668">
        <v>60</v>
      </c>
      <c r="J4668">
        <v>14</v>
      </c>
      <c r="K4668" s="4">
        <v>1.1111010001111099E+44</v>
      </c>
      <c r="L4668" t="s">
        <v>11942</v>
      </c>
      <c r="M4668" t="s">
        <v>24</v>
      </c>
      <c r="N4668" t="s">
        <v>11395</v>
      </c>
      <c r="O4668" t="s">
        <v>25</v>
      </c>
      <c r="P4668" t="s">
        <v>20</v>
      </c>
      <c r="Q4668" t="s">
        <v>5091</v>
      </c>
    </row>
    <row r="4669" spans="1:17" x14ac:dyDescent="0.25">
      <c r="A4669" t="s">
        <v>11941</v>
      </c>
      <c r="B4669" t="s">
        <v>28</v>
      </c>
      <c r="C4669">
        <v>1</v>
      </c>
      <c r="D4669" t="s">
        <v>18</v>
      </c>
      <c r="E4669" t="s">
        <v>37</v>
      </c>
      <c r="F4669" s="1">
        <v>0.45833333333333331</v>
      </c>
      <c r="G4669" t="s">
        <v>9799</v>
      </c>
      <c r="H4669" t="s">
        <v>4975</v>
      </c>
      <c r="I4669">
        <v>60</v>
      </c>
      <c r="J4669">
        <v>14</v>
      </c>
      <c r="K4669" s="4">
        <v>1.11101100011111E+44</v>
      </c>
      <c r="L4669" t="s">
        <v>11942</v>
      </c>
      <c r="M4669" t="s">
        <v>24</v>
      </c>
      <c r="N4669" t="s">
        <v>11395</v>
      </c>
      <c r="O4669" t="s">
        <v>25</v>
      </c>
      <c r="P4669" t="s">
        <v>20</v>
      </c>
      <c r="Q4669" t="s">
        <v>5092</v>
      </c>
    </row>
    <row r="4670" spans="1:17" x14ac:dyDescent="0.25">
      <c r="A4670" t="s">
        <v>11943</v>
      </c>
      <c r="B4670" t="s">
        <v>17</v>
      </c>
      <c r="C4670">
        <v>1</v>
      </c>
      <c r="D4670" t="s">
        <v>18</v>
      </c>
      <c r="E4670" t="s">
        <v>19</v>
      </c>
      <c r="F4670" s="1">
        <v>0.5</v>
      </c>
      <c r="G4670" t="s">
        <v>9217</v>
      </c>
      <c r="H4670" t="s">
        <v>560</v>
      </c>
      <c r="I4670">
        <v>60</v>
      </c>
      <c r="J4670">
        <v>13</v>
      </c>
      <c r="K4670" s="4">
        <v>1.1111100111111E+24</v>
      </c>
      <c r="L4670" t="s">
        <v>11944</v>
      </c>
      <c r="M4670" t="s">
        <v>24</v>
      </c>
      <c r="N4670" t="s">
        <v>11395</v>
      </c>
      <c r="O4670" t="s">
        <v>66</v>
      </c>
      <c r="P4670" t="s">
        <v>20</v>
      </c>
      <c r="Q4670" t="s">
        <v>5093</v>
      </c>
    </row>
    <row r="4671" spans="1:17" x14ac:dyDescent="0.25">
      <c r="A4671" t="s">
        <v>11943</v>
      </c>
      <c r="B4671" t="s">
        <v>28</v>
      </c>
      <c r="C4671">
        <v>1</v>
      </c>
      <c r="D4671" t="s">
        <v>18</v>
      </c>
      <c r="E4671" t="s">
        <v>29</v>
      </c>
      <c r="F4671" s="1">
        <v>0.375</v>
      </c>
      <c r="G4671" t="s">
        <v>9242</v>
      </c>
      <c r="H4671" t="s">
        <v>560</v>
      </c>
      <c r="I4671">
        <v>60</v>
      </c>
      <c r="J4671">
        <v>13</v>
      </c>
      <c r="K4671" s="4">
        <v>1.1111100111111E+24</v>
      </c>
      <c r="L4671" t="s">
        <v>11944</v>
      </c>
      <c r="M4671" t="s">
        <v>24</v>
      </c>
      <c r="N4671" t="s">
        <v>11395</v>
      </c>
      <c r="O4671" t="s">
        <v>66</v>
      </c>
      <c r="P4671" t="s">
        <v>20</v>
      </c>
      <c r="Q4671" t="s">
        <v>5094</v>
      </c>
    </row>
    <row r="4672" spans="1:17" x14ac:dyDescent="0.25">
      <c r="A4672" t="s">
        <v>11943</v>
      </c>
      <c r="B4672" t="s">
        <v>32</v>
      </c>
      <c r="C4672">
        <v>1</v>
      </c>
      <c r="D4672" t="s">
        <v>18</v>
      </c>
      <c r="E4672" t="s">
        <v>42</v>
      </c>
      <c r="F4672" s="1">
        <v>0.66666666666666663</v>
      </c>
      <c r="G4672" t="s">
        <v>9301</v>
      </c>
      <c r="H4672" t="s">
        <v>560</v>
      </c>
      <c r="I4672">
        <v>60</v>
      </c>
      <c r="J4672">
        <v>13</v>
      </c>
      <c r="K4672" s="4">
        <v>1.1111100111111E+24</v>
      </c>
      <c r="L4672" t="s">
        <v>11944</v>
      </c>
      <c r="M4672" t="s">
        <v>24</v>
      </c>
      <c r="N4672" t="s">
        <v>11395</v>
      </c>
      <c r="O4672" t="s">
        <v>66</v>
      </c>
      <c r="P4672" t="s">
        <v>20</v>
      </c>
      <c r="Q4672" t="s">
        <v>5095</v>
      </c>
    </row>
    <row r="4673" spans="1:17" x14ac:dyDescent="0.25">
      <c r="A4673" t="s">
        <v>11943</v>
      </c>
      <c r="B4673" t="s">
        <v>44</v>
      </c>
      <c r="C4673">
        <v>1</v>
      </c>
      <c r="D4673" t="s">
        <v>18</v>
      </c>
      <c r="E4673" t="s">
        <v>29</v>
      </c>
      <c r="F4673" s="1">
        <v>0.54166666666666663</v>
      </c>
      <c r="G4673" t="s">
        <v>9170</v>
      </c>
      <c r="H4673" t="s">
        <v>560</v>
      </c>
      <c r="I4673">
        <v>120</v>
      </c>
      <c r="J4673">
        <v>13</v>
      </c>
      <c r="K4673" s="4">
        <v>1.1111100111111E+24</v>
      </c>
      <c r="L4673" t="s">
        <v>11944</v>
      </c>
      <c r="M4673" t="s">
        <v>24</v>
      </c>
      <c r="N4673" t="s">
        <v>11395</v>
      </c>
      <c r="O4673" t="s">
        <v>66</v>
      </c>
      <c r="P4673" t="s">
        <v>45</v>
      </c>
      <c r="Q4673" t="s">
        <v>5096</v>
      </c>
    </row>
    <row r="4674" spans="1:17" x14ac:dyDescent="0.25">
      <c r="A4674" t="s">
        <v>11945</v>
      </c>
      <c r="B4674" t="s">
        <v>565</v>
      </c>
      <c r="C4674">
        <v>1</v>
      </c>
      <c r="D4674" t="s">
        <v>18</v>
      </c>
      <c r="E4674" t="s">
        <v>19</v>
      </c>
      <c r="F4674" s="1">
        <v>0.58333333333333337</v>
      </c>
      <c r="G4674" t="s">
        <v>11946</v>
      </c>
      <c r="H4674" t="s">
        <v>517</v>
      </c>
      <c r="I4674">
        <v>240</v>
      </c>
      <c r="J4674">
        <v>16</v>
      </c>
      <c r="K4674" s="4">
        <v>1.11111E+24</v>
      </c>
      <c r="L4674" t="s">
        <v>11947</v>
      </c>
      <c r="N4674" t="s">
        <v>11395</v>
      </c>
      <c r="O4674" t="s">
        <v>66</v>
      </c>
      <c r="P4674" t="s">
        <v>9544</v>
      </c>
      <c r="Q4674" t="s">
        <v>5097</v>
      </c>
    </row>
    <row r="4675" spans="1:17" x14ac:dyDescent="0.25">
      <c r="A4675" t="s">
        <v>11945</v>
      </c>
      <c r="B4675" t="s">
        <v>17</v>
      </c>
      <c r="C4675">
        <v>1</v>
      </c>
      <c r="D4675" t="s">
        <v>18</v>
      </c>
      <c r="E4675" t="s">
        <v>19</v>
      </c>
      <c r="F4675" s="1">
        <v>0.375</v>
      </c>
      <c r="G4675" t="s">
        <v>9345</v>
      </c>
      <c r="H4675" t="s">
        <v>517</v>
      </c>
      <c r="I4675">
        <v>60</v>
      </c>
      <c r="J4675">
        <v>16</v>
      </c>
      <c r="K4675" s="4">
        <v>1.11111E+24</v>
      </c>
      <c r="L4675" t="s">
        <v>11947</v>
      </c>
      <c r="M4675" t="s">
        <v>24</v>
      </c>
      <c r="N4675" t="s">
        <v>11395</v>
      </c>
      <c r="O4675" t="s">
        <v>66</v>
      </c>
      <c r="P4675" t="s">
        <v>20</v>
      </c>
      <c r="Q4675" t="s">
        <v>5098</v>
      </c>
    </row>
    <row r="4676" spans="1:17" x14ac:dyDescent="0.25">
      <c r="A4676" t="s">
        <v>11945</v>
      </c>
      <c r="B4676" t="s">
        <v>28</v>
      </c>
      <c r="C4676">
        <v>1</v>
      </c>
      <c r="D4676" t="s">
        <v>18</v>
      </c>
      <c r="E4676" t="s">
        <v>42</v>
      </c>
      <c r="F4676" s="1">
        <v>0.625</v>
      </c>
      <c r="G4676" t="s">
        <v>9220</v>
      </c>
      <c r="H4676" t="s">
        <v>517</v>
      </c>
      <c r="I4676">
        <v>60</v>
      </c>
      <c r="J4676">
        <v>16</v>
      </c>
      <c r="K4676" s="4">
        <v>1.11111E+24</v>
      </c>
      <c r="L4676" t="s">
        <v>11947</v>
      </c>
      <c r="M4676" t="s">
        <v>24</v>
      </c>
      <c r="N4676" t="s">
        <v>11395</v>
      </c>
      <c r="O4676" t="s">
        <v>66</v>
      </c>
      <c r="P4676" t="s">
        <v>20</v>
      </c>
      <c r="Q4676" t="s">
        <v>5099</v>
      </c>
    </row>
    <row r="4677" spans="1:17" x14ac:dyDescent="0.25">
      <c r="A4677" t="s">
        <v>11945</v>
      </c>
      <c r="B4677" t="s">
        <v>32</v>
      </c>
      <c r="C4677">
        <v>1</v>
      </c>
      <c r="D4677" t="s">
        <v>18</v>
      </c>
      <c r="E4677" t="s">
        <v>37</v>
      </c>
      <c r="F4677" s="1">
        <v>0.54166666666666663</v>
      </c>
      <c r="G4677" t="s">
        <v>9220</v>
      </c>
      <c r="H4677" t="s">
        <v>517</v>
      </c>
      <c r="I4677">
        <v>60</v>
      </c>
      <c r="J4677">
        <v>16</v>
      </c>
      <c r="K4677" s="4">
        <v>1.11111E+24</v>
      </c>
      <c r="L4677" t="s">
        <v>11947</v>
      </c>
      <c r="M4677" t="s">
        <v>24</v>
      </c>
      <c r="N4677" t="s">
        <v>11395</v>
      </c>
      <c r="O4677" t="s">
        <v>66</v>
      </c>
      <c r="P4677" t="s">
        <v>20</v>
      </c>
      <c r="Q4677" t="s">
        <v>5100</v>
      </c>
    </row>
    <row r="4678" spans="1:17" x14ac:dyDescent="0.25">
      <c r="A4678" t="s">
        <v>11945</v>
      </c>
      <c r="B4678" t="s">
        <v>3639</v>
      </c>
      <c r="C4678">
        <v>1</v>
      </c>
      <c r="D4678" t="s">
        <v>18</v>
      </c>
      <c r="E4678" t="s">
        <v>37</v>
      </c>
      <c r="F4678" s="1">
        <v>0.58333333333333337</v>
      </c>
      <c r="G4678" t="s">
        <v>9220</v>
      </c>
      <c r="H4678" t="s">
        <v>38</v>
      </c>
      <c r="I4678">
        <v>120</v>
      </c>
      <c r="J4678">
        <v>16</v>
      </c>
      <c r="K4678" s="4">
        <v>1E+16</v>
      </c>
      <c r="L4678" t="s">
        <v>38</v>
      </c>
      <c r="M4678" t="s">
        <v>24</v>
      </c>
      <c r="N4678" t="s">
        <v>11395</v>
      </c>
      <c r="O4678" t="s">
        <v>66</v>
      </c>
      <c r="P4678" t="s">
        <v>39</v>
      </c>
      <c r="Q4678" t="s">
        <v>5101</v>
      </c>
    </row>
    <row r="4679" spans="1:17" x14ac:dyDescent="0.25">
      <c r="A4679" t="s">
        <v>11948</v>
      </c>
      <c r="B4679" t="s">
        <v>565</v>
      </c>
      <c r="C4679" t="s">
        <v>411</v>
      </c>
      <c r="D4679" t="s">
        <v>18</v>
      </c>
      <c r="E4679" t="s">
        <v>37</v>
      </c>
      <c r="F4679" s="1">
        <v>0.58333333333333337</v>
      </c>
      <c r="G4679" t="s">
        <v>9220</v>
      </c>
      <c r="H4679" t="s">
        <v>11949</v>
      </c>
      <c r="I4679">
        <v>120</v>
      </c>
      <c r="J4679">
        <v>17</v>
      </c>
      <c r="K4679" s="4">
        <v>1010000000000000</v>
      </c>
      <c r="L4679" t="s">
        <v>11950</v>
      </c>
      <c r="M4679" t="s">
        <v>24</v>
      </c>
      <c r="N4679" t="s">
        <v>11395</v>
      </c>
      <c r="O4679" t="s">
        <v>66</v>
      </c>
      <c r="P4679" t="s">
        <v>9544</v>
      </c>
      <c r="Q4679" t="s">
        <v>5102</v>
      </c>
    </row>
    <row r="4680" spans="1:17" x14ac:dyDescent="0.25">
      <c r="A4680" t="s">
        <v>11948</v>
      </c>
      <c r="B4680" t="s">
        <v>565</v>
      </c>
      <c r="C4680" t="s">
        <v>413</v>
      </c>
      <c r="D4680" t="s">
        <v>18</v>
      </c>
      <c r="E4680" t="s">
        <v>37</v>
      </c>
      <c r="F4680" s="1">
        <v>0.58333333333333337</v>
      </c>
      <c r="G4680" t="s">
        <v>9220</v>
      </c>
      <c r="H4680" t="s">
        <v>5010</v>
      </c>
      <c r="I4680">
        <v>60</v>
      </c>
      <c r="J4680">
        <v>17</v>
      </c>
      <c r="K4680" s="4">
        <v>100000000000000</v>
      </c>
      <c r="L4680" t="s">
        <v>11950</v>
      </c>
      <c r="M4680" t="s">
        <v>24</v>
      </c>
      <c r="N4680" t="s">
        <v>11395</v>
      </c>
      <c r="O4680" t="s">
        <v>66</v>
      </c>
      <c r="P4680" t="s">
        <v>9544</v>
      </c>
      <c r="Q4680" t="s">
        <v>5102</v>
      </c>
    </row>
    <row r="4681" spans="1:17" x14ac:dyDescent="0.25">
      <c r="A4681" t="s">
        <v>11948</v>
      </c>
      <c r="B4681" t="s">
        <v>17</v>
      </c>
      <c r="C4681">
        <v>1</v>
      </c>
      <c r="D4681" t="s">
        <v>18</v>
      </c>
      <c r="E4681" t="s">
        <v>19</v>
      </c>
      <c r="F4681" s="1">
        <v>0.375</v>
      </c>
      <c r="G4681" t="s">
        <v>9345</v>
      </c>
      <c r="H4681" t="s">
        <v>517</v>
      </c>
      <c r="I4681">
        <v>60</v>
      </c>
      <c r="J4681">
        <v>17</v>
      </c>
      <c r="K4681" s="4">
        <v>1.11111E+16</v>
      </c>
      <c r="L4681" t="s">
        <v>11950</v>
      </c>
      <c r="M4681" t="s">
        <v>24</v>
      </c>
      <c r="N4681" t="s">
        <v>11395</v>
      </c>
      <c r="O4681" t="s">
        <v>66</v>
      </c>
      <c r="P4681" t="s">
        <v>20</v>
      </c>
      <c r="Q4681" t="s">
        <v>5103</v>
      </c>
    </row>
    <row r="4682" spans="1:17" x14ac:dyDescent="0.25">
      <c r="A4682" t="s">
        <v>11948</v>
      </c>
      <c r="B4682" t="s">
        <v>28</v>
      </c>
      <c r="C4682">
        <v>1</v>
      </c>
      <c r="D4682" t="s">
        <v>18</v>
      </c>
      <c r="E4682" t="s">
        <v>29</v>
      </c>
      <c r="F4682" s="1">
        <v>0.625</v>
      </c>
      <c r="G4682" t="s">
        <v>9220</v>
      </c>
      <c r="H4682" t="s">
        <v>517</v>
      </c>
      <c r="I4682">
        <v>60</v>
      </c>
      <c r="J4682">
        <v>17</v>
      </c>
      <c r="K4682" s="4">
        <v>1.11111E+16</v>
      </c>
      <c r="L4682" t="s">
        <v>11950</v>
      </c>
      <c r="M4682" t="s">
        <v>24</v>
      </c>
      <c r="N4682" t="s">
        <v>11395</v>
      </c>
      <c r="O4682" t="s">
        <v>66</v>
      </c>
      <c r="P4682" t="s">
        <v>20</v>
      </c>
      <c r="Q4682" t="s">
        <v>5104</v>
      </c>
    </row>
    <row r="4683" spans="1:17" x14ac:dyDescent="0.25">
      <c r="A4683" t="s">
        <v>11948</v>
      </c>
      <c r="B4683" t="s">
        <v>32</v>
      </c>
      <c r="C4683">
        <v>1</v>
      </c>
      <c r="D4683" t="s">
        <v>18</v>
      </c>
      <c r="E4683" t="s">
        <v>42</v>
      </c>
      <c r="F4683" s="1">
        <v>0.625</v>
      </c>
      <c r="G4683" t="s">
        <v>9220</v>
      </c>
      <c r="H4683" t="s">
        <v>517</v>
      </c>
      <c r="I4683">
        <v>60</v>
      </c>
      <c r="J4683">
        <v>17</v>
      </c>
      <c r="K4683" s="4">
        <v>1.11111E+16</v>
      </c>
      <c r="L4683" t="s">
        <v>11950</v>
      </c>
      <c r="M4683" t="s">
        <v>24</v>
      </c>
      <c r="N4683" t="s">
        <v>11395</v>
      </c>
      <c r="O4683" t="s">
        <v>66</v>
      </c>
      <c r="P4683" t="s">
        <v>20</v>
      </c>
      <c r="Q4683" t="s">
        <v>5105</v>
      </c>
    </row>
    <row r="4684" spans="1:17" x14ac:dyDescent="0.25">
      <c r="A4684" t="s">
        <v>11948</v>
      </c>
      <c r="B4684" t="s">
        <v>479</v>
      </c>
      <c r="C4684">
        <v>1</v>
      </c>
      <c r="D4684" t="s">
        <v>18</v>
      </c>
      <c r="E4684" t="s">
        <v>37</v>
      </c>
      <c r="F4684" s="1">
        <v>0.54166666666666663</v>
      </c>
      <c r="G4684" t="s">
        <v>9220</v>
      </c>
      <c r="H4684" t="s">
        <v>517</v>
      </c>
      <c r="I4684">
        <v>60</v>
      </c>
      <c r="J4684">
        <v>17</v>
      </c>
      <c r="K4684" s="4">
        <v>1.11111E+16</v>
      </c>
      <c r="L4684" t="s">
        <v>11950</v>
      </c>
      <c r="M4684" t="s">
        <v>24</v>
      </c>
      <c r="N4684" t="s">
        <v>11395</v>
      </c>
      <c r="O4684" t="s">
        <v>66</v>
      </c>
      <c r="P4684" t="s">
        <v>20</v>
      </c>
      <c r="Q4684" t="s">
        <v>5106</v>
      </c>
    </row>
    <row r="4685" spans="1:17" x14ac:dyDescent="0.25">
      <c r="A4685" t="s">
        <v>11951</v>
      </c>
      <c r="B4685" t="s">
        <v>17</v>
      </c>
      <c r="C4685">
        <v>1</v>
      </c>
      <c r="D4685" t="s">
        <v>18</v>
      </c>
      <c r="E4685" t="s">
        <v>42</v>
      </c>
      <c r="F4685" s="1">
        <v>0.66666666666666663</v>
      </c>
      <c r="G4685" t="s">
        <v>11401</v>
      </c>
      <c r="H4685" t="s">
        <v>5009</v>
      </c>
      <c r="I4685">
        <v>120</v>
      </c>
      <c r="J4685">
        <v>8</v>
      </c>
      <c r="K4685" s="4">
        <v>1.1111100111111E+24</v>
      </c>
      <c r="L4685" t="s">
        <v>11952</v>
      </c>
      <c r="M4685" t="s">
        <v>24</v>
      </c>
      <c r="N4685" t="s">
        <v>11395</v>
      </c>
      <c r="O4685" t="s">
        <v>66</v>
      </c>
      <c r="P4685" t="s">
        <v>20</v>
      </c>
      <c r="Q4685" t="s">
        <v>5107</v>
      </c>
    </row>
    <row r="4686" spans="1:17" x14ac:dyDescent="0.25">
      <c r="A4686" t="s">
        <v>11953</v>
      </c>
      <c r="B4686" t="s">
        <v>17</v>
      </c>
      <c r="C4686">
        <v>1</v>
      </c>
      <c r="D4686" t="s">
        <v>18</v>
      </c>
      <c r="E4686" t="s">
        <v>37</v>
      </c>
      <c r="F4686" s="1">
        <v>0.5</v>
      </c>
      <c r="G4686" t="s">
        <v>11401</v>
      </c>
      <c r="H4686" t="s">
        <v>517</v>
      </c>
      <c r="I4686">
        <v>120</v>
      </c>
      <c r="J4686">
        <v>4</v>
      </c>
      <c r="K4686" s="4">
        <v>1.11101100011111E+44</v>
      </c>
      <c r="L4686" t="s">
        <v>11954</v>
      </c>
      <c r="M4686" t="s">
        <v>24</v>
      </c>
      <c r="N4686" t="s">
        <v>11395</v>
      </c>
      <c r="O4686" t="s">
        <v>25</v>
      </c>
      <c r="P4686" t="s">
        <v>20</v>
      </c>
      <c r="Q4686" t="s">
        <v>5108</v>
      </c>
    </row>
    <row r="4687" spans="1:17" x14ac:dyDescent="0.25">
      <c r="A4687" t="s">
        <v>11955</v>
      </c>
      <c r="B4687" t="s">
        <v>405</v>
      </c>
      <c r="C4687">
        <v>1</v>
      </c>
      <c r="D4687" t="s">
        <v>18</v>
      </c>
      <c r="E4687" t="s">
        <v>19</v>
      </c>
      <c r="F4687" s="1">
        <v>0.54166666666666663</v>
      </c>
      <c r="G4687" t="s">
        <v>9295</v>
      </c>
      <c r="H4687" t="s">
        <v>3700</v>
      </c>
      <c r="I4687">
        <v>240</v>
      </c>
      <c r="J4687">
        <v>2</v>
      </c>
      <c r="K4687" s="4">
        <v>1.0001000099999999E+24</v>
      </c>
      <c r="L4687" t="s">
        <v>38</v>
      </c>
      <c r="M4687" t="s">
        <v>24</v>
      </c>
      <c r="N4687" t="s">
        <v>11395</v>
      </c>
      <c r="O4687" t="s">
        <v>66</v>
      </c>
      <c r="P4687" t="s">
        <v>395</v>
      </c>
      <c r="Q4687" t="s">
        <v>5109</v>
      </c>
    </row>
    <row r="4688" spans="1:17" x14ac:dyDescent="0.25">
      <c r="A4688" t="s">
        <v>11955</v>
      </c>
      <c r="B4688" t="s">
        <v>418</v>
      </c>
      <c r="C4688">
        <v>1</v>
      </c>
      <c r="D4688" t="s">
        <v>18</v>
      </c>
      <c r="E4688" t="s">
        <v>19</v>
      </c>
      <c r="F4688" s="1">
        <v>0.54166666666666663</v>
      </c>
      <c r="G4688" t="s">
        <v>9538</v>
      </c>
      <c r="H4688" t="s">
        <v>3700</v>
      </c>
      <c r="I4688">
        <v>240</v>
      </c>
      <c r="J4688">
        <v>2</v>
      </c>
      <c r="K4688" s="4">
        <v>1.1101E+23</v>
      </c>
      <c r="L4688" t="s">
        <v>38</v>
      </c>
      <c r="M4688" t="s">
        <v>24</v>
      </c>
      <c r="N4688" t="s">
        <v>11395</v>
      </c>
      <c r="O4688" t="s">
        <v>66</v>
      </c>
      <c r="P4688" t="s">
        <v>395</v>
      </c>
      <c r="Q4688" t="s">
        <v>5110</v>
      </c>
    </row>
    <row r="4689" spans="1:17" x14ac:dyDescent="0.25">
      <c r="A4689" t="s">
        <v>11955</v>
      </c>
      <c r="B4689" t="s">
        <v>17</v>
      </c>
      <c r="C4689">
        <v>1</v>
      </c>
      <c r="D4689" t="s">
        <v>18</v>
      </c>
      <c r="E4689" t="s">
        <v>37</v>
      </c>
      <c r="F4689" s="1">
        <v>0.375</v>
      </c>
      <c r="G4689" t="s">
        <v>9220</v>
      </c>
      <c r="H4689" t="s">
        <v>3700</v>
      </c>
      <c r="I4689">
        <v>120</v>
      </c>
      <c r="J4689">
        <v>2</v>
      </c>
      <c r="K4689" s="4">
        <v>1.11111E+24</v>
      </c>
      <c r="L4689" t="s">
        <v>38</v>
      </c>
      <c r="M4689" t="s">
        <v>24</v>
      </c>
      <c r="N4689" t="s">
        <v>11395</v>
      </c>
      <c r="O4689" t="s">
        <v>66</v>
      </c>
      <c r="P4689" t="s">
        <v>20</v>
      </c>
      <c r="Q4689" t="s">
        <v>5111</v>
      </c>
    </row>
    <row r="4690" spans="1:17" x14ac:dyDescent="0.25">
      <c r="A4690" t="s">
        <v>11955</v>
      </c>
      <c r="B4690" t="s">
        <v>28</v>
      </c>
      <c r="C4690">
        <v>1</v>
      </c>
      <c r="D4690" t="s">
        <v>18</v>
      </c>
      <c r="E4690" t="s">
        <v>29</v>
      </c>
      <c r="F4690" s="1">
        <v>0.58333333333333337</v>
      </c>
      <c r="G4690" t="s">
        <v>9227</v>
      </c>
      <c r="H4690" t="s">
        <v>3700</v>
      </c>
      <c r="I4690">
        <v>120</v>
      </c>
      <c r="J4690">
        <v>2</v>
      </c>
      <c r="K4690" s="4">
        <v>1.11111E+24</v>
      </c>
      <c r="L4690" t="s">
        <v>38</v>
      </c>
      <c r="M4690" t="s">
        <v>24</v>
      </c>
      <c r="N4690" t="s">
        <v>11395</v>
      </c>
      <c r="O4690" t="s">
        <v>66</v>
      </c>
      <c r="P4690" t="s">
        <v>20</v>
      </c>
      <c r="Q4690" t="s">
        <v>5112</v>
      </c>
    </row>
    <row r="4691" spans="1:17" x14ac:dyDescent="0.25">
      <c r="A4691" t="s">
        <v>11955</v>
      </c>
      <c r="B4691" t="s">
        <v>32</v>
      </c>
      <c r="C4691">
        <v>1</v>
      </c>
      <c r="D4691" t="s">
        <v>18</v>
      </c>
      <c r="E4691" t="s">
        <v>33</v>
      </c>
      <c r="F4691" s="1">
        <v>0.54166666666666663</v>
      </c>
      <c r="G4691" t="s">
        <v>9220</v>
      </c>
      <c r="H4691" t="s">
        <v>3700</v>
      </c>
      <c r="I4691">
        <v>120</v>
      </c>
      <c r="J4691">
        <v>2</v>
      </c>
      <c r="K4691" s="4">
        <v>1.11111E+24</v>
      </c>
      <c r="L4691" t="s">
        <v>38</v>
      </c>
      <c r="M4691" t="s">
        <v>24</v>
      </c>
      <c r="N4691" t="s">
        <v>11395</v>
      </c>
      <c r="O4691" t="s">
        <v>66</v>
      </c>
      <c r="P4691" t="s">
        <v>20</v>
      </c>
      <c r="Q4691" t="s">
        <v>5113</v>
      </c>
    </row>
    <row r="4692" spans="1:17" x14ac:dyDescent="0.25">
      <c r="A4692" t="s">
        <v>11955</v>
      </c>
      <c r="B4692" t="s">
        <v>479</v>
      </c>
      <c r="C4692">
        <v>1</v>
      </c>
      <c r="D4692" t="s">
        <v>18</v>
      </c>
      <c r="E4692" t="s">
        <v>37</v>
      </c>
      <c r="F4692" s="1">
        <v>0.5</v>
      </c>
      <c r="G4692" t="s">
        <v>9166</v>
      </c>
      <c r="H4692" t="s">
        <v>3700</v>
      </c>
      <c r="I4692">
        <v>60</v>
      </c>
      <c r="J4692">
        <v>2</v>
      </c>
      <c r="K4692" s="4">
        <v>1.11111E+24</v>
      </c>
      <c r="L4692" t="s">
        <v>38</v>
      </c>
      <c r="M4692" t="s">
        <v>24</v>
      </c>
      <c r="N4692" t="s">
        <v>11395</v>
      </c>
      <c r="O4692" t="s">
        <v>66</v>
      </c>
      <c r="P4692" t="s">
        <v>20</v>
      </c>
      <c r="Q4692" t="s">
        <v>5114</v>
      </c>
    </row>
    <row r="4693" spans="1:17" x14ac:dyDescent="0.25">
      <c r="A4693" t="s">
        <v>11956</v>
      </c>
      <c r="B4693" t="s">
        <v>405</v>
      </c>
      <c r="C4693">
        <v>1</v>
      </c>
      <c r="D4693" t="s">
        <v>18</v>
      </c>
      <c r="E4693" t="s">
        <v>19</v>
      </c>
      <c r="F4693" s="1">
        <v>0.54166666666666663</v>
      </c>
      <c r="G4693" t="s">
        <v>9295</v>
      </c>
      <c r="H4693" t="s">
        <v>3700</v>
      </c>
      <c r="I4693">
        <v>240</v>
      </c>
      <c r="J4693">
        <v>1</v>
      </c>
      <c r="K4693" s="4">
        <v>1111100000000000</v>
      </c>
      <c r="L4693" t="s">
        <v>38</v>
      </c>
      <c r="M4693" t="s">
        <v>24</v>
      </c>
      <c r="N4693" t="s">
        <v>11395</v>
      </c>
      <c r="O4693" t="s">
        <v>66</v>
      </c>
      <c r="P4693" t="s">
        <v>395</v>
      </c>
      <c r="Q4693" t="s">
        <v>5115</v>
      </c>
    </row>
    <row r="4694" spans="1:17" x14ac:dyDescent="0.25">
      <c r="A4694" t="s">
        <v>11956</v>
      </c>
      <c r="B4694" t="s">
        <v>17</v>
      </c>
      <c r="C4694">
        <v>1</v>
      </c>
      <c r="D4694" t="s">
        <v>18</v>
      </c>
      <c r="E4694" t="s">
        <v>33</v>
      </c>
      <c r="F4694" s="1">
        <v>0.54166666666666663</v>
      </c>
      <c r="G4694" t="s">
        <v>9220</v>
      </c>
      <c r="H4694" t="s">
        <v>3700</v>
      </c>
      <c r="I4694">
        <v>120</v>
      </c>
      <c r="J4694">
        <v>1</v>
      </c>
      <c r="K4694" s="4">
        <v>1.11111E+16</v>
      </c>
      <c r="L4694" t="s">
        <v>38</v>
      </c>
      <c r="M4694" t="s">
        <v>24</v>
      </c>
      <c r="N4694" t="s">
        <v>11395</v>
      </c>
      <c r="O4694" t="s">
        <v>66</v>
      </c>
      <c r="P4694" t="s">
        <v>20</v>
      </c>
      <c r="Q4694" t="s">
        <v>5116</v>
      </c>
    </row>
    <row r="4695" spans="1:17" x14ac:dyDescent="0.25">
      <c r="A4695" t="s">
        <v>11956</v>
      </c>
      <c r="B4695" t="s">
        <v>28</v>
      </c>
      <c r="C4695">
        <v>1</v>
      </c>
      <c r="D4695" t="s">
        <v>18</v>
      </c>
      <c r="E4695" t="s">
        <v>29</v>
      </c>
      <c r="F4695" s="1">
        <v>0.58333333333333337</v>
      </c>
      <c r="G4695" t="s">
        <v>9227</v>
      </c>
      <c r="H4695" t="s">
        <v>3700</v>
      </c>
      <c r="I4695">
        <v>120</v>
      </c>
      <c r="J4695">
        <v>1</v>
      </c>
      <c r="K4695" s="4">
        <v>1.11111E+16</v>
      </c>
      <c r="L4695" t="s">
        <v>38</v>
      </c>
      <c r="M4695" t="s">
        <v>24</v>
      </c>
      <c r="N4695" t="s">
        <v>11395</v>
      </c>
      <c r="O4695" t="s">
        <v>66</v>
      </c>
      <c r="P4695" t="s">
        <v>20</v>
      </c>
      <c r="Q4695" t="s">
        <v>5117</v>
      </c>
    </row>
    <row r="4696" spans="1:17" x14ac:dyDescent="0.25">
      <c r="A4696" t="s">
        <v>11956</v>
      </c>
      <c r="B4696" t="s">
        <v>32</v>
      </c>
      <c r="C4696">
        <v>1</v>
      </c>
      <c r="D4696" t="s">
        <v>18</v>
      </c>
      <c r="E4696" t="s">
        <v>37</v>
      </c>
      <c r="F4696" s="1">
        <v>0.375</v>
      </c>
      <c r="G4696" t="s">
        <v>11923</v>
      </c>
      <c r="H4696" t="s">
        <v>3700</v>
      </c>
      <c r="I4696">
        <v>120</v>
      </c>
      <c r="J4696">
        <v>1</v>
      </c>
      <c r="K4696" s="4">
        <v>1.11111E+16</v>
      </c>
      <c r="L4696" t="s">
        <v>38</v>
      </c>
      <c r="M4696" t="s">
        <v>24</v>
      </c>
      <c r="N4696" t="s">
        <v>11395</v>
      </c>
      <c r="O4696" t="s">
        <v>66</v>
      </c>
      <c r="P4696" t="s">
        <v>20</v>
      </c>
      <c r="Q4696" t="s">
        <v>5118</v>
      </c>
    </row>
    <row r="4697" spans="1:17" x14ac:dyDescent="0.25">
      <c r="A4697" t="s">
        <v>11956</v>
      </c>
      <c r="B4697" t="s">
        <v>479</v>
      </c>
      <c r="C4697">
        <v>1</v>
      </c>
      <c r="D4697" t="s">
        <v>18</v>
      </c>
      <c r="E4697" t="s">
        <v>37</v>
      </c>
      <c r="F4697" s="1">
        <v>0.5</v>
      </c>
      <c r="G4697" t="s">
        <v>9166</v>
      </c>
      <c r="H4697" t="s">
        <v>3700</v>
      </c>
      <c r="I4697">
        <v>60</v>
      </c>
      <c r="J4697">
        <v>1</v>
      </c>
      <c r="K4697" s="4">
        <v>1.11111E+16</v>
      </c>
      <c r="L4697" t="s">
        <v>38</v>
      </c>
      <c r="M4697" t="s">
        <v>24</v>
      </c>
      <c r="N4697" t="s">
        <v>11395</v>
      </c>
      <c r="O4697" t="s">
        <v>66</v>
      </c>
      <c r="P4697" t="s">
        <v>20</v>
      </c>
      <c r="Q4697" t="s">
        <v>5119</v>
      </c>
    </row>
    <row r="4698" spans="1:17" x14ac:dyDescent="0.25">
      <c r="A4698" t="s">
        <v>11957</v>
      </c>
      <c r="B4698" t="s">
        <v>405</v>
      </c>
      <c r="C4698">
        <v>1</v>
      </c>
      <c r="D4698" t="s">
        <v>18</v>
      </c>
      <c r="E4698" t="s">
        <v>42</v>
      </c>
      <c r="F4698" s="1">
        <v>0.5</v>
      </c>
      <c r="G4698" t="s">
        <v>11393</v>
      </c>
      <c r="H4698" t="s">
        <v>5009</v>
      </c>
      <c r="I4698">
        <v>300</v>
      </c>
      <c r="J4698">
        <v>7</v>
      </c>
      <c r="K4698" s="4">
        <v>1.1111100011111E+43</v>
      </c>
      <c r="L4698" t="s">
        <v>11917</v>
      </c>
      <c r="M4698" t="s">
        <v>24</v>
      </c>
      <c r="N4698" t="s">
        <v>11395</v>
      </c>
      <c r="O4698" t="s">
        <v>25</v>
      </c>
      <c r="P4698" t="s">
        <v>395</v>
      </c>
      <c r="Q4698" t="s">
        <v>5120</v>
      </c>
    </row>
    <row r="4699" spans="1:17" x14ac:dyDescent="0.25">
      <c r="A4699" t="s">
        <v>11957</v>
      </c>
      <c r="B4699" t="s">
        <v>17</v>
      </c>
      <c r="C4699">
        <v>1</v>
      </c>
      <c r="D4699" t="s">
        <v>18</v>
      </c>
      <c r="E4699" t="s">
        <v>33</v>
      </c>
      <c r="F4699" s="1">
        <v>0.5</v>
      </c>
      <c r="G4699" t="s">
        <v>9301</v>
      </c>
      <c r="H4699" t="s">
        <v>5009</v>
      </c>
      <c r="I4699">
        <v>120</v>
      </c>
      <c r="J4699">
        <v>7</v>
      </c>
      <c r="K4699" s="4">
        <v>1.1111110001111099E+44</v>
      </c>
      <c r="L4699" t="s">
        <v>11917</v>
      </c>
      <c r="M4699" t="s">
        <v>24</v>
      </c>
      <c r="N4699" t="s">
        <v>11395</v>
      </c>
      <c r="O4699" t="s">
        <v>25</v>
      </c>
      <c r="P4699" t="s">
        <v>20</v>
      </c>
      <c r="Q4699" t="s">
        <v>5121</v>
      </c>
    </row>
    <row r="4700" spans="1:17" x14ac:dyDescent="0.25">
      <c r="A4700" t="s">
        <v>11957</v>
      </c>
      <c r="B4700" t="s">
        <v>28</v>
      </c>
      <c r="C4700">
        <v>1</v>
      </c>
      <c r="D4700" t="s">
        <v>18</v>
      </c>
      <c r="E4700" t="s">
        <v>37</v>
      </c>
      <c r="F4700" s="1">
        <v>0.375</v>
      </c>
      <c r="G4700" t="s">
        <v>9220</v>
      </c>
      <c r="H4700" t="s">
        <v>5009</v>
      </c>
      <c r="I4700">
        <v>120</v>
      </c>
      <c r="J4700">
        <v>7</v>
      </c>
      <c r="K4700" s="4">
        <v>1.11101100011111E+44</v>
      </c>
      <c r="L4700" t="s">
        <v>11917</v>
      </c>
      <c r="M4700" t="s">
        <v>24</v>
      </c>
      <c r="N4700" t="s">
        <v>11395</v>
      </c>
      <c r="O4700" t="s">
        <v>25</v>
      </c>
      <c r="P4700" t="s">
        <v>20</v>
      </c>
      <c r="Q4700" t="s">
        <v>5122</v>
      </c>
    </row>
    <row r="4701" spans="1:17" x14ac:dyDescent="0.25">
      <c r="A4701" t="s">
        <v>11957</v>
      </c>
      <c r="B4701" t="s">
        <v>32</v>
      </c>
      <c r="C4701">
        <v>1</v>
      </c>
      <c r="D4701" t="s">
        <v>18</v>
      </c>
      <c r="E4701" t="s">
        <v>29</v>
      </c>
      <c r="F4701" s="1">
        <v>0.58333333333333337</v>
      </c>
      <c r="G4701" t="s">
        <v>9210</v>
      </c>
      <c r="H4701" t="s">
        <v>5009</v>
      </c>
      <c r="I4701">
        <v>60</v>
      </c>
      <c r="J4701">
        <v>7</v>
      </c>
      <c r="K4701" s="4">
        <v>1.1111010001111099E+44</v>
      </c>
      <c r="L4701" t="s">
        <v>11917</v>
      </c>
      <c r="M4701" t="s">
        <v>24</v>
      </c>
      <c r="N4701" t="s">
        <v>11395</v>
      </c>
      <c r="O4701" t="s">
        <v>25</v>
      </c>
      <c r="P4701" t="s">
        <v>20</v>
      </c>
      <c r="Q4701" t="s">
        <v>5123</v>
      </c>
    </row>
    <row r="4702" spans="1:17" x14ac:dyDescent="0.25">
      <c r="A4702" t="s">
        <v>11958</v>
      </c>
      <c r="B4702" t="s">
        <v>391</v>
      </c>
      <c r="C4702" t="s">
        <v>411</v>
      </c>
      <c r="D4702" t="s">
        <v>18</v>
      </c>
      <c r="E4702" t="s">
        <v>33</v>
      </c>
      <c r="F4702" s="1">
        <v>0.41666666666666669</v>
      </c>
      <c r="G4702" t="s">
        <v>11393</v>
      </c>
      <c r="H4702" t="s">
        <v>3693</v>
      </c>
      <c r="I4702">
        <v>120</v>
      </c>
      <c r="J4702">
        <v>8</v>
      </c>
      <c r="K4702" s="4">
        <v>1.10111001101E+24</v>
      </c>
      <c r="L4702" t="s">
        <v>11919</v>
      </c>
      <c r="M4702" t="s">
        <v>24</v>
      </c>
      <c r="N4702" t="s">
        <v>11395</v>
      </c>
      <c r="O4702" t="s">
        <v>66</v>
      </c>
      <c r="P4702" t="s">
        <v>9372</v>
      </c>
      <c r="Q4702" t="s">
        <v>5124</v>
      </c>
    </row>
    <row r="4703" spans="1:17" x14ac:dyDescent="0.25">
      <c r="A4703" t="s">
        <v>11958</v>
      </c>
      <c r="B4703" t="s">
        <v>391</v>
      </c>
      <c r="C4703" t="s">
        <v>413</v>
      </c>
      <c r="D4703" t="s">
        <v>18</v>
      </c>
      <c r="E4703" t="s">
        <v>33</v>
      </c>
      <c r="F4703" s="1">
        <v>0.41666666666666669</v>
      </c>
      <c r="G4703" t="s">
        <v>9195</v>
      </c>
      <c r="H4703" t="s">
        <v>3693</v>
      </c>
      <c r="I4703">
        <v>60</v>
      </c>
      <c r="J4703">
        <v>8</v>
      </c>
      <c r="K4703" s="4">
        <v>1.00000001E+22</v>
      </c>
      <c r="L4703" t="s">
        <v>11919</v>
      </c>
      <c r="M4703" t="s">
        <v>24</v>
      </c>
      <c r="N4703" t="s">
        <v>11395</v>
      </c>
      <c r="O4703" t="s">
        <v>66</v>
      </c>
      <c r="P4703" t="s">
        <v>9372</v>
      </c>
      <c r="Q4703" t="s">
        <v>5124</v>
      </c>
    </row>
    <row r="4704" spans="1:17" x14ac:dyDescent="0.25">
      <c r="A4704" t="s">
        <v>11958</v>
      </c>
      <c r="B4704" t="s">
        <v>3402</v>
      </c>
      <c r="C4704">
        <v>1</v>
      </c>
      <c r="D4704" t="s">
        <v>18</v>
      </c>
      <c r="E4704" t="s">
        <v>42</v>
      </c>
      <c r="F4704" s="1">
        <v>0.41666666666666669</v>
      </c>
      <c r="G4704" t="s">
        <v>11920</v>
      </c>
      <c r="H4704" t="s">
        <v>3693</v>
      </c>
      <c r="I4704">
        <v>120</v>
      </c>
      <c r="J4704">
        <v>8</v>
      </c>
      <c r="K4704" s="4">
        <v>1.11111001111E+24</v>
      </c>
      <c r="L4704" t="s">
        <v>11919</v>
      </c>
      <c r="M4704" t="s">
        <v>24</v>
      </c>
      <c r="N4704" t="s">
        <v>11395</v>
      </c>
      <c r="O4704" t="s">
        <v>66</v>
      </c>
      <c r="P4704" t="s">
        <v>9372</v>
      </c>
      <c r="Q4704" t="s">
        <v>5125</v>
      </c>
    </row>
    <row r="4705" spans="1:17" x14ac:dyDescent="0.25">
      <c r="A4705" t="s">
        <v>11958</v>
      </c>
      <c r="B4705" t="s">
        <v>4251</v>
      </c>
      <c r="C4705">
        <v>1</v>
      </c>
      <c r="D4705" t="s">
        <v>18</v>
      </c>
      <c r="E4705" t="s">
        <v>19</v>
      </c>
      <c r="F4705" s="1">
        <v>0.41666666666666669</v>
      </c>
      <c r="G4705" t="s">
        <v>11393</v>
      </c>
      <c r="H4705" t="s">
        <v>3693</v>
      </c>
      <c r="I4705">
        <v>120</v>
      </c>
      <c r="J4705">
        <v>8</v>
      </c>
      <c r="K4705" s="4">
        <v>1.0111001111000001E+23</v>
      </c>
      <c r="L4705" t="s">
        <v>11919</v>
      </c>
      <c r="M4705" t="s">
        <v>24</v>
      </c>
      <c r="N4705" t="s">
        <v>11395</v>
      </c>
      <c r="O4705" t="s">
        <v>66</v>
      </c>
      <c r="P4705" t="s">
        <v>9372</v>
      </c>
      <c r="Q4705" t="s">
        <v>5126</v>
      </c>
    </row>
    <row r="4706" spans="1:17" x14ac:dyDescent="0.25">
      <c r="A4706" t="s">
        <v>11958</v>
      </c>
      <c r="B4706" t="s">
        <v>2649</v>
      </c>
      <c r="C4706">
        <v>1</v>
      </c>
      <c r="D4706" t="s">
        <v>18</v>
      </c>
      <c r="E4706" t="s">
        <v>29</v>
      </c>
      <c r="F4706" s="1">
        <v>0.41666666666666669</v>
      </c>
      <c r="G4706" t="s">
        <v>11921</v>
      </c>
      <c r="H4706" t="s">
        <v>3693</v>
      </c>
      <c r="I4706">
        <v>120</v>
      </c>
      <c r="J4706">
        <v>8</v>
      </c>
      <c r="K4706" s="4">
        <v>1.11111001111E+24</v>
      </c>
      <c r="L4706" t="s">
        <v>11919</v>
      </c>
      <c r="M4706" t="s">
        <v>24</v>
      </c>
      <c r="N4706" t="s">
        <v>11395</v>
      </c>
      <c r="O4706" t="s">
        <v>66</v>
      </c>
      <c r="P4706" t="s">
        <v>9372</v>
      </c>
      <c r="Q4706" t="s">
        <v>5127</v>
      </c>
    </row>
    <row r="4707" spans="1:17" x14ac:dyDescent="0.25">
      <c r="A4707" t="s">
        <v>11958</v>
      </c>
      <c r="B4707" t="s">
        <v>405</v>
      </c>
      <c r="C4707">
        <v>1</v>
      </c>
      <c r="D4707" t="s">
        <v>18</v>
      </c>
      <c r="E4707" t="s">
        <v>33</v>
      </c>
      <c r="F4707" s="1">
        <v>0.41666666666666669</v>
      </c>
      <c r="G4707" t="s">
        <v>9166</v>
      </c>
      <c r="H4707" t="s">
        <v>3693</v>
      </c>
      <c r="I4707">
        <v>120</v>
      </c>
      <c r="J4707">
        <v>8</v>
      </c>
      <c r="K4707" s="4">
        <v>1100000000000</v>
      </c>
      <c r="L4707" t="s">
        <v>11919</v>
      </c>
      <c r="M4707" t="s">
        <v>24</v>
      </c>
      <c r="N4707" t="s">
        <v>11395</v>
      </c>
      <c r="O4707" t="s">
        <v>66</v>
      </c>
      <c r="P4707" t="s">
        <v>395</v>
      </c>
      <c r="Q4707" t="s">
        <v>5128</v>
      </c>
    </row>
    <row r="4708" spans="1:17" x14ac:dyDescent="0.25">
      <c r="A4708" t="s">
        <v>11958</v>
      </c>
      <c r="B4708" t="s">
        <v>418</v>
      </c>
      <c r="C4708">
        <v>1</v>
      </c>
      <c r="D4708" t="s">
        <v>18</v>
      </c>
      <c r="E4708" t="s">
        <v>42</v>
      </c>
      <c r="F4708" s="1">
        <v>0.41666666666666669</v>
      </c>
      <c r="G4708" t="s">
        <v>10952</v>
      </c>
      <c r="H4708" t="s">
        <v>3693</v>
      </c>
      <c r="I4708">
        <v>120</v>
      </c>
      <c r="J4708">
        <v>8</v>
      </c>
      <c r="K4708" s="4">
        <v>1100000000000</v>
      </c>
      <c r="L4708" t="s">
        <v>11919</v>
      </c>
      <c r="M4708" t="s">
        <v>24</v>
      </c>
      <c r="N4708" t="s">
        <v>11395</v>
      </c>
      <c r="O4708" t="s">
        <v>66</v>
      </c>
      <c r="P4708" t="s">
        <v>395</v>
      </c>
      <c r="Q4708" t="s">
        <v>5129</v>
      </c>
    </row>
    <row r="4709" spans="1:17" x14ac:dyDescent="0.25">
      <c r="A4709" t="s">
        <v>11958</v>
      </c>
      <c r="B4709" t="s">
        <v>579</v>
      </c>
      <c r="C4709">
        <v>1</v>
      </c>
      <c r="D4709" t="s">
        <v>18</v>
      </c>
      <c r="E4709" t="s">
        <v>29</v>
      </c>
      <c r="F4709" s="1">
        <v>0.41666666666666669</v>
      </c>
      <c r="G4709" t="s">
        <v>9169</v>
      </c>
      <c r="H4709" t="s">
        <v>3693</v>
      </c>
      <c r="I4709">
        <v>120</v>
      </c>
      <c r="J4709">
        <v>8</v>
      </c>
      <c r="K4709" s="4">
        <v>1100000000000</v>
      </c>
      <c r="L4709" t="s">
        <v>11919</v>
      </c>
      <c r="M4709" t="s">
        <v>24</v>
      </c>
      <c r="N4709" t="s">
        <v>11395</v>
      </c>
      <c r="O4709" t="s">
        <v>66</v>
      </c>
      <c r="P4709" t="s">
        <v>395</v>
      </c>
      <c r="Q4709" t="s">
        <v>5130</v>
      </c>
    </row>
    <row r="4710" spans="1:17" x14ac:dyDescent="0.25">
      <c r="A4710" t="s">
        <v>11958</v>
      </c>
      <c r="B4710" t="s">
        <v>2839</v>
      </c>
      <c r="C4710">
        <v>1</v>
      </c>
      <c r="D4710" t="s">
        <v>18</v>
      </c>
      <c r="E4710" t="s">
        <v>19</v>
      </c>
      <c r="F4710" s="1">
        <v>0.41666666666666669</v>
      </c>
      <c r="G4710" t="s">
        <v>9155</v>
      </c>
      <c r="H4710" t="s">
        <v>3693</v>
      </c>
      <c r="I4710">
        <v>120</v>
      </c>
      <c r="J4710">
        <v>8</v>
      </c>
      <c r="K4710" s="4">
        <v>1100000000000</v>
      </c>
      <c r="L4710" t="s">
        <v>11919</v>
      </c>
      <c r="M4710" t="s">
        <v>24</v>
      </c>
      <c r="N4710" t="s">
        <v>11395</v>
      </c>
      <c r="O4710" t="s">
        <v>66</v>
      </c>
      <c r="P4710" t="s">
        <v>395</v>
      </c>
      <c r="Q4710" t="s">
        <v>5131</v>
      </c>
    </row>
    <row r="4711" spans="1:17" x14ac:dyDescent="0.25">
      <c r="A4711" t="s">
        <v>11958</v>
      </c>
      <c r="B4711" t="s">
        <v>17</v>
      </c>
      <c r="C4711">
        <v>1</v>
      </c>
      <c r="D4711" t="s">
        <v>18</v>
      </c>
      <c r="E4711" t="s">
        <v>42</v>
      </c>
      <c r="F4711" s="1">
        <v>0.375</v>
      </c>
      <c r="G4711" t="s">
        <v>9214</v>
      </c>
      <c r="H4711" t="s">
        <v>3693</v>
      </c>
      <c r="I4711">
        <v>60</v>
      </c>
      <c r="J4711">
        <v>8</v>
      </c>
      <c r="K4711" s="4">
        <v>1.1111100111111E+24</v>
      </c>
      <c r="L4711" t="s">
        <v>11919</v>
      </c>
      <c r="M4711" t="s">
        <v>24</v>
      </c>
      <c r="N4711" t="s">
        <v>11395</v>
      </c>
      <c r="O4711" t="s">
        <v>66</v>
      </c>
      <c r="P4711" t="s">
        <v>20</v>
      </c>
      <c r="Q4711" t="s">
        <v>5132</v>
      </c>
    </row>
    <row r="4712" spans="1:17" x14ac:dyDescent="0.25">
      <c r="A4712" t="s">
        <v>11958</v>
      </c>
      <c r="B4712" t="s">
        <v>28</v>
      </c>
      <c r="C4712">
        <v>1</v>
      </c>
      <c r="D4712" t="s">
        <v>18</v>
      </c>
      <c r="E4712" t="s">
        <v>33</v>
      </c>
      <c r="F4712" s="1">
        <v>0.375</v>
      </c>
      <c r="G4712" t="s">
        <v>9195</v>
      </c>
      <c r="H4712" t="s">
        <v>3693</v>
      </c>
      <c r="I4712">
        <v>60</v>
      </c>
      <c r="J4712">
        <v>8</v>
      </c>
      <c r="K4712" s="4">
        <v>1.1111100111111E+24</v>
      </c>
      <c r="L4712" t="s">
        <v>11919</v>
      </c>
      <c r="M4712" t="s">
        <v>24</v>
      </c>
      <c r="N4712" t="s">
        <v>11395</v>
      </c>
      <c r="O4712" t="s">
        <v>66</v>
      </c>
      <c r="P4712" t="s">
        <v>20</v>
      </c>
      <c r="Q4712" t="s">
        <v>5133</v>
      </c>
    </row>
    <row r="4713" spans="1:17" x14ac:dyDescent="0.25">
      <c r="A4713" t="s">
        <v>11958</v>
      </c>
      <c r="B4713" t="s">
        <v>32</v>
      </c>
      <c r="C4713" t="s">
        <v>411</v>
      </c>
      <c r="D4713" t="s">
        <v>18</v>
      </c>
      <c r="E4713" t="s">
        <v>19</v>
      </c>
      <c r="F4713" s="1">
        <v>0.375</v>
      </c>
      <c r="G4713" t="s">
        <v>9220</v>
      </c>
      <c r="H4713" t="s">
        <v>3693</v>
      </c>
      <c r="I4713">
        <v>60</v>
      </c>
      <c r="J4713">
        <v>8</v>
      </c>
      <c r="K4713" s="4">
        <v>1.0111001111110001E+23</v>
      </c>
      <c r="L4713" t="s">
        <v>11919</v>
      </c>
      <c r="M4713" t="s">
        <v>24</v>
      </c>
      <c r="N4713" t="s">
        <v>11395</v>
      </c>
      <c r="O4713" t="s">
        <v>66</v>
      </c>
      <c r="P4713" t="s">
        <v>20</v>
      </c>
      <c r="Q4713" t="s">
        <v>5134</v>
      </c>
    </row>
    <row r="4714" spans="1:17" x14ac:dyDescent="0.25">
      <c r="A4714" t="s">
        <v>11958</v>
      </c>
      <c r="B4714" t="s">
        <v>32</v>
      </c>
      <c r="C4714" t="s">
        <v>413</v>
      </c>
      <c r="D4714" t="s">
        <v>18</v>
      </c>
      <c r="E4714" t="s">
        <v>19</v>
      </c>
      <c r="F4714" s="1">
        <v>0.41666666666666669</v>
      </c>
      <c r="G4714" t="s">
        <v>9349</v>
      </c>
      <c r="H4714" t="s">
        <v>3693</v>
      </c>
      <c r="I4714">
        <v>120</v>
      </c>
      <c r="J4714">
        <v>8</v>
      </c>
      <c r="K4714" s="4">
        <v>9.9999999999999998E+23</v>
      </c>
      <c r="L4714" t="s">
        <v>11919</v>
      </c>
      <c r="M4714" t="s">
        <v>24</v>
      </c>
      <c r="N4714" t="s">
        <v>11395</v>
      </c>
      <c r="O4714" t="s">
        <v>66</v>
      </c>
      <c r="P4714" t="s">
        <v>20</v>
      </c>
      <c r="Q4714" t="s">
        <v>5134</v>
      </c>
    </row>
    <row r="4715" spans="1:17" x14ac:dyDescent="0.25">
      <c r="A4715" t="s">
        <v>11958</v>
      </c>
      <c r="B4715" t="s">
        <v>479</v>
      </c>
      <c r="C4715">
        <v>1</v>
      </c>
      <c r="D4715" t="s">
        <v>18</v>
      </c>
      <c r="E4715" t="s">
        <v>29</v>
      </c>
      <c r="F4715" s="1">
        <v>0.375</v>
      </c>
      <c r="G4715" t="s">
        <v>9220</v>
      </c>
      <c r="H4715" t="s">
        <v>3693</v>
      </c>
      <c r="I4715">
        <v>60</v>
      </c>
      <c r="J4715">
        <v>8</v>
      </c>
      <c r="K4715" s="4">
        <v>1.1111100111111E+24</v>
      </c>
      <c r="L4715" t="s">
        <v>11919</v>
      </c>
      <c r="M4715" t="s">
        <v>24</v>
      </c>
      <c r="N4715" t="s">
        <v>11395</v>
      </c>
      <c r="O4715" t="s">
        <v>66</v>
      </c>
      <c r="P4715" t="s">
        <v>20</v>
      </c>
      <c r="Q4715" t="s">
        <v>5135</v>
      </c>
    </row>
    <row r="4716" spans="1:17" x14ac:dyDescent="0.25">
      <c r="A4716" t="s">
        <v>11958</v>
      </c>
      <c r="B4716" t="s">
        <v>36</v>
      </c>
      <c r="C4716">
        <v>1</v>
      </c>
      <c r="D4716" t="s">
        <v>18</v>
      </c>
      <c r="E4716" t="s">
        <v>19</v>
      </c>
      <c r="F4716" s="1">
        <v>0.33333333333333331</v>
      </c>
      <c r="G4716" t="s">
        <v>9359</v>
      </c>
      <c r="H4716" t="s">
        <v>3693</v>
      </c>
      <c r="I4716">
        <v>180</v>
      </c>
      <c r="J4716">
        <v>8</v>
      </c>
      <c r="K4716" s="4">
        <v>1E+22</v>
      </c>
      <c r="L4716" t="s">
        <v>38</v>
      </c>
      <c r="M4716" t="s">
        <v>24</v>
      </c>
      <c r="N4716" t="s">
        <v>11395</v>
      </c>
      <c r="O4716" t="s">
        <v>66</v>
      </c>
      <c r="P4716" t="s">
        <v>39</v>
      </c>
      <c r="Q4716" t="s">
        <v>5136</v>
      </c>
    </row>
    <row r="4717" spans="1:17" x14ac:dyDescent="0.25">
      <c r="A4717" t="s">
        <v>11959</v>
      </c>
      <c r="B4717" t="s">
        <v>391</v>
      </c>
      <c r="C4717">
        <v>1</v>
      </c>
      <c r="D4717" t="s">
        <v>18</v>
      </c>
      <c r="E4717" t="s">
        <v>33</v>
      </c>
      <c r="F4717" s="1">
        <v>0.375</v>
      </c>
      <c r="G4717" t="s">
        <v>11393</v>
      </c>
      <c r="H4717" t="s">
        <v>3697</v>
      </c>
      <c r="I4717">
        <v>180</v>
      </c>
      <c r="J4717">
        <v>6</v>
      </c>
      <c r="K4717" s="4">
        <v>1.1111110001111099E+44</v>
      </c>
      <c r="L4717" t="s">
        <v>11925</v>
      </c>
      <c r="M4717" t="s">
        <v>24</v>
      </c>
      <c r="N4717" t="s">
        <v>11395</v>
      </c>
      <c r="O4717" t="s">
        <v>25</v>
      </c>
      <c r="P4717" t="s">
        <v>9372</v>
      </c>
      <c r="Q4717" t="s">
        <v>5137</v>
      </c>
    </row>
    <row r="4718" spans="1:17" x14ac:dyDescent="0.25">
      <c r="A4718" t="s">
        <v>11959</v>
      </c>
      <c r="B4718" t="s">
        <v>17</v>
      </c>
      <c r="C4718">
        <v>1</v>
      </c>
      <c r="D4718" t="s">
        <v>18</v>
      </c>
      <c r="E4718" t="s">
        <v>29</v>
      </c>
      <c r="F4718" s="1">
        <v>0.375</v>
      </c>
      <c r="G4718" t="s">
        <v>9195</v>
      </c>
      <c r="H4718" t="s">
        <v>3697</v>
      </c>
      <c r="I4718">
        <v>120</v>
      </c>
      <c r="J4718">
        <v>6</v>
      </c>
      <c r="K4718" s="4">
        <v>1.1111010001111099E+44</v>
      </c>
      <c r="L4718" t="s">
        <v>11925</v>
      </c>
      <c r="M4718" t="s">
        <v>24</v>
      </c>
      <c r="N4718" t="s">
        <v>11395</v>
      </c>
      <c r="O4718" t="s">
        <v>25</v>
      </c>
      <c r="P4718" t="s">
        <v>20</v>
      </c>
      <c r="Q4718" t="s">
        <v>5138</v>
      </c>
    </row>
    <row r="4719" spans="1:17" x14ac:dyDescent="0.25">
      <c r="A4719" t="s">
        <v>11959</v>
      </c>
      <c r="B4719" t="s">
        <v>28</v>
      </c>
      <c r="C4719">
        <v>1</v>
      </c>
      <c r="D4719" t="s">
        <v>18</v>
      </c>
      <c r="E4719" t="s">
        <v>29</v>
      </c>
      <c r="F4719" s="1">
        <v>0.54166666666666663</v>
      </c>
      <c r="G4719" t="s">
        <v>11401</v>
      </c>
      <c r="H4719" t="s">
        <v>3697</v>
      </c>
      <c r="I4719">
        <v>60</v>
      </c>
      <c r="J4719">
        <v>6</v>
      </c>
      <c r="K4719" s="4">
        <v>1.1111010001111099E+44</v>
      </c>
      <c r="L4719" t="s">
        <v>11960</v>
      </c>
      <c r="M4719" t="s">
        <v>24</v>
      </c>
      <c r="N4719" t="s">
        <v>11395</v>
      </c>
      <c r="O4719" t="s">
        <v>25</v>
      </c>
      <c r="P4719" t="s">
        <v>20</v>
      </c>
      <c r="Q4719" t="s">
        <v>5139</v>
      </c>
    </row>
    <row r="4720" spans="1:17" x14ac:dyDescent="0.25">
      <c r="A4720" t="s">
        <v>11959</v>
      </c>
      <c r="B4720" t="s">
        <v>32</v>
      </c>
      <c r="C4720">
        <v>1</v>
      </c>
      <c r="D4720" t="s">
        <v>18</v>
      </c>
      <c r="E4720" t="s">
        <v>37</v>
      </c>
      <c r="F4720" s="1">
        <v>0.5</v>
      </c>
      <c r="G4720" t="s">
        <v>9214</v>
      </c>
      <c r="H4720" t="s">
        <v>3697</v>
      </c>
      <c r="I4720">
        <v>120</v>
      </c>
      <c r="J4720">
        <v>6</v>
      </c>
      <c r="K4720" s="4">
        <v>9.9999999999999994E+38</v>
      </c>
      <c r="L4720" t="s">
        <v>38</v>
      </c>
      <c r="M4720" t="s">
        <v>24</v>
      </c>
      <c r="N4720" t="s">
        <v>11395</v>
      </c>
      <c r="O4720" t="s">
        <v>25</v>
      </c>
      <c r="P4720" t="s">
        <v>20</v>
      </c>
      <c r="Q4720" t="s">
        <v>5140</v>
      </c>
    </row>
    <row r="4721" spans="1:17" x14ac:dyDescent="0.25">
      <c r="A4721" t="s">
        <v>11961</v>
      </c>
      <c r="B4721" t="s">
        <v>17</v>
      </c>
      <c r="C4721">
        <v>1</v>
      </c>
      <c r="D4721" t="s">
        <v>18</v>
      </c>
      <c r="E4721" t="s">
        <v>19</v>
      </c>
      <c r="F4721" s="1">
        <v>0.41666666666666669</v>
      </c>
      <c r="G4721" t="s">
        <v>9176</v>
      </c>
      <c r="H4721" t="s">
        <v>11962</v>
      </c>
      <c r="I4721">
        <v>60</v>
      </c>
      <c r="J4721">
        <v>17</v>
      </c>
      <c r="K4721" s="4">
        <v>1.1111010001111099E+44</v>
      </c>
      <c r="L4721" t="s">
        <v>11963</v>
      </c>
      <c r="M4721" t="s">
        <v>24</v>
      </c>
      <c r="N4721" t="s">
        <v>9286</v>
      </c>
      <c r="O4721" t="s">
        <v>25</v>
      </c>
      <c r="P4721" t="s">
        <v>20</v>
      </c>
      <c r="Q4721" t="s">
        <v>5142</v>
      </c>
    </row>
    <row r="4722" spans="1:17" x14ac:dyDescent="0.25">
      <c r="A4722" t="s">
        <v>11961</v>
      </c>
      <c r="B4722" t="s">
        <v>17</v>
      </c>
      <c r="C4722">
        <v>2</v>
      </c>
      <c r="D4722" t="s">
        <v>18</v>
      </c>
      <c r="E4722" t="s">
        <v>19</v>
      </c>
      <c r="F4722" s="1">
        <v>0.625</v>
      </c>
      <c r="G4722" t="s">
        <v>9210</v>
      </c>
      <c r="H4722" t="s">
        <v>11962</v>
      </c>
      <c r="I4722">
        <v>60</v>
      </c>
      <c r="J4722">
        <v>20</v>
      </c>
      <c r="K4722" s="4">
        <v>1.1111010001111099E+44</v>
      </c>
      <c r="L4722" t="s">
        <v>11963</v>
      </c>
      <c r="M4722" t="s">
        <v>24</v>
      </c>
      <c r="N4722" t="s">
        <v>9286</v>
      </c>
      <c r="O4722" t="s">
        <v>25</v>
      </c>
      <c r="P4722" t="s">
        <v>20</v>
      </c>
      <c r="Q4722" t="s">
        <v>5143</v>
      </c>
    </row>
    <row r="4723" spans="1:17" x14ac:dyDescent="0.25">
      <c r="A4723" t="s">
        <v>11961</v>
      </c>
      <c r="B4723" t="s">
        <v>28</v>
      </c>
      <c r="C4723">
        <v>1</v>
      </c>
      <c r="D4723" t="s">
        <v>18</v>
      </c>
      <c r="E4723" t="s">
        <v>29</v>
      </c>
      <c r="F4723" s="1">
        <v>0.5</v>
      </c>
      <c r="G4723" t="s">
        <v>9197</v>
      </c>
      <c r="H4723" t="s">
        <v>11964</v>
      </c>
      <c r="I4723">
        <v>60</v>
      </c>
      <c r="J4723">
        <v>17</v>
      </c>
      <c r="K4723" s="4">
        <v>1.1111010001111099E+44</v>
      </c>
      <c r="L4723" t="s">
        <v>11963</v>
      </c>
      <c r="M4723" t="s">
        <v>24</v>
      </c>
      <c r="N4723" t="s">
        <v>9286</v>
      </c>
      <c r="O4723" t="s">
        <v>25</v>
      </c>
      <c r="P4723" t="s">
        <v>20</v>
      </c>
      <c r="Q4723" t="s">
        <v>5144</v>
      </c>
    </row>
    <row r="4724" spans="1:17" x14ac:dyDescent="0.25">
      <c r="A4724" t="s">
        <v>11961</v>
      </c>
      <c r="B4724" t="s">
        <v>28</v>
      </c>
      <c r="C4724">
        <v>2</v>
      </c>
      <c r="D4724" t="s">
        <v>18</v>
      </c>
      <c r="E4724" t="s">
        <v>29</v>
      </c>
      <c r="F4724" s="1">
        <v>0.66666666666666663</v>
      </c>
      <c r="G4724" t="s">
        <v>9214</v>
      </c>
      <c r="H4724" t="s">
        <v>11964</v>
      </c>
      <c r="I4724">
        <v>60</v>
      </c>
      <c r="J4724">
        <v>21</v>
      </c>
      <c r="K4724" s="4">
        <v>1.1111010001111099E+44</v>
      </c>
      <c r="L4724" t="s">
        <v>11963</v>
      </c>
      <c r="M4724" t="s">
        <v>24</v>
      </c>
      <c r="N4724" t="s">
        <v>9286</v>
      </c>
      <c r="O4724" t="s">
        <v>25</v>
      </c>
      <c r="P4724" t="s">
        <v>20</v>
      </c>
      <c r="Q4724" t="s">
        <v>5145</v>
      </c>
    </row>
    <row r="4725" spans="1:17" x14ac:dyDescent="0.25">
      <c r="A4725" t="s">
        <v>11961</v>
      </c>
      <c r="B4725" t="s">
        <v>32</v>
      </c>
      <c r="C4725">
        <v>1</v>
      </c>
      <c r="D4725" t="s">
        <v>18</v>
      </c>
      <c r="E4725" t="s">
        <v>33</v>
      </c>
      <c r="F4725" s="1">
        <v>0.375</v>
      </c>
      <c r="G4725" t="s">
        <v>9195</v>
      </c>
      <c r="H4725" t="s">
        <v>11965</v>
      </c>
      <c r="I4725">
        <v>60</v>
      </c>
      <c r="J4725">
        <v>22</v>
      </c>
      <c r="K4725" s="4">
        <v>1.1111110001111099E+44</v>
      </c>
      <c r="L4725" t="s">
        <v>11963</v>
      </c>
      <c r="M4725" t="s">
        <v>24</v>
      </c>
      <c r="N4725" t="s">
        <v>9286</v>
      </c>
      <c r="O4725" t="s">
        <v>25</v>
      </c>
      <c r="P4725" t="s">
        <v>20</v>
      </c>
      <c r="Q4725" t="s">
        <v>5146</v>
      </c>
    </row>
    <row r="4726" spans="1:17" x14ac:dyDescent="0.25">
      <c r="A4726" t="s">
        <v>11961</v>
      </c>
      <c r="B4726" t="s">
        <v>32</v>
      </c>
      <c r="C4726">
        <v>2</v>
      </c>
      <c r="D4726" t="s">
        <v>18</v>
      </c>
      <c r="E4726" t="s">
        <v>33</v>
      </c>
      <c r="F4726" s="1">
        <v>0.54166666666666663</v>
      </c>
      <c r="G4726" t="s">
        <v>9349</v>
      </c>
      <c r="H4726" t="s">
        <v>11965</v>
      </c>
      <c r="I4726">
        <v>60</v>
      </c>
      <c r="J4726">
        <v>16</v>
      </c>
      <c r="K4726" s="4">
        <v>1.1111110001111099E+44</v>
      </c>
      <c r="L4726" t="s">
        <v>11963</v>
      </c>
      <c r="M4726" t="s">
        <v>24</v>
      </c>
      <c r="N4726" t="s">
        <v>9286</v>
      </c>
      <c r="O4726" t="s">
        <v>25</v>
      </c>
      <c r="P4726" t="s">
        <v>20</v>
      </c>
      <c r="Q4726" t="s">
        <v>5147</v>
      </c>
    </row>
    <row r="4727" spans="1:17" x14ac:dyDescent="0.25">
      <c r="A4727" t="s">
        <v>11961</v>
      </c>
      <c r="B4727" t="s">
        <v>44</v>
      </c>
      <c r="C4727">
        <v>1</v>
      </c>
      <c r="D4727" t="s">
        <v>18</v>
      </c>
      <c r="E4727" t="s">
        <v>42</v>
      </c>
      <c r="F4727" s="1">
        <v>0.375</v>
      </c>
      <c r="G4727" t="s">
        <v>9301</v>
      </c>
      <c r="H4727" t="s">
        <v>11966</v>
      </c>
      <c r="I4727">
        <v>60</v>
      </c>
      <c r="J4727">
        <v>17</v>
      </c>
      <c r="K4727" s="4">
        <v>1.1111110001111E+44</v>
      </c>
      <c r="L4727" t="s">
        <v>11963</v>
      </c>
      <c r="M4727" t="s">
        <v>24</v>
      </c>
      <c r="N4727" t="s">
        <v>9286</v>
      </c>
      <c r="O4727" t="s">
        <v>25</v>
      </c>
      <c r="P4727" t="s">
        <v>45</v>
      </c>
      <c r="Q4727" t="s">
        <v>5148</v>
      </c>
    </row>
    <row r="4728" spans="1:17" x14ac:dyDescent="0.25">
      <c r="A4728" t="s">
        <v>11961</v>
      </c>
      <c r="B4728" t="s">
        <v>44</v>
      </c>
      <c r="C4728">
        <v>2</v>
      </c>
      <c r="D4728" t="s">
        <v>18</v>
      </c>
      <c r="E4728" t="s">
        <v>37</v>
      </c>
      <c r="F4728" s="1">
        <v>0.54166666666666663</v>
      </c>
      <c r="G4728" t="s">
        <v>10012</v>
      </c>
      <c r="H4728" t="s">
        <v>11967</v>
      </c>
      <c r="I4728">
        <v>60</v>
      </c>
      <c r="J4728">
        <v>12</v>
      </c>
      <c r="K4728" s="4">
        <v>1.1110110001111001E+44</v>
      </c>
      <c r="L4728" t="s">
        <v>11963</v>
      </c>
      <c r="M4728" t="s">
        <v>24</v>
      </c>
      <c r="N4728" t="s">
        <v>9286</v>
      </c>
      <c r="O4728" t="s">
        <v>25</v>
      </c>
      <c r="P4728" t="s">
        <v>45</v>
      </c>
      <c r="Q4728" t="s">
        <v>5149</v>
      </c>
    </row>
    <row r="4729" spans="1:17" x14ac:dyDescent="0.25">
      <c r="A4729" t="s">
        <v>11961</v>
      </c>
      <c r="B4729" t="s">
        <v>44</v>
      </c>
      <c r="C4729">
        <v>3</v>
      </c>
      <c r="D4729" t="s">
        <v>18</v>
      </c>
      <c r="E4729" t="s">
        <v>37</v>
      </c>
      <c r="F4729" s="1">
        <v>0.58333333333333337</v>
      </c>
      <c r="G4729" t="s">
        <v>9301</v>
      </c>
      <c r="H4729" t="s">
        <v>11967</v>
      </c>
      <c r="I4729">
        <v>60</v>
      </c>
      <c r="J4729">
        <v>8</v>
      </c>
      <c r="K4729" s="4">
        <v>1.1110110001111001E+44</v>
      </c>
      <c r="L4729" t="s">
        <v>11963</v>
      </c>
      <c r="M4729" t="s">
        <v>24</v>
      </c>
      <c r="N4729" t="s">
        <v>9286</v>
      </c>
      <c r="O4729" t="s">
        <v>25</v>
      </c>
      <c r="P4729" t="s">
        <v>45</v>
      </c>
      <c r="Q4729" t="s">
        <v>5150</v>
      </c>
    </row>
    <row r="4730" spans="1:17" x14ac:dyDescent="0.25">
      <c r="A4730" t="s">
        <v>11968</v>
      </c>
      <c r="B4730" t="s">
        <v>17</v>
      </c>
      <c r="C4730">
        <v>1</v>
      </c>
      <c r="D4730" t="s">
        <v>18</v>
      </c>
      <c r="E4730" t="s">
        <v>19</v>
      </c>
      <c r="F4730" s="1">
        <v>0.54166666666666663</v>
      </c>
      <c r="G4730" t="s">
        <v>9176</v>
      </c>
      <c r="H4730" t="s">
        <v>5141</v>
      </c>
      <c r="I4730">
        <v>60</v>
      </c>
      <c r="J4730">
        <v>16</v>
      </c>
      <c r="K4730" s="4">
        <v>1.1111100111111E+24</v>
      </c>
      <c r="L4730" t="s">
        <v>11969</v>
      </c>
      <c r="M4730" t="s">
        <v>24</v>
      </c>
      <c r="N4730" t="s">
        <v>9286</v>
      </c>
      <c r="O4730" t="s">
        <v>66</v>
      </c>
      <c r="P4730" t="s">
        <v>20</v>
      </c>
      <c r="Q4730" t="s">
        <v>5151</v>
      </c>
    </row>
    <row r="4731" spans="1:17" x14ac:dyDescent="0.25">
      <c r="A4731" t="s">
        <v>11968</v>
      </c>
      <c r="B4731" t="s">
        <v>17</v>
      </c>
      <c r="C4731">
        <v>2</v>
      </c>
      <c r="D4731" t="s">
        <v>18</v>
      </c>
      <c r="E4731" t="s">
        <v>19</v>
      </c>
      <c r="F4731" s="1">
        <v>0.625</v>
      </c>
      <c r="G4731" t="s">
        <v>9345</v>
      </c>
      <c r="H4731" t="s">
        <v>5141</v>
      </c>
      <c r="I4731">
        <v>60</v>
      </c>
      <c r="J4731">
        <v>9</v>
      </c>
      <c r="K4731" s="4">
        <v>1.1111100111111E+24</v>
      </c>
      <c r="L4731" t="s">
        <v>11969</v>
      </c>
      <c r="M4731" t="s">
        <v>24</v>
      </c>
      <c r="N4731" t="s">
        <v>9286</v>
      </c>
      <c r="O4731" t="s">
        <v>66</v>
      </c>
      <c r="P4731" t="s">
        <v>20</v>
      </c>
      <c r="Q4731" t="s">
        <v>5152</v>
      </c>
    </row>
    <row r="4732" spans="1:17" x14ac:dyDescent="0.25">
      <c r="A4732" t="s">
        <v>11968</v>
      </c>
      <c r="B4732" t="s">
        <v>28</v>
      </c>
      <c r="C4732">
        <v>1</v>
      </c>
      <c r="D4732" t="s">
        <v>18</v>
      </c>
      <c r="E4732" t="s">
        <v>29</v>
      </c>
      <c r="F4732" s="1">
        <v>0.375</v>
      </c>
      <c r="G4732" t="s">
        <v>9226</v>
      </c>
      <c r="H4732" t="s">
        <v>5141</v>
      </c>
      <c r="I4732">
        <v>60</v>
      </c>
      <c r="J4732">
        <v>13</v>
      </c>
      <c r="K4732" s="4">
        <v>1.1111100111111E+24</v>
      </c>
      <c r="L4732" t="s">
        <v>11969</v>
      </c>
      <c r="M4732" t="s">
        <v>24</v>
      </c>
      <c r="N4732" t="s">
        <v>9286</v>
      </c>
      <c r="O4732" t="s">
        <v>66</v>
      </c>
      <c r="P4732" t="s">
        <v>20</v>
      </c>
      <c r="Q4732" t="s">
        <v>5153</v>
      </c>
    </row>
    <row r="4733" spans="1:17" x14ac:dyDescent="0.25">
      <c r="A4733" t="s">
        <v>11968</v>
      </c>
      <c r="B4733" t="s">
        <v>28</v>
      </c>
      <c r="C4733">
        <v>2</v>
      </c>
      <c r="D4733" t="s">
        <v>18</v>
      </c>
      <c r="E4733" t="s">
        <v>29</v>
      </c>
      <c r="F4733" s="1">
        <v>0.54166666666666663</v>
      </c>
      <c r="G4733" t="s">
        <v>9301</v>
      </c>
      <c r="H4733" t="s">
        <v>5141</v>
      </c>
      <c r="I4733">
        <v>60</v>
      </c>
      <c r="J4733">
        <v>13</v>
      </c>
      <c r="K4733" s="4">
        <v>1.1111100111111E+24</v>
      </c>
      <c r="L4733" t="s">
        <v>11969</v>
      </c>
      <c r="M4733" t="s">
        <v>24</v>
      </c>
      <c r="N4733" t="s">
        <v>9286</v>
      </c>
      <c r="O4733" t="s">
        <v>66</v>
      </c>
      <c r="P4733" t="s">
        <v>20</v>
      </c>
      <c r="Q4733" t="s">
        <v>5154</v>
      </c>
    </row>
    <row r="4734" spans="1:17" x14ac:dyDescent="0.25">
      <c r="A4734" t="s">
        <v>11968</v>
      </c>
      <c r="B4734" t="s">
        <v>32</v>
      </c>
      <c r="C4734">
        <v>1</v>
      </c>
      <c r="D4734" t="s">
        <v>18</v>
      </c>
      <c r="E4734" t="s">
        <v>33</v>
      </c>
      <c r="F4734" s="1">
        <v>0.54166666666666663</v>
      </c>
      <c r="G4734" t="s">
        <v>9217</v>
      </c>
      <c r="H4734" t="s">
        <v>5141</v>
      </c>
      <c r="I4734">
        <v>60</v>
      </c>
      <c r="J4734">
        <v>14</v>
      </c>
      <c r="K4734" s="4">
        <v>1.1111100111111E+24</v>
      </c>
      <c r="L4734" t="s">
        <v>11969</v>
      </c>
      <c r="M4734" t="s">
        <v>24</v>
      </c>
      <c r="N4734" t="s">
        <v>9286</v>
      </c>
      <c r="O4734" t="s">
        <v>66</v>
      </c>
      <c r="P4734" t="s">
        <v>20</v>
      </c>
      <c r="Q4734" t="s">
        <v>5155</v>
      </c>
    </row>
    <row r="4735" spans="1:17" x14ac:dyDescent="0.25">
      <c r="A4735" t="s">
        <v>11968</v>
      </c>
      <c r="B4735" t="s">
        <v>32</v>
      </c>
      <c r="C4735">
        <v>2</v>
      </c>
      <c r="D4735" t="s">
        <v>18</v>
      </c>
      <c r="E4735" t="s">
        <v>42</v>
      </c>
      <c r="F4735" s="1">
        <v>0.45833333333333331</v>
      </c>
      <c r="G4735" t="s">
        <v>10493</v>
      </c>
      <c r="H4735" t="s">
        <v>5141</v>
      </c>
      <c r="I4735">
        <v>60</v>
      </c>
      <c r="J4735">
        <v>9</v>
      </c>
      <c r="K4735" s="4">
        <v>1.1111100111111E+24</v>
      </c>
      <c r="L4735" t="s">
        <v>11969</v>
      </c>
      <c r="M4735" t="s">
        <v>24</v>
      </c>
      <c r="N4735" t="s">
        <v>9286</v>
      </c>
      <c r="O4735" t="s">
        <v>66</v>
      </c>
      <c r="P4735" t="s">
        <v>20</v>
      </c>
      <c r="Q4735" t="s">
        <v>5156</v>
      </c>
    </row>
    <row r="4736" spans="1:17" x14ac:dyDescent="0.25">
      <c r="A4736" t="s">
        <v>11968</v>
      </c>
      <c r="B4736" t="s">
        <v>44</v>
      </c>
      <c r="C4736">
        <v>1</v>
      </c>
      <c r="D4736" t="s">
        <v>18</v>
      </c>
      <c r="E4736" t="s">
        <v>42</v>
      </c>
      <c r="F4736" s="1">
        <v>0.41666666666666669</v>
      </c>
      <c r="G4736" t="s">
        <v>9170</v>
      </c>
      <c r="H4736" t="s">
        <v>38</v>
      </c>
      <c r="I4736">
        <v>60</v>
      </c>
      <c r="J4736">
        <v>17</v>
      </c>
      <c r="K4736" s="4">
        <v>1.1111100111111E+24</v>
      </c>
      <c r="L4736" t="s">
        <v>11969</v>
      </c>
      <c r="M4736" t="s">
        <v>24</v>
      </c>
      <c r="N4736" t="s">
        <v>9286</v>
      </c>
      <c r="O4736" t="s">
        <v>66</v>
      </c>
      <c r="P4736" t="s">
        <v>45</v>
      </c>
      <c r="Q4736" t="s">
        <v>5157</v>
      </c>
    </row>
    <row r="4737" spans="1:17" x14ac:dyDescent="0.25">
      <c r="A4737" t="s">
        <v>11968</v>
      </c>
      <c r="B4737" t="s">
        <v>44</v>
      </c>
      <c r="C4737">
        <v>2</v>
      </c>
      <c r="D4737" t="s">
        <v>18</v>
      </c>
      <c r="E4737" t="s">
        <v>42</v>
      </c>
      <c r="F4737" s="1">
        <v>0.45833333333333331</v>
      </c>
      <c r="G4737" t="s">
        <v>10743</v>
      </c>
      <c r="H4737" t="s">
        <v>38</v>
      </c>
      <c r="I4737">
        <v>60</v>
      </c>
      <c r="J4737">
        <v>9</v>
      </c>
      <c r="K4737" s="4">
        <v>1.1111100111111E+24</v>
      </c>
      <c r="L4737" t="s">
        <v>11969</v>
      </c>
      <c r="M4737" t="s">
        <v>24</v>
      </c>
      <c r="N4737" t="s">
        <v>9286</v>
      </c>
      <c r="O4737" t="s">
        <v>66</v>
      </c>
      <c r="P4737" t="s">
        <v>45</v>
      </c>
      <c r="Q4737" t="s">
        <v>5158</v>
      </c>
    </row>
    <row r="4738" spans="1:17" x14ac:dyDescent="0.25">
      <c r="A4738" t="s">
        <v>11970</v>
      </c>
      <c r="B4738" t="s">
        <v>17</v>
      </c>
      <c r="C4738">
        <v>1</v>
      </c>
      <c r="D4738" t="s">
        <v>18</v>
      </c>
      <c r="E4738" t="s">
        <v>19</v>
      </c>
      <c r="F4738" s="1">
        <v>0.5</v>
      </c>
      <c r="G4738" t="s">
        <v>158</v>
      </c>
      <c r="H4738" t="s">
        <v>4816</v>
      </c>
      <c r="I4738">
        <v>60</v>
      </c>
      <c r="J4738">
        <v>4</v>
      </c>
      <c r="K4738" s="4">
        <v>1.1111010001111099E+44</v>
      </c>
      <c r="L4738" t="s">
        <v>11971</v>
      </c>
      <c r="M4738" t="s">
        <v>24</v>
      </c>
      <c r="N4738" t="s">
        <v>9286</v>
      </c>
      <c r="O4738" t="s">
        <v>25</v>
      </c>
      <c r="P4738" t="s">
        <v>20</v>
      </c>
      <c r="Q4738" t="s">
        <v>5159</v>
      </c>
    </row>
    <row r="4739" spans="1:17" x14ac:dyDescent="0.25">
      <c r="A4739" t="s">
        <v>11970</v>
      </c>
      <c r="B4739" t="s">
        <v>28</v>
      </c>
      <c r="C4739">
        <v>1</v>
      </c>
      <c r="D4739" t="s">
        <v>18</v>
      </c>
      <c r="E4739" t="s">
        <v>33</v>
      </c>
      <c r="F4739" s="1">
        <v>0.58333333333333337</v>
      </c>
      <c r="G4739" t="s">
        <v>9228</v>
      </c>
      <c r="H4739" t="s">
        <v>4816</v>
      </c>
      <c r="I4739">
        <v>60</v>
      </c>
      <c r="J4739">
        <v>4</v>
      </c>
      <c r="K4739" s="4">
        <v>1.1111110001111099E+44</v>
      </c>
      <c r="L4739" t="s">
        <v>11971</v>
      </c>
      <c r="M4739" t="s">
        <v>24</v>
      </c>
      <c r="N4739" t="s">
        <v>9286</v>
      </c>
      <c r="O4739" t="s">
        <v>25</v>
      </c>
      <c r="P4739" t="s">
        <v>20</v>
      </c>
      <c r="Q4739" t="s">
        <v>5160</v>
      </c>
    </row>
    <row r="4740" spans="1:17" x14ac:dyDescent="0.25">
      <c r="A4740" t="s">
        <v>11972</v>
      </c>
      <c r="B4740" t="s">
        <v>391</v>
      </c>
      <c r="C4740">
        <v>1</v>
      </c>
      <c r="D4740" t="s">
        <v>18</v>
      </c>
      <c r="E4740" t="s">
        <v>42</v>
      </c>
      <c r="F4740" s="1">
        <v>0.54166666666666663</v>
      </c>
      <c r="G4740" t="s">
        <v>11542</v>
      </c>
      <c r="H4740" t="s">
        <v>5141</v>
      </c>
      <c r="I4740">
        <v>60</v>
      </c>
      <c r="J4740">
        <v>30</v>
      </c>
      <c r="K4740" s="4">
        <v>1.1111110001111099E+44</v>
      </c>
      <c r="L4740" t="s">
        <v>11973</v>
      </c>
      <c r="M4740" t="s">
        <v>24</v>
      </c>
      <c r="N4740" t="s">
        <v>9286</v>
      </c>
      <c r="O4740" t="s">
        <v>25</v>
      </c>
      <c r="P4740" t="s">
        <v>9372</v>
      </c>
      <c r="Q4740" t="s">
        <v>5161</v>
      </c>
    </row>
    <row r="4741" spans="1:17" x14ac:dyDescent="0.25">
      <c r="A4741" t="s">
        <v>11972</v>
      </c>
      <c r="B4741" t="s">
        <v>17</v>
      </c>
      <c r="C4741">
        <v>1</v>
      </c>
      <c r="D4741" t="s">
        <v>18</v>
      </c>
      <c r="E4741" t="s">
        <v>19</v>
      </c>
      <c r="F4741" s="1">
        <v>0.54166666666666663</v>
      </c>
      <c r="G4741" t="s">
        <v>9295</v>
      </c>
      <c r="H4741" t="s">
        <v>5141</v>
      </c>
      <c r="I4741">
        <v>60</v>
      </c>
      <c r="J4741">
        <v>30</v>
      </c>
      <c r="K4741" s="4">
        <v>1.1111010001111099E+44</v>
      </c>
      <c r="L4741" t="s">
        <v>11973</v>
      </c>
      <c r="M4741" t="s">
        <v>24</v>
      </c>
      <c r="N4741" t="s">
        <v>9286</v>
      </c>
      <c r="O4741" t="s">
        <v>25</v>
      </c>
      <c r="P4741" t="s">
        <v>20</v>
      </c>
      <c r="Q4741" t="s">
        <v>5162</v>
      </c>
    </row>
    <row r="4742" spans="1:17" x14ac:dyDescent="0.25">
      <c r="A4742" t="s">
        <v>11972</v>
      </c>
      <c r="B4742" t="s">
        <v>28</v>
      </c>
      <c r="C4742">
        <v>1</v>
      </c>
      <c r="D4742" t="s">
        <v>18</v>
      </c>
      <c r="E4742" t="s">
        <v>29</v>
      </c>
      <c r="F4742" s="1">
        <v>0.375</v>
      </c>
      <c r="G4742" t="s">
        <v>9354</v>
      </c>
      <c r="H4742" t="s">
        <v>5141</v>
      </c>
      <c r="I4742">
        <v>60</v>
      </c>
      <c r="J4742">
        <v>30</v>
      </c>
      <c r="K4742" s="4">
        <v>1.1111010001111099E+44</v>
      </c>
      <c r="L4742" t="s">
        <v>11973</v>
      </c>
      <c r="M4742" t="s">
        <v>24</v>
      </c>
      <c r="N4742" t="s">
        <v>9286</v>
      </c>
      <c r="O4742" t="s">
        <v>25</v>
      </c>
      <c r="P4742" t="s">
        <v>20</v>
      </c>
      <c r="Q4742" t="s">
        <v>5163</v>
      </c>
    </row>
    <row r="4743" spans="1:17" x14ac:dyDescent="0.25">
      <c r="A4743" t="s">
        <v>11972</v>
      </c>
      <c r="B4743" t="s">
        <v>44</v>
      </c>
      <c r="C4743">
        <v>1</v>
      </c>
      <c r="D4743" t="s">
        <v>18</v>
      </c>
      <c r="E4743" t="s">
        <v>37</v>
      </c>
      <c r="F4743" s="1">
        <v>0.5</v>
      </c>
      <c r="G4743" t="s">
        <v>9147</v>
      </c>
      <c r="H4743" t="s">
        <v>5141</v>
      </c>
      <c r="I4743">
        <v>60</v>
      </c>
      <c r="J4743">
        <v>14</v>
      </c>
      <c r="K4743" s="4">
        <v>1.11101100011111E+44</v>
      </c>
      <c r="L4743" t="s">
        <v>11973</v>
      </c>
      <c r="M4743" t="s">
        <v>24</v>
      </c>
      <c r="N4743" t="s">
        <v>9286</v>
      </c>
      <c r="O4743" t="s">
        <v>25</v>
      </c>
      <c r="P4743" t="s">
        <v>45</v>
      </c>
      <c r="Q4743" t="s">
        <v>5164</v>
      </c>
    </row>
    <row r="4744" spans="1:17" x14ac:dyDescent="0.25">
      <c r="A4744" t="s">
        <v>11972</v>
      </c>
      <c r="B4744" t="s">
        <v>44</v>
      </c>
      <c r="C4744">
        <v>2</v>
      </c>
      <c r="D4744" t="s">
        <v>18</v>
      </c>
      <c r="E4744" t="s">
        <v>37</v>
      </c>
      <c r="F4744" s="1">
        <v>0.58333333333333337</v>
      </c>
      <c r="G4744" t="s">
        <v>9147</v>
      </c>
      <c r="H4744" t="s">
        <v>5141</v>
      </c>
      <c r="I4744">
        <v>60</v>
      </c>
      <c r="J4744">
        <v>15</v>
      </c>
      <c r="K4744" s="4">
        <v>1.11101100011111E+44</v>
      </c>
      <c r="L4744" t="s">
        <v>11973</v>
      </c>
      <c r="M4744" t="s">
        <v>24</v>
      </c>
      <c r="N4744" t="s">
        <v>9286</v>
      </c>
      <c r="O4744" t="s">
        <v>25</v>
      </c>
      <c r="P4744" t="s">
        <v>45</v>
      </c>
      <c r="Q4744" t="s">
        <v>5165</v>
      </c>
    </row>
    <row r="4745" spans="1:17" x14ac:dyDescent="0.25">
      <c r="A4745" t="s">
        <v>11974</v>
      </c>
      <c r="B4745" t="s">
        <v>17</v>
      </c>
      <c r="C4745">
        <v>1</v>
      </c>
      <c r="D4745" t="s">
        <v>18</v>
      </c>
      <c r="E4745" t="s">
        <v>29</v>
      </c>
      <c r="F4745" s="1">
        <v>0.5</v>
      </c>
      <c r="G4745" t="s">
        <v>9202</v>
      </c>
      <c r="H4745" t="s">
        <v>5141</v>
      </c>
      <c r="I4745">
        <v>60</v>
      </c>
      <c r="J4745">
        <v>22</v>
      </c>
      <c r="K4745" s="4">
        <v>1.1111100111111E+24</v>
      </c>
      <c r="L4745" t="s">
        <v>11975</v>
      </c>
      <c r="M4745" t="s">
        <v>24</v>
      </c>
      <c r="N4745" t="s">
        <v>9286</v>
      </c>
      <c r="O4745" t="s">
        <v>66</v>
      </c>
      <c r="P4745" t="s">
        <v>20</v>
      </c>
      <c r="Q4745" t="s">
        <v>5166</v>
      </c>
    </row>
    <row r="4746" spans="1:17" x14ac:dyDescent="0.25">
      <c r="A4746" t="s">
        <v>11974</v>
      </c>
      <c r="B4746" t="s">
        <v>17</v>
      </c>
      <c r="C4746">
        <v>2</v>
      </c>
      <c r="D4746" t="s">
        <v>18</v>
      </c>
      <c r="E4746" t="s">
        <v>19</v>
      </c>
      <c r="F4746" s="1">
        <v>0.58333333333333337</v>
      </c>
      <c r="G4746" t="s">
        <v>9345</v>
      </c>
      <c r="H4746" t="s">
        <v>5141</v>
      </c>
      <c r="I4746">
        <v>60</v>
      </c>
      <c r="J4746">
        <v>0</v>
      </c>
      <c r="K4746" s="4">
        <v>1.1111100111111E+24</v>
      </c>
      <c r="L4746" t="s">
        <v>11975</v>
      </c>
      <c r="M4746" t="s">
        <v>24</v>
      </c>
      <c r="N4746" t="s">
        <v>9286</v>
      </c>
      <c r="O4746" t="s">
        <v>66</v>
      </c>
      <c r="P4746" t="s">
        <v>20</v>
      </c>
      <c r="Q4746" t="s">
        <v>5167</v>
      </c>
    </row>
    <row r="4747" spans="1:17" x14ac:dyDescent="0.25">
      <c r="A4747" t="s">
        <v>11974</v>
      </c>
      <c r="B4747" t="s">
        <v>28</v>
      </c>
      <c r="C4747">
        <v>1</v>
      </c>
      <c r="D4747" t="s">
        <v>18</v>
      </c>
      <c r="E4747" t="s">
        <v>33</v>
      </c>
      <c r="F4747" s="1">
        <v>0.5</v>
      </c>
      <c r="G4747" t="s">
        <v>9217</v>
      </c>
      <c r="H4747" t="s">
        <v>5141</v>
      </c>
      <c r="I4747">
        <v>60</v>
      </c>
      <c r="J4747">
        <v>22</v>
      </c>
      <c r="K4747" s="4">
        <v>1.1111100111111E+24</v>
      </c>
      <c r="L4747" t="s">
        <v>11975</v>
      </c>
      <c r="M4747" t="s">
        <v>24</v>
      </c>
      <c r="N4747" t="s">
        <v>9286</v>
      </c>
      <c r="O4747" t="s">
        <v>66</v>
      </c>
      <c r="P4747" t="s">
        <v>20</v>
      </c>
      <c r="Q4747" t="s">
        <v>5168</v>
      </c>
    </row>
    <row r="4748" spans="1:17" x14ac:dyDescent="0.25">
      <c r="A4748" t="s">
        <v>11974</v>
      </c>
      <c r="B4748" t="s">
        <v>28</v>
      </c>
      <c r="C4748">
        <v>2</v>
      </c>
      <c r="D4748" t="s">
        <v>18</v>
      </c>
      <c r="E4748" t="s">
        <v>29</v>
      </c>
      <c r="F4748" s="1">
        <v>0.625</v>
      </c>
      <c r="G4748" t="s">
        <v>9228</v>
      </c>
      <c r="H4748" t="s">
        <v>5141</v>
      </c>
      <c r="I4748">
        <v>60</v>
      </c>
      <c r="J4748">
        <v>0</v>
      </c>
      <c r="K4748" s="4">
        <v>1.1111100111111E+24</v>
      </c>
      <c r="L4748" t="s">
        <v>11975</v>
      </c>
      <c r="M4748" t="s">
        <v>24</v>
      </c>
      <c r="N4748" t="s">
        <v>9286</v>
      </c>
      <c r="O4748" t="s">
        <v>66</v>
      </c>
      <c r="P4748" t="s">
        <v>20</v>
      </c>
      <c r="Q4748" t="s">
        <v>5169</v>
      </c>
    </row>
    <row r="4749" spans="1:17" x14ac:dyDescent="0.25">
      <c r="A4749" t="s">
        <v>11974</v>
      </c>
      <c r="B4749" t="s">
        <v>32</v>
      </c>
      <c r="C4749">
        <v>1</v>
      </c>
      <c r="D4749" t="s">
        <v>18</v>
      </c>
      <c r="E4749" t="s">
        <v>42</v>
      </c>
      <c r="F4749" s="1">
        <v>0.54166666666666663</v>
      </c>
      <c r="G4749" t="s">
        <v>9226</v>
      </c>
      <c r="H4749" t="s">
        <v>5141</v>
      </c>
      <c r="I4749">
        <v>60</v>
      </c>
      <c r="J4749">
        <v>20</v>
      </c>
      <c r="K4749" s="4">
        <v>1.1111100111111E+24</v>
      </c>
      <c r="L4749" t="s">
        <v>11975</v>
      </c>
      <c r="M4749" t="s">
        <v>24</v>
      </c>
      <c r="N4749" t="s">
        <v>9286</v>
      </c>
      <c r="O4749" t="s">
        <v>66</v>
      </c>
      <c r="P4749" t="s">
        <v>20</v>
      </c>
      <c r="Q4749" t="s">
        <v>5170</v>
      </c>
    </row>
    <row r="4750" spans="1:17" x14ac:dyDescent="0.25">
      <c r="A4750" t="s">
        <v>11974</v>
      </c>
      <c r="B4750" t="s">
        <v>32</v>
      </c>
      <c r="C4750">
        <v>2</v>
      </c>
      <c r="D4750" t="s">
        <v>18</v>
      </c>
      <c r="E4750" t="s">
        <v>33</v>
      </c>
      <c r="F4750" s="1">
        <v>0.41666666666666669</v>
      </c>
      <c r="G4750" t="s">
        <v>9220</v>
      </c>
      <c r="H4750" t="s">
        <v>5141</v>
      </c>
      <c r="I4750">
        <v>60</v>
      </c>
      <c r="J4750">
        <v>0</v>
      </c>
      <c r="K4750" s="4">
        <v>1.1111100111111E+24</v>
      </c>
      <c r="L4750" t="s">
        <v>11975</v>
      </c>
      <c r="M4750" t="s">
        <v>24</v>
      </c>
      <c r="N4750" t="s">
        <v>9286</v>
      </c>
      <c r="O4750" t="s">
        <v>66</v>
      </c>
      <c r="P4750" t="s">
        <v>20</v>
      </c>
      <c r="Q4750" t="s">
        <v>5171</v>
      </c>
    </row>
    <row r="4751" spans="1:17" x14ac:dyDescent="0.25">
      <c r="A4751" t="s">
        <v>11974</v>
      </c>
      <c r="B4751" t="s">
        <v>44</v>
      </c>
      <c r="C4751">
        <v>1</v>
      </c>
      <c r="D4751" t="s">
        <v>18</v>
      </c>
      <c r="E4751" t="s">
        <v>42</v>
      </c>
      <c r="F4751" s="1">
        <v>0.5</v>
      </c>
      <c r="G4751" t="s">
        <v>9168</v>
      </c>
      <c r="H4751" t="s">
        <v>5141</v>
      </c>
      <c r="I4751">
        <v>60</v>
      </c>
      <c r="J4751">
        <v>11</v>
      </c>
      <c r="K4751" s="4">
        <v>1.1111100111111E+24</v>
      </c>
      <c r="L4751" t="s">
        <v>11975</v>
      </c>
      <c r="M4751" t="s">
        <v>24</v>
      </c>
      <c r="N4751" t="s">
        <v>9286</v>
      </c>
      <c r="O4751" t="s">
        <v>66</v>
      </c>
      <c r="P4751" t="s">
        <v>45</v>
      </c>
      <c r="Q4751" t="s">
        <v>5172</v>
      </c>
    </row>
    <row r="4752" spans="1:17" x14ac:dyDescent="0.25">
      <c r="A4752" t="s">
        <v>11974</v>
      </c>
      <c r="B4752" t="s">
        <v>44</v>
      </c>
      <c r="C4752">
        <v>2</v>
      </c>
      <c r="D4752" t="s">
        <v>18</v>
      </c>
      <c r="E4752" t="s">
        <v>42</v>
      </c>
      <c r="F4752" s="1">
        <v>0.66666666666666663</v>
      </c>
      <c r="G4752" t="s">
        <v>9319</v>
      </c>
      <c r="H4752" t="s">
        <v>5141</v>
      </c>
      <c r="I4752">
        <v>60</v>
      </c>
      <c r="J4752">
        <v>13</v>
      </c>
      <c r="K4752" s="4">
        <v>1.1111100111111E+24</v>
      </c>
      <c r="L4752" t="s">
        <v>11975</v>
      </c>
      <c r="M4752" t="s">
        <v>24</v>
      </c>
      <c r="N4752" t="s">
        <v>9286</v>
      </c>
      <c r="O4752" t="s">
        <v>66</v>
      </c>
      <c r="P4752" t="s">
        <v>45</v>
      </c>
      <c r="Q4752" t="s">
        <v>5173</v>
      </c>
    </row>
    <row r="4753" spans="1:17" x14ac:dyDescent="0.25">
      <c r="A4753" t="s">
        <v>11976</v>
      </c>
      <c r="B4753" t="s">
        <v>17</v>
      </c>
      <c r="C4753">
        <v>1</v>
      </c>
      <c r="D4753" t="s">
        <v>18</v>
      </c>
      <c r="E4753" t="s">
        <v>19</v>
      </c>
      <c r="F4753" s="1">
        <v>0.5</v>
      </c>
      <c r="G4753" t="s">
        <v>158</v>
      </c>
      <c r="H4753" t="s">
        <v>4816</v>
      </c>
      <c r="I4753">
        <v>60</v>
      </c>
      <c r="J4753">
        <v>1</v>
      </c>
      <c r="K4753" s="4">
        <v>1.1111010001111099E+44</v>
      </c>
      <c r="L4753" t="s">
        <v>11971</v>
      </c>
      <c r="M4753" t="s">
        <v>24</v>
      </c>
      <c r="N4753" t="s">
        <v>9286</v>
      </c>
      <c r="O4753" t="s">
        <v>25</v>
      </c>
      <c r="P4753" t="s">
        <v>20</v>
      </c>
      <c r="Q4753" t="s">
        <v>5174</v>
      </c>
    </row>
    <row r="4754" spans="1:17" x14ac:dyDescent="0.25">
      <c r="A4754" t="s">
        <v>11976</v>
      </c>
      <c r="B4754" t="s">
        <v>28</v>
      </c>
      <c r="C4754">
        <v>1</v>
      </c>
      <c r="D4754" t="s">
        <v>18</v>
      </c>
      <c r="E4754" t="s">
        <v>33</v>
      </c>
      <c r="F4754" s="1">
        <v>0.58333333333333337</v>
      </c>
      <c r="G4754" t="s">
        <v>9228</v>
      </c>
      <c r="H4754" t="s">
        <v>4816</v>
      </c>
      <c r="I4754">
        <v>60</v>
      </c>
      <c r="J4754">
        <v>1</v>
      </c>
      <c r="K4754" s="4">
        <v>1.1111110001111099E+44</v>
      </c>
      <c r="L4754" t="s">
        <v>11971</v>
      </c>
      <c r="M4754" t="s">
        <v>24</v>
      </c>
      <c r="N4754" t="s">
        <v>9286</v>
      </c>
      <c r="O4754" t="s">
        <v>25</v>
      </c>
      <c r="P4754" t="s">
        <v>20</v>
      </c>
      <c r="Q4754" t="s">
        <v>5175</v>
      </c>
    </row>
    <row r="4755" spans="1:17" x14ac:dyDescent="0.25">
      <c r="A4755" t="s">
        <v>11976</v>
      </c>
      <c r="B4755" t="s">
        <v>32</v>
      </c>
      <c r="C4755">
        <v>1</v>
      </c>
      <c r="D4755" t="s">
        <v>18</v>
      </c>
      <c r="E4755" t="s">
        <v>42</v>
      </c>
      <c r="F4755" s="1">
        <v>0.5</v>
      </c>
      <c r="G4755" t="s">
        <v>9311</v>
      </c>
      <c r="H4755" t="s">
        <v>4816</v>
      </c>
      <c r="I4755">
        <v>60</v>
      </c>
      <c r="J4755">
        <v>1</v>
      </c>
      <c r="K4755" s="4">
        <v>1.1111110001111099E+44</v>
      </c>
      <c r="L4755" t="s">
        <v>11977</v>
      </c>
      <c r="M4755" t="s">
        <v>24</v>
      </c>
      <c r="N4755" t="s">
        <v>9286</v>
      </c>
      <c r="O4755" t="s">
        <v>25</v>
      </c>
      <c r="P4755" t="s">
        <v>20</v>
      </c>
      <c r="Q4755" t="s">
        <v>5176</v>
      </c>
    </row>
    <row r="4756" spans="1:17" x14ac:dyDescent="0.25">
      <c r="A4756" t="s">
        <v>11978</v>
      </c>
      <c r="B4756" t="s">
        <v>17</v>
      </c>
      <c r="C4756">
        <v>1</v>
      </c>
      <c r="D4756" t="s">
        <v>18</v>
      </c>
      <c r="E4756" t="s">
        <v>33</v>
      </c>
      <c r="F4756" s="1">
        <v>0.45833333333333331</v>
      </c>
      <c r="G4756" t="s">
        <v>9302</v>
      </c>
      <c r="H4756" t="s">
        <v>5141</v>
      </c>
      <c r="I4756">
        <v>60</v>
      </c>
      <c r="J4756">
        <v>11</v>
      </c>
      <c r="K4756" s="4">
        <v>1.1111110001111099E+44</v>
      </c>
      <c r="L4756" t="s">
        <v>11979</v>
      </c>
      <c r="M4756" t="s">
        <v>24</v>
      </c>
      <c r="N4756" t="s">
        <v>9286</v>
      </c>
      <c r="O4756" t="s">
        <v>25</v>
      </c>
      <c r="P4756" t="s">
        <v>20</v>
      </c>
      <c r="Q4756" t="s">
        <v>5177</v>
      </c>
    </row>
    <row r="4757" spans="1:17" x14ac:dyDescent="0.25">
      <c r="A4757" t="s">
        <v>11978</v>
      </c>
      <c r="B4757" t="s">
        <v>28</v>
      </c>
      <c r="C4757">
        <v>1</v>
      </c>
      <c r="D4757" t="s">
        <v>18</v>
      </c>
      <c r="E4757" t="s">
        <v>42</v>
      </c>
      <c r="F4757" s="1">
        <v>0.41666666666666669</v>
      </c>
      <c r="G4757" t="s">
        <v>9247</v>
      </c>
      <c r="H4757" t="s">
        <v>11980</v>
      </c>
      <c r="I4757">
        <v>60</v>
      </c>
      <c r="J4757">
        <v>11</v>
      </c>
      <c r="K4757" s="4">
        <v>1.1111110001111099E+44</v>
      </c>
      <c r="L4757" t="s">
        <v>11979</v>
      </c>
      <c r="M4757" t="s">
        <v>24</v>
      </c>
      <c r="N4757" t="s">
        <v>9286</v>
      </c>
      <c r="O4757" t="s">
        <v>25</v>
      </c>
      <c r="P4757" t="s">
        <v>20</v>
      </c>
      <c r="Q4757" t="s">
        <v>5178</v>
      </c>
    </row>
    <row r="4758" spans="1:17" x14ac:dyDescent="0.25">
      <c r="A4758" t="s">
        <v>11978</v>
      </c>
      <c r="B4758" t="s">
        <v>32</v>
      </c>
      <c r="C4758">
        <v>1</v>
      </c>
      <c r="D4758" t="s">
        <v>18</v>
      </c>
      <c r="E4758" t="s">
        <v>37</v>
      </c>
      <c r="F4758" s="1">
        <v>0.45833333333333331</v>
      </c>
      <c r="G4758" t="s">
        <v>9282</v>
      </c>
      <c r="H4758" t="s">
        <v>11981</v>
      </c>
      <c r="I4758">
        <v>60</v>
      </c>
      <c r="J4758">
        <v>11</v>
      </c>
      <c r="K4758" s="4">
        <v>1.11101100011111E+44</v>
      </c>
      <c r="L4758" t="s">
        <v>11979</v>
      </c>
      <c r="M4758" t="s">
        <v>24</v>
      </c>
      <c r="N4758" t="s">
        <v>9286</v>
      </c>
      <c r="O4758" t="s">
        <v>25</v>
      </c>
      <c r="P4758" t="s">
        <v>20</v>
      </c>
      <c r="Q4758" t="s">
        <v>5179</v>
      </c>
    </row>
    <row r="4759" spans="1:17" x14ac:dyDescent="0.25">
      <c r="A4759" t="s">
        <v>11982</v>
      </c>
      <c r="B4759" t="s">
        <v>17</v>
      </c>
      <c r="C4759">
        <v>1</v>
      </c>
      <c r="D4759" t="s">
        <v>18</v>
      </c>
      <c r="E4759" t="s">
        <v>19</v>
      </c>
      <c r="F4759" s="1">
        <v>0.5</v>
      </c>
      <c r="G4759" t="s">
        <v>9214</v>
      </c>
      <c r="H4759" t="s">
        <v>4816</v>
      </c>
      <c r="I4759">
        <v>60</v>
      </c>
      <c r="J4759">
        <v>12</v>
      </c>
      <c r="K4759" s="4">
        <v>1.1111100111111E+24</v>
      </c>
      <c r="L4759" t="s">
        <v>11983</v>
      </c>
      <c r="M4759" t="s">
        <v>24</v>
      </c>
      <c r="N4759" t="s">
        <v>9286</v>
      </c>
      <c r="O4759" t="s">
        <v>66</v>
      </c>
      <c r="P4759" t="s">
        <v>20</v>
      </c>
      <c r="Q4759" t="s">
        <v>5180</v>
      </c>
    </row>
    <row r="4760" spans="1:17" x14ac:dyDescent="0.25">
      <c r="A4760" t="s">
        <v>11982</v>
      </c>
      <c r="B4760" t="s">
        <v>28</v>
      </c>
      <c r="C4760">
        <v>1</v>
      </c>
      <c r="D4760" t="s">
        <v>18</v>
      </c>
      <c r="E4760" t="s">
        <v>29</v>
      </c>
      <c r="F4760" s="1">
        <v>0.45833333333333331</v>
      </c>
      <c r="G4760" t="s">
        <v>9202</v>
      </c>
      <c r="H4760" t="s">
        <v>4816</v>
      </c>
      <c r="I4760">
        <v>60</v>
      </c>
      <c r="J4760">
        <v>12</v>
      </c>
      <c r="K4760" s="4">
        <v>1.1111100111111E+24</v>
      </c>
      <c r="L4760" t="s">
        <v>11983</v>
      </c>
      <c r="M4760" t="s">
        <v>24</v>
      </c>
      <c r="N4760" t="s">
        <v>9286</v>
      </c>
      <c r="O4760" t="s">
        <v>66</v>
      </c>
      <c r="P4760" t="s">
        <v>20</v>
      </c>
      <c r="Q4760" t="s">
        <v>5181</v>
      </c>
    </row>
    <row r="4761" spans="1:17" x14ac:dyDescent="0.25">
      <c r="A4761" t="s">
        <v>11982</v>
      </c>
      <c r="B4761" t="s">
        <v>32</v>
      </c>
      <c r="C4761">
        <v>1</v>
      </c>
      <c r="D4761" t="s">
        <v>18</v>
      </c>
      <c r="E4761" t="s">
        <v>33</v>
      </c>
      <c r="F4761" s="1">
        <v>0.45833333333333331</v>
      </c>
      <c r="G4761" t="s">
        <v>9195</v>
      </c>
      <c r="H4761" t="s">
        <v>4816</v>
      </c>
      <c r="I4761">
        <v>60</v>
      </c>
      <c r="J4761">
        <v>12</v>
      </c>
      <c r="K4761" s="4">
        <v>1.1111100111111E+24</v>
      </c>
      <c r="L4761" t="s">
        <v>11983</v>
      </c>
      <c r="M4761" t="s">
        <v>24</v>
      </c>
      <c r="N4761" t="s">
        <v>9286</v>
      </c>
      <c r="O4761" t="s">
        <v>66</v>
      </c>
      <c r="P4761" t="s">
        <v>20</v>
      </c>
      <c r="Q4761" t="s">
        <v>5182</v>
      </c>
    </row>
    <row r="4762" spans="1:17" x14ac:dyDescent="0.25">
      <c r="A4762" t="s">
        <v>11984</v>
      </c>
      <c r="B4762" t="s">
        <v>405</v>
      </c>
      <c r="C4762">
        <v>1</v>
      </c>
      <c r="D4762" t="s">
        <v>18</v>
      </c>
      <c r="E4762" t="s">
        <v>33</v>
      </c>
      <c r="F4762" s="1">
        <v>0.54166666666666663</v>
      </c>
      <c r="G4762" t="s">
        <v>9155</v>
      </c>
      <c r="H4762" t="s">
        <v>38</v>
      </c>
      <c r="I4762">
        <v>120</v>
      </c>
      <c r="J4762">
        <v>31</v>
      </c>
      <c r="K4762" s="4">
        <v>1.111100111111E+23</v>
      </c>
      <c r="L4762" t="s">
        <v>11985</v>
      </c>
      <c r="M4762" t="s">
        <v>24</v>
      </c>
      <c r="N4762" t="s">
        <v>5183</v>
      </c>
      <c r="O4762" t="s">
        <v>66</v>
      </c>
      <c r="P4762" t="s">
        <v>395</v>
      </c>
      <c r="Q4762" t="s">
        <v>5184</v>
      </c>
    </row>
    <row r="4763" spans="1:17" x14ac:dyDescent="0.25">
      <c r="A4763" t="s">
        <v>11984</v>
      </c>
      <c r="B4763" t="s">
        <v>405</v>
      </c>
      <c r="C4763">
        <v>2</v>
      </c>
      <c r="D4763" t="s">
        <v>18</v>
      </c>
      <c r="E4763" t="s">
        <v>33</v>
      </c>
      <c r="F4763" s="1">
        <v>0.625</v>
      </c>
      <c r="G4763" t="s">
        <v>9155</v>
      </c>
      <c r="H4763" t="s">
        <v>38</v>
      </c>
      <c r="I4763">
        <v>120</v>
      </c>
      <c r="J4763">
        <v>34</v>
      </c>
      <c r="K4763" s="4">
        <v>1.111100111111E+23</v>
      </c>
      <c r="L4763" t="s">
        <v>11985</v>
      </c>
      <c r="M4763" t="s">
        <v>24</v>
      </c>
      <c r="N4763" t="s">
        <v>5183</v>
      </c>
      <c r="O4763" t="s">
        <v>66</v>
      </c>
      <c r="P4763" t="s">
        <v>395</v>
      </c>
      <c r="Q4763" t="s">
        <v>5185</v>
      </c>
    </row>
    <row r="4764" spans="1:17" x14ac:dyDescent="0.25">
      <c r="A4764" t="s">
        <v>11984</v>
      </c>
      <c r="B4764" t="s">
        <v>405</v>
      </c>
      <c r="C4764">
        <v>3</v>
      </c>
      <c r="D4764" t="s">
        <v>18</v>
      </c>
      <c r="E4764" t="s">
        <v>42</v>
      </c>
      <c r="F4764" s="1">
        <v>0.54166666666666663</v>
      </c>
      <c r="G4764" t="s">
        <v>9155</v>
      </c>
      <c r="H4764" t="s">
        <v>38</v>
      </c>
      <c r="I4764">
        <v>120</v>
      </c>
      <c r="J4764">
        <v>32</v>
      </c>
      <c r="K4764" s="4">
        <v>1.111100111111E+23</v>
      </c>
      <c r="L4764" t="s">
        <v>11985</v>
      </c>
      <c r="M4764" t="s">
        <v>24</v>
      </c>
      <c r="N4764" t="s">
        <v>5183</v>
      </c>
      <c r="O4764" t="s">
        <v>66</v>
      </c>
      <c r="P4764" t="s">
        <v>395</v>
      </c>
      <c r="Q4764" t="s">
        <v>5186</v>
      </c>
    </row>
    <row r="4765" spans="1:17" x14ac:dyDescent="0.25">
      <c r="A4765" t="s">
        <v>11984</v>
      </c>
      <c r="B4765" t="s">
        <v>405</v>
      </c>
      <c r="C4765">
        <v>4</v>
      </c>
      <c r="D4765" t="s">
        <v>18</v>
      </c>
      <c r="E4765" t="s">
        <v>42</v>
      </c>
      <c r="F4765" s="1">
        <v>0.625</v>
      </c>
      <c r="G4765" t="s">
        <v>9155</v>
      </c>
      <c r="H4765" t="s">
        <v>11986</v>
      </c>
      <c r="I4765">
        <v>120</v>
      </c>
      <c r="J4765">
        <v>32</v>
      </c>
      <c r="K4765" s="4">
        <v>1.111100111111E+23</v>
      </c>
      <c r="L4765" t="s">
        <v>11985</v>
      </c>
      <c r="M4765" t="s">
        <v>24</v>
      </c>
      <c r="N4765" t="s">
        <v>5183</v>
      </c>
      <c r="O4765" t="s">
        <v>66</v>
      </c>
      <c r="P4765" t="s">
        <v>395</v>
      </c>
      <c r="Q4765" t="s">
        <v>5189</v>
      </c>
    </row>
    <row r="4766" spans="1:17" x14ac:dyDescent="0.25">
      <c r="A4766" t="s">
        <v>11984</v>
      </c>
      <c r="B4766" t="s">
        <v>405</v>
      </c>
      <c r="C4766">
        <v>5</v>
      </c>
      <c r="D4766" t="s">
        <v>18</v>
      </c>
      <c r="E4766" t="s">
        <v>37</v>
      </c>
      <c r="F4766" s="1">
        <v>0.54166666666666663</v>
      </c>
      <c r="G4766" t="s">
        <v>9155</v>
      </c>
      <c r="H4766" t="s">
        <v>11987</v>
      </c>
      <c r="I4766">
        <v>120</v>
      </c>
      <c r="J4766">
        <v>32</v>
      </c>
      <c r="K4766" s="4">
        <v>1.111100111111E+23</v>
      </c>
      <c r="L4766" t="s">
        <v>11985</v>
      </c>
      <c r="M4766" t="s">
        <v>24</v>
      </c>
      <c r="N4766" t="s">
        <v>5183</v>
      </c>
      <c r="O4766" t="s">
        <v>66</v>
      </c>
      <c r="P4766" t="s">
        <v>395</v>
      </c>
      <c r="Q4766" t="s">
        <v>5190</v>
      </c>
    </row>
    <row r="4767" spans="1:17" x14ac:dyDescent="0.25">
      <c r="A4767" t="s">
        <v>11984</v>
      </c>
      <c r="B4767" t="s">
        <v>405</v>
      </c>
      <c r="C4767">
        <v>6</v>
      </c>
      <c r="D4767" t="s">
        <v>18</v>
      </c>
      <c r="E4767" t="s">
        <v>37</v>
      </c>
      <c r="F4767" s="1">
        <v>0.625</v>
      </c>
      <c r="G4767" t="s">
        <v>9155</v>
      </c>
      <c r="H4767" t="s">
        <v>11987</v>
      </c>
      <c r="I4767">
        <v>120</v>
      </c>
      <c r="J4767">
        <v>32</v>
      </c>
      <c r="K4767" s="4">
        <v>1.111100111111E+23</v>
      </c>
      <c r="L4767" t="s">
        <v>11985</v>
      </c>
      <c r="M4767" t="s">
        <v>24</v>
      </c>
      <c r="N4767" t="s">
        <v>5183</v>
      </c>
      <c r="O4767" t="s">
        <v>66</v>
      </c>
      <c r="P4767" t="s">
        <v>395</v>
      </c>
      <c r="Q4767" t="s">
        <v>5191</v>
      </c>
    </row>
    <row r="4768" spans="1:17" x14ac:dyDescent="0.25">
      <c r="A4768" t="s">
        <v>11984</v>
      </c>
      <c r="B4768" t="s">
        <v>17</v>
      </c>
      <c r="C4768">
        <v>1</v>
      </c>
      <c r="D4768" t="s">
        <v>18</v>
      </c>
      <c r="E4768" t="s">
        <v>19</v>
      </c>
      <c r="F4768" s="1">
        <v>0.41666666666666669</v>
      </c>
      <c r="G4768" t="s">
        <v>9174</v>
      </c>
      <c r="H4768" t="s">
        <v>11988</v>
      </c>
      <c r="I4768">
        <v>60</v>
      </c>
      <c r="J4768">
        <v>192</v>
      </c>
      <c r="K4768" s="4">
        <v>1.1111100111111E+24</v>
      </c>
      <c r="L4768" t="s">
        <v>11985</v>
      </c>
      <c r="M4768" t="s">
        <v>24</v>
      </c>
      <c r="N4768" t="s">
        <v>5183</v>
      </c>
      <c r="O4768" t="s">
        <v>66</v>
      </c>
      <c r="P4768" t="s">
        <v>20</v>
      </c>
      <c r="Q4768" t="s">
        <v>5192</v>
      </c>
    </row>
    <row r="4769" spans="1:17" x14ac:dyDescent="0.25">
      <c r="A4769" t="s">
        <v>11984</v>
      </c>
      <c r="B4769" t="s">
        <v>28</v>
      </c>
      <c r="C4769">
        <v>1</v>
      </c>
      <c r="D4769" t="s">
        <v>18</v>
      </c>
      <c r="E4769" t="s">
        <v>29</v>
      </c>
      <c r="F4769" s="1">
        <v>0.375</v>
      </c>
      <c r="G4769" t="s">
        <v>9174</v>
      </c>
      <c r="H4769" t="s">
        <v>11989</v>
      </c>
      <c r="I4769">
        <v>60</v>
      </c>
      <c r="J4769">
        <v>193</v>
      </c>
      <c r="K4769" s="4">
        <v>1.1111100111111E+24</v>
      </c>
      <c r="L4769" t="s">
        <v>11985</v>
      </c>
      <c r="M4769" t="s">
        <v>24</v>
      </c>
      <c r="N4769" t="s">
        <v>5183</v>
      </c>
      <c r="O4769" t="s">
        <v>66</v>
      </c>
      <c r="P4769" t="s">
        <v>20</v>
      </c>
      <c r="Q4769" t="s">
        <v>5193</v>
      </c>
    </row>
    <row r="4770" spans="1:17" x14ac:dyDescent="0.25">
      <c r="A4770" t="s">
        <v>11984</v>
      </c>
      <c r="B4770" t="s">
        <v>32</v>
      </c>
      <c r="C4770">
        <v>1</v>
      </c>
      <c r="D4770" t="s">
        <v>18</v>
      </c>
      <c r="E4770" t="s">
        <v>33</v>
      </c>
      <c r="F4770" s="1">
        <v>0.5</v>
      </c>
      <c r="G4770" t="s">
        <v>9139</v>
      </c>
      <c r="H4770" t="s">
        <v>11990</v>
      </c>
      <c r="I4770">
        <v>60</v>
      </c>
      <c r="J4770">
        <v>191</v>
      </c>
      <c r="K4770" s="4">
        <v>1.1111100111111E+24</v>
      </c>
      <c r="L4770" t="s">
        <v>11985</v>
      </c>
      <c r="M4770" t="s">
        <v>24</v>
      </c>
      <c r="N4770" t="s">
        <v>5183</v>
      </c>
      <c r="O4770" t="s">
        <v>66</v>
      </c>
      <c r="P4770" t="s">
        <v>20</v>
      </c>
      <c r="Q4770" t="s">
        <v>5194</v>
      </c>
    </row>
    <row r="4771" spans="1:17" x14ac:dyDescent="0.25">
      <c r="A4771" t="s">
        <v>11991</v>
      </c>
      <c r="B4771" t="s">
        <v>405</v>
      </c>
      <c r="C4771">
        <v>1</v>
      </c>
      <c r="D4771" t="s">
        <v>18</v>
      </c>
      <c r="E4771" t="s">
        <v>19</v>
      </c>
      <c r="F4771" s="1">
        <v>0.45833333333333331</v>
      </c>
      <c r="G4771" t="s">
        <v>9155</v>
      </c>
      <c r="H4771" t="s">
        <v>38</v>
      </c>
      <c r="I4771">
        <v>120</v>
      </c>
      <c r="J4771">
        <v>27</v>
      </c>
      <c r="K4771" s="4">
        <v>1.0100100010101E+43</v>
      </c>
      <c r="L4771" t="s">
        <v>11992</v>
      </c>
      <c r="M4771" t="s">
        <v>24</v>
      </c>
      <c r="N4771" t="s">
        <v>5183</v>
      </c>
      <c r="O4771" t="s">
        <v>25</v>
      </c>
      <c r="P4771" t="s">
        <v>395</v>
      </c>
      <c r="Q4771" t="s">
        <v>5195</v>
      </c>
    </row>
    <row r="4772" spans="1:17" x14ac:dyDescent="0.25">
      <c r="A4772" t="s">
        <v>11991</v>
      </c>
      <c r="B4772" t="s">
        <v>405</v>
      </c>
      <c r="C4772">
        <v>2</v>
      </c>
      <c r="D4772" t="s">
        <v>18</v>
      </c>
      <c r="E4772" t="s">
        <v>19</v>
      </c>
      <c r="F4772" s="1">
        <v>0.54166666666666663</v>
      </c>
      <c r="G4772" t="s">
        <v>9155</v>
      </c>
      <c r="H4772" t="s">
        <v>38</v>
      </c>
      <c r="I4772">
        <v>120</v>
      </c>
      <c r="J4772">
        <v>34</v>
      </c>
      <c r="K4772" s="4">
        <v>1.0100100010101E+43</v>
      </c>
      <c r="L4772" t="s">
        <v>11992</v>
      </c>
      <c r="M4772" t="s">
        <v>24</v>
      </c>
      <c r="N4772" t="s">
        <v>5183</v>
      </c>
      <c r="O4772" t="s">
        <v>25</v>
      </c>
      <c r="P4772" t="s">
        <v>395</v>
      </c>
      <c r="Q4772" t="s">
        <v>5196</v>
      </c>
    </row>
    <row r="4773" spans="1:17" x14ac:dyDescent="0.25">
      <c r="A4773" t="s">
        <v>11991</v>
      </c>
      <c r="B4773" t="s">
        <v>405</v>
      </c>
      <c r="C4773">
        <v>3</v>
      </c>
      <c r="D4773" t="s">
        <v>18</v>
      </c>
      <c r="E4773" t="s">
        <v>19</v>
      </c>
      <c r="F4773" s="1">
        <v>0.66666666666666663</v>
      </c>
      <c r="G4773" t="s">
        <v>9155</v>
      </c>
      <c r="H4773" t="s">
        <v>38</v>
      </c>
      <c r="I4773">
        <v>120</v>
      </c>
      <c r="J4773">
        <v>20</v>
      </c>
      <c r="K4773" s="4">
        <v>1.0100100010101E+43</v>
      </c>
      <c r="L4773" t="s">
        <v>11992</v>
      </c>
      <c r="M4773" t="s">
        <v>24</v>
      </c>
      <c r="N4773" t="s">
        <v>5183</v>
      </c>
      <c r="O4773" t="s">
        <v>25</v>
      </c>
      <c r="P4773" t="s">
        <v>395</v>
      </c>
      <c r="Q4773" t="s">
        <v>5197</v>
      </c>
    </row>
    <row r="4774" spans="1:17" x14ac:dyDescent="0.25">
      <c r="A4774" t="s">
        <v>11991</v>
      </c>
      <c r="B4774" t="s">
        <v>405</v>
      </c>
      <c r="C4774">
        <v>4</v>
      </c>
      <c r="D4774" t="s">
        <v>18</v>
      </c>
      <c r="E4774" t="s">
        <v>33</v>
      </c>
      <c r="F4774" s="1">
        <v>0.375</v>
      </c>
      <c r="G4774" t="s">
        <v>9155</v>
      </c>
      <c r="H4774" t="s">
        <v>38</v>
      </c>
      <c r="I4774">
        <v>120</v>
      </c>
      <c r="J4774">
        <v>25</v>
      </c>
      <c r="K4774" s="4">
        <v>1.0100100010101E+43</v>
      </c>
      <c r="L4774" t="s">
        <v>11992</v>
      </c>
      <c r="M4774" t="s">
        <v>24</v>
      </c>
      <c r="N4774" t="s">
        <v>5183</v>
      </c>
      <c r="O4774" t="s">
        <v>25</v>
      </c>
      <c r="P4774" t="s">
        <v>395</v>
      </c>
      <c r="Q4774" t="s">
        <v>5198</v>
      </c>
    </row>
    <row r="4775" spans="1:17" x14ac:dyDescent="0.25">
      <c r="A4775" t="s">
        <v>11991</v>
      </c>
      <c r="B4775" t="s">
        <v>405</v>
      </c>
      <c r="C4775">
        <v>5</v>
      </c>
      <c r="D4775" t="s">
        <v>18</v>
      </c>
      <c r="E4775" t="s">
        <v>33</v>
      </c>
      <c r="F4775" s="1">
        <v>0.45833333333333331</v>
      </c>
      <c r="G4775" t="s">
        <v>9155</v>
      </c>
      <c r="H4775" t="s">
        <v>38</v>
      </c>
      <c r="I4775">
        <v>120</v>
      </c>
      <c r="J4775">
        <v>23</v>
      </c>
      <c r="K4775" s="4">
        <v>1.0100100010101E+43</v>
      </c>
      <c r="L4775" t="s">
        <v>11992</v>
      </c>
      <c r="M4775" t="s">
        <v>24</v>
      </c>
      <c r="N4775" t="s">
        <v>5183</v>
      </c>
      <c r="O4775" t="s">
        <v>25</v>
      </c>
      <c r="P4775" t="s">
        <v>395</v>
      </c>
      <c r="Q4775" t="s">
        <v>5199</v>
      </c>
    </row>
    <row r="4776" spans="1:17" x14ac:dyDescent="0.25">
      <c r="A4776" t="s">
        <v>11991</v>
      </c>
      <c r="B4776" t="s">
        <v>17</v>
      </c>
      <c r="C4776">
        <v>1</v>
      </c>
      <c r="D4776" t="s">
        <v>18</v>
      </c>
      <c r="E4776" t="s">
        <v>29</v>
      </c>
      <c r="F4776" s="1">
        <v>0.58333333333333337</v>
      </c>
      <c r="G4776" t="s">
        <v>9139</v>
      </c>
      <c r="H4776" t="s">
        <v>11993</v>
      </c>
      <c r="I4776">
        <v>60</v>
      </c>
      <c r="J4776">
        <v>128</v>
      </c>
      <c r="K4776" s="4">
        <v>1.1111010001111099E+44</v>
      </c>
      <c r="L4776" t="s">
        <v>11992</v>
      </c>
      <c r="M4776" t="s">
        <v>24</v>
      </c>
      <c r="N4776" t="s">
        <v>5183</v>
      </c>
      <c r="O4776" t="s">
        <v>25</v>
      </c>
      <c r="P4776" t="s">
        <v>20</v>
      </c>
      <c r="Q4776" t="s">
        <v>5202</v>
      </c>
    </row>
    <row r="4777" spans="1:17" x14ac:dyDescent="0.25">
      <c r="A4777" t="s">
        <v>11991</v>
      </c>
      <c r="B4777" t="s">
        <v>28</v>
      </c>
      <c r="C4777">
        <v>1</v>
      </c>
      <c r="D4777" t="s">
        <v>18</v>
      </c>
      <c r="E4777" t="s">
        <v>33</v>
      </c>
      <c r="F4777" s="1">
        <v>0.54166666666666663</v>
      </c>
      <c r="G4777" t="s">
        <v>9239</v>
      </c>
      <c r="H4777" t="s">
        <v>11994</v>
      </c>
      <c r="I4777">
        <v>60</v>
      </c>
      <c r="J4777">
        <v>129</v>
      </c>
      <c r="K4777" s="4">
        <v>1.1111110001111099E+44</v>
      </c>
      <c r="L4777" t="s">
        <v>11992</v>
      </c>
      <c r="M4777" t="s">
        <v>24</v>
      </c>
      <c r="N4777" t="s">
        <v>5183</v>
      </c>
      <c r="O4777" t="s">
        <v>25</v>
      </c>
      <c r="P4777" t="s">
        <v>20</v>
      </c>
      <c r="Q4777" t="s">
        <v>5203</v>
      </c>
    </row>
    <row r="4778" spans="1:17" x14ac:dyDescent="0.25">
      <c r="A4778" t="s">
        <v>11991</v>
      </c>
      <c r="B4778" t="s">
        <v>32</v>
      </c>
      <c r="C4778">
        <v>1</v>
      </c>
      <c r="D4778" t="s">
        <v>18</v>
      </c>
      <c r="E4778" t="s">
        <v>42</v>
      </c>
      <c r="F4778" s="1">
        <v>0.41666666666666669</v>
      </c>
      <c r="G4778" t="s">
        <v>9142</v>
      </c>
      <c r="H4778" t="s">
        <v>11995</v>
      </c>
      <c r="I4778">
        <v>60</v>
      </c>
      <c r="J4778">
        <v>129</v>
      </c>
      <c r="K4778" s="4">
        <v>1.1111110001111099E+44</v>
      </c>
      <c r="L4778" t="s">
        <v>11992</v>
      </c>
      <c r="M4778" t="s">
        <v>24</v>
      </c>
      <c r="N4778" t="s">
        <v>5183</v>
      </c>
      <c r="O4778" t="s">
        <v>25</v>
      </c>
      <c r="P4778" t="s">
        <v>20</v>
      </c>
      <c r="Q4778" t="s">
        <v>5204</v>
      </c>
    </row>
    <row r="4779" spans="1:17" x14ac:dyDescent="0.25">
      <c r="A4779" t="s">
        <v>11996</v>
      </c>
      <c r="B4779" t="s">
        <v>17</v>
      </c>
      <c r="C4779">
        <v>1</v>
      </c>
      <c r="D4779" t="s">
        <v>18</v>
      </c>
      <c r="E4779" t="s">
        <v>29</v>
      </c>
      <c r="F4779" s="1">
        <v>0.54166666666666663</v>
      </c>
      <c r="G4779" t="s">
        <v>9267</v>
      </c>
      <c r="H4779" t="s">
        <v>11997</v>
      </c>
      <c r="I4779">
        <v>60</v>
      </c>
      <c r="J4779">
        <v>87</v>
      </c>
      <c r="K4779" s="4">
        <v>1.1111010001111099E+44</v>
      </c>
      <c r="L4779" t="s">
        <v>11998</v>
      </c>
      <c r="M4779" t="s">
        <v>24</v>
      </c>
      <c r="N4779" t="s">
        <v>5183</v>
      </c>
      <c r="O4779" t="s">
        <v>25</v>
      </c>
      <c r="P4779" t="s">
        <v>20</v>
      </c>
      <c r="Q4779" t="s">
        <v>5206</v>
      </c>
    </row>
    <row r="4780" spans="1:17" x14ac:dyDescent="0.25">
      <c r="A4780" t="s">
        <v>11996</v>
      </c>
      <c r="B4780" t="s">
        <v>28</v>
      </c>
      <c r="C4780">
        <v>1</v>
      </c>
      <c r="D4780" t="s">
        <v>18</v>
      </c>
      <c r="E4780" t="s">
        <v>42</v>
      </c>
      <c r="F4780" s="1">
        <v>0.54166666666666663</v>
      </c>
      <c r="G4780" t="s">
        <v>9139</v>
      </c>
      <c r="H4780" t="s">
        <v>11999</v>
      </c>
      <c r="I4780">
        <v>60</v>
      </c>
      <c r="J4780">
        <v>88</v>
      </c>
      <c r="K4780" s="4">
        <v>1.1111110001111099E+44</v>
      </c>
      <c r="L4780" t="s">
        <v>11998</v>
      </c>
      <c r="M4780" t="s">
        <v>24</v>
      </c>
      <c r="N4780" t="s">
        <v>5183</v>
      </c>
      <c r="O4780" t="s">
        <v>25</v>
      </c>
      <c r="P4780" t="s">
        <v>20</v>
      </c>
      <c r="Q4780" t="s">
        <v>5207</v>
      </c>
    </row>
    <row r="4781" spans="1:17" x14ac:dyDescent="0.25">
      <c r="A4781" t="s">
        <v>11996</v>
      </c>
      <c r="B4781" t="s">
        <v>32</v>
      </c>
      <c r="C4781">
        <v>1</v>
      </c>
      <c r="D4781" t="s">
        <v>18</v>
      </c>
      <c r="E4781" t="s">
        <v>37</v>
      </c>
      <c r="F4781" s="1">
        <v>0.58333333333333337</v>
      </c>
      <c r="G4781" t="s">
        <v>9239</v>
      </c>
      <c r="H4781" t="s">
        <v>12000</v>
      </c>
      <c r="I4781">
        <v>60</v>
      </c>
      <c r="J4781">
        <v>88</v>
      </c>
      <c r="K4781" s="4">
        <v>1.11101100011111E+44</v>
      </c>
      <c r="L4781" t="s">
        <v>11998</v>
      </c>
      <c r="M4781" t="s">
        <v>24</v>
      </c>
      <c r="N4781" t="s">
        <v>5183</v>
      </c>
      <c r="O4781" t="s">
        <v>25</v>
      </c>
      <c r="P4781" t="s">
        <v>20</v>
      </c>
      <c r="Q4781" t="s">
        <v>5208</v>
      </c>
    </row>
    <row r="4782" spans="1:17" x14ac:dyDescent="0.25">
      <c r="A4782" t="s">
        <v>11996</v>
      </c>
      <c r="B4782" t="s">
        <v>44</v>
      </c>
      <c r="C4782">
        <v>1</v>
      </c>
      <c r="D4782" t="s">
        <v>18</v>
      </c>
      <c r="E4782" t="s">
        <v>33</v>
      </c>
      <c r="F4782" s="1">
        <v>0.625</v>
      </c>
      <c r="G4782" t="s">
        <v>12001</v>
      </c>
      <c r="H4782" t="s">
        <v>38</v>
      </c>
      <c r="I4782">
        <v>120</v>
      </c>
      <c r="J4782">
        <v>20</v>
      </c>
      <c r="K4782" s="4">
        <v>1.111110001111E+43</v>
      </c>
      <c r="L4782" t="s">
        <v>12002</v>
      </c>
      <c r="M4782" t="s">
        <v>24</v>
      </c>
      <c r="N4782" t="s">
        <v>5183</v>
      </c>
      <c r="O4782" t="s">
        <v>25</v>
      </c>
      <c r="P4782" t="s">
        <v>45</v>
      </c>
      <c r="Q4782" t="s">
        <v>5209</v>
      </c>
    </row>
    <row r="4783" spans="1:17" x14ac:dyDescent="0.25">
      <c r="A4783" t="s">
        <v>11996</v>
      </c>
      <c r="B4783" t="s">
        <v>44</v>
      </c>
      <c r="C4783">
        <v>2</v>
      </c>
      <c r="D4783" t="s">
        <v>18</v>
      </c>
      <c r="E4783" t="s">
        <v>29</v>
      </c>
      <c r="F4783" s="1">
        <v>0.58333333333333337</v>
      </c>
      <c r="G4783" t="s">
        <v>12003</v>
      </c>
      <c r="H4783" t="s">
        <v>38</v>
      </c>
      <c r="I4783">
        <v>120</v>
      </c>
      <c r="J4783">
        <v>19</v>
      </c>
      <c r="K4783" s="4">
        <v>1.111010001111E+43</v>
      </c>
      <c r="L4783" t="s">
        <v>12002</v>
      </c>
      <c r="M4783" t="s">
        <v>24</v>
      </c>
      <c r="N4783" t="s">
        <v>5183</v>
      </c>
      <c r="O4783" t="s">
        <v>25</v>
      </c>
      <c r="P4783" t="s">
        <v>45</v>
      </c>
      <c r="Q4783" t="s">
        <v>5210</v>
      </c>
    </row>
    <row r="4784" spans="1:17" x14ac:dyDescent="0.25">
      <c r="A4784" t="s">
        <v>11996</v>
      </c>
      <c r="B4784" t="s">
        <v>44</v>
      </c>
      <c r="C4784">
        <v>3</v>
      </c>
      <c r="D4784" t="s">
        <v>18</v>
      </c>
      <c r="E4784" t="s">
        <v>37</v>
      </c>
      <c r="F4784" s="1">
        <v>0.375</v>
      </c>
      <c r="G4784" t="s">
        <v>12004</v>
      </c>
      <c r="H4784" t="s">
        <v>38</v>
      </c>
      <c r="I4784">
        <v>120</v>
      </c>
      <c r="J4784">
        <v>24</v>
      </c>
      <c r="K4784" s="4">
        <v>1.110110001111E+43</v>
      </c>
      <c r="L4784" t="s">
        <v>12002</v>
      </c>
      <c r="M4784" t="s">
        <v>24</v>
      </c>
      <c r="N4784" t="s">
        <v>5183</v>
      </c>
      <c r="O4784" t="s">
        <v>25</v>
      </c>
      <c r="P4784" t="s">
        <v>45</v>
      </c>
      <c r="Q4784" t="s">
        <v>5211</v>
      </c>
    </row>
    <row r="4785" spans="1:17" x14ac:dyDescent="0.25">
      <c r="A4785" t="s">
        <v>11996</v>
      </c>
      <c r="B4785" t="s">
        <v>44</v>
      </c>
      <c r="C4785">
        <v>4</v>
      </c>
      <c r="D4785" t="s">
        <v>18</v>
      </c>
      <c r="E4785" t="s">
        <v>37</v>
      </c>
      <c r="F4785" s="1">
        <v>0.625</v>
      </c>
      <c r="G4785" t="s">
        <v>12005</v>
      </c>
      <c r="H4785" t="s">
        <v>38</v>
      </c>
      <c r="I4785">
        <v>120</v>
      </c>
      <c r="J4785">
        <v>25</v>
      </c>
      <c r="K4785" s="4">
        <v>1.110110001111E+43</v>
      </c>
      <c r="L4785" t="s">
        <v>12002</v>
      </c>
      <c r="M4785" t="s">
        <v>24</v>
      </c>
      <c r="N4785" t="s">
        <v>5183</v>
      </c>
      <c r="O4785" t="s">
        <v>25</v>
      </c>
      <c r="P4785" t="s">
        <v>45</v>
      </c>
      <c r="Q4785" t="s">
        <v>5212</v>
      </c>
    </row>
    <row r="4786" spans="1:17" x14ac:dyDescent="0.25">
      <c r="A4786" t="s">
        <v>12006</v>
      </c>
      <c r="B4786" t="s">
        <v>17</v>
      </c>
      <c r="C4786">
        <v>1</v>
      </c>
      <c r="D4786" t="s">
        <v>18</v>
      </c>
      <c r="E4786" t="s">
        <v>29</v>
      </c>
      <c r="F4786" s="1">
        <v>0.45833333333333331</v>
      </c>
      <c r="G4786" t="s">
        <v>9167</v>
      </c>
      <c r="H4786" t="s">
        <v>12007</v>
      </c>
      <c r="I4786">
        <v>60</v>
      </c>
      <c r="J4786">
        <v>76</v>
      </c>
      <c r="K4786" s="4">
        <v>1.1111010001111099E+44</v>
      </c>
      <c r="L4786" t="s">
        <v>12008</v>
      </c>
      <c r="M4786" t="s">
        <v>24</v>
      </c>
      <c r="N4786" t="s">
        <v>5183</v>
      </c>
      <c r="O4786" t="s">
        <v>25</v>
      </c>
      <c r="P4786" t="s">
        <v>20</v>
      </c>
      <c r="Q4786" t="s">
        <v>5213</v>
      </c>
    </row>
    <row r="4787" spans="1:17" x14ac:dyDescent="0.25">
      <c r="A4787" t="s">
        <v>12006</v>
      </c>
      <c r="B4787" t="s">
        <v>28</v>
      </c>
      <c r="C4787">
        <v>1</v>
      </c>
      <c r="D4787" t="s">
        <v>18</v>
      </c>
      <c r="E4787" t="s">
        <v>42</v>
      </c>
      <c r="F4787" s="1">
        <v>0.5</v>
      </c>
      <c r="G4787" t="s">
        <v>9267</v>
      </c>
      <c r="H4787" t="s">
        <v>12009</v>
      </c>
      <c r="I4787">
        <v>60</v>
      </c>
      <c r="J4787">
        <v>76</v>
      </c>
      <c r="K4787" s="4">
        <v>1.1111110001111099E+44</v>
      </c>
      <c r="L4787" t="s">
        <v>12008</v>
      </c>
      <c r="M4787" t="s">
        <v>24</v>
      </c>
      <c r="N4787" t="s">
        <v>5183</v>
      </c>
      <c r="O4787" t="s">
        <v>25</v>
      </c>
      <c r="P4787" t="s">
        <v>20</v>
      </c>
      <c r="Q4787" t="s">
        <v>5214</v>
      </c>
    </row>
    <row r="4788" spans="1:17" x14ac:dyDescent="0.25">
      <c r="A4788" t="s">
        <v>12006</v>
      </c>
      <c r="B4788" t="s">
        <v>44</v>
      </c>
      <c r="C4788">
        <v>1</v>
      </c>
      <c r="D4788" t="s">
        <v>18</v>
      </c>
      <c r="E4788" t="s">
        <v>29</v>
      </c>
      <c r="F4788" s="1">
        <v>0.375</v>
      </c>
      <c r="G4788" t="s">
        <v>9155</v>
      </c>
      <c r="H4788" t="s">
        <v>5200</v>
      </c>
      <c r="I4788">
        <v>120</v>
      </c>
      <c r="J4788">
        <v>25</v>
      </c>
      <c r="K4788" s="4">
        <v>1.111E+43</v>
      </c>
      <c r="L4788" t="s">
        <v>12008</v>
      </c>
      <c r="M4788" t="s">
        <v>24</v>
      </c>
      <c r="N4788" t="s">
        <v>5183</v>
      </c>
      <c r="O4788" t="s">
        <v>25</v>
      </c>
      <c r="P4788" t="s">
        <v>45</v>
      </c>
      <c r="Q4788" t="s">
        <v>5215</v>
      </c>
    </row>
    <row r="4789" spans="1:17" x14ac:dyDescent="0.25">
      <c r="A4789" t="s">
        <v>12006</v>
      </c>
      <c r="B4789" t="s">
        <v>44</v>
      </c>
      <c r="C4789">
        <v>2</v>
      </c>
      <c r="D4789" t="s">
        <v>18</v>
      </c>
      <c r="E4789" t="s">
        <v>33</v>
      </c>
      <c r="F4789" s="1">
        <v>0.625</v>
      </c>
      <c r="G4789" t="s">
        <v>9155</v>
      </c>
      <c r="H4789" t="s">
        <v>5200</v>
      </c>
      <c r="I4789">
        <v>120</v>
      </c>
      <c r="J4789">
        <v>25</v>
      </c>
      <c r="K4789" s="4">
        <v>1.111E+43</v>
      </c>
      <c r="L4789" t="s">
        <v>12008</v>
      </c>
      <c r="M4789" t="s">
        <v>24</v>
      </c>
      <c r="N4789" t="s">
        <v>5183</v>
      </c>
      <c r="O4789" t="s">
        <v>25</v>
      </c>
      <c r="P4789" t="s">
        <v>45</v>
      </c>
      <c r="Q4789" t="s">
        <v>5216</v>
      </c>
    </row>
    <row r="4790" spans="1:17" x14ac:dyDescent="0.25">
      <c r="A4790" t="s">
        <v>12006</v>
      </c>
      <c r="B4790" t="s">
        <v>44</v>
      </c>
      <c r="C4790">
        <v>3</v>
      </c>
      <c r="D4790" t="s">
        <v>18</v>
      </c>
      <c r="E4790" t="s">
        <v>42</v>
      </c>
      <c r="F4790" s="1">
        <v>0.54166666666666663</v>
      </c>
      <c r="G4790" t="s">
        <v>9155</v>
      </c>
      <c r="H4790" t="s">
        <v>5200</v>
      </c>
      <c r="I4790">
        <v>120</v>
      </c>
      <c r="J4790">
        <v>25</v>
      </c>
      <c r="K4790" s="4">
        <v>1.111E+43</v>
      </c>
      <c r="L4790" t="s">
        <v>12008</v>
      </c>
      <c r="M4790" t="s">
        <v>24</v>
      </c>
      <c r="N4790" t="s">
        <v>5183</v>
      </c>
      <c r="O4790" t="s">
        <v>25</v>
      </c>
      <c r="P4790" t="s">
        <v>45</v>
      </c>
      <c r="Q4790" t="s">
        <v>5217</v>
      </c>
    </row>
    <row r="4791" spans="1:17" x14ac:dyDescent="0.25">
      <c r="A4791" t="s">
        <v>12006</v>
      </c>
      <c r="B4791" t="s">
        <v>44</v>
      </c>
      <c r="C4791">
        <v>4</v>
      </c>
      <c r="D4791" t="s">
        <v>18</v>
      </c>
      <c r="E4791" t="s">
        <v>37</v>
      </c>
      <c r="F4791" s="1">
        <v>0.625</v>
      </c>
      <c r="G4791" t="s">
        <v>9155</v>
      </c>
      <c r="H4791" t="s">
        <v>5200</v>
      </c>
      <c r="I4791">
        <v>120</v>
      </c>
      <c r="J4791">
        <v>0</v>
      </c>
      <c r="K4791" s="4">
        <v>1.1100000000000001E+43</v>
      </c>
      <c r="L4791" t="s">
        <v>12008</v>
      </c>
      <c r="M4791" t="s">
        <v>24</v>
      </c>
      <c r="N4791" t="s">
        <v>5183</v>
      </c>
      <c r="O4791" t="s">
        <v>25</v>
      </c>
      <c r="P4791" t="s">
        <v>45</v>
      </c>
      <c r="Q4791" t="s">
        <v>5218</v>
      </c>
    </row>
    <row r="4792" spans="1:17" x14ac:dyDescent="0.25">
      <c r="A4792" t="s">
        <v>12010</v>
      </c>
      <c r="B4792" t="s">
        <v>405</v>
      </c>
      <c r="C4792">
        <v>1</v>
      </c>
      <c r="D4792" t="s">
        <v>18</v>
      </c>
      <c r="E4792" t="s">
        <v>33</v>
      </c>
      <c r="F4792" s="1">
        <v>0.375</v>
      </c>
      <c r="G4792" t="s">
        <v>9198</v>
      </c>
      <c r="H4792" t="s">
        <v>38</v>
      </c>
      <c r="I4792">
        <v>120</v>
      </c>
      <c r="J4792">
        <v>21</v>
      </c>
      <c r="K4792" s="4">
        <v>1.01010000101E+42</v>
      </c>
      <c r="L4792" t="s">
        <v>12011</v>
      </c>
      <c r="M4792" t="s">
        <v>24</v>
      </c>
      <c r="N4792" t="s">
        <v>5183</v>
      </c>
      <c r="O4792" t="s">
        <v>25</v>
      </c>
      <c r="P4792" t="s">
        <v>395</v>
      </c>
      <c r="Q4792" t="s">
        <v>5219</v>
      </c>
    </row>
    <row r="4793" spans="1:17" x14ac:dyDescent="0.25">
      <c r="A4793" t="s">
        <v>12010</v>
      </c>
      <c r="B4793" t="s">
        <v>405</v>
      </c>
      <c r="C4793">
        <v>2</v>
      </c>
      <c r="D4793" t="s">
        <v>18</v>
      </c>
      <c r="E4793" t="s">
        <v>42</v>
      </c>
      <c r="F4793" s="1">
        <v>0.66666666666666663</v>
      </c>
      <c r="G4793" t="s">
        <v>9160</v>
      </c>
      <c r="H4793" t="s">
        <v>38</v>
      </c>
      <c r="I4793">
        <v>120</v>
      </c>
      <c r="J4793">
        <v>25</v>
      </c>
      <c r="K4793" s="4">
        <v>1.01010000101E+42</v>
      </c>
      <c r="L4793" t="s">
        <v>12011</v>
      </c>
      <c r="M4793" t="s">
        <v>24</v>
      </c>
      <c r="N4793" t="s">
        <v>5183</v>
      </c>
      <c r="O4793" t="s">
        <v>25</v>
      </c>
      <c r="P4793" t="s">
        <v>395</v>
      </c>
      <c r="Q4793" t="s">
        <v>5220</v>
      </c>
    </row>
    <row r="4794" spans="1:17" x14ac:dyDescent="0.25">
      <c r="A4794" t="s">
        <v>12010</v>
      </c>
      <c r="B4794" t="s">
        <v>405</v>
      </c>
      <c r="C4794">
        <v>3</v>
      </c>
      <c r="D4794" t="s">
        <v>18</v>
      </c>
      <c r="E4794" t="s">
        <v>37</v>
      </c>
      <c r="F4794" s="1">
        <v>0.41666666666666669</v>
      </c>
      <c r="G4794" t="s">
        <v>9208</v>
      </c>
      <c r="H4794" t="s">
        <v>38</v>
      </c>
      <c r="I4794">
        <v>120</v>
      </c>
      <c r="J4794">
        <v>0</v>
      </c>
      <c r="K4794" s="4">
        <v>1.00010000101E+42</v>
      </c>
      <c r="L4794" t="s">
        <v>12011</v>
      </c>
      <c r="M4794" t="s">
        <v>24</v>
      </c>
      <c r="N4794" t="s">
        <v>5183</v>
      </c>
      <c r="O4794" t="s">
        <v>25</v>
      </c>
      <c r="P4794" t="s">
        <v>395</v>
      </c>
      <c r="Q4794" t="s">
        <v>5221</v>
      </c>
    </row>
    <row r="4795" spans="1:17" x14ac:dyDescent="0.25">
      <c r="A4795" t="s">
        <v>12010</v>
      </c>
      <c r="B4795" t="s">
        <v>17</v>
      </c>
      <c r="C4795">
        <v>1</v>
      </c>
      <c r="D4795" t="s">
        <v>18</v>
      </c>
      <c r="E4795" t="s">
        <v>29</v>
      </c>
      <c r="F4795" s="1">
        <v>0.66666666666666663</v>
      </c>
      <c r="G4795" t="s">
        <v>9354</v>
      </c>
      <c r="H4795" t="s">
        <v>12012</v>
      </c>
      <c r="I4795">
        <v>60</v>
      </c>
      <c r="J4795">
        <v>46</v>
      </c>
      <c r="K4795" s="4">
        <v>1.1111010001111099E+44</v>
      </c>
      <c r="L4795" t="s">
        <v>12011</v>
      </c>
      <c r="M4795" t="s">
        <v>24</v>
      </c>
      <c r="N4795" t="s">
        <v>5183</v>
      </c>
      <c r="O4795" t="s">
        <v>25</v>
      </c>
      <c r="P4795" t="s">
        <v>20</v>
      </c>
      <c r="Q4795" t="s">
        <v>5222</v>
      </c>
    </row>
    <row r="4796" spans="1:17" x14ac:dyDescent="0.25">
      <c r="A4796" t="s">
        <v>12010</v>
      </c>
      <c r="B4796" t="s">
        <v>28</v>
      </c>
      <c r="C4796">
        <v>1</v>
      </c>
      <c r="D4796" t="s">
        <v>18</v>
      </c>
      <c r="E4796" t="s">
        <v>33</v>
      </c>
      <c r="F4796" s="1">
        <v>0.54166666666666663</v>
      </c>
      <c r="G4796" t="s">
        <v>9235</v>
      </c>
      <c r="H4796" t="s">
        <v>12013</v>
      </c>
      <c r="I4796">
        <v>60</v>
      </c>
      <c r="J4796">
        <v>47</v>
      </c>
      <c r="K4796" s="4">
        <v>1.1111110001111099E+44</v>
      </c>
      <c r="L4796" t="s">
        <v>12011</v>
      </c>
      <c r="M4796" t="s">
        <v>24</v>
      </c>
      <c r="N4796" t="s">
        <v>5183</v>
      </c>
      <c r="O4796" t="s">
        <v>25</v>
      </c>
      <c r="P4796" t="s">
        <v>20</v>
      </c>
      <c r="Q4796" t="s">
        <v>5223</v>
      </c>
    </row>
    <row r="4797" spans="1:17" x14ac:dyDescent="0.25">
      <c r="A4797" t="s">
        <v>12014</v>
      </c>
      <c r="B4797" t="s">
        <v>391</v>
      </c>
      <c r="C4797">
        <v>1</v>
      </c>
      <c r="D4797" t="s">
        <v>18</v>
      </c>
      <c r="E4797" t="s">
        <v>19</v>
      </c>
      <c r="F4797" s="1">
        <v>0.45833333333333331</v>
      </c>
      <c r="G4797" t="s">
        <v>12015</v>
      </c>
      <c r="H4797" t="s">
        <v>5224</v>
      </c>
      <c r="I4797">
        <v>180</v>
      </c>
      <c r="J4797">
        <v>21</v>
      </c>
      <c r="K4797" s="4">
        <v>1.1110100011111E+43</v>
      </c>
      <c r="L4797" t="s">
        <v>12016</v>
      </c>
      <c r="M4797" t="s">
        <v>24</v>
      </c>
      <c r="N4797" t="s">
        <v>5183</v>
      </c>
      <c r="O4797" t="s">
        <v>25</v>
      </c>
      <c r="P4797" t="s">
        <v>9372</v>
      </c>
      <c r="Q4797" t="s">
        <v>5225</v>
      </c>
    </row>
    <row r="4798" spans="1:17" x14ac:dyDescent="0.25">
      <c r="A4798" t="s">
        <v>12014</v>
      </c>
      <c r="B4798" t="s">
        <v>391</v>
      </c>
      <c r="C4798">
        <v>2</v>
      </c>
      <c r="D4798" t="s">
        <v>18</v>
      </c>
      <c r="E4798" t="s">
        <v>19</v>
      </c>
      <c r="F4798" s="1">
        <v>0.58333333333333337</v>
      </c>
      <c r="G4798" t="s">
        <v>12015</v>
      </c>
      <c r="H4798" t="s">
        <v>5224</v>
      </c>
      <c r="I4798">
        <v>180</v>
      </c>
      <c r="J4798">
        <v>23</v>
      </c>
      <c r="K4798" s="4">
        <v>1.1110100011111E+43</v>
      </c>
      <c r="L4798" t="s">
        <v>12016</v>
      </c>
      <c r="M4798" t="s">
        <v>24</v>
      </c>
      <c r="N4798" t="s">
        <v>5183</v>
      </c>
      <c r="O4798" t="s">
        <v>25</v>
      </c>
      <c r="P4798" t="s">
        <v>9372</v>
      </c>
      <c r="Q4798" t="s">
        <v>5226</v>
      </c>
    </row>
    <row r="4799" spans="1:17" x14ac:dyDescent="0.25">
      <c r="A4799" t="s">
        <v>12014</v>
      </c>
      <c r="B4799" t="s">
        <v>391</v>
      </c>
      <c r="C4799">
        <v>3</v>
      </c>
      <c r="D4799" t="s">
        <v>18</v>
      </c>
      <c r="E4799" t="s">
        <v>33</v>
      </c>
      <c r="F4799" s="1">
        <v>0.625</v>
      </c>
      <c r="G4799" t="s">
        <v>12015</v>
      </c>
      <c r="H4799" t="s">
        <v>38</v>
      </c>
      <c r="I4799">
        <v>180</v>
      </c>
      <c r="J4799">
        <v>24</v>
      </c>
      <c r="K4799" s="4">
        <v>1.1111100011111E+43</v>
      </c>
      <c r="L4799" t="s">
        <v>12016</v>
      </c>
      <c r="M4799" t="s">
        <v>24</v>
      </c>
      <c r="N4799" t="s">
        <v>5183</v>
      </c>
      <c r="O4799" t="s">
        <v>25</v>
      </c>
      <c r="P4799" t="s">
        <v>9372</v>
      </c>
      <c r="Q4799" t="s">
        <v>5227</v>
      </c>
    </row>
    <row r="4800" spans="1:17" x14ac:dyDescent="0.25">
      <c r="A4800" t="s">
        <v>12014</v>
      </c>
      <c r="B4800" t="s">
        <v>391</v>
      </c>
      <c r="C4800">
        <v>4</v>
      </c>
      <c r="D4800" t="s">
        <v>18</v>
      </c>
      <c r="E4800" t="s">
        <v>37</v>
      </c>
      <c r="F4800" s="1">
        <v>0.5</v>
      </c>
      <c r="G4800" t="s">
        <v>12015</v>
      </c>
      <c r="H4800" t="s">
        <v>5224</v>
      </c>
      <c r="I4800">
        <v>180</v>
      </c>
      <c r="J4800">
        <v>21</v>
      </c>
      <c r="K4800" s="4">
        <v>1.1101100011111E+43</v>
      </c>
      <c r="L4800" t="s">
        <v>12016</v>
      </c>
      <c r="M4800" t="s">
        <v>24</v>
      </c>
      <c r="N4800" t="s">
        <v>5183</v>
      </c>
      <c r="O4800" t="s">
        <v>25</v>
      </c>
      <c r="P4800" t="s">
        <v>9372</v>
      </c>
      <c r="Q4800" t="s">
        <v>5228</v>
      </c>
    </row>
    <row r="4801" spans="1:17" x14ac:dyDescent="0.25">
      <c r="A4801" t="s">
        <v>12014</v>
      </c>
      <c r="B4801" t="s">
        <v>391</v>
      </c>
      <c r="C4801">
        <v>5</v>
      </c>
      <c r="D4801" t="s">
        <v>18</v>
      </c>
      <c r="E4801" t="s">
        <v>37</v>
      </c>
      <c r="F4801" s="1">
        <v>0.625</v>
      </c>
      <c r="G4801" t="s">
        <v>12015</v>
      </c>
      <c r="H4801" t="s">
        <v>5224</v>
      </c>
      <c r="I4801">
        <v>180</v>
      </c>
      <c r="J4801">
        <v>22</v>
      </c>
      <c r="K4801" s="4">
        <v>1.1101100011111E+43</v>
      </c>
      <c r="L4801" t="s">
        <v>12016</v>
      </c>
      <c r="M4801" t="s">
        <v>24</v>
      </c>
      <c r="N4801" t="s">
        <v>5183</v>
      </c>
      <c r="O4801" t="s">
        <v>25</v>
      </c>
      <c r="P4801" t="s">
        <v>9372</v>
      </c>
      <c r="Q4801" t="s">
        <v>5229</v>
      </c>
    </row>
    <row r="4802" spans="1:17" x14ac:dyDescent="0.25">
      <c r="A4802" t="s">
        <v>12014</v>
      </c>
      <c r="B4802" t="s">
        <v>17</v>
      </c>
      <c r="C4802">
        <v>1</v>
      </c>
      <c r="D4802" t="s">
        <v>18</v>
      </c>
      <c r="E4802" t="s">
        <v>19</v>
      </c>
      <c r="F4802" s="1">
        <v>0.41666666666666669</v>
      </c>
      <c r="G4802" t="s">
        <v>9267</v>
      </c>
      <c r="H4802" t="s">
        <v>12017</v>
      </c>
      <c r="I4802">
        <v>60</v>
      </c>
      <c r="J4802">
        <v>111</v>
      </c>
      <c r="K4802" s="4">
        <v>1.1111010001111099E+44</v>
      </c>
      <c r="L4802" t="s">
        <v>12016</v>
      </c>
      <c r="M4802" t="s">
        <v>24</v>
      </c>
      <c r="N4802" t="s">
        <v>5183</v>
      </c>
      <c r="O4802" t="s">
        <v>25</v>
      </c>
      <c r="P4802" t="s">
        <v>20</v>
      </c>
      <c r="Q4802" t="s">
        <v>5231</v>
      </c>
    </row>
    <row r="4803" spans="1:17" x14ac:dyDescent="0.25">
      <c r="A4803" t="s">
        <v>12014</v>
      </c>
      <c r="B4803" t="s">
        <v>28</v>
      </c>
      <c r="C4803">
        <v>1</v>
      </c>
      <c r="D4803" t="s">
        <v>18</v>
      </c>
      <c r="E4803" t="s">
        <v>33</v>
      </c>
      <c r="F4803" s="1">
        <v>0.5</v>
      </c>
      <c r="G4803" t="s">
        <v>9239</v>
      </c>
      <c r="H4803" t="s">
        <v>12018</v>
      </c>
      <c r="I4803">
        <v>60</v>
      </c>
      <c r="J4803">
        <v>111</v>
      </c>
      <c r="K4803" s="4">
        <v>1.1111110001111099E+44</v>
      </c>
      <c r="L4803" t="s">
        <v>12016</v>
      </c>
      <c r="M4803" t="s">
        <v>24</v>
      </c>
      <c r="N4803" t="s">
        <v>5183</v>
      </c>
      <c r="O4803" t="s">
        <v>25</v>
      </c>
      <c r="P4803" t="s">
        <v>20</v>
      </c>
      <c r="Q4803" t="s">
        <v>5232</v>
      </c>
    </row>
    <row r="4804" spans="1:17" x14ac:dyDescent="0.25">
      <c r="A4804" t="s">
        <v>12019</v>
      </c>
      <c r="B4804" t="s">
        <v>405</v>
      </c>
      <c r="C4804">
        <v>1</v>
      </c>
      <c r="D4804" t="s">
        <v>18</v>
      </c>
      <c r="E4804" t="s">
        <v>29</v>
      </c>
      <c r="F4804" s="1">
        <v>0.41666666666666669</v>
      </c>
      <c r="G4804" t="s">
        <v>9198</v>
      </c>
      <c r="H4804" t="s">
        <v>5187</v>
      </c>
      <c r="I4804">
        <v>120</v>
      </c>
      <c r="J4804">
        <v>28</v>
      </c>
      <c r="K4804" s="4">
        <v>1.01100010101E+23</v>
      </c>
      <c r="L4804" t="s">
        <v>12020</v>
      </c>
      <c r="M4804" t="s">
        <v>24</v>
      </c>
      <c r="N4804" t="s">
        <v>5183</v>
      </c>
      <c r="O4804" t="s">
        <v>66</v>
      </c>
      <c r="P4804" t="s">
        <v>395</v>
      </c>
      <c r="Q4804" t="s">
        <v>5233</v>
      </c>
    </row>
    <row r="4805" spans="1:17" x14ac:dyDescent="0.25">
      <c r="A4805" t="s">
        <v>12019</v>
      </c>
      <c r="B4805" t="s">
        <v>405</v>
      </c>
      <c r="C4805">
        <v>2</v>
      </c>
      <c r="D4805" t="s">
        <v>18</v>
      </c>
      <c r="E4805" t="s">
        <v>29</v>
      </c>
      <c r="F4805" s="1">
        <v>0.5</v>
      </c>
      <c r="G4805" t="s">
        <v>9182</v>
      </c>
      <c r="H4805" t="s">
        <v>5187</v>
      </c>
      <c r="I4805">
        <v>120</v>
      </c>
      <c r="J4805">
        <v>26</v>
      </c>
      <c r="K4805" s="4">
        <v>1.01100010101E+23</v>
      </c>
      <c r="L4805" t="s">
        <v>12020</v>
      </c>
      <c r="M4805" t="s">
        <v>24</v>
      </c>
      <c r="N4805" t="s">
        <v>5183</v>
      </c>
      <c r="O4805" t="s">
        <v>66</v>
      </c>
      <c r="P4805" t="s">
        <v>395</v>
      </c>
      <c r="Q4805" t="s">
        <v>5234</v>
      </c>
    </row>
    <row r="4806" spans="1:17" x14ac:dyDescent="0.25">
      <c r="A4806" t="s">
        <v>12019</v>
      </c>
      <c r="B4806" t="s">
        <v>405</v>
      </c>
      <c r="C4806">
        <v>3</v>
      </c>
      <c r="D4806" t="s">
        <v>18</v>
      </c>
      <c r="E4806" t="s">
        <v>29</v>
      </c>
      <c r="F4806" s="1">
        <v>0.625</v>
      </c>
      <c r="G4806" t="s">
        <v>9186</v>
      </c>
      <c r="H4806" t="s">
        <v>5187</v>
      </c>
      <c r="I4806">
        <v>120</v>
      </c>
      <c r="J4806">
        <v>27</v>
      </c>
      <c r="K4806" s="4">
        <v>1.01100010101E+23</v>
      </c>
      <c r="L4806" t="s">
        <v>12020</v>
      </c>
      <c r="M4806" t="s">
        <v>24</v>
      </c>
      <c r="N4806" t="s">
        <v>5183</v>
      </c>
      <c r="O4806" t="s">
        <v>66</v>
      </c>
      <c r="P4806" t="s">
        <v>395</v>
      </c>
      <c r="Q4806" t="s">
        <v>5235</v>
      </c>
    </row>
    <row r="4807" spans="1:17" x14ac:dyDescent="0.25">
      <c r="A4807" t="s">
        <v>12019</v>
      </c>
      <c r="B4807" t="s">
        <v>405</v>
      </c>
      <c r="C4807">
        <v>4</v>
      </c>
      <c r="D4807" t="s">
        <v>18</v>
      </c>
      <c r="E4807" t="s">
        <v>19</v>
      </c>
      <c r="F4807" s="1">
        <v>0.54166666666666663</v>
      </c>
      <c r="G4807" t="s">
        <v>9182</v>
      </c>
      <c r="H4807" t="s">
        <v>5187</v>
      </c>
      <c r="I4807">
        <v>120</v>
      </c>
      <c r="J4807">
        <v>27</v>
      </c>
      <c r="K4807" s="4">
        <v>1.01100010101E+23</v>
      </c>
      <c r="L4807" t="s">
        <v>12020</v>
      </c>
      <c r="M4807" t="s">
        <v>24</v>
      </c>
      <c r="N4807" t="s">
        <v>5183</v>
      </c>
      <c r="O4807" t="s">
        <v>66</v>
      </c>
      <c r="P4807" t="s">
        <v>395</v>
      </c>
      <c r="Q4807" t="s">
        <v>5236</v>
      </c>
    </row>
    <row r="4808" spans="1:17" x14ac:dyDescent="0.25">
      <c r="A4808" t="s">
        <v>12019</v>
      </c>
      <c r="B4808" t="s">
        <v>17</v>
      </c>
      <c r="C4808">
        <v>1</v>
      </c>
      <c r="D4808" t="s">
        <v>18</v>
      </c>
      <c r="E4808" t="s">
        <v>33</v>
      </c>
      <c r="F4808" s="1">
        <v>0.375</v>
      </c>
      <c r="G4808" t="s">
        <v>9239</v>
      </c>
      <c r="H4808" t="s">
        <v>5187</v>
      </c>
      <c r="I4808">
        <v>60</v>
      </c>
      <c r="J4808">
        <v>108</v>
      </c>
      <c r="K4808" s="4">
        <v>1.1111100111111E+24</v>
      </c>
      <c r="L4808" t="s">
        <v>12020</v>
      </c>
      <c r="M4808" t="s">
        <v>24</v>
      </c>
      <c r="N4808" t="s">
        <v>5183</v>
      </c>
      <c r="O4808" t="s">
        <v>66</v>
      </c>
      <c r="P4808" t="s">
        <v>20</v>
      </c>
      <c r="Q4808" t="s">
        <v>5237</v>
      </c>
    </row>
    <row r="4809" spans="1:17" x14ac:dyDescent="0.25">
      <c r="A4809" t="s">
        <v>12019</v>
      </c>
      <c r="B4809" t="s">
        <v>28</v>
      </c>
      <c r="C4809">
        <v>1</v>
      </c>
      <c r="D4809" t="s">
        <v>18</v>
      </c>
      <c r="E4809" t="s">
        <v>37</v>
      </c>
      <c r="F4809" s="1">
        <v>0.41666666666666669</v>
      </c>
      <c r="G4809" t="s">
        <v>9267</v>
      </c>
      <c r="H4809" t="s">
        <v>5187</v>
      </c>
      <c r="I4809">
        <v>60</v>
      </c>
      <c r="J4809">
        <v>106</v>
      </c>
      <c r="K4809" s="4">
        <v>1.1111100111111E+24</v>
      </c>
      <c r="L4809" t="s">
        <v>12020</v>
      </c>
      <c r="M4809" t="s">
        <v>24</v>
      </c>
      <c r="N4809" t="s">
        <v>5183</v>
      </c>
      <c r="O4809" t="s">
        <v>66</v>
      </c>
      <c r="P4809" t="s">
        <v>20</v>
      </c>
      <c r="Q4809" t="s">
        <v>5238</v>
      </c>
    </row>
    <row r="4810" spans="1:17" x14ac:dyDescent="0.25">
      <c r="A4810" t="s">
        <v>12021</v>
      </c>
      <c r="B4810" t="s">
        <v>405</v>
      </c>
      <c r="C4810">
        <v>1</v>
      </c>
      <c r="D4810" t="s">
        <v>18</v>
      </c>
      <c r="E4810" t="s">
        <v>42</v>
      </c>
      <c r="F4810" s="1">
        <v>0.66666666666666663</v>
      </c>
      <c r="G4810" t="s">
        <v>9155</v>
      </c>
      <c r="H4810" t="s">
        <v>12022</v>
      </c>
      <c r="I4810">
        <v>120</v>
      </c>
      <c r="J4810">
        <v>10</v>
      </c>
      <c r="K4810" s="4">
        <v>1.11111E+43</v>
      </c>
      <c r="L4810" t="s">
        <v>12023</v>
      </c>
      <c r="M4810" t="s">
        <v>24</v>
      </c>
      <c r="N4810" t="s">
        <v>5183</v>
      </c>
      <c r="O4810" t="s">
        <v>25</v>
      </c>
      <c r="P4810" t="s">
        <v>395</v>
      </c>
      <c r="Q4810" t="s">
        <v>5239</v>
      </c>
    </row>
    <row r="4811" spans="1:17" x14ac:dyDescent="0.25">
      <c r="A4811" t="s">
        <v>12021</v>
      </c>
      <c r="B4811" t="s">
        <v>405</v>
      </c>
      <c r="C4811">
        <v>2</v>
      </c>
      <c r="D4811" t="s">
        <v>18</v>
      </c>
      <c r="E4811" t="s">
        <v>37</v>
      </c>
      <c r="F4811" s="1">
        <v>0.375</v>
      </c>
      <c r="G4811" t="s">
        <v>9146</v>
      </c>
      <c r="H4811" t="s">
        <v>12024</v>
      </c>
      <c r="I4811">
        <v>120</v>
      </c>
      <c r="J4811">
        <v>14</v>
      </c>
      <c r="K4811" s="4">
        <v>1.1101100000000001E+43</v>
      </c>
      <c r="L4811" t="s">
        <v>12023</v>
      </c>
      <c r="M4811" t="s">
        <v>24</v>
      </c>
      <c r="N4811" t="s">
        <v>5183</v>
      </c>
      <c r="O4811" t="s">
        <v>25</v>
      </c>
      <c r="P4811" t="s">
        <v>395</v>
      </c>
      <c r="Q4811" t="s">
        <v>5240</v>
      </c>
    </row>
    <row r="4812" spans="1:17" x14ac:dyDescent="0.25">
      <c r="A4812" t="s">
        <v>12021</v>
      </c>
      <c r="B4812" t="s">
        <v>405</v>
      </c>
      <c r="C4812">
        <v>3</v>
      </c>
      <c r="D4812" t="s">
        <v>18</v>
      </c>
      <c r="E4812" t="s">
        <v>37</v>
      </c>
      <c r="F4812" s="1">
        <v>0.54166666666666663</v>
      </c>
      <c r="G4812" t="s">
        <v>9155</v>
      </c>
      <c r="H4812" t="s">
        <v>12024</v>
      </c>
      <c r="I4812">
        <v>120</v>
      </c>
      <c r="J4812">
        <v>9</v>
      </c>
      <c r="K4812" s="4">
        <v>1.1101100000000001E+43</v>
      </c>
      <c r="L4812" t="s">
        <v>12023</v>
      </c>
      <c r="M4812" t="s">
        <v>24</v>
      </c>
      <c r="N4812" t="s">
        <v>5183</v>
      </c>
      <c r="O4812" t="s">
        <v>25</v>
      </c>
      <c r="P4812" t="s">
        <v>395</v>
      </c>
      <c r="Q4812" t="s">
        <v>5241</v>
      </c>
    </row>
    <row r="4813" spans="1:17" x14ac:dyDescent="0.25">
      <c r="A4813" t="s">
        <v>12021</v>
      </c>
      <c r="B4813" t="s">
        <v>17</v>
      </c>
      <c r="C4813">
        <v>1</v>
      </c>
      <c r="D4813" t="s">
        <v>18</v>
      </c>
      <c r="E4813" t="s">
        <v>29</v>
      </c>
      <c r="F4813" s="1">
        <v>0.58333333333333337</v>
      </c>
      <c r="G4813" t="s">
        <v>9242</v>
      </c>
      <c r="H4813" t="s">
        <v>12025</v>
      </c>
      <c r="I4813">
        <v>60</v>
      </c>
      <c r="J4813">
        <v>33</v>
      </c>
      <c r="K4813" s="4">
        <v>1.1111010001111099E+44</v>
      </c>
      <c r="L4813" t="s">
        <v>12023</v>
      </c>
      <c r="M4813" t="s">
        <v>24</v>
      </c>
      <c r="N4813" t="s">
        <v>5183</v>
      </c>
      <c r="O4813" t="s">
        <v>25</v>
      </c>
      <c r="P4813" t="s">
        <v>20</v>
      </c>
      <c r="Q4813" t="s">
        <v>5242</v>
      </c>
    </row>
    <row r="4814" spans="1:17" x14ac:dyDescent="0.25">
      <c r="A4814" t="s">
        <v>12021</v>
      </c>
      <c r="B4814" t="s">
        <v>44</v>
      </c>
      <c r="C4814">
        <v>1</v>
      </c>
      <c r="D4814" t="s">
        <v>18</v>
      </c>
      <c r="E4814" t="s">
        <v>42</v>
      </c>
      <c r="F4814" s="1">
        <v>0.625</v>
      </c>
      <c r="G4814" t="s">
        <v>9247</v>
      </c>
      <c r="H4814" t="s">
        <v>12026</v>
      </c>
      <c r="I4814">
        <v>60</v>
      </c>
      <c r="J4814">
        <v>33</v>
      </c>
      <c r="K4814" s="4">
        <v>1.1111E+34</v>
      </c>
      <c r="L4814" t="s">
        <v>12023</v>
      </c>
      <c r="M4814" t="s">
        <v>24</v>
      </c>
      <c r="N4814" t="s">
        <v>5183</v>
      </c>
      <c r="O4814" t="s">
        <v>25</v>
      </c>
      <c r="P4814" t="s">
        <v>45</v>
      </c>
      <c r="Q4814" t="s">
        <v>5243</v>
      </c>
    </row>
    <row r="4815" spans="1:17" x14ac:dyDescent="0.25">
      <c r="A4815" t="s">
        <v>12027</v>
      </c>
      <c r="B4815" t="s">
        <v>17</v>
      </c>
      <c r="C4815">
        <v>1</v>
      </c>
      <c r="D4815" t="s">
        <v>18</v>
      </c>
      <c r="E4815" t="s">
        <v>19</v>
      </c>
      <c r="F4815" s="1">
        <v>0.375</v>
      </c>
      <c r="G4815" t="s">
        <v>9209</v>
      </c>
      <c r="H4815" t="s">
        <v>4831</v>
      </c>
      <c r="I4815">
        <v>180</v>
      </c>
      <c r="J4815">
        <v>19</v>
      </c>
      <c r="K4815" s="4">
        <v>1.1111100000000001E+51</v>
      </c>
      <c r="L4815" t="s">
        <v>38</v>
      </c>
      <c r="M4815" t="s">
        <v>24</v>
      </c>
      <c r="N4815" t="s">
        <v>9286</v>
      </c>
      <c r="O4815" t="s">
        <v>311</v>
      </c>
      <c r="P4815" t="s">
        <v>20</v>
      </c>
      <c r="Q4815" t="s">
        <v>5244</v>
      </c>
    </row>
    <row r="4816" spans="1:17" x14ac:dyDescent="0.25">
      <c r="A4816" t="s">
        <v>12027</v>
      </c>
      <c r="B4816" t="s">
        <v>28</v>
      </c>
      <c r="C4816">
        <v>1</v>
      </c>
      <c r="D4816" t="s">
        <v>18</v>
      </c>
      <c r="E4816" t="s">
        <v>29</v>
      </c>
      <c r="F4816" s="1">
        <v>0.375</v>
      </c>
      <c r="G4816" t="s">
        <v>9182</v>
      </c>
      <c r="H4816" t="s">
        <v>4831</v>
      </c>
      <c r="I4816">
        <v>180</v>
      </c>
      <c r="J4816">
        <v>19</v>
      </c>
      <c r="K4816" s="4">
        <v>1.1111100000000001E+51</v>
      </c>
      <c r="L4816" t="s">
        <v>38</v>
      </c>
      <c r="M4816" t="s">
        <v>24</v>
      </c>
      <c r="N4816" t="s">
        <v>9286</v>
      </c>
      <c r="O4816" t="s">
        <v>311</v>
      </c>
      <c r="P4816" t="s">
        <v>20</v>
      </c>
      <c r="Q4816" t="s">
        <v>5245</v>
      </c>
    </row>
    <row r="4817" spans="1:17" x14ac:dyDescent="0.25">
      <c r="A4817" t="s">
        <v>12027</v>
      </c>
      <c r="B4817" t="s">
        <v>32</v>
      </c>
      <c r="C4817">
        <v>1</v>
      </c>
      <c r="D4817" t="s">
        <v>18</v>
      </c>
      <c r="E4817" t="s">
        <v>33</v>
      </c>
      <c r="F4817" s="1">
        <v>0.375</v>
      </c>
      <c r="G4817" t="s">
        <v>9159</v>
      </c>
      <c r="H4817" t="s">
        <v>4831</v>
      </c>
      <c r="I4817">
        <v>180</v>
      </c>
      <c r="J4817">
        <v>19</v>
      </c>
      <c r="K4817" s="4">
        <v>1.1111100000000001E+51</v>
      </c>
      <c r="L4817" t="s">
        <v>38</v>
      </c>
      <c r="M4817" t="s">
        <v>24</v>
      </c>
      <c r="N4817" t="s">
        <v>9286</v>
      </c>
      <c r="O4817" t="s">
        <v>311</v>
      </c>
      <c r="P4817" t="s">
        <v>20</v>
      </c>
      <c r="Q4817" t="s">
        <v>5246</v>
      </c>
    </row>
    <row r="4818" spans="1:17" x14ac:dyDescent="0.25">
      <c r="A4818" t="s">
        <v>12028</v>
      </c>
      <c r="B4818" t="s">
        <v>405</v>
      </c>
      <c r="C4818">
        <v>1</v>
      </c>
      <c r="D4818" t="s">
        <v>18</v>
      </c>
      <c r="E4818" t="s">
        <v>37</v>
      </c>
      <c r="F4818" s="1">
        <v>0.45833333333333331</v>
      </c>
      <c r="G4818" t="s">
        <v>12029</v>
      </c>
      <c r="H4818" t="s">
        <v>5200</v>
      </c>
      <c r="I4818">
        <v>120</v>
      </c>
      <c r="J4818">
        <v>10</v>
      </c>
      <c r="K4818" s="4">
        <v>1.1101100011111E+43</v>
      </c>
      <c r="L4818" t="s">
        <v>12030</v>
      </c>
      <c r="M4818" t="s">
        <v>24</v>
      </c>
      <c r="N4818" t="s">
        <v>5183</v>
      </c>
      <c r="O4818" t="s">
        <v>25</v>
      </c>
      <c r="P4818" t="s">
        <v>395</v>
      </c>
      <c r="Q4818" t="s">
        <v>5247</v>
      </c>
    </row>
    <row r="4819" spans="1:17" x14ac:dyDescent="0.25">
      <c r="A4819" t="s">
        <v>12028</v>
      </c>
      <c r="B4819" t="s">
        <v>405</v>
      </c>
      <c r="C4819">
        <v>2</v>
      </c>
      <c r="D4819" t="s">
        <v>18</v>
      </c>
      <c r="E4819" t="s">
        <v>29</v>
      </c>
      <c r="F4819" s="1">
        <v>0.66666666666666663</v>
      </c>
      <c r="G4819" t="s">
        <v>12031</v>
      </c>
      <c r="H4819" t="s">
        <v>5200</v>
      </c>
      <c r="I4819">
        <v>120</v>
      </c>
      <c r="J4819">
        <v>11</v>
      </c>
      <c r="K4819" s="4">
        <v>1.1110100011111E+43</v>
      </c>
      <c r="L4819" t="s">
        <v>12030</v>
      </c>
      <c r="M4819" t="s">
        <v>24</v>
      </c>
      <c r="N4819" t="s">
        <v>5183</v>
      </c>
      <c r="O4819" t="s">
        <v>25</v>
      </c>
      <c r="P4819" t="s">
        <v>395</v>
      </c>
      <c r="Q4819" t="s">
        <v>5248</v>
      </c>
    </row>
    <row r="4820" spans="1:17" x14ac:dyDescent="0.25">
      <c r="A4820" t="s">
        <v>12028</v>
      </c>
      <c r="B4820" t="s">
        <v>405</v>
      </c>
      <c r="C4820">
        <v>3</v>
      </c>
      <c r="D4820" t="s">
        <v>18</v>
      </c>
      <c r="E4820" t="s">
        <v>19</v>
      </c>
      <c r="F4820" s="1">
        <v>0.45833333333333331</v>
      </c>
      <c r="G4820" t="s">
        <v>12032</v>
      </c>
      <c r="H4820" t="s">
        <v>5200</v>
      </c>
      <c r="I4820">
        <v>120</v>
      </c>
      <c r="J4820">
        <v>9</v>
      </c>
      <c r="K4820" s="4">
        <v>1.1110100011111E+43</v>
      </c>
      <c r="L4820" t="s">
        <v>12030</v>
      </c>
      <c r="M4820" t="s">
        <v>24</v>
      </c>
      <c r="N4820" t="s">
        <v>5183</v>
      </c>
      <c r="O4820" t="s">
        <v>25</v>
      </c>
      <c r="P4820" t="s">
        <v>395</v>
      </c>
      <c r="Q4820" t="s">
        <v>5249</v>
      </c>
    </row>
    <row r="4821" spans="1:17" x14ac:dyDescent="0.25">
      <c r="A4821" t="s">
        <v>12028</v>
      </c>
      <c r="B4821" t="s">
        <v>405</v>
      </c>
      <c r="C4821">
        <v>4</v>
      </c>
      <c r="D4821" t="s">
        <v>18</v>
      </c>
      <c r="E4821" t="s">
        <v>29</v>
      </c>
      <c r="F4821" s="1">
        <v>0.5</v>
      </c>
      <c r="G4821" t="s">
        <v>12033</v>
      </c>
      <c r="H4821" t="s">
        <v>5200</v>
      </c>
      <c r="I4821">
        <v>120</v>
      </c>
      <c r="J4821">
        <v>11</v>
      </c>
      <c r="K4821" s="4">
        <v>1.1110100011111E+43</v>
      </c>
      <c r="L4821" t="s">
        <v>12030</v>
      </c>
      <c r="M4821" t="s">
        <v>24</v>
      </c>
      <c r="N4821" t="s">
        <v>5183</v>
      </c>
      <c r="O4821" t="s">
        <v>25</v>
      </c>
      <c r="P4821" t="s">
        <v>395</v>
      </c>
      <c r="Q4821" t="s">
        <v>5250</v>
      </c>
    </row>
    <row r="4822" spans="1:17" x14ac:dyDescent="0.25">
      <c r="A4822" t="s">
        <v>12028</v>
      </c>
      <c r="B4822" t="s">
        <v>405</v>
      </c>
      <c r="C4822">
        <v>5</v>
      </c>
      <c r="D4822" t="s">
        <v>18</v>
      </c>
      <c r="E4822" t="s">
        <v>33</v>
      </c>
      <c r="F4822" s="1">
        <v>0.41666666666666669</v>
      </c>
      <c r="G4822" t="s">
        <v>12034</v>
      </c>
      <c r="H4822" t="s">
        <v>5200</v>
      </c>
      <c r="I4822">
        <v>120</v>
      </c>
      <c r="J4822">
        <v>12</v>
      </c>
      <c r="K4822" s="4">
        <v>1.1111100011111E+43</v>
      </c>
      <c r="L4822" t="s">
        <v>12030</v>
      </c>
      <c r="M4822" t="s">
        <v>24</v>
      </c>
      <c r="N4822" t="s">
        <v>5183</v>
      </c>
      <c r="O4822" t="s">
        <v>25</v>
      </c>
      <c r="P4822" t="s">
        <v>395</v>
      </c>
      <c r="Q4822" t="s">
        <v>5251</v>
      </c>
    </row>
    <row r="4823" spans="1:17" x14ac:dyDescent="0.25">
      <c r="A4823" t="s">
        <v>12028</v>
      </c>
      <c r="B4823" t="s">
        <v>17</v>
      </c>
      <c r="C4823">
        <v>1</v>
      </c>
      <c r="D4823" t="s">
        <v>18</v>
      </c>
      <c r="E4823" t="s">
        <v>19</v>
      </c>
      <c r="F4823" s="1">
        <v>0.41666666666666669</v>
      </c>
      <c r="G4823" t="s">
        <v>9166</v>
      </c>
      <c r="H4823" t="s">
        <v>12035</v>
      </c>
      <c r="I4823">
        <v>60</v>
      </c>
      <c r="J4823">
        <v>57</v>
      </c>
      <c r="K4823" s="4">
        <v>1.1111010001111099E+44</v>
      </c>
      <c r="L4823" t="s">
        <v>12036</v>
      </c>
      <c r="M4823" t="s">
        <v>24</v>
      </c>
      <c r="N4823" t="s">
        <v>5183</v>
      </c>
      <c r="O4823" t="s">
        <v>25</v>
      </c>
      <c r="P4823" t="s">
        <v>20</v>
      </c>
      <c r="Q4823" t="s">
        <v>5252</v>
      </c>
    </row>
    <row r="4824" spans="1:17" x14ac:dyDescent="0.25">
      <c r="A4824" t="s">
        <v>12028</v>
      </c>
      <c r="B4824" t="s">
        <v>28</v>
      </c>
      <c r="C4824">
        <v>1</v>
      </c>
      <c r="D4824" t="s">
        <v>18</v>
      </c>
      <c r="E4824" t="s">
        <v>29</v>
      </c>
      <c r="F4824" s="1">
        <v>0.625</v>
      </c>
      <c r="G4824" t="s">
        <v>9354</v>
      </c>
      <c r="H4824" t="s">
        <v>12037</v>
      </c>
      <c r="I4824">
        <v>60</v>
      </c>
      <c r="J4824">
        <v>56</v>
      </c>
      <c r="K4824" s="4">
        <v>1.1111010001111099E+44</v>
      </c>
      <c r="L4824" t="s">
        <v>12036</v>
      </c>
      <c r="M4824" t="s">
        <v>24</v>
      </c>
      <c r="N4824" t="s">
        <v>5183</v>
      </c>
      <c r="O4824" t="s">
        <v>25</v>
      </c>
      <c r="P4824" t="s">
        <v>20</v>
      </c>
      <c r="Q4824" t="s">
        <v>5253</v>
      </c>
    </row>
    <row r="4825" spans="1:17" x14ac:dyDescent="0.25">
      <c r="A4825" t="s">
        <v>12028</v>
      </c>
      <c r="B4825" t="s">
        <v>32</v>
      </c>
      <c r="C4825">
        <v>1</v>
      </c>
      <c r="D4825" t="s">
        <v>18</v>
      </c>
      <c r="E4825" t="s">
        <v>42</v>
      </c>
      <c r="F4825" s="1">
        <v>0.375</v>
      </c>
      <c r="G4825" t="s">
        <v>9358</v>
      </c>
      <c r="H4825" t="s">
        <v>12038</v>
      </c>
      <c r="I4825">
        <v>60</v>
      </c>
      <c r="J4825">
        <v>57</v>
      </c>
      <c r="K4825" s="4">
        <v>1.1111110001111099E+44</v>
      </c>
      <c r="L4825" t="s">
        <v>12036</v>
      </c>
      <c r="M4825" t="s">
        <v>24</v>
      </c>
      <c r="N4825" t="s">
        <v>5183</v>
      </c>
      <c r="O4825" t="s">
        <v>25</v>
      </c>
      <c r="P4825" t="s">
        <v>20</v>
      </c>
      <c r="Q4825" t="s">
        <v>5254</v>
      </c>
    </row>
    <row r="4826" spans="1:17" x14ac:dyDescent="0.25">
      <c r="A4826" t="s">
        <v>12039</v>
      </c>
      <c r="B4826" t="s">
        <v>17</v>
      </c>
      <c r="C4826">
        <v>1</v>
      </c>
      <c r="D4826" t="s">
        <v>18</v>
      </c>
      <c r="E4826" t="s">
        <v>33</v>
      </c>
      <c r="F4826" s="1">
        <v>0.58333333333333337</v>
      </c>
      <c r="G4826" t="s">
        <v>9166</v>
      </c>
      <c r="H4826" t="s">
        <v>12040</v>
      </c>
      <c r="I4826">
        <v>120</v>
      </c>
      <c r="J4826">
        <v>42</v>
      </c>
      <c r="K4826" s="4">
        <v>1.0000100000999999E+24</v>
      </c>
      <c r="L4826" t="s">
        <v>12041</v>
      </c>
      <c r="M4826" t="s">
        <v>24</v>
      </c>
      <c r="N4826" t="s">
        <v>5183</v>
      </c>
      <c r="O4826" t="s">
        <v>66</v>
      </c>
      <c r="P4826" t="s">
        <v>20</v>
      </c>
      <c r="Q4826" t="s">
        <v>5256</v>
      </c>
    </row>
    <row r="4827" spans="1:17" x14ac:dyDescent="0.25">
      <c r="A4827" t="s">
        <v>12042</v>
      </c>
      <c r="B4827" t="s">
        <v>391</v>
      </c>
      <c r="C4827">
        <v>1</v>
      </c>
      <c r="D4827" t="s">
        <v>18</v>
      </c>
      <c r="E4827" t="s">
        <v>42</v>
      </c>
      <c r="F4827" s="1">
        <v>0.625</v>
      </c>
      <c r="G4827" t="s">
        <v>12015</v>
      </c>
      <c r="H4827" t="s">
        <v>4809</v>
      </c>
      <c r="I4827">
        <v>180</v>
      </c>
      <c r="J4827">
        <v>19</v>
      </c>
      <c r="K4827" s="4">
        <v>1.1000001E+21</v>
      </c>
      <c r="L4827" t="s">
        <v>12043</v>
      </c>
      <c r="M4827" t="s">
        <v>24</v>
      </c>
      <c r="N4827" t="s">
        <v>5183</v>
      </c>
      <c r="O4827" t="s">
        <v>66</v>
      </c>
      <c r="P4827" t="s">
        <v>9372</v>
      </c>
      <c r="Q4827" t="s">
        <v>5257</v>
      </c>
    </row>
    <row r="4828" spans="1:17" x14ac:dyDescent="0.25">
      <c r="A4828" t="s">
        <v>12042</v>
      </c>
      <c r="B4828" t="s">
        <v>391</v>
      </c>
      <c r="C4828">
        <v>2</v>
      </c>
      <c r="D4828" t="s">
        <v>18</v>
      </c>
      <c r="E4828" t="s">
        <v>37</v>
      </c>
      <c r="F4828" s="1">
        <v>0.375</v>
      </c>
      <c r="G4828" t="s">
        <v>12015</v>
      </c>
      <c r="H4828" t="s">
        <v>4809</v>
      </c>
      <c r="I4828">
        <v>180</v>
      </c>
      <c r="J4828">
        <v>13</v>
      </c>
      <c r="K4828" s="4">
        <v>1.1000001E+21</v>
      </c>
      <c r="L4828" t="s">
        <v>12043</v>
      </c>
      <c r="M4828" t="s">
        <v>24</v>
      </c>
      <c r="N4828" t="s">
        <v>5183</v>
      </c>
      <c r="O4828" t="s">
        <v>66</v>
      </c>
      <c r="P4828" t="s">
        <v>9372</v>
      </c>
      <c r="Q4828" t="s">
        <v>5258</v>
      </c>
    </row>
    <row r="4829" spans="1:17" x14ac:dyDescent="0.25">
      <c r="A4829" t="s">
        <v>12042</v>
      </c>
      <c r="B4829" t="s">
        <v>17</v>
      </c>
      <c r="C4829">
        <v>1</v>
      </c>
      <c r="D4829" t="s">
        <v>18</v>
      </c>
      <c r="E4829" t="s">
        <v>42</v>
      </c>
      <c r="F4829" s="1">
        <v>0.5</v>
      </c>
      <c r="G4829" t="s">
        <v>9198</v>
      </c>
      <c r="H4829" t="s">
        <v>4809</v>
      </c>
      <c r="I4829">
        <v>60</v>
      </c>
      <c r="J4829">
        <v>31</v>
      </c>
      <c r="K4829" s="4">
        <v>1.1111100111111E+24</v>
      </c>
      <c r="L4829" t="s">
        <v>12043</v>
      </c>
      <c r="M4829" t="s">
        <v>24</v>
      </c>
      <c r="N4829" t="s">
        <v>5183</v>
      </c>
      <c r="O4829" t="s">
        <v>66</v>
      </c>
      <c r="P4829" t="s">
        <v>20</v>
      </c>
      <c r="Q4829" t="s">
        <v>5259</v>
      </c>
    </row>
    <row r="4830" spans="1:17" x14ac:dyDescent="0.25">
      <c r="A4830" t="s">
        <v>12042</v>
      </c>
      <c r="B4830" t="s">
        <v>28</v>
      </c>
      <c r="C4830">
        <v>1</v>
      </c>
      <c r="D4830" t="s">
        <v>18</v>
      </c>
      <c r="E4830" t="s">
        <v>19</v>
      </c>
      <c r="F4830" s="1">
        <v>0.66666666666666663</v>
      </c>
      <c r="G4830" t="s">
        <v>9282</v>
      </c>
      <c r="H4830" t="s">
        <v>4809</v>
      </c>
      <c r="I4830">
        <v>60</v>
      </c>
      <c r="J4830">
        <v>32</v>
      </c>
      <c r="K4830" s="4">
        <v>1.010100010101E+23</v>
      </c>
      <c r="L4830" t="s">
        <v>12043</v>
      </c>
      <c r="M4830" t="s">
        <v>24</v>
      </c>
      <c r="N4830" t="s">
        <v>5183</v>
      </c>
      <c r="O4830" t="s">
        <v>66</v>
      </c>
      <c r="P4830" t="s">
        <v>20</v>
      </c>
      <c r="Q4830" t="s">
        <v>5260</v>
      </c>
    </row>
    <row r="4831" spans="1:17" x14ac:dyDescent="0.25">
      <c r="A4831" t="s">
        <v>12044</v>
      </c>
      <c r="B4831" t="s">
        <v>565</v>
      </c>
      <c r="C4831">
        <v>1</v>
      </c>
      <c r="D4831" t="s">
        <v>18</v>
      </c>
      <c r="E4831" t="s">
        <v>530</v>
      </c>
      <c r="F4831" s="1">
        <v>0.375</v>
      </c>
      <c r="G4831" t="s">
        <v>38</v>
      </c>
      <c r="H4831" t="s">
        <v>5201</v>
      </c>
      <c r="I4831">
        <v>420</v>
      </c>
      <c r="J4831">
        <v>33</v>
      </c>
      <c r="K4831" s="4">
        <v>1E+41</v>
      </c>
      <c r="L4831" t="s">
        <v>12045</v>
      </c>
      <c r="N4831" t="s">
        <v>5183</v>
      </c>
      <c r="O4831" t="s">
        <v>25</v>
      </c>
      <c r="P4831" t="s">
        <v>9544</v>
      </c>
      <c r="Q4831" t="s">
        <v>5261</v>
      </c>
    </row>
    <row r="4832" spans="1:17" x14ac:dyDescent="0.25">
      <c r="A4832" t="s">
        <v>12044</v>
      </c>
      <c r="B4832" t="s">
        <v>405</v>
      </c>
      <c r="C4832">
        <v>1</v>
      </c>
      <c r="D4832" t="s">
        <v>18</v>
      </c>
      <c r="E4832" t="s">
        <v>19</v>
      </c>
      <c r="F4832" s="1">
        <v>0.625</v>
      </c>
      <c r="G4832" t="s">
        <v>12046</v>
      </c>
      <c r="H4832" t="s">
        <v>5201</v>
      </c>
      <c r="I4832">
        <v>180</v>
      </c>
      <c r="J4832">
        <v>33</v>
      </c>
      <c r="K4832" s="4">
        <v>1.0100000000000001E+40</v>
      </c>
      <c r="L4832" t="s">
        <v>12045</v>
      </c>
      <c r="M4832" t="s">
        <v>24</v>
      </c>
      <c r="N4832" t="s">
        <v>5183</v>
      </c>
      <c r="O4832" t="s">
        <v>25</v>
      </c>
      <c r="P4832" t="s">
        <v>395</v>
      </c>
      <c r="Q4832" t="s">
        <v>5262</v>
      </c>
    </row>
    <row r="4833" spans="1:17" x14ac:dyDescent="0.25">
      <c r="A4833" t="s">
        <v>12044</v>
      </c>
      <c r="B4833" t="s">
        <v>17</v>
      </c>
      <c r="C4833">
        <v>1</v>
      </c>
      <c r="D4833" t="s">
        <v>18</v>
      </c>
      <c r="E4833" t="s">
        <v>42</v>
      </c>
      <c r="F4833" s="1">
        <v>0.58333333333333337</v>
      </c>
      <c r="G4833" t="s">
        <v>9358</v>
      </c>
      <c r="H4833" t="s">
        <v>5201</v>
      </c>
      <c r="I4833">
        <v>120</v>
      </c>
      <c r="J4833">
        <v>31</v>
      </c>
      <c r="K4833" s="4">
        <v>1.1111110001111099E+44</v>
      </c>
      <c r="L4833" t="s">
        <v>12045</v>
      </c>
      <c r="M4833" t="s">
        <v>24</v>
      </c>
      <c r="N4833" t="s">
        <v>5183</v>
      </c>
      <c r="O4833" t="s">
        <v>25</v>
      </c>
      <c r="P4833" t="s">
        <v>20</v>
      </c>
      <c r="Q4833" t="s">
        <v>5263</v>
      </c>
    </row>
    <row r="4834" spans="1:17" x14ac:dyDescent="0.25">
      <c r="A4834" t="s">
        <v>12047</v>
      </c>
      <c r="B4834" t="s">
        <v>405</v>
      </c>
      <c r="C4834">
        <v>1</v>
      </c>
      <c r="D4834" t="s">
        <v>18</v>
      </c>
      <c r="E4834" t="s">
        <v>33</v>
      </c>
      <c r="F4834" s="1">
        <v>0.41666666666666669</v>
      </c>
      <c r="G4834" t="s">
        <v>12048</v>
      </c>
      <c r="H4834" t="s">
        <v>5188</v>
      </c>
      <c r="I4834">
        <v>120</v>
      </c>
      <c r="J4834">
        <v>34</v>
      </c>
      <c r="K4834" s="4">
        <v>1.11100001111E+23</v>
      </c>
      <c r="L4834" t="s">
        <v>12049</v>
      </c>
      <c r="M4834" t="s">
        <v>24</v>
      </c>
      <c r="N4834" t="s">
        <v>5183</v>
      </c>
      <c r="O4834" t="s">
        <v>66</v>
      </c>
      <c r="P4834" t="s">
        <v>395</v>
      </c>
      <c r="Q4834" t="s">
        <v>5264</v>
      </c>
    </row>
    <row r="4835" spans="1:17" x14ac:dyDescent="0.25">
      <c r="A4835" t="s">
        <v>12047</v>
      </c>
      <c r="B4835" t="s">
        <v>17</v>
      </c>
      <c r="C4835">
        <v>1</v>
      </c>
      <c r="D4835" t="s">
        <v>18</v>
      </c>
      <c r="E4835" t="s">
        <v>19</v>
      </c>
      <c r="F4835" s="1">
        <v>0.375</v>
      </c>
      <c r="G4835" t="s">
        <v>9242</v>
      </c>
      <c r="H4835" t="s">
        <v>5188</v>
      </c>
      <c r="I4835">
        <v>60</v>
      </c>
      <c r="J4835">
        <v>33</v>
      </c>
      <c r="K4835" s="4">
        <v>1.1111100111111E+24</v>
      </c>
      <c r="L4835" t="s">
        <v>12049</v>
      </c>
      <c r="M4835" t="s">
        <v>24</v>
      </c>
      <c r="N4835" t="s">
        <v>5183</v>
      </c>
      <c r="O4835" t="s">
        <v>66</v>
      </c>
      <c r="P4835" t="s">
        <v>20</v>
      </c>
      <c r="Q4835" t="s">
        <v>5265</v>
      </c>
    </row>
    <row r="4836" spans="1:17" x14ac:dyDescent="0.25">
      <c r="A4836" t="s">
        <v>12047</v>
      </c>
      <c r="B4836" t="s">
        <v>28</v>
      </c>
      <c r="C4836">
        <v>1</v>
      </c>
      <c r="D4836" t="s">
        <v>18</v>
      </c>
      <c r="E4836" t="s">
        <v>33</v>
      </c>
      <c r="F4836" s="1">
        <v>0.66666666666666663</v>
      </c>
      <c r="G4836" t="s">
        <v>9358</v>
      </c>
      <c r="H4836" t="s">
        <v>5188</v>
      </c>
      <c r="I4836">
        <v>60</v>
      </c>
      <c r="J4836">
        <v>33</v>
      </c>
      <c r="K4836" s="4">
        <v>1.1111100111111E+24</v>
      </c>
      <c r="L4836" t="s">
        <v>12049</v>
      </c>
      <c r="M4836" t="s">
        <v>24</v>
      </c>
      <c r="N4836" t="s">
        <v>5183</v>
      </c>
      <c r="O4836" t="s">
        <v>66</v>
      </c>
      <c r="P4836" t="s">
        <v>20</v>
      </c>
      <c r="Q4836" t="s">
        <v>5266</v>
      </c>
    </row>
    <row r="4837" spans="1:17" x14ac:dyDescent="0.25">
      <c r="A4837" t="s">
        <v>12050</v>
      </c>
      <c r="B4837" t="s">
        <v>391</v>
      </c>
      <c r="C4837">
        <v>1</v>
      </c>
      <c r="D4837" t="s">
        <v>18</v>
      </c>
      <c r="E4837" t="s">
        <v>29</v>
      </c>
      <c r="F4837" s="1">
        <v>0.41666666666666669</v>
      </c>
      <c r="G4837" t="s">
        <v>12015</v>
      </c>
      <c r="H4837" t="s">
        <v>261</v>
      </c>
      <c r="I4837">
        <v>180</v>
      </c>
      <c r="J4837">
        <v>32</v>
      </c>
      <c r="K4837" s="4">
        <v>1.1111100111111E+24</v>
      </c>
      <c r="L4837" t="s">
        <v>12051</v>
      </c>
      <c r="M4837" t="s">
        <v>24</v>
      </c>
      <c r="N4837" t="s">
        <v>5183</v>
      </c>
      <c r="O4837" t="s">
        <v>66</v>
      </c>
      <c r="P4837" t="s">
        <v>9372</v>
      </c>
      <c r="Q4837" t="s">
        <v>5267</v>
      </c>
    </row>
    <row r="4838" spans="1:17" x14ac:dyDescent="0.25">
      <c r="A4838" t="s">
        <v>12050</v>
      </c>
      <c r="B4838" t="s">
        <v>17</v>
      </c>
      <c r="C4838">
        <v>1</v>
      </c>
      <c r="D4838" t="s">
        <v>18</v>
      </c>
      <c r="E4838" t="s">
        <v>19</v>
      </c>
      <c r="F4838" s="1">
        <v>0.54166666666666663</v>
      </c>
      <c r="G4838" t="s">
        <v>9220</v>
      </c>
      <c r="H4838" t="s">
        <v>261</v>
      </c>
      <c r="I4838">
        <v>60</v>
      </c>
      <c r="J4838">
        <v>33</v>
      </c>
      <c r="K4838" s="4">
        <v>1.1111100111111E+24</v>
      </c>
      <c r="L4838" t="s">
        <v>12051</v>
      </c>
      <c r="M4838" t="s">
        <v>24</v>
      </c>
      <c r="N4838" t="s">
        <v>5183</v>
      </c>
      <c r="O4838" t="s">
        <v>66</v>
      </c>
      <c r="P4838" t="s">
        <v>20</v>
      </c>
      <c r="Q4838" t="s">
        <v>5268</v>
      </c>
    </row>
    <row r="4839" spans="1:17" x14ac:dyDescent="0.25">
      <c r="A4839" t="s">
        <v>12052</v>
      </c>
      <c r="B4839" t="s">
        <v>17</v>
      </c>
      <c r="C4839">
        <v>1</v>
      </c>
      <c r="D4839" t="s">
        <v>18</v>
      </c>
      <c r="E4839" t="s">
        <v>42</v>
      </c>
      <c r="F4839" s="1">
        <v>0.5</v>
      </c>
      <c r="G4839" t="s">
        <v>10493</v>
      </c>
      <c r="H4839" t="s">
        <v>1833</v>
      </c>
      <c r="I4839">
        <v>120</v>
      </c>
      <c r="J4839">
        <v>10</v>
      </c>
      <c r="K4839" s="4">
        <v>1.1111100111111E+24</v>
      </c>
      <c r="L4839" t="s">
        <v>38</v>
      </c>
      <c r="M4839" t="s">
        <v>24</v>
      </c>
      <c r="N4839" t="s">
        <v>9286</v>
      </c>
      <c r="O4839" t="s">
        <v>66</v>
      </c>
      <c r="P4839" t="s">
        <v>20</v>
      </c>
      <c r="Q4839" t="s">
        <v>5269</v>
      </c>
    </row>
    <row r="4840" spans="1:17" x14ac:dyDescent="0.25">
      <c r="A4840" t="s">
        <v>12052</v>
      </c>
      <c r="B4840" t="s">
        <v>28</v>
      </c>
      <c r="C4840">
        <v>1</v>
      </c>
      <c r="D4840" t="s">
        <v>18</v>
      </c>
      <c r="E4840" t="s">
        <v>33</v>
      </c>
      <c r="F4840" s="1">
        <v>0.5</v>
      </c>
      <c r="G4840" t="s">
        <v>10493</v>
      </c>
      <c r="H4840" t="s">
        <v>1833</v>
      </c>
      <c r="I4840">
        <v>60</v>
      </c>
      <c r="J4840">
        <v>9</v>
      </c>
      <c r="K4840" s="4">
        <v>1.1111100111111E+24</v>
      </c>
      <c r="L4840" t="s">
        <v>38</v>
      </c>
      <c r="M4840" t="s">
        <v>24</v>
      </c>
      <c r="N4840" t="s">
        <v>9286</v>
      </c>
      <c r="O4840" t="s">
        <v>66</v>
      </c>
      <c r="P4840" t="s">
        <v>20</v>
      </c>
      <c r="Q4840" t="s">
        <v>5270</v>
      </c>
    </row>
    <row r="4841" spans="1:17" x14ac:dyDescent="0.25">
      <c r="A4841" t="s">
        <v>12053</v>
      </c>
      <c r="B4841" t="s">
        <v>17</v>
      </c>
      <c r="C4841">
        <v>1</v>
      </c>
      <c r="D4841" t="s">
        <v>18</v>
      </c>
      <c r="E4841" t="s">
        <v>19</v>
      </c>
      <c r="F4841" s="1">
        <v>0.58333333333333337</v>
      </c>
      <c r="G4841" t="s">
        <v>9358</v>
      </c>
      <c r="H4841" t="s">
        <v>12054</v>
      </c>
      <c r="I4841">
        <v>60</v>
      </c>
      <c r="J4841">
        <v>58</v>
      </c>
      <c r="K4841" s="4">
        <v>1.1111010001111099E+44</v>
      </c>
      <c r="L4841" t="s">
        <v>12055</v>
      </c>
      <c r="M4841" t="s">
        <v>24</v>
      </c>
      <c r="N4841" t="s">
        <v>5183</v>
      </c>
      <c r="O4841" t="s">
        <v>25</v>
      </c>
      <c r="P4841" t="s">
        <v>20</v>
      </c>
      <c r="Q4841" t="s">
        <v>5271</v>
      </c>
    </row>
    <row r="4842" spans="1:17" x14ac:dyDescent="0.25">
      <c r="A4842" t="s">
        <v>12053</v>
      </c>
      <c r="B4842" t="s">
        <v>28</v>
      </c>
      <c r="C4842">
        <v>1</v>
      </c>
      <c r="D4842" t="s">
        <v>18</v>
      </c>
      <c r="E4842" t="s">
        <v>33</v>
      </c>
      <c r="F4842" s="1">
        <v>0.375</v>
      </c>
      <c r="G4842" t="s">
        <v>9242</v>
      </c>
      <c r="H4842" t="s">
        <v>12056</v>
      </c>
      <c r="I4842">
        <v>60</v>
      </c>
      <c r="J4842">
        <v>58</v>
      </c>
      <c r="K4842" s="4">
        <v>1.1111110001111099E+44</v>
      </c>
      <c r="L4842" t="s">
        <v>12055</v>
      </c>
      <c r="M4842" t="s">
        <v>24</v>
      </c>
      <c r="N4842" t="s">
        <v>5183</v>
      </c>
      <c r="O4842" t="s">
        <v>25</v>
      </c>
      <c r="P4842" t="s">
        <v>20</v>
      </c>
      <c r="Q4842" t="s">
        <v>5272</v>
      </c>
    </row>
    <row r="4843" spans="1:17" x14ac:dyDescent="0.25">
      <c r="A4843" t="s">
        <v>12053</v>
      </c>
      <c r="B4843" t="s">
        <v>32</v>
      </c>
      <c r="C4843">
        <v>1</v>
      </c>
      <c r="D4843" t="s">
        <v>18</v>
      </c>
      <c r="E4843" t="s">
        <v>37</v>
      </c>
      <c r="F4843" s="1">
        <v>0.54166666666666663</v>
      </c>
      <c r="G4843" t="s">
        <v>9282</v>
      </c>
      <c r="H4843" t="s">
        <v>12057</v>
      </c>
      <c r="I4843">
        <v>60</v>
      </c>
      <c r="J4843">
        <v>58</v>
      </c>
      <c r="K4843" s="4">
        <v>1.11101100011111E+44</v>
      </c>
      <c r="L4843" t="s">
        <v>12055</v>
      </c>
      <c r="M4843" t="s">
        <v>24</v>
      </c>
      <c r="N4843" t="s">
        <v>5183</v>
      </c>
      <c r="O4843" t="s">
        <v>25</v>
      </c>
      <c r="P4843" t="s">
        <v>20</v>
      </c>
      <c r="Q4843" t="s">
        <v>5273</v>
      </c>
    </row>
    <row r="4844" spans="1:17" x14ac:dyDescent="0.25">
      <c r="A4844" t="s">
        <v>12053</v>
      </c>
      <c r="B4844" t="s">
        <v>44</v>
      </c>
      <c r="C4844">
        <v>1</v>
      </c>
      <c r="D4844" t="s">
        <v>18</v>
      </c>
      <c r="E4844" t="s">
        <v>29</v>
      </c>
      <c r="F4844" s="1">
        <v>0.375</v>
      </c>
      <c r="G4844" t="s">
        <v>9634</v>
      </c>
      <c r="H4844" t="s">
        <v>5255</v>
      </c>
      <c r="I4844">
        <v>120</v>
      </c>
      <c r="J4844">
        <v>0</v>
      </c>
      <c r="K4844" s="4">
        <v>1.0100000010101E+43</v>
      </c>
      <c r="L4844" t="s">
        <v>12055</v>
      </c>
      <c r="M4844" t="s">
        <v>24</v>
      </c>
      <c r="N4844" t="s">
        <v>5183</v>
      </c>
      <c r="O4844" t="s">
        <v>25</v>
      </c>
      <c r="P4844" t="s">
        <v>45</v>
      </c>
      <c r="Q4844" t="s">
        <v>5274</v>
      </c>
    </row>
    <row r="4845" spans="1:17" x14ac:dyDescent="0.25">
      <c r="A4845" t="s">
        <v>12053</v>
      </c>
      <c r="B4845" t="s">
        <v>44</v>
      </c>
      <c r="C4845">
        <v>2</v>
      </c>
      <c r="D4845" t="s">
        <v>18</v>
      </c>
      <c r="E4845" t="s">
        <v>33</v>
      </c>
      <c r="F4845" s="1">
        <v>0.66666666666666663</v>
      </c>
      <c r="G4845" t="s">
        <v>9575</v>
      </c>
      <c r="H4845" t="s">
        <v>5255</v>
      </c>
      <c r="I4845">
        <v>120</v>
      </c>
      <c r="J4845">
        <v>27</v>
      </c>
      <c r="K4845" s="4">
        <v>1.0101000010101E+43</v>
      </c>
      <c r="L4845" t="s">
        <v>12055</v>
      </c>
      <c r="M4845" t="s">
        <v>24</v>
      </c>
      <c r="N4845" t="s">
        <v>5183</v>
      </c>
      <c r="O4845" t="s">
        <v>25</v>
      </c>
      <c r="P4845" t="s">
        <v>45</v>
      </c>
      <c r="Q4845" t="s">
        <v>5275</v>
      </c>
    </row>
    <row r="4846" spans="1:17" x14ac:dyDescent="0.25">
      <c r="A4846" t="s">
        <v>12053</v>
      </c>
      <c r="B4846" t="s">
        <v>44</v>
      </c>
      <c r="C4846">
        <v>3</v>
      </c>
      <c r="D4846" t="s">
        <v>18</v>
      </c>
      <c r="E4846" t="s">
        <v>42</v>
      </c>
      <c r="F4846" s="1">
        <v>0.66666666666666663</v>
      </c>
      <c r="G4846" t="s">
        <v>9373</v>
      </c>
      <c r="H4846" t="s">
        <v>5255</v>
      </c>
      <c r="I4846">
        <v>120</v>
      </c>
      <c r="J4846">
        <v>31</v>
      </c>
      <c r="K4846" s="4">
        <v>1.0101000010101E+43</v>
      </c>
      <c r="L4846" t="s">
        <v>12055</v>
      </c>
      <c r="M4846" t="s">
        <v>24</v>
      </c>
      <c r="N4846" t="s">
        <v>5183</v>
      </c>
      <c r="O4846" t="s">
        <v>25</v>
      </c>
      <c r="P4846" t="s">
        <v>45</v>
      </c>
      <c r="Q4846" t="s">
        <v>5276</v>
      </c>
    </row>
    <row r="4847" spans="1:17" x14ac:dyDescent="0.25">
      <c r="A4847" t="s">
        <v>12058</v>
      </c>
      <c r="B4847" t="s">
        <v>391</v>
      </c>
      <c r="C4847">
        <v>1</v>
      </c>
      <c r="D4847" t="s">
        <v>18</v>
      </c>
      <c r="E4847" t="s">
        <v>37</v>
      </c>
      <c r="F4847" s="1">
        <v>0.5</v>
      </c>
      <c r="G4847" t="s">
        <v>12015</v>
      </c>
      <c r="H4847" t="s">
        <v>5224</v>
      </c>
      <c r="I4847">
        <v>180</v>
      </c>
      <c r="J4847">
        <v>18</v>
      </c>
      <c r="K4847" s="4">
        <v>1.1101100009999999E+24</v>
      </c>
      <c r="L4847" t="s">
        <v>12059</v>
      </c>
      <c r="M4847" t="s">
        <v>24</v>
      </c>
      <c r="N4847" t="s">
        <v>5183</v>
      </c>
      <c r="O4847" t="s">
        <v>66</v>
      </c>
      <c r="P4847" t="s">
        <v>9372</v>
      </c>
      <c r="Q4847" t="s">
        <v>5277</v>
      </c>
    </row>
    <row r="4848" spans="1:17" x14ac:dyDescent="0.25">
      <c r="A4848" t="s">
        <v>12058</v>
      </c>
      <c r="B4848" t="s">
        <v>391</v>
      </c>
      <c r="C4848">
        <v>2</v>
      </c>
      <c r="D4848" t="s">
        <v>18</v>
      </c>
      <c r="E4848" t="s">
        <v>37</v>
      </c>
      <c r="F4848" s="1">
        <v>0.625</v>
      </c>
      <c r="G4848" t="s">
        <v>12015</v>
      </c>
      <c r="H4848" t="s">
        <v>5224</v>
      </c>
      <c r="I4848">
        <v>180</v>
      </c>
      <c r="J4848">
        <v>18</v>
      </c>
      <c r="K4848" s="4">
        <v>1.1101100009999999E+24</v>
      </c>
      <c r="L4848" t="s">
        <v>12059</v>
      </c>
      <c r="M4848" t="s">
        <v>24</v>
      </c>
      <c r="N4848" t="s">
        <v>5183</v>
      </c>
      <c r="O4848" t="s">
        <v>66</v>
      </c>
      <c r="P4848" t="s">
        <v>9372</v>
      </c>
      <c r="Q4848" t="s">
        <v>5278</v>
      </c>
    </row>
    <row r="4849" spans="1:17" x14ac:dyDescent="0.25">
      <c r="A4849" t="s">
        <v>12058</v>
      </c>
      <c r="B4849" t="s">
        <v>17</v>
      </c>
      <c r="C4849">
        <v>1</v>
      </c>
      <c r="D4849" t="s">
        <v>18</v>
      </c>
      <c r="E4849" t="s">
        <v>29</v>
      </c>
      <c r="F4849" s="1">
        <v>0.625</v>
      </c>
      <c r="G4849" t="s">
        <v>9358</v>
      </c>
      <c r="H4849" t="s">
        <v>5224</v>
      </c>
      <c r="I4849">
        <v>60</v>
      </c>
      <c r="J4849">
        <v>35</v>
      </c>
      <c r="K4849" s="4">
        <v>1.1111100111111E+24</v>
      </c>
      <c r="L4849" t="s">
        <v>12059</v>
      </c>
      <c r="M4849" t="s">
        <v>24</v>
      </c>
      <c r="N4849" t="s">
        <v>5183</v>
      </c>
      <c r="O4849" t="s">
        <v>66</v>
      </c>
      <c r="P4849" t="s">
        <v>20</v>
      </c>
      <c r="Q4849" t="s">
        <v>5279</v>
      </c>
    </row>
    <row r="4850" spans="1:17" x14ac:dyDescent="0.25">
      <c r="A4850" t="s">
        <v>12060</v>
      </c>
      <c r="B4850" t="s">
        <v>391</v>
      </c>
      <c r="C4850">
        <v>1</v>
      </c>
      <c r="D4850" t="s">
        <v>18</v>
      </c>
      <c r="E4850" t="s">
        <v>33</v>
      </c>
      <c r="F4850" s="1">
        <v>0.41666666666666669</v>
      </c>
      <c r="G4850" t="s">
        <v>12015</v>
      </c>
      <c r="H4850" t="s">
        <v>5230</v>
      </c>
      <c r="I4850">
        <v>180</v>
      </c>
      <c r="J4850">
        <v>15</v>
      </c>
      <c r="K4850" s="4">
        <v>1.1111110001111099E+44</v>
      </c>
      <c r="L4850" t="s">
        <v>12061</v>
      </c>
      <c r="M4850" t="s">
        <v>24</v>
      </c>
      <c r="N4850" t="s">
        <v>5183</v>
      </c>
      <c r="O4850" t="s">
        <v>25</v>
      </c>
      <c r="P4850" t="s">
        <v>9372</v>
      </c>
      <c r="Q4850" t="s">
        <v>5280</v>
      </c>
    </row>
    <row r="4851" spans="1:17" x14ac:dyDescent="0.25">
      <c r="A4851" t="s">
        <v>12060</v>
      </c>
      <c r="B4851" t="s">
        <v>391</v>
      </c>
      <c r="C4851">
        <v>2</v>
      </c>
      <c r="D4851" t="s">
        <v>18</v>
      </c>
      <c r="E4851" t="s">
        <v>42</v>
      </c>
      <c r="F4851" s="1">
        <v>0.41666666666666669</v>
      </c>
      <c r="G4851" t="s">
        <v>12015</v>
      </c>
      <c r="H4851" t="s">
        <v>5230</v>
      </c>
      <c r="I4851">
        <v>180</v>
      </c>
      <c r="J4851">
        <v>16</v>
      </c>
      <c r="K4851" s="4">
        <v>1.1111110001111099E+44</v>
      </c>
      <c r="L4851" t="s">
        <v>12061</v>
      </c>
      <c r="M4851" t="s">
        <v>24</v>
      </c>
      <c r="N4851" t="s">
        <v>5183</v>
      </c>
      <c r="O4851" t="s">
        <v>25</v>
      </c>
      <c r="P4851" t="s">
        <v>9372</v>
      </c>
      <c r="Q4851" t="s">
        <v>5281</v>
      </c>
    </row>
    <row r="4852" spans="1:17" x14ac:dyDescent="0.25">
      <c r="A4852" t="s">
        <v>12060</v>
      </c>
      <c r="B4852" t="s">
        <v>17</v>
      </c>
      <c r="C4852">
        <v>1</v>
      </c>
      <c r="D4852" t="s">
        <v>18</v>
      </c>
      <c r="E4852" t="s">
        <v>29</v>
      </c>
      <c r="F4852" s="1">
        <v>0.45833333333333331</v>
      </c>
      <c r="G4852" t="s">
        <v>9358</v>
      </c>
      <c r="H4852" t="s">
        <v>5230</v>
      </c>
      <c r="I4852">
        <v>60</v>
      </c>
      <c r="J4852">
        <v>36</v>
      </c>
      <c r="K4852" s="4">
        <v>1.1111010001111099E+44</v>
      </c>
      <c r="L4852" t="s">
        <v>12061</v>
      </c>
      <c r="M4852" t="s">
        <v>24</v>
      </c>
      <c r="N4852" t="s">
        <v>5183</v>
      </c>
      <c r="O4852" t="s">
        <v>25</v>
      </c>
      <c r="P4852" t="s">
        <v>20</v>
      </c>
      <c r="Q4852" t="s">
        <v>5282</v>
      </c>
    </row>
    <row r="4853" spans="1:17" x14ac:dyDescent="0.25">
      <c r="A4853" t="s">
        <v>12062</v>
      </c>
      <c r="B4853" t="s">
        <v>391</v>
      </c>
      <c r="C4853">
        <v>1</v>
      </c>
      <c r="D4853" t="s">
        <v>18</v>
      </c>
      <c r="E4853" t="s">
        <v>42</v>
      </c>
      <c r="F4853" s="1">
        <v>0.70833333333333337</v>
      </c>
      <c r="G4853" t="s">
        <v>12015</v>
      </c>
      <c r="H4853" t="s">
        <v>5283</v>
      </c>
      <c r="I4853">
        <v>180</v>
      </c>
      <c r="J4853">
        <v>20</v>
      </c>
      <c r="K4853" s="4">
        <v>1.1E+44</v>
      </c>
      <c r="L4853" t="s">
        <v>12063</v>
      </c>
      <c r="M4853" t="s">
        <v>24</v>
      </c>
      <c r="N4853" t="s">
        <v>5183</v>
      </c>
      <c r="O4853" t="s">
        <v>25</v>
      </c>
      <c r="P4853" t="s">
        <v>9372</v>
      </c>
      <c r="Q4853" t="s">
        <v>5284</v>
      </c>
    </row>
    <row r="4854" spans="1:17" x14ac:dyDescent="0.25">
      <c r="A4854" t="s">
        <v>12062</v>
      </c>
      <c r="B4854" t="s">
        <v>44</v>
      </c>
      <c r="C4854">
        <v>1</v>
      </c>
      <c r="D4854" t="s">
        <v>18</v>
      </c>
      <c r="E4854" t="s">
        <v>42</v>
      </c>
      <c r="F4854" s="1">
        <v>0.70833333333333337</v>
      </c>
      <c r="G4854" t="s">
        <v>12064</v>
      </c>
      <c r="H4854" t="s">
        <v>12065</v>
      </c>
      <c r="I4854">
        <v>180</v>
      </c>
      <c r="J4854">
        <v>20</v>
      </c>
      <c r="K4854" s="4">
        <v>1.1111110001111099E+44</v>
      </c>
      <c r="L4854" t="s">
        <v>38</v>
      </c>
      <c r="M4854" t="s">
        <v>24</v>
      </c>
      <c r="N4854" t="s">
        <v>10501</v>
      </c>
      <c r="O4854" t="s">
        <v>25</v>
      </c>
      <c r="P4854" t="s">
        <v>45</v>
      </c>
      <c r="Q4854" t="s">
        <v>5285</v>
      </c>
    </row>
    <row r="4855" spans="1:17" x14ac:dyDescent="0.25">
      <c r="A4855" t="s">
        <v>12062</v>
      </c>
      <c r="B4855" t="s">
        <v>243</v>
      </c>
      <c r="C4855">
        <v>1</v>
      </c>
      <c r="D4855" t="s">
        <v>18</v>
      </c>
      <c r="E4855" t="s">
        <v>19</v>
      </c>
      <c r="F4855" s="1">
        <v>0.66666666666666663</v>
      </c>
      <c r="G4855" t="s">
        <v>10012</v>
      </c>
      <c r="H4855" t="s">
        <v>5283</v>
      </c>
      <c r="I4855">
        <v>120</v>
      </c>
      <c r="J4855">
        <v>20</v>
      </c>
      <c r="K4855" s="4">
        <v>1.1111010001111099E+44</v>
      </c>
      <c r="L4855" t="s">
        <v>12063</v>
      </c>
      <c r="M4855" t="s">
        <v>24</v>
      </c>
      <c r="N4855" t="s">
        <v>5183</v>
      </c>
      <c r="O4855" t="s">
        <v>25</v>
      </c>
      <c r="P4855" t="s">
        <v>45</v>
      </c>
      <c r="Q4855" t="s">
        <v>5286</v>
      </c>
    </row>
    <row r="4856" spans="1:17" x14ac:dyDescent="0.25">
      <c r="A4856" t="s">
        <v>12066</v>
      </c>
      <c r="B4856" t="s">
        <v>17</v>
      </c>
      <c r="C4856">
        <v>1</v>
      </c>
      <c r="D4856" t="s">
        <v>18</v>
      </c>
      <c r="E4856" t="s">
        <v>29</v>
      </c>
      <c r="F4856" s="1">
        <v>0.54166666666666663</v>
      </c>
      <c r="G4856" t="s">
        <v>9764</v>
      </c>
      <c r="H4856" t="s">
        <v>5283</v>
      </c>
      <c r="I4856">
        <v>120</v>
      </c>
      <c r="J4856">
        <v>0</v>
      </c>
      <c r="K4856" s="4">
        <v>1.11111E+24</v>
      </c>
      <c r="L4856" t="s">
        <v>12063</v>
      </c>
      <c r="M4856" t="s">
        <v>24</v>
      </c>
      <c r="N4856" t="s">
        <v>5183</v>
      </c>
      <c r="O4856" t="s">
        <v>66</v>
      </c>
      <c r="P4856" t="s">
        <v>20</v>
      </c>
      <c r="Q4856" t="s">
        <v>5287</v>
      </c>
    </row>
    <row r="4857" spans="1:17" x14ac:dyDescent="0.25">
      <c r="A4857" t="s">
        <v>12066</v>
      </c>
      <c r="B4857" t="s">
        <v>44</v>
      </c>
      <c r="C4857">
        <v>1</v>
      </c>
      <c r="D4857" t="s">
        <v>18</v>
      </c>
      <c r="E4857" t="s">
        <v>37</v>
      </c>
      <c r="F4857" s="1">
        <v>0.45833333333333331</v>
      </c>
      <c r="G4857" t="s">
        <v>10012</v>
      </c>
      <c r="H4857" t="s">
        <v>5283</v>
      </c>
      <c r="I4857">
        <v>180</v>
      </c>
      <c r="J4857">
        <v>0</v>
      </c>
      <c r="K4857" s="4">
        <v>1.1111100111111E+24</v>
      </c>
      <c r="L4857" t="s">
        <v>12063</v>
      </c>
      <c r="M4857" t="s">
        <v>24</v>
      </c>
      <c r="N4857" t="s">
        <v>5183</v>
      </c>
      <c r="O4857" t="s">
        <v>66</v>
      </c>
      <c r="P4857" t="s">
        <v>45</v>
      </c>
      <c r="Q4857" t="s">
        <v>5288</v>
      </c>
    </row>
    <row r="4858" spans="1:17" x14ac:dyDescent="0.25">
      <c r="A4858" t="s">
        <v>12066</v>
      </c>
      <c r="B4858" t="s">
        <v>243</v>
      </c>
      <c r="C4858">
        <v>1</v>
      </c>
      <c r="D4858" t="s">
        <v>18</v>
      </c>
      <c r="E4858" t="s">
        <v>19</v>
      </c>
      <c r="F4858" s="1">
        <v>0.70833333333333337</v>
      </c>
      <c r="G4858" t="s">
        <v>10012</v>
      </c>
      <c r="H4858" t="s">
        <v>5283</v>
      </c>
      <c r="I4858">
        <v>180</v>
      </c>
      <c r="J4858">
        <v>0</v>
      </c>
      <c r="K4858" s="4">
        <v>1.1111100111111E+24</v>
      </c>
      <c r="L4858" t="s">
        <v>12063</v>
      </c>
      <c r="M4858" t="s">
        <v>24</v>
      </c>
      <c r="N4858" t="s">
        <v>5183</v>
      </c>
      <c r="O4858" t="s">
        <v>66</v>
      </c>
      <c r="P4858" t="s">
        <v>45</v>
      </c>
      <c r="Q4858" t="s">
        <v>5289</v>
      </c>
    </row>
    <row r="4859" spans="1:17" x14ac:dyDescent="0.25">
      <c r="A4859" t="s">
        <v>12067</v>
      </c>
      <c r="B4859" t="s">
        <v>17</v>
      </c>
      <c r="C4859">
        <v>1</v>
      </c>
      <c r="D4859" t="s">
        <v>18</v>
      </c>
      <c r="E4859" t="s">
        <v>19</v>
      </c>
      <c r="F4859" s="1">
        <v>0.5</v>
      </c>
      <c r="G4859" t="s">
        <v>9150</v>
      </c>
      <c r="H4859" t="s">
        <v>5205</v>
      </c>
      <c r="I4859">
        <v>60</v>
      </c>
      <c r="J4859">
        <v>15</v>
      </c>
      <c r="K4859" s="4">
        <v>1.1111100111111E+24</v>
      </c>
      <c r="L4859" t="s">
        <v>12068</v>
      </c>
      <c r="M4859" t="s">
        <v>24</v>
      </c>
      <c r="N4859" t="s">
        <v>5183</v>
      </c>
      <c r="O4859" t="s">
        <v>66</v>
      </c>
      <c r="P4859" t="s">
        <v>20</v>
      </c>
      <c r="Q4859" t="s">
        <v>5290</v>
      </c>
    </row>
    <row r="4860" spans="1:17" x14ac:dyDescent="0.25">
      <c r="A4860" t="s">
        <v>12067</v>
      </c>
      <c r="B4860" t="s">
        <v>28</v>
      </c>
      <c r="C4860">
        <v>1</v>
      </c>
      <c r="D4860" t="s">
        <v>18</v>
      </c>
      <c r="E4860" t="s">
        <v>42</v>
      </c>
      <c r="F4860" s="1">
        <v>0.54166666666666663</v>
      </c>
      <c r="G4860" t="s">
        <v>9150</v>
      </c>
      <c r="H4860" t="s">
        <v>5205</v>
      </c>
      <c r="I4860">
        <v>60</v>
      </c>
      <c r="J4860">
        <v>15</v>
      </c>
      <c r="K4860" s="4">
        <v>1.1111100111111E+24</v>
      </c>
      <c r="L4860" t="s">
        <v>12068</v>
      </c>
      <c r="M4860" t="s">
        <v>24</v>
      </c>
      <c r="N4860" t="s">
        <v>5183</v>
      </c>
      <c r="O4860" t="s">
        <v>66</v>
      </c>
      <c r="P4860" t="s">
        <v>20</v>
      </c>
      <c r="Q4860" t="s">
        <v>5291</v>
      </c>
    </row>
    <row r="4861" spans="1:17" x14ac:dyDescent="0.25">
      <c r="A4861" t="s">
        <v>12067</v>
      </c>
      <c r="B4861" t="s">
        <v>44</v>
      </c>
      <c r="C4861">
        <v>1</v>
      </c>
      <c r="D4861" t="s">
        <v>18</v>
      </c>
      <c r="E4861" t="s">
        <v>29</v>
      </c>
      <c r="F4861" s="1">
        <v>0.45833333333333331</v>
      </c>
      <c r="G4861" t="s">
        <v>9150</v>
      </c>
      <c r="H4861" t="s">
        <v>5205</v>
      </c>
      <c r="I4861">
        <v>60</v>
      </c>
      <c r="J4861">
        <v>0</v>
      </c>
      <c r="K4861" s="4">
        <v>1.1111100111111E+24</v>
      </c>
      <c r="L4861" t="s">
        <v>12068</v>
      </c>
      <c r="M4861" t="s">
        <v>24</v>
      </c>
      <c r="N4861" t="s">
        <v>5183</v>
      </c>
      <c r="O4861" t="s">
        <v>66</v>
      </c>
      <c r="P4861" t="s">
        <v>45</v>
      </c>
      <c r="Q4861" t="s">
        <v>5292</v>
      </c>
    </row>
    <row r="4862" spans="1:17" x14ac:dyDescent="0.25">
      <c r="A4862" t="s">
        <v>12067</v>
      </c>
      <c r="B4862" t="s">
        <v>44</v>
      </c>
      <c r="C4862">
        <v>2</v>
      </c>
      <c r="D4862" t="s">
        <v>18</v>
      </c>
      <c r="E4862" t="s">
        <v>33</v>
      </c>
      <c r="F4862" s="1">
        <v>0.5</v>
      </c>
      <c r="G4862" t="s">
        <v>9146</v>
      </c>
      <c r="H4862" t="s">
        <v>5205</v>
      </c>
      <c r="I4862">
        <v>60</v>
      </c>
      <c r="J4862">
        <v>8</v>
      </c>
      <c r="K4862" s="4">
        <v>1.1111100111111E+24</v>
      </c>
      <c r="L4862" t="s">
        <v>12068</v>
      </c>
      <c r="M4862" t="s">
        <v>24</v>
      </c>
      <c r="N4862" t="s">
        <v>5183</v>
      </c>
      <c r="O4862" t="s">
        <v>66</v>
      </c>
      <c r="P4862" t="s">
        <v>45</v>
      </c>
      <c r="Q4862" t="s">
        <v>5293</v>
      </c>
    </row>
    <row r="4863" spans="1:17" x14ac:dyDescent="0.25">
      <c r="A4863" t="s">
        <v>12067</v>
      </c>
      <c r="B4863" t="s">
        <v>44</v>
      </c>
      <c r="C4863">
        <v>3</v>
      </c>
      <c r="D4863" t="s">
        <v>18</v>
      </c>
      <c r="E4863" t="s">
        <v>42</v>
      </c>
      <c r="F4863" s="1">
        <v>0.45833333333333331</v>
      </c>
      <c r="G4863" t="s">
        <v>9150</v>
      </c>
      <c r="H4863" t="s">
        <v>5205</v>
      </c>
      <c r="I4863">
        <v>60</v>
      </c>
      <c r="J4863">
        <v>7</v>
      </c>
      <c r="K4863" s="4">
        <v>1.1111100111111E+24</v>
      </c>
      <c r="L4863" t="s">
        <v>12068</v>
      </c>
      <c r="M4863" t="s">
        <v>24</v>
      </c>
      <c r="N4863" t="s">
        <v>5183</v>
      </c>
      <c r="O4863" t="s">
        <v>66</v>
      </c>
      <c r="P4863" t="s">
        <v>45</v>
      </c>
      <c r="Q4863" t="s">
        <v>5294</v>
      </c>
    </row>
    <row r="4864" spans="1:17" x14ac:dyDescent="0.25">
      <c r="A4864" t="s">
        <v>12069</v>
      </c>
      <c r="B4864" t="s">
        <v>17</v>
      </c>
      <c r="C4864">
        <v>1</v>
      </c>
      <c r="D4864" t="s">
        <v>18</v>
      </c>
      <c r="E4864" t="s">
        <v>29</v>
      </c>
      <c r="F4864" s="1">
        <v>0.375</v>
      </c>
      <c r="G4864" t="s">
        <v>10012</v>
      </c>
      <c r="H4864" t="s">
        <v>11997</v>
      </c>
      <c r="I4864">
        <v>180</v>
      </c>
      <c r="J4864">
        <v>7</v>
      </c>
      <c r="K4864" s="4">
        <v>1.1111010001111099E+44</v>
      </c>
      <c r="L4864" t="s">
        <v>12070</v>
      </c>
      <c r="M4864" t="s">
        <v>24</v>
      </c>
      <c r="N4864" t="s">
        <v>5183</v>
      </c>
      <c r="O4864" t="s">
        <v>25</v>
      </c>
      <c r="P4864" t="s">
        <v>20</v>
      </c>
      <c r="Q4864" t="s">
        <v>5295</v>
      </c>
    </row>
    <row r="4865" spans="1:17" x14ac:dyDescent="0.25">
      <c r="A4865" t="s">
        <v>12071</v>
      </c>
      <c r="B4865" t="s">
        <v>17</v>
      </c>
      <c r="C4865">
        <v>1</v>
      </c>
      <c r="D4865" t="s">
        <v>18</v>
      </c>
      <c r="E4865" t="s">
        <v>42</v>
      </c>
      <c r="F4865" s="1">
        <v>0.375</v>
      </c>
      <c r="G4865" t="s">
        <v>9150</v>
      </c>
      <c r="H4865" t="s">
        <v>12072</v>
      </c>
      <c r="I4865">
        <v>180</v>
      </c>
      <c r="J4865">
        <v>13</v>
      </c>
      <c r="K4865" s="4">
        <v>1.1111110001111099E+44</v>
      </c>
      <c r="L4865" t="s">
        <v>12073</v>
      </c>
      <c r="M4865" t="s">
        <v>24</v>
      </c>
      <c r="N4865" t="s">
        <v>5183</v>
      </c>
      <c r="O4865" t="s">
        <v>25</v>
      </c>
      <c r="P4865" t="s">
        <v>20</v>
      </c>
      <c r="Q4865" t="s">
        <v>5296</v>
      </c>
    </row>
    <row r="4866" spans="1:17" x14ac:dyDescent="0.25">
      <c r="A4866" t="s">
        <v>12074</v>
      </c>
      <c r="B4866" t="s">
        <v>17</v>
      </c>
      <c r="C4866">
        <v>1</v>
      </c>
      <c r="D4866" t="s">
        <v>18</v>
      </c>
      <c r="E4866" t="s">
        <v>33</v>
      </c>
      <c r="F4866" s="1">
        <v>0.41666666666666669</v>
      </c>
      <c r="G4866" t="s">
        <v>9155</v>
      </c>
      <c r="H4866" t="s">
        <v>38</v>
      </c>
      <c r="I4866">
        <v>120</v>
      </c>
      <c r="J4866">
        <v>19</v>
      </c>
      <c r="K4866" s="4">
        <v>1.1111100111111E+24</v>
      </c>
      <c r="L4866" t="s">
        <v>12075</v>
      </c>
      <c r="M4866" t="s">
        <v>24</v>
      </c>
      <c r="N4866" t="s">
        <v>5183</v>
      </c>
      <c r="O4866" t="s">
        <v>66</v>
      </c>
      <c r="P4866" t="s">
        <v>20</v>
      </c>
      <c r="Q4866" t="s">
        <v>5297</v>
      </c>
    </row>
    <row r="4867" spans="1:17" x14ac:dyDescent="0.25">
      <c r="A4867" t="s">
        <v>12074</v>
      </c>
      <c r="B4867" t="s">
        <v>44</v>
      </c>
      <c r="C4867">
        <v>1</v>
      </c>
      <c r="D4867" t="s">
        <v>18</v>
      </c>
      <c r="E4867" t="s">
        <v>33</v>
      </c>
      <c r="F4867" s="1">
        <v>0.58333333333333337</v>
      </c>
      <c r="G4867" t="s">
        <v>9764</v>
      </c>
      <c r="H4867" t="s">
        <v>38</v>
      </c>
      <c r="I4867">
        <v>60</v>
      </c>
      <c r="J4867">
        <v>0</v>
      </c>
      <c r="K4867" s="4">
        <v>1.1111100111111E+24</v>
      </c>
      <c r="L4867" t="s">
        <v>12075</v>
      </c>
      <c r="M4867" t="s">
        <v>24</v>
      </c>
      <c r="N4867" t="s">
        <v>5183</v>
      </c>
      <c r="O4867" t="s">
        <v>66</v>
      </c>
      <c r="P4867" t="s">
        <v>45</v>
      </c>
      <c r="Q4867" t="s">
        <v>5298</v>
      </c>
    </row>
    <row r="4868" spans="1:17" x14ac:dyDescent="0.25">
      <c r="A4868" t="s">
        <v>12074</v>
      </c>
      <c r="B4868" t="s">
        <v>44</v>
      </c>
      <c r="C4868">
        <v>2</v>
      </c>
      <c r="D4868" t="s">
        <v>18</v>
      </c>
      <c r="E4868" t="s">
        <v>33</v>
      </c>
      <c r="F4868" s="1">
        <v>0.625</v>
      </c>
      <c r="G4868" t="s">
        <v>9764</v>
      </c>
      <c r="H4868" t="s">
        <v>38</v>
      </c>
      <c r="I4868">
        <v>60</v>
      </c>
      <c r="J4868">
        <v>0</v>
      </c>
      <c r="K4868" s="4">
        <v>1.1111100111111E+24</v>
      </c>
      <c r="L4868" t="s">
        <v>12075</v>
      </c>
      <c r="M4868" t="s">
        <v>24</v>
      </c>
      <c r="N4868" t="s">
        <v>5183</v>
      </c>
      <c r="O4868" t="s">
        <v>66</v>
      </c>
      <c r="P4868" t="s">
        <v>45</v>
      </c>
      <c r="Q4868" t="s">
        <v>5299</v>
      </c>
    </row>
    <row r="4869" spans="1:17" x14ac:dyDescent="0.25">
      <c r="A4869" t="s">
        <v>12076</v>
      </c>
      <c r="B4869" t="s">
        <v>565</v>
      </c>
      <c r="C4869">
        <v>1</v>
      </c>
      <c r="D4869" t="s">
        <v>18</v>
      </c>
      <c r="E4869" t="s">
        <v>530</v>
      </c>
      <c r="F4869" s="1">
        <v>0.375</v>
      </c>
      <c r="G4869" t="s">
        <v>38</v>
      </c>
      <c r="H4869" t="s">
        <v>12077</v>
      </c>
      <c r="I4869">
        <v>420</v>
      </c>
      <c r="J4869">
        <v>18</v>
      </c>
      <c r="K4869" s="4">
        <v>1E+40</v>
      </c>
      <c r="L4869" t="s">
        <v>12078</v>
      </c>
      <c r="N4869" t="s">
        <v>5183</v>
      </c>
      <c r="O4869" t="s">
        <v>25</v>
      </c>
      <c r="P4869" t="s">
        <v>9544</v>
      </c>
      <c r="Q4869" t="s">
        <v>5300</v>
      </c>
    </row>
    <row r="4870" spans="1:17" x14ac:dyDescent="0.25">
      <c r="A4870" t="s">
        <v>12076</v>
      </c>
      <c r="B4870" t="s">
        <v>17</v>
      </c>
      <c r="C4870">
        <v>1</v>
      </c>
      <c r="D4870" t="s">
        <v>18</v>
      </c>
      <c r="E4870" t="s">
        <v>19</v>
      </c>
      <c r="F4870" s="1">
        <v>0.54166666666666663</v>
      </c>
      <c r="G4870" t="s">
        <v>9146</v>
      </c>
      <c r="H4870" t="s">
        <v>12079</v>
      </c>
      <c r="I4870">
        <v>180</v>
      </c>
      <c r="J4870">
        <v>18</v>
      </c>
      <c r="K4870" s="4">
        <v>1.1111010001111099E+44</v>
      </c>
      <c r="L4870" t="s">
        <v>12080</v>
      </c>
      <c r="M4870" t="s">
        <v>24</v>
      </c>
      <c r="N4870" t="s">
        <v>5183</v>
      </c>
      <c r="O4870" t="s">
        <v>25</v>
      </c>
      <c r="P4870" t="s">
        <v>20</v>
      </c>
      <c r="Q4870" t="s">
        <v>5301</v>
      </c>
    </row>
    <row r="4871" spans="1:17" x14ac:dyDescent="0.25">
      <c r="A4871" t="s">
        <v>12081</v>
      </c>
      <c r="B4871" t="s">
        <v>17</v>
      </c>
      <c r="C4871">
        <v>1</v>
      </c>
      <c r="D4871" t="s">
        <v>18</v>
      </c>
      <c r="E4871" t="s">
        <v>19</v>
      </c>
      <c r="F4871" s="1">
        <v>0.41666666666666669</v>
      </c>
      <c r="G4871" t="s">
        <v>9148</v>
      </c>
      <c r="H4871" t="s">
        <v>38</v>
      </c>
      <c r="I4871">
        <v>120</v>
      </c>
      <c r="J4871">
        <v>8</v>
      </c>
      <c r="K4871" s="4">
        <v>1.1111100111111E+24</v>
      </c>
      <c r="L4871" t="s">
        <v>12082</v>
      </c>
      <c r="M4871" t="s">
        <v>24</v>
      </c>
      <c r="N4871" t="s">
        <v>5183</v>
      </c>
      <c r="O4871" t="s">
        <v>66</v>
      </c>
      <c r="P4871" t="s">
        <v>20</v>
      </c>
      <c r="Q4871" t="s">
        <v>5302</v>
      </c>
    </row>
    <row r="4872" spans="1:17" x14ac:dyDescent="0.25">
      <c r="A4872" t="s">
        <v>12083</v>
      </c>
      <c r="B4872" t="s">
        <v>565</v>
      </c>
      <c r="C4872">
        <v>1</v>
      </c>
      <c r="D4872" t="s">
        <v>18</v>
      </c>
      <c r="E4872" t="s">
        <v>530</v>
      </c>
      <c r="F4872" s="1">
        <v>0.375</v>
      </c>
      <c r="G4872" t="s">
        <v>38</v>
      </c>
      <c r="H4872" t="s">
        <v>38</v>
      </c>
      <c r="I4872">
        <v>420</v>
      </c>
      <c r="J4872">
        <v>43</v>
      </c>
      <c r="K4872" s="4">
        <v>1E+41</v>
      </c>
      <c r="L4872" t="s">
        <v>12084</v>
      </c>
      <c r="N4872" t="s">
        <v>10501</v>
      </c>
      <c r="O4872" t="s">
        <v>25</v>
      </c>
      <c r="P4872" t="s">
        <v>9544</v>
      </c>
      <c r="Q4872" t="s">
        <v>5303</v>
      </c>
    </row>
    <row r="4873" spans="1:17" x14ac:dyDescent="0.25">
      <c r="A4873" t="s">
        <v>12083</v>
      </c>
      <c r="B4873" t="s">
        <v>565</v>
      </c>
      <c r="C4873">
        <v>2</v>
      </c>
      <c r="D4873" t="s">
        <v>18</v>
      </c>
      <c r="E4873" t="s">
        <v>652</v>
      </c>
      <c r="F4873" s="1">
        <v>0.375</v>
      </c>
      <c r="G4873" t="s">
        <v>38</v>
      </c>
      <c r="H4873" t="s">
        <v>38</v>
      </c>
      <c r="I4873">
        <v>420</v>
      </c>
      <c r="J4873">
        <v>37</v>
      </c>
      <c r="K4873" s="4">
        <v>1E+41</v>
      </c>
      <c r="L4873" t="s">
        <v>12084</v>
      </c>
      <c r="N4873" t="s">
        <v>10501</v>
      </c>
      <c r="O4873" t="s">
        <v>25</v>
      </c>
      <c r="P4873" t="s">
        <v>9544</v>
      </c>
      <c r="Q4873" t="s">
        <v>5304</v>
      </c>
    </row>
    <row r="4874" spans="1:17" x14ac:dyDescent="0.25">
      <c r="A4874" t="s">
        <v>12083</v>
      </c>
      <c r="B4874" t="s">
        <v>565</v>
      </c>
      <c r="C4874">
        <v>3</v>
      </c>
      <c r="D4874" t="s">
        <v>18</v>
      </c>
      <c r="E4874" t="s">
        <v>530</v>
      </c>
      <c r="F4874" s="1">
        <v>0.375</v>
      </c>
      <c r="G4874" t="s">
        <v>38</v>
      </c>
      <c r="H4874" t="s">
        <v>38</v>
      </c>
      <c r="I4874">
        <v>420</v>
      </c>
      <c r="J4874">
        <v>42</v>
      </c>
      <c r="K4874" s="4">
        <v>1E+42</v>
      </c>
      <c r="L4874" t="s">
        <v>12084</v>
      </c>
      <c r="N4874" t="s">
        <v>10501</v>
      </c>
      <c r="O4874" t="s">
        <v>25</v>
      </c>
      <c r="P4874" t="s">
        <v>9544</v>
      </c>
      <c r="Q4874" t="s">
        <v>5305</v>
      </c>
    </row>
    <row r="4875" spans="1:17" x14ac:dyDescent="0.25">
      <c r="A4875" t="s">
        <v>12083</v>
      </c>
      <c r="B4875" t="s">
        <v>405</v>
      </c>
      <c r="C4875">
        <v>2</v>
      </c>
      <c r="D4875" t="s">
        <v>18</v>
      </c>
      <c r="E4875" t="s">
        <v>33</v>
      </c>
      <c r="F4875" s="1">
        <v>0.625</v>
      </c>
      <c r="G4875" t="s">
        <v>12085</v>
      </c>
      <c r="H4875" t="s">
        <v>12086</v>
      </c>
      <c r="I4875">
        <v>150</v>
      </c>
      <c r="J4875">
        <v>34</v>
      </c>
      <c r="K4875" s="4">
        <v>1.010100000101E+43</v>
      </c>
      <c r="L4875" t="s">
        <v>12084</v>
      </c>
      <c r="M4875" t="s">
        <v>24</v>
      </c>
      <c r="N4875" t="s">
        <v>10501</v>
      </c>
      <c r="O4875" t="s">
        <v>25</v>
      </c>
      <c r="P4875" t="s">
        <v>395</v>
      </c>
      <c r="Q4875" t="s">
        <v>5308</v>
      </c>
    </row>
    <row r="4876" spans="1:17" x14ac:dyDescent="0.25">
      <c r="A4876" t="s">
        <v>12083</v>
      </c>
      <c r="B4876" t="s">
        <v>405</v>
      </c>
      <c r="C4876">
        <v>3</v>
      </c>
      <c r="D4876" t="s">
        <v>18</v>
      </c>
      <c r="E4876" t="s">
        <v>33</v>
      </c>
      <c r="F4876" s="1">
        <v>0.45833333333333331</v>
      </c>
      <c r="G4876" t="s">
        <v>12085</v>
      </c>
      <c r="H4876" t="s">
        <v>12086</v>
      </c>
      <c r="I4876">
        <v>150</v>
      </c>
      <c r="J4876">
        <v>22</v>
      </c>
      <c r="K4876" s="4">
        <v>1.010100000101E+43</v>
      </c>
      <c r="L4876" t="s">
        <v>12084</v>
      </c>
      <c r="M4876" t="s">
        <v>24</v>
      </c>
      <c r="N4876" t="s">
        <v>10501</v>
      </c>
      <c r="O4876" t="s">
        <v>25</v>
      </c>
      <c r="P4876" t="s">
        <v>395</v>
      </c>
      <c r="Q4876" t="s">
        <v>5309</v>
      </c>
    </row>
    <row r="4877" spans="1:17" x14ac:dyDescent="0.25">
      <c r="A4877" t="s">
        <v>12083</v>
      </c>
      <c r="B4877" t="s">
        <v>405</v>
      </c>
      <c r="C4877">
        <v>4</v>
      </c>
      <c r="D4877" t="s">
        <v>18</v>
      </c>
      <c r="E4877" t="s">
        <v>42</v>
      </c>
      <c r="F4877" s="1">
        <v>0.58333333333333337</v>
      </c>
      <c r="G4877" t="s">
        <v>12085</v>
      </c>
      <c r="H4877" t="s">
        <v>12087</v>
      </c>
      <c r="I4877">
        <v>150</v>
      </c>
      <c r="J4877">
        <v>36</v>
      </c>
      <c r="K4877" s="4">
        <v>1.010100000101E+43</v>
      </c>
      <c r="L4877" t="s">
        <v>12084</v>
      </c>
      <c r="M4877" t="s">
        <v>24</v>
      </c>
      <c r="N4877" t="s">
        <v>10501</v>
      </c>
      <c r="O4877" t="s">
        <v>25</v>
      </c>
      <c r="P4877" t="s">
        <v>395</v>
      </c>
      <c r="Q4877" t="s">
        <v>5310</v>
      </c>
    </row>
    <row r="4878" spans="1:17" x14ac:dyDescent="0.25">
      <c r="A4878" t="s">
        <v>12083</v>
      </c>
      <c r="B4878" t="s">
        <v>405</v>
      </c>
      <c r="C4878">
        <v>5</v>
      </c>
      <c r="D4878" t="s">
        <v>18</v>
      </c>
      <c r="E4878" t="s">
        <v>37</v>
      </c>
      <c r="F4878" s="1">
        <v>0.58333333333333337</v>
      </c>
      <c r="G4878" t="s">
        <v>12085</v>
      </c>
      <c r="H4878" t="s">
        <v>12088</v>
      </c>
      <c r="I4878">
        <v>150</v>
      </c>
      <c r="J4878">
        <v>30</v>
      </c>
      <c r="K4878" s="4">
        <v>1.010100000101E+43</v>
      </c>
      <c r="L4878" t="s">
        <v>12084</v>
      </c>
      <c r="M4878" t="s">
        <v>24</v>
      </c>
      <c r="N4878" t="s">
        <v>10501</v>
      </c>
      <c r="O4878" t="s">
        <v>25</v>
      </c>
      <c r="P4878" t="s">
        <v>395</v>
      </c>
      <c r="Q4878" t="s">
        <v>5311</v>
      </c>
    </row>
    <row r="4879" spans="1:17" x14ac:dyDescent="0.25">
      <c r="A4879" t="s">
        <v>12083</v>
      </c>
      <c r="B4879" t="s">
        <v>17</v>
      </c>
      <c r="C4879" t="s">
        <v>411</v>
      </c>
      <c r="D4879" t="s">
        <v>18</v>
      </c>
      <c r="E4879" t="s">
        <v>29</v>
      </c>
      <c r="F4879" s="1">
        <v>0.70833333333333337</v>
      </c>
      <c r="G4879" t="s">
        <v>9162</v>
      </c>
      <c r="H4879" t="s">
        <v>5306</v>
      </c>
      <c r="I4879">
        <v>60</v>
      </c>
      <c r="J4879">
        <v>122</v>
      </c>
      <c r="K4879" s="4">
        <v>1E+40</v>
      </c>
      <c r="L4879" t="s">
        <v>12084</v>
      </c>
      <c r="M4879" t="s">
        <v>24</v>
      </c>
      <c r="N4879" t="s">
        <v>10501</v>
      </c>
      <c r="O4879" t="s">
        <v>25</v>
      </c>
      <c r="P4879" t="s">
        <v>20</v>
      </c>
      <c r="Q4879" t="s">
        <v>5312</v>
      </c>
    </row>
    <row r="4880" spans="1:17" x14ac:dyDescent="0.25">
      <c r="A4880" t="s">
        <v>12083</v>
      </c>
      <c r="B4880" t="s">
        <v>17</v>
      </c>
      <c r="C4880" t="s">
        <v>413</v>
      </c>
      <c r="D4880" t="s">
        <v>18</v>
      </c>
      <c r="E4880" t="s">
        <v>37</v>
      </c>
      <c r="F4880" s="1">
        <v>0.45833333333333331</v>
      </c>
      <c r="G4880" t="s">
        <v>9139</v>
      </c>
      <c r="H4880" t="s">
        <v>12089</v>
      </c>
      <c r="I4880">
        <v>60</v>
      </c>
      <c r="J4880">
        <v>122</v>
      </c>
      <c r="K4880" s="4">
        <v>1.11101100011111E+44</v>
      </c>
      <c r="L4880" t="s">
        <v>12084</v>
      </c>
      <c r="M4880" t="s">
        <v>24</v>
      </c>
      <c r="N4880" t="s">
        <v>10501</v>
      </c>
      <c r="O4880" t="s">
        <v>25</v>
      </c>
      <c r="P4880" t="s">
        <v>20</v>
      </c>
      <c r="Q4880" t="s">
        <v>5312</v>
      </c>
    </row>
    <row r="4881" spans="1:17" x14ac:dyDescent="0.25">
      <c r="A4881" t="s">
        <v>12083</v>
      </c>
      <c r="B4881" t="s">
        <v>28</v>
      </c>
      <c r="C4881">
        <v>1</v>
      </c>
      <c r="D4881" t="s">
        <v>18</v>
      </c>
      <c r="E4881" t="s">
        <v>19</v>
      </c>
      <c r="F4881" s="1">
        <v>0.625</v>
      </c>
      <c r="G4881" t="s">
        <v>9162</v>
      </c>
      <c r="H4881" t="s">
        <v>12090</v>
      </c>
      <c r="I4881">
        <v>60</v>
      </c>
      <c r="J4881">
        <v>122</v>
      </c>
      <c r="K4881" s="4">
        <v>1.1111010001111099E+44</v>
      </c>
      <c r="L4881" t="s">
        <v>12084</v>
      </c>
      <c r="M4881" t="s">
        <v>24</v>
      </c>
      <c r="N4881" t="s">
        <v>10501</v>
      </c>
      <c r="O4881" t="s">
        <v>25</v>
      </c>
      <c r="P4881" t="s">
        <v>20</v>
      </c>
      <c r="Q4881" t="s">
        <v>5315</v>
      </c>
    </row>
    <row r="4882" spans="1:17" x14ac:dyDescent="0.25">
      <c r="A4882" t="s">
        <v>12083</v>
      </c>
      <c r="B4882" t="s">
        <v>32</v>
      </c>
      <c r="C4882">
        <v>1</v>
      </c>
      <c r="D4882" t="s">
        <v>18</v>
      </c>
      <c r="E4882" t="s">
        <v>42</v>
      </c>
      <c r="F4882" s="1">
        <v>0.45833333333333331</v>
      </c>
      <c r="G4882" t="s">
        <v>9139</v>
      </c>
      <c r="H4882" t="s">
        <v>12091</v>
      </c>
      <c r="I4882">
        <v>60</v>
      </c>
      <c r="J4882">
        <v>122</v>
      </c>
      <c r="K4882" s="4">
        <v>1.1111110001111099E+44</v>
      </c>
      <c r="L4882" t="s">
        <v>12084</v>
      </c>
      <c r="M4882" t="s">
        <v>24</v>
      </c>
      <c r="N4882" t="s">
        <v>10501</v>
      </c>
      <c r="O4882" t="s">
        <v>25</v>
      </c>
      <c r="P4882" t="s">
        <v>20</v>
      </c>
      <c r="Q4882" t="s">
        <v>5316</v>
      </c>
    </row>
    <row r="4883" spans="1:17" x14ac:dyDescent="0.25">
      <c r="A4883" t="s">
        <v>12083</v>
      </c>
      <c r="B4883" t="s">
        <v>44</v>
      </c>
      <c r="C4883">
        <v>2</v>
      </c>
      <c r="D4883" t="s">
        <v>18</v>
      </c>
      <c r="E4883" t="s">
        <v>33</v>
      </c>
      <c r="F4883" s="1">
        <v>0.5</v>
      </c>
      <c r="G4883" t="s">
        <v>9799</v>
      </c>
      <c r="H4883" t="s">
        <v>12092</v>
      </c>
      <c r="I4883">
        <v>60</v>
      </c>
      <c r="J4883">
        <v>34</v>
      </c>
      <c r="K4883" s="4">
        <v>1.0101000101E+42</v>
      </c>
      <c r="L4883" t="s">
        <v>12084</v>
      </c>
      <c r="M4883" t="s">
        <v>24</v>
      </c>
      <c r="N4883" t="s">
        <v>10501</v>
      </c>
      <c r="O4883" t="s">
        <v>25</v>
      </c>
      <c r="P4883" t="s">
        <v>45</v>
      </c>
      <c r="Q4883" t="s">
        <v>5317</v>
      </c>
    </row>
    <row r="4884" spans="1:17" x14ac:dyDescent="0.25">
      <c r="A4884" t="s">
        <v>12083</v>
      </c>
      <c r="B4884" t="s">
        <v>44</v>
      </c>
      <c r="C4884">
        <v>3</v>
      </c>
      <c r="D4884" t="s">
        <v>18</v>
      </c>
      <c r="E4884" t="s">
        <v>33</v>
      </c>
      <c r="F4884" s="1">
        <v>0.625</v>
      </c>
      <c r="G4884" t="s">
        <v>9186</v>
      </c>
      <c r="H4884" t="s">
        <v>12092</v>
      </c>
      <c r="I4884">
        <v>60</v>
      </c>
      <c r="J4884">
        <v>30</v>
      </c>
      <c r="K4884" s="4">
        <v>1.0101000101E+42</v>
      </c>
      <c r="L4884" t="s">
        <v>12084</v>
      </c>
      <c r="M4884" t="s">
        <v>24</v>
      </c>
      <c r="N4884" t="s">
        <v>10501</v>
      </c>
      <c r="O4884" t="s">
        <v>25</v>
      </c>
      <c r="P4884" t="s">
        <v>45</v>
      </c>
      <c r="Q4884" t="s">
        <v>5318</v>
      </c>
    </row>
    <row r="4885" spans="1:17" x14ac:dyDescent="0.25">
      <c r="A4885" t="s">
        <v>12083</v>
      </c>
      <c r="B4885" t="s">
        <v>44</v>
      </c>
      <c r="C4885">
        <v>4</v>
      </c>
      <c r="D4885" t="s">
        <v>18</v>
      </c>
      <c r="E4885" t="s">
        <v>42</v>
      </c>
      <c r="F4885" s="1">
        <v>0.625</v>
      </c>
      <c r="G4885" t="s">
        <v>9209</v>
      </c>
      <c r="H4885" t="s">
        <v>12093</v>
      </c>
      <c r="I4885">
        <v>60</v>
      </c>
      <c r="J4885">
        <v>35</v>
      </c>
      <c r="K4885" s="4">
        <v>1.0101000101E+42</v>
      </c>
      <c r="L4885" t="s">
        <v>12084</v>
      </c>
      <c r="M4885" t="s">
        <v>24</v>
      </c>
      <c r="N4885" t="s">
        <v>10501</v>
      </c>
      <c r="O4885" t="s">
        <v>25</v>
      </c>
      <c r="P4885" t="s">
        <v>45</v>
      </c>
      <c r="Q4885" t="s">
        <v>5319</v>
      </c>
    </row>
    <row r="4886" spans="1:17" x14ac:dyDescent="0.25">
      <c r="A4886" t="s">
        <v>12083</v>
      </c>
      <c r="B4886" t="s">
        <v>44</v>
      </c>
      <c r="C4886" t="s">
        <v>5320</v>
      </c>
      <c r="D4886" t="s">
        <v>18</v>
      </c>
      <c r="E4886" t="s">
        <v>42</v>
      </c>
      <c r="F4886" s="1">
        <v>0.625</v>
      </c>
      <c r="G4886" t="s">
        <v>9186</v>
      </c>
      <c r="H4886" t="s">
        <v>38</v>
      </c>
      <c r="I4886">
        <v>60</v>
      </c>
      <c r="J4886">
        <v>23</v>
      </c>
      <c r="K4886" s="4">
        <v>1E+40</v>
      </c>
      <c r="L4886" t="s">
        <v>12084</v>
      </c>
      <c r="M4886" t="s">
        <v>24</v>
      </c>
      <c r="N4886" t="s">
        <v>10501</v>
      </c>
      <c r="O4886" t="s">
        <v>25</v>
      </c>
      <c r="P4886" t="s">
        <v>45</v>
      </c>
      <c r="Q4886" t="s">
        <v>5321</v>
      </c>
    </row>
    <row r="4887" spans="1:17" x14ac:dyDescent="0.25">
      <c r="A4887" t="s">
        <v>12083</v>
      </c>
      <c r="B4887" t="s">
        <v>44</v>
      </c>
      <c r="C4887" t="s">
        <v>5322</v>
      </c>
      <c r="D4887" t="s">
        <v>18</v>
      </c>
      <c r="E4887" t="s">
        <v>37</v>
      </c>
      <c r="F4887" s="1">
        <v>0.58333333333333337</v>
      </c>
      <c r="G4887" t="s">
        <v>9186</v>
      </c>
      <c r="H4887" t="s">
        <v>12094</v>
      </c>
      <c r="I4887">
        <v>60</v>
      </c>
      <c r="J4887">
        <v>23</v>
      </c>
      <c r="K4887" s="4">
        <v>1.0001000101E+42</v>
      </c>
      <c r="L4887" t="s">
        <v>12084</v>
      </c>
      <c r="M4887" t="s">
        <v>24</v>
      </c>
      <c r="N4887" t="s">
        <v>10501</v>
      </c>
      <c r="O4887" t="s">
        <v>25</v>
      </c>
      <c r="P4887" t="s">
        <v>45</v>
      </c>
      <c r="Q4887" t="s">
        <v>5321</v>
      </c>
    </row>
    <row r="4888" spans="1:17" x14ac:dyDescent="0.25">
      <c r="A4888" t="s">
        <v>12095</v>
      </c>
      <c r="B4888" t="s">
        <v>405</v>
      </c>
      <c r="C4888">
        <v>1</v>
      </c>
      <c r="D4888" t="s">
        <v>18</v>
      </c>
      <c r="E4888" t="s">
        <v>19</v>
      </c>
      <c r="F4888" s="1">
        <v>0.375</v>
      </c>
      <c r="G4888" t="s">
        <v>12085</v>
      </c>
      <c r="H4888" t="s">
        <v>5307</v>
      </c>
      <c r="I4888">
        <v>480</v>
      </c>
      <c r="J4888">
        <v>5</v>
      </c>
      <c r="K4888" s="4">
        <v>1.1099999999999999E+50</v>
      </c>
      <c r="L4888" t="s">
        <v>12084</v>
      </c>
      <c r="M4888" t="s">
        <v>24</v>
      </c>
      <c r="N4888" t="s">
        <v>10501</v>
      </c>
      <c r="O4888" t="s">
        <v>311</v>
      </c>
      <c r="P4888" t="s">
        <v>395</v>
      </c>
      <c r="Q4888" t="s">
        <v>5323</v>
      </c>
    </row>
    <row r="4889" spans="1:17" x14ac:dyDescent="0.25">
      <c r="A4889" t="s">
        <v>12095</v>
      </c>
      <c r="B4889" t="s">
        <v>418</v>
      </c>
      <c r="C4889">
        <v>1</v>
      </c>
      <c r="D4889" t="s">
        <v>18</v>
      </c>
      <c r="E4889" t="s">
        <v>29</v>
      </c>
      <c r="F4889" s="1">
        <v>0.375</v>
      </c>
      <c r="G4889" t="s">
        <v>12085</v>
      </c>
      <c r="H4889" t="s">
        <v>5307</v>
      </c>
      <c r="I4889">
        <v>480</v>
      </c>
      <c r="J4889">
        <v>5</v>
      </c>
      <c r="K4889" s="4">
        <v>1.1099999999999999E+50</v>
      </c>
      <c r="L4889" t="s">
        <v>12084</v>
      </c>
      <c r="M4889" t="s">
        <v>24</v>
      </c>
      <c r="N4889" t="s">
        <v>10501</v>
      </c>
      <c r="O4889" t="s">
        <v>311</v>
      </c>
      <c r="P4889" t="s">
        <v>395</v>
      </c>
      <c r="Q4889" t="s">
        <v>5324</v>
      </c>
    </row>
    <row r="4890" spans="1:17" x14ac:dyDescent="0.25">
      <c r="A4890" t="s">
        <v>12095</v>
      </c>
      <c r="B4890" t="s">
        <v>579</v>
      </c>
      <c r="C4890">
        <v>1</v>
      </c>
      <c r="D4890" t="s">
        <v>18</v>
      </c>
      <c r="E4890" t="s">
        <v>33</v>
      </c>
      <c r="F4890" s="1">
        <v>0.375</v>
      </c>
      <c r="G4890" t="s">
        <v>12085</v>
      </c>
      <c r="H4890" t="s">
        <v>5307</v>
      </c>
      <c r="I4890">
        <v>480</v>
      </c>
      <c r="J4890">
        <v>5</v>
      </c>
      <c r="K4890" s="4">
        <v>1.1099999999999999E+50</v>
      </c>
      <c r="L4890" t="s">
        <v>12084</v>
      </c>
      <c r="M4890" t="s">
        <v>24</v>
      </c>
      <c r="N4890" t="s">
        <v>10501</v>
      </c>
      <c r="O4890" t="s">
        <v>311</v>
      </c>
      <c r="P4890" t="s">
        <v>395</v>
      </c>
      <c r="Q4890" t="s">
        <v>5325</v>
      </c>
    </row>
    <row r="4891" spans="1:17" x14ac:dyDescent="0.25">
      <c r="A4891" t="s">
        <v>12095</v>
      </c>
      <c r="B4891" t="s">
        <v>2839</v>
      </c>
      <c r="C4891">
        <v>1</v>
      </c>
      <c r="D4891" t="s">
        <v>18</v>
      </c>
      <c r="E4891" t="s">
        <v>42</v>
      </c>
      <c r="F4891" s="1">
        <v>0.375</v>
      </c>
      <c r="G4891" t="s">
        <v>12085</v>
      </c>
      <c r="H4891" t="s">
        <v>5307</v>
      </c>
      <c r="I4891">
        <v>480</v>
      </c>
      <c r="J4891">
        <v>5</v>
      </c>
      <c r="K4891" s="4">
        <v>1.1099999999999999E+50</v>
      </c>
      <c r="L4891" t="s">
        <v>12084</v>
      </c>
      <c r="M4891" t="s">
        <v>24</v>
      </c>
      <c r="N4891" t="s">
        <v>10501</v>
      </c>
      <c r="O4891" t="s">
        <v>311</v>
      </c>
      <c r="P4891" t="s">
        <v>395</v>
      </c>
      <c r="Q4891" t="s">
        <v>5326</v>
      </c>
    </row>
    <row r="4892" spans="1:17" x14ac:dyDescent="0.25">
      <c r="A4892" t="s">
        <v>12095</v>
      </c>
      <c r="B4892" t="s">
        <v>2660</v>
      </c>
      <c r="C4892">
        <v>1</v>
      </c>
      <c r="D4892" t="s">
        <v>18</v>
      </c>
      <c r="E4892" t="s">
        <v>37</v>
      </c>
      <c r="F4892" s="1">
        <v>0.375</v>
      </c>
      <c r="G4892" t="s">
        <v>12085</v>
      </c>
      <c r="H4892" t="s">
        <v>5307</v>
      </c>
      <c r="I4892">
        <v>480</v>
      </c>
      <c r="J4892">
        <v>5</v>
      </c>
      <c r="K4892" s="4">
        <v>1.1099999999999999E+50</v>
      </c>
      <c r="L4892" t="s">
        <v>12084</v>
      </c>
      <c r="M4892" t="s">
        <v>24</v>
      </c>
      <c r="N4892" t="s">
        <v>10501</v>
      </c>
      <c r="O4892" t="s">
        <v>311</v>
      </c>
      <c r="P4892" t="s">
        <v>395</v>
      </c>
      <c r="Q4892" t="s">
        <v>5327</v>
      </c>
    </row>
    <row r="4893" spans="1:17" x14ac:dyDescent="0.25">
      <c r="A4893" t="s">
        <v>12095</v>
      </c>
      <c r="B4893" t="s">
        <v>44</v>
      </c>
      <c r="C4893">
        <v>1</v>
      </c>
      <c r="D4893" t="s">
        <v>18</v>
      </c>
      <c r="E4893" t="s">
        <v>19</v>
      </c>
      <c r="F4893" s="1">
        <v>0.375</v>
      </c>
      <c r="G4893" t="s">
        <v>12085</v>
      </c>
      <c r="H4893" t="s">
        <v>12096</v>
      </c>
      <c r="I4893">
        <v>180</v>
      </c>
      <c r="J4893">
        <v>5</v>
      </c>
      <c r="K4893" s="4">
        <v>1E+47</v>
      </c>
      <c r="L4893" t="s">
        <v>12084</v>
      </c>
      <c r="M4893" t="s">
        <v>24</v>
      </c>
      <c r="N4893" t="s">
        <v>10501</v>
      </c>
      <c r="O4893" t="s">
        <v>311</v>
      </c>
      <c r="P4893" t="s">
        <v>45</v>
      </c>
      <c r="Q4893" t="s">
        <v>5329</v>
      </c>
    </row>
    <row r="4894" spans="1:17" x14ac:dyDescent="0.25">
      <c r="A4894" t="s">
        <v>12097</v>
      </c>
      <c r="B4894" t="s">
        <v>565</v>
      </c>
      <c r="C4894">
        <v>1</v>
      </c>
      <c r="D4894" t="s">
        <v>18</v>
      </c>
      <c r="E4894" t="s">
        <v>530</v>
      </c>
      <c r="F4894" s="1">
        <v>0.35416666666666669</v>
      </c>
      <c r="G4894" t="s">
        <v>5330</v>
      </c>
      <c r="H4894" t="s">
        <v>12098</v>
      </c>
      <c r="I4894">
        <v>240</v>
      </c>
      <c r="J4894">
        <v>35</v>
      </c>
      <c r="K4894" s="4">
        <v>1000000000000000</v>
      </c>
      <c r="L4894" t="s">
        <v>12099</v>
      </c>
      <c r="M4894" t="s">
        <v>623</v>
      </c>
      <c r="N4894" t="s">
        <v>10501</v>
      </c>
      <c r="O4894" t="s">
        <v>66</v>
      </c>
      <c r="P4894" t="s">
        <v>9544</v>
      </c>
      <c r="Q4894" t="s">
        <v>5331</v>
      </c>
    </row>
    <row r="4895" spans="1:17" x14ac:dyDescent="0.25">
      <c r="A4895" t="s">
        <v>12097</v>
      </c>
      <c r="B4895" t="s">
        <v>565</v>
      </c>
      <c r="C4895">
        <v>2</v>
      </c>
      <c r="D4895" t="s">
        <v>18</v>
      </c>
      <c r="E4895" t="s">
        <v>530</v>
      </c>
      <c r="F4895" s="1">
        <v>0.54166666666666663</v>
      </c>
      <c r="G4895" t="s">
        <v>5330</v>
      </c>
      <c r="H4895" t="s">
        <v>12098</v>
      </c>
      <c r="I4895">
        <v>240</v>
      </c>
      <c r="J4895">
        <v>31</v>
      </c>
      <c r="K4895" s="4">
        <v>1000000000000000</v>
      </c>
      <c r="L4895" t="s">
        <v>12099</v>
      </c>
      <c r="M4895" t="s">
        <v>623</v>
      </c>
      <c r="N4895" t="s">
        <v>10501</v>
      </c>
      <c r="O4895" t="s">
        <v>66</v>
      </c>
      <c r="P4895" t="s">
        <v>9544</v>
      </c>
      <c r="Q4895" t="s">
        <v>5332</v>
      </c>
    </row>
    <row r="4896" spans="1:17" x14ac:dyDescent="0.25">
      <c r="A4896" t="s">
        <v>12097</v>
      </c>
      <c r="B4896" t="s">
        <v>565</v>
      </c>
      <c r="C4896">
        <v>3</v>
      </c>
      <c r="D4896" t="s">
        <v>18</v>
      </c>
      <c r="E4896" t="s">
        <v>652</v>
      </c>
      <c r="F4896" s="1">
        <v>0.35416666666666669</v>
      </c>
      <c r="G4896" t="s">
        <v>5330</v>
      </c>
      <c r="H4896" t="s">
        <v>12100</v>
      </c>
      <c r="I4896">
        <v>240</v>
      </c>
      <c r="J4896">
        <v>27</v>
      </c>
      <c r="K4896" s="4">
        <v>1000000000000000</v>
      </c>
      <c r="L4896" t="s">
        <v>12099</v>
      </c>
      <c r="M4896" t="s">
        <v>623</v>
      </c>
      <c r="N4896" t="s">
        <v>10501</v>
      </c>
      <c r="O4896" t="s">
        <v>66</v>
      </c>
      <c r="P4896" t="s">
        <v>9544</v>
      </c>
      <c r="Q4896" t="s">
        <v>5333</v>
      </c>
    </row>
    <row r="4897" spans="1:17" x14ac:dyDescent="0.25">
      <c r="A4897" t="s">
        <v>12097</v>
      </c>
      <c r="B4897" t="s">
        <v>565</v>
      </c>
      <c r="C4897">
        <v>4</v>
      </c>
      <c r="D4897" t="s">
        <v>18</v>
      </c>
      <c r="E4897" t="s">
        <v>652</v>
      </c>
      <c r="F4897" s="1">
        <v>0.54166666666666663</v>
      </c>
      <c r="G4897" t="s">
        <v>5330</v>
      </c>
      <c r="H4897" t="s">
        <v>12100</v>
      </c>
      <c r="I4897">
        <v>240</v>
      </c>
      <c r="J4897">
        <v>26</v>
      </c>
      <c r="K4897" s="4">
        <v>1000000000000000</v>
      </c>
      <c r="L4897" t="s">
        <v>12099</v>
      </c>
      <c r="M4897" t="s">
        <v>623</v>
      </c>
      <c r="N4897" t="s">
        <v>10501</v>
      </c>
      <c r="O4897" t="s">
        <v>66</v>
      </c>
      <c r="P4897" t="s">
        <v>9544</v>
      </c>
      <c r="Q4897" t="s">
        <v>5334</v>
      </c>
    </row>
    <row r="4898" spans="1:17" x14ac:dyDescent="0.25">
      <c r="A4898" t="s">
        <v>12097</v>
      </c>
      <c r="B4898" t="s">
        <v>17</v>
      </c>
      <c r="C4898">
        <v>1</v>
      </c>
      <c r="D4898" t="s">
        <v>18</v>
      </c>
      <c r="E4898" t="s">
        <v>29</v>
      </c>
      <c r="F4898" s="1">
        <v>0.58333333333333337</v>
      </c>
      <c r="G4898" t="s">
        <v>9142</v>
      </c>
      <c r="H4898" t="s">
        <v>12101</v>
      </c>
      <c r="I4898">
        <v>60</v>
      </c>
      <c r="J4898">
        <v>120</v>
      </c>
      <c r="K4898" s="4">
        <v>1.1111100111111E+24</v>
      </c>
      <c r="L4898" t="s">
        <v>12099</v>
      </c>
      <c r="M4898" t="s">
        <v>24</v>
      </c>
      <c r="N4898" t="s">
        <v>10501</v>
      </c>
      <c r="O4898" t="s">
        <v>66</v>
      </c>
      <c r="P4898" t="s">
        <v>20</v>
      </c>
      <c r="Q4898" t="s">
        <v>5335</v>
      </c>
    </row>
    <row r="4899" spans="1:17" x14ac:dyDescent="0.25">
      <c r="A4899" t="s">
        <v>12097</v>
      </c>
      <c r="B4899" t="s">
        <v>28</v>
      </c>
      <c r="C4899">
        <v>1</v>
      </c>
      <c r="D4899" t="s">
        <v>18</v>
      </c>
      <c r="E4899" t="s">
        <v>33</v>
      </c>
      <c r="F4899" s="1">
        <v>0.70833333333333337</v>
      </c>
      <c r="G4899" t="s">
        <v>9162</v>
      </c>
      <c r="H4899" t="s">
        <v>12102</v>
      </c>
      <c r="I4899">
        <v>60</v>
      </c>
      <c r="J4899">
        <v>122</v>
      </c>
      <c r="K4899" s="4">
        <v>1.1111100111111E+24</v>
      </c>
      <c r="L4899" t="s">
        <v>12099</v>
      </c>
      <c r="M4899" t="s">
        <v>24</v>
      </c>
      <c r="N4899" t="s">
        <v>10501</v>
      </c>
      <c r="O4899" t="s">
        <v>66</v>
      </c>
      <c r="P4899" t="s">
        <v>20</v>
      </c>
      <c r="Q4899" t="s">
        <v>5336</v>
      </c>
    </row>
    <row r="4900" spans="1:17" x14ac:dyDescent="0.25">
      <c r="A4900" t="s">
        <v>12097</v>
      </c>
      <c r="B4900" t="s">
        <v>32</v>
      </c>
      <c r="C4900">
        <v>1</v>
      </c>
      <c r="D4900" t="s">
        <v>18</v>
      </c>
      <c r="E4900" t="s">
        <v>37</v>
      </c>
      <c r="F4900" s="1">
        <v>0.66666666666666663</v>
      </c>
      <c r="G4900" t="s">
        <v>9167</v>
      </c>
      <c r="H4900" t="s">
        <v>12103</v>
      </c>
      <c r="I4900">
        <v>60</v>
      </c>
      <c r="J4900">
        <v>121</v>
      </c>
      <c r="K4900" s="4">
        <v>1.1111100111111E+24</v>
      </c>
      <c r="L4900" t="s">
        <v>12099</v>
      </c>
      <c r="M4900" t="s">
        <v>24</v>
      </c>
      <c r="N4900" t="s">
        <v>10501</v>
      </c>
      <c r="O4900" t="s">
        <v>66</v>
      </c>
      <c r="P4900" t="s">
        <v>20</v>
      </c>
      <c r="Q4900" t="s">
        <v>5337</v>
      </c>
    </row>
    <row r="4901" spans="1:17" x14ac:dyDescent="0.25">
      <c r="A4901" t="s">
        <v>12097</v>
      </c>
      <c r="B4901" t="s">
        <v>179</v>
      </c>
      <c r="C4901">
        <v>1</v>
      </c>
      <c r="D4901" t="s">
        <v>18</v>
      </c>
      <c r="E4901" t="s">
        <v>530</v>
      </c>
      <c r="F4901" s="1">
        <v>0.375</v>
      </c>
      <c r="G4901" t="s">
        <v>12104</v>
      </c>
      <c r="H4901" t="s">
        <v>12105</v>
      </c>
      <c r="I4901">
        <v>480</v>
      </c>
      <c r="J4901">
        <v>62</v>
      </c>
      <c r="K4901" s="4">
        <v>1E+20</v>
      </c>
      <c r="L4901" t="s">
        <v>12099</v>
      </c>
      <c r="M4901" t="s">
        <v>24</v>
      </c>
      <c r="N4901" t="s">
        <v>10501</v>
      </c>
      <c r="O4901" t="s">
        <v>66</v>
      </c>
      <c r="P4901" t="s">
        <v>180</v>
      </c>
      <c r="Q4901" t="s">
        <v>5338</v>
      </c>
    </row>
    <row r="4902" spans="1:17" x14ac:dyDescent="0.25">
      <c r="A4902" t="s">
        <v>12097</v>
      </c>
      <c r="B4902" t="s">
        <v>179</v>
      </c>
      <c r="C4902">
        <v>2</v>
      </c>
      <c r="D4902" t="s">
        <v>18</v>
      </c>
      <c r="E4902" t="s">
        <v>652</v>
      </c>
      <c r="F4902" s="1">
        <v>0.375</v>
      </c>
      <c r="G4902" t="s">
        <v>12106</v>
      </c>
      <c r="H4902" t="s">
        <v>12107</v>
      </c>
      <c r="I4902">
        <v>480</v>
      </c>
      <c r="J4902">
        <v>58</v>
      </c>
      <c r="K4902" s="4">
        <v>1E+20</v>
      </c>
      <c r="L4902" t="s">
        <v>12099</v>
      </c>
      <c r="M4902" t="s">
        <v>24</v>
      </c>
      <c r="N4902" t="s">
        <v>10501</v>
      </c>
      <c r="O4902" t="s">
        <v>66</v>
      </c>
      <c r="P4902" t="s">
        <v>180</v>
      </c>
      <c r="Q4902" t="s">
        <v>5339</v>
      </c>
    </row>
    <row r="4903" spans="1:17" x14ac:dyDescent="0.25">
      <c r="A4903" t="s">
        <v>12108</v>
      </c>
      <c r="B4903" t="s">
        <v>565</v>
      </c>
      <c r="C4903">
        <v>1</v>
      </c>
      <c r="D4903" t="s">
        <v>18</v>
      </c>
      <c r="E4903" t="s">
        <v>530</v>
      </c>
      <c r="F4903" s="1">
        <v>0.375</v>
      </c>
      <c r="G4903" t="s">
        <v>5340</v>
      </c>
      <c r="H4903" t="s">
        <v>38</v>
      </c>
      <c r="I4903">
        <v>480</v>
      </c>
      <c r="J4903">
        <v>38</v>
      </c>
      <c r="K4903" s="4">
        <v>100000000000000</v>
      </c>
      <c r="L4903" t="s">
        <v>12109</v>
      </c>
      <c r="M4903" t="s">
        <v>623</v>
      </c>
      <c r="N4903" t="s">
        <v>10501</v>
      </c>
      <c r="O4903" t="s">
        <v>66</v>
      </c>
      <c r="P4903" t="s">
        <v>9544</v>
      </c>
      <c r="Q4903" t="s">
        <v>5341</v>
      </c>
    </row>
    <row r="4904" spans="1:17" x14ac:dyDescent="0.25">
      <c r="A4904" t="s">
        <v>12108</v>
      </c>
      <c r="B4904" t="s">
        <v>565</v>
      </c>
      <c r="C4904">
        <v>2</v>
      </c>
      <c r="D4904" t="s">
        <v>18</v>
      </c>
      <c r="E4904" t="s">
        <v>652</v>
      </c>
      <c r="F4904" s="1">
        <v>0.375</v>
      </c>
      <c r="G4904" t="s">
        <v>5340</v>
      </c>
      <c r="H4904" t="s">
        <v>38</v>
      </c>
      <c r="I4904">
        <v>480</v>
      </c>
      <c r="J4904">
        <v>25</v>
      </c>
      <c r="K4904" s="4">
        <v>100000000000000</v>
      </c>
      <c r="L4904" t="s">
        <v>12109</v>
      </c>
      <c r="M4904" t="s">
        <v>623</v>
      </c>
      <c r="N4904" t="s">
        <v>10501</v>
      </c>
      <c r="O4904" t="s">
        <v>66</v>
      </c>
      <c r="P4904" t="s">
        <v>9544</v>
      </c>
      <c r="Q4904" t="s">
        <v>5342</v>
      </c>
    </row>
    <row r="4905" spans="1:17" x14ac:dyDescent="0.25">
      <c r="A4905" t="s">
        <v>12108</v>
      </c>
      <c r="B4905" t="s">
        <v>565</v>
      </c>
      <c r="C4905">
        <v>3</v>
      </c>
      <c r="D4905" t="s">
        <v>18</v>
      </c>
      <c r="E4905" t="s">
        <v>530</v>
      </c>
      <c r="F4905" s="1">
        <v>0.375</v>
      </c>
      <c r="G4905" t="s">
        <v>5340</v>
      </c>
      <c r="H4905" t="s">
        <v>38</v>
      </c>
      <c r="I4905">
        <v>480</v>
      </c>
      <c r="J4905">
        <v>29</v>
      </c>
      <c r="K4905" s="4">
        <v>10000000000000</v>
      </c>
      <c r="L4905" t="s">
        <v>12109</v>
      </c>
      <c r="M4905" t="s">
        <v>623</v>
      </c>
      <c r="N4905" t="s">
        <v>10501</v>
      </c>
      <c r="O4905" t="s">
        <v>66</v>
      </c>
      <c r="P4905" t="s">
        <v>9544</v>
      </c>
      <c r="Q4905" t="s">
        <v>5343</v>
      </c>
    </row>
    <row r="4906" spans="1:17" x14ac:dyDescent="0.25">
      <c r="A4906" t="s">
        <v>12108</v>
      </c>
      <c r="B4906" t="s">
        <v>405</v>
      </c>
      <c r="C4906" t="s">
        <v>411</v>
      </c>
      <c r="D4906" t="s">
        <v>18</v>
      </c>
      <c r="E4906" t="s">
        <v>33</v>
      </c>
      <c r="F4906" s="1">
        <v>0.41666666666666669</v>
      </c>
      <c r="G4906" t="s">
        <v>12085</v>
      </c>
      <c r="H4906" t="s">
        <v>12110</v>
      </c>
      <c r="I4906">
        <v>150</v>
      </c>
      <c r="J4906">
        <v>28</v>
      </c>
      <c r="K4906" s="4">
        <v>1.010100010101E+23</v>
      </c>
      <c r="L4906" t="s">
        <v>12111</v>
      </c>
      <c r="M4906" t="s">
        <v>24</v>
      </c>
      <c r="N4906" t="s">
        <v>10501</v>
      </c>
      <c r="O4906" t="s">
        <v>66</v>
      </c>
      <c r="P4906" t="s">
        <v>395</v>
      </c>
      <c r="Q4906" t="s">
        <v>5344</v>
      </c>
    </row>
    <row r="4907" spans="1:17" x14ac:dyDescent="0.25">
      <c r="A4907" t="s">
        <v>12108</v>
      </c>
      <c r="B4907" t="s">
        <v>405</v>
      </c>
      <c r="C4907" t="s">
        <v>413</v>
      </c>
      <c r="D4907" t="s">
        <v>18</v>
      </c>
      <c r="E4907" t="s">
        <v>33</v>
      </c>
      <c r="F4907" s="1">
        <v>0.41666666666666669</v>
      </c>
      <c r="G4907" t="s">
        <v>12112</v>
      </c>
      <c r="H4907" t="s">
        <v>12113</v>
      </c>
      <c r="I4907">
        <v>60</v>
      </c>
      <c r="J4907">
        <v>28</v>
      </c>
      <c r="K4907" s="4">
        <v>1.0100010101000001E+22</v>
      </c>
      <c r="L4907" t="s">
        <v>12111</v>
      </c>
      <c r="M4907" t="s">
        <v>24</v>
      </c>
      <c r="N4907" t="s">
        <v>10501</v>
      </c>
      <c r="O4907" t="s">
        <v>66</v>
      </c>
      <c r="P4907" t="s">
        <v>395</v>
      </c>
      <c r="Q4907" t="s">
        <v>5344</v>
      </c>
    </row>
    <row r="4908" spans="1:17" x14ac:dyDescent="0.25">
      <c r="A4908" t="s">
        <v>12108</v>
      </c>
      <c r="B4908" t="s">
        <v>405</v>
      </c>
      <c r="C4908" t="s">
        <v>966</v>
      </c>
      <c r="D4908" t="s">
        <v>18</v>
      </c>
      <c r="E4908" t="s">
        <v>37</v>
      </c>
      <c r="F4908" s="1">
        <v>0.375</v>
      </c>
      <c r="G4908" t="s">
        <v>12085</v>
      </c>
      <c r="H4908" t="s">
        <v>12114</v>
      </c>
      <c r="I4908">
        <v>150</v>
      </c>
      <c r="J4908">
        <v>30</v>
      </c>
      <c r="K4908" s="4">
        <v>1.010100010101E+23</v>
      </c>
      <c r="L4908" t="s">
        <v>12111</v>
      </c>
      <c r="M4908" t="s">
        <v>24</v>
      </c>
      <c r="N4908" t="s">
        <v>10501</v>
      </c>
      <c r="O4908" t="s">
        <v>66</v>
      </c>
      <c r="P4908" t="s">
        <v>395</v>
      </c>
      <c r="Q4908" t="s">
        <v>5345</v>
      </c>
    </row>
    <row r="4909" spans="1:17" x14ac:dyDescent="0.25">
      <c r="A4909" t="s">
        <v>12108</v>
      </c>
      <c r="B4909" t="s">
        <v>405</v>
      </c>
      <c r="C4909" t="s">
        <v>968</v>
      </c>
      <c r="D4909" t="s">
        <v>18</v>
      </c>
      <c r="E4909" t="s">
        <v>37</v>
      </c>
      <c r="F4909" s="1">
        <v>0.375</v>
      </c>
      <c r="G4909" t="s">
        <v>12115</v>
      </c>
      <c r="H4909" t="s">
        <v>12116</v>
      </c>
      <c r="I4909">
        <v>60</v>
      </c>
      <c r="J4909">
        <v>30</v>
      </c>
      <c r="K4909" s="4">
        <v>1.0100010101000001E+22</v>
      </c>
      <c r="L4909" t="s">
        <v>12111</v>
      </c>
      <c r="M4909" t="s">
        <v>24</v>
      </c>
      <c r="N4909" t="s">
        <v>10501</v>
      </c>
      <c r="O4909" t="s">
        <v>66</v>
      </c>
      <c r="P4909" t="s">
        <v>395</v>
      </c>
      <c r="Q4909" t="s">
        <v>5345</v>
      </c>
    </row>
    <row r="4910" spans="1:17" x14ac:dyDescent="0.25">
      <c r="A4910" t="s">
        <v>12108</v>
      </c>
      <c r="B4910" t="s">
        <v>405</v>
      </c>
      <c r="C4910" t="s">
        <v>972</v>
      </c>
      <c r="D4910" t="s">
        <v>18</v>
      </c>
      <c r="E4910" t="s">
        <v>37</v>
      </c>
      <c r="F4910" s="1">
        <v>0.54166666666666663</v>
      </c>
      <c r="G4910" t="s">
        <v>12085</v>
      </c>
      <c r="H4910" t="s">
        <v>12114</v>
      </c>
      <c r="I4910">
        <v>150</v>
      </c>
      <c r="J4910">
        <v>34</v>
      </c>
      <c r="K4910" s="4">
        <v>1.010100010101E+23</v>
      </c>
      <c r="L4910" t="s">
        <v>12111</v>
      </c>
      <c r="M4910" t="s">
        <v>24</v>
      </c>
      <c r="N4910" t="s">
        <v>10501</v>
      </c>
      <c r="O4910" t="s">
        <v>66</v>
      </c>
      <c r="P4910" t="s">
        <v>395</v>
      </c>
      <c r="Q4910" t="s">
        <v>5346</v>
      </c>
    </row>
    <row r="4911" spans="1:17" x14ac:dyDescent="0.25">
      <c r="A4911" t="s">
        <v>12108</v>
      </c>
      <c r="B4911" t="s">
        <v>405</v>
      </c>
      <c r="C4911" t="s">
        <v>974</v>
      </c>
      <c r="D4911" t="s">
        <v>18</v>
      </c>
      <c r="E4911" t="s">
        <v>37</v>
      </c>
      <c r="F4911" s="1">
        <v>0.54166666666666663</v>
      </c>
      <c r="G4911" t="s">
        <v>12117</v>
      </c>
      <c r="H4911" t="s">
        <v>12116</v>
      </c>
      <c r="I4911">
        <v>60</v>
      </c>
      <c r="J4911">
        <v>34</v>
      </c>
      <c r="K4911" s="4">
        <v>1.0100010101000001E+22</v>
      </c>
      <c r="L4911" t="s">
        <v>12111</v>
      </c>
      <c r="M4911" t="s">
        <v>24</v>
      </c>
      <c r="N4911" t="s">
        <v>10501</v>
      </c>
      <c r="O4911" t="s">
        <v>66</v>
      </c>
      <c r="P4911" t="s">
        <v>395</v>
      </c>
      <c r="Q4911" t="s">
        <v>5346</v>
      </c>
    </row>
    <row r="4912" spans="1:17" x14ac:dyDescent="0.25">
      <c r="A4912" t="s">
        <v>12108</v>
      </c>
      <c r="B4912" t="s">
        <v>17</v>
      </c>
      <c r="C4912">
        <v>1</v>
      </c>
      <c r="D4912" t="s">
        <v>18</v>
      </c>
      <c r="E4912" t="s">
        <v>19</v>
      </c>
      <c r="F4912" s="1">
        <v>0.58333333333333337</v>
      </c>
      <c r="G4912" t="s">
        <v>9167</v>
      </c>
      <c r="H4912" t="s">
        <v>12118</v>
      </c>
      <c r="I4912">
        <v>60</v>
      </c>
      <c r="J4912">
        <v>92</v>
      </c>
      <c r="K4912" s="4">
        <v>1.1111100111111E+24</v>
      </c>
      <c r="L4912" t="s">
        <v>12111</v>
      </c>
      <c r="M4912" t="s">
        <v>24</v>
      </c>
      <c r="N4912" t="s">
        <v>10501</v>
      </c>
      <c r="O4912" t="s">
        <v>66</v>
      </c>
      <c r="P4912" t="s">
        <v>20</v>
      </c>
      <c r="Q4912" t="s">
        <v>5347</v>
      </c>
    </row>
    <row r="4913" spans="1:17" x14ac:dyDescent="0.25">
      <c r="A4913" t="s">
        <v>12108</v>
      </c>
      <c r="B4913" t="s">
        <v>28</v>
      </c>
      <c r="C4913">
        <v>1</v>
      </c>
      <c r="D4913" t="s">
        <v>18</v>
      </c>
      <c r="E4913" t="s">
        <v>42</v>
      </c>
      <c r="F4913" s="1">
        <v>0.58333333333333337</v>
      </c>
      <c r="G4913" t="s">
        <v>9167</v>
      </c>
      <c r="H4913" t="s">
        <v>12119</v>
      </c>
      <c r="I4913">
        <v>60</v>
      </c>
      <c r="J4913">
        <v>90</v>
      </c>
      <c r="K4913" s="4">
        <v>1.111100111111E+23</v>
      </c>
      <c r="L4913" t="s">
        <v>12111</v>
      </c>
      <c r="M4913" t="s">
        <v>24</v>
      </c>
      <c r="N4913" t="s">
        <v>10501</v>
      </c>
      <c r="O4913" t="s">
        <v>66</v>
      </c>
      <c r="P4913" t="s">
        <v>20</v>
      </c>
      <c r="Q4913" t="s">
        <v>5348</v>
      </c>
    </row>
    <row r="4914" spans="1:17" x14ac:dyDescent="0.25">
      <c r="A4914" t="s">
        <v>12108</v>
      </c>
      <c r="B4914" t="s">
        <v>32</v>
      </c>
      <c r="C4914">
        <v>1</v>
      </c>
      <c r="D4914" t="s">
        <v>18</v>
      </c>
      <c r="E4914" t="s">
        <v>33</v>
      </c>
      <c r="F4914" s="1">
        <v>0.58333333333333337</v>
      </c>
      <c r="G4914" t="s">
        <v>9167</v>
      </c>
      <c r="H4914" t="s">
        <v>12120</v>
      </c>
      <c r="I4914">
        <v>60</v>
      </c>
      <c r="J4914">
        <v>92</v>
      </c>
      <c r="K4914" s="4">
        <v>1.1111100111111E+24</v>
      </c>
      <c r="L4914" t="s">
        <v>12111</v>
      </c>
      <c r="M4914" t="s">
        <v>24</v>
      </c>
      <c r="N4914" t="s">
        <v>10501</v>
      </c>
      <c r="O4914" t="s">
        <v>66</v>
      </c>
      <c r="P4914" t="s">
        <v>20</v>
      </c>
      <c r="Q4914" t="s">
        <v>5349</v>
      </c>
    </row>
    <row r="4915" spans="1:17" x14ac:dyDescent="0.25">
      <c r="A4915" t="s">
        <v>12121</v>
      </c>
      <c r="B4915" t="s">
        <v>565</v>
      </c>
      <c r="C4915">
        <v>1</v>
      </c>
      <c r="D4915" t="s">
        <v>18</v>
      </c>
      <c r="E4915" t="s">
        <v>530</v>
      </c>
      <c r="F4915" s="1">
        <v>0.375</v>
      </c>
      <c r="G4915" t="s">
        <v>621</v>
      </c>
      <c r="H4915" t="s">
        <v>5307</v>
      </c>
      <c r="I4915">
        <v>480</v>
      </c>
      <c r="J4915">
        <v>22</v>
      </c>
      <c r="K4915" s="4">
        <v>9.9999999999999994E+38</v>
      </c>
      <c r="L4915" t="s">
        <v>12122</v>
      </c>
      <c r="M4915" t="s">
        <v>623</v>
      </c>
      <c r="N4915" t="s">
        <v>10501</v>
      </c>
      <c r="O4915" t="s">
        <v>25</v>
      </c>
      <c r="P4915" t="s">
        <v>9544</v>
      </c>
      <c r="Q4915" t="s">
        <v>5350</v>
      </c>
    </row>
    <row r="4916" spans="1:17" x14ac:dyDescent="0.25">
      <c r="A4916" t="s">
        <v>12121</v>
      </c>
      <c r="B4916" t="s">
        <v>565</v>
      </c>
      <c r="C4916">
        <v>2</v>
      </c>
      <c r="D4916" t="s">
        <v>18</v>
      </c>
      <c r="E4916" t="s">
        <v>652</v>
      </c>
      <c r="F4916" s="1">
        <v>0.375</v>
      </c>
      <c r="G4916" t="s">
        <v>621</v>
      </c>
      <c r="H4916" t="s">
        <v>5307</v>
      </c>
      <c r="I4916">
        <v>480</v>
      </c>
      <c r="J4916">
        <v>27</v>
      </c>
      <c r="K4916" s="4">
        <v>9.9999999999999994E+38</v>
      </c>
      <c r="L4916" t="s">
        <v>12122</v>
      </c>
      <c r="M4916" t="s">
        <v>623</v>
      </c>
      <c r="N4916" t="s">
        <v>10501</v>
      </c>
      <c r="O4916" t="s">
        <v>25</v>
      </c>
      <c r="P4916" t="s">
        <v>9544</v>
      </c>
      <c r="Q4916" t="s">
        <v>5351</v>
      </c>
    </row>
    <row r="4917" spans="1:17" x14ac:dyDescent="0.25">
      <c r="A4917" t="s">
        <v>12121</v>
      </c>
      <c r="B4917" t="s">
        <v>3714</v>
      </c>
      <c r="C4917">
        <v>1</v>
      </c>
      <c r="D4917" t="s">
        <v>18</v>
      </c>
      <c r="E4917" t="s">
        <v>19</v>
      </c>
      <c r="F4917" s="1">
        <v>0.375</v>
      </c>
      <c r="G4917" t="s">
        <v>5352</v>
      </c>
      <c r="H4917" t="s">
        <v>38</v>
      </c>
      <c r="I4917">
        <v>480</v>
      </c>
      <c r="J4917">
        <v>19</v>
      </c>
      <c r="K4917" s="4">
        <v>9.9999999999999995E+36</v>
      </c>
      <c r="L4917" t="s">
        <v>12122</v>
      </c>
      <c r="M4917" t="s">
        <v>623</v>
      </c>
      <c r="N4917" t="s">
        <v>10501</v>
      </c>
      <c r="O4917" t="s">
        <v>25</v>
      </c>
      <c r="P4917" t="s">
        <v>9544</v>
      </c>
      <c r="Q4917" t="s">
        <v>5353</v>
      </c>
    </row>
    <row r="4918" spans="1:17" x14ac:dyDescent="0.25">
      <c r="A4918" t="s">
        <v>12121</v>
      </c>
      <c r="B4918" t="s">
        <v>3714</v>
      </c>
      <c r="C4918">
        <v>2</v>
      </c>
      <c r="D4918" t="s">
        <v>18</v>
      </c>
      <c r="E4918" t="s">
        <v>530</v>
      </c>
      <c r="F4918" s="1">
        <v>0.375</v>
      </c>
      <c r="G4918" t="s">
        <v>5352</v>
      </c>
      <c r="H4918" t="s">
        <v>38</v>
      </c>
      <c r="I4918">
        <v>480</v>
      </c>
      <c r="J4918">
        <v>17</v>
      </c>
      <c r="K4918" s="4">
        <v>9.9999999999999995E+36</v>
      </c>
      <c r="L4918" t="s">
        <v>12122</v>
      </c>
      <c r="M4918" t="s">
        <v>623</v>
      </c>
      <c r="N4918" t="s">
        <v>10501</v>
      </c>
      <c r="O4918" t="s">
        <v>25</v>
      </c>
      <c r="P4918" t="s">
        <v>9544</v>
      </c>
      <c r="Q4918" t="s">
        <v>5354</v>
      </c>
    </row>
    <row r="4919" spans="1:17" x14ac:dyDescent="0.25">
      <c r="A4919" t="s">
        <v>12121</v>
      </c>
      <c r="B4919" t="s">
        <v>3714</v>
      </c>
      <c r="C4919">
        <v>3</v>
      </c>
      <c r="D4919" t="s">
        <v>18</v>
      </c>
      <c r="E4919" t="s">
        <v>42</v>
      </c>
      <c r="F4919" s="1">
        <v>0.375</v>
      </c>
      <c r="G4919" t="s">
        <v>5352</v>
      </c>
      <c r="H4919" t="s">
        <v>38</v>
      </c>
      <c r="I4919">
        <v>480</v>
      </c>
      <c r="J4919">
        <v>13</v>
      </c>
      <c r="K4919" s="4">
        <v>1E+36</v>
      </c>
      <c r="L4919" t="s">
        <v>12122</v>
      </c>
      <c r="M4919" t="s">
        <v>623</v>
      </c>
      <c r="N4919" t="s">
        <v>10501</v>
      </c>
      <c r="O4919" t="s">
        <v>25</v>
      </c>
      <c r="P4919" t="s">
        <v>9544</v>
      </c>
      <c r="Q4919" t="s">
        <v>5355</v>
      </c>
    </row>
    <row r="4920" spans="1:17" x14ac:dyDescent="0.25">
      <c r="A4920" t="s">
        <v>12121</v>
      </c>
      <c r="B4920" t="s">
        <v>405</v>
      </c>
      <c r="C4920" t="s">
        <v>411</v>
      </c>
      <c r="D4920" t="s">
        <v>18</v>
      </c>
      <c r="E4920" t="s">
        <v>37</v>
      </c>
      <c r="F4920" s="1">
        <v>0.375</v>
      </c>
      <c r="G4920" t="s">
        <v>12123</v>
      </c>
      <c r="H4920" t="s">
        <v>5307</v>
      </c>
      <c r="I4920">
        <v>150</v>
      </c>
      <c r="J4920">
        <v>29</v>
      </c>
      <c r="K4920" s="4">
        <v>9.9999999999999996E+30</v>
      </c>
      <c r="L4920" t="s">
        <v>12122</v>
      </c>
      <c r="M4920" t="s">
        <v>24</v>
      </c>
      <c r="N4920" t="s">
        <v>10501</v>
      </c>
      <c r="O4920" t="s">
        <v>25</v>
      </c>
      <c r="P4920" t="s">
        <v>395</v>
      </c>
      <c r="Q4920" t="s">
        <v>5356</v>
      </c>
    </row>
    <row r="4921" spans="1:17" x14ac:dyDescent="0.25">
      <c r="A4921" t="s">
        <v>12121</v>
      </c>
      <c r="B4921" t="s">
        <v>405</v>
      </c>
      <c r="C4921" t="s">
        <v>413</v>
      </c>
      <c r="D4921" t="s">
        <v>18</v>
      </c>
      <c r="E4921" t="s">
        <v>37</v>
      </c>
      <c r="F4921" s="1">
        <v>0.41666666666666669</v>
      </c>
      <c r="G4921" t="s">
        <v>12123</v>
      </c>
      <c r="H4921" t="s">
        <v>5307</v>
      </c>
      <c r="I4921">
        <v>60</v>
      </c>
      <c r="J4921">
        <v>29</v>
      </c>
      <c r="K4921" s="4">
        <v>1.100011E+39</v>
      </c>
      <c r="L4921" t="s">
        <v>12122</v>
      </c>
      <c r="M4921" t="s">
        <v>24</v>
      </c>
      <c r="N4921" t="s">
        <v>10501</v>
      </c>
      <c r="O4921" t="s">
        <v>25</v>
      </c>
      <c r="P4921" t="s">
        <v>395</v>
      </c>
      <c r="Q4921" t="s">
        <v>5356</v>
      </c>
    </row>
    <row r="4922" spans="1:17" x14ac:dyDescent="0.25">
      <c r="A4922" t="s">
        <v>12121</v>
      </c>
      <c r="B4922" t="s">
        <v>405</v>
      </c>
      <c r="C4922" t="s">
        <v>969</v>
      </c>
      <c r="D4922" t="s">
        <v>18</v>
      </c>
      <c r="E4922" t="s">
        <v>19</v>
      </c>
      <c r="F4922" s="1">
        <v>0.375</v>
      </c>
      <c r="G4922" t="s">
        <v>12123</v>
      </c>
      <c r="H4922" t="s">
        <v>5307</v>
      </c>
      <c r="I4922">
        <v>150</v>
      </c>
      <c r="J4922">
        <v>20</v>
      </c>
      <c r="K4922" s="4">
        <v>9.9999999999999996E+30</v>
      </c>
      <c r="L4922" t="s">
        <v>12122</v>
      </c>
      <c r="M4922" t="s">
        <v>24</v>
      </c>
      <c r="N4922" t="s">
        <v>10501</v>
      </c>
      <c r="O4922" t="s">
        <v>25</v>
      </c>
      <c r="P4922" t="s">
        <v>395</v>
      </c>
      <c r="Q4922" t="s">
        <v>5357</v>
      </c>
    </row>
    <row r="4923" spans="1:17" x14ac:dyDescent="0.25">
      <c r="A4923" t="s">
        <v>12121</v>
      </c>
      <c r="B4923" t="s">
        <v>405</v>
      </c>
      <c r="C4923" t="s">
        <v>971</v>
      </c>
      <c r="D4923" t="s">
        <v>18</v>
      </c>
      <c r="E4923" t="s">
        <v>19</v>
      </c>
      <c r="F4923" s="1">
        <v>0.41666666666666669</v>
      </c>
      <c r="G4923" t="s">
        <v>12123</v>
      </c>
      <c r="H4923" t="s">
        <v>5307</v>
      </c>
      <c r="I4923">
        <v>60</v>
      </c>
      <c r="J4923">
        <v>20</v>
      </c>
      <c r="K4923" s="4">
        <v>1.010001E+40</v>
      </c>
      <c r="L4923" t="s">
        <v>12122</v>
      </c>
      <c r="M4923" t="s">
        <v>24</v>
      </c>
      <c r="N4923" t="s">
        <v>10501</v>
      </c>
      <c r="O4923" t="s">
        <v>25</v>
      </c>
      <c r="P4923" t="s">
        <v>395</v>
      </c>
      <c r="Q4923" t="s">
        <v>5357</v>
      </c>
    </row>
    <row r="4924" spans="1:17" x14ac:dyDescent="0.25">
      <c r="A4924" t="s">
        <v>12124</v>
      </c>
      <c r="B4924" t="s">
        <v>565</v>
      </c>
      <c r="C4924">
        <v>1</v>
      </c>
      <c r="D4924" t="s">
        <v>18</v>
      </c>
      <c r="E4924" t="s">
        <v>530</v>
      </c>
      <c r="F4924" s="1">
        <v>0.375</v>
      </c>
      <c r="G4924" t="s">
        <v>5358</v>
      </c>
      <c r="H4924" t="s">
        <v>38</v>
      </c>
      <c r="I4924">
        <v>480</v>
      </c>
      <c r="J4924">
        <v>17</v>
      </c>
      <c r="K4924" s="4">
        <v>1E+19</v>
      </c>
      <c r="L4924" t="s">
        <v>12125</v>
      </c>
      <c r="M4924" t="s">
        <v>623</v>
      </c>
      <c r="N4924" t="s">
        <v>10501</v>
      </c>
      <c r="O4924" t="s">
        <v>66</v>
      </c>
      <c r="P4924" t="s">
        <v>9544</v>
      </c>
      <c r="Q4924" t="s">
        <v>5359</v>
      </c>
    </row>
    <row r="4925" spans="1:17" x14ac:dyDescent="0.25">
      <c r="A4925" t="s">
        <v>12124</v>
      </c>
      <c r="B4925" t="s">
        <v>565</v>
      </c>
      <c r="C4925">
        <v>2</v>
      </c>
      <c r="D4925" t="s">
        <v>18</v>
      </c>
      <c r="E4925" t="s">
        <v>530</v>
      </c>
      <c r="F4925" s="1">
        <v>0.375</v>
      </c>
      <c r="G4925" t="s">
        <v>5358</v>
      </c>
      <c r="H4925" t="s">
        <v>38</v>
      </c>
      <c r="I4925">
        <v>480</v>
      </c>
      <c r="J4925">
        <v>12</v>
      </c>
      <c r="K4925" s="4">
        <v>1E+18</v>
      </c>
      <c r="L4925" t="s">
        <v>12125</v>
      </c>
      <c r="M4925" t="s">
        <v>623</v>
      </c>
      <c r="N4925" t="s">
        <v>10501</v>
      </c>
      <c r="O4925" t="s">
        <v>66</v>
      </c>
      <c r="P4925" t="s">
        <v>9544</v>
      </c>
      <c r="Q4925" t="s">
        <v>5360</v>
      </c>
    </row>
    <row r="4926" spans="1:17" x14ac:dyDescent="0.25">
      <c r="A4926" t="s">
        <v>12124</v>
      </c>
      <c r="B4926" t="s">
        <v>405</v>
      </c>
      <c r="C4926">
        <v>1</v>
      </c>
      <c r="D4926" t="s">
        <v>18</v>
      </c>
      <c r="E4926" t="s">
        <v>42</v>
      </c>
      <c r="F4926" s="1">
        <v>0.64583333333333337</v>
      </c>
      <c r="G4926" t="s">
        <v>12123</v>
      </c>
      <c r="H4926" t="s">
        <v>12126</v>
      </c>
      <c r="I4926">
        <v>150</v>
      </c>
      <c r="J4926">
        <v>18</v>
      </c>
      <c r="K4926" s="4">
        <v>1.1110001109999999E+22</v>
      </c>
      <c r="L4926" t="s">
        <v>12125</v>
      </c>
      <c r="M4926" t="s">
        <v>24</v>
      </c>
      <c r="N4926" t="s">
        <v>10501</v>
      </c>
      <c r="O4926" t="s">
        <v>66</v>
      </c>
      <c r="P4926" t="s">
        <v>395</v>
      </c>
      <c r="Q4926" t="s">
        <v>5361</v>
      </c>
    </row>
    <row r="4927" spans="1:17" x14ac:dyDescent="0.25">
      <c r="A4927" t="s">
        <v>12124</v>
      </c>
      <c r="B4927" t="s">
        <v>405</v>
      </c>
      <c r="C4927">
        <v>2</v>
      </c>
      <c r="D4927" t="s">
        <v>18</v>
      </c>
      <c r="E4927" t="s">
        <v>42</v>
      </c>
      <c r="F4927" s="1">
        <v>0.54166666666666663</v>
      </c>
      <c r="G4927" t="s">
        <v>12123</v>
      </c>
      <c r="H4927" t="s">
        <v>12126</v>
      </c>
      <c r="I4927">
        <v>150</v>
      </c>
      <c r="J4927">
        <v>27</v>
      </c>
      <c r="K4927" s="4">
        <v>1.1110001109999999E+22</v>
      </c>
      <c r="L4927" t="s">
        <v>12125</v>
      </c>
      <c r="M4927" t="s">
        <v>24</v>
      </c>
      <c r="N4927" t="s">
        <v>10501</v>
      </c>
      <c r="O4927" t="s">
        <v>66</v>
      </c>
      <c r="P4927" t="s">
        <v>395</v>
      </c>
      <c r="Q4927" t="s">
        <v>5362</v>
      </c>
    </row>
    <row r="4928" spans="1:17" x14ac:dyDescent="0.25">
      <c r="A4928" t="s">
        <v>12127</v>
      </c>
      <c r="B4928" t="s">
        <v>405</v>
      </c>
      <c r="C4928">
        <v>1</v>
      </c>
      <c r="D4928" t="s">
        <v>18</v>
      </c>
      <c r="E4928" t="s">
        <v>42</v>
      </c>
      <c r="F4928" s="1">
        <v>0.5</v>
      </c>
      <c r="G4928" t="s">
        <v>12123</v>
      </c>
      <c r="H4928" t="s">
        <v>12128</v>
      </c>
      <c r="I4928">
        <v>150</v>
      </c>
      <c r="J4928">
        <v>28</v>
      </c>
      <c r="K4928" s="4">
        <v>1.1111110001111099E+44</v>
      </c>
      <c r="L4928" t="s">
        <v>12129</v>
      </c>
      <c r="M4928" t="s">
        <v>24</v>
      </c>
      <c r="N4928" t="s">
        <v>10501</v>
      </c>
      <c r="O4928" t="s">
        <v>25</v>
      </c>
      <c r="P4928" t="s">
        <v>395</v>
      </c>
      <c r="Q4928" t="s">
        <v>5364</v>
      </c>
    </row>
    <row r="4929" spans="1:17" x14ac:dyDescent="0.25">
      <c r="A4929" t="s">
        <v>12127</v>
      </c>
      <c r="B4929" t="s">
        <v>405</v>
      </c>
      <c r="C4929">
        <v>2</v>
      </c>
      <c r="D4929" t="s">
        <v>18</v>
      </c>
      <c r="E4929" t="s">
        <v>42</v>
      </c>
      <c r="F4929" s="1">
        <v>0.375</v>
      </c>
      <c r="G4929" t="s">
        <v>12123</v>
      </c>
      <c r="H4929" t="s">
        <v>12128</v>
      </c>
      <c r="I4929">
        <v>150</v>
      </c>
      <c r="J4929">
        <v>0</v>
      </c>
      <c r="K4929" s="4">
        <v>1.1111110001111099E+44</v>
      </c>
      <c r="L4929" t="s">
        <v>12129</v>
      </c>
      <c r="M4929" t="s">
        <v>24</v>
      </c>
      <c r="N4929" t="s">
        <v>10501</v>
      </c>
      <c r="O4929" t="s">
        <v>25</v>
      </c>
      <c r="P4929" t="s">
        <v>395</v>
      </c>
      <c r="Q4929" t="s">
        <v>5365</v>
      </c>
    </row>
    <row r="4930" spans="1:17" x14ac:dyDescent="0.25">
      <c r="A4930" t="s">
        <v>12127</v>
      </c>
      <c r="B4930" t="s">
        <v>405</v>
      </c>
      <c r="C4930">
        <v>3</v>
      </c>
      <c r="D4930" t="s">
        <v>18</v>
      </c>
      <c r="E4930" t="s">
        <v>42</v>
      </c>
      <c r="F4930" s="1">
        <v>0.625</v>
      </c>
      <c r="G4930" t="s">
        <v>12123</v>
      </c>
      <c r="H4930" t="s">
        <v>12128</v>
      </c>
      <c r="I4930">
        <v>150</v>
      </c>
      <c r="J4930">
        <v>28</v>
      </c>
      <c r="K4930" s="4">
        <v>1.1111110001111099E+44</v>
      </c>
      <c r="L4930" t="s">
        <v>12129</v>
      </c>
      <c r="M4930" t="s">
        <v>24</v>
      </c>
      <c r="N4930" t="s">
        <v>10501</v>
      </c>
      <c r="O4930" t="s">
        <v>25</v>
      </c>
      <c r="P4930" t="s">
        <v>395</v>
      </c>
      <c r="Q4930" t="s">
        <v>5366</v>
      </c>
    </row>
    <row r="4931" spans="1:17" x14ac:dyDescent="0.25">
      <c r="A4931" t="s">
        <v>12127</v>
      </c>
      <c r="B4931" t="s">
        <v>405</v>
      </c>
      <c r="C4931">
        <v>4</v>
      </c>
      <c r="D4931" t="s">
        <v>18</v>
      </c>
      <c r="E4931" t="s">
        <v>33</v>
      </c>
      <c r="F4931" s="1">
        <v>0.625</v>
      </c>
      <c r="G4931" t="s">
        <v>12123</v>
      </c>
      <c r="H4931" t="s">
        <v>12130</v>
      </c>
      <c r="I4931">
        <v>150</v>
      </c>
      <c r="J4931">
        <v>0</v>
      </c>
      <c r="K4931" s="4">
        <v>1.1111110001111099E+44</v>
      </c>
      <c r="L4931" t="s">
        <v>12129</v>
      </c>
      <c r="M4931" t="s">
        <v>24</v>
      </c>
      <c r="N4931" t="s">
        <v>10501</v>
      </c>
      <c r="O4931" t="s">
        <v>25</v>
      </c>
      <c r="P4931" t="s">
        <v>395</v>
      </c>
      <c r="Q4931" t="s">
        <v>5367</v>
      </c>
    </row>
    <row r="4932" spans="1:17" x14ac:dyDescent="0.25">
      <c r="A4932" t="s">
        <v>12127</v>
      </c>
      <c r="B4932" t="s">
        <v>17</v>
      </c>
      <c r="C4932">
        <v>1</v>
      </c>
      <c r="D4932" t="s">
        <v>18</v>
      </c>
      <c r="E4932" t="s">
        <v>29</v>
      </c>
      <c r="F4932" s="1">
        <v>0.54166666666666663</v>
      </c>
      <c r="G4932" t="s">
        <v>9167</v>
      </c>
      <c r="H4932" t="s">
        <v>12131</v>
      </c>
      <c r="I4932">
        <v>60</v>
      </c>
      <c r="J4932">
        <v>57</v>
      </c>
      <c r="K4932" s="4">
        <v>1.1111010001111099E+44</v>
      </c>
      <c r="L4932" t="s">
        <v>12129</v>
      </c>
      <c r="M4932" t="s">
        <v>24</v>
      </c>
      <c r="N4932" t="s">
        <v>10501</v>
      </c>
      <c r="O4932" t="s">
        <v>25</v>
      </c>
      <c r="P4932" t="s">
        <v>20</v>
      </c>
      <c r="Q4932" t="s">
        <v>5368</v>
      </c>
    </row>
    <row r="4933" spans="1:17" x14ac:dyDescent="0.25">
      <c r="A4933" t="s">
        <v>12127</v>
      </c>
      <c r="B4933" t="s">
        <v>28</v>
      </c>
      <c r="C4933">
        <v>1</v>
      </c>
      <c r="D4933" t="s">
        <v>18</v>
      </c>
      <c r="E4933" t="s">
        <v>33</v>
      </c>
      <c r="F4933" s="1">
        <v>0.45833333333333331</v>
      </c>
      <c r="G4933" t="s">
        <v>9239</v>
      </c>
      <c r="H4933" t="s">
        <v>12130</v>
      </c>
      <c r="I4933">
        <v>60</v>
      </c>
      <c r="J4933">
        <v>57</v>
      </c>
      <c r="K4933" s="4">
        <v>1.1111110001111099E+44</v>
      </c>
      <c r="L4933" t="s">
        <v>12129</v>
      </c>
      <c r="M4933" t="s">
        <v>24</v>
      </c>
      <c r="N4933" t="s">
        <v>10501</v>
      </c>
      <c r="O4933" t="s">
        <v>25</v>
      </c>
      <c r="P4933" t="s">
        <v>20</v>
      </c>
      <c r="Q4933" t="s">
        <v>5369</v>
      </c>
    </row>
    <row r="4934" spans="1:17" x14ac:dyDescent="0.25">
      <c r="A4934" t="s">
        <v>12127</v>
      </c>
      <c r="B4934" t="s">
        <v>32</v>
      </c>
      <c r="C4934">
        <v>1</v>
      </c>
      <c r="D4934" t="s">
        <v>18</v>
      </c>
      <c r="E4934" t="s">
        <v>37</v>
      </c>
      <c r="F4934" s="1">
        <v>0.5</v>
      </c>
      <c r="G4934" t="s">
        <v>9239</v>
      </c>
      <c r="H4934" t="s">
        <v>12132</v>
      </c>
      <c r="I4934">
        <v>60</v>
      </c>
      <c r="J4934">
        <v>57</v>
      </c>
      <c r="K4934" s="4">
        <v>1.11101100011111E+44</v>
      </c>
      <c r="L4934" t="s">
        <v>12129</v>
      </c>
      <c r="M4934" t="s">
        <v>24</v>
      </c>
      <c r="N4934" t="s">
        <v>10501</v>
      </c>
      <c r="O4934" t="s">
        <v>25</v>
      </c>
      <c r="P4934" t="s">
        <v>20</v>
      </c>
      <c r="Q4934" t="s">
        <v>5370</v>
      </c>
    </row>
    <row r="4935" spans="1:17" x14ac:dyDescent="0.25">
      <c r="A4935" t="s">
        <v>12133</v>
      </c>
      <c r="B4935" t="s">
        <v>405</v>
      </c>
      <c r="C4935">
        <v>1</v>
      </c>
      <c r="D4935" t="s">
        <v>18</v>
      </c>
      <c r="E4935" t="s">
        <v>29</v>
      </c>
      <c r="F4935" s="1">
        <v>0.625</v>
      </c>
      <c r="G4935" t="s">
        <v>12123</v>
      </c>
      <c r="H4935" t="s">
        <v>12134</v>
      </c>
      <c r="I4935">
        <v>150</v>
      </c>
      <c r="J4935">
        <v>36</v>
      </c>
      <c r="K4935" s="4">
        <v>1.1111010001111099E+44</v>
      </c>
      <c r="L4935" t="s">
        <v>12135</v>
      </c>
      <c r="M4935" t="s">
        <v>24</v>
      </c>
      <c r="N4935" t="s">
        <v>10501</v>
      </c>
      <c r="O4935" t="s">
        <v>25</v>
      </c>
      <c r="P4935" t="s">
        <v>395</v>
      </c>
      <c r="Q4935" t="s">
        <v>5372</v>
      </c>
    </row>
    <row r="4936" spans="1:17" x14ac:dyDescent="0.25">
      <c r="A4936" t="s">
        <v>12133</v>
      </c>
      <c r="B4936" t="s">
        <v>405</v>
      </c>
      <c r="C4936">
        <v>2</v>
      </c>
      <c r="D4936" t="s">
        <v>18</v>
      </c>
      <c r="E4936" t="s">
        <v>19</v>
      </c>
      <c r="F4936" s="1">
        <v>0.625</v>
      </c>
      <c r="G4936" t="s">
        <v>12123</v>
      </c>
      <c r="H4936" t="s">
        <v>12136</v>
      </c>
      <c r="I4936">
        <v>150</v>
      </c>
      <c r="J4936">
        <v>31</v>
      </c>
      <c r="K4936" s="4">
        <v>1.1111010001111099E+44</v>
      </c>
      <c r="L4936" t="s">
        <v>12135</v>
      </c>
      <c r="M4936" t="s">
        <v>24</v>
      </c>
      <c r="N4936" t="s">
        <v>10501</v>
      </c>
      <c r="O4936" t="s">
        <v>25</v>
      </c>
      <c r="P4936" t="s">
        <v>395</v>
      </c>
      <c r="Q4936" t="s">
        <v>5373</v>
      </c>
    </row>
    <row r="4937" spans="1:17" x14ac:dyDescent="0.25">
      <c r="A4937" t="s">
        <v>12133</v>
      </c>
      <c r="B4937" t="s">
        <v>405</v>
      </c>
      <c r="C4937">
        <v>3</v>
      </c>
      <c r="D4937" t="s">
        <v>18</v>
      </c>
      <c r="E4937" t="s">
        <v>33</v>
      </c>
      <c r="F4937" s="1">
        <v>0.5</v>
      </c>
      <c r="G4937" t="s">
        <v>12123</v>
      </c>
      <c r="H4937" t="s">
        <v>12137</v>
      </c>
      <c r="I4937">
        <v>150</v>
      </c>
      <c r="J4937">
        <v>0</v>
      </c>
      <c r="K4937" s="4">
        <v>1.1111110001111099E+44</v>
      </c>
      <c r="L4937" t="s">
        <v>12135</v>
      </c>
      <c r="M4937" t="s">
        <v>24</v>
      </c>
      <c r="N4937" t="s">
        <v>10501</v>
      </c>
      <c r="O4937" t="s">
        <v>25</v>
      </c>
      <c r="P4937" t="s">
        <v>395</v>
      </c>
      <c r="Q4937" t="s">
        <v>5374</v>
      </c>
    </row>
    <row r="4938" spans="1:17" x14ac:dyDescent="0.25">
      <c r="A4938" t="s">
        <v>12133</v>
      </c>
      <c r="B4938" t="s">
        <v>17</v>
      </c>
      <c r="C4938">
        <v>1</v>
      </c>
      <c r="D4938" t="s">
        <v>18</v>
      </c>
      <c r="E4938" t="s">
        <v>19</v>
      </c>
      <c r="F4938" s="1">
        <v>0.5</v>
      </c>
      <c r="G4938" t="s">
        <v>9167</v>
      </c>
      <c r="H4938" t="s">
        <v>12138</v>
      </c>
      <c r="I4938">
        <v>60</v>
      </c>
      <c r="J4938">
        <v>67</v>
      </c>
      <c r="K4938" s="4">
        <v>1.1111010001111099E+44</v>
      </c>
      <c r="L4938" t="s">
        <v>12135</v>
      </c>
      <c r="M4938" t="s">
        <v>24</v>
      </c>
      <c r="N4938" t="s">
        <v>10501</v>
      </c>
      <c r="O4938" t="s">
        <v>25</v>
      </c>
      <c r="P4938" t="s">
        <v>20</v>
      </c>
      <c r="Q4938" t="s">
        <v>5375</v>
      </c>
    </row>
    <row r="4939" spans="1:17" x14ac:dyDescent="0.25">
      <c r="A4939" t="s">
        <v>12133</v>
      </c>
      <c r="B4939" t="s">
        <v>28</v>
      </c>
      <c r="C4939">
        <v>1</v>
      </c>
      <c r="D4939" t="s">
        <v>18</v>
      </c>
      <c r="E4939" t="s">
        <v>33</v>
      </c>
      <c r="F4939" s="1">
        <v>0.375</v>
      </c>
      <c r="G4939" t="s">
        <v>12139</v>
      </c>
      <c r="H4939" t="s">
        <v>12140</v>
      </c>
      <c r="I4939">
        <v>60</v>
      </c>
      <c r="J4939">
        <v>67</v>
      </c>
      <c r="K4939" s="4">
        <v>1.1111110001111099E+44</v>
      </c>
      <c r="L4939" t="s">
        <v>12135</v>
      </c>
      <c r="M4939" t="s">
        <v>24</v>
      </c>
      <c r="N4939" t="s">
        <v>10501</v>
      </c>
      <c r="O4939" t="s">
        <v>25</v>
      </c>
      <c r="P4939" t="s">
        <v>20</v>
      </c>
      <c r="Q4939" t="s">
        <v>5376</v>
      </c>
    </row>
    <row r="4940" spans="1:17" x14ac:dyDescent="0.25">
      <c r="A4940" t="s">
        <v>12133</v>
      </c>
      <c r="B4940" t="s">
        <v>32</v>
      </c>
      <c r="C4940">
        <v>1</v>
      </c>
      <c r="D4940" t="s">
        <v>18</v>
      </c>
      <c r="E4940" t="s">
        <v>29</v>
      </c>
      <c r="F4940" s="1">
        <v>0.5</v>
      </c>
      <c r="G4940" t="s">
        <v>9167</v>
      </c>
      <c r="H4940" t="s">
        <v>12141</v>
      </c>
      <c r="I4940">
        <v>60</v>
      </c>
      <c r="J4940">
        <v>67</v>
      </c>
      <c r="K4940" s="4">
        <v>1.1111010001111099E+44</v>
      </c>
      <c r="L4940" t="s">
        <v>12135</v>
      </c>
      <c r="M4940" t="s">
        <v>24</v>
      </c>
      <c r="N4940" t="s">
        <v>10501</v>
      </c>
      <c r="O4940" t="s">
        <v>25</v>
      </c>
      <c r="P4940" t="s">
        <v>20</v>
      </c>
      <c r="Q4940" t="s">
        <v>5377</v>
      </c>
    </row>
    <row r="4941" spans="1:17" x14ac:dyDescent="0.25">
      <c r="A4941" t="s">
        <v>12142</v>
      </c>
      <c r="B4941" t="s">
        <v>405</v>
      </c>
      <c r="C4941">
        <v>2</v>
      </c>
      <c r="D4941" t="s">
        <v>18</v>
      </c>
      <c r="E4941" t="s">
        <v>33</v>
      </c>
      <c r="F4941" s="1">
        <v>0.66666666666666663</v>
      </c>
      <c r="G4941" t="s">
        <v>12123</v>
      </c>
      <c r="H4941" t="s">
        <v>12143</v>
      </c>
      <c r="I4941">
        <v>150</v>
      </c>
      <c r="J4941">
        <v>22</v>
      </c>
      <c r="K4941" s="4">
        <v>1.1111100111111E+24</v>
      </c>
      <c r="L4941" t="s">
        <v>12144</v>
      </c>
      <c r="M4941" t="s">
        <v>24</v>
      </c>
      <c r="N4941" t="s">
        <v>10501</v>
      </c>
      <c r="O4941" t="s">
        <v>66</v>
      </c>
      <c r="P4941" t="s">
        <v>395</v>
      </c>
      <c r="Q4941" t="s">
        <v>5379</v>
      </c>
    </row>
    <row r="4942" spans="1:17" x14ac:dyDescent="0.25">
      <c r="A4942" t="s">
        <v>12142</v>
      </c>
      <c r="B4942" t="s">
        <v>405</v>
      </c>
      <c r="C4942">
        <v>3</v>
      </c>
      <c r="D4942" t="s">
        <v>18</v>
      </c>
      <c r="E4942" t="s">
        <v>29</v>
      </c>
      <c r="F4942" s="1">
        <v>0.5</v>
      </c>
      <c r="G4942" t="s">
        <v>12123</v>
      </c>
      <c r="H4942" t="s">
        <v>12145</v>
      </c>
      <c r="I4942">
        <v>150</v>
      </c>
      <c r="J4942">
        <v>32</v>
      </c>
      <c r="K4942" s="4">
        <v>1.1111100111111E+24</v>
      </c>
      <c r="L4942" t="s">
        <v>12144</v>
      </c>
      <c r="M4942" t="s">
        <v>24</v>
      </c>
      <c r="N4942" t="s">
        <v>10501</v>
      </c>
      <c r="O4942" t="s">
        <v>66</v>
      </c>
      <c r="P4942" t="s">
        <v>395</v>
      </c>
      <c r="Q4942" t="s">
        <v>5380</v>
      </c>
    </row>
    <row r="4943" spans="1:17" x14ac:dyDescent="0.25">
      <c r="A4943" t="s">
        <v>12142</v>
      </c>
      <c r="B4943" t="s">
        <v>17</v>
      </c>
      <c r="C4943">
        <v>1</v>
      </c>
      <c r="D4943" t="s">
        <v>18</v>
      </c>
      <c r="E4943" t="s">
        <v>29</v>
      </c>
      <c r="F4943" s="1">
        <v>0.45833333333333331</v>
      </c>
      <c r="G4943" t="s">
        <v>9358</v>
      </c>
      <c r="H4943" t="s">
        <v>12146</v>
      </c>
      <c r="I4943">
        <v>60</v>
      </c>
      <c r="J4943">
        <v>54</v>
      </c>
      <c r="K4943" s="4">
        <v>1.1111100111111E+24</v>
      </c>
      <c r="L4943" t="s">
        <v>12144</v>
      </c>
      <c r="M4943" t="s">
        <v>24</v>
      </c>
      <c r="N4943" t="s">
        <v>10501</v>
      </c>
      <c r="O4943" t="s">
        <v>66</v>
      </c>
      <c r="P4943" t="s">
        <v>20</v>
      </c>
      <c r="Q4943" t="s">
        <v>5381</v>
      </c>
    </row>
    <row r="4944" spans="1:17" x14ac:dyDescent="0.25">
      <c r="A4944" t="s">
        <v>12142</v>
      </c>
      <c r="B4944" t="s">
        <v>28</v>
      </c>
      <c r="C4944">
        <v>1</v>
      </c>
      <c r="D4944" t="s">
        <v>18</v>
      </c>
      <c r="E4944" t="s">
        <v>33</v>
      </c>
      <c r="F4944" s="1">
        <v>0.54166666666666663</v>
      </c>
      <c r="G4944" t="s">
        <v>9239</v>
      </c>
      <c r="H4944" t="s">
        <v>12147</v>
      </c>
      <c r="I4944">
        <v>60</v>
      </c>
      <c r="J4944">
        <v>54</v>
      </c>
      <c r="K4944" s="4">
        <v>1.1111100111111E+24</v>
      </c>
      <c r="L4944" t="s">
        <v>12144</v>
      </c>
      <c r="M4944" t="s">
        <v>24</v>
      </c>
      <c r="N4944" t="s">
        <v>10501</v>
      </c>
      <c r="O4944" t="s">
        <v>66</v>
      </c>
      <c r="P4944" t="s">
        <v>20</v>
      </c>
      <c r="Q4944" t="s">
        <v>5382</v>
      </c>
    </row>
    <row r="4945" spans="1:17" x14ac:dyDescent="0.25">
      <c r="A4945" t="s">
        <v>12142</v>
      </c>
      <c r="B4945" t="s">
        <v>32</v>
      </c>
      <c r="C4945">
        <v>1</v>
      </c>
      <c r="D4945" t="s">
        <v>18</v>
      </c>
      <c r="E4945" t="s">
        <v>42</v>
      </c>
      <c r="F4945" s="1">
        <v>0.375</v>
      </c>
      <c r="G4945" t="s">
        <v>9139</v>
      </c>
      <c r="H4945" t="s">
        <v>12148</v>
      </c>
      <c r="I4945">
        <v>60</v>
      </c>
      <c r="J4945">
        <v>54</v>
      </c>
      <c r="K4945" s="4">
        <v>1.111100111111E+23</v>
      </c>
      <c r="L4945" t="s">
        <v>12144</v>
      </c>
      <c r="M4945" t="s">
        <v>24</v>
      </c>
      <c r="N4945" t="s">
        <v>10501</v>
      </c>
      <c r="O4945" t="s">
        <v>66</v>
      </c>
      <c r="P4945" t="s">
        <v>20</v>
      </c>
      <c r="Q4945" t="s">
        <v>5383</v>
      </c>
    </row>
    <row r="4946" spans="1:17" x14ac:dyDescent="0.25">
      <c r="A4946" t="s">
        <v>12149</v>
      </c>
      <c r="B4946" t="s">
        <v>405</v>
      </c>
      <c r="C4946">
        <v>1</v>
      </c>
      <c r="D4946" t="s">
        <v>18</v>
      </c>
      <c r="E4946" t="s">
        <v>37</v>
      </c>
      <c r="F4946" s="1">
        <v>0.375</v>
      </c>
      <c r="G4946" t="s">
        <v>12123</v>
      </c>
      <c r="H4946" t="s">
        <v>5314</v>
      </c>
      <c r="I4946">
        <v>150</v>
      </c>
      <c r="J4946">
        <v>21</v>
      </c>
      <c r="K4946" s="4">
        <v>1.1111100111111E+24</v>
      </c>
      <c r="L4946" t="s">
        <v>12150</v>
      </c>
      <c r="M4946" t="s">
        <v>24</v>
      </c>
      <c r="N4946" t="s">
        <v>10501</v>
      </c>
      <c r="O4946" t="s">
        <v>66</v>
      </c>
      <c r="P4946" t="s">
        <v>395</v>
      </c>
      <c r="Q4946" t="s">
        <v>5384</v>
      </c>
    </row>
    <row r="4947" spans="1:17" x14ac:dyDescent="0.25">
      <c r="A4947" t="s">
        <v>12149</v>
      </c>
      <c r="B4947" t="s">
        <v>405</v>
      </c>
      <c r="C4947">
        <v>2</v>
      </c>
      <c r="D4947" t="s">
        <v>18</v>
      </c>
      <c r="E4947" t="s">
        <v>37</v>
      </c>
      <c r="F4947" s="1">
        <v>0.5</v>
      </c>
      <c r="G4947" t="s">
        <v>12123</v>
      </c>
      <c r="H4947" t="s">
        <v>5314</v>
      </c>
      <c r="I4947">
        <v>150</v>
      </c>
      <c r="J4947">
        <v>33</v>
      </c>
      <c r="K4947" s="4">
        <v>1.1111100111111E+24</v>
      </c>
      <c r="L4947" t="s">
        <v>12150</v>
      </c>
      <c r="M4947" t="s">
        <v>24</v>
      </c>
      <c r="N4947" t="s">
        <v>10501</v>
      </c>
      <c r="O4947" t="s">
        <v>66</v>
      </c>
      <c r="P4947" t="s">
        <v>395</v>
      </c>
      <c r="Q4947" t="s">
        <v>5385</v>
      </c>
    </row>
    <row r="4948" spans="1:17" x14ac:dyDescent="0.25">
      <c r="A4948" t="s">
        <v>12149</v>
      </c>
      <c r="B4948" t="s">
        <v>17</v>
      </c>
      <c r="C4948">
        <v>1</v>
      </c>
      <c r="D4948" t="s">
        <v>18</v>
      </c>
      <c r="E4948" t="s">
        <v>19</v>
      </c>
      <c r="F4948" s="1">
        <v>0.5</v>
      </c>
      <c r="G4948" t="s">
        <v>9160</v>
      </c>
      <c r="H4948" t="s">
        <v>5314</v>
      </c>
      <c r="I4948">
        <v>60</v>
      </c>
      <c r="J4948">
        <v>56</v>
      </c>
      <c r="K4948" s="4">
        <v>1.1111100111111E+24</v>
      </c>
      <c r="L4948" t="s">
        <v>12150</v>
      </c>
      <c r="M4948" t="s">
        <v>24</v>
      </c>
      <c r="N4948" t="s">
        <v>10501</v>
      </c>
      <c r="O4948" t="s">
        <v>66</v>
      </c>
      <c r="P4948" t="s">
        <v>20</v>
      </c>
      <c r="Q4948" t="s">
        <v>5386</v>
      </c>
    </row>
    <row r="4949" spans="1:17" x14ac:dyDescent="0.25">
      <c r="A4949" t="s">
        <v>12149</v>
      </c>
      <c r="B4949" t="s">
        <v>28</v>
      </c>
      <c r="C4949">
        <v>1</v>
      </c>
      <c r="D4949" t="s">
        <v>18</v>
      </c>
      <c r="E4949" t="s">
        <v>29</v>
      </c>
      <c r="F4949" s="1">
        <v>0.41666666666666669</v>
      </c>
      <c r="G4949" t="s">
        <v>9167</v>
      </c>
      <c r="H4949" t="s">
        <v>5314</v>
      </c>
      <c r="I4949">
        <v>60</v>
      </c>
      <c r="J4949">
        <v>56</v>
      </c>
      <c r="K4949" s="4">
        <v>1.1111100111111E+24</v>
      </c>
      <c r="L4949" t="s">
        <v>12150</v>
      </c>
      <c r="M4949" t="s">
        <v>24</v>
      </c>
      <c r="N4949" t="s">
        <v>10501</v>
      </c>
      <c r="O4949" t="s">
        <v>66</v>
      </c>
      <c r="P4949" t="s">
        <v>20</v>
      </c>
      <c r="Q4949" t="s">
        <v>5387</v>
      </c>
    </row>
    <row r="4950" spans="1:17" x14ac:dyDescent="0.25">
      <c r="A4950" t="s">
        <v>12149</v>
      </c>
      <c r="B4950" t="s">
        <v>32</v>
      </c>
      <c r="C4950">
        <v>1</v>
      </c>
      <c r="D4950" t="s">
        <v>18</v>
      </c>
      <c r="E4950" t="s">
        <v>42</v>
      </c>
      <c r="F4950" s="1">
        <v>0.5</v>
      </c>
      <c r="G4950" t="s">
        <v>9167</v>
      </c>
      <c r="H4950" t="s">
        <v>5314</v>
      </c>
      <c r="I4950">
        <v>60</v>
      </c>
      <c r="J4950">
        <v>56</v>
      </c>
      <c r="K4950" s="4">
        <v>1.111100111111E+23</v>
      </c>
      <c r="L4950" t="s">
        <v>12150</v>
      </c>
      <c r="M4950" t="s">
        <v>24</v>
      </c>
      <c r="N4950" t="s">
        <v>10501</v>
      </c>
      <c r="O4950" t="s">
        <v>66</v>
      </c>
      <c r="P4950" t="s">
        <v>20</v>
      </c>
      <c r="Q4950" t="s">
        <v>5388</v>
      </c>
    </row>
    <row r="4951" spans="1:17" x14ac:dyDescent="0.25">
      <c r="A4951" t="s">
        <v>12149</v>
      </c>
      <c r="B4951" t="s">
        <v>479</v>
      </c>
      <c r="C4951">
        <v>1</v>
      </c>
      <c r="D4951" t="s">
        <v>18</v>
      </c>
      <c r="E4951" t="s">
        <v>42</v>
      </c>
      <c r="F4951" s="1">
        <v>0.41666666666666669</v>
      </c>
      <c r="G4951" t="s">
        <v>9166</v>
      </c>
      <c r="H4951" t="s">
        <v>5314</v>
      </c>
      <c r="I4951">
        <v>60</v>
      </c>
      <c r="J4951">
        <v>56</v>
      </c>
      <c r="K4951" s="4">
        <v>9.9999999999999998E+23</v>
      </c>
      <c r="L4951" t="s">
        <v>12150</v>
      </c>
      <c r="M4951" t="s">
        <v>24</v>
      </c>
      <c r="N4951" t="s">
        <v>10501</v>
      </c>
      <c r="O4951" t="s">
        <v>66</v>
      </c>
      <c r="P4951" t="s">
        <v>20</v>
      </c>
      <c r="Q4951" t="s">
        <v>5389</v>
      </c>
    </row>
    <row r="4952" spans="1:17" x14ac:dyDescent="0.25">
      <c r="A4952" t="s">
        <v>12151</v>
      </c>
      <c r="B4952" t="s">
        <v>405</v>
      </c>
      <c r="C4952">
        <v>1</v>
      </c>
      <c r="D4952" t="s">
        <v>18</v>
      </c>
      <c r="E4952" t="s">
        <v>37</v>
      </c>
      <c r="F4952" s="1">
        <v>0.58333333333333337</v>
      </c>
      <c r="G4952" t="s">
        <v>12152</v>
      </c>
      <c r="H4952" t="s">
        <v>12153</v>
      </c>
      <c r="I4952">
        <v>150</v>
      </c>
      <c r="J4952">
        <v>20</v>
      </c>
      <c r="K4952" s="4">
        <v>1.11101100011111E+44</v>
      </c>
      <c r="L4952" t="s">
        <v>12154</v>
      </c>
      <c r="M4952" t="s">
        <v>24</v>
      </c>
      <c r="N4952" t="s">
        <v>10501</v>
      </c>
      <c r="O4952" t="s">
        <v>25</v>
      </c>
      <c r="P4952" t="s">
        <v>395</v>
      </c>
      <c r="Q4952" t="s">
        <v>5390</v>
      </c>
    </row>
    <row r="4953" spans="1:17" x14ac:dyDescent="0.25">
      <c r="A4953" t="s">
        <v>12151</v>
      </c>
      <c r="B4953" t="s">
        <v>405</v>
      </c>
      <c r="C4953">
        <v>2</v>
      </c>
      <c r="D4953" t="s">
        <v>18</v>
      </c>
      <c r="E4953" t="s">
        <v>42</v>
      </c>
      <c r="F4953" s="1">
        <v>0.58333333333333337</v>
      </c>
      <c r="G4953" t="s">
        <v>12152</v>
      </c>
      <c r="H4953" t="s">
        <v>12155</v>
      </c>
      <c r="I4953">
        <v>150</v>
      </c>
      <c r="J4953">
        <v>26</v>
      </c>
      <c r="K4953" s="4">
        <v>1.1111110001111099E+44</v>
      </c>
      <c r="L4953" t="s">
        <v>12154</v>
      </c>
      <c r="M4953" t="s">
        <v>24</v>
      </c>
      <c r="N4953" t="s">
        <v>10501</v>
      </c>
      <c r="O4953" t="s">
        <v>25</v>
      </c>
      <c r="P4953" t="s">
        <v>395</v>
      </c>
      <c r="Q4953" t="s">
        <v>5391</v>
      </c>
    </row>
    <row r="4954" spans="1:17" x14ac:dyDescent="0.25">
      <c r="A4954" t="s">
        <v>12151</v>
      </c>
      <c r="B4954" t="s">
        <v>17</v>
      </c>
      <c r="C4954">
        <v>1</v>
      </c>
      <c r="D4954" t="s">
        <v>18</v>
      </c>
      <c r="E4954" t="s">
        <v>33</v>
      </c>
      <c r="F4954" s="1">
        <v>0.5</v>
      </c>
      <c r="G4954" t="s">
        <v>9160</v>
      </c>
      <c r="H4954" t="s">
        <v>12156</v>
      </c>
      <c r="I4954">
        <v>60</v>
      </c>
      <c r="J4954">
        <v>47</v>
      </c>
      <c r="K4954" s="4">
        <v>1.1111110001111099E+44</v>
      </c>
      <c r="L4954" t="s">
        <v>12154</v>
      </c>
      <c r="M4954" t="s">
        <v>24</v>
      </c>
      <c r="N4954" t="s">
        <v>10501</v>
      </c>
      <c r="O4954" t="s">
        <v>25</v>
      </c>
      <c r="P4954" t="s">
        <v>20</v>
      </c>
      <c r="Q4954" t="s">
        <v>5392</v>
      </c>
    </row>
    <row r="4955" spans="1:17" x14ac:dyDescent="0.25">
      <c r="A4955" t="s">
        <v>12151</v>
      </c>
      <c r="B4955" t="s">
        <v>28</v>
      </c>
      <c r="C4955">
        <v>1</v>
      </c>
      <c r="D4955" t="s">
        <v>18</v>
      </c>
      <c r="E4955" t="s">
        <v>42</v>
      </c>
      <c r="F4955" s="1">
        <v>0.54166666666666663</v>
      </c>
      <c r="G4955" t="s">
        <v>9174</v>
      </c>
      <c r="H4955" t="s">
        <v>12155</v>
      </c>
      <c r="I4955">
        <v>60</v>
      </c>
      <c r="J4955">
        <v>47</v>
      </c>
      <c r="K4955" s="4">
        <v>1.1111110001111099E+44</v>
      </c>
      <c r="L4955" t="s">
        <v>12154</v>
      </c>
      <c r="M4955" t="s">
        <v>24</v>
      </c>
      <c r="N4955" t="s">
        <v>10501</v>
      </c>
      <c r="O4955" t="s">
        <v>25</v>
      </c>
      <c r="P4955" t="s">
        <v>20</v>
      </c>
      <c r="Q4955" t="s">
        <v>5393</v>
      </c>
    </row>
    <row r="4956" spans="1:17" x14ac:dyDescent="0.25">
      <c r="A4956" t="s">
        <v>12157</v>
      </c>
      <c r="B4956" t="s">
        <v>405</v>
      </c>
      <c r="C4956">
        <v>1</v>
      </c>
      <c r="D4956" t="s">
        <v>18</v>
      </c>
      <c r="E4956" t="s">
        <v>42</v>
      </c>
      <c r="F4956" s="1">
        <v>0.625</v>
      </c>
      <c r="G4956" t="s">
        <v>12152</v>
      </c>
      <c r="H4956" t="s">
        <v>12158</v>
      </c>
      <c r="I4956">
        <v>150</v>
      </c>
      <c r="J4956">
        <v>33</v>
      </c>
      <c r="K4956" s="4">
        <v>1.1111100111111E+24</v>
      </c>
      <c r="L4956" t="s">
        <v>12159</v>
      </c>
      <c r="M4956" t="s">
        <v>24</v>
      </c>
      <c r="N4956" t="s">
        <v>10501</v>
      </c>
      <c r="O4956" t="s">
        <v>66</v>
      </c>
      <c r="P4956" t="s">
        <v>395</v>
      </c>
      <c r="Q4956" t="s">
        <v>5394</v>
      </c>
    </row>
    <row r="4957" spans="1:17" x14ac:dyDescent="0.25">
      <c r="A4957" t="s">
        <v>12157</v>
      </c>
      <c r="B4957" t="s">
        <v>405</v>
      </c>
      <c r="C4957">
        <v>2</v>
      </c>
      <c r="D4957" t="s">
        <v>18</v>
      </c>
      <c r="E4957" t="s">
        <v>37</v>
      </c>
      <c r="F4957" s="1">
        <v>0.375</v>
      </c>
      <c r="G4957" t="s">
        <v>12152</v>
      </c>
      <c r="H4957" t="s">
        <v>12160</v>
      </c>
      <c r="I4957">
        <v>150</v>
      </c>
      <c r="J4957">
        <v>24</v>
      </c>
      <c r="K4957" s="4">
        <v>1.1111100111111E+24</v>
      </c>
      <c r="L4957" t="s">
        <v>12159</v>
      </c>
      <c r="M4957" t="s">
        <v>24</v>
      </c>
      <c r="N4957" t="s">
        <v>10501</v>
      </c>
      <c r="O4957" t="s">
        <v>66</v>
      </c>
      <c r="P4957" t="s">
        <v>395</v>
      </c>
      <c r="Q4957" t="s">
        <v>5395</v>
      </c>
    </row>
    <row r="4958" spans="1:17" x14ac:dyDescent="0.25">
      <c r="A4958" t="s">
        <v>12157</v>
      </c>
      <c r="B4958" t="s">
        <v>17</v>
      </c>
      <c r="C4958">
        <v>1</v>
      </c>
      <c r="D4958" t="s">
        <v>18</v>
      </c>
      <c r="E4958" t="s">
        <v>19</v>
      </c>
      <c r="F4958" s="1">
        <v>0.5</v>
      </c>
      <c r="G4958" t="s">
        <v>9167</v>
      </c>
      <c r="H4958" t="s">
        <v>12161</v>
      </c>
      <c r="I4958">
        <v>60</v>
      </c>
      <c r="J4958">
        <v>62</v>
      </c>
      <c r="K4958" s="4">
        <v>1.1111100111111E+24</v>
      </c>
      <c r="L4958" t="s">
        <v>12159</v>
      </c>
      <c r="M4958" t="s">
        <v>24</v>
      </c>
      <c r="N4958" t="s">
        <v>10501</v>
      </c>
      <c r="O4958" t="s">
        <v>66</v>
      </c>
      <c r="P4958" t="s">
        <v>20</v>
      </c>
      <c r="Q4958" t="s">
        <v>5396</v>
      </c>
    </row>
    <row r="4959" spans="1:17" x14ac:dyDescent="0.25">
      <c r="A4959" t="s">
        <v>12157</v>
      </c>
      <c r="B4959" t="s">
        <v>28</v>
      </c>
      <c r="C4959">
        <v>1</v>
      </c>
      <c r="D4959" t="s">
        <v>18</v>
      </c>
      <c r="E4959" t="s">
        <v>42</v>
      </c>
      <c r="F4959" s="1">
        <v>0.54166666666666663</v>
      </c>
      <c r="G4959" t="s">
        <v>9282</v>
      </c>
      <c r="H4959" t="s">
        <v>12162</v>
      </c>
      <c r="I4959">
        <v>60</v>
      </c>
      <c r="J4959">
        <v>61</v>
      </c>
      <c r="K4959" s="4">
        <v>1.111100111111E+23</v>
      </c>
      <c r="L4959" t="s">
        <v>12159</v>
      </c>
      <c r="M4959" t="s">
        <v>24</v>
      </c>
      <c r="N4959" t="s">
        <v>10501</v>
      </c>
      <c r="O4959" t="s">
        <v>66</v>
      </c>
      <c r="P4959" t="s">
        <v>20</v>
      </c>
      <c r="Q4959" t="s">
        <v>5397</v>
      </c>
    </row>
    <row r="4960" spans="1:17" x14ac:dyDescent="0.25">
      <c r="A4960" t="s">
        <v>12163</v>
      </c>
      <c r="B4960" t="s">
        <v>405</v>
      </c>
      <c r="C4960">
        <v>1</v>
      </c>
      <c r="D4960" t="s">
        <v>18</v>
      </c>
      <c r="E4960" t="s">
        <v>33</v>
      </c>
      <c r="F4960" s="1">
        <v>0.375</v>
      </c>
      <c r="G4960" t="s">
        <v>12164</v>
      </c>
      <c r="H4960" t="s">
        <v>12165</v>
      </c>
      <c r="I4960">
        <v>150</v>
      </c>
      <c r="J4960">
        <v>0</v>
      </c>
      <c r="K4960" s="4">
        <v>1.1111110001111099E+44</v>
      </c>
      <c r="L4960" t="s">
        <v>12166</v>
      </c>
      <c r="M4960" t="s">
        <v>24</v>
      </c>
      <c r="N4960" t="s">
        <v>10501</v>
      </c>
      <c r="O4960" t="s">
        <v>25</v>
      </c>
      <c r="P4960" t="s">
        <v>395</v>
      </c>
      <c r="Q4960" t="s">
        <v>5398</v>
      </c>
    </row>
    <row r="4961" spans="1:17" x14ac:dyDescent="0.25">
      <c r="A4961" t="s">
        <v>12163</v>
      </c>
      <c r="B4961" t="s">
        <v>405</v>
      </c>
      <c r="C4961">
        <v>2</v>
      </c>
      <c r="D4961" t="s">
        <v>18</v>
      </c>
      <c r="E4961" t="s">
        <v>29</v>
      </c>
      <c r="F4961" s="1">
        <v>0.625</v>
      </c>
      <c r="G4961" t="s">
        <v>12167</v>
      </c>
      <c r="H4961" t="s">
        <v>12168</v>
      </c>
      <c r="I4961">
        <v>150</v>
      </c>
      <c r="J4961">
        <v>26</v>
      </c>
      <c r="K4961" s="4">
        <v>1.1111010001111099E+44</v>
      </c>
      <c r="L4961" t="s">
        <v>12166</v>
      </c>
      <c r="M4961" t="s">
        <v>24</v>
      </c>
      <c r="N4961" t="s">
        <v>10501</v>
      </c>
      <c r="O4961" t="s">
        <v>25</v>
      </c>
      <c r="P4961" t="s">
        <v>395</v>
      </c>
      <c r="Q4961" t="s">
        <v>5399</v>
      </c>
    </row>
    <row r="4962" spans="1:17" x14ac:dyDescent="0.25">
      <c r="A4962" t="s">
        <v>12163</v>
      </c>
      <c r="B4962" t="s">
        <v>405</v>
      </c>
      <c r="C4962">
        <v>3</v>
      </c>
      <c r="D4962" t="s">
        <v>18</v>
      </c>
      <c r="E4962" t="s">
        <v>29</v>
      </c>
      <c r="F4962" s="1">
        <v>0.5</v>
      </c>
      <c r="G4962" t="s">
        <v>12169</v>
      </c>
      <c r="H4962" t="s">
        <v>12168</v>
      </c>
      <c r="I4962">
        <v>150</v>
      </c>
      <c r="J4962">
        <v>35</v>
      </c>
      <c r="K4962" s="4">
        <v>1.1111010001111099E+44</v>
      </c>
      <c r="L4962" t="s">
        <v>12166</v>
      </c>
      <c r="M4962" t="s">
        <v>24</v>
      </c>
      <c r="N4962" t="s">
        <v>10501</v>
      </c>
      <c r="O4962" t="s">
        <v>25</v>
      </c>
      <c r="P4962" t="s">
        <v>395</v>
      </c>
      <c r="Q4962" t="s">
        <v>5400</v>
      </c>
    </row>
    <row r="4963" spans="1:17" x14ac:dyDescent="0.25">
      <c r="A4963" t="s">
        <v>12163</v>
      </c>
      <c r="B4963" t="s">
        <v>17</v>
      </c>
      <c r="C4963">
        <v>1</v>
      </c>
      <c r="D4963" t="s">
        <v>18</v>
      </c>
      <c r="E4963" t="s">
        <v>19</v>
      </c>
      <c r="F4963" s="1">
        <v>0.54166666666666663</v>
      </c>
      <c r="G4963" t="s">
        <v>9167</v>
      </c>
      <c r="H4963" t="s">
        <v>12170</v>
      </c>
      <c r="I4963">
        <v>60</v>
      </c>
      <c r="J4963">
        <v>69</v>
      </c>
      <c r="K4963" s="4">
        <v>1.1111010001111099E+44</v>
      </c>
      <c r="L4963" t="s">
        <v>12166</v>
      </c>
      <c r="M4963" t="s">
        <v>24</v>
      </c>
      <c r="N4963" t="s">
        <v>10501</v>
      </c>
      <c r="O4963" t="s">
        <v>25</v>
      </c>
      <c r="P4963" t="s">
        <v>20</v>
      </c>
      <c r="Q4963" t="s">
        <v>5401</v>
      </c>
    </row>
    <row r="4964" spans="1:17" x14ac:dyDescent="0.25">
      <c r="A4964" t="s">
        <v>12163</v>
      </c>
      <c r="B4964" t="s">
        <v>28</v>
      </c>
      <c r="C4964">
        <v>1</v>
      </c>
      <c r="D4964" t="s">
        <v>18</v>
      </c>
      <c r="E4964" t="s">
        <v>42</v>
      </c>
      <c r="F4964" s="1">
        <v>0.5</v>
      </c>
      <c r="G4964" t="s">
        <v>9167</v>
      </c>
      <c r="H4964" t="s">
        <v>12171</v>
      </c>
      <c r="I4964">
        <v>60</v>
      </c>
      <c r="J4964">
        <v>67</v>
      </c>
      <c r="K4964" s="4">
        <v>1.1111110001111099E+44</v>
      </c>
      <c r="L4964" t="s">
        <v>12166</v>
      </c>
      <c r="M4964" t="s">
        <v>24</v>
      </c>
      <c r="N4964" t="s">
        <v>10501</v>
      </c>
      <c r="O4964" t="s">
        <v>25</v>
      </c>
      <c r="P4964" t="s">
        <v>20</v>
      </c>
      <c r="Q4964" t="s">
        <v>5402</v>
      </c>
    </row>
    <row r="4965" spans="1:17" x14ac:dyDescent="0.25">
      <c r="A4965" t="s">
        <v>12172</v>
      </c>
      <c r="B4965" t="s">
        <v>405</v>
      </c>
      <c r="C4965">
        <v>1</v>
      </c>
      <c r="D4965" t="s">
        <v>18</v>
      </c>
      <c r="E4965" t="s">
        <v>29</v>
      </c>
      <c r="F4965" s="1">
        <v>0.47916666666666669</v>
      </c>
      <c r="G4965" t="s">
        <v>12152</v>
      </c>
      <c r="H4965" t="s">
        <v>12173</v>
      </c>
      <c r="I4965">
        <v>150</v>
      </c>
      <c r="J4965">
        <v>21</v>
      </c>
      <c r="K4965" s="4">
        <v>1.11111000111E+24</v>
      </c>
      <c r="L4965" t="s">
        <v>12174</v>
      </c>
      <c r="M4965" t="s">
        <v>24</v>
      </c>
      <c r="N4965" t="s">
        <v>10501</v>
      </c>
      <c r="O4965" t="s">
        <v>66</v>
      </c>
      <c r="P4965" t="s">
        <v>395</v>
      </c>
      <c r="Q4965" t="s">
        <v>5403</v>
      </c>
    </row>
    <row r="4966" spans="1:17" x14ac:dyDescent="0.25">
      <c r="A4966" t="s">
        <v>12172</v>
      </c>
      <c r="B4966" t="s">
        <v>405</v>
      </c>
      <c r="C4966">
        <v>2</v>
      </c>
      <c r="D4966" t="s">
        <v>18</v>
      </c>
      <c r="E4966" t="s">
        <v>33</v>
      </c>
      <c r="F4966" s="1">
        <v>0.52083333333333337</v>
      </c>
      <c r="G4966" t="s">
        <v>12152</v>
      </c>
      <c r="H4966" t="s">
        <v>12175</v>
      </c>
      <c r="I4966">
        <v>150</v>
      </c>
      <c r="J4966">
        <v>15</v>
      </c>
      <c r="K4966" s="4">
        <v>1.11111000111E+24</v>
      </c>
      <c r="L4966" t="s">
        <v>12174</v>
      </c>
      <c r="M4966" t="s">
        <v>24</v>
      </c>
      <c r="N4966" t="s">
        <v>10501</v>
      </c>
      <c r="O4966" t="s">
        <v>66</v>
      </c>
      <c r="P4966" t="s">
        <v>395</v>
      </c>
      <c r="Q4966" t="s">
        <v>5404</v>
      </c>
    </row>
    <row r="4967" spans="1:17" x14ac:dyDescent="0.25">
      <c r="A4967" t="s">
        <v>12172</v>
      </c>
      <c r="B4967" t="s">
        <v>405</v>
      </c>
      <c r="C4967">
        <v>3</v>
      </c>
      <c r="D4967" t="s">
        <v>18</v>
      </c>
      <c r="E4967" t="s">
        <v>33</v>
      </c>
      <c r="F4967" s="1">
        <v>0.375</v>
      </c>
      <c r="G4967" t="s">
        <v>12152</v>
      </c>
      <c r="H4967" t="s">
        <v>12175</v>
      </c>
      <c r="I4967">
        <v>150</v>
      </c>
      <c r="J4967">
        <v>21</v>
      </c>
      <c r="K4967" s="4">
        <v>1.11111000111E+24</v>
      </c>
      <c r="L4967" t="s">
        <v>12174</v>
      </c>
      <c r="M4967" t="s">
        <v>24</v>
      </c>
      <c r="N4967" t="s">
        <v>10501</v>
      </c>
      <c r="O4967" t="s">
        <v>66</v>
      </c>
      <c r="P4967" t="s">
        <v>395</v>
      </c>
      <c r="Q4967" t="s">
        <v>5405</v>
      </c>
    </row>
    <row r="4968" spans="1:17" x14ac:dyDescent="0.25">
      <c r="A4968" t="s">
        <v>12172</v>
      </c>
      <c r="B4968" t="s">
        <v>17</v>
      </c>
      <c r="C4968">
        <v>1</v>
      </c>
      <c r="D4968" t="s">
        <v>18</v>
      </c>
      <c r="E4968" t="s">
        <v>19</v>
      </c>
      <c r="F4968" s="1">
        <v>0.45833333333333331</v>
      </c>
      <c r="G4968" t="s">
        <v>9354</v>
      </c>
      <c r="H4968" t="s">
        <v>12176</v>
      </c>
      <c r="I4968">
        <v>60</v>
      </c>
      <c r="J4968">
        <v>59</v>
      </c>
      <c r="K4968" s="4">
        <v>1.1111100111111E+24</v>
      </c>
      <c r="L4968" t="s">
        <v>12174</v>
      </c>
      <c r="M4968" t="s">
        <v>24</v>
      </c>
      <c r="N4968" t="s">
        <v>10501</v>
      </c>
      <c r="O4968" t="s">
        <v>66</v>
      </c>
      <c r="P4968" t="s">
        <v>20</v>
      </c>
      <c r="Q4968" t="s">
        <v>5406</v>
      </c>
    </row>
    <row r="4969" spans="1:17" x14ac:dyDescent="0.25">
      <c r="A4969" t="s">
        <v>12172</v>
      </c>
      <c r="B4969" t="s">
        <v>28</v>
      </c>
      <c r="C4969">
        <v>1</v>
      </c>
      <c r="D4969" t="s">
        <v>18</v>
      </c>
      <c r="E4969" t="s">
        <v>42</v>
      </c>
      <c r="F4969" s="1">
        <v>0.58333333333333337</v>
      </c>
      <c r="G4969" t="s">
        <v>9267</v>
      </c>
      <c r="H4969" t="s">
        <v>12177</v>
      </c>
      <c r="I4969">
        <v>60</v>
      </c>
      <c r="J4969">
        <v>59</v>
      </c>
      <c r="K4969" s="4">
        <v>1.1111100111111E+24</v>
      </c>
      <c r="L4969" t="s">
        <v>12174</v>
      </c>
      <c r="M4969" t="s">
        <v>24</v>
      </c>
      <c r="N4969" t="s">
        <v>10501</v>
      </c>
      <c r="O4969" t="s">
        <v>66</v>
      </c>
      <c r="P4969" t="s">
        <v>20</v>
      </c>
      <c r="Q4969" t="s">
        <v>5407</v>
      </c>
    </row>
    <row r="4970" spans="1:17" x14ac:dyDescent="0.25">
      <c r="A4970" t="s">
        <v>12178</v>
      </c>
      <c r="B4970" t="s">
        <v>565</v>
      </c>
      <c r="C4970">
        <v>1</v>
      </c>
      <c r="D4970" t="s">
        <v>18</v>
      </c>
      <c r="E4970" t="s">
        <v>530</v>
      </c>
      <c r="F4970" s="1">
        <v>0.375</v>
      </c>
      <c r="G4970" t="s">
        <v>5408</v>
      </c>
      <c r="H4970" t="s">
        <v>12179</v>
      </c>
      <c r="I4970">
        <v>480</v>
      </c>
      <c r="J4970">
        <v>29</v>
      </c>
      <c r="K4970" s="4">
        <v>9.9999999999999998E+37</v>
      </c>
      <c r="L4970" t="s">
        <v>12180</v>
      </c>
      <c r="M4970" t="s">
        <v>623</v>
      </c>
      <c r="N4970" t="s">
        <v>10501</v>
      </c>
      <c r="O4970" t="s">
        <v>25</v>
      </c>
      <c r="P4970" t="s">
        <v>9544</v>
      </c>
      <c r="Q4970" t="s">
        <v>5409</v>
      </c>
    </row>
    <row r="4971" spans="1:17" x14ac:dyDescent="0.25">
      <c r="A4971" t="s">
        <v>12178</v>
      </c>
      <c r="B4971" t="s">
        <v>565</v>
      </c>
      <c r="C4971">
        <v>2</v>
      </c>
      <c r="D4971" t="s">
        <v>18</v>
      </c>
      <c r="E4971" t="s">
        <v>33</v>
      </c>
      <c r="F4971" s="1">
        <v>0.375</v>
      </c>
      <c r="G4971" t="s">
        <v>5358</v>
      </c>
      <c r="H4971" t="s">
        <v>12181</v>
      </c>
      <c r="I4971">
        <v>480</v>
      </c>
      <c r="J4971">
        <v>28</v>
      </c>
      <c r="K4971" s="4">
        <v>9.9999999999999995E+36</v>
      </c>
      <c r="L4971" t="s">
        <v>12180</v>
      </c>
      <c r="M4971" t="s">
        <v>623</v>
      </c>
      <c r="N4971" t="s">
        <v>10501</v>
      </c>
      <c r="O4971" t="s">
        <v>25</v>
      </c>
      <c r="P4971" t="s">
        <v>9544</v>
      </c>
      <c r="Q4971" t="s">
        <v>5410</v>
      </c>
    </row>
    <row r="4972" spans="1:17" x14ac:dyDescent="0.25">
      <c r="A4972" t="s">
        <v>12178</v>
      </c>
      <c r="B4972" t="s">
        <v>17</v>
      </c>
      <c r="C4972">
        <v>1</v>
      </c>
      <c r="D4972" t="s">
        <v>18</v>
      </c>
      <c r="E4972" t="s">
        <v>29</v>
      </c>
      <c r="F4972" s="1">
        <v>0.41666666666666669</v>
      </c>
      <c r="G4972" t="s">
        <v>9239</v>
      </c>
      <c r="H4972" t="s">
        <v>12182</v>
      </c>
      <c r="I4972">
        <v>60</v>
      </c>
      <c r="J4972">
        <v>57</v>
      </c>
      <c r="K4972" s="4">
        <v>1.000001E+44</v>
      </c>
      <c r="L4972" t="s">
        <v>12180</v>
      </c>
      <c r="M4972" t="s">
        <v>24</v>
      </c>
      <c r="N4972" t="s">
        <v>10501</v>
      </c>
      <c r="O4972" t="s">
        <v>25</v>
      </c>
      <c r="P4972" t="s">
        <v>20</v>
      </c>
      <c r="Q4972" t="s">
        <v>5411</v>
      </c>
    </row>
    <row r="4973" spans="1:17" x14ac:dyDescent="0.25">
      <c r="A4973" t="s">
        <v>12183</v>
      </c>
      <c r="B4973" t="s">
        <v>565</v>
      </c>
      <c r="C4973">
        <v>1</v>
      </c>
      <c r="D4973" t="s">
        <v>18</v>
      </c>
      <c r="E4973" t="s">
        <v>19</v>
      </c>
      <c r="F4973" s="1">
        <v>0.375</v>
      </c>
      <c r="G4973" t="s">
        <v>621</v>
      </c>
      <c r="H4973" t="s">
        <v>12184</v>
      </c>
      <c r="I4973">
        <v>480</v>
      </c>
      <c r="J4973">
        <v>30</v>
      </c>
      <c r="K4973" s="4">
        <v>9.9999999999999993E+44</v>
      </c>
      <c r="L4973" t="s">
        <v>12185</v>
      </c>
      <c r="M4973" t="s">
        <v>623</v>
      </c>
      <c r="N4973" t="s">
        <v>10501</v>
      </c>
      <c r="O4973" t="s">
        <v>1383</v>
      </c>
      <c r="P4973" t="s">
        <v>9544</v>
      </c>
      <c r="Q4973" t="s">
        <v>5412</v>
      </c>
    </row>
    <row r="4974" spans="1:17" x14ac:dyDescent="0.25">
      <c r="A4974" t="s">
        <v>12183</v>
      </c>
      <c r="B4974" t="s">
        <v>565</v>
      </c>
      <c r="C4974">
        <v>2</v>
      </c>
      <c r="D4974" t="s">
        <v>18</v>
      </c>
      <c r="E4974" t="s">
        <v>19</v>
      </c>
      <c r="F4974" s="1">
        <v>0.375</v>
      </c>
      <c r="G4974" t="s">
        <v>717</v>
      </c>
      <c r="H4974" t="s">
        <v>5313</v>
      </c>
      <c r="I4974">
        <v>480</v>
      </c>
      <c r="J4974">
        <v>25</v>
      </c>
      <c r="K4974" s="4">
        <v>9.9999999999999993E+44</v>
      </c>
      <c r="L4974" t="s">
        <v>12185</v>
      </c>
      <c r="M4974" t="s">
        <v>623</v>
      </c>
      <c r="N4974" t="s">
        <v>10501</v>
      </c>
      <c r="O4974" t="s">
        <v>1383</v>
      </c>
      <c r="P4974" t="s">
        <v>9544</v>
      </c>
      <c r="Q4974" t="s">
        <v>5413</v>
      </c>
    </row>
    <row r="4975" spans="1:17" x14ac:dyDescent="0.25">
      <c r="A4975" t="s">
        <v>12186</v>
      </c>
      <c r="B4975" t="s">
        <v>565</v>
      </c>
      <c r="C4975">
        <v>1</v>
      </c>
      <c r="D4975" t="s">
        <v>18</v>
      </c>
      <c r="E4975" t="s">
        <v>530</v>
      </c>
      <c r="F4975" s="1">
        <v>0.375</v>
      </c>
      <c r="G4975" t="s">
        <v>12187</v>
      </c>
      <c r="H4975" t="s">
        <v>38</v>
      </c>
      <c r="I4975">
        <v>480</v>
      </c>
      <c r="J4975">
        <v>55</v>
      </c>
      <c r="K4975" s="4">
        <v>9.9999999999999995E+32</v>
      </c>
      <c r="L4975" t="s">
        <v>12188</v>
      </c>
      <c r="M4975" t="s">
        <v>623</v>
      </c>
      <c r="N4975" t="s">
        <v>10501</v>
      </c>
      <c r="O4975" t="s">
        <v>25</v>
      </c>
      <c r="P4975" t="s">
        <v>9544</v>
      </c>
      <c r="Q4975" t="s">
        <v>5414</v>
      </c>
    </row>
    <row r="4976" spans="1:17" x14ac:dyDescent="0.25">
      <c r="A4976" t="s">
        <v>12186</v>
      </c>
      <c r="B4976" t="s">
        <v>17</v>
      </c>
      <c r="C4976">
        <v>1</v>
      </c>
      <c r="D4976" t="s">
        <v>18</v>
      </c>
      <c r="E4976" t="s">
        <v>19</v>
      </c>
      <c r="F4976" s="1">
        <v>0.58333333333333337</v>
      </c>
      <c r="G4976" t="s">
        <v>9282</v>
      </c>
      <c r="H4976" t="s">
        <v>12189</v>
      </c>
      <c r="I4976">
        <v>60</v>
      </c>
      <c r="J4976">
        <v>55</v>
      </c>
      <c r="K4976" s="4">
        <v>1.1111010001111099E+44</v>
      </c>
      <c r="L4976" t="s">
        <v>12188</v>
      </c>
      <c r="M4976" t="s">
        <v>24</v>
      </c>
      <c r="N4976" t="s">
        <v>10501</v>
      </c>
      <c r="O4976" t="s">
        <v>25</v>
      </c>
      <c r="P4976" t="s">
        <v>20</v>
      </c>
      <c r="Q4976" t="s">
        <v>5415</v>
      </c>
    </row>
    <row r="4977" spans="1:17" x14ac:dyDescent="0.25">
      <c r="A4977" t="s">
        <v>12186</v>
      </c>
      <c r="B4977" t="s">
        <v>28</v>
      </c>
      <c r="C4977">
        <v>1</v>
      </c>
      <c r="D4977" t="s">
        <v>18</v>
      </c>
      <c r="E4977" t="s">
        <v>37</v>
      </c>
      <c r="F4977" s="1">
        <v>0.41666666666666669</v>
      </c>
      <c r="G4977" t="s">
        <v>9354</v>
      </c>
      <c r="H4977" t="s">
        <v>12190</v>
      </c>
      <c r="I4977">
        <v>60</v>
      </c>
      <c r="J4977">
        <v>55</v>
      </c>
      <c r="K4977" s="4">
        <v>1.11101100011111E+44</v>
      </c>
      <c r="L4977" t="s">
        <v>12188</v>
      </c>
      <c r="M4977" t="s">
        <v>24</v>
      </c>
      <c r="N4977" t="s">
        <v>10501</v>
      </c>
      <c r="O4977" t="s">
        <v>25</v>
      </c>
      <c r="P4977" t="s">
        <v>20</v>
      </c>
      <c r="Q4977" t="s">
        <v>5416</v>
      </c>
    </row>
    <row r="4978" spans="1:17" x14ac:dyDescent="0.25">
      <c r="A4978" t="s">
        <v>12191</v>
      </c>
      <c r="B4978" t="s">
        <v>17</v>
      </c>
      <c r="C4978">
        <v>1</v>
      </c>
      <c r="D4978" t="s">
        <v>18</v>
      </c>
      <c r="E4978" t="s">
        <v>29</v>
      </c>
      <c r="F4978" s="1">
        <v>0.375</v>
      </c>
      <c r="G4978" t="s">
        <v>9349</v>
      </c>
      <c r="H4978" t="s">
        <v>12192</v>
      </c>
      <c r="I4978">
        <v>120</v>
      </c>
      <c r="J4978">
        <v>23</v>
      </c>
      <c r="K4978" s="4">
        <v>1.1111E+44</v>
      </c>
      <c r="L4978" t="s">
        <v>12193</v>
      </c>
      <c r="M4978" t="s">
        <v>24</v>
      </c>
      <c r="N4978" t="s">
        <v>10501</v>
      </c>
      <c r="O4978" t="s">
        <v>25</v>
      </c>
      <c r="P4978" t="s">
        <v>20</v>
      </c>
      <c r="Q4978" t="s">
        <v>5417</v>
      </c>
    </row>
    <row r="4979" spans="1:17" x14ac:dyDescent="0.25">
      <c r="A4979" t="s">
        <v>12191</v>
      </c>
      <c r="B4979" t="s">
        <v>44</v>
      </c>
      <c r="C4979">
        <v>1</v>
      </c>
      <c r="D4979" t="s">
        <v>18</v>
      </c>
      <c r="E4979" t="s">
        <v>42</v>
      </c>
      <c r="F4979" s="1">
        <v>0.70833333333333337</v>
      </c>
      <c r="G4979" t="s">
        <v>12064</v>
      </c>
      <c r="H4979" t="s">
        <v>12065</v>
      </c>
      <c r="I4979">
        <v>180</v>
      </c>
      <c r="J4979">
        <v>23</v>
      </c>
      <c r="K4979" s="4">
        <v>1.1111110001111099E+44</v>
      </c>
      <c r="L4979" t="s">
        <v>38</v>
      </c>
      <c r="M4979" t="s">
        <v>24</v>
      </c>
      <c r="N4979" t="s">
        <v>10501</v>
      </c>
      <c r="O4979" t="s">
        <v>25</v>
      </c>
      <c r="P4979" t="s">
        <v>45</v>
      </c>
      <c r="Q4979" t="s">
        <v>5418</v>
      </c>
    </row>
    <row r="4980" spans="1:17" x14ac:dyDescent="0.25">
      <c r="A4980" t="s">
        <v>12194</v>
      </c>
      <c r="B4980" t="s">
        <v>17</v>
      </c>
      <c r="C4980">
        <v>1</v>
      </c>
      <c r="D4980" t="s">
        <v>18</v>
      </c>
      <c r="E4980" t="s">
        <v>19</v>
      </c>
      <c r="F4980" s="1">
        <v>0.375</v>
      </c>
      <c r="G4980" t="s">
        <v>12195</v>
      </c>
      <c r="H4980" t="s">
        <v>12196</v>
      </c>
      <c r="I4980">
        <v>120</v>
      </c>
      <c r="J4980">
        <v>9</v>
      </c>
      <c r="K4980" s="4">
        <v>1.1111100111111E+24</v>
      </c>
      <c r="L4980" t="s">
        <v>12193</v>
      </c>
      <c r="M4980" t="s">
        <v>24</v>
      </c>
      <c r="N4980" t="s">
        <v>10501</v>
      </c>
      <c r="O4980" t="s">
        <v>66</v>
      </c>
      <c r="P4980" t="s">
        <v>20</v>
      </c>
      <c r="Q4980" t="s">
        <v>5419</v>
      </c>
    </row>
    <row r="4981" spans="1:17" x14ac:dyDescent="0.25">
      <c r="A4981" t="s">
        <v>12194</v>
      </c>
      <c r="B4981" t="s">
        <v>44</v>
      </c>
      <c r="C4981">
        <v>1</v>
      </c>
      <c r="D4981" t="s">
        <v>18</v>
      </c>
      <c r="E4981" t="s">
        <v>42</v>
      </c>
      <c r="F4981" s="1">
        <v>0.41666666666666669</v>
      </c>
      <c r="G4981" t="s">
        <v>9156</v>
      </c>
      <c r="H4981" t="s">
        <v>38</v>
      </c>
      <c r="I4981">
        <v>180</v>
      </c>
      <c r="J4981">
        <v>9</v>
      </c>
      <c r="K4981" s="4">
        <v>1.1111100111111E+24</v>
      </c>
      <c r="L4981" t="s">
        <v>12193</v>
      </c>
      <c r="M4981" t="s">
        <v>24</v>
      </c>
      <c r="N4981" t="s">
        <v>10501</v>
      </c>
      <c r="O4981" t="s">
        <v>66</v>
      </c>
      <c r="P4981" t="s">
        <v>45</v>
      </c>
      <c r="Q4981" t="s">
        <v>5420</v>
      </c>
    </row>
    <row r="4982" spans="1:17" x14ac:dyDescent="0.25">
      <c r="A4982" t="s">
        <v>12197</v>
      </c>
      <c r="B4982" t="s">
        <v>405</v>
      </c>
      <c r="C4982">
        <v>1</v>
      </c>
      <c r="D4982" t="s">
        <v>18</v>
      </c>
      <c r="E4982" t="s">
        <v>29</v>
      </c>
      <c r="F4982" s="1">
        <v>0.375</v>
      </c>
      <c r="G4982" t="s">
        <v>12152</v>
      </c>
      <c r="H4982" t="s">
        <v>12198</v>
      </c>
      <c r="I4982">
        <v>150</v>
      </c>
      <c r="J4982">
        <v>43</v>
      </c>
      <c r="K4982" s="4">
        <v>1.1111100111111E+24</v>
      </c>
      <c r="L4982" t="s">
        <v>12199</v>
      </c>
      <c r="M4982" t="s">
        <v>24</v>
      </c>
      <c r="N4982" t="s">
        <v>10501</v>
      </c>
      <c r="O4982" t="s">
        <v>66</v>
      </c>
      <c r="P4982" t="s">
        <v>395</v>
      </c>
      <c r="Q4982" t="s">
        <v>5421</v>
      </c>
    </row>
    <row r="4983" spans="1:17" x14ac:dyDescent="0.25">
      <c r="A4983" t="s">
        <v>12197</v>
      </c>
      <c r="B4983" t="s">
        <v>17</v>
      </c>
      <c r="C4983">
        <v>1</v>
      </c>
      <c r="D4983" t="s">
        <v>18</v>
      </c>
      <c r="E4983" t="s">
        <v>19</v>
      </c>
      <c r="F4983" s="1">
        <v>0.66666666666666663</v>
      </c>
      <c r="G4983" t="s">
        <v>9358</v>
      </c>
      <c r="H4983" t="s">
        <v>12200</v>
      </c>
      <c r="I4983">
        <v>60</v>
      </c>
      <c r="J4983">
        <v>43</v>
      </c>
      <c r="K4983" s="4">
        <v>1.1111100111111E+24</v>
      </c>
      <c r="L4983" t="s">
        <v>12199</v>
      </c>
      <c r="M4983" t="s">
        <v>24</v>
      </c>
      <c r="N4983" t="s">
        <v>10501</v>
      </c>
      <c r="O4983" t="s">
        <v>66</v>
      </c>
      <c r="P4983" t="s">
        <v>20</v>
      </c>
      <c r="Q4983" t="s">
        <v>5422</v>
      </c>
    </row>
    <row r="4984" spans="1:17" x14ac:dyDescent="0.25">
      <c r="A4984" t="s">
        <v>12197</v>
      </c>
      <c r="B4984" t="s">
        <v>28</v>
      </c>
      <c r="C4984">
        <v>1</v>
      </c>
      <c r="D4984" t="s">
        <v>18</v>
      </c>
      <c r="E4984" t="s">
        <v>33</v>
      </c>
      <c r="F4984" s="1">
        <v>0.54166666666666663</v>
      </c>
      <c r="G4984" t="s">
        <v>9354</v>
      </c>
      <c r="H4984" t="s">
        <v>12201</v>
      </c>
      <c r="I4984">
        <v>60</v>
      </c>
      <c r="J4984">
        <v>42</v>
      </c>
      <c r="K4984" s="4">
        <v>1.1111100111111E+24</v>
      </c>
      <c r="L4984" t="s">
        <v>12199</v>
      </c>
      <c r="M4984" t="s">
        <v>24</v>
      </c>
      <c r="N4984" t="s">
        <v>10501</v>
      </c>
      <c r="O4984" t="s">
        <v>66</v>
      </c>
      <c r="P4984" t="s">
        <v>20</v>
      </c>
      <c r="Q4984" t="s">
        <v>5423</v>
      </c>
    </row>
    <row r="4985" spans="1:17" x14ac:dyDescent="0.25">
      <c r="A4985" t="s">
        <v>12202</v>
      </c>
      <c r="B4985" t="s">
        <v>565</v>
      </c>
      <c r="C4985">
        <v>1</v>
      </c>
      <c r="D4985" t="s">
        <v>18</v>
      </c>
      <c r="E4985" t="s">
        <v>530</v>
      </c>
      <c r="F4985" s="1">
        <v>0.375</v>
      </c>
      <c r="G4985" t="s">
        <v>38</v>
      </c>
      <c r="H4985" t="s">
        <v>5313</v>
      </c>
      <c r="I4985">
        <v>480</v>
      </c>
      <c r="J4985">
        <v>9</v>
      </c>
      <c r="K4985" s="4">
        <v>1E+41</v>
      </c>
      <c r="L4985" t="s">
        <v>38</v>
      </c>
      <c r="N4985" t="s">
        <v>10501</v>
      </c>
      <c r="O4985" t="s">
        <v>25</v>
      </c>
      <c r="P4985" t="s">
        <v>9544</v>
      </c>
      <c r="Q4985" t="s">
        <v>5424</v>
      </c>
    </row>
    <row r="4986" spans="1:17" x14ac:dyDescent="0.25">
      <c r="A4986" t="s">
        <v>12202</v>
      </c>
      <c r="B4986" t="s">
        <v>17</v>
      </c>
      <c r="C4986">
        <v>1</v>
      </c>
      <c r="D4986" t="s">
        <v>18</v>
      </c>
      <c r="E4986" t="s">
        <v>42</v>
      </c>
      <c r="F4986" s="1">
        <v>0.66666666666666663</v>
      </c>
      <c r="G4986" t="s">
        <v>9358</v>
      </c>
      <c r="H4986" t="s">
        <v>5378</v>
      </c>
      <c r="I4986">
        <v>120</v>
      </c>
      <c r="J4986">
        <v>9</v>
      </c>
      <c r="K4986" s="4">
        <v>1.1111110001111099E+44</v>
      </c>
      <c r="L4986" t="s">
        <v>12203</v>
      </c>
      <c r="M4986" t="s">
        <v>24</v>
      </c>
      <c r="N4986" t="s">
        <v>10501</v>
      </c>
      <c r="O4986" t="s">
        <v>25</v>
      </c>
      <c r="P4986" t="s">
        <v>20</v>
      </c>
      <c r="Q4986" t="s">
        <v>5425</v>
      </c>
    </row>
    <row r="4987" spans="1:17" x14ac:dyDescent="0.25">
      <c r="A4987" t="s">
        <v>12204</v>
      </c>
      <c r="B4987" t="s">
        <v>17</v>
      </c>
      <c r="C4987">
        <v>1</v>
      </c>
      <c r="D4987" t="s">
        <v>18</v>
      </c>
      <c r="E4987" t="s">
        <v>29</v>
      </c>
      <c r="F4987" s="1">
        <v>0.375</v>
      </c>
      <c r="G4987" t="s">
        <v>9156</v>
      </c>
      <c r="H4987" t="s">
        <v>5363</v>
      </c>
      <c r="I4987">
        <v>120</v>
      </c>
      <c r="J4987">
        <v>14</v>
      </c>
      <c r="K4987" s="4">
        <v>1.1111100111111E+24</v>
      </c>
      <c r="L4987" t="s">
        <v>12205</v>
      </c>
      <c r="M4987" t="s">
        <v>24</v>
      </c>
      <c r="N4987" t="s">
        <v>10501</v>
      </c>
      <c r="O4987" t="s">
        <v>66</v>
      </c>
      <c r="P4987" t="s">
        <v>20</v>
      </c>
      <c r="Q4987" t="s">
        <v>5426</v>
      </c>
    </row>
    <row r="4988" spans="1:17" x14ac:dyDescent="0.25">
      <c r="A4988" t="s">
        <v>12206</v>
      </c>
      <c r="B4988" t="s">
        <v>565</v>
      </c>
      <c r="C4988">
        <v>1</v>
      </c>
      <c r="D4988" t="s">
        <v>18</v>
      </c>
      <c r="E4988" t="s">
        <v>530</v>
      </c>
      <c r="F4988" s="1">
        <v>0.375</v>
      </c>
      <c r="G4988" t="s">
        <v>621</v>
      </c>
      <c r="H4988" t="s">
        <v>12207</v>
      </c>
      <c r="I4988">
        <v>480</v>
      </c>
      <c r="J4988">
        <v>10</v>
      </c>
      <c r="K4988" s="4">
        <v>1E+48</v>
      </c>
      <c r="L4988" t="s">
        <v>12208</v>
      </c>
      <c r="M4988" t="s">
        <v>623</v>
      </c>
      <c r="N4988" t="s">
        <v>10501</v>
      </c>
      <c r="O4988" t="s">
        <v>1383</v>
      </c>
      <c r="P4988" t="s">
        <v>9544</v>
      </c>
      <c r="Q4988" t="s">
        <v>5427</v>
      </c>
    </row>
    <row r="4989" spans="1:17" x14ac:dyDescent="0.25">
      <c r="A4989" t="s">
        <v>12206</v>
      </c>
      <c r="B4989" t="s">
        <v>17</v>
      </c>
      <c r="C4989">
        <v>1</v>
      </c>
      <c r="D4989" t="s">
        <v>18</v>
      </c>
      <c r="E4989" t="s">
        <v>19</v>
      </c>
      <c r="F4989" s="1">
        <v>0.375</v>
      </c>
      <c r="G4989" t="s">
        <v>9169</v>
      </c>
      <c r="H4989" t="s">
        <v>12209</v>
      </c>
      <c r="I4989">
        <v>120</v>
      </c>
      <c r="J4989">
        <v>10</v>
      </c>
      <c r="K4989" s="4">
        <v>1.1111E+44</v>
      </c>
      <c r="L4989" t="s">
        <v>12208</v>
      </c>
      <c r="M4989" t="s">
        <v>24</v>
      </c>
      <c r="N4989" t="s">
        <v>10501</v>
      </c>
      <c r="O4989" t="s">
        <v>1383</v>
      </c>
      <c r="P4989" t="s">
        <v>20</v>
      </c>
      <c r="Q4989" t="s">
        <v>5428</v>
      </c>
    </row>
    <row r="4990" spans="1:17" x14ac:dyDescent="0.25">
      <c r="A4990" t="s">
        <v>12210</v>
      </c>
      <c r="B4990" t="s">
        <v>565</v>
      </c>
      <c r="C4990">
        <v>1</v>
      </c>
      <c r="D4990" t="s">
        <v>18</v>
      </c>
      <c r="E4990" t="s">
        <v>530</v>
      </c>
      <c r="F4990" s="1">
        <v>0.375</v>
      </c>
      <c r="G4990" t="s">
        <v>38</v>
      </c>
      <c r="H4990" t="s">
        <v>5371</v>
      </c>
      <c r="I4990">
        <v>480</v>
      </c>
      <c r="J4990">
        <v>9</v>
      </c>
      <c r="K4990" s="4">
        <v>1E+16</v>
      </c>
      <c r="L4990" t="s">
        <v>12211</v>
      </c>
      <c r="N4990" t="s">
        <v>10501</v>
      </c>
      <c r="O4990" t="s">
        <v>66</v>
      </c>
      <c r="P4990" t="s">
        <v>9544</v>
      </c>
      <c r="Q4990" t="s">
        <v>5429</v>
      </c>
    </row>
    <row r="4991" spans="1:17" x14ac:dyDescent="0.25">
      <c r="A4991" t="s">
        <v>12210</v>
      </c>
      <c r="B4991" t="s">
        <v>3714</v>
      </c>
      <c r="C4991">
        <v>1</v>
      </c>
      <c r="D4991" t="s">
        <v>18</v>
      </c>
      <c r="E4991" t="s">
        <v>530</v>
      </c>
      <c r="F4991" s="1">
        <v>0.375</v>
      </c>
      <c r="G4991" t="s">
        <v>38</v>
      </c>
      <c r="H4991" t="s">
        <v>5371</v>
      </c>
      <c r="I4991">
        <v>480</v>
      </c>
      <c r="J4991">
        <v>9</v>
      </c>
      <c r="K4991" s="4">
        <v>10000000000000</v>
      </c>
      <c r="L4991" t="s">
        <v>12211</v>
      </c>
      <c r="N4991" t="s">
        <v>10501</v>
      </c>
      <c r="O4991" t="s">
        <v>66</v>
      </c>
      <c r="P4991" t="s">
        <v>9544</v>
      </c>
      <c r="Q4991" t="s">
        <v>5430</v>
      </c>
    </row>
    <row r="4992" spans="1:17" x14ac:dyDescent="0.25">
      <c r="A4992" t="s">
        <v>12210</v>
      </c>
      <c r="B4992" t="s">
        <v>17</v>
      </c>
      <c r="C4992">
        <v>1</v>
      </c>
      <c r="D4992" t="s">
        <v>18</v>
      </c>
      <c r="E4992" t="s">
        <v>42</v>
      </c>
      <c r="F4992" s="1">
        <v>0.375</v>
      </c>
      <c r="G4992" t="s">
        <v>9169</v>
      </c>
      <c r="H4992" t="s">
        <v>5371</v>
      </c>
      <c r="I4992">
        <v>120</v>
      </c>
      <c r="J4992">
        <v>9</v>
      </c>
      <c r="K4992" s="4">
        <v>1.1111100111111E+24</v>
      </c>
      <c r="L4992" t="s">
        <v>12211</v>
      </c>
      <c r="M4992" t="s">
        <v>24</v>
      </c>
      <c r="N4992" t="s">
        <v>10501</v>
      </c>
      <c r="O4992" t="s">
        <v>66</v>
      </c>
      <c r="P4992" t="s">
        <v>20</v>
      </c>
      <c r="Q4992" t="s">
        <v>5431</v>
      </c>
    </row>
    <row r="4993" spans="1:17" x14ac:dyDescent="0.25">
      <c r="A4993" t="s">
        <v>12212</v>
      </c>
      <c r="B4993" t="s">
        <v>565</v>
      </c>
      <c r="C4993">
        <v>1</v>
      </c>
      <c r="D4993" t="s">
        <v>18</v>
      </c>
      <c r="E4993" t="s">
        <v>530</v>
      </c>
      <c r="F4993" s="1">
        <v>0.375</v>
      </c>
      <c r="G4993" t="s">
        <v>38</v>
      </c>
      <c r="H4993" t="s">
        <v>5313</v>
      </c>
      <c r="I4993">
        <v>480</v>
      </c>
      <c r="J4993">
        <v>11</v>
      </c>
      <c r="K4993" s="4">
        <v>1E+41</v>
      </c>
      <c r="L4993" t="s">
        <v>38</v>
      </c>
      <c r="N4993" t="s">
        <v>10501</v>
      </c>
      <c r="O4993" t="s">
        <v>25</v>
      </c>
      <c r="P4993" t="s">
        <v>9544</v>
      </c>
      <c r="Q4993" t="s">
        <v>5432</v>
      </c>
    </row>
    <row r="4994" spans="1:17" x14ac:dyDescent="0.25">
      <c r="A4994" t="s">
        <v>12212</v>
      </c>
      <c r="B4994" t="s">
        <v>3714</v>
      </c>
      <c r="C4994">
        <v>1</v>
      </c>
      <c r="D4994" t="s">
        <v>18</v>
      </c>
      <c r="E4994" t="s">
        <v>530</v>
      </c>
      <c r="F4994" s="1">
        <v>0.375</v>
      </c>
      <c r="G4994" t="s">
        <v>38</v>
      </c>
      <c r="H4994" t="s">
        <v>5313</v>
      </c>
      <c r="I4994">
        <v>480</v>
      </c>
      <c r="J4994">
        <v>11</v>
      </c>
      <c r="K4994" s="4">
        <v>9.9999999999999995E+33</v>
      </c>
      <c r="L4994" t="s">
        <v>12213</v>
      </c>
      <c r="N4994" t="s">
        <v>10501</v>
      </c>
      <c r="O4994" t="s">
        <v>25</v>
      </c>
      <c r="P4994" t="s">
        <v>9544</v>
      </c>
      <c r="Q4994" t="s">
        <v>5433</v>
      </c>
    </row>
    <row r="4995" spans="1:17" x14ac:dyDescent="0.25">
      <c r="A4995" t="s">
        <v>12212</v>
      </c>
      <c r="B4995" t="s">
        <v>17</v>
      </c>
      <c r="C4995">
        <v>1</v>
      </c>
      <c r="D4995" t="s">
        <v>18</v>
      </c>
      <c r="E4995" t="s">
        <v>19</v>
      </c>
      <c r="F4995" s="1">
        <v>0.45833333333333331</v>
      </c>
      <c r="G4995" t="s">
        <v>9169</v>
      </c>
      <c r="H4995" t="s">
        <v>5313</v>
      </c>
      <c r="I4995">
        <v>120</v>
      </c>
      <c r="J4995">
        <v>11</v>
      </c>
      <c r="K4995" s="4">
        <v>1.1111010001111099E+44</v>
      </c>
      <c r="L4995" t="s">
        <v>12213</v>
      </c>
      <c r="M4995" t="s">
        <v>24</v>
      </c>
      <c r="N4995" t="s">
        <v>10501</v>
      </c>
      <c r="O4995" t="s">
        <v>25</v>
      </c>
      <c r="P4995" t="s">
        <v>20</v>
      </c>
      <c r="Q4995" t="s">
        <v>5434</v>
      </c>
    </row>
    <row r="4996" spans="1:17" x14ac:dyDescent="0.25">
      <c r="A4996" t="s">
        <v>12214</v>
      </c>
      <c r="B4996" t="s">
        <v>17</v>
      </c>
      <c r="C4996">
        <v>1</v>
      </c>
      <c r="D4996" t="s">
        <v>18</v>
      </c>
      <c r="E4996" t="s">
        <v>33</v>
      </c>
      <c r="F4996" s="1">
        <v>0.375</v>
      </c>
      <c r="G4996" t="s">
        <v>9169</v>
      </c>
      <c r="H4996" t="s">
        <v>262</v>
      </c>
      <c r="I4996">
        <v>120</v>
      </c>
      <c r="J4996">
        <v>9</v>
      </c>
      <c r="K4996" s="4">
        <v>1.1111100111111E+24</v>
      </c>
      <c r="L4996" t="s">
        <v>12215</v>
      </c>
      <c r="M4996" t="s">
        <v>24</v>
      </c>
      <c r="N4996" t="s">
        <v>10501</v>
      </c>
      <c r="O4996" t="s">
        <v>66</v>
      </c>
      <c r="P4996" t="s">
        <v>20</v>
      </c>
      <c r="Q4996" t="s">
        <v>5435</v>
      </c>
    </row>
    <row r="4997" spans="1:17" x14ac:dyDescent="0.25">
      <c r="A4997" t="s">
        <v>12216</v>
      </c>
      <c r="B4997" t="s">
        <v>565</v>
      </c>
      <c r="C4997">
        <v>1</v>
      </c>
      <c r="D4997" t="s">
        <v>18</v>
      </c>
      <c r="E4997" t="s">
        <v>530</v>
      </c>
      <c r="F4997" s="1">
        <v>0.375</v>
      </c>
      <c r="G4997" t="s">
        <v>5340</v>
      </c>
      <c r="H4997" t="s">
        <v>5328</v>
      </c>
      <c r="I4997">
        <v>480</v>
      </c>
      <c r="J4997">
        <v>6</v>
      </c>
      <c r="K4997" s="4">
        <v>1.0000000000000001E+32</v>
      </c>
      <c r="L4997" t="s">
        <v>12217</v>
      </c>
      <c r="M4997" t="s">
        <v>623</v>
      </c>
      <c r="N4997" t="s">
        <v>10501</v>
      </c>
      <c r="O4997" t="s">
        <v>25</v>
      </c>
      <c r="P4997" t="s">
        <v>9544</v>
      </c>
      <c r="Q4997" t="s">
        <v>5436</v>
      </c>
    </row>
    <row r="4998" spans="1:17" x14ac:dyDescent="0.25">
      <c r="A4998" t="s">
        <v>12216</v>
      </c>
      <c r="B4998" t="s">
        <v>405</v>
      </c>
      <c r="C4998">
        <v>1</v>
      </c>
      <c r="D4998" t="s">
        <v>18</v>
      </c>
      <c r="E4998" t="s">
        <v>42</v>
      </c>
      <c r="F4998" s="1">
        <v>0.54166666666666663</v>
      </c>
      <c r="G4998" t="s">
        <v>9156</v>
      </c>
      <c r="H4998" t="s">
        <v>5328</v>
      </c>
      <c r="I4998">
        <v>180</v>
      </c>
      <c r="J4998">
        <v>6</v>
      </c>
      <c r="K4998" s="4">
        <v>1.11111E+43</v>
      </c>
      <c r="L4998" t="s">
        <v>12217</v>
      </c>
      <c r="M4998" t="s">
        <v>24</v>
      </c>
      <c r="N4998" t="s">
        <v>10501</v>
      </c>
      <c r="O4998" t="s">
        <v>25</v>
      </c>
      <c r="P4998" t="s">
        <v>395</v>
      </c>
      <c r="Q4998" t="s">
        <v>5437</v>
      </c>
    </row>
    <row r="4999" spans="1:17" x14ac:dyDescent="0.25">
      <c r="A4999" t="s">
        <v>12216</v>
      </c>
      <c r="B4999" t="s">
        <v>17</v>
      </c>
      <c r="C4999">
        <v>1</v>
      </c>
      <c r="D4999" t="s">
        <v>18</v>
      </c>
      <c r="E4999" t="s">
        <v>42</v>
      </c>
      <c r="F4999" s="1">
        <v>0.54166666666666663</v>
      </c>
      <c r="G4999" t="s">
        <v>9169</v>
      </c>
      <c r="H4999" t="s">
        <v>5328</v>
      </c>
      <c r="I4999">
        <v>120</v>
      </c>
      <c r="J4999">
        <v>6</v>
      </c>
      <c r="K4999" s="4">
        <v>1.1111E+34</v>
      </c>
      <c r="L4999" t="s">
        <v>12217</v>
      </c>
      <c r="M4999" t="s">
        <v>24</v>
      </c>
      <c r="N4999" t="s">
        <v>10501</v>
      </c>
      <c r="O4999" t="s">
        <v>25</v>
      </c>
      <c r="P4999" t="s">
        <v>20</v>
      </c>
      <c r="Q4999" t="s">
        <v>5438</v>
      </c>
    </row>
    <row r="5000" spans="1:17" x14ac:dyDescent="0.25">
      <c r="A5000" t="s">
        <v>12216</v>
      </c>
      <c r="B5000" t="s">
        <v>28</v>
      </c>
      <c r="C5000">
        <v>1</v>
      </c>
      <c r="D5000" t="s">
        <v>18</v>
      </c>
      <c r="E5000" t="s">
        <v>29</v>
      </c>
      <c r="F5000" s="1">
        <v>0.54166666666666663</v>
      </c>
      <c r="G5000" t="s">
        <v>9156</v>
      </c>
      <c r="H5000" t="s">
        <v>38</v>
      </c>
      <c r="I5000">
        <v>240</v>
      </c>
      <c r="J5000">
        <v>6</v>
      </c>
      <c r="K5000" s="4">
        <v>1E+40</v>
      </c>
      <c r="L5000" t="s">
        <v>12217</v>
      </c>
      <c r="M5000" t="s">
        <v>24</v>
      </c>
      <c r="N5000" t="s">
        <v>10501</v>
      </c>
      <c r="O5000" t="s">
        <v>25</v>
      </c>
      <c r="P5000" t="s">
        <v>20</v>
      </c>
      <c r="Q5000" t="s">
        <v>5439</v>
      </c>
    </row>
    <row r="5001" spans="1:17" x14ac:dyDescent="0.25">
      <c r="A5001" t="s">
        <v>12218</v>
      </c>
      <c r="B5001" t="s">
        <v>17</v>
      </c>
      <c r="C5001">
        <v>1</v>
      </c>
      <c r="D5001" t="s">
        <v>18</v>
      </c>
      <c r="E5001" t="s">
        <v>42</v>
      </c>
      <c r="F5001" s="1">
        <v>0.5</v>
      </c>
      <c r="G5001" t="s">
        <v>9169</v>
      </c>
      <c r="H5001" t="s">
        <v>12219</v>
      </c>
      <c r="I5001">
        <v>120</v>
      </c>
      <c r="J5001">
        <v>11</v>
      </c>
      <c r="K5001" s="4">
        <v>1.1111100111111E+24</v>
      </c>
      <c r="L5001" t="s">
        <v>12220</v>
      </c>
      <c r="M5001" t="s">
        <v>24</v>
      </c>
      <c r="N5001" t="s">
        <v>10501</v>
      </c>
      <c r="O5001" t="s">
        <v>66</v>
      </c>
      <c r="P5001" t="s">
        <v>20</v>
      </c>
      <c r="Q5001" t="s">
        <v>5440</v>
      </c>
    </row>
    <row r="5002" spans="1:17" x14ac:dyDescent="0.25">
      <c r="A5002" t="s">
        <v>12221</v>
      </c>
      <c r="B5002" t="s">
        <v>565</v>
      </c>
      <c r="C5002">
        <v>1</v>
      </c>
      <c r="D5002" t="s">
        <v>18</v>
      </c>
      <c r="E5002" t="s">
        <v>37</v>
      </c>
      <c r="F5002" s="1">
        <v>0.5</v>
      </c>
      <c r="G5002" t="s">
        <v>12222</v>
      </c>
      <c r="H5002" t="s">
        <v>3747</v>
      </c>
      <c r="I5002">
        <v>300</v>
      </c>
      <c r="J5002">
        <v>5</v>
      </c>
      <c r="K5002" s="4">
        <v>1E+43</v>
      </c>
      <c r="L5002" t="s">
        <v>12223</v>
      </c>
      <c r="M5002" t="s">
        <v>623</v>
      </c>
      <c r="N5002" t="s">
        <v>10501</v>
      </c>
      <c r="O5002" t="s">
        <v>25</v>
      </c>
      <c r="P5002" t="s">
        <v>9544</v>
      </c>
      <c r="Q5002" t="s">
        <v>5441</v>
      </c>
    </row>
    <row r="5003" spans="1:17" x14ac:dyDescent="0.25">
      <c r="A5003" t="s">
        <v>12221</v>
      </c>
      <c r="B5003" t="s">
        <v>3714</v>
      </c>
      <c r="C5003">
        <v>1</v>
      </c>
      <c r="D5003" t="s">
        <v>18</v>
      </c>
      <c r="E5003" t="s">
        <v>530</v>
      </c>
      <c r="F5003" s="1">
        <v>0.33333333333333331</v>
      </c>
      <c r="G5003" t="s">
        <v>12222</v>
      </c>
      <c r="H5003" t="s">
        <v>3747</v>
      </c>
      <c r="I5003">
        <v>540</v>
      </c>
      <c r="J5003">
        <v>5</v>
      </c>
      <c r="K5003" s="4">
        <v>1E+43</v>
      </c>
      <c r="L5003" t="s">
        <v>12223</v>
      </c>
      <c r="M5003" t="s">
        <v>623</v>
      </c>
      <c r="N5003" t="s">
        <v>10501</v>
      </c>
      <c r="O5003" t="s">
        <v>25</v>
      </c>
      <c r="P5003" t="s">
        <v>9544</v>
      </c>
      <c r="Q5003" t="s">
        <v>5442</v>
      </c>
    </row>
    <row r="5004" spans="1:17" x14ac:dyDescent="0.25">
      <c r="A5004" t="s">
        <v>12221</v>
      </c>
      <c r="B5004" t="s">
        <v>3716</v>
      </c>
      <c r="C5004">
        <v>1</v>
      </c>
      <c r="D5004" t="s">
        <v>18</v>
      </c>
      <c r="E5004" t="s">
        <v>652</v>
      </c>
      <c r="F5004" s="1">
        <v>0.33333333333333331</v>
      </c>
      <c r="G5004" t="s">
        <v>12222</v>
      </c>
      <c r="H5004" t="s">
        <v>3747</v>
      </c>
      <c r="I5004">
        <v>540</v>
      </c>
      <c r="J5004">
        <v>5</v>
      </c>
      <c r="K5004" s="4">
        <v>1E+43</v>
      </c>
      <c r="L5004" t="s">
        <v>12223</v>
      </c>
      <c r="M5004" t="s">
        <v>623</v>
      </c>
      <c r="N5004" t="s">
        <v>10501</v>
      </c>
      <c r="O5004" t="s">
        <v>25</v>
      </c>
      <c r="P5004" t="s">
        <v>9544</v>
      </c>
      <c r="Q5004" t="s">
        <v>5443</v>
      </c>
    </row>
    <row r="5005" spans="1:17" x14ac:dyDescent="0.25">
      <c r="A5005" t="s">
        <v>12221</v>
      </c>
      <c r="B5005" t="s">
        <v>5444</v>
      </c>
      <c r="C5005">
        <v>1</v>
      </c>
      <c r="D5005" t="s">
        <v>18</v>
      </c>
      <c r="E5005" t="s">
        <v>19</v>
      </c>
      <c r="F5005" s="1">
        <v>0.33333333333333331</v>
      </c>
      <c r="G5005" t="s">
        <v>12222</v>
      </c>
      <c r="H5005" t="s">
        <v>3747</v>
      </c>
      <c r="I5005">
        <v>540</v>
      </c>
      <c r="J5005">
        <v>5</v>
      </c>
      <c r="K5005" s="4">
        <v>1E+42</v>
      </c>
      <c r="L5005" t="s">
        <v>12223</v>
      </c>
      <c r="M5005" t="s">
        <v>623</v>
      </c>
      <c r="N5005" t="s">
        <v>10501</v>
      </c>
      <c r="O5005" t="s">
        <v>25</v>
      </c>
      <c r="P5005" t="s">
        <v>9544</v>
      </c>
      <c r="Q5005" t="s">
        <v>5445</v>
      </c>
    </row>
    <row r="5006" spans="1:17" x14ac:dyDescent="0.25">
      <c r="A5006" t="s">
        <v>12221</v>
      </c>
      <c r="B5006" t="s">
        <v>17</v>
      </c>
      <c r="C5006">
        <v>1</v>
      </c>
      <c r="D5006" t="s">
        <v>18</v>
      </c>
      <c r="E5006" t="s">
        <v>42</v>
      </c>
      <c r="F5006" s="1">
        <v>0.375</v>
      </c>
      <c r="G5006" t="s">
        <v>9169</v>
      </c>
      <c r="H5006" t="s">
        <v>3747</v>
      </c>
      <c r="I5006">
        <v>120</v>
      </c>
      <c r="J5006">
        <v>5</v>
      </c>
      <c r="K5006" s="4">
        <v>1.1111110001111099E+44</v>
      </c>
      <c r="L5006" t="s">
        <v>12223</v>
      </c>
      <c r="M5006" t="s">
        <v>24</v>
      </c>
      <c r="N5006" t="s">
        <v>10501</v>
      </c>
      <c r="O5006" t="s">
        <v>25</v>
      </c>
      <c r="P5006" t="s">
        <v>20</v>
      </c>
      <c r="Q5006" t="s">
        <v>5446</v>
      </c>
    </row>
    <row r="5007" spans="1:17" x14ac:dyDescent="0.25">
      <c r="A5007" t="s">
        <v>12221</v>
      </c>
      <c r="B5007" t="s">
        <v>179</v>
      </c>
      <c r="C5007">
        <v>1</v>
      </c>
      <c r="D5007" t="s">
        <v>18</v>
      </c>
      <c r="E5007" t="s">
        <v>37</v>
      </c>
      <c r="F5007" s="1">
        <v>0.375</v>
      </c>
      <c r="G5007" t="s">
        <v>9169</v>
      </c>
      <c r="H5007" t="s">
        <v>3747</v>
      </c>
      <c r="I5007">
        <v>480</v>
      </c>
      <c r="J5007">
        <v>5</v>
      </c>
      <c r="K5007" s="4">
        <v>9.9999999999999995E+33</v>
      </c>
      <c r="L5007" t="s">
        <v>12223</v>
      </c>
      <c r="M5007" t="s">
        <v>24</v>
      </c>
      <c r="N5007" t="s">
        <v>10501</v>
      </c>
      <c r="O5007" t="s">
        <v>25</v>
      </c>
      <c r="P5007" t="s">
        <v>180</v>
      </c>
      <c r="Q5007" t="s">
        <v>5447</v>
      </c>
    </row>
    <row r="5008" spans="1:17" x14ac:dyDescent="0.25">
      <c r="A5008" t="s">
        <v>12221</v>
      </c>
      <c r="B5008" t="s">
        <v>713</v>
      </c>
      <c r="C5008">
        <v>1</v>
      </c>
      <c r="D5008" t="s">
        <v>18</v>
      </c>
      <c r="E5008" t="s">
        <v>652</v>
      </c>
      <c r="F5008" s="1">
        <v>0.375</v>
      </c>
      <c r="G5008" t="s">
        <v>9169</v>
      </c>
      <c r="H5008" t="s">
        <v>3747</v>
      </c>
      <c r="I5008">
        <v>480</v>
      </c>
      <c r="J5008">
        <v>5</v>
      </c>
      <c r="K5008" s="4">
        <v>9.9999999999999995E+33</v>
      </c>
      <c r="L5008" t="s">
        <v>12223</v>
      </c>
      <c r="M5008" t="s">
        <v>24</v>
      </c>
      <c r="N5008" t="s">
        <v>10501</v>
      </c>
      <c r="O5008" t="s">
        <v>25</v>
      </c>
      <c r="P5008" t="s">
        <v>180</v>
      </c>
      <c r="Q5008" t="s">
        <v>5448</v>
      </c>
    </row>
    <row r="5009" spans="1:17" x14ac:dyDescent="0.25">
      <c r="A5009" t="s">
        <v>12224</v>
      </c>
      <c r="B5009" t="s">
        <v>44</v>
      </c>
      <c r="C5009">
        <v>1</v>
      </c>
      <c r="D5009" t="s">
        <v>18</v>
      </c>
      <c r="E5009" t="s">
        <v>29</v>
      </c>
      <c r="F5009" s="1">
        <v>0.58333333333333337</v>
      </c>
      <c r="G5009" t="s">
        <v>9148</v>
      </c>
      <c r="H5009" t="s">
        <v>5230</v>
      </c>
      <c r="I5009">
        <v>60</v>
      </c>
      <c r="J5009">
        <v>8</v>
      </c>
      <c r="K5009" s="4">
        <v>1.1111010001111099E+44</v>
      </c>
      <c r="L5009" t="s">
        <v>12225</v>
      </c>
      <c r="M5009" t="s">
        <v>24</v>
      </c>
      <c r="N5009" t="s">
        <v>5183</v>
      </c>
      <c r="O5009" t="s">
        <v>25</v>
      </c>
      <c r="P5009" t="s">
        <v>45</v>
      </c>
      <c r="Q5009" t="s">
        <v>5449</v>
      </c>
    </row>
    <row r="5010" spans="1:17" x14ac:dyDescent="0.25">
      <c r="A5010" t="s">
        <v>12226</v>
      </c>
      <c r="B5010" t="s">
        <v>17</v>
      </c>
      <c r="C5010">
        <v>1</v>
      </c>
      <c r="D5010" t="s">
        <v>18</v>
      </c>
      <c r="E5010" t="s">
        <v>19</v>
      </c>
      <c r="F5010" s="1">
        <v>0.66666666666666663</v>
      </c>
      <c r="G5010" t="s">
        <v>9148</v>
      </c>
      <c r="H5010" t="s">
        <v>5230</v>
      </c>
      <c r="I5010">
        <v>120</v>
      </c>
      <c r="J5010">
        <v>9</v>
      </c>
      <c r="K5010" s="4">
        <v>1.1111100111111E+24</v>
      </c>
      <c r="L5010" t="s">
        <v>12227</v>
      </c>
      <c r="M5010" t="s">
        <v>24</v>
      </c>
      <c r="N5010" t="s">
        <v>5183</v>
      </c>
      <c r="O5010" t="s">
        <v>66</v>
      </c>
      <c r="P5010" t="s">
        <v>20</v>
      </c>
      <c r="Q5010" t="s">
        <v>5450</v>
      </c>
    </row>
    <row r="5011" spans="1:17" x14ac:dyDescent="0.25">
      <c r="A5011" t="s">
        <v>12228</v>
      </c>
      <c r="B5011" t="s">
        <v>17</v>
      </c>
      <c r="C5011">
        <v>1</v>
      </c>
      <c r="D5011" t="s">
        <v>18</v>
      </c>
      <c r="E5011" t="s">
        <v>42</v>
      </c>
      <c r="F5011" s="1">
        <v>0.41666666666666669</v>
      </c>
      <c r="G5011" t="s">
        <v>9148</v>
      </c>
      <c r="H5011" t="s">
        <v>5230</v>
      </c>
      <c r="I5011">
        <v>180</v>
      </c>
      <c r="J5011">
        <v>10</v>
      </c>
      <c r="K5011" s="4">
        <v>1.1111100111111E+24</v>
      </c>
      <c r="L5011" t="s">
        <v>12229</v>
      </c>
      <c r="M5011" t="s">
        <v>24</v>
      </c>
      <c r="N5011" t="s">
        <v>5183</v>
      </c>
      <c r="O5011" t="s">
        <v>66</v>
      </c>
      <c r="P5011" t="s">
        <v>20</v>
      </c>
      <c r="Q5011" t="s">
        <v>5451</v>
      </c>
    </row>
    <row r="5012" spans="1:17" x14ac:dyDescent="0.25">
      <c r="A5012" t="s">
        <v>12230</v>
      </c>
      <c r="B5012" t="s">
        <v>405</v>
      </c>
      <c r="C5012">
        <v>1</v>
      </c>
      <c r="D5012" t="s">
        <v>18</v>
      </c>
      <c r="E5012" t="s">
        <v>37</v>
      </c>
      <c r="F5012" s="1">
        <v>0.375</v>
      </c>
      <c r="G5012" t="s">
        <v>12015</v>
      </c>
      <c r="H5012" t="s">
        <v>12231</v>
      </c>
      <c r="I5012">
        <v>180</v>
      </c>
      <c r="J5012">
        <v>8</v>
      </c>
      <c r="K5012" s="4">
        <v>1.1100000000000001E+43</v>
      </c>
      <c r="L5012" t="s">
        <v>38</v>
      </c>
      <c r="M5012" t="s">
        <v>24</v>
      </c>
      <c r="N5012" t="s">
        <v>5183</v>
      </c>
      <c r="O5012" t="s">
        <v>25</v>
      </c>
      <c r="P5012" t="s">
        <v>395</v>
      </c>
      <c r="Q5012" t="s">
        <v>5453</v>
      </c>
    </row>
    <row r="5013" spans="1:17" x14ac:dyDescent="0.25">
      <c r="A5013" t="s">
        <v>12230</v>
      </c>
      <c r="B5013" t="s">
        <v>17</v>
      </c>
      <c r="C5013">
        <v>1</v>
      </c>
      <c r="D5013" t="s">
        <v>18</v>
      </c>
      <c r="E5013" t="s">
        <v>33</v>
      </c>
      <c r="F5013" s="1">
        <v>0.5</v>
      </c>
      <c r="G5013" t="s">
        <v>12232</v>
      </c>
      <c r="H5013" t="s">
        <v>12233</v>
      </c>
      <c r="I5013">
        <v>120</v>
      </c>
      <c r="J5013">
        <v>8</v>
      </c>
      <c r="K5013" s="4">
        <v>1.0101000010101E+43</v>
      </c>
      <c r="L5013" t="s">
        <v>38</v>
      </c>
      <c r="M5013" t="s">
        <v>24</v>
      </c>
      <c r="N5013" t="s">
        <v>5183</v>
      </c>
      <c r="O5013" t="s">
        <v>25</v>
      </c>
      <c r="P5013" t="s">
        <v>20</v>
      </c>
      <c r="Q5013" t="s">
        <v>5454</v>
      </c>
    </row>
    <row r="5014" spans="1:17" x14ac:dyDescent="0.25">
      <c r="A5014" t="s">
        <v>12234</v>
      </c>
      <c r="B5014" t="s">
        <v>405</v>
      </c>
      <c r="C5014">
        <v>1</v>
      </c>
      <c r="D5014" t="s">
        <v>18</v>
      </c>
      <c r="E5014" t="s">
        <v>42</v>
      </c>
      <c r="F5014" s="1">
        <v>0.375</v>
      </c>
      <c r="G5014" t="s">
        <v>12235</v>
      </c>
      <c r="H5014" t="s">
        <v>38</v>
      </c>
      <c r="I5014">
        <v>180</v>
      </c>
      <c r="J5014">
        <v>8</v>
      </c>
      <c r="K5014" s="4">
        <v>1.1111110001111099E+44</v>
      </c>
      <c r="L5014" t="s">
        <v>12236</v>
      </c>
      <c r="M5014" t="s">
        <v>24</v>
      </c>
      <c r="N5014" t="s">
        <v>5183</v>
      </c>
      <c r="O5014" t="s">
        <v>25</v>
      </c>
      <c r="P5014" t="s">
        <v>395</v>
      </c>
      <c r="Q5014" t="s">
        <v>5455</v>
      </c>
    </row>
    <row r="5015" spans="1:17" x14ac:dyDescent="0.25">
      <c r="A5015" t="s">
        <v>12237</v>
      </c>
      <c r="B5015" t="s">
        <v>391</v>
      </c>
      <c r="C5015">
        <v>1</v>
      </c>
      <c r="D5015" t="s">
        <v>18</v>
      </c>
      <c r="E5015" t="s">
        <v>29</v>
      </c>
      <c r="F5015" s="1">
        <v>0.41666666666666669</v>
      </c>
      <c r="G5015" t="s">
        <v>12015</v>
      </c>
      <c r="H5015" t="s">
        <v>261</v>
      </c>
      <c r="I5015">
        <v>120</v>
      </c>
      <c r="J5015">
        <v>7</v>
      </c>
      <c r="K5015" s="4">
        <v>1.1111010001111099E+44</v>
      </c>
      <c r="L5015" t="s">
        <v>12238</v>
      </c>
      <c r="M5015" t="s">
        <v>24</v>
      </c>
      <c r="N5015" t="s">
        <v>5183</v>
      </c>
      <c r="O5015" t="s">
        <v>25</v>
      </c>
      <c r="P5015" t="s">
        <v>9372</v>
      </c>
      <c r="Q5015" t="s">
        <v>5456</v>
      </c>
    </row>
    <row r="5016" spans="1:17" x14ac:dyDescent="0.25">
      <c r="A5016" t="s">
        <v>12237</v>
      </c>
      <c r="B5016" t="s">
        <v>17</v>
      </c>
      <c r="C5016">
        <v>1</v>
      </c>
      <c r="D5016" t="s">
        <v>18</v>
      </c>
      <c r="E5016" t="s">
        <v>29</v>
      </c>
      <c r="F5016" s="1">
        <v>0.375</v>
      </c>
      <c r="G5016" t="s">
        <v>9148</v>
      </c>
      <c r="H5016" t="s">
        <v>261</v>
      </c>
      <c r="I5016">
        <v>60</v>
      </c>
      <c r="J5016">
        <v>7</v>
      </c>
      <c r="K5016" s="4">
        <v>1.1111010001111099E+44</v>
      </c>
      <c r="L5016" t="s">
        <v>12238</v>
      </c>
      <c r="M5016" t="s">
        <v>24</v>
      </c>
      <c r="N5016" t="s">
        <v>5183</v>
      </c>
      <c r="O5016" t="s">
        <v>25</v>
      </c>
      <c r="P5016" t="s">
        <v>20</v>
      </c>
      <c r="Q5016" t="s">
        <v>5457</v>
      </c>
    </row>
    <row r="5017" spans="1:17" x14ac:dyDescent="0.25">
      <c r="A5017" t="s">
        <v>12239</v>
      </c>
      <c r="B5017" t="s">
        <v>17</v>
      </c>
      <c r="C5017">
        <v>1</v>
      </c>
      <c r="D5017" t="s">
        <v>18</v>
      </c>
      <c r="E5017" t="s">
        <v>19</v>
      </c>
      <c r="F5017" s="1">
        <v>0.375</v>
      </c>
      <c r="G5017" t="s">
        <v>9148</v>
      </c>
      <c r="H5017" t="s">
        <v>12240</v>
      </c>
      <c r="I5017">
        <v>180</v>
      </c>
      <c r="J5017">
        <v>6</v>
      </c>
      <c r="K5017" s="4">
        <v>1.100010001111E+43</v>
      </c>
      <c r="L5017" t="s">
        <v>12241</v>
      </c>
      <c r="M5017" t="s">
        <v>24</v>
      </c>
      <c r="N5017" t="s">
        <v>5183</v>
      </c>
      <c r="O5017" t="s">
        <v>25</v>
      </c>
      <c r="P5017" t="s">
        <v>20</v>
      </c>
      <c r="Q5017" t="s">
        <v>5459</v>
      </c>
    </row>
    <row r="5018" spans="1:17" x14ac:dyDescent="0.25">
      <c r="A5018" t="s">
        <v>12239</v>
      </c>
      <c r="B5018" t="s">
        <v>179</v>
      </c>
      <c r="C5018">
        <v>1</v>
      </c>
      <c r="D5018" t="s">
        <v>18</v>
      </c>
      <c r="E5018" t="s">
        <v>19</v>
      </c>
      <c r="F5018" s="1">
        <v>0.375</v>
      </c>
      <c r="G5018" t="s">
        <v>9148</v>
      </c>
      <c r="H5018" t="s">
        <v>5458</v>
      </c>
      <c r="I5018">
        <v>420</v>
      </c>
      <c r="J5018">
        <v>6</v>
      </c>
      <c r="K5018" s="4">
        <v>1.0999999999999999E+41</v>
      </c>
      <c r="L5018" t="s">
        <v>12241</v>
      </c>
      <c r="M5018" t="s">
        <v>24</v>
      </c>
      <c r="N5018" t="s">
        <v>5183</v>
      </c>
      <c r="O5018" t="s">
        <v>25</v>
      </c>
      <c r="P5018" t="s">
        <v>180</v>
      </c>
      <c r="Q5018" t="s">
        <v>5460</v>
      </c>
    </row>
    <row r="5019" spans="1:17" x14ac:dyDescent="0.25">
      <c r="A5019" t="s">
        <v>12242</v>
      </c>
      <c r="B5019" t="s">
        <v>405</v>
      </c>
      <c r="C5019">
        <v>1</v>
      </c>
      <c r="D5019" t="s">
        <v>18</v>
      </c>
      <c r="E5019" t="s">
        <v>19</v>
      </c>
      <c r="F5019" s="1">
        <v>0.54166666666666663</v>
      </c>
      <c r="G5019" t="s">
        <v>12243</v>
      </c>
      <c r="H5019" t="s">
        <v>5230</v>
      </c>
      <c r="I5019">
        <v>180</v>
      </c>
      <c r="J5019">
        <v>3</v>
      </c>
      <c r="K5019" s="4">
        <v>1.1111100111111E+24</v>
      </c>
      <c r="L5019" t="s">
        <v>12244</v>
      </c>
      <c r="M5019" t="s">
        <v>24</v>
      </c>
      <c r="N5019" t="s">
        <v>5183</v>
      </c>
      <c r="O5019" t="s">
        <v>66</v>
      </c>
      <c r="P5019" t="s">
        <v>395</v>
      </c>
      <c r="Q5019" t="s">
        <v>5461</v>
      </c>
    </row>
    <row r="5020" spans="1:17" x14ac:dyDescent="0.25">
      <c r="A5020" t="s">
        <v>12245</v>
      </c>
      <c r="B5020" t="s">
        <v>17</v>
      </c>
      <c r="C5020">
        <v>1</v>
      </c>
      <c r="D5020" t="s">
        <v>18</v>
      </c>
      <c r="E5020" t="s">
        <v>19</v>
      </c>
      <c r="F5020" s="1">
        <v>0.41666666666666669</v>
      </c>
      <c r="G5020" t="s">
        <v>9148</v>
      </c>
      <c r="H5020" t="s">
        <v>38</v>
      </c>
      <c r="I5020">
        <v>120</v>
      </c>
      <c r="J5020">
        <v>9</v>
      </c>
      <c r="K5020" s="4">
        <v>1.1111100111111E+24</v>
      </c>
      <c r="L5020" t="s">
        <v>12082</v>
      </c>
      <c r="M5020" t="s">
        <v>24</v>
      </c>
      <c r="N5020" t="s">
        <v>5183</v>
      </c>
      <c r="O5020" t="s">
        <v>66</v>
      </c>
      <c r="P5020" t="s">
        <v>20</v>
      </c>
      <c r="Q5020" t="s">
        <v>5462</v>
      </c>
    </row>
    <row r="5021" spans="1:17" x14ac:dyDescent="0.25">
      <c r="A5021" t="s">
        <v>12246</v>
      </c>
      <c r="B5021" t="s">
        <v>17</v>
      </c>
      <c r="C5021">
        <v>1</v>
      </c>
      <c r="D5021" t="s">
        <v>1189</v>
      </c>
      <c r="E5021" t="s">
        <v>37</v>
      </c>
      <c r="F5021" s="1">
        <v>0.375</v>
      </c>
      <c r="G5021" t="s">
        <v>9148</v>
      </c>
      <c r="H5021" t="s">
        <v>38</v>
      </c>
      <c r="I5021">
        <v>120</v>
      </c>
      <c r="J5021">
        <v>10</v>
      </c>
      <c r="K5021" s="4">
        <v>1.1111100111111E+24</v>
      </c>
      <c r="L5021" t="s">
        <v>12247</v>
      </c>
      <c r="M5021" t="s">
        <v>24</v>
      </c>
      <c r="N5021" t="s">
        <v>5183</v>
      </c>
      <c r="O5021" t="s">
        <v>66</v>
      </c>
      <c r="P5021" t="s">
        <v>20</v>
      </c>
      <c r="Q5021" t="s">
        <v>5463</v>
      </c>
    </row>
    <row r="5022" spans="1:17" x14ac:dyDescent="0.25">
      <c r="A5022" t="s">
        <v>12248</v>
      </c>
      <c r="B5022" t="s">
        <v>17</v>
      </c>
      <c r="C5022">
        <v>1</v>
      </c>
      <c r="D5022" t="s">
        <v>18</v>
      </c>
      <c r="E5022" t="s">
        <v>19</v>
      </c>
      <c r="F5022" s="1">
        <v>0.45833333333333331</v>
      </c>
      <c r="G5022" t="s">
        <v>158</v>
      </c>
      <c r="H5022" t="s">
        <v>5464</v>
      </c>
      <c r="I5022">
        <v>60</v>
      </c>
      <c r="J5022">
        <v>14</v>
      </c>
      <c r="K5022" s="4">
        <v>1.1111010001111099E+44</v>
      </c>
      <c r="L5022" t="s">
        <v>12249</v>
      </c>
      <c r="M5022" t="s">
        <v>24</v>
      </c>
      <c r="N5022" t="s">
        <v>9286</v>
      </c>
      <c r="O5022" t="s">
        <v>25</v>
      </c>
      <c r="P5022" t="s">
        <v>20</v>
      </c>
      <c r="Q5022" t="s">
        <v>5465</v>
      </c>
    </row>
    <row r="5023" spans="1:17" x14ac:dyDescent="0.25">
      <c r="A5023" t="s">
        <v>12248</v>
      </c>
      <c r="B5023" t="s">
        <v>17</v>
      </c>
      <c r="C5023">
        <v>2</v>
      </c>
      <c r="D5023" t="s">
        <v>18</v>
      </c>
      <c r="E5023" t="s">
        <v>19</v>
      </c>
      <c r="F5023" s="1">
        <v>0.58333333333333337</v>
      </c>
      <c r="G5023" t="s">
        <v>9226</v>
      </c>
      <c r="H5023" t="s">
        <v>4825</v>
      </c>
      <c r="I5023">
        <v>60</v>
      </c>
      <c r="J5023">
        <v>12</v>
      </c>
      <c r="K5023" s="4">
        <v>1.1111010001111099E+44</v>
      </c>
      <c r="L5023" t="s">
        <v>12249</v>
      </c>
      <c r="M5023" t="s">
        <v>24</v>
      </c>
      <c r="N5023" t="s">
        <v>9286</v>
      </c>
      <c r="O5023" t="s">
        <v>25</v>
      </c>
      <c r="P5023" t="s">
        <v>20</v>
      </c>
      <c r="Q5023" t="s">
        <v>5466</v>
      </c>
    </row>
    <row r="5024" spans="1:17" x14ac:dyDescent="0.25">
      <c r="A5024" t="s">
        <v>12248</v>
      </c>
      <c r="B5024" t="s">
        <v>28</v>
      </c>
      <c r="C5024">
        <v>1</v>
      </c>
      <c r="D5024" t="s">
        <v>18</v>
      </c>
      <c r="E5024" t="s">
        <v>29</v>
      </c>
      <c r="F5024" s="1">
        <v>0.625</v>
      </c>
      <c r="G5024" t="s">
        <v>9227</v>
      </c>
      <c r="H5024" t="s">
        <v>5464</v>
      </c>
      <c r="I5024">
        <v>60</v>
      </c>
      <c r="J5024">
        <v>14</v>
      </c>
      <c r="K5024" s="4">
        <v>1.1111010001111099E+44</v>
      </c>
      <c r="L5024" t="s">
        <v>12249</v>
      </c>
      <c r="M5024" t="s">
        <v>24</v>
      </c>
      <c r="N5024" t="s">
        <v>9286</v>
      </c>
      <c r="O5024" t="s">
        <v>25</v>
      </c>
      <c r="P5024" t="s">
        <v>20</v>
      </c>
      <c r="Q5024" t="s">
        <v>5467</v>
      </c>
    </row>
    <row r="5025" spans="1:17" x14ac:dyDescent="0.25">
      <c r="A5025" t="s">
        <v>12248</v>
      </c>
      <c r="B5025" t="s">
        <v>28</v>
      </c>
      <c r="C5025">
        <v>2</v>
      </c>
      <c r="D5025" t="s">
        <v>18</v>
      </c>
      <c r="E5025" t="s">
        <v>29</v>
      </c>
      <c r="F5025" s="1">
        <v>0.41666666666666669</v>
      </c>
      <c r="G5025" t="s">
        <v>9176</v>
      </c>
      <c r="H5025" t="s">
        <v>4825</v>
      </c>
      <c r="I5025">
        <v>60</v>
      </c>
      <c r="J5025">
        <v>11</v>
      </c>
      <c r="K5025" s="4">
        <v>1.1111010001111099E+44</v>
      </c>
      <c r="L5025" t="s">
        <v>12249</v>
      </c>
      <c r="M5025" t="s">
        <v>24</v>
      </c>
      <c r="N5025" t="s">
        <v>9286</v>
      </c>
      <c r="O5025" t="s">
        <v>25</v>
      </c>
      <c r="P5025" t="s">
        <v>20</v>
      </c>
      <c r="Q5025" t="s">
        <v>5468</v>
      </c>
    </row>
    <row r="5026" spans="1:17" x14ac:dyDescent="0.25">
      <c r="A5026" t="s">
        <v>12248</v>
      </c>
      <c r="B5026" t="s">
        <v>32</v>
      </c>
      <c r="C5026">
        <v>1</v>
      </c>
      <c r="D5026" t="s">
        <v>18</v>
      </c>
      <c r="E5026" t="s">
        <v>33</v>
      </c>
      <c r="F5026" s="1">
        <v>0.54166666666666663</v>
      </c>
      <c r="G5026" t="s">
        <v>9155</v>
      </c>
      <c r="H5026" t="s">
        <v>5464</v>
      </c>
      <c r="I5026">
        <v>60</v>
      </c>
      <c r="J5026">
        <v>16</v>
      </c>
      <c r="K5026" s="4">
        <v>1.1111110001111099E+44</v>
      </c>
      <c r="L5026" t="s">
        <v>12249</v>
      </c>
      <c r="M5026" t="s">
        <v>24</v>
      </c>
      <c r="N5026" t="s">
        <v>9286</v>
      </c>
      <c r="O5026" t="s">
        <v>25</v>
      </c>
      <c r="P5026" t="s">
        <v>20</v>
      </c>
      <c r="Q5026" t="s">
        <v>5469</v>
      </c>
    </row>
    <row r="5027" spans="1:17" x14ac:dyDescent="0.25">
      <c r="A5027" t="s">
        <v>12248</v>
      </c>
      <c r="B5027" t="s">
        <v>32</v>
      </c>
      <c r="C5027">
        <v>2</v>
      </c>
      <c r="D5027" t="s">
        <v>18</v>
      </c>
      <c r="E5027" t="s">
        <v>33</v>
      </c>
      <c r="F5027" s="1">
        <v>0.45833333333333331</v>
      </c>
      <c r="G5027" t="s">
        <v>9214</v>
      </c>
      <c r="H5027" t="s">
        <v>4825</v>
      </c>
      <c r="I5027">
        <v>60</v>
      </c>
      <c r="J5027">
        <v>9</v>
      </c>
      <c r="K5027" s="4">
        <v>1.1111110001111099E+44</v>
      </c>
      <c r="L5027" t="s">
        <v>12249</v>
      </c>
      <c r="M5027" t="s">
        <v>24</v>
      </c>
      <c r="N5027" t="s">
        <v>9286</v>
      </c>
      <c r="O5027" t="s">
        <v>25</v>
      </c>
      <c r="P5027" t="s">
        <v>20</v>
      </c>
      <c r="Q5027" t="s">
        <v>5470</v>
      </c>
    </row>
    <row r="5028" spans="1:17" x14ac:dyDescent="0.25">
      <c r="A5028" t="s">
        <v>12248</v>
      </c>
      <c r="B5028" t="s">
        <v>479</v>
      </c>
      <c r="C5028">
        <v>1</v>
      </c>
      <c r="D5028" t="s">
        <v>18</v>
      </c>
      <c r="E5028" t="s">
        <v>42</v>
      </c>
      <c r="F5028" s="1">
        <v>0.45833333333333331</v>
      </c>
      <c r="G5028" t="s">
        <v>10743</v>
      </c>
      <c r="H5028" t="s">
        <v>5464</v>
      </c>
      <c r="I5028">
        <v>60</v>
      </c>
      <c r="J5028">
        <v>14</v>
      </c>
      <c r="K5028" s="4">
        <v>1.1111110001111099E+44</v>
      </c>
      <c r="L5028" t="s">
        <v>12249</v>
      </c>
      <c r="M5028" t="s">
        <v>24</v>
      </c>
      <c r="N5028" t="s">
        <v>9286</v>
      </c>
      <c r="O5028" t="s">
        <v>25</v>
      </c>
      <c r="P5028" t="s">
        <v>20</v>
      </c>
      <c r="Q5028" t="s">
        <v>5471</v>
      </c>
    </row>
    <row r="5029" spans="1:17" x14ac:dyDescent="0.25">
      <c r="A5029" t="s">
        <v>12248</v>
      </c>
      <c r="B5029" t="s">
        <v>479</v>
      </c>
      <c r="C5029">
        <v>2</v>
      </c>
      <c r="D5029" t="s">
        <v>18</v>
      </c>
      <c r="E5029" t="s">
        <v>42</v>
      </c>
      <c r="F5029" s="1">
        <v>0.58333333333333337</v>
      </c>
      <c r="G5029" t="s">
        <v>9228</v>
      </c>
      <c r="H5029" t="s">
        <v>4825</v>
      </c>
      <c r="I5029">
        <v>60</v>
      </c>
      <c r="J5029">
        <v>12</v>
      </c>
      <c r="K5029" s="4">
        <v>1.1111110001111099E+44</v>
      </c>
      <c r="L5029" t="s">
        <v>12249</v>
      </c>
      <c r="M5029" t="s">
        <v>24</v>
      </c>
      <c r="N5029" t="s">
        <v>9286</v>
      </c>
      <c r="O5029" t="s">
        <v>25</v>
      </c>
      <c r="P5029" t="s">
        <v>20</v>
      </c>
      <c r="Q5029" t="s">
        <v>5472</v>
      </c>
    </row>
    <row r="5030" spans="1:17" x14ac:dyDescent="0.25">
      <c r="A5030" t="s">
        <v>12250</v>
      </c>
      <c r="B5030" t="s">
        <v>17</v>
      </c>
      <c r="C5030">
        <v>1</v>
      </c>
      <c r="D5030" t="s">
        <v>18</v>
      </c>
      <c r="E5030" t="s">
        <v>19</v>
      </c>
      <c r="F5030" s="1">
        <v>0.45833333333333331</v>
      </c>
      <c r="G5030" t="s">
        <v>9158</v>
      </c>
      <c r="H5030" t="s">
        <v>5464</v>
      </c>
      <c r="I5030">
        <v>60</v>
      </c>
      <c r="J5030">
        <v>12</v>
      </c>
      <c r="K5030" s="4">
        <v>1.1111100111111E+24</v>
      </c>
      <c r="L5030" t="s">
        <v>12251</v>
      </c>
      <c r="M5030" t="s">
        <v>24</v>
      </c>
      <c r="N5030" t="s">
        <v>9286</v>
      </c>
      <c r="O5030" t="s">
        <v>66</v>
      </c>
      <c r="P5030" t="s">
        <v>20</v>
      </c>
      <c r="Q5030" t="s">
        <v>5473</v>
      </c>
    </row>
    <row r="5031" spans="1:17" x14ac:dyDescent="0.25">
      <c r="A5031" t="s">
        <v>12250</v>
      </c>
      <c r="B5031" t="s">
        <v>28</v>
      </c>
      <c r="C5031">
        <v>1</v>
      </c>
      <c r="D5031" t="s">
        <v>18</v>
      </c>
      <c r="E5031" t="s">
        <v>29</v>
      </c>
      <c r="F5031" s="1">
        <v>0.41666666666666669</v>
      </c>
      <c r="G5031" t="s">
        <v>9195</v>
      </c>
      <c r="H5031" t="s">
        <v>5464</v>
      </c>
      <c r="I5031">
        <v>60</v>
      </c>
      <c r="J5031">
        <v>12</v>
      </c>
      <c r="K5031" s="4">
        <v>1.1111100111111E+24</v>
      </c>
      <c r="L5031" t="s">
        <v>12251</v>
      </c>
      <c r="M5031" t="s">
        <v>24</v>
      </c>
      <c r="N5031" t="s">
        <v>9286</v>
      </c>
      <c r="O5031" t="s">
        <v>66</v>
      </c>
      <c r="P5031" t="s">
        <v>20</v>
      </c>
      <c r="Q5031" t="s">
        <v>5474</v>
      </c>
    </row>
    <row r="5032" spans="1:17" x14ac:dyDescent="0.25">
      <c r="A5032" t="s">
        <v>12250</v>
      </c>
      <c r="B5032" t="s">
        <v>32</v>
      </c>
      <c r="C5032">
        <v>1</v>
      </c>
      <c r="D5032" t="s">
        <v>18</v>
      </c>
      <c r="E5032" t="s">
        <v>33</v>
      </c>
      <c r="F5032" s="1">
        <v>0.5</v>
      </c>
      <c r="G5032" t="s">
        <v>9155</v>
      </c>
      <c r="H5032" t="s">
        <v>5464</v>
      </c>
      <c r="I5032">
        <v>60</v>
      </c>
      <c r="J5032">
        <v>11</v>
      </c>
      <c r="K5032" s="4">
        <v>1.1111100111111E+24</v>
      </c>
      <c r="L5032" t="s">
        <v>12251</v>
      </c>
      <c r="M5032" t="s">
        <v>24</v>
      </c>
      <c r="N5032" t="s">
        <v>9286</v>
      </c>
      <c r="O5032" t="s">
        <v>66</v>
      </c>
      <c r="P5032" t="s">
        <v>20</v>
      </c>
      <c r="Q5032" t="s">
        <v>5475</v>
      </c>
    </row>
    <row r="5033" spans="1:17" x14ac:dyDescent="0.25">
      <c r="A5033" t="s">
        <v>12250</v>
      </c>
      <c r="B5033" t="s">
        <v>479</v>
      </c>
      <c r="C5033">
        <v>1</v>
      </c>
      <c r="D5033" t="s">
        <v>18</v>
      </c>
      <c r="E5033" t="s">
        <v>42</v>
      </c>
      <c r="F5033" s="1">
        <v>0.45833333333333331</v>
      </c>
      <c r="G5033" t="s">
        <v>9155</v>
      </c>
      <c r="H5033" t="s">
        <v>5464</v>
      </c>
      <c r="I5033">
        <v>60</v>
      </c>
      <c r="J5033">
        <v>12</v>
      </c>
      <c r="K5033" s="4">
        <v>1.1111100111111E+24</v>
      </c>
      <c r="L5033" t="s">
        <v>12251</v>
      </c>
      <c r="M5033" t="s">
        <v>24</v>
      </c>
      <c r="N5033" t="s">
        <v>9286</v>
      </c>
      <c r="O5033" t="s">
        <v>66</v>
      </c>
      <c r="P5033" t="s">
        <v>20</v>
      </c>
      <c r="Q5033" t="s">
        <v>5476</v>
      </c>
    </row>
    <row r="5034" spans="1:17" x14ac:dyDescent="0.25">
      <c r="A5034" t="s">
        <v>12252</v>
      </c>
      <c r="B5034" t="s">
        <v>17</v>
      </c>
      <c r="C5034">
        <v>1</v>
      </c>
      <c r="D5034" t="s">
        <v>18</v>
      </c>
      <c r="E5034" t="s">
        <v>19</v>
      </c>
      <c r="F5034" s="1">
        <v>0.5</v>
      </c>
      <c r="G5034" t="s">
        <v>9149</v>
      </c>
      <c r="H5034" t="s">
        <v>5464</v>
      </c>
      <c r="I5034">
        <v>60</v>
      </c>
      <c r="J5034">
        <v>12</v>
      </c>
      <c r="K5034" s="4">
        <v>1.1111010001111099E+44</v>
      </c>
      <c r="L5034" t="s">
        <v>12253</v>
      </c>
      <c r="M5034" t="s">
        <v>24</v>
      </c>
      <c r="N5034" t="s">
        <v>9286</v>
      </c>
      <c r="O5034" t="s">
        <v>25</v>
      </c>
      <c r="P5034" t="s">
        <v>20</v>
      </c>
      <c r="Q5034" t="s">
        <v>5477</v>
      </c>
    </row>
    <row r="5035" spans="1:17" x14ac:dyDescent="0.25">
      <c r="A5035" t="s">
        <v>12252</v>
      </c>
      <c r="B5035" t="s">
        <v>28</v>
      </c>
      <c r="C5035">
        <v>1</v>
      </c>
      <c r="D5035" t="s">
        <v>18</v>
      </c>
      <c r="E5035" t="s">
        <v>29</v>
      </c>
      <c r="F5035" s="1">
        <v>0.54166666666666663</v>
      </c>
      <c r="G5035" t="s">
        <v>9147</v>
      </c>
      <c r="H5035" t="s">
        <v>5464</v>
      </c>
      <c r="I5035">
        <v>60</v>
      </c>
      <c r="J5035">
        <v>12</v>
      </c>
      <c r="K5035" s="4">
        <v>1.1111010001111099E+44</v>
      </c>
      <c r="L5035" t="s">
        <v>12253</v>
      </c>
      <c r="M5035" t="s">
        <v>24</v>
      </c>
      <c r="N5035" t="s">
        <v>9286</v>
      </c>
      <c r="O5035" t="s">
        <v>25</v>
      </c>
      <c r="P5035" t="s">
        <v>20</v>
      </c>
      <c r="Q5035" t="s">
        <v>5478</v>
      </c>
    </row>
    <row r="5036" spans="1:17" x14ac:dyDescent="0.25">
      <c r="A5036" t="s">
        <v>12252</v>
      </c>
      <c r="B5036" t="s">
        <v>32</v>
      </c>
      <c r="C5036">
        <v>1</v>
      </c>
      <c r="D5036" t="s">
        <v>18</v>
      </c>
      <c r="E5036" t="s">
        <v>42</v>
      </c>
      <c r="F5036" s="1">
        <v>0.5</v>
      </c>
      <c r="G5036" t="s">
        <v>9155</v>
      </c>
      <c r="H5036" t="s">
        <v>5464</v>
      </c>
      <c r="I5036">
        <v>60</v>
      </c>
      <c r="J5036">
        <v>11</v>
      </c>
      <c r="K5036" s="4">
        <v>1.1111110001111099E+44</v>
      </c>
      <c r="L5036" t="s">
        <v>12253</v>
      </c>
      <c r="M5036" t="s">
        <v>24</v>
      </c>
      <c r="N5036" t="s">
        <v>9286</v>
      </c>
      <c r="O5036" t="s">
        <v>25</v>
      </c>
      <c r="P5036" t="s">
        <v>20</v>
      </c>
      <c r="Q5036" t="s">
        <v>5479</v>
      </c>
    </row>
    <row r="5037" spans="1:17" x14ac:dyDescent="0.25">
      <c r="A5037" t="s">
        <v>12254</v>
      </c>
      <c r="B5037" t="s">
        <v>17</v>
      </c>
      <c r="C5037">
        <v>1</v>
      </c>
      <c r="D5037" t="s">
        <v>18</v>
      </c>
      <c r="E5037" t="s">
        <v>19</v>
      </c>
      <c r="F5037" s="1">
        <v>0.5</v>
      </c>
      <c r="G5037" t="s">
        <v>9764</v>
      </c>
      <c r="H5037" t="s">
        <v>5464</v>
      </c>
      <c r="I5037">
        <v>60</v>
      </c>
      <c r="J5037">
        <v>7</v>
      </c>
      <c r="K5037" s="4">
        <v>1.1111100111111E+24</v>
      </c>
      <c r="L5037" t="s">
        <v>12255</v>
      </c>
      <c r="M5037" t="s">
        <v>24</v>
      </c>
      <c r="N5037" t="s">
        <v>9286</v>
      </c>
      <c r="O5037" t="s">
        <v>66</v>
      </c>
      <c r="P5037" t="s">
        <v>20</v>
      </c>
      <c r="Q5037" t="s">
        <v>5480</v>
      </c>
    </row>
    <row r="5038" spans="1:17" x14ac:dyDescent="0.25">
      <c r="A5038" t="s">
        <v>12254</v>
      </c>
      <c r="B5038" t="s">
        <v>28</v>
      </c>
      <c r="C5038">
        <v>1</v>
      </c>
      <c r="D5038" t="s">
        <v>18</v>
      </c>
      <c r="E5038" t="s">
        <v>29</v>
      </c>
      <c r="F5038" s="1">
        <v>0.5</v>
      </c>
      <c r="G5038" t="s">
        <v>9168</v>
      </c>
      <c r="H5038" t="s">
        <v>5464</v>
      </c>
      <c r="I5038">
        <v>60</v>
      </c>
      <c r="J5038">
        <v>7</v>
      </c>
      <c r="K5038" s="4">
        <v>1.1111100111111E+24</v>
      </c>
      <c r="L5038" t="s">
        <v>12255</v>
      </c>
      <c r="M5038" t="s">
        <v>24</v>
      </c>
      <c r="N5038" t="s">
        <v>9286</v>
      </c>
      <c r="O5038" t="s">
        <v>66</v>
      </c>
      <c r="P5038" t="s">
        <v>20</v>
      </c>
      <c r="Q5038" t="s">
        <v>5481</v>
      </c>
    </row>
    <row r="5039" spans="1:17" x14ac:dyDescent="0.25">
      <c r="A5039" t="s">
        <v>12254</v>
      </c>
      <c r="B5039" t="s">
        <v>32</v>
      </c>
      <c r="C5039">
        <v>1</v>
      </c>
      <c r="D5039" t="s">
        <v>18</v>
      </c>
      <c r="E5039" t="s">
        <v>42</v>
      </c>
      <c r="F5039" s="1">
        <v>0.5</v>
      </c>
      <c r="G5039" t="s">
        <v>9311</v>
      </c>
      <c r="H5039" t="s">
        <v>5464</v>
      </c>
      <c r="I5039">
        <v>60</v>
      </c>
      <c r="J5039">
        <v>7</v>
      </c>
      <c r="K5039" s="4">
        <v>1.1111100111111E+24</v>
      </c>
      <c r="L5039" t="s">
        <v>12255</v>
      </c>
      <c r="M5039" t="s">
        <v>24</v>
      </c>
      <c r="N5039" t="s">
        <v>9286</v>
      </c>
      <c r="O5039" t="s">
        <v>66</v>
      </c>
      <c r="P5039" t="s">
        <v>20</v>
      </c>
      <c r="Q5039" t="s">
        <v>5482</v>
      </c>
    </row>
    <row r="5040" spans="1:17" x14ac:dyDescent="0.25">
      <c r="A5040" t="s">
        <v>12256</v>
      </c>
      <c r="B5040" t="s">
        <v>17</v>
      </c>
      <c r="C5040">
        <v>1</v>
      </c>
      <c r="D5040" t="s">
        <v>18</v>
      </c>
      <c r="E5040" t="s">
        <v>19</v>
      </c>
      <c r="F5040" s="1">
        <v>0.45833333333333331</v>
      </c>
      <c r="G5040" t="s">
        <v>12232</v>
      </c>
      <c r="H5040" t="s">
        <v>38</v>
      </c>
      <c r="I5040">
        <v>120</v>
      </c>
      <c r="J5040">
        <v>3</v>
      </c>
      <c r="K5040" s="4">
        <v>1.1111010001111099E+44</v>
      </c>
      <c r="L5040" t="s">
        <v>12257</v>
      </c>
      <c r="M5040" t="s">
        <v>24</v>
      </c>
      <c r="N5040" t="s">
        <v>9286</v>
      </c>
      <c r="O5040" t="s">
        <v>25</v>
      </c>
      <c r="P5040" t="s">
        <v>20</v>
      </c>
      <c r="Q5040" t="s">
        <v>5483</v>
      </c>
    </row>
    <row r="5041" spans="1:17" x14ac:dyDescent="0.25">
      <c r="A5041" t="s">
        <v>12256</v>
      </c>
      <c r="B5041" t="s">
        <v>44</v>
      </c>
      <c r="C5041">
        <v>1</v>
      </c>
      <c r="D5041" t="s">
        <v>18</v>
      </c>
      <c r="E5041" t="s">
        <v>33</v>
      </c>
      <c r="F5041" s="1">
        <v>0.375</v>
      </c>
      <c r="G5041" t="s">
        <v>9302</v>
      </c>
      <c r="H5041" t="s">
        <v>5464</v>
      </c>
      <c r="I5041">
        <v>60</v>
      </c>
      <c r="J5041">
        <v>3</v>
      </c>
      <c r="K5041" s="4">
        <v>1.1111110001111099E+44</v>
      </c>
      <c r="L5041" t="s">
        <v>12257</v>
      </c>
      <c r="M5041" t="s">
        <v>24</v>
      </c>
      <c r="N5041" t="s">
        <v>9286</v>
      </c>
      <c r="O5041" t="s">
        <v>25</v>
      </c>
      <c r="P5041" t="s">
        <v>45</v>
      </c>
      <c r="Q5041" t="s">
        <v>5484</v>
      </c>
    </row>
    <row r="5042" spans="1:17" x14ac:dyDescent="0.25">
      <c r="A5042" t="s">
        <v>12256</v>
      </c>
      <c r="B5042" t="s">
        <v>243</v>
      </c>
      <c r="C5042">
        <v>1</v>
      </c>
      <c r="D5042" t="s">
        <v>18</v>
      </c>
      <c r="E5042" t="s">
        <v>42</v>
      </c>
      <c r="F5042" s="1">
        <v>0.375</v>
      </c>
      <c r="G5042" t="s">
        <v>158</v>
      </c>
      <c r="H5042" t="s">
        <v>5464</v>
      </c>
      <c r="I5042">
        <v>60</v>
      </c>
      <c r="J5042">
        <v>3</v>
      </c>
      <c r="K5042" s="4">
        <v>1.1111110001111099E+44</v>
      </c>
      <c r="L5042" t="s">
        <v>12257</v>
      </c>
      <c r="M5042" t="s">
        <v>24</v>
      </c>
      <c r="N5042" t="s">
        <v>9286</v>
      </c>
      <c r="O5042" t="s">
        <v>25</v>
      </c>
      <c r="P5042" t="s">
        <v>45</v>
      </c>
      <c r="Q5042" t="s">
        <v>5485</v>
      </c>
    </row>
    <row r="5043" spans="1:17" x14ac:dyDescent="0.25">
      <c r="A5043" t="s">
        <v>12258</v>
      </c>
      <c r="B5043" t="s">
        <v>17</v>
      </c>
      <c r="C5043">
        <v>1</v>
      </c>
      <c r="D5043" t="s">
        <v>18</v>
      </c>
      <c r="E5043" t="s">
        <v>19</v>
      </c>
      <c r="F5043" s="1">
        <v>0.625</v>
      </c>
      <c r="G5043" t="s">
        <v>10493</v>
      </c>
      <c r="H5043" t="s">
        <v>38</v>
      </c>
      <c r="I5043">
        <v>120</v>
      </c>
      <c r="J5043">
        <v>5</v>
      </c>
      <c r="K5043" s="4">
        <v>1.1111100111111E+24</v>
      </c>
      <c r="L5043" t="s">
        <v>12259</v>
      </c>
      <c r="M5043" t="s">
        <v>24</v>
      </c>
      <c r="N5043" t="s">
        <v>9286</v>
      </c>
      <c r="O5043" t="s">
        <v>66</v>
      </c>
      <c r="P5043" t="s">
        <v>20</v>
      </c>
      <c r="Q5043" t="s">
        <v>5486</v>
      </c>
    </row>
    <row r="5044" spans="1:17" x14ac:dyDescent="0.25">
      <c r="A5044" t="s">
        <v>12258</v>
      </c>
      <c r="B5044" t="s">
        <v>44</v>
      </c>
      <c r="C5044">
        <v>1</v>
      </c>
      <c r="D5044" t="s">
        <v>18</v>
      </c>
      <c r="E5044" t="s">
        <v>33</v>
      </c>
      <c r="F5044" s="1">
        <v>0.41666666666666669</v>
      </c>
      <c r="G5044" t="s">
        <v>9168</v>
      </c>
      <c r="H5044" t="s">
        <v>5464</v>
      </c>
      <c r="I5044">
        <v>60</v>
      </c>
      <c r="J5044">
        <v>5</v>
      </c>
      <c r="K5044" s="4">
        <v>1.1111100111111E+24</v>
      </c>
      <c r="L5044" t="s">
        <v>12259</v>
      </c>
      <c r="M5044" t="s">
        <v>24</v>
      </c>
      <c r="N5044" t="s">
        <v>9286</v>
      </c>
      <c r="O5044" t="s">
        <v>66</v>
      </c>
      <c r="P5044" t="s">
        <v>45</v>
      </c>
      <c r="Q5044" t="s">
        <v>5487</v>
      </c>
    </row>
    <row r="5045" spans="1:17" x14ac:dyDescent="0.25">
      <c r="A5045" t="s">
        <v>12258</v>
      </c>
      <c r="B5045" t="s">
        <v>243</v>
      </c>
      <c r="C5045">
        <v>1</v>
      </c>
      <c r="D5045" t="s">
        <v>18</v>
      </c>
      <c r="E5045" t="s">
        <v>42</v>
      </c>
      <c r="F5045" s="1">
        <v>0.58333333333333337</v>
      </c>
      <c r="G5045" t="s">
        <v>10068</v>
      </c>
      <c r="H5045" t="s">
        <v>5464</v>
      </c>
      <c r="I5045">
        <v>60</v>
      </c>
      <c r="J5045">
        <v>5</v>
      </c>
      <c r="K5045" s="4">
        <v>1.1111100111111E+24</v>
      </c>
      <c r="L5045" t="s">
        <v>12259</v>
      </c>
      <c r="M5045" t="s">
        <v>24</v>
      </c>
      <c r="N5045" t="s">
        <v>9286</v>
      </c>
      <c r="O5045" t="s">
        <v>66</v>
      </c>
      <c r="P5045" t="s">
        <v>45</v>
      </c>
      <c r="Q5045" t="s">
        <v>5488</v>
      </c>
    </row>
    <row r="5046" spans="1:17" x14ac:dyDescent="0.25">
      <c r="A5046" t="s">
        <v>12260</v>
      </c>
      <c r="B5046" t="s">
        <v>17</v>
      </c>
      <c r="C5046">
        <v>1</v>
      </c>
      <c r="D5046" t="s">
        <v>18</v>
      </c>
      <c r="E5046" t="s">
        <v>19</v>
      </c>
      <c r="F5046" s="1">
        <v>0.54166666666666663</v>
      </c>
      <c r="G5046" t="s">
        <v>12232</v>
      </c>
      <c r="H5046" t="s">
        <v>38</v>
      </c>
      <c r="I5046">
        <v>120</v>
      </c>
      <c r="J5046">
        <v>3</v>
      </c>
      <c r="K5046" s="4">
        <v>1.1111010001111099E+44</v>
      </c>
      <c r="L5046" t="s">
        <v>12261</v>
      </c>
      <c r="M5046" t="s">
        <v>24</v>
      </c>
      <c r="N5046" t="s">
        <v>9286</v>
      </c>
      <c r="O5046" t="s">
        <v>25</v>
      </c>
      <c r="P5046" t="s">
        <v>20</v>
      </c>
      <c r="Q5046" t="s">
        <v>5489</v>
      </c>
    </row>
    <row r="5047" spans="1:17" x14ac:dyDescent="0.25">
      <c r="A5047" t="s">
        <v>12262</v>
      </c>
      <c r="B5047" t="s">
        <v>17</v>
      </c>
      <c r="C5047">
        <v>1</v>
      </c>
      <c r="D5047" t="s">
        <v>18</v>
      </c>
      <c r="E5047" t="s">
        <v>42</v>
      </c>
      <c r="F5047" s="1">
        <v>0.58333333333333337</v>
      </c>
      <c r="G5047" t="s">
        <v>12232</v>
      </c>
      <c r="H5047" t="s">
        <v>38</v>
      </c>
      <c r="I5047">
        <v>120</v>
      </c>
      <c r="J5047">
        <v>1</v>
      </c>
      <c r="K5047" s="4">
        <v>1.010100010101E+23</v>
      </c>
      <c r="L5047" t="s">
        <v>12263</v>
      </c>
      <c r="M5047" t="s">
        <v>24</v>
      </c>
      <c r="N5047" t="s">
        <v>9286</v>
      </c>
      <c r="O5047" t="s">
        <v>66</v>
      </c>
      <c r="P5047" t="s">
        <v>20</v>
      </c>
      <c r="Q5047" t="s">
        <v>5490</v>
      </c>
    </row>
    <row r="5048" spans="1:17" x14ac:dyDescent="0.25">
      <c r="A5048" t="s">
        <v>12264</v>
      </c>
      <c r="B5048" t="s">
        <v>565</v>
      </c>
      <c r="C5048">
        <v>1</v>
      </c>
      <c r="D5048" t="s">
        <v>18</v>
      </c>
      <c r="E5048" t="s">
        <v>19</v>
      </c>
      <c r="F5048" s="1">
        <v>0.375</v>
      </c>
      <c r="G5048" t="s">
        <v>38</v>
      </c>
      <c r="H5048" t="s">
        <v>38</v>
      </c>
      <c r="I5048">
        <v>480</v>
      </c>
      <c r="J5048">
        <v>7</v>
      </c>
      <c r="K5048" s="4">
        <v>9.9999999999999997E+34</v>
      </c>
      <c r="L5048" t="s">
        <v>10500</v>
      </c>
      <c r="N5048" t="s">
        <v>10501</v>
      </c>
      <c r="O5048" t="s">
        <v>25</v>
      </c>
      <c r="P5048" t="s">
        <v>9544</v>
      </c>
      <c r="Q5048" t="s">
        <v>5491</v>
      </c>
    </row>
    <row r="5049" spans="1:17" x14ac:dyDescent="0.25">
      <c r="A5049" t="s">
        <v>12264</v>
      </c>
      <c r="B5049" t="s">
        <v>17</v>
      </c>
      <c r="C5049">
        <v>1</v>
      </c>
      <c r="D5049" t="s">
        <v>18</v>
      </c>
      <c r="E5049" t="s">
        <v>42</v>
      </c>
      <c r="F5049" s="1">
        <v>0.45833333333333331</v>
      </c>
      <c r="G5049" t="s">
        <v>9156</v>
      </c>
      <c r="H5049" t="s">
        <v>10502</v>
      </c>
      <c r="I5049">
        <v>120</v>
      </c>
      <c r="J5049">
        <v>7</v>
      </c>
      <c r="K5049" s="4">
        <v>1.0010110001111101E+44</v>
      </c>
      <c r="L5049" t="s">
        <v>10500</v>
      </c>
      <c r="M5049" t="s">
        <v>24</v>
      </c>
      <c r="N5049" t="s">
        <v>10501</v>
      </c>
      <c r="O5049" t="s">
        <v>25</v>
      </c>
      <c r="P5049" t="s">
        <v>20</v>
      </c>
      <c r="Q5049" t="s">
        <v>5492</v>
      </c>
    </row>
    <row r="5050" spans="1:17" x14ac:dyDescent="0.25">
      <c r="A5050" t="s">
        <v>12264</v>
      </c>
      <c r="B5050" t="s">
        <v>28</v>
      </c>
      <c r="C5050" t="s">
        <v>411</v>
      </c>
      <c r="D5050" t="s">
        <v>18</v>
      </c>
      <c r="E5050" t="s">
        <v>33</v>
      </c>
      <c r="F5050" s="1">
        <v>0.41666666666666669</v>
      </c>
      <c r="G5050" t="s">
        <v>9156</v>
      </c>
      <c r="H5050" t="s">
        <v>10503</v>
      </c>
      <c r="I5050">
        <v>120</v>
      </c>
      <c r="J5050">
        <v>7</v>
      </c>
      <c r="K5050" s="4">
        <v>1.0000001E+38</v>
      </c>
      <c r="L5050" t="s">
        <v>10500</v>
      </c>
      <c r="M5050" t="s">
        <v>24</v>
      </c>
      <c r="N5050" t="s">
        <v>10501</v>
      </c>
      <c r="O5050" t="s">
        <v>25</v>
      </c>
      <c r="P5050" t="s">
        <v>20</v>
      </c>
      <c r="Q5050" t="s">
        <v>5493</v>
      </c>
    </row>
    <row r="5051" spans="1:17" x14ac:dyDescent="0.25">
      <c r="A5051" t="s">
        <v>12264</v>
      </c>
      <c r="B5051" t="s">
        <v>28</v>
      </c>
      <c r="C5051" t="s">
        <v>413</v>
      </c>
      <c r="D5051" t="s">
        <v>18</v>
      </c>
      <c r="E5051" t="s">
        <v>33</v>
      </c>
      <c r="F5051" s="1">
        <v>0.5</v>
      </c>
      <c r="G5051" t="s">
        <v>9156</v>
      </c>
      <c r="H5051" t="s">
        <v>10504</v>
      </c>
      <c r="I5051">
        <v>120</v>
      </c>
      <c r="J5051">
        <v>7</v>
      </c>
      <c r="K5051" s="4">
        <v>1.00101E+44</v>
      </c>
      <c r="L5051" t="s">
        <v>10500</v>
      </c>
      <c r="M5051" t="s">
        <v>24</v>
      </c>
      <c r="N5051" t="s">
        <v>10501</v>
      </c>
      <c r="O5051" t="s">
        <v>25</v>
      </c>
      <c r="P5051" t="s">
        <v>20</v>
      </c>
      <c r="Q5051" t="s">
        <v>5493</v>
      </c>
    </row>
    <row r="5052" spans="1:17" x14ac:dyDescent="0.25">
      <c r="A5052" t="s">
        <v>12265</v>
      </c>
      <c r="B5052" t="s">
        <v>565</v>
      </c>
      <c r="C5052">
        <v>1</v>
      </c>
      <c r="D5052" t="s">
        <v>18</v>
      </c>
      <c r="E5052" t="s">
        <v>530</v>
      </c>
      <c r="F5052" s="1">
        <v>0.375</v>
      </c>
      <c r="G5052" t="s">
        <v>38</v>
      </c>
      <c r="H5052" t="s">
        <v>38</v>
      </c>
      <c r="I5052">
        <v>480</v>
      </c>
      <c r="J5052">
        <v>12</v>
      </c>
      <c r="K5052" s="4">
        <v>1000000000000000</v>
      </c>
      <c r="L5052" t="s">
        <v>12266</v>
      </c>
      <c r="N5052" t="s">
        <v>10501</v>
      </c>
      <c r="O5052" t="s">
        <v>66</v>
      </c>
      <c r="P5052" t="s">
        <v>9544</v>
      </c>
      <c r="Q5052" t="s">
        <v>5494</v>
      </c>
    </row>
    <row r="5053" spans="1:17" x14ac:dyDescent="0.25">
      <c r="A5053" t="s">
        <v>12265</v>
      </c>
      <c r="B5053" t="s">
        <v>17</v>
      </c>
      <c r="C5053">
        <v>1</v>
      </c>
      <c r="D5053" t="s">
        <v>18</v>
      </c>
      <c r="E5053" t="s">
        <v>29</v>
      </c>
      <c r="F5053" s="1">
        <v>0.45833333333333331</v>
      </c>
      <c r="G5053" t="s">
        <v>9226</v>
      </c>
      <c r="H5053" t="s">
        <v>12267</v>
      </c>
      <c r="I5053">
        <v>120</v>
      </c>
      <c r="J5053">
        <v>12</v>
      </c>
      <c r="K5053" s="4">
        <v>1.1111100111111E+24</v>
      </c>
      <c r="L5053" t="s">
        <v>12266</v>
      </c>
      <c r="M5053" t="s">
        <v>24</v>
      </c>
      <c r="N5053" t="s">
        <v>10501</v>
      </c>
      <c r="O5053" t="s">
        <v>66</v>
      </c>
      <c r="P5053" t="s">
        <v>20</v>
      </c>
      <c r="Q5053" t="s">
        <v>5496</v>
      </c>
    </row>
    <row r="5054" spans="1:17" x14ac:dyDescent="0.25">
      <c r="A5054" t="s">
        <v>12268</v>
      </c>
      <c r="B5054" t="s">
        <v>565</v>
      </c>
      <c r="C5054">
        <v>1</v>
      </c>
      <c r="D5054" t="s">
        <v>18</v>
      </c>
      <c r="E5054" t="s">
        <v>530</v>
      </c>
      <c r="F5054" s="1">
        <v>0.375</v>
      </c>
      <c r="G5054" t="s">
        <v>621</v>
      </c>
      <c r="H5054" t="s">
        <v>38</v>
      </c>
      <c r="I5054">
        <v>480</v>
      </c>
      <c r="J5054">
        <v>33</v>
      </c>
      <c r="K5054" s="4">
        <v>1E+42</v>
      </c>
      <c r="L5054" t="s">
        <v>38</v>
      </c>
      <c r="M5054" t="s">
        <v>623</v>
      </c>
      <c r="N5054" t="s">
        <v>10501</v>
      </c>
      <c r="O5054" t="s">
        <v>1383</v>
      </c>
      <c r="P5054" t="s">
        <v>9544</v>
      </c>
      <c r="Q5054" t="s">
        <v>5497</v>
      </c>
    </row>
    <row r="5055" spans="1:17" x14ac:dyDescent="0.25">
      <c r="A5055" t="s">
        <v>12268</v>
      </c>
      <c r="B5055" t="s">
        <v>17</v>
      </c>
      <c r="C5055">
        <v>1</v>
      </c>
      <c r="D5055" t="s">
        <v>18</v>
      </c>
      <c r="E5055" t="s">
        <v>37</v>
      </c>
      <c r="F5055" s="1">
        <v>0.375</v>
      </c>
      <c r="G5055" t="s">
        <v>9359</v>
      </c>
      <c r="H5055" t="s">
        <v>1839</v>
      </c>
      <c r="I5055">
        <v>480</v>
      </c>
      <c r="J5055">
        <v>33</v>
      </c>
      <c r="K5055" s="4">
        <v>1E+43</v>
      </c>
      <c r="L5055" t="s">
        <v>38</v>
      </c>
      <c r="M5055" t="s">
        <v>24</v>
      </c>
      <c r="N5055" t="s">
        <v>10501</v>
      </c>
      <c r="O5055" t="s">
        <v>1383</v>
      </c>
      <c r="P5055" t="s">
        <v>20</v>
      </c>
      <c r="Q5055" t="s">
        <v>5498</v>
      </c>
    </row>
    <row r="5056" spans="1:17" x14ac:dyDescent="0.25">
      <c r="A5056" t="s">
        <v>12268</v>
      </c>
      <c r="B5056" t="s">
        <v>28</v>
      </c>
      <c r="C5056">
        <v>1</v>
      </c>
      <c r="D5056" t="s">
        <v>18</v>
      </c>
      <c r="E5056" t="s">
        <v>33</v>
      </c>
      <c r="F5056" s="1">
        <v>0.375</v>
      </c>
      <c r="G5056" t="s">
        <v>9359</v>
      </c>
      <c r="H5056" t="s">
        <v>1839</v>
      </c>
      <c r="I5056">
        <v>480</v>
      </c>
      <c r="J5056">
        <v>33</v>
      </c>
      <c r="K5056" s="4">
        <v>1E+43</v>
      </c>
      <c r="L5056" t="s">
        <v>38</v>
      </c>
      <c r="M5056" t="s">
        <v>24</v>
      </c>
      <c r="N5056" t="s">
        <v>10501</v>
      </c>
      <c r="O5056" t="s">
        <v>1383</v>
      </c>
      <c r="P5056" t="s">
        <v>20</v>
      </c>
      <c r="Q5056" t="s">
        <v>5499</v>
      </c>
    </row>
    <row r="5057" spans="1:17" x14ac:dyDescent="0.25">
      <c r="A5057" t="s">
        <v>12268</v>
      </c>
      <c r="B5057" t="s">
        <v>32</v>
      </c>
      <c r="C5057">
        <v>1</v>
      </c>
      <c r="D5057" t="s">
        <v>18</v>
      </c>
      <c r="E5057" t="s">
        <v>37</v>
      </c>
      <c r="F5057" s="1">
        <v>0.375</v>
      </c>
      <c r="G5057" t="s">
        <v>9359</v>
      </c>
      <c r="H5057" t="s">
        <v>1839</v>
      </c>
      <c r="I5057">
        <v>480</v>
      </c>
      <c r="J5057">
        <v>33</v>
      </c>
      <c r="K5057" s="4">
        <v>1E+42</v>
      </c>
      <c r="L5057" t="s">
        <v>38</v>
      </c>
      <c r="M5057" t="s">
        <v>24</v>
      </c>
      <c r="N5057" t="s">
        <v>10501</v>
      </c>
      <c r="O5057" t="s">
        <v>1383</v>
      </c>
      <c r="P5057" t="s">
        <v>20</v>
      </c>
      <c r="Q5057" t="s">
        <v>5500</v>
      </c>
    </row>
    <row r="5058" spans="1:17" x14ac:dyDescent="0.25">
      <c r="A5058" t="s">
        <v>12268</v>
      </c>
      <c r="B5058" t="s">
        <v>479</v>
      </c>
      <c r="C5058">
        <v>1</v>
      </c>
      <c r="D5058" t="s">
        <v>18</v>
      </c>
      <c r="E5058" t="s">
        <v>33</v>
      </c>
      <c r="F5058" s="1">
        <v>0.375</v>
      </c>
      <c r="G5058" t="s">
        <v>9359</v>
      </c>
      <c r="H5058" t="s">
        <v>1839</v>
      </c>
      <c r="I5058">
        <v>480</v>
      </c>
      <c r="J5058">
        <v>33</v>
      </c>
      <c r="K5058" s="4">
        <v>1E+42</v>
      </c>
      <c r="L5058" t="s">
        <v>38</v>
      </c>
      <c r="M5058" t="s">
        <v>24</v>
      </c>
      <c r="N5058" t="s">
        <v>10501</v>
      </c>
      <c r="O5058" t="s">
        <v>1383</v>
      </c>
      <c r="P5058" t="s">
        <v>20</v>
      </c>
      <c r="Q5058" t="s">
        <v>5501</v>
      </c>
    </row>
    <row r="5059" spans="1:17" x14ac:dyDescent="0.25">
      <c r="A5059" t="s">
        <v>12268</v>
      </c>
      <c r="B5059" t="s">
        <v>502</v>
      </c>
      <c r="C5059">
        <v>1</v>
      </c>
      <c r="D5059" t="s">
        <v>18</v>
      </c>
      <c r="E5059" t="s">
        <v>37</v>
      </c>
      <c r="F5059" s="1">
        <v>0.375</v>
      </c>
      <c r="G5059" t="s">
        <v>9359</v>
      </c>
      <c r="H5059" t="s">
        <v>1839</v>
      </c>
      <c r="I5059">
        <v>480</v>
      </c>
      <c r="J5059">
        <v>33</v>
      </c>
      <c r="K5059" s="4">
        <v>9.9999999999999994E+38</v>
      </c>
      <c r="L5059" t="s">
        <v>38</v>
      </c>
      <c r="M5059" t="s">
        <v>24</v>
      </c>
      <c r="N5059" t="s">
        <v>10501</v>
      </c>
      <c r="O5059" t="s">
        <v>1383</v>
      </c>
      <c r="P5059" t="s">
        <v>20</v>
      </c>
      <c r="Q5059" t="s">
        <v>5502</v>
      </c>
    </row>
    <row r="5060" spans="1:17" x14ac:dyDescent="0.25">
      <c r="A5060" t="s">
        <v>12268</v>
      </c>
      <c r="B5060" t="s">
        <v>504</v>
      </c>
      <c r="C5060">
        <v>1</v>
      </c>
      <c r="D5060" t="s">
        <v>18</v>
      </c>
      <c r="E5060" t="s">
        <v>33</v>
      </c>
      <c r="F5060" s="1">
        <v>0.375</v>
      </c>
      <c r="G5060" t="s">
        <v>9359</v>
      </c>
      <c r="H5060" t="s">
        <v>1839</v>
      </c>
      <c r="I5060">
        <v>480</v>
      </c>
      <c r="J5060">
        <v>33</v>
      </c>
      <c r="K5060" s="4">
        <v>1E+40</v>
      </c>
      <c r="L5060" t="s">
        <v>38</v>
      </c>
      <c r="M5060" t="s">
        <v>24</v>
      </c>
      <c r="N5060" t="s">
        <v>10501</v>
      </c>
      <c r="O5060" t="s">
        <v>1383</v>
      </c>
      <c r="P5060" t="s">
        <v>20</v>
      </c>
      <c r="Q5060" t="s">
        <v>5503</v>
      </c>
    </row>
    <row r="5061" spans="1:17" x14ac:dyDescent="0.25">
      <c r="A5061" t="s">
        <v>12269</v>
      </c>
      <c r="B5061" t="s">
        <v>17</v>
      </c>
      <c r="C5061">
        <v>1</v>
      </c>
      <c r="D5061" t="s">
        <v>18</v>
      </c>
      <c r="E5061" t="s">
        <v>37</v>
      </c>
      <c r="F5061" s="1">
        <v>0.5</v>
      </c>
      <c r="G5061" t="s">
        <v>9195</v>
      </c>
      <c r="H5061" t="s">
        <v>12270</v>
      </c>
      <c r="I5061">
        <v>120</v>
      </c>
      <c r="J5061">
        <v>10</v>
      </c>
      <c r="K5061" s="4">
        <v>1.11101100011111E+44</v>
      </c>
      <c r="L5061" t="s">
        <v>12271</v>
      </c>
      <c r="M5061" t="s">
        <v>24</v>
      </c>
      <c r="N5061" t="s">
        <v>9852</v>
      </c>
      <c r="O5061" t="s">
        <v>25</v>
      </c>
      <c r="P5061" t="s">
        <v>20</v>
      </c>
      <c r="Q5061" t="s">
        <v>5505</v>
      </c>
    </row>
    <row r="5062" spans="1:17" x14ac:dyDescent="0.25">
      <c r="A5062" t="s">
        <v>12272</v>
      </c>
      <c r="B5062" t="s">
        <v>17</v>
      </c>
      <c r="C5062">
        <v>1</v>
      </c>
      <c r="D5062" t="s">
        <v>18</v>
      </c>
      <c r="E5062" t="s">
        <v>37</v>
      </c>
      <c r="F5062" s="1">
        <v>0.5</v>
      </c>
      <c r="G5062" t="s">
        <v>9247</v>
      </c>
      <c r="H5062" t="s">
        <v>12273</v>
      </c>
      <c r="I5062">
        <v>120</v>
      </c>
      <c r="J5062">
        <v>11</v>
      </c>
      <c r="K5062" s="4">
        <v>1.1111100111111E+24</v>
      </c>
      <c r="L5062" t="s">
        <v>12274</v>
      </c>
      <c r="M5062" t="s">
        <v>24</v>
      </c>
      <c r="N5062" t="s">
        <v>9852</v>
      </c>
      <c r="O5062" t="s">
        <v>66</v>
      </c>
      <c r="P5062" t="s">
        <v>20</v>
      </c>
      <c r="Q5062" t="s">
        <v>5506</v>
      </c>
    </row>
    <row r="5063" spans="1:17" x14ac:dyDescent="0.25">
      <c r="A5063" t="s">
        <v>12275</v>
      </c>
      <c r="B5063" t="s">
        <v>17</v>
      </c>
      <c r="C5063">
        <v>1</v>
      </c>
      <c r="D5063" t="s">
        <v>18</v>
      </c>
      <c r="E5063" t="s">
        <v>37</v>
      </c>
      <c r="F5063" s="1">
        <v>0.58333333333333337</v>
      </c>
      <c r="G5063" t="s">
        <v>9195</v>
      </c>
      <c r="H5063" t="s">
        <v>12276</v>
      </c>
      <c r="I5063">
        <v>120</v>
      </c>
      <c r="J5063">
        <v>7</v>
      </c>
      <c r="K5063" s="4">
        <v>1.11101100011111E+44</v>
      </c>
      <c r="L5063" t="s">
        <v>12277</v>
      </c>
      <c r="M5063" t="s">
        <v>24</v>
      </c>
      <c r="N5063" t="s">
        <v>9852</v>
      </c>
      <c r="O5063" t="s">
        <v>25</v>
      </c>
      <c r="P5063" t="s">
        <v>20</v>
      </c>
      <c r="Q5063" t="s">
        <v>5507</v>
      </c>
    </row>
    <row r="5064" spans="1:17" x14ac:dyDescent="0.25">
      <c r="A5064" t="s">
        <v>12278</v>
      </c>
      <c r="B5064" t="s">
        <v>17</v>
      </c>
      <c r="C5064">
        <v>1</v>
      </c>
      <c r="D5064" t="s">
        <v>18</v>
      </c>
      <c r="E5064" t="s">
        <v>37</v>
      </c>
      <c r="F5064" s="1">
        <v>0.58333333333333337</v>
      </c>
      <c r="G5064" t="s">
        <v>9247</v>
      </c>
      <c r="H5064" t="s">
        <v>5495</v>
      </c>
      <c r="I5064">
        <v>120</v>
      </c>
      <c r="J5064">
        <v>7</v>
      </c>
      <c r="K5064" s="4">
        <v>1.1111100111111E+24</v>
      </c>
      <c r="L5064" t="s">
        <v>12279</v>
      </c>
      <c r="M5064" t="s">
        <v>24</v>
      </c>
      <c r="N5064" t="s">
        <v>9852</v>
      </c>
      <c r="O5064" t="s">
        <v>66</v>
      </c>
      <c r="P5064" t="s">
        <v>20</v>
      </c>
      <c r="Q5064" t="s">
        <v>5508</v>
      </c>
    </row>
    <row r="5065" spans="1:17" x14ac:dyDescent="0.25">
      <c r="A5065" t="s">
        <v>12280</v>
      </c>
      <c r="B5065" t="s">
        <v>17</v>
      </c>
      <c r="C5065">
        <v>1</v>
      </c>
      <c r="D5065" t="s">
        <v>18</v>
      </c>
      <c r="E5065" t="s">
        <v>19</v>
      </c>
      <c r="F5065" s="1">
        <v>0.45833333333333331</v>
      </c>
      <c r="G5065" t="s">
        <v>9239</v>
      </c>
      <c r="H5065" t="s">
        <v>5509</v>
      </c>
      <c r="I5065">
        <v>60</v>
      </c>
      <c r="J5065">
        <v>93</v>
      </c>
      <c r="K5065" s="4">
        <v>1.1111100111111E+24</v>
      </c>
      <c r="L5065" t="s">
        <v>12281</v>
      </c>
      <c r="M5065" t="s">
        <v>24</v>
      </c>
      <c r="N5065" t="s">
        <v>9342</v>
      </c>
      <c r="O5065" t="s">
        <v>66</v>
      </c>
      <c r="P5065" t="s">
        <v>20</v>
      </c>
      <c r="Q5065" t="s">
        <v>5510</v>
      </c>
    </row>
    <row r="5066" spans="1:17" x14ac:dyDescent="0.25">
      <c r="A5066" t="s">
        <v>12280</v>
      </c>
      <c r="B5066" t="s">
        <v>28</v>
      </c>
      <c r="C5066">
        <v>1</v>
      </c>
      <c r="D5066" t="s">
        <v>18</v>
      </c>
      <c r="E5066" t="s">
        <v>33</v>
      </c>
      <c r="F5066" s="1">
        <v>0.45833333333333331</v>
      </c>
      <c r="G5066" t="s">
        <v>9167</v>
      </c>
      <c r="H5066" t="s">
        <v>5509</v>
      </c>
      <c r="I5066">
        <v>60</v>
      </c>
      <c r="J5066">
        <v>92</v>
      </c>
      <c r="K5066" s="4">
        <v>1.1111100111111E+24</v>
      </c>
      <c r="L5066" t="s">
        <v>12281</v>
      </c>
      <c r="M5066" t="s">
        <v>24</v>
      </c>
      <c r="N5066" t="s">
        <v>9342</v>
      </c>
      <c r="O5066" t="s">
        <v>66</v>
      </c>
      <c r="P5066" t="s">
        <v>20</v>
      </c>
      <c r="Q5066" t="s">
        <v>5511</v>
      </c>
    </row>
    <row r="5067" spans="1:17" x14ac:dyDescent="0.25">
      <c r="A5067" t="s">
        <v>12280</v>
      </c>
      <c r="B5067" t="s">
        <v>44</v>
      </c>
      <c r="C5067">
        <v>2</v>
      </c>
      <c r="D5067" t="s">
        <v>18</v>
      </c>
      <c r="E5067" t="s">
        <v>42</v>
      </c>
      <c r="F5067" s="1">
        <v>0.41666666666666669</v>
      </c>
      <c r="G5067" t="s">
        <v>9181</v>
      </c>
      <c r="H5067" t="s">
        <v>5509</v>
      </c>
      <c r="I5067">
        <v>60</v>
      </c>
      <c r="J5067">
        <v>20</v>
      </c>
      <c r="K5067" s="4">
        <v>1.111100111111E+23</v>
      </c>
      <c r="L5067" t="s">
        <v>12282</v>
      </c>
      <c r="M5067" t="s">
        <v>24</v>
      </c>
      <c r="N5067" t="s">
        <v>9342</v>
      </c>
      <c r="O5067" t="s">
        <v>66</v>
      </c>
      <c r="P5067" t="s">
        <v>45</v>
      </c>
      <c r="Q5067" t="s">
        <v>5512</v>
      </c>
    </row>
    <row r="5068" spans="1:17" x14ac:dyDescent="0.25">
      <c r="A5068" t="s">
        <v>12280</v>
      </c>
      <c r="B5068" t="s">
        <v>44</v>
      </c>
      <c r="C5068">
        <v>3</v>
      </c>
      <c r="D5068" t="s">
        <v>18</v>
      </c>
      <c r="E5068" t="s">
        <v>42</v>
      </c>
      <c r="F5068" s="1">
        <v>0.54166666666666663</v>
      </c>
      <c r="G5068" t="s">
        <v>9182</v>
      </c>
      <c r="H5068" t="s">
        <v>5509</v>
      </c>
      <c r="I5068">
        <v>60</v>
      </c>
      <c r="J5068">
        <v>21</v>
      </c>
      <c r="K5068" s="4">
        <v>1.111100111111E+23</v>
      </c>
      <c r="L5068" t="s">
        <v>12282</v>
      </c>
      <c r="M5068" t="s">
        <v>24</v>
      </c>
      <c r="N5068" t="s">
        <v>9342</v>
      </c>
      <c r="O5068" t="s">
        <v>66</v>
      </c>
      <c r="P5068" t="s">
        <v>45</v>
      </c>
      <c r="Q5068" t="s">
        <v>5513</v>
      </c>
    </row>
    <row r="5069" spans="1:17" x14ac:dyDescent="0.25">
      <c r="A5069" t="s">
        <v>12280</v>
      </c>
      <c r="B5069" t="s">
        <v>44</v>
      </c>
      <c r="C5069">
        <v>4</v>
      </c>
      <c r="D5069" t="s">
        <v>18</v>
      </c>
      <c r="E5069" t="s">
        <v>42</v>
      </c>
      <c r="F5069" s="1">
        <v>0.58333333333333337</v>
      </c>
      <c r="G5069" t="s">
        <v>9159</v>
      </c>
      <c r="H5069" t="s">
        <v>5509</v>
      </c>
      <c r="I5069">
        <v>60</v>
      </c>
      <c r="J5069">
        <v>17</v>
      </c>
      <c r="K5069" s="4">
        <v>1.111100111111E+23</v>
      </c>
      <c r="L5069" t="s">
        <v>12282</v>
      </c>
      <c r="M5069" t="s">
        <v>24</v>
      </c>
      <c r="N5069" t="s">
        <v>9342</v>
      </c>
      <c r="O5069" t="s">
        <v>66</v>
      </c>
      <c r="P5069" t="s">
        <v>45</v>
      </c>
      <c r="Q5069" t="s">
        <v>5514</v>
      </c>
    </row>
    <row r="5070" spans="1:17" x14ac:dyDescent="0.25">
      <c r="A5070" t="s">
        <v>12280</v>
      </c>
      <c r="B5070" t="s">
        <v>44</v>
      </c>
      <c r="C5070">
        <v>5</v>
      </c>
      <c r="D5070" t="s">
        <v>18</v>
      </c>
      <c r="E5070" t="s">
        <v>37</v>
      </c>
      <c r="F5070" s="1">
        <v>0.41666666666666669</v>
      </c>
      <c r="G5070" t="s">
        <v>9319</v>
      </c>
      <c r="H5070" t="s">
        <v>5509</v>
      </c>
      <c r="I5070">
        <v>60</v>
      </c>
      <c r="J5070">
        <v>17</v>
      </c>
      <c r="K5070" s="4">
        <v>1.111100111111E+23</v>
      </c>
      <c r="L5070" t="s">
        <v>12282</v>
      </c>
      <c r="M5070" t="s">
        <v>24</v>
      </c>
      <c r="N5070" t="s">
        <v>9342</v>
      </c>
      <c r="O5070" t="s">
        <v>66</v>
      </c>
      <c r="P5070" t="s">
        <v>45</v>
      </c>
      <c r="Q5070" t="s">
        <v>5515</v>
      </c>
    </row>
    <row r="5071" spans="1:17" x14ac:dyDescent="0.25">
      <c r="A5071" t="s">
        <v>12280</v>
      </c>
      <c r="B5071" t="s">
        <v>44</v>
      </c>
      <c r="C5071">
        <v>6</v>
      </c>
      <c r="D5071" t="s">
        <v>18</v>
      </c>
      <c r="E5071" t="s">
        <v>37</v>
      </c>
      <c r="F5071" s="1">
        <v>0.5</v>
      </c>
      <c r="G5071" t="s">
        <v>9311</v>
      </c>
      <c r="H5071" t="s">
        <v>5509</v>
      </c>
      <c r="I5071">
        <v>60</v>
      </c>
      <c r="J5071">
        <v>14</v>
      </c>
      <c r="K5071" s="4">
        <v>1.111100111111E+23</v>
      </c>
      <c r="L5071" t="s">
        <v>12282</v>
      </c>
      <c r="M5071" t="s">
        <v>24</v>
      </c>
      <c r="N5071" t="s">
        <v>9342</v>
      </c>
      <c r="O5071" t="s">
        <v>66</v>
      </c>
      <c r="P5071" t="s">
        <v>45</v>
      </c>
      <c r="Q5071" t="s">
        <v>5516</v>
      </c>
    </row>
    <row r="5072" spans="1:17" x14ac:dyDescent="0.25">
      <c r="A5072" t="s">
        <v>12283</v>
      </c>
      <c r="B5072" t="s">
        <v>17</v>
      </c>
      <c r="C5072">
        <v>1</v>
      </c>
      <c r="D5072" t="s">
        <v>1189</v>
      </c>
      <c r="E5072" t="s">
        <v>19</v>
      </c>
      <c r="F5072" s="1">
        <v>0.45833333333333331</v>
      </c>
      <c r="G5072" t="s">
        <v>9239</v>
      </c>
      <c r="H5072" t="s">
        <v>5509</v>
      </c>
      <c r="I5072">
        <v>60</v>
      </c>
      <c r="J5072">
        <v>16</v>
      </c>
      <c r="K5072" s="4">
        <v>1.1111100111111E+24</v>
      </c>
      <c r="L5072" t="s">
        <v>12281</v>
      </c>
      <c r="M5072" t="s">
        <v>24</v>
      </c>
      <c r="N5072" t="s">
        <v>9342</v>
      </c>
      <c r="O5072" t="s">
        <v>66</v>
      </c>
      <c r="P5072" t="s">
        <v>20</v>
      </c>
      <c r="Q5072" t="s">
        <v>5517</v>
      </c>
    </row>
    <row r="5073" spans="1:17" x14ac:dyDescent="0.25">
      <c r="A5073" t="s">
        <v>12283</v>
      </c>
      <c r="B5073" t="s">
        <v>28</v>
      </c>
      <c r="C5073">
        <v>1</v>
      </c>
      <c r="D5073" t="s">
        <v>1189</v>
      </c>
      <c r="E5073" t="s">
        <v>33</v>
      </c>
      <c r="F5073" s="1">
        <v>0.45833333333333331</v>
      </c>
      <c r="G5073" t="s">
        <v>9167</v>
      </c>
      <c r="H5073" t="s">
        <v>5509</v>
      </c>
      <c r="I5073">
        <v>60</v>
      </c>
      <c r="J5073">
        <v>15</v>
      </c>
      <c r="K5073" s="4">
        <v>1.1111100111111E+24</v>
      </c>
      <c r="L5073" t="s">
        <v>12281</v>
      </c>
      <c r="M5073" t="s">
        <v>24</v>
      </c>
      <c r="N5073" t="s">
        <v>9342</v>
      </c>
      <c r="O5073" t="s">
        <v>66</v>
      </c>
      <c r="P5073" t="s">
        <v>20</v>
      </c>
      <c r="Q5073" t="s">
        <v>5518</v>
      </c>
    </row>
    <row r="5074" spans="1:17" x14ac:dyDescent="0.25">
      <c r="A5074" t="s">
        <v>12284</v>
      </c>
      <c r="B5074" t="s">
        <v>17</v>
      </c>
      <c r="C5074">
        <v>1</v>
      </c>
      <c r="D5074" t="s">
        <v>18</v>
      </c>
      <c r="E5074" t="s">
        <v>19</v>
      </c>
      <c r="F5074" s="1">
        <v>0.41666666666666669</v>
      </c>
      <c r="G5074" t="s">
        <v>9167</v>
      </c>
      <c r="H5074" t="s">
        <v>12285</v>
      </c>
      <c r="I5074">
        <v>60</v>
      </c>
      <c r="J5074">
        <v>104</v>
      </c>
      <c r="K5074" s="4">
        <v>1.1111010001111099E+44</v>
      </c>
      <c r="L5074" t="s">
        <v>12286</v>
      </c>
      <c r="M5074" t="s">
        <v>24</v>
      </c>
      <c r="N5074" t="s">
        <v>9342</v>
      </c>
      <c r="O5074" t="s">
        <v>25</v>
      </c>
      <c r="P5074" t="s">
        <v>20</v>
      </c>
      <c r="Q5074" t="s">
        <v>5520</v>
      </c>
    </row>
    <row r="5075" spans="1:17" x14ac:dyDescent="0.25">
      <c r="A5075" t="s">
        <v>12284</v>
      </c>
      <c r="B5075" t="s">
        <v>28</v>
      </c>
      <c r="C5075">
        <v>1</v>
      </c>
      <c r="D5075" t="s">
        <v>18</v>
      </c>
      <c r="E5075" t="s">
        <v>33</v>
      </c>
      <c r="F5075" s="1">
        <v>0.41666666666666669</v>
      </c>
      <c r="G5075" t="s">
        <v>9167</v>
      </c>
      <c r="H5075" t="s">
        <v>12287</v>
      </c>
      <c r="I5075">
        <v>60</v>
      </c>
      <c r="J5075">
        <v>103</v>
      </c>
      <c r="K5075" s="4">
        <v>1.1111110001111099E+44</v>
      </c>
      <c r="L5075" t="s">
        <v>12286</v>
      </c>
      <c r="M5075" t="s">
        <v>24</v>
      </c>
      <c r="N5075" t="s">
        <v>9342</v>
      </c>
      <c r="O5075" t="s">
        <v>25</v>
      </c>
      <c r="P5075" t="s">
        <v>20</v>
      </c>
      <c r="Q5075" t="s">
        <v>5521</v>
      </c>
    </row>
    <row r="5076" spans="1:17" x14ac:dyDescent="0.25">
      <c r="A5076" t="s">
        <v>12284</v>
      </c>
      <c r="B5076" t="s">
        <v>44</v>
      </c>
      <c r="C5076">
        <v>1</v>
      </c>
      <c r="D5076" t="s">
        <v>18</v>
      </c>
      <c r="E5076" t="s">
        <v>29</v>
      </c>
      <c r="F5076" s="1">
        <v>0.41666666666666669</v>
      </c>
      <c r="G5076" t="s">
        <v>9302</v>
      </c>
      <c r="H5076" t="s">
        <v>12288</v>
      </c>
      <c r="I5076">
        <v>60</v>
      </c>
      <c r="J5076">
        <v>18</v>
      </c>
      <c r="K5076" s="4">
        <v>1.1110100011111E+43</v>
      </c>
      <c r="L5076" t="s">
        <v>12286</v>
      </c>
      <c r="M5076" t="s">
        <v>24</v>
      </c>
      <c r="N5076" t="s">
        <v>9342</v>
      </c>
      <c r="O5076" t="s">
        <v>25</v>
      </c>
      <c r="P5076" t="s">
        <v>45</v>
      </c>
      <c r="Q5076" t="s">
        <v>5522</v>
      </c>
    </row>
    <row r="5077" spans="1:17" x14ac:dyDescent="0.25">
      <c r="A5077" t="s">
        <v>12284</v>
      </c>
      <c r="B5077" t="s">
        <v>44</v>
      </c>
      <c r="C5077">
        <v>2</v>
      </c>
      <c r="D5077" t="s">
        <v>18</v>
      </c>
      <c r="E5077" t="s">
        <v>29</v>
      </c>
      <c r="F5077" s="1">
        <v>0.45833333333333331</v>
      </c>
      <c r="G5077" t="s">
        <v>9311</v>
      </c>
      <c r="H5077" t="s">
        <v>12288</v>
      </c>
      <c r="I5077">
        <v>60</v>
      </c>
      <c r="J5077">
        <v>19</v>
      </c>
      <c r="K5077" s="4">
        <v>1.1110100011111E+43</v>
      </c>
      <c r="L5077" t="s">
        <v>12286</v>
      </c>
      <c r="M5077" t="s">
        <v>24</v>
      </c>
      <c r="N5077" t="s">
        <v>9342</v>
      </c>
      <c r="O5077" t="s">
        <v>25</v>
      </c>
      <c r="P5077" t="s">
        <v>45</v>
      </c>
      <c r="Q5077" t="s">
        <v>5523</v>
      </c>
    </row>
    <row r="5078" spans="1:17" x14ac:dyDescent="0.25">
      <c r="A5078" t="s">
        <v>12284</v>
      </c>
      <c r="B5078" t="s">
        <v>44</v>
      </c>
      <c r="C5078">
        <v>3</v>
      </c>
      <c r="D5078" t="s">
        <v>18</v>
      </c>
      <c r="E5078" t="s">
        <v>29</v>
      </c>
      <c r="F5078" s="1">
        <v>0.58333333333333337</v>
      </c>
      <c r="G5078" t="s">
        <v>9168</v>
      </c>
      <c r="H5078" t="s">
        <v>12288</v>
      </c>
      <c r="I5078">
        <v>60</v>
      </c>
      <c r="J5078">
        <v>17</v>
      </c>
      <c r="K5078" s="4">
        <v>1.1110100011111E+43</v>
      </c>
      <c r="L5078" t="s">
        <v>12286</v>
      </c>
      <c r="M5078" t="s">
        <v>24</v>
      </c>
      <c r="N5078" t="s">
        <v>9342</v>
      </c>
      <c r="O5078" t="s">
        <v>25</v>
      </c>
      <c r="P5078" t="s">
        <v>45</v>
      </c>
      <c r="Q5078" t="s">
        <v>5524</v>
      </c>
    </row>
    <row r="5079" spans="1:17" x14ac:dyDescent="0.25">
      <c r="A5079" t="s">
        <v>12284</v>
      </c>
      <c r="B5079" t="s">
        <v>44</v>
      </c>
      <c r="C5079">
        <v>4</v>
      </c>
      <c r="D5079" t="s">
        <v>18</v>
      </c>
      <c r="E5079" t="s">
        <v>29</v>
      </c>
      <c r="F5079" s="1">
        <v>0.625</v>
      </c>
      <c r="G5079" t="s">
        <v>9168</v>
      </c>
      <c r="H5079" t="s">
        <v>12288</v>
      </c>
      <c r="I5079">
        <v>60</v>
      </c>
      <c r="J5079">
        <v>17</v>
      </c>
      <c r="K5079" s="4">
        <v>1.1110100011111E+43</v>
      </c>
      <c r="L5079" t="s">
        <v>12286</v>
      </c>
      <c r="M5079" t="s">
        <v>24</v>
      </c>
      <c r="N5079" t="s">
        <v>9342</v>
      </c>
      <c r="O5079" t="s">
        <v>25</v>
      </c>
      <c r="P5079" t="s">
        <v>45</v>
      </c>
      <c r="Q5079" t="s">
        <v>5525</v>
      </c>
    </row>
    <row r="5080" spans="1:17" x14ac:dyDescent="0.25">
      <c r="A5080" t="s">
        <v>12284</v>
      </c>
      <c r="B5080" t="s">
        <v>44</v>
      </c>
      <c r="C5080">
        <v>5</v>
      </c>
      <c r="D5080" t="s">
        <v>18</v>
      </c>
      <c r="E5080" t="s">
        <v>42</v>
      </c>
      <c r="F5080" s="1">
        <v>0.45833333333333331</v>
      </c>
      <c r="G5080" t="s">
        <v>9168</v>
      </c>
      <c r="H5080" t="s">
        <v>5519</v>
      </c>
      <c r="I5080">
        <v>60</v>
      </c>
      <c r="J5080">
        <v>18</v>
      </c>
      <c r="K5080" s="4">
        <v>1.1111100011111E+43</v>
      </c>
      <c r="L5080" t="s">
        <v>12286</v>
      </c>
      <c r="M5080" t="s">
        <v>24</v>
      </c>
      <c r="N5080" t="s">
        <v>9342</v>
      </c>
      <c r="O5080" t="s">
        <v>25</v>
      </c>
      <c r="P5080" t="s">
        <v>45</v>
      </c>
      <c r="Q5080" t="s">
        <v>5526</v>
      </c>
    </row>
    <row r="5081" spans="1:17" x14ac:dyDescent="0.25">
      <c r="A5081" t="s">
        <v>12284</v>
      </c>
      <c r="B5081" t="s">
        <v>44</v>
      </c>
      <c r="C5081">
        <v>6</v>
      </c>
      <c r="D5081" t="s">
        <v>18</v>
      </c>
      <c r="E5081" t="s">
        <v>42</v>
      </c>
      <c r="F5081" s="1">
        <v>0.5</v>
      </c>
      <c r="G5081" t="s">
        <v>9168</v>
      </c>
      <c r="H5081" t="s">
        <v>12288</v>
      </c>
      <c r="I5081">
        <v>60</v>
      </c>
      <c r="J5081">
        <v>15</v>
      </c>
      <c r="K5081" s="4">
        <v>1.1111100011111E+43</v>
      </c>
      <c r="L5081" t="s">
        <v>12286</v>
      </c>
      <c r="M5081" t="s">
        <v>24</v>
      </c>
      <c r="N5081" t="s">
        <v>9342</v>
      </c>
      <c r="O5081" t="s">
        <v>25</v>
      </c>
      <c r="P5081" t="s">
        <v>45</v>
      </c>
      <c r="Q5081" t="s">
        <v>5527</v>
      </c>
    </row>
    <row r="5082" spans="1:17" x14ac:dyDescent="0.25">
      <c r="A5082" t="s">
        <v>12289</v>
      </c>
      <c r="B5082" t="s">
        <v>17</v>
      </c>
      <c r="C5082">
        <v>1</v>
      </c>
      <c r="D5082" t="s">
        <v>18</v>
      </c>
      <c r="E5082" t="s">
        <v>19</v>
      </c>
      <c r="F5082" s="1">
        <v>0.54166666666666663</v>
      </c>
      <c r="G5082" t="s">
        <v>9267</v>
      </c>
      <c r="H5082" t="s">
        <v>12290</v>
      </c>
      <c r="I5082">
        <v>60</v>
      </c>
      <c r="J5082">
        <v>103</v>
      </c>
      <c r="K5082" s="4">
        <v>1.1111100111111E+24</v>
      </c>
      <c r="L5082" t="s">
        <v>12291</v>
      </c>
      <c r="M5082" t="s">
        <v>24</v>
      </c>
      <c r="N5082" t="s">
        <v>9342</v>
      </c>
      <c r="O5082" t="s">
        <v>66</v>
      </c>
      <c r="P5082" t="s">
        <v>20</v>
      </c>
      <c r="Q5082" t="s">
        <v>5529</v>
      </c>
    </row>
    <row r="5083" spans="1:17" x14ac:dyDescent="0.25">
      <c r="A5083" t="s">
        <v>12289</v>
      </c>
      <c r="B5083" t="s">
        <v>28</v>
      </c>
      <c r="C5083">
        <v>1</v>
      </c>
      <c r="D5083" t="s">
        <v>18</v>
      </c>
      <c r="E5083" t="s">
        <v>42</v>
      </c>
      <c r="F5083" s="1">
        <v>0.45833333333333331</v>
      </c>
      <c r="G5083" t="s">
        <v>9239</v>
      </c>
      <c r="H5083" t="s">
        <v>12292</v>
      </c>
      <c r="I5083">
        <v>60</v>
      </c>
      <c r="J5083">
        <v>102</v>
      </c>
      <c r="K5083" s="4">
        <v>1.1111100111111E+24</v>
      </c>
      <c r="L5083" t="s">
        <v>12291</v>
      </c>
      <c r="M5083" t="s">
        <v>24</v>
      </c>
      <c r="N5083" t="s">
        <v>9342</v>
      </c>
      <c r="O5083" t="s">
        <v>66</v>
      </c>
      <c r="P5083" t="s">
        <v>20</v>
      </c>
      <c r="Q5083" t="s">
        <v>5530</v>
      </c>
    </row>
    <row r="5084" spans="1:17" x14ac:dyDescent="0.25">
      <c r="A5084" t="s">
        <v>12289</v>
      </c>
      <c r="B5084" t="s">
        <v>44</v>
      </c>
      <c r="C5084">
        <v>1</v>
      </c>
      <c r="D5084" t="s">
        <v>18</v>
      </c>
      <c r="E5084" t="s">
        <v>19</v>
      </c>
      <c r="F5084" s="1">
        <v>0.5</v>
      </c>
      <c r="G5084" t="s">
        <v>10012</v>
      </c>
      <c r="H5084" t="s">
        <v>1836</v>
      </c>
      <c r="I5084">
        <v>60</v>
      </c>
      <c r="J5084">
        <v>16</v>
      </c>
      <c r="K5084" s="4">
        <v>1.111100111111E+23</v>
      </c>
      <c r="L5084" t="s">
        <v>12291</v>
      </c>
      <c r="M5084" t="s">
        <v>24</v>
      </c>
      <c r="N5084" t="s">
        <v>9342</v>
      </c>
      <c r="O5084" t="s">
        <v>66</v>
      </c>
      <c r="P5084" t="s">
        <v>45</v>
      </c>
      <c r="Q5084" t="s">
        <v>5531</v>
      </c>
    </row>
    <row r="5085" spans="1:17" x14ac:dyDescent="0.25">
      <c r="A5085" t="s">
        <v>12289</v>
      </c>
      <c r="B5085" t="s">
        <v>44</v>
      </c>
      <c r="C5085">
        <v>2</v>
      </c>
      <c r="D5085" t="s">
        <v>18</v>
      </c>
      <c r="E5085" t="s">
        <v>29</v>
      </c>
      <c r="F5085" s="1">
        <v>0.45833333333333331</v>
      </c>
      <c r="G5085" t="s">
        <v>9168</v>
      </c>
      <c r="H5085" t="s">
        <v>38</v>
      </c>
      <c r="I5085">
        <v>60</v>
      </c>
      <c r="J5085">
        <v>17</v>
      </c>
      <c r="K5085" s="4">
        <v>1.111100111111E+23</v>
      </c>
      <c r="L5085" t="s">
        <v>12291</v>
      </c>
      <c r="M5085" t="s">
        <v>24</v>
      </c>
      <c r="N5085" t="s">
        <v>9342</v>
      </c>
      <c r="O5085" t="s">
        <v>66</v>
      </c>
      <c r="P5085" t="s">
        <v>45</v>
      </c>
      <c r="Q5085" t="s">
        <v>5532</v>
      </c>
    </row>
    <row r="5086" spans="1:17" x14ac:dyDescent="0.25">
      <c r="A5086" t="s">
        <v>12289</v>
      </c>
      <c r="B5086" t="s">
        <v>44</v>
      </c>
      <c r="C5086">
        <v>3</v>
      </c>
      <c r="D5086" t="s">
        <v>18</v>
      </c>
      <c r="E5086" t="s">
        <v>29</v>
      </c>
      <c r="F5086" s="1">
        <v>0.54166666666666663</v>
      </c>
      <c r="G5086" t="s">
        <v>9168</v>
      </c>
      <c r="H5086" t="s">
        <v>38</v>
      </c>
      <c r="I5086">
        <v>60</v>
      </c>
      <c r="J5086">
        <v>17</v>
      </c>
      <c r="K5086" s="4">
        <v>1.111100111111E+23</v>
      </c>
      <c r="L5086" t="s">
        <v>12291</v>
      </c>
      <c r="M5086" t="s">
        <v>24</v>
      </c>
      <c r="N5086" t="s">
        <v>9342</v>
      </c>
      <c r="O5086" t="s">
        <v>66</v>
      </c>
      <c r="P5086" t="s">
        <v>45</v>
      </c>
      <c r="Q5086" t="s">
        <v>5533</v>
      </c>
    </row>
    <row r="5087" spans="1:17" x14ac:dyDescent="0.25">
      <c r="A5087" t="s">
        <v>12289</v>
      </c>
      <c r="B5087" t="s">
        <v>44</v>
      </c>
      <c r="C5087">
        <v>4</v>
      </c>
      <c r="D5087" t="s">
        <v>18</v>
      </c>
      <c r="E5087" t="s">
        <v>33</v>
      </c>
      <c r="F5087" s="1">
        <v>0.45833333333333331</v>
      </c>
      <c r="G5087" t="s">
        <v>9168</v>
      </c>
      <c r="H5087" t="s">
        <v>38</v>
      </c>
      <c r="I5087">
        <v>60</v>
      </c>
      <c r="J5087">
        <v>17</v>
      </c>
      <c r="K5087" s="4">
        <v>1.111100111111E+23</v>
      </c>
      <c r="L5087" t="s">
        <v>12291</v>
      </c>
      <c r="M5087" t="s">
        <v>24</v>
      </c>
      <c r="N5087" t="s">
        <v>9342</v>
      </c>
      <c r="O5087" t="s">
        <v>66</v>
      </c>
      <c r="P5087" t="s">
        <v>45</v>
      </c>
      <c r="Q5087" t="s">
        <v>5534</v>
      </c>
    </row>
    <row r="5088" spans="1:17" x14ac:dyDescent="0.25">
      <c r="A5088" t="s">
        <v>12289</v>
      </c>
      <c r="B5088" t="s">
        <v>44</v>
      </c>
      <c r="C5088">
        <v>5</v>
      </c>
      <c r="D5088" t="s">
        <v>18</v>
      </c>
      <c r="E5088" t="s">
        <v>37</v>
      </c>
      <c r="F5088" s="1">
        <v>0.41666666666666669</v>
      </c>
      <c r="G5088" t="s">
        <v>9168</v>
      </c>
      <c r="H5088" t="s">
        <v>38</v>
      </c>
      <c r="I5088">
        <v>60</v>
      </c>
      <c r="J5088">
        <v>18</v>
      </c>
      <c r="K5088" s="4">
        <v>1.111100111111E+23</v>
      </c>
      <c r="L5088" t="s">
        <v>12291</v>
      </c>
      <c r="M5088" t="s">
        <v>24</v>
      </c>
      <c r="N5088" t="s">
        <v>9342</v>
      </c>
      <c r="O5088" t="s">
        <v>66</v>
      </c>
      <c r="P5088" t="s">
        <v>45</v>
      </c>
      <c r="Q5088" t="s">
        <v>5535</v>
      </c>
    </row>
    <row r="5089" spans="1:17" x14ac:dyDescent="0.25">
      <c r="A5089" t="s">
        <v>12289</v>
      </c>
      <c r="B5089" t="s">
        <v>44</v>
      </c>
      <c r="C5089">
        <v>6</v>
      </c>
      <c r="D5089" t="s">
        <v>18</v>
      </c>
      <c r="E5089" t="s">
        <v>37</v>
      </c>
      <c r="F5089" s="1">
        <v>0.5</v>
      </c>
      <c r="G5089" t="s">
        <v>9345</v>
      </c>
      <c r="H5089" t="s">
        <v>38</v>
      </c>
      <c r="I5089">
        <v>60</v>
      </c>
      <c r="J5089">
        <v>18</v>
      </c>
      <c r="K5089" s="4">
        <v>1.111100111111E+23</v>
      </c>
      <c r="L5089" t="s">
        <v>12291</v>
      </c>
      <c r="M5089" t="s">
        <v>24</v>
      </c>
      <c r="N5089" t="s">
        <v>9342</v>
      </c>
      <c r="O5089" t="s">
        <v>66</v>
      </c>
      <c r="P5089" t="s">
        <v>45</v>
      </c>
      <c r="Q5089" t="s">
        <v>5536</v>
      </c>
    </row>
    <row r="5090" spans="1:17" x14ac:dyDescent="0.25">
      <c r="A5090" t="s">
        <v>12293</v>
      </c>
      <c r="B5090" t="s">
        <v>17</v>
      </c>
      <c r="C5090">
        <v>1</v>
      </c>
      <c r="D5090" t="s">
        <v>18</v>
      </c>
      <c r="E5090" t="s">
        <v>29</v>
      </c>
      <c r="F5090" s="1">
        <v>0.58333333333333337</v>
      </c>
      <c r="G5090" t="s">
        <v>9239</v>
      </c>
      <c r="H5090" t="s">
        <v>12294</v>
      </c>
      <c r="I5090">
        <v>60</v>
      </c>
      <c r="J5090">
        <v>86</v>
      </c>
      <c r="K5090" s="4">
        <v>1.1111010001111099E+44</v>
      </c>
      <c r="L5090" t="s">
        <v>12295</v>
      </c>
      <c r="M5090" t="s">
        <v>24</v>
      </c>
      <c r="N5090" t="s">
        <v>9342</v>
      </c>
      <c r="O5090" t="s">
        <v>25</v>
      </c>
      <c r="P5090" t="s">
        <v>20</v>
      </c>
      <c r="Q5090" t="s">
        <v>5537</v>
      </c>
    </row>
    <row r="5091" spans="1:17" x14ac:dyDescent="0.25">
      <c r="A5091" t="s">
        <v>12293</v>
      </c>
      <c r="B5091" t="s">
        <v>28</v>
      </c>
      <c r="C5091">
        <v>1</v>
      </c>
      <c r="D5091" t="s">
        <v>18</v>
      </c>
      <c r="E5091" t="s">
        <v>37</v>
      </c>
      <c r="F5091" s="1">
        <v>0.375</v>
      </c>
      <c r="G5091" t="s">
        <v>9174</v>
      </c>
      <c r="H5091" t="s">
        <v>12296</v>
      </c>
      <c r="I5091">
        <v>60</v>
      </c>
      <c r="J5091">
        <v>87</v>
      </c>
      <c r="K5091" s="4">
        <v>1.11101100011111E+44</v>
      </c>
      <c r="L5091" t="s">
        <v>12295</v>
      </c>
      <c r="M5091" t="s">
        <v>24</v>
      </c>
      <c r="N5091" t="s">
        <v>9342</v>
      </c>
      <c r="O5091" t="s">
        <v>25</v>
      </c>
      <c r="P5091" t="s">
        <v>20</v>
      </c>
      <c r="Q5091" t="s">
        <v>5538</v>
      </c>
    </row>
    <row r="5092" spans="1:17" x14ac:dyDescent="0.25">
      <c r="A5092" t="s">
        <v>12293</v>
      </c>
      <c r="B5092" t="s">
        <v>44</v>
      </c>
      <c r="C5092">
        <v>1</v>
      </c>
      <c r="D5092" t="s">
        <v>18</v>
      </c>
      <c r="E5092" t="s">
        <v>19</v>
      </c>
      <c r="F5092" s="1">
        <v>0.58333333333333337</v>
      </c>
      <c r="G5092" t="s">
        <v>9168</v>
      </c>
      <c r="H5092" t="s">
        <v>38</v>
      </c>
      <c r="I5092">
        <v>60</v>
      </c>
      <c r="J5092">
        <v>13</v>
      </c>
      <c r="K5092" s="4">
        <v>1.1111010001111099E+44</v>
      </c>
      <c r="L5092" t="s">
        <v>12295</v>
      </c>
      <c r="M5092" t="s">
        <v>24</v>
      </c>
      <c r="N5092" t="s">
        <v>9342</v>
      </c>
      <c r="O5092" t="s">
        <v>25</v>
      </c>
      <c r="P5092" t="s">
        <v>45</v>
      </c>
      <c r="Q5092" t="s">
        <v>5539</v>
      </c>
    </row>
    <row r="5093" spans="1:17" x14ac:dyDescent="0.25">
      <c r="A5093" t="s">
        <v>12293</v>
      </c>
      <c r="B5093" t="s">
        <v>44</v>
      </c>
      <c r="C5093">
        <v>2</v>
      </c>
      <c r="D5093" t="s">
        <v>18</v>
      </c>
      <c r="E5093" t="s">
        <v>19</v>
      </c>
      <c r="F5093" s="1">
        <v>0.625</v>
      </c>
      <c r="G5093" t="s">
        <v>9302</v>
      </c>
      <c r="H5093" t="s">
        <v>12297</v>
      </c>
      <c r="I5093">
        <v>60</v>
      </c>
      <c r="J5093">
        <v>16</v>
      </c>
      <c r="K5093" s="4">
        <v>1.1111010001111099E+44</v>
      </c>
      <c r="L5093" t="s">
        <v>12295</v>
      </c>
      <c r="M5093" t="s">
        <v>24</v>
      </c>
      <c r="N5093" t="s">
        <v>9342</v>
      </c>
      <c r="O5093" t="s">
        <v>25</v>
      </c>
      <c r="P5093" t="s">
        <v>45</v>
      </c>
      <c r="Q5093" t="s">
        <v>5540</v>
      </c>
    </row>
    <row r="5094" spans="1:17" x14ac:dyDescent="0.25">
      <c r="A5094" t="s">
        <v>12293</v>
      </c>
      <c r="B5094" t="s">
        <v>44</v>
      </c>
      <c r="C5094">
        <v>3</v>
      </c>
      <c r="D5094" t="s">
        <v>18</v>
      </c>
      <c r="E5094" t="s">
        <v>33</v>
      </c>
      <c r="F5094" s="1">
        <v>0.45833333333333331</v>
      </c>
      <c r="G5094" t="s">
        <v>9149</v>
      </c>
      <c r="H5094" t="s">
        <v>5528</v>
      </c>
      <c r="I5094">
        <v>60</v>
      </c>
      <c r="J5094">
        <v>18</v>
      </c>
      <c r="K5094" s="4">
        <v>1.1111110001111099E+44</v>
      </c>
      <c r="L5094" t="s">
        <v>12295</v>
      </c>
      <c r="M5094" t="s">
        <v>24</v>
      </c>
      <c r="N5094" t="s">
        <v>9342</v>
      </c>
      <c r="O5094" t="s">
        <v>25</v>
      </c>
      <c r="P5094" t="s">
        <v>45</v>
      </c>
      <c r="Q5094" t="s">
        <v>5541</v>
      </c>
    </row>
    <row r="5095" spans="1:17" x14ac:dyDescent="0.25">
      <c r="A5095" t="s">
        <v>12293</v>
      </c>
      <c r="B5095" t="s">
        <v>44</v>
      </c>
      <c r="C5095">
        <v>4</v>
      </c>
      <c r="D5095" t="s">
        <v>18</v>
      </c>
      <c r="E5095" t="s">
        <v>42</v>
      </c>
      <c r="F5095" s="1">
        <v>0.58333333333333337</v>
      </c>
      <c r="G5095" t="s">
        <v>9150</v>
      </c>
      <c r="H5095" t="s">
        <v>12297</v>
      </c>
      <c r="I5095">
        <v>60</v>
      </c>
      <c r="J5095">
        <v>13</v>
      </c>
      <c r="K5095" s="4">
        <v>1.1111110001111099E+44</v>
      </c>
      <c r="L5095" t="s">
        <v>12295</v>
      </c>
      <c r="M5095" t="s">
        <v>24</v>
      </c>
      <c r="N5095" t="s">
        <v>9342</v>
      </c>
      <c r="O5095" t="s">
        <v>25</v>
      </c>
      <c r="P5095" t="s">
        <v>45</v>
      </c>
      <c r="Q5095" t="s">
        <v>5542</v>
      </c>
    </row>
    <row r="5096" spans="1:17" x14ac:dyDescent="0.25">
      <c r="A5096" t="s">
        <v>12293</v>
      </c>
      <c r="B5096" t="s">
        <v>44</v>
      </c>
      <c r="C5096">
        <v>5</v>
      </c>
      <c r="D5096" t="s">
        <v>18</v>
      </c>
      <c r="E5096" t="s">
        <v>37</v>
      </c>
      <c r="F5096" s="1">
        <v>0.45833333333333331</v>
      </c>
      <c r="G5096" t="s">
        <v>9301</v>
      </c>
      <c r="H5096" t="s">
        <v>12297</v>
      </c>
      <c r="I5096">
        <v>60</v>
      </c>
      <c r="J5096">
        <v>14</v>
      </c>
      <c r="K5096" s="4">
        <v>1.11101100011111E+44</v>
      </c>
      <c r="L5096" t="s">
        <v>12295</v>
      </c>
      <c r="M5096" t="s">
        <v>24</v>
      </c>
      <c r="N5096" t="s">
        <v>9342</v>
      </c>
      <c r="O5096" t="s">
        <v>25</v>
      </c>
      <c r="P5096" t="s">
        <v>45</v>
      </c>
      <c r="Q5096" t="s">
        <v>5543</v>
      </c>
    </row>
    <row r="5097" spans="1:17" x14ac:dyDescent="0.25">
      <c r="A5097" t="s">
        <v>12293</v>
      </c>
      <c r="B5097" t="s">
        <v>44</v>
      </c>
      <c r="C5097">
        <v>6</v>
      </c>
      <c r="D5097" t="s">
        <v>18</v>
      </c>
      <c r="E5097" t="s">
        <v>29</v>
      </c>
      <c r="F5097" s="1">
        <v>0.5</v>
      </c>
      <c r="G5097" t="s">
        <v>12298</v>
      </c>
      <c r="H5097" t="s">
        <v>38</v>
      </c>
      <c r="I5097">
        <v>60</v>
      </c>
      <c r="J5097">
        <v>13</v>
      </c>
      <c r="K5097" s="4">
        <v>1.1111010001111099E+44</v>
      </c>
      <c r="L5097" t="s">
        <v>12295</v>
      </c>
      <c r="M5097" t="s">
        <v>24</v>
      </c>
      <c r="N5097" t="s">
        <v>9342</v>
      </c>
      <c r="O5097" t="s">
        <v>25</v>
      </c>
      <c r="P5097" t="s">
        <v>45</v>
      </c>
      <c r="Q5097" t="s">
        <v>5544</v>
      </c>
    </row>
    <row r="5098" spans="1:17" x14ac:dyDescent="0.25">
      <c r="A5098" t="s">
        <v>12299</v>
      </c>
      <c r="B5098" t="s">
        <v>17</v>
      </c>
      <c r="C5098">
        <v>1</v>
      </c>
      <c r="D5098" t="s">
        <v>18</v>
      </c>
      <c r="E5098" t="s">
        <v>19</v>
      </c>
      <c r="F5098" s="1">
        <v>0.58333333333333337</v>
      </c>
      <c r="G5098" t="s">
        <v>9174</v>
      </c>
      <c r="H5098" t="s">
        <v>4825</v>
      </c>
      <c r="I5098">
        <v>60</v>
      </c>
      <c r="J5098">
        <v>24</v>
      </c>
      <c r="K5098" s="4">
        <v>1.1111100111111E+24</v>
      </c>
      <c r="L5098" t="s">
        <v>38</v>
      </c>
      <c r="M5098" t="s">
        <v>24</v>
      </c>
      <c r="N5098" t="s">
        <v>9342</v>
      </c>
      <c r="O5098" t="s">
        <v>66</v>
      </c>
      <c r="P5098" t="s">
        <v>20</v>
      </c>
      <c r="Q5098" t="s">
        <v>5545</v>
      </c>
    </row>
    <row r="5099" spans="1:17" x14ac:dyDescent="0.25">
      <c r="A5099" t="s">
        <v>12299</v>
      </c>
      <c r="B5099" t="s">
        <v>28</v>
      </c>
      <c r="C5099">
        <v>1</v>
      </c>
      <c r="D5099" t="s">
        <v>18</v>
      </c>
      <c r="E5099" t="s">
        <v>29</v>
      </c>
      <c r="F5099" s="1">
        <v>0.5</v>
      </c>
      <c r="G5099" t="s">
        <v>9174</v>
      </c>
      <c r="H5099" t="s">
        <v>4825</v>
      </c>
      <c r="I5099">
        <v>60</v>
      </c>
      <c r="J5099">
        <v>24</v>
      </c>
      <c r="K5099" s="4">
        <v>1.1111100111111E+24</v>
      </c>
      <c r="L5099" t="s">
        <v>38</v>
      </c>
      <c r="M5099" t="s">
        <v>24</v>
      </c>
      <c r="N5099" t="s">
        <v>9342</v>
      </c>
      <c r="O5099" t="s">
        <v>66</v>
      </c>
      <c r="P5099" t="s">
        <v>20</v>
      </c>
      <c r="Q5099" t="s">
        <v>5546</v>
      </c>
    </row>
    <row r="5100" spans="1:17" x14ac:dyDescent="0.25">
      <c r="A5100" t="s">
        <v>12299</v>
      </c>
      <c r="B5100" t="s">
        <v>44</v>
      </c>
      <c r="C5100">
        <v>1</v>
      </c>
      <c r="D5100" t="s">
        <v>18</v>
      </c>
      <c r="E5100" t="s">
        <v>33</v>
      </c>
      <c r="F5100" s="1">
        <v>0.45833333333333331</v>
      </c>
      <c r="G5100" t="s">
        <v>9247</v>
      </c>
      <c r="H5100" t="s">
        <v>4825</v>
      </c>
      <c r="I5100">
        <v>60</v>
      </c>
      <c r="J5100">
        <v>15</v>
      </c>
      <c r="K5100" s="4">
        <v>1.1111100111111E+24</v>
      </c>
      <c r="L5100" t="s">
        <v>38</v>
      </c>
      <c r="M5100" t="s">
        <v>24</v>
      </c>
      <c r="N5100" t="s">
        <v>9342</v>
      </c>
      <c r="O5100" t="s">
        <v>66</v>
      </c>
      <c r="P5100" t="s">
        <v>45</v>
      </c>
      <c r="Q5100" t="s">
        <v>5547</v>
      </c>
    </row>
    <row r="5101" spans="1:17" x14ac:dyDescent="0.25">
      <c r="A5101" t="s">
        <v>12299</v>
      </c>
      <c r="B5101" t="s">
        <v>44</v>
      </c>
      <c r="C5101">
        <v>2</v>
      </c>
      <c r="D5101" t="s">
        <v>18</v>
      </c>
      <c r="E5101" t="s">
        <v>37</v>
      </c>
      <c r="F5101" s="1">
        <v>0.54166666666666663</v>
      </c>
      <c r="G5101" t="s">
        <v>9166</v>
      </c>
      <c r="H5101" t="s">
        <v>4825</v>
      </c>
      <c r="I5101">
        <v>60</v>
      </c>
      <c r="J5101">
        <v>5</v>
      </c>
      <c r="K5101" s="4">
        <v>1.1111100111111E+24</v>
      </c>
      <c r="L5101" t="s">
        <v>38</v>
      </c>
      <c r="M5101" t="s">
        <v>24</v>
      </c>
      <c r="N5101" t="s">
        <v>9342</v>
      </c>
      <c r="O5101" t="s">
        <v>66</v>
      </c>
      <c r="P5101" t="s">
        <v>45</v>
      </c>
      <c r="Q5101" t="s">
        <v>5548</v>
      </c>
    </row>
    <row r="5102" spans="1:17" x14ac:dyDescent="0.25">
      <c r="A5102" t="s">
        <v>12300</v>
      </c>
      <c r="B5102" t="s">
        <v>17</v>
      </c>
      <c r="C5102">
        <v>1</v>
      </c>
      <c r="D5102" t="s">
        <v>18</v>
      </c>
      <c r="E5102" t="s">
        <v>42</v>
      </c>
      <c r="F5102" s="1">
        <v>0.66666666666666663</v>
      </c>
      <c r="G5102" t="s">
        <v>9239</v>
      </c>
      <c r="H5102" t="s">
        <v>1836</v>
      </c>
      <c r="I5102">
        <v>60</v>
      </c>
      <c r="J5102">
        <v>43</v>
      </c>
      <c r="K5102" s="4">
        <v>1.1111110001111099E+44</v>
      </c>
      <c r="L5102" t="s">
        <v>12301</v>
      </c>
      <c r="M5102" t="s">
        <v>24</v>
      </c>
      <c r="N5102" t="s">
        <v>9342</v>
      </c>
      <c r="O5102" t="s">
        <v>25</v>
      </c>
      <c r="P5102" t="s">
        <v>20</v>
      </c>
      <c r="Q5102" t="s">
        <v>5549</v>
      </c>
    </row>
    <row r="5103" spans="1:17" x14ac:dyDescent="0.25">
      <c r="A5103" t="s">
        <v>12300</v>
      </c>
      <c r="B5103" t="s">
        <v>28</v>
      </c>
      <c r="C5103">
        <v>1</v>
      </c>
      <c r="D5103" t="s">
        <v>18</v>
      </c>
      <c r="E5103" t="s">
        <v>33</v>
      </c>
      <c r="F5103" s="1">
        <v>0.45833333333333331</v>
      </c>
      <c r="G5103" t="s">
        <v>9166</v>
      </c>
      <c r="H5103" t="s">
        <v>1836</v>
      </c>
      <c r="I5103">
        <v>60</v>
      </c>
      <c r="J5103">
        <v>43</v>
      </c>
      <c r="K5103" s="4">
        <v>1.1111110001111099E+44</v>
      </c>
      <c r="L5103" t="s">
        <v>12301</v>
      </c>
      <c r="M5103" t="s">
        <v>24</v>
      </c>
      <c r="N5103" t="s">
        <v>9342</v>
      </c>
      <c r="O5103" t="s">
        <v>25</v>
      </c>
      <c r="P5103" t="s">
        <v>20</v>
      </c>
      <c r="Q5103" t="s">
        <v>5550</v>
      </c>
    </row>
    <row r="5104" spans="1:17" x14ac:dyDescent="0.25">
      <c r="A5104" t="s">
        <v>12300</v>
      </c>
      <c r="B5104" t="s">
        <v>44</v>
      </c>
      <c r="C5104">
        <v>1</v>
      </c>
      <c r="D5104" t="s">
        <v>18</v>
      </c>
      <c r="E5104" t="s">
        <v>29</v>
      </c>
      <c r="F5104" s="1">
        <v>0.54166666666666663</v>
      </c>
      <c r="G5104" t="s">
        <v>9301</v>
      </c>
      <c r="H5104" t="s">
        <v>1836</v>
      </c>
      <c r="I5104">
        <v>60</v>
      </c>
      <c r="J5104">
        <v>15</v>
      </c>
      <c r="K5104" s="4">
        <v>1.1110100011111E+43</v>
      </c>
      <c r="L5104" t="s">
        <v>12302</v>
      </c>
      <c r="M5104" t="s">
        <v>24</v>
      </c>
      <c r="N5104" t="s">
        <v>9342</v>
      </c>
      <c r="O5104" t="s">
        <v>25</v>
      </c>
      <c r="P5104" t="s">
        <v>45</v>
      </c>
      <c r="Q5104" t="s">
        <v>5551</v>
      </c>
    </row>
    <row r="5105" spans="1:17" x14ac:dyDescent="0.25">
      <c r="A5105" t="s">
        <v>12300</v>
      </c>
      <c r="B5105" t="s">
        <v>44</v>
      </c>
      <c r="C5105">
        <v>2</v>
      </c>
      <c r="D5105" t="s">
        <v>18</v>
      </c>
      <c r="E5105" t="s">
        <v>29</v>
      </c>
      <c r="F5105" s="1">
        <v>0.625</v>
      </c>
      <c r="G5105" t="s">
        <v>9147</v>
      </c>
      <c r="H5105" t="s">
        <v>1836</v>
      </c>
      <c r="I5105">
        <v>60</v>
      </c>
      <c r="J5105">
        <v>13</v>
      </c>
      <c r="K5105" s="4">
        <v>1.1110100011111E+43</v>
      </c>
      <c r="L5105" t="s">
        <v>12302</v>
      </c>
      <c r="M5105" t="s">
        <v>24</v>
      </c>
      <c r="N5105" t="s">
        <v>9342</v>
      </c>
      <c r="O5105" t="s">
        <v>25</v>
      </c>
      <c r="P5105" t="s">
        <v>45</v>
      </c>
      <c r="Q5105" t="s">
        <v>5552</v>
      </c>
    </row>
    <row r="5106" spans="1:17" x14ac:dyDescent="0.25">
      <c r="A5106" t="s">
        <v>12300</v>
      </c>
      <c r="B5106" t="s">
        <v>44</v>
      </c>
      <c r="C5106">
        <v>3</v>
      </c>
      <c r="D5106" t="s">
        <v>18</v>
      </c>
      <c r="E5106" t="s">
        <v>42</v>
      </c>
      <c r="F5106" s="1">
        <v>0.5</v>
      </c>
      <c r="G5106" t="s">
        <v>9146</v>
      </c>
      <c r="H5106" t="s">
        <v>1836</v>
      </c>
      <c r="I5106">
        <v>60</v>
      </c>
      <c r="J5106">
        <v>14</v>
      </c>
      <c r="K5106" s="4">
        <v>1.1111100011111E+43</v>
      </c>
      <c r="L5106" t="s">
        <v>12302</v>
      </c>
      <c r="M5106" t="s">
        <v>24</v>
      </c>
      <c r="N5106" t="s">
        <v>9342</v>
      </c>
      <c r="O5106" t="s">
        <v>25</v>
      </c>
      <c r="P5106" t="s">
        <v>45</v>
      </c>
      <c r="Q5106" t="s">
        <v>5553</v>
      </c>
    </row>
    <row r="5107" spans="1:17" x14ac:dyDescent="0.25">
      <c r="A5107" t="s">
        <v>12303</v>
      </c>
      <c r="B5107" t="s">
        <v>17</v>
      </c>
      <c r="C5107">
        <v>1</v>
      </c>
      <c r="D5107" t="s">
        <v>18</v>
      </c>
      <c r="E5107" t="s">
        <v>33</v>
      </c>
      <c r="F5107" s="1">
        <v>0.41666666666666669</v>
      </c>
      <c r="G5107" t="s">
        <v>9209</v>
      </c>
      <c r="H5107" t="s">
        <v>1788</v>
      </c>
      <c r="I5107">
        <v>60</v>
      </c>
      <c r="J5107">
        <v>31</v>
      </c>
      <c r="K5107" s="4">
        <v>1.1111110001111099E+44</v>
      </c>
      <c r="L5107" t="s">
        <v>12304</v>
      </c>
      <c r="M5107" t="s">
        <v>24</v>
      </c>
      <c r="N5107" t="s">
        <v>9342</v>
      </c>
      <c r="O5107" t="s">
        <v>25</v>
      </c>
      <c r="P5107" t="s">
        <v>20</v>
      </c>
      <c r="Q5107" t="s">
        <v>5554</v>
      </c>
    </row>
    <row r="5108" spans="1:17" x14ac:dyDescent="0.25">
      <c r="A5108" t="s">
        <v>12303</v>
      </c>
      <c r="B5108" t="s">
        <v>28</v>
      </c>
      <c r="C5108">
        <v>1</v>
      </c>
      <c r="D5108" t="s">
        <v>18</v>
      </c>
      <c r="E5108" t="s">
        <v>29</v>
      </c>
      <c r="F5108" s="1">
        <v>0.5</v>
      </c>
      <c r="G5108" t="s">
        <v>9354</v>
      </c>
      <c r="H5108" t="s">
        <v>1788</v>
      </c>
      <c r="I5108">
        <v>60</v>
      </c>
      <c r="J5108">
        <v>31</v>
      </c>
      <c r="K5108" s="4">
        <v>1.1111010001111099E+44</v>
      </c>
      <c r="L5108" t="s">
        <v>12304</v>
      </c>
      <c r="M5108" t="s">
        <v>24</v>
      </c>
      <c r="N5108" t="s">
        <v>9342</v>
      </c>
      <c r="O5108" t="s">
        <v>25</v>
      </c>
      <c r="P5108" t="s">
        <v>20</v>
      </c>
      <c r="Q5108" t="s">
        <v>5555</v>
      </c>
    </row>
    <row r="5109" spans="1:17" x14ac:dyDescent="0.25">
      <c r="A5109" t="s">
        <v>12303</v>
      </c>
      <c r="B5109" t="s">
        <v>44</v>
      </c>
      <c r="C5109">
        <v>1</v>
      </c>
      <c r="D5109" t="s">
        <v>18</v>
      </c>
      <c r="E5109" t="s">
        <v>42</v>
      </c>
      <c r="F5109" s="1">
        <v>0.625</v>
      </c>
      <c r="G5109" t="s">
        <v>9168</v>
      </c>
      <c r="H5109" t="s">
        <v>1788</v>
      </c>
      <c r="I5109">
        <v>60</v>
      </c>
      <c r="J5109">
        <v>15</v>
      </c>
      <c r="K5109" s="4">
        <v>1.1111100011111E+43</v>
      </c>
      <c r="L5109" t="s">
        <v>12305</v>
      </c>
      <c r="M5109" t="s">
        <v>24</v>
      </c>
      <c r="N5109" t="s">
        <v>9342</v>
      </c>
      <c r="O5109" t="s">
        <v>25</v>
      </c>
      <c r="P5109" t="s">
        <v>45</v>
      </c>
      <c r="Q5109" t="s">
        <v>5556</v>
      </c>
    </row>
    <row r="5110" spans="1:17" x14ac:dyDescent="0.25">
      <c r="A5110" t="s">
        <v>12303</v>
      </c>
      <c r="B5110" t="s">
        <v>44</v>
      </c>
      <c r="C5110">
        <v>2</v>
      </c>
      <c r="D5110" t="s">
        <v>18</v>
      </c>
      <c r="E5110" t="s">
        <v>37</v>
      </c>
      <c r="F5110" s="1">
        <v>0.54166666666666663</v>
      </c>
      <c r="G5110" t="s">
        <v>9145</v>
      </c>
      <c r="H5110" t="s">
        <v>1788</v>
      </c>
      <c r="I5110">
        <v>60</v>
      </c>
      <c r="J5110">
        <v>0</v>
      </c>
      <c r="K5110" s="4">
        <v>1.1101100011111E+43</v>
      </c>
      <c r="L5110" t="s">
        <v>12305</v>
      </c>
      <c r="M5110" t="s">
        <v>24</v>
      </c>
      <c r="N5110" t="s">
        <v>9342</v>
      </c>
      <c r="O5110" t="s">
        <v>25</v>
      </c>
      <c r="P5110" t="s">
        <v>45</v>
      </c>
      <c r="Q5110" t="s">
        <v>5557</v>
      </c>
    </row>
    <row r="5111" spans="1:17" x14ac:dyDescent="0.25">
      <c r="A5111" t="s">
        <v>12303</v>
      </c>
      <c r="B5111" t="s">
        <v>44</v>
      </c>
      <c r="C5111">
        <v>3</v>
      </c>
      <c r="D5111" t="s">
        <v>18</v>
      </c>
      <c r="E5111" t="s">
        <v>37</v>
      </c>
      <c r="F5111" s="1">
        <v>0.58333333333333337</v>
      </c>
      <c r="G5111" t="s">
        <v>9145</v>
      </c>
      <c r="H5111" t="s">
        <v>1788</v>
      </c>
      <c r="I5111">
        <v>60</v>
      </c>
      <c r="J5111">
        <v>13</v>
      </c>
      <c r="K5111" s="4">
        <v>1.1101100011111E+43</v>
      </c>
      <c r="L5111" t="s">
        <v>12305</v>
      </c>
      <c r="M5111" t="s">
        <v>24</v>
      </c>
      <c r="N5111" t="s">
        <v>9342</v>
      </c>
      <c r="O5111" t="s">
        <v>25</v>
      </c>
      <c r="P5111" t="s">
        <v>45</v>
      </c>
      <c r="Q5111" t="s">
        <v>5558</v>
      </c>
    </row>
    <row r="5112" spans="1:17" x14ac:dyDescent="0.25">
      <c r="A5112" t="s">
        <v>12306</v>
      </c>
      <c r="B5112" t="s">
        <v>17</v>
      </c>
      <c r="C5112">
        <v>1</v>
      </c>
      <c r="D5112" t="s">
        <v>18</v>
      </c>
      <c r="E5112" t="s">
        <v>33</v>
      </c>
      <c r="F5112" s="1">
        <v>0.45833333333333331</v>
      </c>
      <c r="G5112" t="s">
        <v>9295</v>
      </c>
      <c r="H5112" t="s">
        <v>5528</v>
      </c>
      <c r="I5112">
        <v>60</v>
      </c>
      <c r="J5112">
        <v>23</v>
      </c>
      <c r="K5112" s="4">
        <v>1.1111100111111E+24</v>
      </c>
      <c r="L5112" t="s">
        <v>12307</v>
      </c>
      <c r="M5112" t="s">
        <v>24</v>
      </c>
      <c r="N5112" t="s">
        <v>9342</v>
      </c>
      <c r="O5112" t="s">
        <v>66</v>
      </c>
      <c r="P5112" t="s">
        <v>20</v>
      </c>
      <c r="Q5112" t="s">
        <v>5559</v>
      </c>
    </row>
    <row r="5113" spans="1:17" x14ac:dyDescent="0.25">
      <c r="A5113" t="s">
        <v>12306</v>
      </c>
      <c r="B5113" t="s">
        <v>28</v>
      </c>
      <c r="C5113">
        <v>1</v>
      </c>
      <c r="D5113" t="s">
        <v>18</v>
      </c>
      <c r="E5113" t="s">
        <v>37</v>
      </c>
      <c r="F5113" s="1">
        <v>0.5</v>
      </c>
      <c r="G5113" t="s">
        <v>9227</v>
      </c>
      <c r="H5113" t="s">
        <v>5528</v>
      </c>
      <c r="I5113">
        <v>120</v>
      </c>
      <c r="J5113">
        <v>23</v>
      </c>
      <c r="K5113" s="4">
        <v>1.1111100111111E+24</v>
      </c>
      <c r="L5113" t="s">
        <v>12307</v>
      </c>
      <c r="M5113" t="s">
        <v>24</v>
      </c>
      <c r="N5113" t="s">
        <v>9342</v>
      </c>
      <c r="O5113" t="s">
        <v>66</v>
      </c>
      <c r="P5113" t="s">
        <v>20</v>
      </c>
      <c r="Q5113" t="s">
        <v>5560</v>
      </c>
    </row>
    <row r="5114" spans="1:17" x14ac:dyDescent="0.25">
      <c r="A5114" t="s">
        <v>12308</v>
      </c>
      <c r="B5114" t="s">
        <v>17</v>
      </c>
      <c r="C5114">
        <v>1</v>
      </c>
      <c r="D5114" t="s">
        <v>18</v>
      </c>
      <c r="E5114" t="s">
        <v>19</v>
      </c>
      <c r="F5114" s="1">
        <v>0.54166666666666663</v>
      </c>
      <c r="G5114" t="s">
        <v>12309</v>
      </c>
      <c r="H5114" t="s">
        <v>5519</v>
      </c>
      <c r="I5114">
        <v>60</v>
      </c>
      <c r="J5114">
        <v>36</v>
      </c>
      <c r="K5114" s="4">
        <v>1.0111100111111E+24</v>
      </c>
      <c r="L5114" t="s">
        <v>12310</v>
      </c>
      <c r="M5114" t="s">
        <v>24</v>
      </c>
      <c r="N5114" t="s">
        <v>9342</v>
      </c>
      <c r="O5114" t="s">
        <v>66</v>
      </c>
      <c r="P5114" t="s">
        <v>20</v>
      </c>
      <c r="Q5114" t="s">
        <v>5561</v>
      </c>
    </row>
    <row r="5115" spans="1:17" x14ac:dyDescent="0.25">
      <c r="A5115" t="s">
        <v>12308</v>
      </c>
      <c r="B5115" t="s">
        <v>28</v>
      </c>
      <c r="C5115">
        <v>1</v>
      </c>
      <c r="D5115" t="s">
        <v>18</v>
      </c>
      <c r="E5115" t="s">
        <v>42</v>
      </c>
      <c r="F5115" s="1">
        <v>0.5</v>
      </c>
      <c r="G5115" t="s">
        <v>9166</v>
      </c>
      <c r="H5115" t="s">
        <v>5519</v>
      </c>
      <c r="I5115">
        <v>60</v>
      </c>
      <c r="J5115">
        <v>36</v>
      </c>
      <c r="K5115" s="4">
        <v>1.1111100111111E+24</v>
      </c>
      <c r="L5115" t="s">
        <v>12310</v>
      </c>
      <c r="M5115" t="s">
        <v>24</v>
      </c>
      <c r="N5115" t="s">
        <v>9342</v>
      </c>
      <c r="O5115" t="s">
        <v>66</v>
      </c>
      <c r="P5115" t="s">
        <v>20</v>
      </c>
      <c r="Q5115" t="s">
        <v>5562</v>
      </c>
    </row>
    <row r="5116" spans="1:17" x14ac:dyDescent="0.25">
      <c r="A5116" t="s">
        <v>12308</v>
      </c>
      <c r="B5116" t="s">
        <v>44</v>
      </c>
      <c r="C5116">
        <v>1</v>
      </c>
      <c r="D5116" t="s">
        <v>18</v>
      </c>
      <c r="E5116" t="s">
        <v>29</v>
      </c>
      <c r="F5116" s="1">
        <v>0.375</v>
      </c>
      <c r="G5116" t="s">
        <v>9201</v>
      </c>
      <c r="H5116" t="s">
        <v>5519</v>
      </c>
      <c r="I5116">
        <v>60</v>
      </c>
      <c r="J5116">
        <v>16</v>
      </c>
      <c r="K5116" s="4">
        <v>1.111000111111E+23</v>
      </c>
      <c r="L5116" t="s">
        <v>12311</v>
      </c>
      <c r="M5116" t="s">
        <v>24</v>
      </c>
      <c r="N5116" t="s">
        <v>9342</v>
      </c>
      <c r="O5116" t="s">
        <v>66</v>
      </c>
      <c r="P5116" t="s">
        <v>45</v>
      </c>
      <c r="Q5116" t="s">
        <v>5563</v>
      </c>
    </row>
    <row r="5117" spans="1:17" x14ac:dyDescent="0.25">
      <c r="A5117" t="s">
        <v>12308</v>
      </c>
      <c r="B5117" t="s">
        <v>44</v>
      </c>
      <c r="C5117">
        <v>2</v>
      </c>
      <c r="D5117" t="s">
        <v>18</v>
      </c>
      <c r="E5117" t="s">
        <v>29</v>
      </c>
      <c r="F5117" s="1">
        <v>0.5</v>
      </c>
      <c r="G5117" t="s">
        <v>9235</v>
      </c>
      <c r="H5117" t="s">
        <v>5519</v>
      </c>
      <c r="I5117">
        <v>60</v>
      </c>
      <c r="J5117">
        <v>20</v>
      </c>
      <c r="K5117" s="4">
        <v>1.111000111111E+23</v>
      </c>
      <c r="L5117" t="s">
        <v>12311</v>
      </c>
      <c r="M5117" t="s">
        <v>24</v>
      </c>
      <c r="N5117" t="s">
        <v>9342</v>
      </c>
      <c r="O5117" t="s">
        <v>66</v>
      </c>
      <c r="P5117" t="s">
        <v>45</v>
      </c>
      <c r="Q5117" t="s">
        <v>5564</v>
      </c>
    </row>
    <row r="5118" spans="1:17" x14ac:dyDescent="0.25">
      <c r="A5118" t="s">
        <v>12312</v>
      </c>
      <c r="B5118" t="s">
        <v>17</v>
      </c>
      <c r="C5118">
        <v>1</v>
      </c>
      <c r="D5118" t="s">
        <v>18</v>
      </c>
      <c r="E5118" t="s">
        <v>19</v>
      </c>
      <c r="F5118" s="1">
        <v>0.54166666666666663</v>
      </c>
      <c r="G5118" t="s">
        <v>9160</v>
      </c>
      <c r="H5118" t="s">
        <v>1836</v>
      </c>
      <c r="I5118">
        <v>60</v>
      </c>
      <c r="J5118">
        <v>22</v>
      </c>
      <c r="K5118" s="4">
        <v>1.1111010001111099E+44</v>
      </c>
      <c r="L5118" t="s">
        <v>12313</v>
      </c>
      <c r="M5118" t="s">
        <v>24</v>
      </c>
      <c r="N5118" t="s">
        <v>9342</v>
      </c>
      <c r="O5118" t="s">
        <v>25</v>
      </c>
      <c r="P5118" t="s">
        <v>20</v>
      </c>
      <c r="Q5118" t="s">
        <v>5565</v>
      </c>
    </row>
    <row r="5119" spans="1:17" x14ac:dyDescent="0.25">
      <c r="A5119" t="s">
        <v>12312</v>
      </c>
      <c r="B5119" t="s">
        <v>28</v>
      </c>
      <c r="C5119">
        <v>1</v>
      </c>
      <c r="D5119" t="s">
        <v>18</v>
      </c>
      <c r="E5119" t="s">
        <v>33</v>
      </c>
      <c r="F5119" s="1">
        <v>0.375</v>
      </c>
      <c r="G5119" t="s">
        <v>9166</v>
      </c>
      <c r="H5119" t="s">
        <v>1836</v>
      </c>
      <c r="I5119">
        <v>60</v>
      </c>
      <c r="J5119">
        <v>22</v>
      </c>
      <c r="K5119" s="4">
        <v>1.1111110001111099E+44</v>
      </c>
      <c r="L5119" t="s">
        <v>12313</v>
      </c>
      <c r="M5119" t="s">
        <v>24</v>
      </c>
      <c r="N5119" t="s">
        <v>9342</v>
      </c>
      <c r="O5119" t="s">
        <v>25</v>
      </c>
      <c r="P5119" t="s">
        <v>20</v>
      </c>
      <c r="Q5119" t="s">
        <v>5566</v>
      </c>
    </row>
    <row r="5120" spans="1:17" x14ac:dyDescent="0.25">
      <c r="A5120" t="s">
        <v>12312</v>
      </c>
      <c r="B5120" t="s">
        <v>44</v>
      </c>
      <c r="C5120">
        <v>1</v>
      </c>
      <c r="D5120" t="s">
        <v>18</v>
      </c>
      <c r="E5120" t="s">
        <v>42</v>
      </c>
      <c r="F5120" s="1">
        <v>0.58333333333333337</v>
      </c>
      <c r="G5120" t="s">
        <v>9301</v>
      </c>
      <c r="H5120" t="s">
        <v>1836</v>
      </c>
      <c r="I5120">
        <v>60</v>
      </c>
      <c r="J5120">
        <v>12</v>
      </c>
      <c r="K5120" s="4">
        <v>1.1111100011111E+43</v>
      </c>
      <c r="L5120" t="s">
        <v>12314</v>
      </c>
      <c r="M5120" t="s">
        <v>24</v>
      </c>
      <c r="N5120" t="s">
        <v>9342</v>
      </c>
      <c r="O5120" t="s">
        <v>25</v>
      </c>
      <c r="P5120" t="s">
        <v>45</v>
      </c>
      <c r="Q5120" t="s">
        <v>5567</v>
      </c>
    </row>
    <row r="5121" spans="1:17" x14ac:dyDescent="0.25">
      <c r="A5121" t="s">
        <v>12312</v>
      </c>
      <c r="B5121" t="s">
        <v>44</v>
      </c>
      <c r="C5121">
        <v>2</v>
      </c>
      <c r="D5121" t="s">
        <v>18</v>
      </c>
      <c r="E5121" t="s">
        <v>42</v>
      </c>
      <c r="F5121" s="1">
        <v>0.625</v>
      </c>
      <c r="G5121" t="s">
        <v>9301</v>
      </c>
      <c r="H5121" t="s">
        <v>1836</v>
      </c>
      <c r="I5121">
        <v>60</v>
      </c>
      <c r="J5121">
        <v>10</v>
      </c>
      <c r="K5121" s="4">
        <v>1.1111100011111E+43</v>
      </c>
      <c r="L5121" t="s">
        <v>12314</v>
      </c>
      <c r="M5121" t="s">
        <v>24</v>
      </c>
      <c r="N5121" t="s">
        <v>9342</v>
      </c>
      <c r="O5121" t="s">
        <v>25</v>
      </c>
      <c r="P5121" t="s">
        <v>45</v>
      </c>
      <c r="Q5121" t="s">
        <v>5568</v>
      </c>
    </row>
    <row r="5122" spans="1:17" x14ac:dyDescent="0.25">
      <c r="A5122" t="s">
        <v>12315</v>
      </c>
      <c r="B5122" t="s">
        <v>17</v>
      </c>
      <c r="C5122">
        <v>1</v>
      </c>
      <c r="D5122" t="s">
        <v>18</v>
      </c>
      <c r="E5122" t="s">
        <v>42</v>
      </c>
      <c r="F5122" s="1">
        <v>0.45833333333333331</v>
      </c>
      <c r="G5122" t="s">
        <v>9196</v>
      </c>
      <c r="H5122" t="s">
        <v>1788</v>
      </c>
      <c r="I5122">
        <v>60</v>
      </c>
      <c r="J5122">
        <v>34</v>
      </c>
      <c r="K5122" s="4">
        <v>1.1111100111111E+24</v>
      </c>
      <c r="L5122" t="s">
        <v>10455</v>
      </c>
      <c r="M5122" t="s">
        <v>24</v>
      </c>
      <c r="N5122" t="s">
        <v>9342</v>
      </c>
      <c r="O5122" t="s">
        <v>66</v>
      </c>
      <c r="P5122" t="s">
        <v>20</v>
      </c>
      <c r="Q5122" t="s">
        <v>5569</v>
      </c>
    </row>
    <row r="5123" spans="1:17" x14ac:dyDescent="0.25">
      <c r="A5123" t="s">
        <v>12315</v>
      </c>
      <c r="B5123" t="s">
        <v>28</v>
      </c>
      <c r="C5123">
        <v>1</v>
      </c>
      <c r="D5123" t="s">
        <v>18</v>
      </c>
      <c r="E5123" t="s">
        <v>29</v>
      </c>
      <c r="F5123" s="1">
        <v>0.58333333333333337</v>
      </c>
      <c r="G5123" t="s">
        <v>9210</v>
      </c>
      <c r="H5123" t="s">
        <v>1788</v>
      </c>
      <c r="I5123">
        <v>60</v>
      </c>
      <c r="J5123">
        <v>34</v>
      </c>
      <c r="K5123" s="4">
        <v>1.1111100111111E+24</v>
      </c>
      <c r="L5123" t="s">
        <v>10455</v>
      </c>
      <c r="M5123" t="s">
        <v>24</v>
      </c>
      <c r="N5123" t="s">
        <v>9342</v>
      </c>
      <c r="O5123" t="s">
        <v>66</v>
      </c>
      <c r="P5123" t="s">
        <v>20</v>
      </c>
      <c r="Q5123" t="s">
        <v>5570</v>
      </c>
    </row>
    <row r="5124" spans="1:17" x14ac:dyDescent="0.25">
      <c r="A5124" t="s">
        <v>12315</v>
      </c>
      <c r="B5124" t="s">
        <v>44</v>
      </c>
      <c r="C5124">
        <v>1</v>
      </c>
      <c r="D5124" t="s">
        <v>18</v>
      </c>
      <c r="E5124" t="s">
        <v>19</v>
      </c>
      <c r="F5124" s="1">
        <v>0.625</v>
      </c>
      <c r="G5124" t="s">
        <v>9302</v>
      </c>
      <c r="H5124" t="s">
        <v>1788</v>
      </c>
      <c r="I5124">
        <v>60</v>
      </c>
      <c r="J5124">
        <v>0</v>
      </c>
      <c r="K5124" s="4">
        <v>1.111100111111E+23</v>
      </c>
      <c r="L5124" t="s">
        <v>12316</v>
      </c>
      <c r="M5124" t="s">
        <v>24</v>
      </c>
      <c r="N5124" t="s">
        <v>9342</v>
      </c>
      <c r="O5124" t="s">
        <v>66</v>
      </c>
      <c r="P5124" t="s">
        <v>45</v>
      </c>
      <c r="Q5124" t="s">
        <v>5571</v>
      </c>
    </row>
    <row r="5125" spans="1:17" x14ac:dyDescent="0.25">
      <c r="A5125" t="s">
        <v>12315</v>
      </c>
      <c r="B5125" t="s">
        <v>44</v>
      </c>
      <c r="C5125">
        <v>2</v>
      </c>
      <c r="D5125" t="s">
        <v>18</v>
      </c>
      <c r="E5125" t="s">
        <v>29</v>
      </c>
      <c r="F5125" s="1">
        <v>0.70833333333333337</v>
      </c>
      <c r="G5125" t="s">
        <v>9302</v>
      </c>
      <c r="H5125" t="s">
        <v>1788</v>
      </c>
      <c r="I5125">
        <v>60</v>
      </c>
      <c r="J5125">
        <v>15</v>
      </c>
      <c r="K5125" s="4">
        <v>1.111100111111E+23</v>
      </c>
      <c r="L5125" t="s">
        <v>12316</v>
      </c>
      <c r="M5125" t="s">
        <v>24</v>
      </c>
      <c r="N5125" t="s">
        <v>9342</v>
      </c>
      <c r="O5125" t="s">
        <v>66</v>
      </c>
      <c r="P5125" t="s">
        <v>45</v>
      </c>
      <c r="Q5125" t="s">
        <v>5572</v>
      </c>
    </row>
    <row r="5126" spans="1:17" x14ac:dyDescent="0.25">
      <c r="A5126" t="s">
        <v>12315</v>
      </c>
      <c r="B5126" t="s">
        <v>44</v>
      </c>
      <c r="C5126">
        <v>3</v>
      </c>
      <c r="D5126" t="s">
        <v>18</v>
      </c>
      <c r="E5126" t="s">
        <v>42</v>
      </c>
      <c r="F5126" s="1">
        <v>0.70833333333333337</v>
      </c>
      <c r="G5126" t="s">
        <v>9345</v>
      </c>
      <c r="H5126" t="s">
        <v>1788</v>
      </c>
      <c r="I5126">
        <v>60</v>
      </c>
      <c r="J5126">
        <v>15</v>
      </c>
      <c r="K5126" s="4">
        <v>1.111100111111E+23</v>
      </c>
      <c r="L5126" t="s">
        <v>12316</v>
      </c>
      <c r="M5126" t="s">
        <v>24</v>
      </c>
      <c r="N5126" t="s">
        <v>9342</v>
      </c>
      <c r="O5126" t="s">
        <v>66</v>
      </c>
      <c r="P5126" t="s">
        <v>45</v>
      </c>
      <c r="Q5126" t="s">
        <v>5573</v>
      </c>
    </row>
    <row r="5127" spans="1:17" x14ac:dyDescent="0.25">
      <c r="A5127" t="s">
        <v>12317</v>
      </c>
      <c r="B5127" t="s">
        <v>17</v>
      </c>
      <c r="C5127">
        <v>1</v>
      </c>
      <c r="D5127" t="s">
        <v>18</v>
      </c>
      <c r="E5127" t="s">
        <v>37</v>
      </c>
      <c r="F5127" s="1">
        <v>0.41666666666666669</v>
      </c>
      <c r="G5127" t="s">
        <v>9358</v>
      </c>
      <c r="H5127" t="s">
        <v>1729</v>
      </c>
      <c r="I5127">
        <v>60</v>
      </c>
      <c r="J5127">
        <v>7</v>
      </c>
      <c r="K5127" s="4">
        <v>1.1101100011111E+43</v>
      </c>
      <c r="L5127" t="s">
        <v>12318</v>
      </c>
      <c r="M5127" t="s">
        <v>24</v>
      </c>
      <c r="N5127" t="s">
        <v>10040</v>
      </c>
      <c r="O5127" t="s">
        <v>25</v>
      </c>
      <c r="P5127" t="s">
        <v>20</v>
      </c>
      <c r="Q5127" t="s">
        <v>5574</v>
      </c>
    </row>
    <row r="5128" spans="1:17" x14ac:dyDescent="0.25">
      <c r="A5128" t="s">
        <v>12317</v>
      </c>
      <c r="B5128" t="s">
        <v>28</v>
      </c>
      <c r="C5128">
        <v>1</v>
      </c>
      <c r="D5128" t="s">
        <v>18</v>
      </c>
      <c r="E5128" t="s">
        <v>29</v>
      </c>
      <c r="F5128" s="1">
        <v>0.41666666666666669</v>
      </c>
      <c r="G5128" t="s">
        <v>9160</v>
      </c>
      <c r="H5128" t="s">
        <v>1729</v>
      </c>
      <c r="I5128">
        <v>60</v>
      </c>
      <c r="J5128">
        <v>7</v>
      </c>
      <c r="K5128" s="4">
        <v>1.1110100011111E+43</v>
      </c>
      <c r="L5128" t="s">
        <v>12318</v>
      </c>
      <c r="M5128" t="s">
        <v>24</v>
      </c>
      <c r="N5128" t="s">
        <v>10040</v>
      </c>
      <c r="O5128" t="s">
        <v>25</v>
      </c>
      <c r="P5128" t="s">
        <v>20</v>
      </c>
      <c r="Q5128" t="s">
        <v>5575</v>
      </c>
    </row>
    <row r="5129" spans="1:17" x14ac:dyDescent="0.25">
      <c r="A5129" t="s">
        <v>12317</v>
      </c>
      <c r="B5129" t="s">
        <v>44</v>
      </c>
      <c r="C5129">
        <v>1</v>
      </c>
      <c r="D5129" t="s">
        <v>18</v>
      </c>
      <c r="E5129" t="s">
        <v>42</v>
      </c>
      <c r="F5129" s="1">
        <v>0.625</v>
      </c>
      <c r="G5129" t="s">
        <v>9177</v>
      </c>
      <c r="H5129" t="s">
        <v>1729</v>
      </c>
      <c r="I5129">
        <v>60</v>
      </c>
      <c r="J5129">
        <v>6</v>
      </c>
      <c r="K5129" s="4">
        <v>1.1111100011111E+43</v>
      </c>
      <c r="L5129" t="s">
        <v>12318</v>
      </c>
      <c r="M5129" t="s">
        <v>24</v>
      </c>
      <c r="N5129" t="s">
        <v>10040</v>
      </c>
      <c r="O5129" t="s">
        <v>25</v>
      </c>
      <c r="P5129" t="s">
        <v>45</v>
      </c>
      <c r="Q5129" t="s">
        <v>5576</v>
      </c>
    </row>
    <row r="5130" spans="1:17" x14ac:dyDescent="0.25">
      <c r="A5130" t="s">
        <v>12317</v>
      </c>
      <c r="B5130" t="s">
        <v>44</v>
      </c>
      <c r="C5130">
        <v>2</v>
      </c>
      <c r="D5130" t="s">
        <v>18</v>
      </c>
      <c r="E5130" t="s">
        <v>42</v>
      </c>
      <c r="F5130" s="1">
        <v>0.58333333333333337</v>
      </c>
      <c r="G5130" t="s">
        <v>9177</v>
      </c>
      <c r="H5130" t="s">
        <v>1729</v>
      </c>
      <c r="I5130">
        <v>60</v>
      </c>
      <c r="J5130">
        <v>1</v>
      </c>
      <c r="K5130" s="4">
        <v>1.1111100011111E+43</v>
      </c>
      <c r="L5130" t="s">
        <v>38</v>
      </c>
      <c r="M5130" t="s">
        <v>24</v>
      </c>
      <c r="N5130" t="s">
        <v>10040</v>
      </c>
      <c r="O5130" t="s">
        <v>25</v>
      </c>
      <c r="P5130" t="s">
        <v>45</v>
      </c>
      <c r="Q5130" t="s">
        <v>5577</v>
      </c>
    </row>
    <row r="5131" spans="1:17" x14ac:dyDescent="0.25">
      <c r="A5131" t="s">
        <v>12317</v>
      </c>
      <c r="B5131" t="s">
        <v>44</v>
      </c>
      <c r="C5131">
        <v>3</v>
      </c>
      <c r="D5131" t="s">
        <v>18</v>
      </c>
      <c r="E5131" t="s">
        <v>37</v>
      </c>
      <c r="F5131" s="1">
        <v>0.5</v>
      </c>
      <c r="G5131" t="s">
        <v>9799</v>
      </c>
      <c r="H5131" t="s">
        <v>1729</v>
      </c>
      <c r="I5131">
        <v>60</v>
      </c>
      <c r="J5131">
        <v>0</v>
      </c>
      <c r="K5131" s="4">
        <v>1.1101100011111E+43</v>
      </c>
      <c r="L5131" t="s">
        <v>38</v>
      </c>
      <c r="M5131" t="s">
        <v>24</v>
      </c>
      <c r="N5131" t="s">
        <v>10040</v>
      </c>
      <c r="O5131" t="s">
        <v>25</v>
      </c>
      <c r="P5131" t="s">
        <v>45</v>
      </c>
      <c r="Q5131" t="s">
        <v>5578</v>
      </c>
    </row>
    <row r="5132" spans="1:17" x14ac:dyDescent="0.25">
      <c r="A5132" t="s">
        <v>12319</v>
      </c>
      <c r="B5132" t="s">
        <v>17</v>
      </c>
      <c r="C5132">
        <v>1</v>
      </c>
      <c r="D5132" t="s">
        <v>18</v>
      </c>
      <c r="E5132" t="s">
        <v>29</v>
      </c>
      <c r="F5132" s="1">
        <v>0.45833333333333331</v>
      </c>
      <c r="G5132" t="s">
        <v>9239</v>
      </c>
      <c r="H5132" t="s">
        <v>1753</v>
      </c>
      <c r="I5132">
        <v>60</v>
      </c>
      <c r="J5132">
        <v>8</v>
      </c>
      <c r="K5132" s="4">
        <v>1.1111100111111E+24</v>
      </c>
      <c r="L5132" t="s">
        <v>38</v>
      </c>
      <c r="M5132" t="s">
        <v>24</v>
      </c>
      <c r="N5132" t="s">
        <v>10040</v>
      </c>
      <c r="O5132" t="s">
        <v>66</v>
      </c>
      <c r="P5132" t="s">
        <v>20</v>
      </c>
      <c r="Q5132" t="s">
        <v>5579</v>
      </c>
    </row>
    <row r="5133" spans="1:17" x14ac:dyDescent="0.25">
      <c r="A5133" t="s">
        <v>12319</v>
      </c>
      <c r="B5133" t="s">
        <v>28</v>
      </c>
      <c r="C5133">
        <v>1</v>
      </c>
      <c r="D5133" t="s">
        <v>18</v>
      </c>
      <c r="E5133" t="s">
        <v>42</v>
      </c>
      <c r="F5133" s="1">
        <v>0.375</v>
      </c>
      <c r="G5133" t="s">
        <v>10435</v>
      </c>
      <c r="H5133" t="s">
        <v>1753</v>
      </c>
      <c r="I5133">
        <v>60</v>
      </c>
      <c r="J5133">
        <v>8</v>
      </c>
      <c r="K5133" s="4">
        <v>1.1111100111111E+24</v>
      </c>
      <c r="L5133" t="s">
        <v>38</v>
      </c>
      <c r="M5133" t="s">
        <v>24</v>
      </c>
      <c r="N5133" t="s">
        <v>10040</v>
      </c>
      <c r="O5133" t="s">
        <v>66</v>
      </c>
      <c r="P5133" t="s">
        <v>20</v>
      </c>
      <c r="Q5133" t="s">
        <v>5580</v>
      </c>
    </row>
    <row r="5134" spans="1:17" x14ac:dyDescent="0.25">
      <c r="A5134" t="s">
        <v>12319</v>
      </c>
      <c r="B5134" t="s">
        <v>44</v>
      </c>
      <c r="C5134">
        <v>1</v>
      </c>
      <c r="D5134" t="s">
        <v>18</v>
      </c>
      <c r="E5134" t="s">
        <v>33</v>
      </c>
      <c r="F5134" s="1">
        <v>0.54166666666666663</v>
      </c>
      <c r="G5134" t="s">
        <v>10041</v>
      </c>
      <c r="H5134" t="s">
        <v>1753</v>
      </c>
      <c r="I5134">
        <v>60</v>
      </c>
      <c r="J5134">
        <v>2</v>
      </c>
      <c r="K5134" s="4">
        <v>1.111100111111E+23</v>
      </c>
      <c r="L5134" t="s">
        <v>38</v>
      </c>
      <c r="M5134" t="s">
        <v>24</v>
      </c>
      <c r="N5134" t="s">
        <v>10040</v>
      </c>
      <c r="O5134" t="s">
        <v>66</v>
      </c>
      <c r="P5134" t="s">
        <v>45</v>
      </c>
      <c r="Q5134" t="s">
        <v>5581</v>
      </c>
    </row>
    <row r="5135" spans="1:17" x14ac:dyDescent="0.25">
      <c r="A5135" t="s">
        <v>12319</v>
      </c>
      <c r="B5135" t="s">
        <v>44</v>
      </c>
      <c r="C5135">
        <v>2</v>
      </c>
      <c r="D5135" t="s">
        <v>18</v>
      </c>
      <c r="E5135" t="s">
        <v>42</v>
      </c>
      <c r="F5135" s="1">
        <v>0.625</v>
      </c>
      <c r="G5135" t="s">
        <v>10041</v>
      </c>
      <c r="H5135" t="s">
        <v>1753</v>
      </c>
      <c r="I5135">
        <v>60</v>
      </c>
      <c r="J5135">
        <v>1</v>
      </c>
      <c r="K5135" s="4">
        <v>1.111100111111E+23</v>
      </c>
      <c r="L5135" t="s">
        <v>38</v>
      </c>
      <c r="M5135" t="s">
        <v>24</v>
      </c>
      <c r="N5135" t="s">
        <v>10040</v>
      </c>
      <c r="O5135" t="s">
        <v>66</v>
      </c>
      <c r="P5135" t="s">
        <v>45</v>
      </c>
      <c r="Q5135" t="s">
        <v>5582</v>
      </c>
    </row>
    <row r="5136" spans="1:17" x14ac:dyDescent="0.25">
      <c r="A5136" t="s">
        <v>12319</v>
      </c>
      <c r="B5136" t="s">
        <v>44</v>
      </c>
      <c r="C5136">
        <v>3</v>
      </c>
      <c r="D5136" t="s">
        <v>18</v>
      </c>
      <c r="E5136" t="s">
        <v>37</v>
      </c>
      <c r="F5136" s="1">
        <v>0.58333333333333337</v>
      </c>
      <c r="G5136" t="s">
        <v>10041</v>
      </c>
      <c r="H5136" t="s">
        <v>1753</v>
      </c>
      <c r="I5136">
        <v>60</v>
      </c>
      <c r="J5136">
        <v>0</v>
      </c>
      <c r="K5136" s="4">
        <v>1.111100111111E+23</v>
      </c>
      <c r="L5136" t="s">
        <v>38</v>
      </c>
      <c r="M5136" t="s">
        <v>24</v>
      </c>
      <c r="N5136" t="s">
        <v>10040</v>
      </c>
      <c r="O5136" t="s">
        <v>66</v>
      </c>
      <c r="P5136" t="s">
        <v>45</v>
      </c>
      <c r="Q5136" t="s">
        <v>5583</v>
      </c>
    </row>
    <row r="5137" spans="1:17" x14ac:dyDescent="0.25">
      <c r="A5137" t="s">
        <v>12319</v>
      </c>
      <c r="B5137" t="s">
        <v>44</v>
      </c>
      <c r="C5137">
        <v>4</v>
      </c>
      <c r="D5137" t="s">
        <v>18</v>
      </c>
      <c r="E5137" t="s">
        <v>29</v>
      </c>
      <c r="F5137" s="1">
        <v>0.58333333333333337</v>
      </c>
      <c r="G5137" t="s">
        <v>10041</v>
      </c>
      <c r="H5137" t="s">
        <v>1753</v>
      </c>
      <c r="I5137">
        <v>60</v>
      </c>
      <c r="J5137">
        <v>1</v>
      </c>
      <c r="K5137" s="4">
        <v>1.111100111111E+23</v>
      </c>
      <c r="L5137" t="s">
        <v>38</v>
      </c>
      <c r="M5137" t="s">
        <v>24</v>
      </c>
      <c r="N5137" t="s">
        <v>10040</v>
      </c>
      <c r="O5137" t="s">
        <v>66</v>
      </c>
      <c r="P5137" t="s">
        <v>45</v>
      </c>
      <c r="Q5137" t="s">
        <v>5584</v>
      </c>
    </row>
    <row r="5138" spans="1:17" x14ac:dyDescent="0.25">
      <c r="A5138" t="s">
        <v>12319</v>
      </c>
      <c r="B5138" t="s">
        <v>44</v>
      </c>
      <c r="C5138">
        <v>5</v>
      </c>
      <c r="D5138" t="s">
        <v>18</v>
      </c>
      <c r="E5138" t="s">
        <v>33</v>
      </c>
      <c r="F5138" s="1">
        <v>0.45833333333333331</v>
      </c>
      <c r="G5138" t="s">
        <v>10041</v>
      </c>
      <c r="H5138" t="s">
        <v>1753</v>
      </c>
      <c r="I5138">
        <v>60</v>
      </c>
      <c r="J5138">
        <v>2</v>
      </c>
      <c r="K5138" s="4">
        <v>1.111100111111E+23</v>
      </c>
      <c r="L5138" t="s">
        <v>38</v>
      </c>
      <c r="M5138" t="s">
        <v>24</v>
      </c>
      <c r="N5138" t="s">
        <v>10040</v>
      </c>
      <c r="O5138" t="s">
        <v>66</v>
      </c>
      <c r="P5138" t="s">
        <v>45</v>
      </c>
      <c r="Q5138" t="s">
        <v>5585</v>
      </c>
    </row>
    <row r="5139" spans="1:17" x14ac:dyDescent="0.25">
      <c r="A5139" t="s">
        <v>12319</v>
      </c>
      <c r="B5139" t="s">
        <v>44</v>
      </c>
      <c r="C5139">
        <v>6</v>
      </c>
      <c r="D5139" t="s">
        <v>18</v>
      </c>
      <c r="E5139" t="s">
        <v>37</v>
      </c>
      <c r="F5139" s="1">
        <v>0.41666666666666669</v>
      </c>
      <c r="G5139" t="s">
        <v>10041</v>
      </c>
      <c r="H5139" t="s">
        <v>1753</v>
      </c>
      <c r="I5139">
        <v>60</v>
      </c>
      <c r="J5139">
        <v>1</v>
      </c>
      <c r="K5139" s="4">
        <v>1.111100111111E+23</v>
      </c>
      <c r="L5139" t="s">
        <v>38</v>
      </c>
      <c r="M5139" t="s">
        <v>24</v>
      </c>
      <c r="N5139" t="s">
        <v>10040</v>
      </c>
      <c r="O5139" t="s">
        <v>66</v>
      </c>
      <c r="P5139" t="s">
        <v>45</v>
      </c>
      <c r="Q5139" t="s">
        <v>5586</v>
      </c>
    </row>
    <row r="5140" spans="1:17" x14ac:dyDescent="0.25">
      <c r="A5140" t="s">
        <v>12320</v>
      </c>
      <c r="B5140" t="s">
        <v>17</v>
      </c>
      <c r="C5140">
        <v>1</v>
      </c>
      <c r="D5140" t="s">
        <v>18</v>
      </c>
      <c r="E5140" t="s">
        <v>33</v>
      </c>
      <c r="F5140" s="1">
        <v>0.54166666666666663</v>
      </c>
      <c r="G5140" t="s">
        <v>9214</v>
      </c>
      <c r="H5140" t="s">
        <v>4811</v>
      </c>
      <c r="I5140">
        <v>60</v>
      </c>
      <c r="J5140">
        <v>7</v>
      </c>
      <c r="K5140" s="4">
        <v>1.1111100111111E+24</v>
      </c>
      <c r="L5140" t="s">
        <v>11796</v>
      </c>
      <c r="M5140" t="s">
        <v>24</v>
      </c>
      <c r="N5140" t="s">
        <v>9286</v>
      </c>
      <c r="O5140" t="s">
        <v>66</v>
      </c>
      <c r="P5140" t="s">
        <v>20</v>
      </c>
      <c r="Q5140" t="s">
        <v>5587</v>
      </c>
    </row>
    <row r="5141" spans="1:17" x14ac:dyDescent="0.25">
      <c r="A5141" t="s">
        <v>12320</v>
      </c>
      <c r="B5141" t="s">
        <v>28</v>
      </c>
      <c r="C5141">
        <v>1</v>
      </c>
      <c r="D5141" t="s">
        <v>18</v>
      </c>
      <c r="E5141" t="s">
        <v>19</v>
      </c>
      <c r="F5141" s="1">
        <v>0.41666666666666669</v>
      </c>
      <c r="G5141" t="s">
        <v>9220</v>
      </c>
      <c r="H5141" t="s">
        <v>4811</v>
      </c>
      <c r="I5141">
        <v>120</v>
      </c>
      <c r="J5141">
        <v>7</v>
      </c>
      <c r="K5141" s="4">
        <v>1.1111100111111E+24</v>
      </c>
      <c r="L5141" t="s">
        <v>11796</v>
      </c>
      <c r="M5141" t="s">
        <v>24</v>
      </c>
      <c r="N5141" t="s">
        <v>9286</v>
      </c>
      <c r="O5141" t="s">
        <v>66</v>
      </c>
      <c r="P5141" t="s">
        <v>20</v>
      </c>
      <c r="Q5141" t="s">
        <v>5588</v>
      </c>
    </row>
    <row r="5142" spans="1:17" x14ac:dyDescent="0.25">
      <c r="A5142" t="s">
        <v>12321</v>
      </c>
      <c r="B5142" t="s">
        <v>17</v>
      </c>
      <c r="C5142">
        <v>1</v>
      </c>
      <c r="D5142" t="s">
        <v>18</v>
      </c>
      <c r="E5142" t="s">
        <v>19</v>
      </c>
      <c r="F5142" s="1">
        <v>0.66666666666666663</v>
      </c>
      <c r="G5142" t="s">
        <v>9282</v>
      </c>
      <c r="H5142" t="s">
        <v>4825</v>
      </c>
      <c r="I5142">
        <v>60</v>
      </c>
      <c r="J5142">
        <v>21</v>
      </c>
      <c r="K5142" s="4">
        <v>1.1111010001111099E+44</v>
      </c>
      <c r="L5142" t="s">
        <v>38</v>
      </c>
      <c r="M5142" t="s">
        <v>24</v>
      </c>
      <c r="N5142" t="s">
        <v>9286</v>
      </c>
      <c r="O5142" t="s">
        <v>25</v>
      </c>
      <c r="P5142" t="s">
        <v>20</v>
      </c>
      <c r="Q5142" t="s">
        <v>5589</v>
      </c>
    </row>
    <row r="5143" spans="1:17" x14ac:dyDescent="0.25">
      <c r="A5143" t="s">
        <v>12321</v>
      </c>
      <c r="B5143" t="s">
        <v>28</v>
      </c>
      <c r="C5143">
        <v>1</v>
      </c>
      <c r="D5143" t="s">
        <v>18</v>
      </c>
      <c r="E5143" t="s">
        <v>42</v>
      </c>
      <c r="F5143" s="1">
        <v>0.375</v>
      </c>
      <c r="G5143" t="s">
        <v>9166</v>
      </c>
      <c r="H5143" t="s">
        <v>4825</v>
      </c>
      <c r="I5143">
        <v>60</v>
      </c>
      <c r="J5143">
        <v>21</v>
      </c>
      <c r="K5143" s="4">
        <v>1.1111110001111099E+44</v>
      </c>
      <c r="L5143" t="s">
        <v>38</v>
      </c>
      <c r="M5143" t="s">
        <v>24</v>
      </c>
      <c r="N5143" t="s">
        <v>9286</v>
      </c>
      <c r="O5143" t="s">
        <v>25</v>
      </c>
      <c r="P5143" t="s">
        <v>20</v>
      </c>
      <c r="Q5143" t="s">
        <v>5590</v>
      </c>
    </row>
    <row r="5144" spans="1:17" x14ac:dyDescent="0.25">
      <c r="A5144" t="s">
        <v>12321</v>
      </c>
      <c r="B5144" t="s">
        <v>44</v>
      </c>
      <c r="C5144">
        <v>1</v>
      </c>
      <c r="D5144" t="s">
        <v>18</v>
      </c>
      <c r="E5144" t="s">
        <v>29</v>
      </c>
      <c r="F5144" s="1">
        <v>0.66666666666666663</v>
      </c>
      <c r="G5144" t="s">
        <v>9160</v>
      </c>
      <c r="H5144" t="s">
        <v>4825</v>
      </c>
      <c r="I5144">
        <v>60</v>
      </c>
      <c r="J5144">
        <v>0</v>
      </c>
      <c r="K5144" s="4">
        <v>1.1110100011111E+43</v>
      </c>
      <c r="L5144" t="s">
        <v>38</v>
      </c>
      <c r="M5144" t="s">
        <v>24</v>
      </c>
      <c r="N5144" t="s">
        <v>9286</v>
      </c>
      <c r="O5144" t="s">
        <v>25</v>
      </c>
      <c r="P5144" t="s">
        <v>45</v>
      </c>
      <c r="Q5144" t="s">
        <v>5591</v>
      </c>
    </row>
    <row r="5145" spans="1:17" x14ac:dyDescent="0.25">
      <c r="A5145" t="s">
        <v>12321</v>
      </c>
      <c r="B5145" t="s">
        <v>44</v>
      </c>
      <c r="C5145">
        <v>2</v>
      </c>
      <c r="D5145" t="s">
        <v>18</v>
      </c>
      <c r="E5145" t="s">
        <v>37</v>
      </c>
      <c r="F5145" s="1">
        <v>0.41666666666666669</v>
      </c>
      <c r="G5145" t="s">
        <v>9197</v>
      </c>
      <c r="H5145" t="s">
        <v>4825</v>
      </c>
      <c r="I5145">
        <v>60</v>
      </c>
      <c r="J5145">
        <v>16</v>
      </c>
      <c r="K5145" s="4">
        <v>1.1101100011111E+43</v>
      </c>
      <c r="L5145" t="s">
        <v>38</v>
      </c>
      <c r="M5145" t="s">
        <v>24</v>
      </c>
      <c r="N5145" t="s">
        <v>9286</v>
      </c>
      <c r="O5145" t="s">
        <v>25</v>
      </c>
      <c r="P5145" t="s">
        <v>45</v>
      </c>
      <c r="Q5145" t="s">
        <v>5592</v>
      </c>
    </row>
    <row r="5146" spans="1:17" x14ac:dyDescent="0.25">
      <c r="A5146" t="s">
        <v>12321</v>
      </c>
      <c r="B5146" t="s">
        <v>44</v>
      </c>
      <c r="C5146">
        <v>3</v>
      </c>
      <c r="D5146" t="s">
        <v>18</v>
      </c>
      <c r="E5146" t="s">
        <v>42</v>
      </c>
      <c r="F5146" s="1">
        <v>0.66666666666666663</v>
      </c>
      <c r="G5146" t="s">
        <v>9267</v>
      </c>
      <c r="H5146" t="s">
        <v>4825</v>
      </c>
      <c r="I5146">
        <v>60</v>
      </c>
      <c r="J5146">
        <v>0</v>
      </c>
      <c r="K5146" s="4">
        <v>1.1111100011111E+43</v>
      </c>
      <c r="L5146" t="s">
        <v>38</v>
      </c>
      <c r="M5146" t="s">
        <v>24</v>
      </c>
      <c r="N5146" t="s">
        <v>9286</v>
      </c>
      <c r="O5146" t="s">
        <v>25</v>
      </c>
      <c r="P5146" t="s">
        <v>45</v>
      </c>
      <c r="Q5146" t="s">
        <v>5593</v>
      </c>
    </row>
    <row r="5147" spans="1:17" x14ac:dyDescent="0.25">
      <c r="A5147" t="s">
        <v>12322</v>
      </c>
      <c r="B5147" t="s">
        <v>17</v>
      </c>
      <c r="C5147">
        <v>1</v>
      </c>
      <c r="D5147" t="s">
        <v>18</v>
      </c>
      <c r="E5147" t="s">
        <v>29</v>
      </c>
      <c r="F5147" s="1">
        <v>0.41666666666666669</v>
      </c>
      <c r="G5147" t="s">
        <v>9282</v>
      </c>
      <c r="H5147" t="s">
        <v>5509</v>
      </c>
      <c r="I5147">
        <v>120</v>
      </c>
      <c r="J5147">
        <v>22</v>
      </c>
      <c r="K5147" s="4">
        <v>1.1111100111111E+24</v>
      </c>
      <c r="L5147" t="s">
        <v>12323</v>
      </c>
      <c r="M5147" t="s">
        <v>24</v>
      </c>
      <c r="N5147" t="s">
        <v>9342</v>
      </c>
      <c r="O5147" t="s">
        <v>66</v>
      </c>
      <c r="P5147" t="s">
        <v>20</v>
      </c>
      <c r="Q5147" t="s">
        <v>5594</v>
      </c>
    </row>
    <row r="5148" spans="1:17" x14ac:dyDescent="0.25">
      <c r="A5148" t="s">
        <v>12322</v>
      </c>
      <c r="B5148" t="s">
        <v>28</v>
      </c>
      <c r="C5148">
        <v>1</v>
      </c>
      <c r="D5148" t="s">
        <v>18</v>
      </c>
      <c r="E5148" t="s">
        <v>42</v>
      </c>
      <c r="F5148" s="1">
        <v>0.625</v>
      </c>
      <c r="G5148" t="s">
        <v>9160</v>
      </c>
      <c r="H5148" t="s">
        <v>5509</v>
      </c>
      <c r="I5148">
        <v>120</v>
      </c>
      <c r="J5148">
        <v>22</v>
      </c>
      <c r="K5148" s="4">
        <v>1.1111100111111E+24</v>
      </c>
      <c r="L5148" t="s">
        <v>12323</v>
      </c>
      <c r="M5148" t="s">
        <v>24</v>
      </c>
      <c r="N5148" t="s">
        <v>9342</v>
      </c>
      <c r="O5148" t="s">
        <v>66</v>
      </c>
      <c r="P5148" t="s">
        <v>20</v>
      </c>
      <c r="Q5148" t="s">
        <v>5595</v>
      </c>
    </row>
    <row r="5149" spans="1:17" x14ac:dyDescent="0.25">
      <c r="A5149" t="s">
        <v>12324</v>
      </c>
      <c r="B5149" t="s">
        <v>17</v>
      </c>
      <c r="C5149">
        <v>1</v>
      </c>
      <c r="D5149" t="s">
        <v>18</v>
      </c>
      <c r="E5149" t="s">
        <v>29</v>
      </c>
      <c r="F5149" s="1">
        <v>0.45833333333333331</v>
      </c>
      <c r="G5149" t="s">
        <v>9221</v>
      </c>
      <c r="H5149" t="s">
        <v>5528</v>
      </c>
      <c r="I5149">
        <v>60</v>
      </c>
      <c r="J5149">
        <v>7</v>
      </c>
      <c r="K5149" s="4">
        <v>1.1111010001111099E+44</v>
      </c>
      <c r="L5149" t="s">
        <v>12325</v>
      </c>
      <c r="M5149" t="s">
        <v>24</v>
      </c>
      <c r="N5149" t="s">
        <v>9342</v>
      </c>
      <c r="O5149" t="s">
        <v>25</v>
      </c>
      <c r="P5149" t="s">
        <v>20</v>
      </c>
      <c r="Q5149" t="s">
        <v>5596</v>
      </c>
    </row>
    <row r="5150" spans="1:17" x14ac:dyDescent="0.25">
      <c r="A5150" t="s">
        <v>12324</v>
      </c>
      <c r="B5150" t="s">
        <v>28</v>
      </c>
      <c r="C5150">
        <v>1</v>
      </c>
      <c r="D5150" t="s">
        <v>18</v>
      </c>
      <c r="E5150" t="s">
        <v>42</v>
      </c>
      <c r="F5150" s="1">
        <v>0.54166666666666663</v>
      </c>
      <c r="G5150" t="s">
        <v>9302</v>
      </c>
      <c r="H5150" t="s">
        <v>5528</v>
      </c>
      <c r="I5150">
        <v>60</v>
      </c>
      <c r="J5150">
        <v>7</v>
      </c>
      <c r="K5150" s="4">
        <v>1.1111110001111099E+44</v>
      </c>
      <c r="L5150" t="s">
        <v>12325</v>
      </c>
      <c r="M5150" t="s">
        <v>24</v>
      </c>
      <c r="N5150" t="s">
        <v>9342</v>
      </c>
      <c r="O5150" t="s">
        <v>25</v>
      </c>
      <c r="P5150" t="s">
        <v>20</v>
      </c>
      <c r="Q5150" t="s">
        <v>5597</v>
      </c>
    </row>
    <row r="5151" spans="1:17" x14ac:dyDescent="0.25">
      <c r="A5151" t="s">
        <v>12324</v>
      </c>
      <c r="B5151" t="s">
        <v>44</v>
      </c>
      <c r="C5151">
        <v>1</v>
      </c>
      <c r="D5151" t="s">
        <v>18</v>
      </c>
      <c r="E5151" t="s">
        <v>29</v>
      </c>
      <c r="F5151" s="1">
        <v>0.625</v>
      </c>
      <c r="G5151" t="s">
        <v>9345</v>
      </c>
      <c r="H5151" t="s">
        <v>5528</v>
      </c>
      <c r="I5151">
        <v>60</v>
      </c>
      <c r="J5151">
        <v>7</v>
      </c>
      <c r="K5151" s="4">
        <v>1.1110100011111E+43</v>
      </c>
      <c r="L5151" t="s">
        <v>12326</v>
      </c>
      <c r="M5151" t="s">
        <v>24</v>
      </c>
      <c r="N5151" t="s">
        <v>9342</v>
      </c>
      <c r="O5151" t="s">
        <v>25</v>
      </c>
      <c r="P5151" t="s">
        <v>45</v>
      </c>
      <c r="Q5151" t="s">
        <v>5598</v>
      </c>
    </row>
    <row r="5152" spans="1:17" x14ac:dyDescent="0.25">
      <c r="A5152" t="s">
        <v>12327</v>
      </c>
      <c r="B5152" t="s">
        <v>17</v>
      </c>
      <c r="C5152">
        <v>1</v>
      </c>
      <c r="D5152" t="s">
        <v>18</v>
      </c>
      <c r="E5152" t="s">
        <v>19</v>
      </c>
      <c r="F5152" s="1">
        <v>0.45833333333333331</v>
      </c>
      <c r="G5152" t="s">
        <v>9198</v>
      </c>
      <c r="H5152" t="s">
        <v>1687</v>
      </c>
      <c r="I5152">
        <v>60</v>
      </c>
      <c r="J5152">
        <v>22</v>
      </c>
      <c r="K5152" s="4">
        <v>1.1111100111111E+24</v>
      </c>
      <c r="L5152" t="s">
        <v>12328</v>
      </c>
      <c r="M5152" t="s">
        <v>24</v>
      </c>
      <c r="N5152" t="s">
        <v>9342</v>
      </c>
      <c r="O5152" t="s">
        <v>66</v>
      </c>
      <c r="P5152" t="s">
        <v>20</v>
      </c>
      <c r="Q5152" t="s">
        <v>5599</v>
      </c>
    </row>
    <row r="5153" spans="1:17" x14ac:dyDescent="0.25">
      <c r="A5153" t="s">
        <v>12327</v>
      </c>
      <c r="B5153" t="s">
        <v>28</v>
      </c>
      <c r="C5153">
        <v>1</v>
      </c>
      <c r="D5153" t="s">
        <v>18</v>
      </c>
      <c r="E5153" t="s">
        <v>29</v>
      </c>
      <c r="F5153" s="1">
        <v>0.625</v>
      </c>
      <c r="G5153" t="s">
        <v>9166</v>
      </c>
      <c r="H5153" t="s">
        <v>1687</v>
      </c>
      <c r="I5153">
        <v>60</v>
      </c>
      <c r="J5153">
        <v>22</v>
      </c>
      <c r="K5153" s="4">
        <v>1.1111100111111E+24</v>
      </c>
      <c r="L5153" t="s">
        <v>12328</v>
      </c>
      <c r="M5153" t="s">
        <v>24</v>
      </c>
      <c r="N5153" t="s">
        <v>9342</v>
      </c>
      <c r="O5153" t="s">
        <v>66</v>
      </c>
      <c r="P5153" t="s">
        <v>20</v>
      </c>
      <c r="Q5153" t="s">
        <v>5600</v>
      </c>
    </row>
    <row r="5154" spans="1:17" x14ac:dyDescent="0.25">
      <c r="A5154" t="s">
        <v>12327</v>
      </c>
      <c r="B5154" t="s">
        <v>44</v>
      </c>
      <c r="C5154">
        <v>1</v>
      </c>
      <c r="D5154" t="s">
        <v>18</v>
      </c>
      <c r="E5154" t="s">
        <v>42</v>
      </c>
      <c r="F5154" s="1">
        <v>0.54166666666666663</v>
      </c>
      <c r="G5154" t="s">
        <v>9311</v>
      </c>
      <c r="H5154" t="s">
        <v>1687</v>
      </c>
      <c r="I5154">
        <v>60</v>
      </c>
      <c r="J5154">
        <v>12</v>
      </c>
      <c r="K5154" s="4">
        <v>1.111100111111E+23</v>
      </c>
      <c r="L5154" t="s">
        <v>12329</v>
      </c>
      <c r="M5154" t="s">
        <v>24</v>
      </c>
      <c r="N5154" t="s">
        <v>9342</v>
      </c>
      <c r="O5154" t="s">
        <v>66</v>
      </c>
      <c r="P5154" t="s">
        <v>45</v>
      </c>
      <c r="Q5154" t="s">
        <v>5601</v>
      </c>
    </row>
    <row r="5155" spans="1:17" x14ac:dyDescent="0.25">
      <c r="A5155" t="s">
        <v>12327</v>
      </c>
      <c r="B5155" t="s">
        <v>44</v>
      </c>
      <c r="C5155">
        <v>2</v>
      </c>
      <c r="D5155" t="s">
        <v>18</v>
      </c>
      <c r="E5155" t="s">
        <v>37</v>
      </c>
      <c r="F5155" s="1">
        <v>0.58333333333333337</v>
      </c>
      <c r="G5155" t="s">
        <v>9145</v>
      </c>
      <c r="H5155" t="s">
        <v>1687</v>
      </c>
      <c r="I5155">
        <v>60</v>
      </c>
      <c r="J5155">
        <v>10</v>
      </c>
      <c r="K5155" s="4">
        <v>1.111100111111E+23</v>
      </c>
      <c r="L5155" t="s">
        <v>12329</v>
      </c>
      <c r="M5155" t="s">
        <v>24</v>
      </c>
      <c r="N5155" t="s">
        <v>9342</v>
      </c>
      <c r="O5155" t="s">
        <v>66</v>
      </c>
      <c r="P5155" t="s">
        <v>45</v>
      </c>
      <c r="Q5155" t="s">
        <v>5602</v>
      </c>
    </row>
    <row r="5156" spans="1:17" x14ac:dyDescent="0.25">
      <c r="A5156" t="s">
        <v>12330</v>
      </c>
      <c r="B5156" t="s">
        <v>17</v>
      </c>
      <c r="C5156">
        <v>1</v>
      </c>
      <c r="D5156" t="s">
        <v>18</v>
      </c>
      <c r="E5156" t="s">
        <v>37</v>
      </c>
      <c r="F5156" s="1">
        <v>0.375</v>
      </c>
      <c r="G5156" t="s">
        <v>9247</v>
      </c>
      <c r="H5156" t="s">
        <v>304</v>
      </c>
      <c r="I5156">
        <v>120</v>
      </c>
      <c r="J5156">
        <v>4</v>
      </c>
      <c r="K5156" s="4">
        <v>1.1111100111111E+24</v>
      </c>
      <c r="L5156" t="s">
        <v>9304</v>
      </c>
      <c r="M5156" t="s">
        <v>24</v>
      </c>
      <c r="N5156" t="s">
        <v>9286</v>
      </c>
      <c r="O5156" t="s">
        <v>66</v>
      </c>
      <c r="P5156" t="s">
        <v>20</v>
      </c>
      <c r="Q5156" t="s">
        <v>5603</v>
      </c>
    </row>
    <row r="5157" spans="1:17" x14ac:dyDescent="0.25">
      <c r="A5157" t="s">
        <v>12330</v>
      </c>
      <c r="B5157" t="s">
        <v>44</v>
      </c>
      <c r="C5157">
        <v>1</v>
      </c>
      <c r="D5157" t="s">
        <v>18</v>
      </c>
      <c r="E5157" t="s">
        <v>37</v>
      </c>
      <c r="F5157" s="1">
        <v>0.58333333333333337</v>
      </c>
      <c r="G5157" t="s">
        <v>9208</v>
      </c>
      <c r="H5157" t="s">
        <v>38</v>
      </c>
      <c r="I5157">
        <v>60</v>
      </c>
      <c r="J5157">
        <v>2</v>
      </c>
      <c r="K5157" s="4">
        <v>1.111100111111E+23</v>
      </c>
      <c r="L5157" t="s">
        <v>9304</v>
      </c>
      <c r="M5157" t="s">
        <v>24</v>
      </c>
      <c r="N5157" t="s">
        <v>9286</v>
      </c>
      <c r="O5157" t="s">
        <v>66</v>
      </c>
      <c r="P5157" t="s">
        <v>45</v>
      </c>
      <c r="Q5157" t="s">
        <v>5604</v>
      </c>
    </row>
    <row r="5158" spans="1:17" x14ac:dyDescent="0.25">
      <c r="A5158" t="s">
        <v>12330</v>
      </c>
      <c r="B5158" t="s">
        <v>44</v>
      </c>
      <c r="C5158">
        <v>2</v>
      </c>
      <c r="D5158" t="s">
        <v>18</v>
      </c>
      <c r="E5158" t="s">
        <v>37</v>
      </c>
      <c r="F5158" s="1">
        <v>0.625</v>
      </c>
      <c r="G5158" t="s">
        <v>9201</v>
      </c>
      <c r="H5158" t="s">
        <v>38</v>
      </c>
      <c r="I5158">
        <v>60</v>
      </c>
      <c r="J5158">
        <v>2</v>
      </c>
      <c r="K5158" s="4">
        <v>1.111100111111E+23</v>
      </c>
      <c r="L5158" t="s">
        <v>9304</v>
      </c>
      <c r="M5158" t="s">
        <v>24</v>
      </c>
      <c r="N5158" t="s">
        <v>9286</v>
      </c>
      <c r="O5158" t="s">
        <v>66</v>
      </c>
      <c r="P5158" t="s">
        <v>45</v>
      </c>
      <c r="Q5158" t="s">
        <v>5605</v>
      </c>
    </row>
    <row r="5159" spans="1:17" x14ac:dyDescent="0.25">
      <c r="A5159" t="s">
        <v>12331</v>
      </c>
      <c r="B5159" t="s">
        <v>17</v>
      </c>
      <c r="C5159">
        <v>1</v>
      </c>
      <c r="D5159" t="s">
        <v>18</v>
      </c>
      <c r="E5159" t="s">
        <v>19</v>
      </c>
      <c r="F5159" s="1">
        <v>0.45833333333333331</v>
      </c>
      <c r="G5159" t="s">
        <v>9177</v>
      </c>
      <c r="H5159" t="s">
        <v>304</v>
      </c>
      <c r="I5159">
        <v>120</v>
      </c>
      <c r="J5159">
        <v>18</v>
      </c>
      <c r="K5159" s="4">
        <v>1.1111010001111099E+44</v>
      </c>
      <c r="L5159" t="s">
        <v>9306</v>
      </c>
      <c r="M5159" t="s">
        <v>24</v>
      </c>
      <c r="N5159" t="s">
        <v>9286</v>
      </c>
      <c r="O5159" t="s">
        <v>25</v>
      </c>
      <c r="P5159" t="s">
        <v>20</v>
      </c>
      <c r="Q5159" t="s">
        <v>5606</v>
      </c>
    </row>
    <row r="5160" spans="1:17" x14ac:dyDescent="0.25">
      <c r="A5160" t="s">
        <v>12331</v>
      </c>
      <c r="B5160" t="s">
        <v>44</v>
      </c>
      <c r="C5160">
        <v>1</v>
      </c>
      <c r="D5160" t="s">
        <v>18</v>
      </c>
      <c r="E5160" t="s">
        <v>33</v>
      </c>
      <c r="F5160" s="1">
        <v>0.66666666666666663</v>
      </c>
      <c r="G5160" t="s">
        <v>9198</v>
      </c>
      <c r="H5160" t="s">
        <v>304</v>
      </c>
      <c r="I5160">
        <v>60</v>
      </c>
      <c r="J5160">
        <v>9</v>
      </c>
      <c r="K5160" s="4">
        <v>1.1111100011111E+43</v>
      </c>
      <c r="L5160" t="s">
        <v>9306</v>
      </c>
      <c r="M5160" t="s">
        <v>24</v>
      </c>
      <c r="N5160" t="s">
        <v>9286</v>
      </c>
      <c r="O5160" t="s">
        <v>25</v>
      </c>
      <c r="P5160" t="s">
        <v>45</v>
      </c>
      <c r="Q5160" t="s">
        <v>5607</v>
      </c>
    </row>
    <row r="5161" spans="1:17" x14ac:dyDescent="0.25">
      <c r="A5161" t="s">
        <v>12331</v>
      </c>
      <c r="B5161" t="s">
        <v>44</v>
      </c>
      <c r="C5161">
        <v>2</v>
      </c>
      <c r="D5161" t="s">
        <v>18</v>
      </c>
      <c r="E5161" t="s">
        <v>42</v>
      </c>
      <c r="F5161" s="1">
        <v>0.375</v>
      </c>
      <c r="G5161" t="s">
        <v>9197</v>
      </c>
      <c r="H5161" t="s">
        <v>304</v>
      </c>
      <c r="I5161">
        <v>60</v>
      </c>
      <c r="J5161">
        <v>7</v>
      </c>
      <c r="K5161" s="4">
        <v>1.1111100011111E+43</v>
      </c>
      <c r="L5161" t="s">
        <v>9306</v>
      </c>
      <c r="M5161" t="s">
        <v>24</v>
      </c>
      <c r="N5161" t="s">
        <v>9286</v>
      </c>
      <c r="O5161" t="s">
        <v>25</v>
      </c>
      <c r="P5161" t="s">
        <v>45</v>
      </c>
      <c r="Q5161" t="s">
        <v>5608</v>
      </c>
    </row>
    <row r="5162" spans="1:17" x14ac:dyDescent="0.25">
      <c r="A5162" t="s">
        <v>12332</v>
      </c>
      <c r="B5162" t="s">
        <v>17</v>
      </c>
      <c r="C5162">
        <v>1</v>
      </c>
      <c r="D5162" t="s">
        <v>18</v>
      </c>
      <c r="E5162" t="s">
        <v>19</v>
      </c>
      <c r="F5162" s="1">
        <v>0.58333333333333337</v>
      </c>
      <c r="G5162" t="s">
        <v>10041</v>
      </c>
      <c r="H5162" t="s">
        <v>12333</v>
      </c>
      <c r="I5162">
        <v>60</v>
      </c>
      <c r="J5162">
        <v>3</v>
      </c>
      <c r="K5162" s="4">
        <v>1.1111100111111E+24</v>
      </c>
      <c r="L5162" t="s">
        <v>38</v>
      </c>
      <c r="M5162" t="s">
        <v>24</v>
      </c>
      <c r="N5162" t="s">
        <v>10040</v>
      </c>
      <c r="O5162" t="s">
        <v>66</v>
      </c>
      <c r="P5162" t="s">
        <v>20</v>
      </c>
      <c r="Q5162" t="s">
        <v>5610</v>
      </c>
    </row>
    <row r="5163" spans="1:17" x14ac:dyDescent="0.25">
      <c r="A5163" t="s">
        <v>12332</v>
      </c>
      <c r="B5163" t="s">
        <v>28</v>
      </c>
      <c r="C5163">
        <v>1</v>
      </c>
      <c r="D5163" t="s">
        <v>18</v>
      </c>
      <c r="E5163" t="s">
        <v>33</v>
      </c>
      <c r="F5163" s="1">
        <v>0.41666666666666669</v>
      </c>
      <c r="G5163" t="s">
        <v>10041</v>
      </c>
      <c r="H5163" t="s">
        <v>12334</v>
      </c>
      <c r="I5163">
        <v>60</v>
      </c>
      <c r="J5163">
        <v>3</v>
      </c>
      <c r="K5163" s="4">
        <v>1.1111100111111E+24</v>
      </c>
      <c r="L5163" t="s">
        <v>38</v>
      </c>
      <c r="M5163" t="s">
        <v>24</v>
      </c>
      <c r="N5163" t="s">
        <v>10040</v>
      </c>
      <c r="O5163" t="s">
        <v>66</v>
      </c>
      <c r="P5163" t="s">
        <v>20</v>
      </c>
      <c r="Q5163" t="s">
        <v>5611</v>
      </c>
    </row>
    <row r="5164" spans="1:17" x14ac:dyDescent="0.25">
      <c r="A5164" t="s">
        <v>12332</v>
      </c>
      <c r="B5164" t="s">
        <v>44</v>
      </c>
      <c r="C5164">
        <v>1</v>
      </c>
      <c r="D5164" t="s">
        <v>18</v>
      </c>
      <c r="E5164" t="s">
        <v>37</v>
      </c>
      <c r="F5164" s="1">
        <v>0.45833333333333331</v>
      </c>
      <c r="G5164" t="s">
        <v>10041</v>
      </c>
      <c r="H5164" t="s">
        <v>12335</v>
      </c>
      <c r="I5164">
        <v>60</v>
      </c>
      <c r="J5164">
        <v>3</v>
      </c>
      <c r="K5164" s="4">
        <v>1.1111100111111E+24</v>
      </c>
      <c r="L5164" t="s">
        <v>38</v>
      </c>
      <c r="M5164" t="s">
        <v>24</v>
      </c>
      <c r="N5164" t="s">
        <v>10040</v>
      </c>
      <c r="O5164" t="s">
        <v>66</v>
      </c>
      <c r="P5164" t="s">
        <v>45</v>
      </c>
      <c r="Q5164" t="s">
        <v>5612</v>
      </c>
    </row>
    <row r="5165" spans="1:17" x14ac:dyDescent="0.25">
      <c r="A5165" t="s">
        <v>12336</v>
      </c>
      <c r="B5165" t="s">
        <v>17</v>
      </c>
      <c r="C5165">
        <v>1</v>
      </c>
      <c r="D5165" t="s">
        <v>18</v>
      </c>
      <c r="E5165" t="s">
        <v>19</v>
      </c>
      <c r="F5165" s="1">
        <v>0.41666666666666669</v>
      </c>
      <c r="G5165" t="s">
        <v>9295</v>
      </c>
      <c r="H5165" t="s">
        <v>1687</v>
      </c>
      <c r="I5165">
        <v>60</v>
      </c>
      <c r="J5165">
        <v>15</v>
      </c>
      <c r="K5165" s="4">
        <v>1.1111010001111099E+44</v>
      </c>
      <c r="L5165" t="s">
        <v>12337</v>
      </c>
      <c r="M5165" t="s">
        <v>24</v>
      </c>
      <c r="N5165" t="s">
        <v>9342</v>
      </c>
      <c r="O5165" t="s">
        <v>25</v>
      </c>
      <c r="P5165" t="s">
        <v>20</v>
      </c>
      <c r="Q5165" t="s">
        <v>5613</v>
      </c>
    </row>
    <row r="5166" spans="1:17" x14ac:dyDescent="0.25">
      <c r="A5166" t="s">
        <v>12336</v>
      </c>
      <c r="B5166" t="s">
        <v>28</v>
      </c>
      <c r="C5166">
        <v>1</v>
      </c>
      <c r="D5166" t="s">
        <v>18</v>
      </c>
      <c r="E5166" t="s">
        <v>42</v>
      </c>
      <c r="F5166" s="1">
        <v>0.45833333333333331</v>
      </c>
      <c r="G5166" t="s">
        <v>9220</v>
      </c>
      <c r="H5166" t="s">
        <v>1687</v>
      </c>
      <c r="I5166">
        <v>60</v>
      </c>
      <c r="J5166">
        <v>15</v>
      </c>
      <c r="K5166" s="4">
        <v>1.1111110001111099E+44</v>
      </c>
      <c r="L5166" t="s">
        <v>12337</v>
      </c>
      <c r="M5166" t="s">
        <v>24</v>
      </c>
      <c r="N5166" t="s">
        <v>9342</v>
      </c>
      <c r="O5166" t="s">
        <v>25</v>
      </c>
      <c r="P5166" t="s">
        <v>20</v>
      </c>
      <c r="Q5166" t="s">
        <v>5614</v>
      </c>
    </row>
    <row r="5167" spans="1:17" x14ac:dyDescent="0.25">
      <c r="A5167" t="s">
        <v>12336</v>
      </c>
      <c r="B5167" t="s">
        <v>44</v>
      </c>
      <c r="C5167">
        <v>1</v>
      </c>
      <c r="D5167" t="s">
        <v>18</v>
      </c>
      <c r="E5167" t="s">
        <v>42</v>
      </c>
      <c r="F5167" s="1">
        <v>0.5</v>
      </c>
      <c r="G5167" t="s">
        <v>10068</v>
      </c>
      <c r="H5167" t="s">
        <v>1687</v>
      </c>
      <c r="I5167">
        <v>60</v>
      </c>
      <c r="J5167">
        <v>7</v>
      </c>
      <c r="K5167" s="4">
        <v>1.1111100011111E+43</v>
      </c>
      <c r="L5167" t="s">
        <v>12338</v>
      </c>
      <c r="M5167" t="s">
        <v>24</v>
      </c>
      <c r="N5167" t="s">
        <v>9342</v>
      </c>
      <c r="O5167" t="s">
        <v>25</v>
      </c>
      <c r="P5167" t="s">
        <v>45</v>
      </c>
      <c r="Q5167" t="s">
        <v>5615</v>
      </c>
    </row>
    <row r="5168" spans="1:17" x14ac:dyDescent="0.25">
      <c r="A5168" t="s">
        <v>12336</v>
      </c>
      <c r="B5168" t="s">
        <v>44</v>
      </c>
      <c r="C5168">
        <v>2</v>
      </c>
      <c r="D5168" t="s">
        <v>18</v>
      </c>
      <c r="E5168" t="s">
        <v>42</v>
      </c>
      <c r="F5168" s="1">
        <v>0.58333333333333337</v>
      </c>
      <c r="G5168" t="s">
        <v>9311</v>
      </c>
      <c r="H5168" t="s">
        <v>1687</v>
      </c>
      <c r="I5168">
        <v>60</v>
      </c>
      <c r="J5168">
        <v>8</v>
      </c>
      <c r="K5168" s="4">
        <v>1.1111100011111E+43</v>
      </c>
      <c r="L5168" t="s">
        <v>12338</v>
      </c>
      <c r="M5168" t="s">
        <v>24</v>
      </c>
      <c r="N5168" t="s">
        <v>9342</v>
      </c>
      <c r="O5168" t="s">
        <v>25</v>
      </c>
      <c r="P5168" t="s">
        <v>45</v>
      </c>
      <c r="Q5168" t="s">
        <v>5616</v>
      </c>
    </row>
    <row r="5169" spans="1:17" x14ac:dyDescent="0.25">
      <c r="A5169" t="s">
        <v>12339</v>
      </c>
      <c r="B5169" t="s">
        <v>17</v>
      </c>
      <c r="C5169">
        <v>1</v>
      </c>
      <c r="D5169" t="s">
        <v>18</v>
      </c>
      <c r="E5169" t="s">
        <v>19</v>
      </c>
      <c r="F5169" s="1">
        <v>0.41666666666666669</v>
      </c>
      <c r="G5169" t="s">
        <v>9167</v>
      </c>
      <c r="H5169" t="s">
        <v>1687</v>
      </c>
      <c r="I5169">
        <v>60</v>
      </c>
      <c r="J5169">
        <v>41</v>
      </c>
      <c r="K5169" s="4">
        <v>1.1111100111111E+24</v>
      </c>
      <c r="L5169" t="s">
        <v>12340</v>
      </c>
      <c r="M5169" t="s">
        <v>24</v>
      </c>
      <c r="N5169" t="s">
        <v>9342</v>
      </c>
      <c r="O5169" t="s">
        <v>66</v>
      </c>
      <c r="P5169" t="s">
        <v>20</v>
      </c>
      <c r="Q5169" t="s">
        <v>5617</v>
      </c>
    </row>
    <row r="5170" spans="1:17" x14ac:dyDescent="0.25">
      <c r="A5170" t="s">
        <v>12339</v>
      </c>
      <c r="B5170" t="s">
        <v>28</v>
      </c>
      <c r="C5170">
        <v>1</v>
      </c>
      <c r="D5170" t="s">
        <v>18</v>
      </c>
      <c r="E5170" t="s">
        <v>33</v>
      </c>
      <c r="F5170" s="1">
        <v>0.41666666666666669</v>
      </c>
      <c r="G5170" t="s">
        <v>9282</v>
      </c>
      <c r="H5170" t="s">
        <v>1687</v>
      </c>
      <c r="I5170">
        <v>60</v>
      </c>
      <c r="J5170">
        <v>41</v>
      </c>
      <c r="K5170" s="4">
        <v>1.1111100111111E+24</v>
      </c>
      <c r="L5170" t="s">
        <v>12340</v>
      </c>
      <c r="M5170" t="s">
        <v>24</v>
      </c>
      <c r="N5170" t="s">
        <v>9342</v>
      </c>
      <c r="O5170" t="s">
        <v>66</v>
      </c>
      <c r="P5170" t="s">
        <v>20</v>
      </c>
      <c r="Q5170" t="s">
        <v>5618</v>
      </c>
    </row>
    <row r="5171" spans="1:17" x14ac:dyDescent="0.25">
      <c r="A5171" t="s">
        <v>12339</v>
      </c>
      <c r="B5171" t="s">
        <v>44</v>
      </c>
      <c r="C5171">
        <v>1</v>
      </c>
      <c r="D5171" t="s">
        <v>18</v>
      </c>
      <c r="E5171" t="s">
        <v>42</v>
      </c>
      <c r="F5171" s="1">
        <v>0.58333333333333337</v>
      </c>
      <c r="G5171" t="s">
        <v>9147</v>
      </c>
      <c r="H5171" t="s">
        <v>38</v>
      </c>
      <c r="I5171">
        <v>60</v>
      </c>
      <c r="J5171">
        <v>14</v>
      </c>
      <c r="K5171" s="4">
        <v>1.111100111111E+23</v>
      </c>
      <c r="L5171" t="s">
        <v>12341</v>
      </c>
      <c r="M5171" t="s">
        <v>24</v>
      </c>
      <c r="N5171" t="s">
        <v>9342</v>
      </c>
      <c r="O5171" t="s">
        <v>66</v>
      </c>
      <c r="P5171" t="s">
        <v>45</v>
      </c>
      <c r="Q5171" t="s">
        <v>5619</v>
      </c>
    </row>
    <row r="5172" spans="1:17" x14ac:dyDescent="0.25">
      <c r="A5172" t="s">
        <v>12339</v>
      </c>
      <c r="B5172" t="s">
        <v>44</v>
      </c>
      <c r="C5172">
        <v>2</v>
      </c>
      <c r="D5172" t="s">
        <v>18</v>
      </c>
      <c r="E5172" t="s">
        <v>37</v>
      </c>
      <c r="F5172" s="1">
        <v>0.625</v>
      </c>
      <c r="G5172" t="s">
        <v>158</v>
      </c>
      <c r="H5172" t="s">
        <v>38</v>
      </c>
      <c r="I5172">
        <v>60</v>
      </c>
      <c r="J5172">
        <v>11</v>
      </c>
      <c r="K5172" s="4">
        <v>1.111100111111E+23</v>
      </c>
      <c r="L5172" t="s">
        <v>12341</v>
      </c>
      <c r="M5172" t="s">
        <v>24</v>
      </c>
      <c r="N5172" t="s">
        <v>9342</v>
      </c>
      <c r="O5172" t="s">
        <v>66</v>
      </c>
      <c r="P5172" t="s">
        <v>45</v>
      </c>
      <c r="Q5172" t="s">
        <v>5620</v>
      </c>
    </row>
    <row r="5173" spans="1:17" x14ac:dyDescent="0.25">
      <c r="A5173" t="s">
        <v>12339</v>
      </c>
      <c r="B5173" t="s">
        <v>44</v>
      </c>
      <c r="C5173">
        <v>3</v>
      </c>
      <c r="D5173" t="s">
        <v>18</v>
      </c>
      <c r="E5173" t="s">
        <v>42</v>
      </c>
      <c r="F5173" s="1">
        <v>0.625</v>
      </c>
      <c r="G5173" t="s">
        <v>9217</v>
      </c>
      <c r="H5173" t="s">
        <v>1181</v>
      </c>
      <c r="I5173">
        <v>60</v>
      </c>
      <c r="J5173">
        <v>16</v>
      </c>
      <c r="K5173" s="4">
        <v>1.111100111111E+23</v>
      </c>
      <c r="L5173" t="s">
        <v>12341</v>
      </c>
      <c r="M5173" t="s">
        <v>24</v>
      </c>
      <c r="N5173" t="s">
        <v>9342</v>
      </c>
      <c r="O5173" t="s">
        <v>66</v>
      </c>
      <c r="P5173" t="s">
        <v>45</v>
      </c>
      <c r="Q5173" t="s">
        <v>5621</v>
      </c>
    </row>
    <row r="5174" spans="1:17" x14ac:dyDescent="0.25">
      <c r="A5174" t="s">
        <v>12342</v>
      </c>
      <c r="B5174" t="s">
        <v>17</v>
      </c>
      <c r="C5174">
        <v>1</v>
      </c>
      <c r="D5174" t="s">
        <v>18</v>
      </c>
      <c r="E5174" t="s">
        <v>33</v>
      </c>
      <c r="F5174" s="1">
        <v>0.54166666666666663</v>
      </c>
      <c r="G5174" t="s">
        <v>9214</v>
      </c>
      <c r="H5174" t="s">
        <v>4811</v>
      </c>
      <c r="I5174">
        <v>60</v>
      </c>
      <c r="J5174">
        <v>8</v>
      </c>
      <c r="K5174" s="4">
        <v>1.1111100111111E+24</v>
      </c>
      <c r="L5174" t="s">
        <v>11796</v>
      </c>
      <c r="M5174" t="s">
        <v>24</v>
      </c>
      <c r="N5174" t="s">
        <v>9286</v>
      </c>
      <c r="O5174" t="s">
        <v>66</v>
      </c>
      <c r="P5174" t="s">
        <v>20</v>
      </c>
      <c r="Q5174" t="s">
        <v>5622</v>
      </c>
    </row>
    <row r="5175" spans="1:17" x14ac:dyDescent="0.25">
      <c r="A5175" t="s">
        <v>12342</v>
      </c>
      <c r="B5175" t="s">
        <v>28</v>
      </c>
      <c r="C5175">
        <v>1</v>
      </c>
      <c r="D5175" t="s">
        <v>18</v>
      </c>
      <c r="E5175" t="s">
        <v>19</v>
      </c>
      <c r="F5175" s="1">
        <v>0.41666666666666669</v>
      </c>
      <c r="G5175" t="s">
        <v>9220</v>
      </c>
      <c r="H5175" t="s">
        <v>4811</v>
      </c>
      <c r="I5175">
        <v>120</v>
      </c>
      <c r="J5175">
        <v>8</v>
      </c>
      <c r="K5175" s="4">
        <v>1.1111100111111E+24</v>
      </c>
      <c r="L5175" t="s">
        <v>11796</v>
      </c>
      <c r="M5175" t="s">
        <v>24</v>
      </c>
      <c r="N5175" t="s">
        <v>9286</v>
      </c>
      <c r="O5175" t="s">
        <v>66</v>
      </c>
      <c r="P5175" t="s">
        <v>20</v>
      </c>
      <c r="Q5175" t="s">
        <v>5623</v>
      </c>
    </row>
    <row r="5176" spans="1:17" x14ac:dyDescent="0.25">
      <c r="A5176" t="s">
        <v>12342</v>
      </c>
      <c r="B5176" t="s">
        <v>44</v>
      </c>
      <c r="C5176">
        <v>1</v>
      </c>
      <c r="D5176" t="s">
        <v>18</v>
      </c>
      <c r="E5176" t="s">
        <v>33</v>
      </c>
      <c r="F5176" s="1">
        <v>0.58333333333333337</v>
      </c>
      <c r="G5176" t="s">
        <v>9214</v>
      </c>
      <c r="H5176" t="s">
        <v>4811</v>
      </c>
      <c r="I5176">
        <v>60</v>
      </c>
      <c r="J5176">
        <v>8</v>
      </c>
      <c r="K5176" s="4">
        <v>1.100111E+20</v>
      </c>
      <c r="L5176" t="s">
        <v>38</v>
      </c>
      <c r="M5176" t="s">
        <v>24</v>
      </c>
      <c r="N5176" t="s">
        <v>9286</v>
      </c>
      <c r="O5176" t="s">
        <v>66</v>
      </c>
      <c r="P5176" t="s">
        <v>20</v>
      </c>
      <c r="Q5176" t="s">
        <v>5624</v>
      </c>
    </row>
    <row r="5177" spans="1:17" x14ac:dyDescent="0.25">
      <c r="A5177" t="s">
        <v>12343</v>
      </c>
      <c r="B5177" t="s">
        <v>17</v>
      </c>
      <c r="C5177">
        <v>1</v>
      </c>
      <c r="D5177" t="s">
        <v>18</v>
      </c>
      <c r="E5177" t="s">
        <v>19</v>
      </c>
      <c r="F5177" s="1">
        <v>0.58333333333333337</v>
      </c>
      <c r="G5177" t="s">
        <v>9174</v>
      </c>
      <c r="H5177" t="s">
        <v>4825</v>
      </c>
      <c r="I5177">
        <v>60</v>
      </c>
      <c r="J5177">
        <v>7</v>
      </c>
      <c r="K5177" s="4">
        <v>1.1111100111111E+24</v>
      </c>
      <c r="L5177" t="s">
        <v>38</v>
      </c>
      <c r="M5177" t="s">
        <v>24</v>
      </c>
      <c r="N5177" t="s">
        <v>9342</v>
      </c>
      <c r="O5177" t="s">
        <v>66</v>
      </c>
      <c r="P5177" t="s">
        <v>20</v>
      </c>
      <c r="Q5177" t="s">
        <v>5625</v>
      </c>
    </row>
    <row r="5178" spans="1:17" x14ac:dyDescent="0.25">
      <c r="A5178" t="s">
        <v>12343</v>
      </c>
      <c r="B5178" t="s">
        <v>28</v>
      </c>
      <c r="C5178">
        <v>1</v>
      </c>
      <c r="D5178" t="s">
        <v>18</v>
      </c>
      <c r="E5178" t="s">
        <v>29</v>
      </c>
      <c r="F5178" s="1">
        <v>0.5</v>
      </c>
      <c r="G5178" t="s">
        <v>9174</v>
      </c>
      <c r="H5178" t="s">
        <v>4825</v>
      </c>
      <c r="I5178">
        <v>60</v>
      </c>
      <c r="J5178">
        <v>7</v>
      </c>
      <c r="K5178" s="4">
        <v>1.1111100111111E+24</v>
      </c>
      <c r="L5178" t="s">
        <v>38</v>
      </c>
      <c r="M5178" t="s">
        <v>24</v>
      </c>
      <c r="N5178" t="s">
        <v>9342</v>
      </c>
      <c r="O5178" t="s">
        <v>66</v>
      </c>
      <c r="P5178" t="s">
        <v>20</v>
      </c>
      <c r="Q5178" t="s">
        <v>5626</v>
      </c>
    </row>
    <row r="5179" spans="1:17" x14ac:dyDescent="0.25">
      <c r="A5179" t="s">
        <v>12343</v>
      </c>
      <c r="B5179" t="s">
        <v>44</v>
      </c>
      <c r="C5179">
        <v>1</v>
      </c>
      <c r="D5179" t="s">
        <v>18</v>
      </c>
      <c r="E5179" t="s">
        <v>42</v>
      </c>
      <c r="F5179" s="1">
        <v>0.54166666666666663</v>
      </c>
      <c r="G5179" t="s">
        <v>9186</v>
      </c>
      <c r="H5179" t="s">
        <v>4825</v>
      </c>
      <c r="I5179">
        <v>60</v>
      </c>
      <c r="J5179">
        <v>7</v>
      </c>
      <c r="K5179" s="4">
        <v>1.111100111111E+23</v>
      </c>
      <c r="L5179" t="s">
        <v>38</v>
      </c>
      <c r="M5179" t="s">
        <v>24</v>
      </c>
      <c r="N5179" t="s">
        <v>9342</v>
      </c>
      <c r="O5179" t="s">
        <v>66</v>
      </c>
      <c r="P5179" t="s">
        <v>45</v>
      </c>
      <c r="Q5179" t="s">
        <v>5627</v>
      </c>
    </row>
    <row r="5180" spans="1:17" x14ac:dyDescent="0.25">
      <c r="A5180" t="s">
        <v>12344</v>
      </c>
      <c r="B5180" t="s">
        <v>17</v>
      </c>
      <c r="C5180">
        <v>1</v>
      </c>
      <c r="D5180" t="s">
        <v>18</v>
      </c>
      <c r="E5180" t="s">
        <v>42</v>
      </c>
      <c r="F5180" s="1">
        <v>0.66666666666666663</v>
      </c>
      <c r="G5180" t="s">
        <v>9239</v>
      </c>
      <c r="H5180" t="s">
        <v>1836</v>
      </c>
      <c r="I5180">
        <v>60</v>
      </c>
      <c r="J5180">
        <v>21</v>
      </c>
      <c r="K5180" s="4">
        <v>1.1111110001111099E+44</v>
      </c>
      <c r="L5180" t="s">
        <v>12301</v>
      </c>
      <c r="M5180" t="s">
        <v>24</v>
      </c>
      <c r="N5180" t="s">
        <v>9342</v>
      </c>
      <c r="O5180" t="s">
        <v>25</v>
      </c>
      <c r="P5180" t="s">
        <v>20</v>
      </c>
      <c r="Q5180" t="s">
        <v>5628</v>
      </c>
    </row>
    <row r="5181" spans="1:17" x14ac:dyDescent="0.25">
      <c r="A5181" t="s">
        <v>12344</v>
      </c>
      <c r="B5181" t="s">
        <v>28</v>
      </c>
      <c r="C5181">
        <v>1</v>
      </c>
      <c r="D5181" t="s">
        <v>18</v>
      </c>
      <c r="E5181" t="s">
        <v>33</v>
      </c>
      <c r="F5181" s="1">
        <v>0.45833333333333331</v>
      </c>
      <c r="G5181" t="s">
        <v>9166</v>
      </c>
      <c r="H5181" t="s">
        <v>1836</v>
      </c>
      <c r="I5181">
        <v>60</v>
      </c>
      <c r="J5181">
        <v>21</v>
      </c>
      <c r="K5181" s="4">
        <v>1.1111110001111099E+44</v>
      </c>
      <c r="L5181" t="s">
        <v>12301</v>
      </c>
      <c r="M5181" t="s">
        <v>24</v>
      </c>
      <c r="N5181" t="s">
        <v>9342</v>
      </c>
      <c r="O5181" t="s">
        <v>25</v>
      </c>
      <c r="P5181" t="s">
        <v>20</v>
      </c>
      <c r="Q5181" t="s">
        <v>5629</v>
      </c>
    </row>
    <row r="5182" spans="1:17" x14ac:dyDescent="0.25">
      <c r="A5182" t="s">
        <v>12344</v>
      </c>
      <c r="B5182" t="s">
        <v>44</v>
      </c>
      <c r="C5182">
        <v>1</v>
      </c>
      <c r="D5182" t="s">
        <v>18</v>
      </c>
      <c r="E5182" t="s">
        <v>37</v>
      </c>
      <c r="F5182" s="1">
        <v>0.5</v>
      </c>
      <c r="G5182" t="s">
        <v>9302</v>
      </c>
      <c r="H5182" t="s">
        <v>1836</v>
      </c>
      <c r="I5182">
        <v>60</v>
      </c>
      <c r="J5182">
        <v>12</v>
      </c>
      <c r="K5182" s="4">
        <v>1.1101100011111E+43</v>
      </c>
      <c r="L5182" t="s">
        <v>12302</v>
      </c>
      <c r="M5182" t="s">
        <v>24</v>
      </c>
      <c r="N5182" t="s">
        <v>9342</v>
      </c>
      <c r="O5182" t="s">
        <v>25</v>
      </c>
      <c r="P5182" t="s">
        <v>45</v>
      </c>
      <c r="Q5182" t="s">
        <v>5630</v>
      </c>
    </row>
    <row r="5183" spans="1:17" x14ac:dyDescent="0.25">
      <c r="A5183" t="s">
        <v>12344</v>
      </c>
      <c r="B5183" t="s">
        <v>44</v>
      </c>
      <c r="C5183">
        <v>2</v>
      </c>
      <c r="D5183" t="s">
        <v>18</v>
      </c>
      <c r="E5183" t="s">
        <v>37</v>
      </c>
      <c r="F5183" s="1">
        <v>0.54166666666666663</v>
      </c>
      <c r="G5183" t="s">
        <v>9301</v>
      </c>
      <c r="H5183" t="s">
        <v>1836</v>
      </c>
      <c r="I5183">
        <v>60</v>
      </c>
      <c r="J5183">
        <v>8</v>
      </c>
      <c r="K5183" s="4">
        <v>1.1101100011111E+43</v>
      </c>
      <c r="L5183" t="s">
        <v>12302</v>
      </c>
      <c r="M5183" t="s">
        <v>24</v>
      </c>
      <c r="N5183" t="s">
        <v>9342</v>
      </c>
      <c r="O5183" t="s">
        <v>25</v>
      </c>
      <c r="P5183" t="s">
        <v>45</v>
      </c>
      <c r="Q5183" t="s">
        <v>5631</v>
      </c>
    </row>
    <row r="5184" spans="1:17" x14ac:dyDescent="0.25">
      <c r="A5184" t="s">
        <v>12345</v>
      </c>
      <c r="B5184" t="s">
        <v>17</v>
      </c>
      <c r="C5184">
        <v>1</v>
      </c>
      <c r="D5184" t="s">
        <v>18</v>
      </c>
      <c r="E5184" t="s">
        <v>33</v>
      </c>
      <c r="F5184" s="1">
        <v>0.41666666666666669</v>
      </c>
      <c r="G5184" t="s">
        <v>9209</v>
      </c>
      <c r="H5184" t="s">
        <v>1788</v>
      </c>
      <c r="I5184">
        <v>60</v>
      </c>
      <c r="J5184">
        <v>10</v>
      </c>
      <c r="K5184" s="4">
        <v>1.1111110001111099E+44</v>
      </c>
      <c r="L5184" t="s">
        <v>12304</v>
      </c>
      <c r="M5184" t="s">
        <v>24</v>
      </c>
      <c r="N5184" t="s">
        <v>9342</v>
      </c>
      <c r="O5184" t="s">
        <v>25</v>
      </c>
      <c r="P5184" t="s">
        <v>20</v>
      </c>
      <c r="Q5184" t="s">
        <v>5632</v>
      </c>
    </row>
    <row r="5185" spans="1:17" x14ac:dyDescent="0.25">
      <c r="A5185" t="s">
        <v>12345</v>
      </c>
      <c r="B5185" t="s">
        <v>28</v>
      </c>
      <c r="C5185">
        <v>1</v>
      </c>
      <c r="D5185" t="s">
        <v>18</v>
      </c>
      <c r="E5185" t="s">
        <v>29</v>
      </c>
      <c r="F5185" s="1">
        <v>0.5</v>
      </c>
      <c r="G5185" t="s">
        <v>9354</v>
      </c>
      <c r="H5185" t="s">
        <v>1788</v>
      </c>
      <c r="I5185">
        <v>60</v>
      </c>
      <c r="J5185">
        <v>10</v>
      </c>
      <c r="K5185" s="4">
        <v>1.1111010001111099E+44</v>
      </c>
      <c r="L5185" t="s">
        <v>12304</v>
      </c>
      <c r="M5185" t="s">
        <v>24</v>
      </c>
      <c r="N5185" t="s">
        <v>9342</v>
      </c>
      <c r="O5185" t="s">
        <v>25</v>
      </c>
      <c r="P5185" t="s">
        <v>20</v>
      </c>
      <c r="Q5185" t="s">
        <v>5633</v>
      </c>
    </row>
    <row r="5186" spans="1:17" x14ac:dyDescent="0.25">
      <c r="A5186" t="s">
        <v>12345</v>
      </c>
      <c r="B5186" t="s">
        <v>44</v>
      </c>
      <c r="C5186">
        <v>1</v>
      </c>
      <c r="D5186" t="s">
        <v>18</v>
      </c>
      <c r="E5186" t="s">
        <v>42</v>
      </c>
      <c r="F5186" s="1">
        <v>0.58333333333333337</v>
      </c>
      <c r="G5186" t="s">
        <v>10068</v>
      </c>
      <c r="H5186" t="s">
        <v>1788</v>
      </c>
      <c r="I5186">
        <v>60</v>
      </c>
      <c r="J5186">
        <v>10</v>
      </c>
      <c r="K5186" s="4">
        <v>1.1111100011111E+43</v>
      </c>
      <c r="L5186" t="s">
        <v>12305</v>
      </c>
      <c r="M5186" t="s">
        <v>24</v>
      </c>
      <c r="N5186" t="s">
        <v>9342</v>
      </c>
      <c r="O5186" t="s">
        <v>25</v>
      </c>
      <c r="P5186" t="s">
        <v>45</v>
      </c>
      <c r="Q5186" t="s">
        <v>5634</v>
      </c>
    </row>
    <row r="5187" spans="1:17" x14ac:dyDescent="0.25">
      <c r="A5187" t="s">
        <v>12346</v>
      </c>
      <c r="B5187" t="s">
        <v>17</v>
      </c>
      <c r="C5187">
        <v>1</v>
      </c>
      <c r="D5187" t="s">
        <v>18</v>
      </c>
      <c r="E5187" t="s">
        <v>42</v>
      </c>
      <c r="F5187" s="1">
        <v>0.45833333333333331</v>
      </c>
      <c r="G5187" t="s">
        <v>9196</v>
      </c>
      <c r="H5187" t="s">
        <v>1788</v>
      </c>
      <c r="I5187">
        <v>60</v>
      </c>
      <c r="J5187">
        <v>12</v>
      </c>
      <c r="K5187" s="4">
        <v>1.1111100111111E+24</v>
      </c>
      <c r="L5187" t="s">
        <v>10455</v>
      </c>
      <c r="M5187" t="s">
        <v>24</v>
      </c>
      <c r="N5187" t="s">
        <v>9342</v>
      </c>
      <c r="O5187" t="s">
        <v>66</v>
      </c>
      <c r="P5187" t="s">
        <v>20</v>
      </c>
      <c r="Q5187" t="s">
        <v>5635</v>
      </c>
    </row>
    <row r="5188" spans="1:17" x14ac:dyDescent="0.25">
      <c r="A5188" t="s">
        <v>12346</v>
      </c>
      <c r="B5188" t="s">
        <v>28</v>
      </c>
      <c r="C5188">
        <v>1</v>
      </c>
      <c r="D5188" t="s">
        <v>18</v>
      </c>
      <c r="E5188" t="s">
        <v>29</v>
      </c>
      <c r="F5188" s="1">
        <v>0.58333333333333337</v>
      </c>
      <c r="G5188" t="s">
        <v>9210</v>
      </c>
      <c r="H5188" t="s">
        <v>1788</v>
      </c>
      <c r="I5188">
        <v>60</v>
      </c>
      <c r="J5188">
        <v>12</v>
      </c>
      <c r="K5188" s="4">
        <v>1.1111100111111E+24</v>
      </c>
      <c r="L5188" t="s">
        <v>10455</v>
      </c>
      <c r="M5188" t="s">
        <v>24</v>
      </c>
      <c r="N5188" t="s">
        <v>9342</v>
      </c>
      <c r="O5188" t="s">
        <v>66</v>
      </c>
      <c r="P5188" t="s">
        <v>20</v>
      </c>
      <c r="Q5188" t="s">
        <v>5636</v>
      </c>
    </row>
    <row r="5189" spans="1:17" x14ac:dyDescent="0.25">
      <c r="A5189" t="s">
        <v>12346</v>
      </c>
      <c r="B5189" t="s">
        <v>44</v>
      </c>
      <c r="C5189">
        <v>1</v>
      </c>
      <c r="D5189" t="s">
        <v>18</v>
      </c>
      <c r="E5189" t="s">
        <v>29</v>
      </c>
      <c r="F5189" s="1">
        <v>0.54166666666666663</v>
      </c>
      <c r="G5189" t="s">
        <v>9345</v>
      </c>
      <c r="H5189" t="s">
        <v>1788</v>
      </c>
      <c r="I5189">
        <v>60</v>
      </c>
      <c r="J5189">
        <v>12</v>
      </c>
      <c r="K5189" s="4">
        <v>1.111100111111E+23</v>
      </c>
      <c r="L5189" t="s">
        <v>38</v>
      </c>
      <c r="M5189" t="s">
        <v>24</v>
      </c>
      <c r="N5189" t="s">
        <v>9342</v>
      </c>
      <c r="O5189" t="s">
        <v>66</v>
      </c>
      <c r="P5189" t="s">
        <v>45</v>
      </c>
      <c r="Q5189" t="s">
        <v>5637</v>
      </c>
    </row>
    <row r="5190" spans="1:17" x14ac:dyDescent="0.25">
      <c r="A5190" t="s">
        <v>12347</v>
      </c>
      <c r="B5190" t="s">
        <v>17</v>
      </c>
      <c r="C5190">
        <v>1</v>
      </c>
      <c r="D5190" t="s">
        <v>18</v>
      </c>
      <c r="E5190" t="s">
        <v>29</v>
      </c>
      <c r="F5190" s="1">
        <v>0.41666666666666669</v>
      </c>
      <c r="G5190" t="s">
        <v>9282</v>
      </c>
      <c r="H5190" t="s">
        <v>5509</v>
      </c>
      <c r="I5190">
        <v>120</v>
      </c>
      <c r="J5190">
        <v>10</v>
      </c>
      <c r="K5190" s="4">
        <v>1.1111100111111E+24</v>
      </c>
      <c r="L5190" t="s">
        <v>12323</v>
      </c>
      <c r="M5190" t="s">
        <v>24</v>
      </c>
      <c r="N5190" t="s">
        <v>9342</v>
      </c>
      <c r="O5190" t="s">
        <v>66</v>
      </c>
      <c r="P5190" t="s">
        <v>20</v>
      </c>
      <c r="Q5190" t="s">
        <v>5638</v>
      </c>
    </row>
    <row r="5191" spans="1:17" x14ac:dyDescent="0.25">
      <c r="A5191" t="s">
        <v>12347</v>
      </c>
      <c r="B5191" t="s">
        <v>28</v>
      </c>
      <c r="C5191">
        <v>1</v>
      </c>
      <c r="D5191" t="s">
        <v>18</v>
      </c>
      <c r="E5191" t="s">
        <v>42</v>
      </c>
      <c r="F5191" s="1">
        <v>0.625</v>
      </c>
      <c r="G5191" t="s">
        <v>9160</v>
      </c>
      <c r="H5191" t="s">
        <v>5509</v>
      </c>
      <c r="I5191">
        <v>120</v>
      </c>
      <c r="J5191">
        <v>10</v>
      </c>
      <c r="K5191" s="4">
        <v>1.1111100111111E+24</v>
      </c>
      <c r="L5191" t="s">
        <v>12323</v>
      </c>
      <c r="M5191" t="s">
        <v>24</v>
      </c>
      <c r="N5191" t="s">
        <v>9342</v>
      </c>
      <c r="O5191" t="s">
        <v>66</v>
      </c>
      <c r="P5191" t="s">
        <v>20</v>
      </c>
      <c r="Q5191" t="s">
        <v>5639</v>
      </c>
    </row>
    <row r="5192" spans="1:17" x14ac:dyDescent="0.25">
      <c r="A5192" t="s">
        <v>12347</v>
      </c>
      <c r="B5192" t="s">
        <v>44</v>
      </c>
      <c r="C5192">
        <v>1</v>
      </c>
      <c r="D5192" t="s">
        <v>18</v>
      </c>
      <c r="E5192" t="s">
        <v>37</v>
      </c>
      <c r="F5192" s="1">
        <v>0.45833333333333331</v>
      </c>
      <c r="G5192" t="s">
        <v>9345</v>
      </c>
      <c r="H5192" t="s">
        <v>5509</v>
      </c>
      <c r="I5192">
        <v>60</v>
      </c>
      <c r="J5192">
        <v>10</v>
      </c>
      <c r="K5192" s="4">
        <v>1.111100111111E+23</v>
      </c>
      <c r="L5192" t="s">
        <v>12348</v>
      </c>
      <c r="M5192" t="s">
        <v>24</v>
      </c>
      <c r="N5192" t="s">
        <v>9342</v>
      </c>
      <c r="O5192" t="s">
        <v>66</v>
      </c>
      <c r="P5192" t="s">
        <v>45</v>
      </c>
      <c r="Q5192" t="s">
        <v>5640</v>
      </c>
    </row>
    <row r="5193" spans="1:17" x14ac:dyDescent="0.25">
      <c r="A5193" t="s">
        <v>12349</v>
      </c>
      <c r="B5193" t="s">
        <v>17</v>
      </c>
      <c r="C5193">
        <v>1</v>
      </c>
      <c r="D5193" t="s">
        <v>18</v>
      </c>
      <c r="E5193" t="s">
        <v>19</v>
      </c>
      <c r="F5193" s="1">
        <v>0.45833333333333331</v>
      </c>
      <c r="G5193" t="s">
        <v>10041</v>
      </c>
      <c r="H5193" t="s">
        <v>1753</v>
      </c>
      <c r="I5193">
        <v>120</v>
      </c>
      <c r="J5193">
        <v>5</v>
      </c>
      <c r="K5193" s="4">
        <v>1.1111100111111E+24</v>
      </c>
      <c r="L5193" t="s">
        <v>10438</v>
      </c>
      <c r="M5193" t="s">
        <v>24</v>
      </c>
      <c r="N5193" t="s">
        <v>10040</v>
      </c>
      <c r="O5193" t="s">
        <v>66</v>
      </c>
      <c r="P5193" t="s">
        <v>20</v>
      </c>
      <c r="Q5193" t="s">
        <v>5641</v>
      </c>
    </row>
    <row r="5194" spans="1:17" x14ac:dyDescent="0.25">
      <c r="A5194" t="s">
        <v>12349</v>
      </c>
      <c r="B5194" t="s">
        <v>28</v>
      </c>
      <c r="C5194">
        <v>1</v>
      </c>
      <c r="D5194" t="s">
        <v>18</v>
      </c>
      <c r="E5194" t="s">
        <v>33</v>
      </c>
      <c r="F5194" s="1">
        <v>0.375</v>
      </c>
      <c r="G5194" t="s">
        <v>10041</v>
      </c>
      <c r="H5194" t="s">
        <v>1753</v>
      </c>
      <c r="I5194">
        <v>60</v>
      </c>
      <c r="J5194">
        <v>5</v>
      </c>
      <c r="K5194" s="4">
        <v>1.1111100111111E+24</v>
      </c>
      <c r="L5194" t="s">
        <v>10439</v>
      </c>
      <c r="M5194" t="s">
        <v>24</v>
      </c>
      <c r="N5194" t="s">
        <v>10040</v>
      </c>
      <c r="O5194" t="s">
        <v>66</v>
      </c>
      <c r="P5194" t="s">
        <v>20</v>
      </c>
      <c r="Q5194" t="s">
        <v>5642</v>
      </c>
    </row>
    <row r="5195" spans="1:17" x14ac:dyDescent="0.25">
      <c r="A5195" t="s">
        <v>12349</v>
      </c>
      <c r="B5195" t="s">
        <v>44</v>
      </c>
      <c r="C5195">
        <v>1</v>
      </c>
      <c r="D5195" t="s">
        <v>18</v>
      </c>
      <c r="E5195" t="s">
        <v>37</v>
      </c>
      <c r="F5195" s="1">
        <v>0.54166666666666663</v>
      </c>
      <c r="G5195" t="s">
        <v>10041</v>
      </c>
      <c r="H5195" t="s">
        <v>1753</v>
      </c>
      <c r="I5195">
        <v>60</v>
      </c>
      <c r="J5195">
        <v>5</v>
      </c>
      <c r="K5195" s="4">
        <v>1.1111100111111E+24</v>
      </c>
      <c r="L5195" t="s">
        <v>10439</v>
      </c>
      <c r="M5195" t="s">
        <v>24</v>
      </c>
      <c r="N5195" t="s">
        <v>10040</v>
      </c>
      <c r="O5195" t="s">
        <v>66</v>
      </c>
      <c r="P5195" t="s">
        <v>45</v>
      </c>
      <c r="Q5195" t="s">
        <v>5643</v>
      </c>
    </row>
    <row r="5196" spans="1:17" x14ac:dyDescent="0.25">
      <c r="A5196" t="s">
        <v>12350</v>
      </c>
      <c r="B5196" t="s">
        <v>17</v>
      </c>
      <c r="C5196">
        <v>1</v>
      </c>
      <c r="D5196" t="s">
        <v>18</v>
      </c>
      <c r="E5196" t="s">
        <v>29</v>
      </c>
      <c r="F5196" s="1">
        <v>0.45833333333333331</v>
      </c>
      <c r="G5196" t="s">
        <v>9221</v>
      </c>
      <c r="H5196" t="s">
        <v>5528</v>
      </c>
      <c r="I5196">
        <v>60</v>
      </c>
      <c r="J5196">
        <v>6</v>
      </c>
      <c r="K5196" s="4">
        <v>1.1111010001111099E+44</v>
      </c>
      <c r="L5196" t="s">
        <v>12325</v>
      </c>
      <c r="M5196" t="s">
        <v>24</v>
      </c>
      <c r="N5196" t="s">
        <v>9342</v>
      </c>
      <c r="O5196" t="s">
        <v>25</v>
      </c>
      <c r="P5196" t="s">
        <v>20</v>
      </c>
      <c r="Q5196" t="s">
        <v>5644</v>
      </c>
    </row>
    <row r="5197" spans="1:17" x14ac:dyDescent="0.25">
      <c r="A5197" t="s">
        <v>12350</v>
      </c>
      <c r="B5197" t="s">
        <v>28</v>
      </c>
      <c r="C5197">
        <v>1</v>
      </c>
      <c r="D5197" t="s">
        <v>18</v>
      </c>
      <c r="E5197" t="s">
        <v>42</v>
      </c>
      <c r="F5197" s="1">
        <v>0.54166666666666663</v>
      </c>
      <c r="G5197" t="s">
        <v>9302</v>
      </c>
      <c r="H5197" t="s">
        <v>5528</v>
      </c>
      <c r="I5197">
        <v>60</v>
      </c>
      <c r="J5197">
        <v>6</v>
      </c>
      <c r="K5197" s="4">
        <v>1.1111110001111099E+44</v>
      </c>
      <c r="L5197" t="s">
        <v>12325</v>
      </c>
      <c r="M5197" t="s">
        <v>24</v>
      </c>
      <c r="N5197" t="s">
        <v>9342</v>
      </c>
      <c r="O5197" t="s">
        <v>25</v>
      </c>
      <c r="P5197" t="s">
        <v>20</v>
      </c>
      <c r="Q5197" t="s">
        <v>5645</v>
      </c>
    </row>
    <row r="5198" spans="1:17" x14ac:dyDescent="0.25">
      <c r="A5198" t="s">
        <v>12350</v>
      </c>
      <c r="B5198" t="s">
        <v>44</v>
      </c>
      <c r="C5198">
        <v>1</v>
      </c>
      <c r="D5198" t="s">
        <v>18</v>
      </c>
      <c r="E5198" t="s">
        <v>37</v>
      </c>
      <c r="F5198" s="1">
        <v>0.45833333333333331</v>
      </c>
      <c r="G5198" t="s">
        <v>9168</v>
      </c>
      <c r="H5198" t="s">
        <v>5528</v>
      </c>
      <c r="I5198">
        <v>60</v>
      </c>
      <c r="J5198">
        <v>6</v>
      </c>
      <c r="K5198" s="4">
        <v>1.1101100011111E+43</v>
      </c>
      <c r="L5198" t="s">
        <v>12326</v>
      </c>
      <c r="M5198" t="s">
        <v>24</v>
      </c>
      <c r="N5198" t="s">
        <v>9342</v>
      </c>
      <c r="O5198" t="s">
        <v>25</v>
      </c>
      <c r="P5198" t="s">
        <v>45</v>
      </c>
      <c r="Q5198" t="s">
        <v>5646</v>
      </c>
    </row>
    <row r="5199" spans="1:17" x14ac:dyDescent="0.25">
      <c r="A5199" t="s">
        <v>12351</v>
      </c>
      <c r="B5199" t="s">
        <v>17</v>
      </c>
      <c r="C5199">
        <v>1</v>
      </c>
      <c r="D5199" t="s">
        <v>18</v>
      </c>
      <c r="E5199" t="s">
        <v>19</v>
      </c>
      <c r="F5199" s="1">
        <v>0.54166666666666663</v>
      </c>
      <c r="G5199" t="s">
        <v>12309</v>
      </c>
      <c r="H5199" t="s">
        <v>5519</v>
      </c>
      <c r="I5199">
        <v>60</v>
      </c>
      <c r="J5199">
        <v>9</v>
      </c>
      <c r="K5199" s="4">
        <v>1.0111100111111E+24</v>
      </c>
      <c r="L5199" t="s">
        <v>12310</v>
      </c>
      <c r="M5199" t="s">
        <v>24</v>
      </c>
      <c r="N5199" t="s">
        <v>9342</v>
      </c>
      <c r="O5199" t="s">
        <v>66</v>
      </c>
      <c r="P5199" t="s">
        <v>20</v>
      </c>
      <c r="Q5199" t="s">
        <v>5647</v>
      </c>
    </row>
    <row r="5200" spans="1:17" x14ac:dyDescent="0.25">
      <c r="A5200" t="s">
        <v>12351</v>
      </c>
      <c r="B5200" t="s">
        <v>28</v>
      </c>
      <c r="C5200">
        <v>1</v>
      </c>
      <c r="D5200" t="s">
        <v>18</v>
      </c>
      <c r="E5200" t="s">
        <v>42</v>
      </c>
      <c r="F5200" s="1">
        <v>0.5</v>
      </c>
      <c r="G5200" t="s">
        <v>9166</v>
      </c>
      <c r="H5200" t="s">
        <v>5519</v>
      </c>
      <c r="I5200">
        <v>60</v>
      </c>
      <c r="J5200">
        <v>9</v>
      </c>
      <c r="K5200" s="4">
        <v>1.1111100111111E+24</v>
      </c>
      <c r="L5200" t="s">
        <v>12310</v>
      </c>
      <c r="M5200" t="s">
        <v>24</v>
      </c>
      <c r="N5200" t="s">
        <v>9342</v>
      </c>
      <c r="O5200" t="s">
        <v>66</v>
      </c>
      <c r="P5200" t="s">
        <v>20</v>
      </c>
      <c r="Q5200" t="s">
        <v>5648</v>
      </c>
    </row>
    <row r="5201" spans="1:17" x14ac:dyDescent="0.25">
      <c r="A5201" t="s">
        <v>12351</v>
      </c>
      <c r="B5201" t="s">
        <v>44</v>
      </c>
      <c r="C5201">
        <v>1</v>
      </c>
      <c r="D5201" t="s">
        <v>18</v>
      </c>
      <c r="E5201" t="s">
        <v>33</v>
      </c>
      <c r="F5201" s="1">
        <v>0.45833333333333331</v>
      </c>
      <c r="G5201" t="s">
        <v>9226</v>
      </c>
      <c r="H5201" t="s">
        <v>5519</v>
      </c>
      <c r="I5201">
        <v>60</v>
      </c>
      <c r="J5201">
        <v>9</v>
      </c>
      <c r="K5201" s="4">
        <v>1.111100111111E+23</v>
      </c>
      <c r="L5201" t="s">
        <v>12311</v>
      </c>
      <c r="M5201" t="s">
        <v>24</v>
      </c>
      <c r="N5201" t="s">
        <v>9342</v>
      </c>
      <c r="O5201" t="s">
        <v>66</v>
      </c>
      <c r="P5201" t="s">
        <v>45</v>
      </c>
      <c r="Q5201" t="s">
        <v>5649</v>
      </c>
    </row>
    <row r="5202" spans="1:17" x14ac:dyDescent="0.25">
      <c r="A5202" t="s">
        <v>12352</v>
      </c>
      <c r="B5202" t="s">
        <v>17</v>
      </c>
      <c r="C5202">
        <v>1</v>
      </c>
      <c r="D5202" t="s">
        <v>18</v>
      </c>
      <c r="E5202" t="s">
        <v>19</v>
      </c>
      <c r="F5202" s="1">
        <v>0.66666666666666663</v>
      </c>
      <c r="G5202" t="s">
        <v>9282</v>
      </c>
      <c r="H5202" t="s">
        <v>4825</v>
      </c>
      <c r="I5202">
        <v>60</v>
      </c>
      <c r="J5202">
        <v>10</v>
      </c>
      <c r="K5202" s="4">
        <v>1.1111010001111099E+44</v>
      </c>
      <c r="L5202" t="s">
        <v>38</v>
      </c>
      <c r="M5202" t="s">
        <v>24</v>
      </c>
      <c r="N5202" t="s">
        <v>9286</v>
      </c>
      <c r="O5202" t="s">
        <v>25</v>
      </c>
      <c r="P5202" t="s">
        <v>20</v>
      </c>
      <c r="Q5202" t="s">
        <v>5650</v>
      </c>
    </row>
    <row r="5203" spans="1:17" x14ac:dyDescent="0.25">
      <c r="A5203" t="s">
        <v>12352</v>
      </c>
      <c r="B5203" t="s">
        <v>28</v>
      </c>
      <c r="C5203">
        <v>1</v>
      </c>
      <c r="D5203" t="s">
        <v>18</v>
      </c>
      <c r="E5203" t="s">
        <v>42</v>
      </c>
      <c r="F5203" s="1">
        <v>0.375</v>
      </c>
      <c r="G5203" t="s">
        <v>9166</v>
      </c>
      <c r="H5203" t="s">
        <v>4825</v>
      </c>
      <c r="I5203">
        <v>60</v>
      </c>
      <c r="J5203">
        <v>10</v>
      </c>
      <c r="K5203" s="4">
        <v>1.1111110001111099E+44</v>
      </c>
      <c r="L5203" t="s">
        <v>38</v>
      </c>
      <c r="M5203" t="s">
        <v>24</v>
      </c>
      <c r="N5203" t="s">
        <v>9286</v>
      </c>
      <c r="O5203" t="s">
        <v>25</v>
      </c>
      <c r="P5203" t="s">
        <v>20</v>
      </c>
      <c r="Q5203" t="s">
        <v>5651</v>
      </c>
    </row>
    <row r="5204" spans="1:17" x14ac:dyDescent="0.25">
      <c r="A5204" t="s">
        <v>12352</v>
      </c>
      <c r="B5204" t="s">
        <v>44</v>
      </c>
      <c r="C5204">
        <v>1</v>
      </c>
      <c r="D5204" t="s">
        <v>18</v>
      </c>
      <c r="E5204" t="s">
        <v>42</v>
      </c>
      <c r="F5204" s="1">
        <v>0.41666666666666669</v>
      </c>
      <c r="G5204" t="s">
        <v>10743</v>
      </c>
      <c r="H5204" t="s">
        <v>4825</v>
      </c>
      <c r="I5204">
        <v>60</v>
      </c>
      <c r="J5204">
        <v>10</v>
      </c>
      <c r="K5204" s="4">
        <v>1.1111100011111E+43</v>
      </c>
      <c r="L5204" t="s">
        <v>38</v>
      </c>
      <c r="M5204" t="s">
        <v>24</v>
      </c>
      <c r="N5204" t="s">
        <v>9286</v>
      </c>
      <c r="O5204" t="s">
        <v>25</v>
      </c>
      <c r="P5204" t="s">
        <v>45</v>
      </c>
      <c r="Q5204" t="s">
        <v>5652</v>
      </c>
    </row>
    <row r="5205" spans="1:17" x14ac:dyDescent="0.25">
      <c r="A5205" t="s">
        <v>12353</v>
      </c>
      <c r="B5205" t="s">
        <v>17</v>
      </c>
      <c r="C5205">
        <v>1</v>
      </c>
      <c r="D5205" t="s">
        <v>18</v>
      </c>
      <c r="E5205" t="s">
        <v>19</v>
      </c>
      <c r="F5205" s="1">
        <v>0.54166666666666663</v>
      </c>
      <c r="G5205" t="s">
        <v>9160</v>
      </c>
      <c r="H5205" t="s">
        <v>1836</v>
      </c>
      <c r="I5205">
        <v>60</v>
      </c>
      <c r="J5205">
        <v>9</v>
      </c>
      <c r="K5205" s="4">
        <v>1.1111010001111099E+44</v>
      </c>
      <c r="L5205" t="s">
        <v>12313</v>
      </c>
      <c r="M5205" t="s">
        <v>24</v>
      </c>
      <c r="N5205" t="s">
        <v>9342</v>
      </c>
      <c r="O5205" t="s">
        <v>25</v>
      </c>
      <c r="P5205" t="s">
        <v>20</v>
      </c>
      <c r="Q5205" t="s">
        <v>5653</v>
      </c>
    </row>
    <row r="5206" spans="1:17" x14ac:dyDescent="0.25">
      <c r="A5206" t="s">
        <v>12353</v>
      </c>
      <c r="B5206" t="s">
        <v>28</v>
      </c>
      <c r="C5206">
        <v>1</v>
      </c>
      <c r="D5206" t="s">
        <v>18</v>
      </c>
      <c r="E5206" t="s">
        <v>33</v>
      </c>
      <c r="F5206" s="1">
        <v>0.375</v>
      </c>
      <c r="G5206" t="s">
        <v>9166</v>
      </c>
      <c r="H5206" t="s">
        <v>1836</v>
      </c>
      <c r="I5206">
        <v>60</v>
      </c>
      <c r="J5206">
        <v>9</v>
      </c>
      <c r="K5206" s="4">
        <v>1.1111110001111099E+44</v>
      </c>
      <c r="L5206" t="s">
        <v>12313</v>
      </c>
      <c r="M5206" t="s">
        <v>24</v>
      </c>
      <c r="N5206" t="s">
        <v>9342</v>
      </c>
      <c r="O5206" t="s">
        <v>25</v>
      </c>
      <c r="P5206" t="s">
        <v>20</v>
      </c>
      <c r="Q5206" t="s">
        <v>5654</v>
      </c>
    </row>
    <row r="5207" spans="1:17" x14ac:dyDescent="0.25">
      <c r="A5207" t="s">
        <v>12353</v>
      </c>
      <c r="B5207" t="s">
        <v>44</v>
      </c>
      <c r="C5207">
        <v>2</v>
      </c>
      <c r="D5207" t="s">
        <v>18</v>
      </c>
      <c r="E5207" t="s">
        <v>37</v>
      </c>
      <c r="F5207" s="1">
        <v>0.41666666666666669</v>
      </c>
      <c r="G5207" t="s">
        <v>9302</v>
      </c>
      <c r="H5207" t="s">
        <v>1836</v>
      </c>
      <c r="I5207">
        <v>60</v>
      </c>
      <c r="J5207">
        <v>9</v>
      </c>
      <c r="K5207" s="4">
        <v>1.1101100011111E+43</v>
      </c>
      <c r="L5207" t="s">
        <v>12354</v>
      </c>
      <c r="M5207" t="s">
        <v>24</v>
      </c>
      <c r="N5207" t="s">
        <v>9342</v>
      </c>
      <c r="O5207" t="s">
        <v>25</v>
      </c>
      <c r="P5207" t="s">
        <v>45</v>
      </c>
      <c r="Q5207" t="s">
        <v>5655</v>
      </c>
    </row>
    <row r="5208" spans="1:17" x14ac:dyDescent="0.25">
      <c r="A5208" t="s">
        <v>12355</v>
      </c>
      <c r="B5208" t="s">
        <v>17</v>
      </c>
      <c r="C5208">
        <v>1</v>
      </c>
      <c r="D5208" t="s">
        <v>18</v>
      </c>
      <c r="E5208" t="s">
        <v>37</v>
      </c>
      <c r="F5208" s="1">
        <v>0.41666666666666669</v>
      </c>
      <c r="G5208" t="s">
        <v>9358</v>
      </c>
      <c r="H5208" t="s">
        <v>1729</v>
      </c>
      <c r="I5208">
        <v>60</v>
      </c>
      <c r="J5208">
        <v>7</v>
      </c>
      <c r="K5208" s="4">
        <v>1.1101100011111E+43</v>
      </c>
      <c r="L5208" t="s">
        <v>12318</v>
      </c>
      <c r="M5208" t="s">
        <v>24</v>
      </c>
      <c r="N5208" t="s">
        <v>10040</v>
      </c>
      <c r="O5208" t="s">
        <v>25</v>
      </c>
      <c r="P5208" t="s">
        <v>20</v>
      </c>
      <c r="Q5208" t="s">
        <v>5656</v>
      </c>
    </row>
    <row r="5209" spans="1:17" x14ac:dyDescent="0.25">
      <c r="A5209" t="s">
        <v>12355</v>
      </c>
      <c r="B5209" t="s">
        <v>28</v>
      </c>
      <c r="C5209">
        <v>1</v>
      </c>
      <c r="D5209" t="s">
        <v>18</v>
      </c>
      <c r="E5209" t="s">
        <v>29</v>
      </c>
      <c r="F5209" s="1">
        <v>0.41666666666666669</v>
      </c>
      <c r="G5209" t="s">
        <v>9160</v>
      </c>
      <c r="H5209" t="s">
        <v>1729</v>
      </c>
      <c r="I5209">
        <v>60</v>
      </c>
      <c r="J5209">
        <v>7</v>
      </c>
      <c r="K5209" s="4">
        <v>1.1110100011111E+43</v>
      </c>
      <c r="L5209" t="s">
        <v>12318</v>
      </c>
      <c r="M5209" t="s">
        <v>24</v>
      </c>
      <c r="N5209" t="s">
        <v>10040</v>
      </c>
      <c r="O5209" t="s">
        <v>25</v>
      </c>
      <c r="P5209" t="s">
        <v>20</v>
      </c>
      <c r="Q5209" t="s">
        <v>5657</v>
      </c>
    </row>
    <row r="5210" spans="1:17" x14ac:dyDescent="0.25">
      <c r="A5210" t="s">
        <v>12355</v>
      </c>
      <c r="B5210" t="s">
        <v>44</v>
      </c>
      <c r="C5210">
        <v>1</v>
      </c>
      <c r="D5210" t="s">
        <v>18</v>
      </c>
      <c r="E5210" t="s">
        <v>42</v>
      </c>
      <c r="F5210" s="1">
        <v>0.625</v>
      </c>
      <c r="G5210" t="s">
        <v>9177</v>
      </c>
      <c r="H5210" t="s">
        <v>1729</v>
      </c>
      <c r="I5210">
        <v>60</v>
      </c>
      <c r="J5210">
        <v>2</v>
      </c>
      <c r="K5210" s="4">
        <v>1.1111100011111E+43</v>
      </c>
      <c r="L5210" t="s">
        <v>12318</v>
      </c>
      <c r="M5210" t="s">
        <v>24</v>
      </c>
      <c r="N5210" t="s">
        <v>10040</v>
      </c>
      <c r="O5210" t="s">
        <v>25</v>
      </c>
      <c r="P5210" t="s">
        <v>45</v>
      </c>
      <c r="Q5210" t="s">
        <v>5658</v>
      </c>
    </row>
    <row r="5211" spans="1:17" x14ac:dyDescent="0.25">
      <c r="A5211" t="s">
        <v>12355</v>
      </c>
      <c r="B5211" t="s">
        <v>44</v>
      </c>
      <c r="C5211">
        <v>2</v>
      </c>
      <c r="D5211" t="s">
        <v>18</v>
      </c>
      <c r="E5211" t="s">
        <v>42</v>
      </c>
      <c r="F5211" s="1">
        <v>0.58333333333333337</v>
      </c>
      <c r="G5211" t="s">
        <v>9177</v>
      </c>
      <c r="H5211" t="s">
        <v>1729</v>
      </c>
      <c r="I5211">
        <v>60</v>
      </c>
      <c r="J5211">
        <v>2</v>
      </c>
      <c r="K5211" s="4">
        <v>1.1111100011111E+43</v>
      </c>
      <c r="L5211" t="s">
        <v>38</v>
      </c>
      <c r="M5211" t="s">
        <v>24</v>
      </c>
      <c r="N5211" t="s">
        <v>10040</v>
      </c>
      <c r="O5211" t="s">
        <v>25</v>
      </c>
      <c r="P5211" t="s">
        <v>45</v>
      </c>
      <c r="Q5211" t="s">
        <v>5659</v>
      </c>
    </row>
    <row r="5212" spans="1:17" x14ac:dyDescent="0.25">
      <c r="A5212" t="s">
        <v>12355</v>
      </c>
      <c r="B5212" t="s">
        <v>44</v>
      </c>
      <c r="C5212">
        <v>3</v>
      </c>
      <c r="D5212" t="s">
        <v>18</v>
      </c>
      <c r="E5212" t="s">
        <v>37</v>
      </c>
      <c r="F5212" s="1">
        <v>0.5</v>
      </c>
      <c r="G5212" t="s">
        <v>9799</v>
      </c>
      <c r="H5212" t="s">
        <v>1729</v>
      </c>
      <c r="I5212">
        <v>60</v>
      </c>
      <c r="J5212">
        <v>2</v>
      </c>
      <c r="K5212" s="4">
        <v>1.1101100011111E+43</v>
      </c>
      <c r="L5212" t="s">
        <v>38</v>
      </c>
      <c r="M5212" t="s">
        <v>24</v>
      </c>
      <c r="N5212" t="s">
        <v>10040</v>
      </c>
      <c r="O5212" t="s">
        <v>25</v>
      </c>
      <c r="P5212" t="s">
        <v>45</v>
      </c>
      <c r="Q5212" t="s">
        <v>5660</v>
      </c>
    </row>
    <row r="5213" spans="1:17" x14ac:dyDescent="0.25">
      <c r="A5213" t="s">
        <v>12356</v>
      </c>
      <c r="B5213" t="s">
        <v>17</v>
      </c>
      <c r="C5213">
        <v>1</v>
      </c>
      <c r="D5213" t="s">
        <v>18</v>
      </c>
      <c r="E5213" t="s">
        <v>19</v>
      </c>
      <c r="F5213" s="1">
        <v>0.45833333333333331</v>
      </c>
      <c r="G5213" t="s">
        <v>9198</v>
      </c>
      <c r="H5213" t="s">
        <v>1687</v>
      </c>
      <c r="I5213">
        <v>60</v>
      </c>
      <c r="J5213">
        <v>8</v>
      </c>
      <c r="K5213" s="4">
        <v>1.1111100111111E+24</v>
      </c>
      <c r="L5213" t="s">
        <v>12328</v>
      </c>
      <c r="M5213" t="s">
        <v>24</v>
      </c>
      <c r="N5213" t="s">
        <v>9342</v>
      </c>
      <c r="O5213" t="s">
        <v>66</v>
      </c>
      <c r="P5213" t="s">
        <v>20</v>
      </c>
      <c r="Q5213" t="s">
        <v>5661</v>
      </c>
    </row>
    <row r="5214" spans="1:17" x14ac:dyDescent="0.25">
      <c r="A5214" t="s">
        <v>12356</v>
      </c>
      <c r="B5214" t="s">
        <v>28</v>
      </c>
      <c r="C5214">
        <v>1</v>
      </c>
      <c r="D5214" t="s">
        <v>18</v>
      </c>
      <c r="E5214" t="s">
        <v>29</v>
      </c>
      <c r="F5214" s="1">
        <v>0.625</v>
      </c>
      <c r="G5214" t="s">
        <v>9166</v>
      </c>
      <c r="H5214" t="s">
        <v>1687</v>
      </c>
      <c r="I5214">
        <v>60</v>
      </c>
      <c r="J5214">
        <v>8</v>
      </c>
      <c r="K5214" s="4">
        <v>1.1111100111111E+24</v>
      </c>
      <c r="L5214" t="s">
        <v>12328</v>
      </c>
      <c r="M5214" t="s">
        <v>24</v>
      </c>
      <c r="N5214" t="s">
        <v>9342</v>
      </c>
      <c r="O5214" t="s">
        <v>66</v>
      </c>
      <c r="P5214" t="s">
        <v>20</v>
      </c>
      <c r="Q5214" t="s">
        <v>5662</v>
      </c>
    </row>
    <row r="5215" spans="1:17" x14ac:dyDescent="0.25">
      <c r="A5215" t="s">
        <v>12356</v>
      </c>
      <c r="B5215" t="s">
        <v>44</v>
      </c>
      <c r="C5215">
        <v>1</v>
      </c>
      <c r="D5215" t="s">
        <v>18</v>
      </c>
      <c r="E5215" t="s">
        <v>37</v>
      </c>
      <c r="F5215" s="1">
        <v>0.5</v>
      </c>
      <c r="G5215" t="s">
        <v>158</v>
      </c>
      <c r="H5215" t="s">
        <v>1687</v>
      </c>
      <c r="I5215">
        <v>60</v>
      </c>
      <c r="J5215">
        <v>8</v>
      </c>
      <c r="K5215" s="4">
        <v>1.111100111111E+23</v>
      </c>
      <c r="L5215" t="s">
        <v>12329</v>
      </c>
      <c r="M5215" t="s">
        <v>24</v>
      </c>
      <c r="N5215" t="s">
        <v>9342</v>
      </c>
      <c r="O5215" t="s">
        <v>66</v>
      </c>
      <c r="P5215" t="s">
        <v>45</v>
      </c>
      <c r="Q5215" t="s">
        <v>5663</v>
      </c>
    </row>
    <row r="5216" spans="1:17" x14ac:dyDescent="0.25">
      <c r="A5216" t="s">
        <v>12357</v>
      </c>
      <c r="B5216" t="s">
        <v>17</v>
      </c>
      <c r="C5216">
        <v>1</v>
      </c>
      <c r="D5216" t="s">
        <v>18</v>
      </c>
      <c r="E5216" t="s">
        <v>19</v>
      </c>
      <c r="F5216" s="1">
        <v>0.41666666666666669</v>
      </c>
      <c r="G5216" t="s">
        <v>9295</v>
      </c>
      <c r="H5216" t="s">
        <v>1687</v>
      </c>
      <c r="I5216">
        <v>60</v>
      </c>
      <c r="J5216">
        <v>20</v>
      </c>
      <c r="K5216" s="4">
        <v>1.1111010001111099E+44</v>
      </c>
      <c r="L5216" t="s">
        <v>12337</v>
      </c>
      <c r="M5216" t="s">
        <v>24</v>
      </c>
      <c r="N5216" t="s">
        <v>9342</v>
      </c>
      <c r="O5216" t="s">
        <v>25</v>
      </c>
      <c r="P5216" t="s">
        <v>20</v>
      </c>
      <c r="Q5216" t="s">
        <v>5664</v>
      </c>
    </row>
    <row r="5217" spans="1:17" x14ac:dyDescent="0.25">
      <c r="A5217" t="s">
        <v>12357</v>
      </c>
      <c r="B5217" t="s">
        <v>28</v>
      </c>
      <c r="C5217">
        <v>1</v>
      </c>
      <c r="D5217" t="s">
        <v>18</v>
      </c>
      <c r="E5217" t="s">
        <v>42</v>
      </c>
      <c r="F5217" s="1">
        <v>0.45833333333333331</v>
      </c>
      <c r="G5217" t="s">
        <v>9220</v>
      </c>
      <c r="H5217" t="s">
        <v>1687</v>
      </c>
      <c r="I5217">
        <v>60</v>
      </c>
      <c r="J5217">
        <v>20</v>
      </c>
      <c r="K5217" s="4">
        <v>1.1111110001111099E+44</v>
      </c>
      <c r="L5217" t="s">
        <v>12337</v>
      </c>
      <c r="M5217" t="s">
        <v>24</v>
      </c>
      <c r="N5217" t="s">
        <v>9342</v>
      </c>
      <c r="O5217" t="s">
        <v>25</v>
      </c>
      <c r="P5217" t="s">
        <v>20</v>
      </c>
      <c r="Q5217" t="s">
        <v>5665</v>
      </c>
    </row>
    <row r="5218" spans="1:17" x14ac:dyDescent="0.25">
      <c r="A5218" t="s">
        <v>12357</v>
      </c>
      <c r="B5218" t="s">
        <v>44</v>
      </c>
      <c r="C5218">
        <v>1</v>
      </c>
      <c r="D5218" t="s">
        <v>18</v>
      </c>
      <c r="E5218" t="s">
        <v>37</v>
      </c>
      <c r="F5218" s="1">
        <v>0.58333333333333337</v>
      </c>
      <c r="G5218" t="s">
        <v>158</v>
      </c>
      <c r="H5218" t="s">
        <v>1687</v>
      </c>
      <c r="I5218">
        <v>60</v>
      </c>
      <c r="J5218">
        <v>20</v>
      </c>
      <c r="K5218" s="4">
        <v>1.1101100011111E+43</v>
      </c>
      <c r="L5218" t="s">
        <v>12338</v>
      </c>
      <c r="M5218" t="s">
        <v>24</v>
      </c>
      <c r="N5218" t="s">
        <v>9342</v>
      </c>
      <c r="O5218" t="s">
        <v>25</v>
      </c>
      <c r="P5218" t="s">
        <v>45</v>
      </c>
      <c r="Q5218" t="s">
        <v>5666</v>
      </c>
    </row>
    <row r="5219" spans="1:17" x14ac:dyDescent="0.25">
      <c r="A5219" t="s">
        <v>12358</v>
      </c>
      <c r="B5219" t="s">
        <v>17</v>
      </c>
      <c r="C5219">
        <v>1</v>
      </c>
      <c r="D5219" t="s">
        <v>18</v>
      </c>
      <c r="E5219" t="s">
        <v>19</v>
      </c>
      <c r="F5219" s="1">
        <v>0.41666666666666669</v>
      </c>
      <c r="G5219" t="s">
        <v>9167</v>
      </c>
      <c r="H5219" t="s">
        <v>1687</v>
      </c>
      <c r="I5219">
        <v>60</v>
      </c>
      <c r="J5219">
        <v>32</v>
      </c>
      <c r="K5219" s="4">
        <v>1.1111100111111E+24</v>
      </c>
      <c r="L5219" t="s">
        <v>12340</v>
      </c>
      <c r="M5219" t="s">
        <v>24</v>
      </c>
      <c r="N5219" t="s">
        <v>9342</v>
      </c>
      <c r="O5219" t="s">
        <v>66</v>
      </c>
      <c r="P5219" t="s">
        <v>20</v>
      </c>
      <c r="Q5219" t="s">
        <v>5667</v>
      </c>
    </row>
    <row r="5220" spans="1:17" x14ac:dyDescent="0.25">
      <c r="A5220" t="s">
        <v>12358</v>
      </c>
      <c r="B5220" t="s">
        <v>28</v>
      </c>
      <c r="C5220">
        <v>1</v>
      </c>
      <c r="D5220" t="s">
        <v>18</v>
      </c>
      <c r="E5220" t="s">
        <v>33</v>
      </c>
      <c r="F5220" s="1">
        <v>0.41666666666666669</v>
      </c>
      <c r="G5220" t="s">
        <v>9282</v>
      </c>
      <c r="H5220" t="s">
        <v>1687</v>
      </c>
      <c r="I5220">
        <v>60</v>
      </c>
      <c r="J5220">
        <v>32</v>
      </c>
      <c r="K5220" s="4">
        <v>1.1111100111111E+24</v>
      </c>
      <c r="L5220" t="s">
        <v>12340</v>
      </c>
      <c r="M5220" t="s">
        <v>24</v>
      </c>
      <c r="N5220" t="s">
        <v>9342</v>
      </c>
      <c r="O5220" t="s">
        <v>66</v>
      </c>
      <c r="P5220" t="s">
        <v>20</v>
      </c>
      <c r="Q5220" t="s">
        <v>5668</v>
      </c>
    </row>
    <row r="5221" spans="1:17" x14ac:dyDescent="0.25">
      <c r="A5221" t="s">
        <v>12358</v>
      </c>
      <c r="B5221" t="s">
        <v>44</v>
      </c>
      <c r="C5221">
        <v>1</v>
      </c>
      <c r="D5221" t="s">
        <v>18</v>
      </c>
      <c r="E5221" t="s">
        <v>33</v>
      </c>
      <c r="F5221" s="1">
        <v>0.375</v>
      </c>
      <c r="G5221" t="s">
        <v>9217</v>
      </c>
      <c r="H5221" t="s">
        <v>1687</v>
      </c>
      <c r="I5221">
        <v>60</v>
      </c>
      <c r="J5221">
        <v>21</v>
      </c>
      <c r="K5221" s="4">
        <v>1.111100111111E+23</v>
      </c>
      <c r="L5221" t="s">
        <v>12341</v>
      </c>
      <c r="M5221" t="s">
        <v>24</v>
      </c>
      <c r="N5221" t="s">
        <v>9342</v>
      </c>
      <c r="O5221" t="s">
        <v>66</v>
      </c>
      <c r="P5221" t="s">
        <v>45</v>
      </c>
      <c r="Q5221" t="s">
        <v>5669</v>
      </c>
    </row>
    <row r="5222" spans="1:17" x14ac:dyDescent="0.25">
      <c r="A5222" t="s">
        <v>12358</v>
      </c>
      <c r="B5222" t="s">
        <v>44</v>
      </c>
      <c r="C5222">
        <v>2</v>
      </c>
      <c r="D5222" t="s">
        <v>18</v>
      </c>
      <c r="E5222" t="s">
        <v>42</v>
      </c>
      <c r="F5222" s="1">
        <v>0.625</v>
      </c>
      <c r="G5222" t="s">
        <v>9168</v>
      </c>
      <c r="H5222" t="s">
        <v>1687</v>
      </c>
      <c r="I5222">
        <v>60</v>
      </c>
      <c r="J5222">
        <v>11</v>
      </c>
      <c r="K5222" s="4">
        <v>1.111100111111E+23</v>
      </c>
      <c r="L5222" t="s">
        <v>12341</v>
      </c>
      <c r="M5222" t="s">
        <v>24</v>
      </c>
      <c r="N5222" t="s">
        <v>9342</v>
      </c>
      <c r="O5222" t="s">
        <v>66</v>
      </c>
      <c r="P5222" t="s">
        <v>45</v>
      </c>
      <c r="Q5222" t="s">
        <v>5670</v>
      </c>
    </row>
    <row r="5223" spans="1:17" x14ac:dyDescent="0.25">
      <c r="A5223" t="s">
        <v>12359</v>
      </c>
      <c r="B5223" t="s">
        <v>17</v>
      </c>
      <c r="C5223">
        <v>1</v>
      </c>
      <c r="D5223" t="s">
        <v>18</v>
      </c>
      <c r="E5223" t="s">
        <v>37</v>
      </c>
      <c r="F5223" s="1">
        <v>0.41666666666666669</v>
      </c>
      <c r="G5223" t="s">
        <v>9311</v>
      </c>
      <c r="H5223" t="s">
        <v>5519</v>
      </c>
      <c r="I5223">
        <v>120</v>
      </c>
      <c r="J5223">
        <v>13</v>
      </c>
      <c r="K5223" s="4">
        <v>1.11101100011111E+44</v>
      </c>
      <c r="L5223" t="s">
        <v>12360</v>
      </c>
      <c r="M5223" t="s">
        <v>24</v>
      </c>
      <c r="N5223" t="s">
        <v>9342</v>
      </c>
      <c r="O5223" t="s">
        <v>331</v>
      </c>
      <c r="P5223" t="s">
        <v>20</v>
      </c>
      <c r="Q5223" t="s">
        <v>5671</v>
      </c>
    </row>
    <row r="5224" spans="1:17" x14ac:dyDescent="0.25">
      <c r="A5224" t="s">
        <v>12361</v>
      </c>
      <c r="B5224" t="s">
        <v>17</v>
      </c>
      <c r="C5224">
        <v>1</v>
      </c>
      <c r="D5224" t="s">
        <v>18</v>
      </c>
      <c r="E5224" t="s">
        <v>42</v>
      </c>
      <c r="F5224" s="1">
        <v>0.58333333333333337</v>
      </c>
      <c r="G5224" t="s">
        <v>10062</v>
      </c>
      <c r="H5224" t="s">
        <v>5528</v>
      </c>
      <c r="I5224">
        <v>120</v>
      </c>
      <c r="J5224">
        <v>9</v>
      </c>
      <c r="K5224" s="4">
        <v>1.1111110001111099E+44</v>
      </c>
      <c r="L5224" t="s">
        <v>12362</v>
      </c>
      <c r="M5224" t="s">
        <v>24</v>
      </c>
      <c r="N5224" t="s">
        <v>9342</v>
      </c>
      <c r="O5224" t="s">
        <v>331</v>
      </c>
      <c r="P5224" t="s">
        <v>20</v>
      </c>
      <c r="Q5224" t="s">
        <v>5672</v>
      </c>
    </row>
    <row r="5225" spans="1:17" x14ac:dyDescent="0.25">
      <c r="A5225" t="s">
        <v>12363</v>
      </c>
      <c r="B5225" t="s">
        <v>17</v>
      </c>
      <c r="C5225">
        <v>1</v>
      </c>
      <c r="D5225" t="s">
        <v>18</v>
      </c>
      <c r="E5225" t="s">
        <v>19</v>
      </c>
      <c r="F5225" s="1">
        <v>0.41666666666666669</v>
      </c>
      <c r="G5225" t="s">
        <v>12364</v>
      </c>
      <c r="H5225" t="s">
        <v>1788</v>
      </c>
      <c r="I5225">
        <v>120</v>
      </c>
      <c r="J5225">
        <v>5</v>
      </c>
      <c r="K5225" s="4">
        <v>1.1111010001111099E+44</v>
      </c>
      <c r="L5225" t="s">
        <v>38</v>
      </c>
      <c r="M5225" t="s">
        <v>24</v>
      </c>
      <c r="N5225" t="s">
        <v>9342</v>
      </c>
      <c r="O5225" t="s">
        <v>331</v>
      </c>
      <c r="P5225" t="s">
        <v>20</v>
      </c>
      <c r="Q5225" t="s">
        <v>5673</v>
      </c>
    </row>
    <row r="5226" spans="1:17" x14ac:dyDescent="0.25">
      <c r="A5226" t="s">
        <v>12365</v>
      </c>
      <c r="B5226" t="s">
        <v>17</v>
      </c>
      <c r="C5226">
        <v>1</v>
      </c>
      <c r="D5226" t="s">
        <v>18</v>
      </c>
      <c r="E5226" t="s">
        <v>29</v>
      </c>
      <c r="F5226" s="1">
        <v>0.41666666666666669</v>
      </c>
      <c r="G5226" t="s">
        <v>9345</v>
      </c>
      <c r="H5226" t="s">
        <v>12366</v>
      </c>
      <c r="I5226">
        <v>120</v>
      </c>
      <c r="J5226">
        <v>15</v>
      </c>
      <c r="K5226" s="4">
        <v>1.1111010001111099E+44</v>
      </c>
      <c r="L5226" t="s">
        <v>10498</v>
      </c>
      <c r="M5226" t="s">
        <v>24</v>
      </c>
      <c r="N5226" t="s">
        <v>9286</v>
      </c>
      <c r="O5226" t="s">
        <v>331</v>
      </c>
      <c r="P5226" t="s">
        <v>20</v>
      </c>
      <c r="Q5226" t="s">
        <v>5674</v>
      </c>
    </row>
    <row r="5227" spans="1:17" x14ac:dyDescent="0.25">
      <c r="A5227" t="s">
        <v>12367</v>
      </c>
      <c r="B5227" t="s">
        <v>17</v>
      </c>
      <c r="C5227">
        <v>1</v>
      </c>
      <c r="D5227" t="s">
        <v>18</v>
      </c>
      <c r="E5227" t="s">
        <v>19</v>
      </c>
      <c r="F5227" s="1">
        <v>0.58333333333333337</v>
      </c>
      <c r="G5227" t="s">
        <v>9235</v>
      </c>
      <c r="H5227" t="s">
        <v>5519</v>
      </c>
      <c r="I5227">
        <v>120</v>
      </c>
      <c r="J5227">
        <v>26</v>
      </c>
      <c r="K5227" s="4">
        <v>1.1111010001111099E+44</v>
      </c>
      <c r="L5227" t="s">
        <v>12368</v>
      </c>
      <c r="M5227" t="s">
        <v>24</v>
      </c>
      <c r="N5227" t="s">
        <v>9342</v>
      </c>
      <c r="O5227" t="s">
        <v>331</v>
      </c>
      <c r="P5227" t="s">
        <v>20</v>
      </c>
      <c r="Q5227" t="s">
        <v>5675</v>
      </c>
    </row>
    <row r="5228" spans="1:17" x14ac:dyDescent="0.25">
      <c r="A5228" t="s">
        <v>12367</v>
      </c>
      <c r="B5228" t="s">
        <v>28</v>
      </c>
      <c r="C5228">
        <v>1</v>
      </c>
      <c r="D5228" t="s">
        <v>18</v>
      </c>
      <c r="E5228" t="s">
        <v>33</v>
      </c>
      <c r="F5228" s="1">
        <v>0.5</v>
      </c>
      <c r="G5228" t="s">
        <v>9227</v>
      </c>
      <c r="H5228" t="s">
        <v>12369</v>
      </c>
      <c r="I5228">
        <v>120</v>
      </c>
      <c r="J5228">
        <v>26</v>
      </c>
      <c r="K5228" s="4">
        <v>1.1111110001111099E+44</v>
      </c>
      <c r="L5228" t="s">
        <v>12368</v>
      </c>
      <c r="M5228" t="s">
        <v>24</v>
      </c>
      <c r="N5228" t="s">
        <v>9342</v>
      </c>
      <c r="O5228" t="s">
        <v>331</v>
      </c>
      <c r="P5228" t="s">
        <v>20</v>
      </c>
      <c r="Q5228" t="s">
        <v>5676</v>
      </c>
    </row>
    <row r="5229" spans="1:17" x14ac:dyDescent="0.25">
      <c r="A5229" t="s">
        <v>12370</v>
      </c>
      <c r="B5229" t="s">
        <v>17</v>
      </c>
      <c r="C5229">
        <v>1</v>
      </c>
      <c r="D5229" t="s">
        <v>18</v>
      </c>
      <c r="E5229" t="s">
        <v>42</v>
      </c>
      <c r="F5229" s="1">
        <v>0.375</v>
      </c>
      <c r="G5229" t="s">
        <v>9208</v>
      </c>
      <c r="H5229" t="s">
        <v>12371</v>
      </c>
      <c r="I5229">
        <v>120</v>
      </c>
      <c r="J5229">
        <v>26</v>
      </c>
      <c r="K5229" s="4">
        <v>1.11111100000001E+44</v>
      </c>
      <c r="L5229" t="s">
        <v>10464</v>
      </c>
      <c r="M5229" t="s">
        <v>24</v>
      </c>
      <c r="N5229" t="s">
        <v>9342</v>
      </c>
      <c r="O5229" t="s">
        <v>331</v>
      </c>
      <c r="P5229" t="s">
        <v>20</v>
      </c>
      <c r="Q5229" t="s">
        <v>5677</v>
      </c>
    </row>
    <row r="5230" spans="1:17" x14ac:dyDescent="0.25">
      <c r="A5230" t="s">
        <v>12370</v>
      </c>
      <c r="B5230" t="s">
        <v>44</v>
      </c>
      <c r="C5230">
        <v>1</v>
      </c>
      <c r="D5230" t="s">
        <v>18</v>
      </c>
      <c r="E5230" t="s">
        <v>33</v>
      </c>
      <c r="F5230" s="1">
        <v>0.45833333333333331</v>
      </c>
      <c r="G5230" t="s">
        <v>10173</v>
      </c>
      <c r="H5230" t="s">
        <v>38</v>
      </c>
      <c r="I5230">
        <v>90</v>
      </c>
      <c r="J5230">
        <v>26</v>
      </c>
      <c r="K5230" s="4">
        <v>1000000000000000</v>
      </c>
      <c r="L5230" t="s">
        <v>38</v>
      </c>
      <c r="M5230" t="s">
        <v>24</v>
      </c>
      <c r="N5230" t="s">
        <v>9342</v>
      </c>
      <c r="O5230" t="s">
        <v>331</v>
      </c>
      <c r="P5230" t="s">
        <v>45</v>
      </c>
      <c r="Q5230" t="s">
        <v>5678</v>
      </c>
    </row>
    <row r="5231" spans="1:17" x14ac:dyDescent="0.25">
      <c r="A5231" t="s">
        <v>12372</v>
      </c>
      <c r="B5231" t="s">
        <v>17</v>
      </c>
      <c r="C5231">
        <v>1</v>
      </c>
      <c r="D5231" t="s">
        <v>18</v>
      </c>
      <c r="E5231" t="s">
        <v>42</v>
      </c>
      <c r="F5231" s="1">
        <v>0.625</v>
      </c>
      <c r="G5231" t="s">
        <v>9295</v>
      </c>
      <c r="H5231" t="s">
        <v>5679</v>
      </c>
      <c r="I5231">
        <v>60</v>
      </c>
      <c r="J5231">
        <v>33</v>
      </c>
      <c r="K5231" s="4">
        <v>1.1111110001111099E+44</v>
      </c>
      <c r="L5231" t="s">
        <v>12373</v>
      </c>
      <c r="M5231" t="s">
        <v>24</v>
      </c>
      <c r="N5231" t="s">
        <v>12374</v>
      </c>
      <c r="O5231" t="s">
        <v>25</v>
      </c>
      <c r="P5231" t="s">
        <v>20</v>
      </c>
      <c r="Q5231" t="s">
        <v>5680</v>
      </c>
    </row>
    <row r="5232" spans="1:17" x14ac:dyDescent="0.25">
      <c r="A5232" t="s">
        <v>12372</v>
      </c>
      <c r="B5232" t="s">
        <v>28</v>
      </c>
      <c r="C5232">
        <v>1</v>
      </c>
      <c r="D5232" t="s">
        <v>18</v>
      </c>
      <c r="E5232" t="s">
        <v>19</v>
      </c>
      <c r="F5232" s="1">
        <v>0.5</v>
      </c>
      <c r="G5232" t="s">
        <v>9226</v>
      </c>
      <c r="H5232" t="s">
        <v>5679</v>
      </c>
      <c r="I5232">
        <v>120</v>
      </c>
      <c r="J5232">
        <v>33</v>
      </c>
      <c r="K5232" s="4">
        <v>1.1111010001111099E+44</v>
      </c>
      <c r="L5232" t="s">
        <v>12373</v>
      </c>
      <c r="M5232" t="s">
        <v>24</v>
      </c>
      <c r="N5232" t="s">
        <v>12374</v>
      </c>
      <c r="O5232" t="s">
        <v>25</v>
      </c>
      <c r="P5232" t="s">
        <v>20</v>
      </c>
      <c r="Q5232" t="s">
        <v>5681</v>
      </c>
    </row>
    <row r="5233" spans="1:17" x14ac:dyDescent="0.25">
      <c r="A5233" t="s">
        <v>12375</v>
      </c>
      <c r="B5233" t="s">
        <v>17</v>
      </c>
      <c r="C5233">
        <v>1</v>
      </c>
      <c r="D5233" t="s">
        <v>18</v>
      </c>
      <c r="E5233" t="s">
        <v>33</v>
      </c>
      <c r="F5233" s="1">
        <v>0.5</v>
      </c>
      <c r="G5233" t="s">
        <v>11519</v>
      </c>
      <c r="H5233" t="s">
        <v>5682</v>
      </c>
      <c r="I5233">
        <v>120</v>
      </c>
      <c r="J5233">
        <v>38</v>
      </c>
      <c r="K5233" s="4">
        <v>1.1111100111111E+24</v>
      </c>
      <c r="L5233" t="s">
        <v>12376</v>
      </c>
      <c r="M5233" t="s">
        <v>915</v>
      </c>
      <c r="N5233" t="s">
        <v>12374</v>
      </c>
      <c r="O5233" t="s">
        <v>66</v>
      </c>
      <c r="P5233" t="s">
        <v>20</v>
      </c>
      <c r="Q5233" t="s">
        <v>5683</v>
      </c>
    </row>
    <row r="5234" spans="1:17" x14ac:dyDescent="0.25">
      <c r="A5234" t="s">
        <v>12375</v>
      </c>
      <c r="B5234" t="s">
        <v>28</v>
      </c>
      <c r="C5234">
        <v>1</v>
      </c>
      <c r="D5234" t="s">
        <v>18</v>
      </c>
      <c r="E5234" t="s">
        <v>42</v>
      </c>
      <c r="F5234" s="1">
        <v>0.45833333333333331</v>
      </c>
      <c r="G5234" t="s">
        <v>11519</v>
      </c>
      <c r="H5234" t="s">
        <v>5682</v>
      </c>
      <c r="I5234">
        <v>120</v>
      </c>
      <c r="J5234">
        <v>38</v>
      </c>
      <c r="K5234" s="4">
        <v>1.1111100111111E+24</v>
      </c>
      <c r="L5234" t="s">
        <v>12376</v>
      </c>
      <c r="M5234" t="s">
        <v>915</v>
      </c>
      <c r="N5234" t="s">
        <v>12374</v>
      </c>
      <c r="O5234" t="s">
        <v>66</v>
      </c>
      <c r="P5234" t="s">
        <v>20</v>
      </c>
      <c r="Q5234" t="s">
        <v>5684</v>
      </c>
    </row>
    <row r="5235" spans="1:17" x14ac:dyDescent="0.25">
      <c r="A5235" t="s">
        <v>12377</v>
      </c>
      <c r="B5235" t="s">
        <v>17</v>
      </c>
      <c r="C5235">
        <v>1</v>
      </c>
      <c r="D5235" t="s">
        <v>18</v>
      </c>
      <c r="E5235" t="s">
        <v>29</v>
      </c>
      <c r="F5235" s="1">
        <v>0.5</v>
      </c>
      <c r="G5235" t="s">
        <v>12378</v>
      </c>
      <c r="H5235" t="s">
        <v>5682</v>
      </c>
      <c r="I5235">
        <v>60</v>
      </c>
      <c r="J5235">
        <v>13</v>
      </c>
      <c r="K5235" s="4">
        <v>1.1111010001111099E+44</v>
      </c>
      <c r="L5235" t="s">
        <v>12379</v>
      </c>
      <c r="M5235" t="s">
        <v>915</v>
      </c>
      <c r="N5235" t="s">
        <v>12374</v>
      </c>
      <c r="O5235" t="s">
        <v>25</v>
      </c>
      <c r="P5235" t="s">
        <v>20</v>
      </c>
      <c r="Q5235" t="s">
        <v>5685</v>
      </c>
    </row>
    <row r="5236" spans="1:17" x14ac:dyDescent="0.25">
      <c r="A5236" t="s">
        <v>12377</v>
      </c>
      <c r="B5236" t="s">
        <v>28</v>
      </c>
      <c r="C5236">
        <v>1</v>
      </c>
      <c r="D5236" t="s">
        <v>18</v>
      </c>
      <c r="E5236" t="s">
        <v>37</v>
      </c>
      <c r="F5236" s="1">
        <v>0.54166666666666663</v>
      </c>
      <c r="G5236" t="s">
        <v>12378</v>
      </c>
      <c r="H5236" t="s">
        <v>5682</v>
      </c>
      <c r="I5236">
        <v>120</v>
      </c>
      <c r="J5236">
        <v>13</v>
      </c>
      <c r="K5236" s="4">
        <v>1.11101100011111E+44</v>
      </c>
      <c r="L5236" t="s">
        <v>12379</v>
      </c>
      <c r="M5236" t="s">
        <v>915</v>
      </c>
      <c r="N5236" t="s">
        <v>12374</v>
      </c>
      <c r="O5236" t="s">
        <v>25</v>
      </c>
      <c r="P5236" t="s">
        <v>20</v>
      </c>
      <c r="Q5236" t="s">
        <v>5686</v>
      </c>
    </row>
    <row r="5237" spans="1:17" x14ac:dyDescent="0.25">
      <c r="A5237" t="s">
        <v>12380</v>
      </c>
      <c r="B5237" t="s">
        <v>17</v>
      </c>
      <c r="C5237">
        <v>1</v>
      </c>
      <c r="D5237" t="s">
        <v>18</v>
      </c>
      <c r="E5237" t="s">
        <v>29</v>
      </c>
      <c r="F5237" s="1">
        <v>0.375</v>
      </c>
      <c r="G5237" t="s">
        <v>12378</v>
      </c>
      <c r="H5237" t="s">
        <v>5682</v>
      </c>
      <c r="I5237">
        <v>90</v>
      </c>
      <c r="J5237">
        <v>19</v>
      </c>
      <c r="K5237" s="4">
        <v>1.1111010001111099E+44</v>
      </c>
      <c r="L5237" t="s">
        <v>12381</v>
      </c>
      <c r="M5237" t="s">
        <v>915</v>
      </c>
      <c r="N5237" t="s">
        <v>12374</v>
      </c>
      <c r="O5237" t="s">
        <v>25</v>
      </c>
      <c r="P5237" t="s">
        <v>20</v>
      </c>
      <c r="Q5237" t="s">
        <v>5687</v>
      </c>
    </row>
    <row r="5238" spans="1:17" x14ac:dyDescent="0.25">
      <c r="A5238" t="s">
        <v>12380</v>
      </c>
      <c r="B5238" t="s">
        <v>28</v>
      </c>
      <c r="C5238">
        <v>1</v>
      </c>
      <c r="D5238" t="s">
        <v>18</v>
      </c>
      <c r="E5238" t="s">
        <v>37</v>
      </c>
      <c r="F5238" s="1">
        <v>0.41666666666666669</v>
      </c>
      <c r="G5238" t="s">
        <v>11519</v>
      </c>
      <c r="H5238" t="s">
        <v>5682</v>
      </c>
      <c r="I5238">
        <v>120</v>
      </c>
      <c r="J5238">
        <v>19</v>
      </c>
      <c r="K5238" s="4">
        <v>1.11101100011111E+44</v>
      </c>
      <c r="L5238" t="s">
        <v>12381</v>
      </c>
      <c r="M5238" t="s">
        <v>915</v>
      </c>
      <c r="N5238" t="s">
        <v>12374</v>
      </c>
      <c r="O5238" t="s">
        <v>25</v>
      </c>
      <c r="P5238" t="s">
        <v>20</v>
      </c>
      <c r="Q5238" t="s">
        <v>5688</v>
      </c>
    </row>
    <row r="5239" spans="1:17" x14ac:dyDescent="0.25">
      <c r="A5239" t="s">
        <v>12382</v>
      </c>
      <c r="B5239" t="s">
        <v>17</v>
      </c>
      <c r="C5239">
        <v>1</v>
      </c>
      <c r="D5239" t="s">
        <v>18</v>
      </c>
      <c r="E5239" t="s">
        <v>42</v>
      </c>
      <c r="F5239" s="1">
        <v>0.41666666666666669</v>
      </c>
      <c r="G5239" t="s">
        <v>12378</v>
      </c>
      <c r="H5239" t="s">
        <v>5679</v>
      </c>
      <c r="I5239">
        <v>60</v>
      </c>
      <c r="J5239">
        <v>20</v>
      </c>
      <c r="K5239" s="4">
        <v>1.1111100111111E+24</v>
      </c>
      <c r="L5239" t="s">
        <v>12383</v>
      </c>
      <c r="M5239" t="s">
        <v>915</v>
      </c>
      <c r="N5239" t="s">
        <v>12374</v>
      </c>
      <c r="O5239" t="s">
        <v>66</v>
      </c>
      <c r="P5239" t="s">
        <v>20</v>
      </c>
      <c r="Q5239" t="s">
        <v>5690</v>
      </c>
    </row>
    <row r="5240" spans="1:17" x14ac:dyDescent="0.25">
      <c r="A5240" t="s">
        <v>12382</v>
      </c>
      <c r="B5240" t="s">
        <v>28</v>
      </c>
      <c r="C5240">
        <v>1</v>
      </c>
      <c r="D5240" t="s">
        <v>18</v>
      </c>
      <c r="E5240" t="s">
        <v>37</v>
      </c>
      <c r="F5240" s="1">
        <v>0.45833333333333331</v>
      </c>
      <c r="G5240" t="s">
        <v>12384</v>
      </c>
      <c r="H5240" t="s">
        <v>5679</v>
      </c>
      <c r="I5240">
        <v>120</v>
      </c>
      <c r="J5240">
        <v>20</v>
      </c>
      <c r="K5240" s="4">
        <v>1.1111100111111E+24</v>
      </c>
      <c r="L5240" t="s">
        <v>12383</v>
      </c>
      <c r="M5240" t="s">
        <v>24</v>
      </c>
      <c r="N5240" t="s">
        <v>12374</v>
      </c>
      <c r="O5240" t="s">
        <v>66</v>
      </c>
      <c r="P5240" t="s">
        <v>20</v>
      </c>
      <c r="Q5240" t="s">
        <v>5691</v>
      </c>
    </row>
    <row r="5241" spans="1:17" x14ac:dyDescent="0.25">
      <c r="A5241" t="s">
        <v>12385</v>
      </c>
      <c r="B5241" t="s">
        <v>17</v>
      </c>
      <c r="C5241">
        <v>1</v>
      </c>
      <c r="D5241" t="s">
        <v>18</v>
      </c>
      <c r="E5241" t="s">
        <v>19</v>
      </c>
      <c r="F5241" s="1">
        <v>0.45833333333333331</v>
      </c>
      <c r="G5241" t="s">
        <v>9345</v>
      </c>
      <c r="H5241" t="s">
        <v>5679</v>
      </c>
      <c r="I5241">
        <v>60</v>
      </c>
      <c r="J5241">
        <v>13</v>
      </c>
      <c r="K5241" s="4">
        <v>1.1111010001111099E+44</v>
      </c>
      <c r="L5241" t="s">
        <v>12386</v>
      </c>
      <c r="M5241" t="s">
        <v>24</v>
      </c>
      <c r="N5241" t="s">
        <v>12374</v>
      </c>
      <c r="O5241" t="s">
        <v>25</v>
      </c>
      <c r="P5241" t="s">
        <v>20</v>
      </c>
      <c r="Q5241" t="s">
        <v>5692</v>
      </c>
    </row>
    <row r="5242" spans="1:17" x14ac:dyDescent="0.25">
      <c r="A5242" t="s">
        <v>12385</v>
      </c>
      <c r="B5242" t="s">
        <v>28</v>
      </c>
      <c r="C5242">
        <v>1</v>
      </c>
      <c r="D5242" t="s">
        <v>18</v>
      </c>
      <c r="E5242" t="s">
        <v>42</v>
      </c>
      <c r="F5242" s="1">
        <v>0.5</v>
      </c>
      <c r="G5242" t="s">
        <v>9150</v>
      </c>
      <c r="H5242" t="s">
        <v>5679</v>
      </c>
      <c r="I5242">
        <v>120</v>
      </c>
      <c r="J5242">
        <v>13</v>
      </c>
      <c r="K5242" s="4">
        <v>1.1111110001111099E+44</v>
      </c>
      <c r="L5242" t="s">
        <v>12386</v>
      </c>
      <c r="M5242" t="s">
        <v>24</v>
      </c>
      <c r="N5242" t="s">
        <v>12374</v>
      </c>
      <c r="O5242" t="s">
        <v>25</v>
      </c>
      <c r="P5242" t="s">
        <v>20</v>
      </c>
      <c r="Q5242" t="s">
        <v>5693</v>
      </c>
    </row>
    <row r="5243" spans="1:17" x14ac:dyDescent="0.25">
      <c r="A5243" t="s">
        <v>12387</v>
      </c>
      <c r="B5243" t="s">
        <v>17</v>
      </c>
      <c r="C5243">
        <v>1</v>
      </c>
      <c r="D5243" t="s">
        <v>18</v>
      </c>
      <c r="E5243" t="s">
        <v>42</v>
      </c>
      <c r="F5243" s="1">
        <v>0.375</v>
      </c>
      <c r="G5243" t="s">
        <v>12378</v>
      </c>
      <c r="H5243" t="s">
        <v>5682</v>
      </c>
      <c r="I5243">
        <v>60</v>
      </c>
      <c r="J5243">
        <v>15</v>
      </c>
      <c r="K5243" s="4">
        <v>1.1111100111111E+24</v>
      </c>
      <c r="L5243" t="s">
        <v>12388</v>
      </c>
      <c r="M5243" t="s">
        <v>915</v>
      </c>
      <c r="N5243" t="s">
        <v>12374</v>
      </c>
      <c r="O5243" t="s">
        <v>66</v>
      </c>
      <c r="P5243" t="s">
        <v>20</v>
      </c>
      <c r="Q5243" t="s">
        <v>5694</v>
      </c>
    </row>
    <row r="5244" spans="1:17" x14ac:dyDescent="0.25">
      <c r="A5244" t="s">
        <v>12387</v>
      </c>
      <c r="B5244" t="s">
        <v>28</v>
      </c>
      <c r="C5244">
        <v>1</v>
      </c>
      <c r="D5244" t="s">
        <v>18</v>
      </c>
      <c r="E5244" t="s">
        <v>33</v>
      </c>
      <c r="F5244" s="1">
        <v>0.58333333333333337</v>
      </c>
      <c r="G5244" t="s">
        <v>12378</v>
      </c>
      <c r="H5244" t="s">
        <v>5682</v>
      </c>
      <c r="I5244">
        <v>120</v>
      </c>
      <c r="J5244">
        <v>15</v>
      </c>
      <c r="K5244" s="4">
        <v>1.1111100111111E+24</v>
      </c>
      <c r="L5244" t="s">
        <v>12388</v>
      </c>
      <c r="M5244" t="s">
        <v>915</v>
      </c>
      <c r="N5244" t="s">
        <v>12374</v>
      </c>
      <c r="O5244" t="s">
        <v>66</v>
      </c>
      <c r="P5244" t="s">
        <v>20</v>
      </c>
      <c r="Q5244" t="s">
        <v>5695</v>
      </c>
    </row>
    <row r="5245" spans="1:17" x14ac:dyDescent="0.25">
      <c r="A5245" t="s">
        <v>12389</v>
      </c>
      <c r="B5245" t="s">
        <v>17</v>
      </c>
      <c r="C5245">
        <v>1</v>
      </c>
      <c r="D5245" t="s">
        <v>18</v>
      </c>
      <c r="E5245" t="s">
        <v>37</v>
      </c>
      <c r="F5245" s="1">
        <v>0.54166666666666663</v>
      </c>
      <c r="G5245" t="s">
        <v>9166</v>
      </c>
      <c r="H5245" t="s">
        <v>5696</v>
      </c>
      <c r="I5245">
        <v>120</v>
      </c>
      <c r="J5245">
        <v>65</v>
      </c>
      <c r="K5245" s="4">
        <v>1.11101100011111E+44</v>
      </c>
      <c r="L5245" t="s">
        <v>12390</v>
      </c>
      <c r="M5245" t="s">
        <v>24</v>
      </c>
      <c r="N5245" t="s">
        <v>9342</v>
      </c>
      <c r="O5245" t="s">
        <v>25</v>
      </c>
      <c r="P5245" t="s">
        <v>20</v>
      </c>
      <c r="Q5245" t="s">
        <v>5697</v>
      </c>
    </row>
    <row r="5246" spans="1:17" x14ac:dyDescent="0.25">
      <c r="A5246" t="s">
        <v>12389</v>
      </c>
      <c r="B5246" t="s">
        <v>44</v>
      </c>
      <c r="C5246">
        <v>1</v>
      </c>
      <c r="D5246" t="s">
        <v>18</v>
      </c>
      <c r="E5246" t="s">
        <v>19</v>
      </c>
      <c r="F5246" s="1">
        <v>0.45833333333333331</v>
      </c>
      <c r="G5246" t="s">
        <v>9158</v>
      </c>
      <c r="H5246" t="s">
        <v>38</v>
      </c>
      <c r="I5246">
        <v>60</v>
      </c>
      <c r="J5246">
        <v>23</v>
      </c>
      <c r="K5246" s="4">
        <v>1.1111010001111099E+44</v>
      </c>
      <c r="L5246" t="s">
        <v>12390</v>
      </c>
      <c r="M5246" t="s">
        <v>24</v>
      </c>
      <c r="N5246" t="s">
        <v>9342</v>
      </c>
      <c r="O5246" t="s">
        <v>25</v>
      </c>
      <c r="P5246" t="s">
        <v>45</v>
      </c>
      <c r="Q5246" t="s">
        <v>5698</v>
      </c>
    </row>
    <row r="5247" spans="1:17" x14ac:dyDescent="0.25">
      <c r="A5247" t="s">
        <v>12389</v>
      </c>
      <c r="B5247" t="s">
        <v>44</v>
      </c>
      <c r="C5247">
        <v>2</v>
      </c>
      <c r="D5247" t="s">
        <v>18</v>
      </c>
      <c r="E5247" t="s">
        <v>29</v>
      </c>
      <c r="F5247" s="1">
        <v>0.375</v>
      </c>
      <c r="G5247" t="s">
        <v>9168</v>
      </c>
      <c r="H5247" t="s">
        <v>38</v>
      </c>
      <c r="I5247">
        <v>60</v>
      </c>
      <c r="J5247">
        <v>16</v>
      </c>
      <c r="K5247" s="4">
        <v>1.1111010001111099E+44</v>
      </c>
      <c r="L5247" t="s">
        <v>12390</v>
      </c>
      <c r="M5247" t="s">
        <v>24</v>
      </c>
      <c r="N5247" t="s">
        <v>9342</v>
      </c>
      <c r="O5247" t="s">
        <v>25</v>
      </c>
      <c r="P5247" t="s">
        <v>45</v>
      </c>
      <c r="Q5247" t="s">
        <v>5699</v>
      </c>
    </row>
    <row r="5248" spans="1:17" x14ac:dyDescent="0.25">
      <c r="A5248" t="s">
        <v>12389</v>
      </c>
      <c r="B5248" t="s">
        <v>44</v>
      </c>
      <c r="C5248">
        <v>3</v>
      </c>
      <c r="D5248" t="s">
        <v>18</v>
      </c>
      <c r="E5248" t="s">
        <v>29</v>
      </c>
      <c r="F5248" s="1">
        <v>0.45833333333333331</v>
      </c>
      <c r="G5248" t="s">
        <v>9226</v>
      </c>
      <c r="H5248" t="s">
        <v>369</v>
      </c>
      <c r="I5248">
        <v>60</v>
      </c>
      <c r="J5248">
        <v>25</v>
      </c>
      <c r="K5248" s="4">
        <v>1.1111010001111099E+44</v>
      </c>
      <c r="L5248" t="s">
        <v>12390</v>
      </c>
      <c r="M5248" t="s">
        <v>24</v>
      </c>
      <c r="N5248" t="s">
        <v>9342</v>
      </c>
      <c r="O5248" t="s">
        <v>25</v>
      </c>
      <c r="P5248" t="s">
        <v>45</v>
      </c>
      <c r="Q5248" t="s">
        <v>5700</v>
      </c>
    </row>
    <row r="5249" spans="1:17" x14ac:dyDescent="0.25">
      <c r="A5249" t="s">
        <v>12391</v>
      </c>
      <c r="B5249" t="s">
        <v>17</v>
      </c>
      <c r="C5249">
        <v>1</v>
      </c>
      <c r="D5249" t="s">
        <v>18</v>
      </c>
      <c r="E5249" t="s">
        <v>29</v>
      </c>
      <c r="F5249" s="1">
        <v>0.625</v>
      </c>
      <c r="G5249" t="s">
        <v>9166</v>
      </c>
      <c r="H5249" t="s">
        <v>5701</v>
      </c>
      <c r="I5249">
        <v>120</v>
      </c>
      <c r="J5249">
        <v>56</v>
      </c>
      <c r="K5249" s="4">
        <v>1.1111010001111099E+44</v>
      </c>
      <c r="L5249" t="s">
        <v>12392</v>
      </c>
      <c r="M5249" t="s">
        <v>24</v>
      </c>
      <c r="N5249" t="s">
        <v>9821</v>
      </c>
      <c r="O5249" t="s">
        <v>25</v>
      </c>
      <c r="P5249" t="s">
        <v>20</v>
      </c>
      <c r="Q5249" t="s">
        <v>5702</v>
      </c>
    </row>
    <row r="5250" spans="1:17" x14ac:dyDescent="0.25">
      <c r="A5250" t="s">
        <v>12393</v>
      </c>
      <c r="B5250" t="s">
        <v>17</v>
      </c>
      <c r="C5250">
        <v>1</v>
      </c>
      <c r="D5250" t="s">
        <v>18</v>
      </c>
      <c r="E5250" t="s">
        <v>29</v>
      </c>
      <c r="F5250" s="1">
        <v>0.5</v>
      </c>
      <c r="G5250" t="s">
        <v>10596</v>
      </c>
      <c r="H5250" t="s">
        <v>5703</v>
      </c>
      <c r="I5250">
        <v>120</v>
      </c>
      <c r="J5250">
        <v>43</v>
      </c>
      <c r="K5250" s="4">
        <v>1.1111100111111E+24</v>
      </c>
      <c r="L5250" t="s">
        <v>5704</v>
      </c>
      <c r="M5250" t="s">
        <v>915</v>
      </c>
      <c r="N5250" t="s">
        <v>9821</v>
      </c>
      <c r="O5250" t="s">
        <v>66</v>
      </c>
      <c r="P5250" t="s">
        <v>20</v>
      </c>
      <c r="Q5250" t="s">
        <v>5705</v>
      </c>
    </row>
    <row r="5251" spans="1:17" x14ac:dyDescent="0.25">
      <c r="A5251" t="s">
        <v>12393</v>
      </c>
      <c r="B5251" t="s">
        <v>44</v>
      </c>
      <c r="C5251">
        <v>1</v>
      </c>
      <c r="D5251" t="s">
        <v>18</v>
      </c>
      <c r="E5251" t="s">
        <v>42</v>
      </c>
      <c r="F5251" s="1">
        <v>0.45833333333333331</v>
      </c>
      <c r="G5251" t="s">
        <v>10385</v>
      </c>
      <c r="H5251" t="s">
        <v>5703</v>
      </c>
      <c r="I5251">
        <v>60</v>
      </c>
      <c r="J5251">
        <v>43</v>
      </c>
      <c r="K5251" s="4">
        <v>1.111100111111E+23</v>
      </c>
      <c r="L5251" t="s">
        <v>5704</v>
      </c>
      <c r="M5251" t="s">
        <v>915</v>
      </c>
      <c r="N5251" t="s">
        <v>9821</v>
      </c>
      <c r="O5251" t="s">
        <v>66</v>
      </c>
      <c r="P5251" t="s">
        <v>45</v>
      </c>
      <c r="Q5251" t="s">
        <v>5706</v>
      </c>
    </row>
    <row r="5252" spans="1:17" x14ac:dyDescent="0.25">
      <c r="A5252" t="s">
        <v>12394</v>
      </c>
      <c r="B5252" t="s">
        <v>17</v>
      </c>
      <c r="C5252">
        <v>1</v>
      </c>
      <c r="D5252" t="s">
        <v>18</v>
      </c>
      <c r="E5252" t="s">
        <v>37</v>
      </c>
      <c r="F5252" s="1">
        <v>0.54166666666666663</v>
      </c>
      <c r="G5252" t="s">
        <v>10609</v>
      </c>
      <c r="H5252" t="s">
        <v>5707</v>
      </c>
      <c r="I5252">
        <v>120</v>
      </c>
      <c r="J5252">
        <v>41</v>
      </c>
      <c r="K5252" s="4">
        <v>1.1111100111111E+24</v>
      </c>
      <c r="L5252" t="s">
        <v>12395</v>
      </c>
      <c r="M5252" t="s">
        <v>915</v>
      </c>
      <c r="N5252" t="s">
        <v>9821</v>
      </c>
      <c r="O5252" t="s">
        <v>66</v>
      </c>
      <c r="P5252" t="s">
        <v>20</v>
      </c>
      <c r="Q5252" t="s">
        <v>5708</v>
      </c>
    </row>
    <row r="5253" spans="1:17" x14ac:dyDescent="0.25">
      <c r="A5253" t="s">
        <v>12396</v>
      </c>
      <c r="B5253" t="s">
        <v>17</v>
      </c>
      <c r="C5253">
        <v>1</v>
      </c>
      <c r="D5253" t="s">
        <v>18</v>
      </c>
      <c r="E5253" t="s">
        <v>19</v>
      </c>
      <c r="F5253" s="1">
        <v>0.375</v>
      </c>
      <c r="G5253" t="s">
        <v>10379</v>
      </c>
      <c r="H5253" t="s">
        <v>5709</v>
      </c>
      <c r="I5253">
        <v>120</v>
      </c>
      <c r="J5253">
        <v>41</v>
      </c>
      <c r="K5253" s="4">
        <v>1.1111100111111E+24</v>
      </c>
      <c r="L5253" t="s">
        <v>12397</v>
      </c>
      <c r="M5253" t="s">
        <v>915</v>
      </c>
      <c r="N5253" t="s">
        <v>9821</v>
      </c>
      <c r="O5253" t="s">
        <v>66</v>
      </c>
      <c r="P5253" t="s">
        <v>20</v>
      </c>
      <c r="Q5253" t="s">
        <v>5710</v>
      </c>
    </row>
    <row r="5254" spans="1:17" x14ac:dyDescent="0.25">
      <c r="A5254" t="s">
        <v>12396</v>
      </c>
      <c r="B5254" t="s">
        <v>44</v>
      </c>
      <c r="C5254">
        <v>1</v>
      </c>
      <c r="D5254" t="s">
        <v>18</v>
      </c>
      <c r="E5254" t="s">
        <v>33</v>
      </c>
      <c r="F5254" s="1">
        <v>0.66666666666666663</v>
      </c>
      <c r="G5254" t="s">
        <v>11365</v>
      </c>
      <c r="H5254" t="s">
        <v>5709</v>
      </c>
      <c r="I5254">
        <v>60</v>
      </c>
      <c r="J5254">
        <v>41</v>
      </c>
      <c r="K5254" s="4">
        <v>1.1111100111111E+24</v>
      </c>
      <c r="L5254" t="s">
        <v>12397</v>
      </c>
      <c r="M5254" t="s">
        <v>915</v>
      </c>
      <c r="N5254" t="s">
        <v>9821</v>
      </c>
      <c r="O5254" t="s">
        <v>66</v>
      </c>
      <c r="P5254" t="s">
        <v>45</v>
      </c>
      <c r="Q5254" t="s">
        <v>5711</v>
      </c>
    </row>
    <row r="5255" spans="1:17" x14ac:dyDescent="0.25">
      <c r="A5255" t="s">
        <v>12398</v>
      </c>
      <c r="B5255" t="s">
        <v>17</v>
      </c>
      <c r="C5255">
        <v>1</v>
      </c>
      <c r="D5255" t="s">
        <v>18</v>
      </c>
      <c r="E5255" t="s">
        <v>42</v>
      </c>
      <c r="F5255" s="1">
        <v>0.58333333333333337</v>
      </c>
      <c r="G5255" t="s">
        <v>9838</v>
      </c>
      <c r="H5255" t="s">
        <v>12399</v>
      </c>
      <c r="I5255">
        <v>120</v>
      </c>
      <c r="J5255">
        <v>29</v>
      </c>
      <c r="K5255" s="4">
        <v>1.1111110001111099E+44</v>
      </c>
      <c r="L5255" t="s">
        <v>12400</v>
      </c>
      <c r="M5255" t="s">
        <v>915</v>
      </c>
      <c r="N5255" t="s">
        <v>9821</v>
      </c>
      <c r="O5255" t="s">
        <v>25</v>
      </c>
      <c r="P5255" t="s">
        <v>20</v>
      </c>
      <c r="Q5255" t="s">
        <v>5713</v>
      </c>
    </row>
    <row r="5256" spans="1:17" x14ac:dyDescent="0.25">
      <c r="A5256" t="s">
        <v>12401</v>
      </c>
      <c r="B5256" t="s">
        <v>17</v>
      </c>
      <c r="C5256">
        <v>1</v>
      </c>
      <c r="D5256" t="s">
        <v>18</v>
      </c>
      <c r="E5256" t="s">
        <v>42</v>
      </c>
      <c r="F5256" s="1">
        <v>0.5</v>
      </c>
      <c r="G5256" t="s">
        <v>9834</v>
      </c>
      <c r="H5256" t="s">
        <v>5714</v>
      </c>
      <c r="I5256">
        <v>120</v>
      </c>
      <c r="J5256">
        <v>27</v>
      </c>
      <c r="K5256" s="4">
        <v>1.1111100111111E+24</v>
      </c>
      <c r="L5256" t="s">
        <v>12402</v>
      </c>
      <c r="M5256" t="s">
        <v>915</v>
      </c>
      <c r="N5256" t="s">
        <v>9821</v>
      </c>
      <c r="O5256" t="s">
        <v>66</v>
      </c>
      <c r="P5256" t="s">
        <v>20</v>
      </c>
      <c r="Q5256" t="s">
        <v>5715</v>
      </c>
    </row>
    <row r="5257" spans="1:17" x14ac:dyDescent="0.25">
      <c r="A5257" t="s">
        <v>12401</v>
      </c>
      <c r="B5257" t="s">
        <v>44</v>
      </c>
      <c r="C5257">
        <v>1</v>
      </c>
      <c r="D5257" t="s">
        <v>18</v>
      </c>
      <c r="E5257" t="s">
        <v>37</v>
      </c>
      <c r="F5257" s="1">
        <v>0.41666666666666669</v>
      </c>
      <c r="G5257" t="s">
        <v>10669</v>
      </c>
      <c r="H5257" t="s">
        <v>5714</v>
      </c>
      <c r="I5257">
        <v>60</v>
      </c>
      <c r="J5257">
        <v>27</v>
      </c>
      <c r="K5257" s="4">
        <v>1.1111100111111E+24</v>
      </c>
      <c r="L5257" t="s">
        <v>12402</v>
      </c>
      <c r="M5257" t="s">
        <v>915</v>
      </c>
      <c r="N5257" t="s">
        <v>9821</v>
      </c>
      <c r="O5257" t="s">
        <v>66</v>
      </c>
      <c r="P5257" t="s">
        <v>45</v>
      </c>
      <c r="Q5257" t="s">
        <v>5716</v>
      </c>
    </row>
    <row r="5258" spans="1:17" x14ac:dyDescent="0.25">
      <c r="A5258" t="s">
        <v>12403</v>
      </c>
      <c r="B5258" t="s">
        <v>17</v>
      </c>
      <c r="C5258">
        <v>1</v>
      </c>
      <c r="D5258" t="s">
        <v>18</v>
      </c>
      <c r="E5258" t="s">
        <v>19</v>
      </c>
      <c r="F5258" s="1">
        <v>0.66666666666666663</v>
      </c>
      <c r="G5258" t="s">
        <v>9834</v>
      </c>
      <c r="H5258" t="s">
        <v>12404</v>
      </c>
      <c r="I5258">
        <v>120</v>
      </c>
      <c r="J5258">
        <v>17</v>
      </c>
      <c r="K5258" s="4">
        <v>1.1111010001111099E+44</v>
      </c>
      <c r="L5258" t="s">
        <v>12405</v>
      </c>
      <c r="M5258" t="s">
        <v>915</v>
      </c>
      <c r="N5258" t="s">
        <v>9821</v>
      </c>
      <c r="O5258" t="s">
        <v>25</v>
      </c>
      <c r="P5258" t="s">
        <v>20</v>
      </c>
      <c r="Q5258" t="s">
        <v>5717</v>
      </c>
    </row>
    <row r="5259" spans="1:17" x14ac:dyDescent="0.25">
      <c r="A5259" t="s">
        <v>12403</v>
      </c>
      <c r="B5259" t="s">
        <v>28</v>
      </c>
      <c r="C5259">
        <v>1</v>
      </c>
      <c r="D5259" t="s">
        <v>18</v>
      </c>
      <c r="E5259" t="s">
        <v>37</v>
      </c>
      <c r="F5259" s="1">
        <v>0.625</v>
      </c>
      <c r="G5259" t="s">
        <v>10669</v>
      </c>
      <c r="H5259" t="s">
        <v>12406</v>
      </c>
      <c r="I5259">
        <v>60</v>
      </c>
      <c r="J5259">
        <v>17</v>
      </c>
      <c r="K5259" s="4">
        <v>1.11101100011111E+44</v>
      </c>
      <c r="L5259" t="s">
        <v>12405</v>
      </c>
      <c r="M5259" t="s">
        <v>915</v>
      </c>
      <c r="N5259" t="s">
        <v>9821</v>
      </c>
      <c r="O5259" t="s">
        <v>25</v>
      </c>
      <c r="P5259" t="s">
        <v>20</v>
      </c>
      <c r="Q5259" t="s">
        <v>5718</v>
      </c>
    </row>
    <row r="5260" spans="1:17" x14ac:dyDescent="0.25">
      <c r="A5260" t="s">
        <v>12407</v>
      </c>
      <c r="B5260" t="s">
        <v>17</v>
      </c>
      <c r="C5260">
        <v>1</v>
      </c>
      <c r="D5260" t="s">
        <v>18</v>
      </c>
      <c r="E5260" t="s">
        <v>19</v>
      </c>
      <c r="F5260" s="1">
        <v>0.66666666666666663</v>
      </c>
      <c r="G5260" t="s">
        <v>10669</v>
      </c>
      <c r="H5260" t="s">
        <v>12408</v>
      </c>
      <c r="I5260">
        <v>120</v>
      </c>
      <c r="J5260">
        <v>15</v>
      </c>
      <c r="K5260" s="4">
        <v>1.1111100111111E+24</v>
      </c>
      <c r="L5260" t="s">
        <v>12405</v>
      </c>
      <c r="M5260" t="s">
        <v>915</v>
      </c>
      <c r="N5260" t="s">
        <v>9821</v>
      </c>
      <c r="O5260" t="s">
        <v>66</v>
      </c>
      <c r="P5260" t="s">
        <v>20</v>
      </c>
      <c r="Q5260" t="s">
        <v>5719</v>
      </c>
    </row>
    <row r="5261" spans="1:17" x14ac:dyDescent="0.25">
      <c r="A5261" t="s">
        <v>12407</v>
      </c>
      <c r="B5261" t="s">
        <v>28</v>
      </c>
      <c r="C5261">
        <v>1</v>
      </c>
      <c r="D5261" t="s">
        <v>18</v>
      </c>
      <c r="E5261" t="s">
        <v>29</v>
      </c>
      <c r="F5261" s="1">
        <v>0.375</v>
      </c>
      <c r="G5261" t="s">
        <v>10385</v>
      </c>
      <c r="H5261" t="s">
        <v>12409</v>
      </c>
      <c r="I5261">
        <v>60</v>
      </c>
      <c r="J5261">
        <v>15</v>
      </c>
      <c r="K5261" s="4">
        <v>1.1111100111111E+24</v>
      </c>
      <c r="L5261" t="s">
        <v>12405</v>
      </c>
      <c r="M5261" t="s">
        <v>915</v>
      </c>
      <c r="N5261" t="s">
        <v>9821</v>
      </c>
      <c r="O5261" t="s">
        <v>66</v>
      </c>
      <c r="P5261" t="s">
        <v>20</v>
      </c>
      <c r="Q5261" t="s">
        <v>5720</v>
      </c>
    </row>
    <row r="5262" spans="1:17" x14ac:dyDescent="0.25">
      <c r="A5262" t="s">
        <v>12410</v>
      </c>
      <c r="B5262" t="s">
        <v>17</v>
      </c>
      <c r="C5262">
        <v>1</v>
      </c>
      <c r="D5262" t="s">
        <v>18</v>
      </c>
      <c r="E5262" t="s">
        <v>42</v>
      </c>
      <c r="F5262" s="1">
        <v>0.45833333333333331</v>
      </c>
      <c r="G5262" t="s">
        <v>9838</v>
      </c>
      <c r="H5262" t="s">
        <v>5701</v>
      </c>
      <c r="I5262">
        <v>120</v>
      </c>
      <c r="J5262">
        <v>1</v>
      </c>
      <c r="K5262" s="4">
        <v>1.0101000101009999E+24</v>
      </c>
      <c r="L5262" t="s">
        <v>12411</v>
      </c>
      <c r="M5262" t="s">
        <v>915</v>
      </c>
      <c r="N5262" t="s">
        <v>9821</v>
      </c>
      <c r="O5262" t="s">
        <v>66</v>
      </c>
      <c r="P5262" t="s">
        <v>20</v>
      </c>
      <c r="Q5262" t="s">
        <v>5721</v>
      </c>
    </row>
    <row r="5263" spans="1:17" x14ac:dyDescent="0.25">
      <c r="A5263" t="s">
        <v>12412</v>
      </c>
      <c r="B5263" t="s">
        <v>17</v>
      </c>
      <c r="C5263">
        <v>1</v>
      </c>
      <c r="D5263" t="s">
        <v>18</v>
      </c>
      <c r="E5263" t="s">
        <v>19</v>
      </c>
      <c r="F5263" s="1">
        <v>0.54166666666666663</v>
      </c>
      <c r="G5263" t="s">
        <v>9831</v>
      </c>
      <c r="H5263" t="s">
        <v>12413</v>
      </c>
      <c r="I5263">
        <v>120</v>
      </c>
      <c r="J5263">
        <v>15</v>
      </c>
      <c r="K5263" s="4">
        <v>1.1111100111111E+24</v>
      </c>
      <c r="L5263" t="s">
        <v>12414</v>
      </c>
      <c r="M5263" t="s">
        <v>915</v>
      </c>
      <c r="N5263" t="s">
        <v>9821</v>
      </c>
      <c r="O5263" t="s">
        <v>66</v>
      </c>
      <c r="P5263" t="s">
        <v>20</v>
      </c>
      <c r="Q5263" t="s">
        <v>5722</v>
      </c>
    </row>
    <row r="5264" spans="1:17" x14ac:dyDescent="0.25">
      <c r="A5264" t="s">
        <v>12415</v>
      </c>
      <c r="B5264" t="s">
        <v>17</v>
      </c>
      <c r="C5264">
        <v>1</v>
      </c>
      <c r="D5264" t="s">
        <v>1189</v>
      </c>
      <c r="E5264" t="s">
        <v>19</v>
      </c>
      <c r="F5264" s="1">
        <v>0.375</v>
      </c>
      <c r="G5264" t="s">
        <v>9841</v>
      </c>
      <c r="H5264" t="s">
        <v>12416</v>
      </c>
      <c r="I5264">
        <v>420</v>
      </c>
      <c r="J5264">
        <v>15</v>
      </c>
      <c r="K5264" s="4">
        <v>1E+40</v>
      </c>
      <c r="L5264" t="s">
        <v>12417</v>
      </c>
      <c r="M5264" t="s">
        <v>915</v>
      </c>
      <c r="N5264" t="s">
        <v>9821</v>
      </c>
      <c r="O5264" t="s">
        <v>25</v>
      </c>
      <c r="P5264" t="s">
        <v>20</v>
      </c>
      <c r="Q5264" t="s">
        <v>5723</v>
      </c>
    </row>
    <row r="5265" spans="1:17" x14ac:dyDescent="0.25">
      <c r="A5265" t="s">
        <v>12415</v>
      </c>
      <c r="B5265" t="s">
        <v>28</v>
      </c>
      <c r="C5265">
        <v>1</v>
      </c>
      <c r="D5265" t="s">
        <v>1189</v>
      </c>
      <c r="E5265" t="s">
        <v>29</v>
      </c>
      <c r="F5265" s="1">
        <v>0.375</v>
      </c>
      <c r="G5265" t="s">
        <v>9841</v>
      </c>
      <c r="H5265" t="s">
        <v>12418</v>
      </c>
      <c r="I5265">
        <v>420</v>
      </c>
      <c r="J5265">
        <v>15</v>
      </c>
      <c r="K5265" s="4">
        <v>1E+40</v>
      </c>
      <c r="L5265" t="s">
        <v>12417</v>
      </c>
      <c r="M5265" t="s">
        <v>915</v>
      </c>
      <c r="N5265" t="s">
        <v>9821</v>
      </c>
      <c r="O5265" t="s">
        <v>25</v>
      </c>
      <c r="P5265" t="s">
        <v>20</v>
      </c>
      <c r="Q5265" t="s">
        <v>5724</v>
      </c>
    </row>
    <row r="5266" spans="1:17" x14ac:dyDescent="0.25">
      <c r="A5266" t="s">
        <v>12415</v>
      </c>
      <c r="B5266" t="s">
        <v>32</v>
      </c>
      <c r="C5266">
        <v>1</v>
      </c>
      <c r="D5266" t="s">
        <v>1189</v>
      </c>
      <c r="E5266" t="s">
        <v>33</v>
      </c>
      <c r="F5266" s="1">
        <v>0.375</v>
      </c>
      <c r="G5266" t="s">
        <v>9841</v>
      </c>
      <c r="H5266" t="s">
        <v>12419</v>
      </c>
      <c r="I5266">
        <v>420</v>
      </c>
      <c r="J5266">
        <v>15</v>
      </c>
      <c r="K5266" s="4">
        <v>1E+40</v>
      </c>
      <c r="L5266" t="s">
        <v>12417</v>
      </c>
      <c r="M5266" t="s">
        <v>915</v>
      </c>
      <c r="N5266" t="s">
        <v>9821</v>
      </c>
      <c r="O5266" t="s">
        <v>25</v>
      </c>
      <c r="P5266" t="s">
        <v>20</v>
      </c>
      <c r="Q5266" t="s">
        <v>5725</v>
      </c>
    </row>
    <row r="5267" spans="1:17" x14ac:dyDescent="0.25">
      <c r="A5267" t="s">
        <v>12415</v>
      </c>
      <c r="B5267" t="s">
        <v>479</v>
      </c>
      <c r="C5267">
        <v>1</v>
      </c>
      <c r="D5267" t="s">
        <v>1189</v>
      </c>
      <c r="E5267" t="s">
        <v>19</v>
      </c>
      <c r="F5267" s="1">
        <v>0.375</v>
      </c>
      <c r="G5267" t="s">
        <v>9841</v>
      </c>
      <c r="H5267" t="s">
        <v>12420</v>
      </c>
      <c r="I5267">
        <v>420</v>
      </c>
      <c r="J5267">
        <v>15</v>
      </c>
      <c r="K5267" s="4">
        <v>1.0000000000000001E+32</v>
      </c>
      <c r="L5267" t="s">
        <v>12417</v>
      </c>
      <c r="M5267" t="s">
        <v>915</v>
      </c>
      <c r="N5267" t="s">
        <v>9821</v>
      </c>
      <c r="O5267" t="s">
        <v>25</v>
      </c>
      <c r="P5267" t="s">
        <v>20</v>
      </c>
      <c r="Q5267" t="s">
        <v>5726</v>
      </c>
    </row>
    <row r="5268" spans="1:17" x14ac:dyDescent="0.25">
      <c r="A5268" t="s">
        <v>12415</v>
      </c>
      <c r="B5268" t="s">
        <v>502</v>
      </c>
      <c r="C5268">
        <v>1</v>
      </c>
      <c r="D5268" t="s">
        <v>1189</v>
      </c>
      <c r="E5268" t="s">
        <v>29</v>
      </c>
      <c r="F5268" s="1">
        <v>0.375</v>
      </c>
      <c r="G5268" t="s">
        <v>9841</v>
      </c>
      <c r="H5268" t="s">
        <v>12421</v>
      </c>
      <c r="I5268">
        <v>420</v>
      </c>
      <c r="J5268">
        <v>15</v>
      </c>
      <c r="K5268" s="4">
        <v>1.0000000000000001E+32</v>
      </c>
      <c r="L5268" t="s">
        <v>12417</v>
      </c>
      <c r="M5268" t="s">
        <v>915</v>
      </c>
      <c r="N5268" t="s">
        <v>9821</v>
      </c>
      <c r="O5268" t="s">
        <v>25</v>
      </c>
      <c r="P5268" t="s">
        <v>20</v>
      </c>
      <c r="Q5268" t="s">
        <v>5727</v>
      </c>
    </row>
    <row r="5269" spans="1:17" x14ac:dyDescent="0.25">
      <c r="A5269" t="s">
        <v>12415</v>
      </c>
      <c r="B5269" t="s">
        <v>504</v>
      </c>
      <c r="C5269">
        <v>1</v>
      </c>
      <c r="D5269" t="s">
        <v>1189</v>
      </c>
      <c r="E5269" t="s">
        <v>33</v>
      </c>
      <c r="F5269" s="1">
        <v>0.375</v>
      </c>
      <c r="G5269" t="s">
        <v>9834</v>
      </c>
      <c r="H5269" t="s">
        <v>12422</v>
      </c>
      <c r="I5269">
        <v>420</v>
      </c>
      <c r="J5269">
        <v>15</v>
      </c>
      <c r="K5269" s="4">
        <v>1.0000000000000001E+32</v>
      </c>
      <c r="L5269" t="s">
        <v>12417</v>
      </c>
      <c r="M5269" t="s">
        <v>915</v>
      </c>
      <c r="N5269" t="s">
        <v>9821</v>
      </c>
      <c r="O5269" t="s">
        <v>25</v>
      </c>
      <c r="P5269" t="s">
        <v>20</v>
      </c>
      <c r="Q5269" t="s">
        <v>5728</v>
      </c>
    </row>
    <row r="5270" spans="1:17" x14ac:dyDescent="0.25">
      <c r="A5270" t="s">
        <v>12423</v>
      </c>
      <c r="B5270" t="s">
        <v>17</v>
      </c>
      <c r="C5270">
        <v>1</v>
      </c>
      <c r="D5270" t="s">
        <v>18</v>
      </c>
      <c r="E5270" t="s">
        <v>33</v>
      </c>
      <c r="F5270" s="1">
        <v>0.66666666666666663</v>
      </c>
      <c r="G5270" t="s">
        <v>9819</v>
      </c>
      <c r="H5270" t="s">
        <v>5712</v>
      </c>
      <c r="I5270">
        <v>120</v>
      </c>
      <c r="J5270">
        <v>10</v>
      </c>
      <c r="K5270" s="4">
        <v>1.1111100111111E+24</v>
      </c>
      <c r="L5270" t="s">
        <v>12424</v>
      </c>
      <c r="M5270" t="s">
        <v>915</v>
      </c>
      <c r="N5270" t="s">
        <v>9821</v>
      </c>
      <c r="O5270" t="s">
        <v>66</v>
      </c>
      <c r="P5270" t="s">
        <v>20</v>
      </c>
      <c r="Q5270" t="s">
        <v>5729</v>
      </c>
    </row>
    <row r="5271" spans="1:17" x14ac:dyDescent="0.25">
      <c r="A5271" t="s">
        <v>12425</v>
      </c>
      <c r="B5271" t="s">
        <v>17</v>
      </c>
      <c r="C5271">
        <v>1</v>
      </c>
      <c r="D5271" t="s">
        <v>1189</v>
      </c>
      <c r="E5271" t="s">
        <v>29</v>
      </c>
      <c r="F5271" s="1">
        <v>0.375</v>
      </c>
      <c r="G5271" t="s">
        <v>11519</v>
      </c>
      <c r="H5271" t="s">
        <v>38</v>
      </c>
      <c r="I5271">
        <v>480</v>
      </c>
      <c r="J5271">
        <v>6</v>
      </c>
      <c r="K5271" s="4">
        <v>1.00000001E+41</v>
      </c>
      <c r="L5271" t="s">
        <v>12426</v>
      </c>
      <c r="M5271" t="s">
        <v>915</v>
      </c>
      <c r="N5271" t="s">
        <v>9821</v>
      </c>
      <c r="O5271" t="s">
        <v>453</v>
      </c>
      <c r="P5271" t="s">
        <v>20</v>
      </c>
      <c r="Q5271" t="s">
        <v>5730</v>
      </c>
    </row>
    <row r="5272" spans="1:17" x14ac:dyDescent="0.25">
      <c r="A5272" t="s">
        <v>12425</v>
      </c>
      <c r="B5272" t="s">
        <v>28</v>
      </c>
      <c r="C5272">
        <v>1</v>
      </c>
      <c r="D5272" t="s">
        <v>1189</v>
      </c>
      <c r="E5272" t="s">
        <v>33</v>
      </c>
      <c r="F5272" s="1">
        <v>0.375</v>
      </c>
      <c r="G5272" t="s">
        <v>11519</v>
      </c>
      <c r="H5272" t="s">
        <v>38</v>
      </c>
      <c r="I5272">
        <v>480</v>
      </c>
      <c r="J5272">
        <v>6</v>
      </c>
      <c r="K5272" s="4">
        <v>1.00000001E+41</v>
      </c>
      <c r="L5272" t="s">
        <v>12426</v>
      </c>
      <c r="M5272" t="s">
        <v>915</v>
      </c>
      <c r="N5272" t="s">
        <v>9821</v>
      </c>
      <c r="O5272" t="s">
        <v>453</v>
      </c>
      <c r="P5272" t="s">
        <v>20</v>
      </c>
      <c r="Q5272" t="s">
        <v>5731</v>
      </c>
    </row>
    <row r="5273" spans="1:17" x14ac:dyDescent="0.25">
      <c r="A5273" t="s">
        <v>12425</v>
      </c>
      <c r="B5273" t="s">
        <v>32</v>
      </c>
      <c r="C5273">
        <v>1</v>
      </c>
      <c r="D5273" t="s">
        <v>1189</v>
      </c>
      <c r="E5273" t="s">
        <v>42</v>
      </c>
      <c r="F5273" s="1">
        <v>0.375</v>
      </c>
      <c r="G5273" t="s">
        <v>9841</v>
      </c>
      <c r="H5273" t="s">
        <v>38</v>
      </c>
      <c r="I5273">
        <v>480</v>
      </c>
      <c r="J5273">
        <v>6</v>
      </c>
      <c r="K5273" s="4">
        <v>1E+41</v>
      </c>
      <c r="L5273" t="s">
        <v>12426</v>
      </c>
      <c r="M5273" t="s">
        <v>915</v>
      </c>
      <c r="N5273" t="s">
        <v>9821</v>
      </c>
      <c r="O5273" t="s">
        <v>453</v>
      </c>
      <c r="P5273" t="s">
        <v>20</v>
      </c>
      <c r="Q5273" t="s">
        <v>5732</v>
      </c>
    </row>
    <row r="5274" spans="1:17" x14ac:dyDescent="0.25">
      <c r="A5274" t="s">
        <v>12425</v>
      </c>
      <c r="B5274" t="s">
        <v>479</v>
      </c>
      <c r="C5274">
        <v>1</v>
      </c>
      <c r="D5274" t="s">
        <v>1189</v>
      </c>
      <c r="E5274" t="s">
        <v>19</v>
      </c>
      <c r="F5274" s="1">
        <v>0.375</v>
      </c>
      <c r="G5274" t="s">
        <v>10652</v>
      </c>
      <c r="H5274" t="s">
        <v>38</v>
      </c>
      <c r="I5274">
        <v>480</v>
      </c>
      <c r="J5274">
        <v>6</v>
      </c>
      <c r="K5274" s="4">
        <v>9.9999999999999995E+32</v>
      </c>
      <c r="L5274" t="s">
        <v>12426</v>
      </c>
      <c r="M5274" t="s">
        <v>915</v>
      </c>
      <c r="N5274" t="s">
        <v>9821</v>
      </c>
      <c r="O5274" t="s">
        <v>453</v>
      </c>
      <c r="P5274" t="s">
        <v>20</v>
      </c>
      <c r="Q5274" t="s">
        <v>5733</v>
      </c>
    </row>
    <row r="5275" spans="1:17" x14ac:dyDescent="0.25">
      <c r="A5275" t="s">
        <v>12427</v>
      </c>
      <c r="B5275" t="s">
        <v>17</v>
      </c>
      <c r="C5275">
        <v>1</v>
      </c>
      <c r="D5275" t="s">
        <v>18</v>
      </c>
      <c r="E5275" t="s">
        <v>33</v>
      </c>
      <c r="F5275" s="1">
        <v>0.375</v>
      </c>
      <c r="G5275" t="s">
        <v>11389</v>
      </c>
      <c r="H5275" t="s">
        <v>38</v>
      </c>
      <c r="I5275">
        <v>420</v>
      </c>
      <c r="J5275">
        <v>8</v>
      </c>
      <c r="K5275" s="4">
        <v>9.9999999999999992E+22</v>
      </c>
      <c r="L5275" t="s">
        <v>38</v>
      </c>
      <c r="M5275" t="s">
        <v>915</v>
      </c>
      <c r="N5275" t="s">
        <v>9821</v>
      </c>
      <c r="O5275" t="s">
        <v>66</v>
      </c>
      <c r="P5275" t="s">
        <v>20</v>
      </c>
      <c r="Q5275" t="s">
        <v>5734</v>
      </c>
    </row>
    <row r="5276" spans="1:17" x14ac:dyDescent="0.25">
      <c r="A5276" t="s">
        <v>12427</v>
      </c>
      <c r="B5276" t="s">
        <v>28</v>
      </c>
      <c r="C5276">
        <v>1</v>
      </c>
      <c r="D5276" t="s">
        <v>18</v>
      </c>
      <c r="E5276" t="s">
        <v>42</v>
      </c>
      <c r="F5276" s="1">
        <v>0.375</v>
      </c>
      <c r="G5276" t="s">
        <v>11389</v>
      </c>
      <c r="H5276" t="s">
        <v>38</v>
      </c>
      <c r="I5276">
        <v>420</v>
      </c>
      <c r="J5276">
        <v>8</v>
      </c>
      <c r="K5276" s="4">
        <v>9.9999999999999992E+22</v>
      </c>
      <c r="L5276" t="s">
        <v>38</v>
      </c>
      <c r="M5276" t="s">
        <v>915</v>
      </c>
      <c r="N5276" t="s">
        <v>9821</v>
      </c>
      <c r="O5276" t="s">
        <v>66</v>
      </c>
      <c r="P5276" t="s">
        <v>20</v>
      </c>
      <c r="Q5276" t="s">
        <v>5735</v>
      </c>
    </row>
    <row r="5277" spans="1:17" x14ac:dyDescent="0.25">
      <c r="A5277" t="s">
        <v>12427</v>
      </c>
      <c r="B5277" t="s">
        <v>32</v>
      </c>
      <c r="C5277">
        <v>1</v>
      </c>
      <c r="D5277" t="s">
        <v>18</v>
      </c>
      <c r="E5277" t="s">
        <v>37</v>
      </c>
      <c r="F5277" s="1">
        <v>0.375</v>
      </c>
      <c r="G5277" t="s">
        <v>11389</v>
      </c>
      <c r="H5277" t="s">
        <v>38</v>
      </c>
      <c r="I5277">
        <v>420</v>
      </c>
      <c r="J5277">
        <v>8</v>
      </c>
      <c r="K5277" s="4">
        <v>9.9999999999999992E+22</v>
      </c>
      <c r="L5277" t="s">
        <v>38</v>
      </c>
      <c r="M5277" t="s">
        <v>915</v>
      </c>
      <c r="N5277" t="s">
        <v>9821</v>
      </c>
      <c r="O5277" t="s">
        <v>66</v>
      </c>
      <c r="P5277" t="s">
        <v>20</v>
      </c>
      <c r="Q5277" t="s">
        <v>5736</v>
      </c>
    </row>
    <row r="5278" spans="1:17" x14ac:dyDescent="0.25">
      <c r="A5278" t="s">
        <v>12427</v>
      </c>
      <c r="B5278" t="s">
        <v>479</v>
      </c>
      <c r="C5278">
        <v>1</v>
      </c>
      <c r="D5278" t="s">
        <v>18</v>
      </c>
      <c r="E5278" t="s">
        <v>33</v>
      </c>
      <c r="F5278" s="1">
        <v>0.375</v>
      </c>
      <c r="G5278" t="s">
        <v>11389</v>
      </c>
      <c r="H5278" t="s">
        <v>38</v>
      </c>
      <c r="I5278">
        <v>420</v>
      </c>
      <c r="J5278">
        <v>8</v>
      </c>
      <c r="K5278" s="4">
        <v>1000000000000000</v>
      </c>
      <c r="L5278" t="s">
        <v>38</v>
      </c>
      <c r="M5278" t="s">
        <v>915</v>
      </c>
      <c r="N5278" t="s">
        <v>9821</v>
      </c>
      <c r="O5278" t="s">
        <v>66</v>
      </c>
      <c r="P5278" t="s">
        <v>20</v>
      </c>
      <c r="Q5278" t="s">
        <v>5737</v>
      </c>
    </row>
    <row r="5279" spans="1:17" x14ac:dyDescent="0.25">
      <c r="A5279" t="s">
        <v>12427</v>
      </c>
      <c r="B5279" t="s">
        <v>502</v>
      </c>
      <c r="C5279">
        <v>1</v>
      </c>
      <c r="D5279" t="s">
        <v>18</v>
      </c>
      <c r="E5279" t="s">
        <v>42</v>
      </c>
      <c r="F5279" s="1">
        <v>0.375</v>
      </c>
      <c r="G5279" t="s">
        <v>11365</v>
      </c>
      <c r="H5279" t="s">
        <v>38</v>
      </c>
      <c r="I5279">
        <v>420</v>
      </c>
      <c r="J5279">
        <v>8</v>
      </c>
      <c r="K5279" s="4">
        <v>1000000000000000</v>
      </c>
      <c r="L5279" t="s">
        <v>38</v>
      </c>
      <c r="M5279" t="s">
        <v>915</v>
      </c>
      <c r="N5279" t="s">
        <v>9821</v>
      </c>
      <c r="O5279" t="s">
        <v>66</v>
      </c>
      <c r="P5279" t="s">
        <v>20</v>
      </c>
      <c r="Q5279" t="s">
        <v>5738</v>
      </c>
    </row>
    <row r="5280" spans="1:17" x14ac:dyDescent="0.25">
      <c r="A5280" t="s">
        <v>12427</v>
      </c>
      <c r="B5280" t="s">
        <v>504</v>
      </c>
      <c r="C5280">
        <v>1</v>
      </c>
      <c r="D5280" t="s">
        <v>18</v>
      </c>
      <c r="E5280" t="s">
        <v>37</v>
      </c>
      <c r="F5280" s="1">
        <v>0.375</v>
      </c>
      <c r="G5280" t="s">
        <v>11365</v>
      </c>
      <c r="H5280" t="s">
        <v>38</v>
      </c>
      <c r="I5280">
        <v>420</v>
      </c>
      <c r="J5280">
        <v>8</v>
      </c>
      <c r="K5280" s="4">
        <v>1000000000000000</v>
      </c>
      <c r="L5280" t="s">
        <v>38</v>
      </c>
      <c r="M5280" t="s">
        <v>915</v>
      </c>
      <c r="N5280" t="s">
        <v>9821</v>
      </c>
      <c r="O5280" t="s">
        <v>66</v>
      </c>
      <c r="P5280" t="s">
        <v>20</v>
      </c>
      <c r="Q5280" t="s">
        <v>5739</v>
      </c>
    </row>
    <row r="5281" spans="1:17" x14ac:dyDescent="0.25">
      <c r="A5281" t="s">
        <v>12428</v>
      </c>
      <c r="B5281" t="s">
        <v>17</v>
      </c>
      <c r="C5281">
        <v>1</v>
      </c>
      <c r="D5281" t="s">
        <v>1189</v>
      </c>
      <c r="E5281" t="s">
        <v>42</v>
      </c>
      <c r="F5281" s="1">
        <v>0.375</v>
      </c>
      <c r="G5281" t="s">
        <v>11389</v>
      </c>
      <c r="H5281" t="s">
        <v>38</v>
      </c>
      <c r="I5281">
        <v>480</v>
      </c>
      <c r="J5281">
        <v>17</v>
      </c>
      <c r="K5281" s="4">
        <v>1E+20</v>
      </c>
      <c r="L5281" t="s">
        <v>12426</v>
      </c>
      <c r="M5281" t="s">
        <v>915</v>
      </c>
      <c r="N5281" t="s">
        <v>9821</v>
      </c>
      <c r="O5281" t="s">
        <v>453</v>
      </c>
      <c r="P5281" t="s">
        <v>20</v>
      </c>
      <c r="Q5281" t="s">
        <v>5740</v>
      </c>
    </row>
    <row r="5282" spans="1:17" x14ac:dyDescent="0.25">
      <c r="A5282" t="s">
        <v>12428</v>
      </c>
      <c r="B5282" t="s">
        <v>28</v>
      </c>
      <c r="C5282">
        <v>1</v>
      </c>
      <c r="D5282" t="s">
        <v>1189</v>
      </c>
      <c r="E5282" t="s">
        <v>37</v>
      </c>
      <c r="F5282" s="1">
        <v>0.375</v>
      </c>
      <c r="G5282" t="s">
        <v>11389</v>
      </c>
      <c r="H5282" t="s">
        <v>38</v>
      </c>
      <c r="I5282">
        <v>480</v>
      </c>
      <c r="J5282">
        <v>17</v>
      </c>
      <c r="K5282" s="4">
        <v>1E+20</v>
      </c>
      <c r="L5282" t="s">
        <v>12426</v>
      </c>
      <c r="M5282" t="s">
        <v>915</v>
      </c>
      <c r="N5282" t="s">
        <v>9821</v>
      </c>
      <c r="O5282" t="s">
        <v>453</v>
      </c>
      <c r="P5282" t="s">
        <v>20</v>
      </c>
      <c r="Q5282" t="s">
        <v>5741</v>
      </c>
    </row>
    <row r="5283" spans="1:17" x14ac:dyDescent="0.25">
      <c r="A5283" t="s">
        <v>12428</v>
      </c>
      <c r="B5283" t="s">
        <v>32</v>
      </c>
      <c r="C5283">
        <v>1</v>
      </c>
      <c r="D5283" t="s">
        <v>1189</v>
      </c>
      <c r="E5283" t="s">
        <v>42</v>
      </c>
      <c r="F5283" s="1">
        <v>0.375</v>
      </c>
      <c r="G5283" t="s">
        <v>11389</v>
      </c>
      <c r="H5283" t="s">
        <v>38</v>
      </c>
      <c r="I5283">
        <v>480</v>
      </c>
      <c r="J5283">
        <v>17</v>
      </c>
      <c r="K5283" s="4">
        <v>1000000000000000</v>
      </c>
      <c r="L5283" t="s">
        <v>12426</v>
      </c>
      <c r="M5283" t="s">
        <v>915</v>
      </c>
      <c r="N5283" t="s">
        <v>9821</v>
      </c>
      <c r="O5283" t="s">
        <v>453</v>
      </c>
      <c r="P5283" t="s">
        <v>20</v>
      </c>
      <c r="Q5283" t="s">
        <v>5742</v>
      </c>
    </row>
    <row r="5284" spans="1:17" x14ac:dyDescent="0.25">
      <c r="A5284" t="s">
        <v>12428</v>
      </c>
      <c r="B5284" t="s">
        <v>479</v>
      </c>
      <c r="C5284">
        <v>1</v>
      </c>
      <c r="D5284" t="s">
        <v>1189</v>
      </c>
      <c r="E5284" t="s">
        <v>37</v>
      </c>
      <c r="F5284" s="1">
        <v>0.375</v>
      </c>
      <c r="G5284" t="s">
        <v>11389</v>
      </c>
      <c r="H5284" t="s">
        <v>38</v>
      </c>
      <c r="I5284">
        <v>480</v>
      </c>
      <c r="J5284">
        <v>17</v>
      </c>
      <c r="K5284" s="4">
        <v>1000000000000000</v>
      </c>
      <c r="L5284" t="s">
        <v>12426</v>
      </c>
      <c r="M5284" t="s">
        <v>915</v>
      </c>
      <c r="N5284" t="s">
        <v>9821</v>
      </c>
      <c r="O5284" t="s">
        <v>453</v>
      </c>
      <c r="P5284" t="s">
        <v>20</v>
      </c>
      <c r="Q5284" t="s">
        <v>5743</v>
      </c>
    </row>
    <row r="5285" spans="1:17" x14ac:dyDescent="0.25">
      <c r="A5285" t="s">
        <v>12429</v>
      </c>
      <c r="B5285" t="s">
        <v>179</v>
      </c>
      <c r="C5285">
        <v>1</v>
      </c>
      <c r="D5285" t="s">
        <v>1189</v>
      </c>
      <c r="E5285" t="s">
        <v>19</v>
      </c>
      <c r="F5285" s="1">
        <v>0.375</v>
      </c>
      <c r="G5285" t="s">
        <v>10652</v>
      </c>
      <c r="H5285" t="s">
        <v>5744</v>
      </c>
      <c r="I5285">
        <v>420</v>
      </c>
      <c r="J5285">
        <v>7</v>
      </c>
      <c r="K5285" s="4">
        <v>1E+43</v>
      </c>
      <c r="L5285" t="s">
        <v>12430</v>
      </c>
      <c r="M5285" t="s">
        <v>915</v>
      </c>
      <c r="N5285" t="s">
        <v>9821</v>
      </c>
      <c r="O5285" t="s">
        <v>25</v>
      </c>
      <c r="P5285" t="s">
        <v>180</v>
      </c>
      <c r="Q5285" t="s">
        <v>5745</v>
      </c>
    </row>
    <row r="5286" spans="1:17" x14ac:dyDescent="0.25">
      <c r="A5286" t="s">
        <v>12429</v>
      </c>
      <c r="B5286" t="s">
        <v>713</v>
      </c>
      <c r="C5286">
        <v>1</v>
      </c>
      <c r="D5286" t="s">
        <v>1189</v>
      </c>
      <c r="E5286" t="s">
        <v>29</v>
      </c>
      <c r="F5286" s="1">
        <v>0.375</v>
      </c>
      <c r="G5286" t="s">
        <v>10652</v>
      </c>
      <c r="H5286" t="s">
        <v>5744</v>
      </c>
      <c r="I5286">
        <v>420</v>
      </c>
      <c r="J5286">
        <v>7</v>
      </c>
      <c r="K5286" s="4">
        <v>1E+43</v>
      </c>
      <c r="L5286" t="s">
        <v>12430</v>
      </c>
      <c r="M5286" t="s">
        <v>915</v>
      </c>
      <c r="N5286" t="s">
        <v>9821</v>
      </c>
      <c r="O5286" t="s">
        <v>25</v>
      </c>
      <c r="P5286" t="s">
        <v>180</v>
      </c>
      <c r="Q5286" t="s">
        <v>5746</v>
      </c>
    </row>
    <row r="5287" spans="1:17" x14ac:dyDescent="0.25">
      <c r="A5287" t="s">
        <v>12429</v>
      </c>
      <c r="B5287" t="s">
        <v>946</v>
      </c>
      <c r="C5287">
        <v>1</v>
      </c>
      <c r="D5287" t="s">
        <v>1189</v>
      </c>
      <c r="E5287" t="s">
        <v>33</v>
      </c>
      <c r="F5287" s="1">
        <v>0.375</v>
      </c>
      <c r="G5287" t="s">
        <v>11389</v>
      </c>
      <c r="H5287" t="s">
        <v>5744</v>
      </c>
      <c r="I5287">
        <v>420</v>
      </c>
      <c r="J5287">
        <v>7</v>
      </c>
      <c r="K5287" s="4">
        <v>1E+43</v>
      </c>
      <c r="L5287" t="s">
        <v>12430</v>
      </c>
      <c r="M5287" t="s">
        <v>915</v>
      </c>
      <c r="N5287" t="s">
        <v>9821</v>
      </c>
      <c r="O5287" t="s">
        <v>25</v>
      </c>
      <c r="P5287" t="s">
        <v>180</v>
      </c>
      <c r="Q5287" t="s">
        <v>5747</v>
      </c>
    </row>
    <row r="5288" spans="1:17" x14ac:dyDescent="0.25">
      <c r="A5288" t="s">
        <v>12429</v>
      </c>
      <c r="B5288" t="s">
        <v>948</v>
      </c>
      <c r="C5288">
        <v>1</v>
      </c>
      <c r="D5288" t="s">
        <v>1189</v>
      </c>
      <c r="E5288" t="s">
        <v>19</v>
      </c>
      <c r="F5288" s="1">
        <v>0.375</v>
      </c>
      <c r="G5288" t="s">
        <v>12431</v>
      </c>
      <c r="H5288" t="s">
        <v>5744</v>
      </c>
      <c r="I5288">
        <v>420</v>
      </c>
      <c r="J5288">
        <v>7</v>
      </c>
      <c r="K5288" s="4">
        <v>9.9999999999999995E+33</v>
      </c>
      <c r="L5288" t="s">
        <v>12430</v>
      </c>
      <c r="M5288" t="s">
        <v>915</v>
      </c>
      <c r="N5288" t="s">
        <v>9821</v>
      </c>
      <c r="O5288" t="s">
        <v>25</v>
      </c>
      <c r="P5288" t="s">
        <v>180</v>
      </c>
      <c r="Q5288" t="s">
        <v>5748</v>
      </c>
    </row>
    <row r="5289" spans="1:17" x14ac:dyDescent="0.25">
      <c r="A5289" t="s">
        <v>12429</v>
      </c>
      <c r="B5289" t="s">
        <v>950</v>
      </c>
      <c r="C5289">
        <v>1</v>
      </c>
      <c r="D5289" t="s">
        <v>1189</v>
      </c>
      <c r="E5289" t="s">
        <v>29</v>
      </c>
      <c r="F5289" s="1">
        <v>0.375</v>
      </c>
      <c r="G5289" t="s">
        <v>12432</v>
      </c>
      <c r="H5289" t="s">
        <v>5744</v>
      </c>
      <c r="I5289">
        <v>420</v>
      </c>
      <c r="J5289">
        <v>7</v>
      </c>
      <c r="K5289" s="4">
        <v>9.9999999999999995E+33</v>
      </c>
      <c r="L5289" t="s">
        <v>12430</v>
      </c>
      <c r="M5289" t="s">
        <v>915</v>
      </c>
      <c r="N5289" t="s">
        <v>9821</v>
      </c>
      <c r="O5289" t="s">
        <v>25</v>
      </c>
      <c r="P5289" t="s">
        <v>180</v>
      </c>
      <c r="Q5289" t="s">
        <v>5749</v>
      </c>
    </row>
    <row r="5290" spans="1:17" x14ac:dyDescent="0.25">
      <c r="A5290" t="s">
        <v>12429</v>
      </c>
      <c r="B5290" t="s">
        <v>952</v>
      </c>
      <c r="C5290">
        <v>1</v>
      </c>
      <c r="D5290" t="s">
        <v>1189</v>
      </c>
      <c r="E5290" t="s">
        <v>33</v>
      </c>
      <c r="F5290" s="1">
        <v>0.375</v>
      </c>
      <c r="G5290" t="s">
        <v>12433</v>
      </c>
      <c r="H5290" t="s">
        <v>5744</v>
      </c>
      <c r="I5290">
        <v>420</v>
      </c>
      <c r="J5290">
        <v>7</v>
      </c>
      <c r="K5290" s="4">
        <v>9.9999999999999995E+33</v>
      </c>
      <c r="L5290" t="s">
        <v>12430</v>
      </c>
      <c r="M5290" t="s">
        <v>915</v>
      </c>
      <c r="N5290" t="s">
        <v>9821</v>
      </c>
      <c r="O5290" t="s">
        <v>25</v>
      </c>
      <c r="P5290" t="s">
        <v>180</v>
      </c>
      <c r="Q5290" t="s">
        <v>5750</v>
      </c>
    </row>
    <row r="5291" spans="1:17" x14ac:dyDescent="0.25">
      <c r="A5291" t="s">
        <v>12434</v>
      </c>
      <c r="B5291" t="s">
        <v>179</v>
      </c>
      <c r="C5291">
        <v>1</v>
      </c>
      <c r="D5291" t="s">
        <v>1189</v>
      </c>
      <c r="E5291" t="s">
        <v>19</v>
      </c>
      <c r="F5291" s="1">
        <v>0.375</v>
      </c>
      <c r="G5291" t="s">
        <v>12435</v>
      </c>
      <c r="H5291" t="s">
        <v>5751</v>
      </c>
      <c r="I5291">
        <v>420</v>
      </c>
      <c r="J5291">
        <v>5</v>
      </c>
      <c r="K5291" s="4">
        <v>9.9999999999999998E+23</v>
      </c>
      <c r="L5291" t="s">
        <v>12436</v>
      </c>
      <c r="M5291" t="s">
        <v>915</v>
      </c>
      <c r="N5291" t="s">
        <v>9821</v>
      </c>
      <c r="O5291" t="s">
        <v>66</v>
      </c>
      <c r="P5291" t="s">
        <v>180</v>
      </c>
      <c r="Q5291" t="s">
        <v>5752</v>
      </c>
    </row>
    <row r="5292" spans="1:17" x14ac:dyDescent="0.25">
      <c r="A5292" t="s">
        <v>12434</v>
      </c>
      <c r="B5292" t="s">
        <v>713</v>
      </c>
      <c r="C5292">
        <v>1</v>
      </c>
      <c r="D5292" t="s">
        <v>1189</v>
      </c>
      <c r="E5292" t="s">
        <v>19</v>
      </c>
      <c r="F5292" s="1">
        <v>0.375</v>
      </c>
      <c r="G5292" t="s">
        <v>12437</v>
      </c>
      <c r="H5292" t="s">
        <v>5751</v>
      </c>
      <c r="I5292">
        <v>420</v>
      </c>
      <c r="J5292">
        <v>5</v>
      </c>
      <c r="K5292" s="4">
        <v>1E+16</v>
      </c>
      <c r="L5292" t="s">
        <v>12436</v>
      </c>
      <c r="M5292" t="s">
        <v>915</v>
      </c>
      <c r="N5292" t="s">
        <v>9821</v>
      </c>
      <c r="O5292" t="s">
        <v>66</v>
      </c>
      <c r="P5292" t="s">
        <v>180</v>
      </c>
      <c r="Q5292" t="s">
        <v>5753</v>
      </c>
    </row>
    <row r="5293" spans="1:17" x14ac:dyDescent="0.25">
      <c r="A5293" t="s">
        <v>12438</v>
      </c>
      <c r="B5293" t="s">
        <v>17</v>
      </c>
      <c r="C5293">
        <v>1</v>
      </c>
      <c r="D5293" t="s">
        <v>18</v>
      </c>
      <c r="E5293" t="s">
        <v>33</v>
      </c>
      <c r="F5293" s="1">
        <v>0.375</v>
      </c>
      <c r="G5293" t="s">
        <v>11389</v>
      </c>
      <c r="H5293" t="s">
        <v>38</v>
      </c>
      <c r="I5293">
        <v>420</v>
      </c>
      <c r="J5293">
        <v>1</v>
      </c>
      <c r="K5293" s="4">
        <v>9.9999999999999992E+22</v>
      </c>
      <c r="L5293" t="s">
        <v>38</v>
      </c>
      <c r="M5293" t="s">
        <v>915</v>
      </c>
      <c r="N5293" t="s">
        <v>9821</v>
      </c>
      <c r="O5293" t="s">
        <v>5754</v>
      </c>
      <c r="P5293" t="s">
        <v>20</v>
      </c>
      <c r="Q5293" t="s">
        <v>5755</v>
      </c>
    </row>
    <row r="5294" spans="1:17" x14ac:dyDescent="0.25">
      <c r="A5294" t="s">
        <v>12438</v>
      </c>
      <c r="B5294" t="s">
        <v>28</v>
      </c>
      <c r="C5294">
        <v>1</v>
      </c>
      <c r="D5294" t="s">
        <v>18</v>
      </c>
      <c r="E5294" t="s">
        <v>42</v>
      </c>
      <c r="F5294" s="1">
        <v>0.375</v>
      </c>
      <c r="G5294" t="s">
        <v>11389</v>
      </c>
      <c r="H5294" t="s">
        <v>38</v>
      </c>
      <c r="I5294">
        <v>420</v>
      </c>
      <c r="J5294">
        <v>1</v>
      </c>
      <c r="K5294" s="4">
        <v>9.9999999999999992E+22</v>
      </c>
      <c r="L5294" t="s">
        <v>38</v>
      </c>
      <c r="M5294" t="s">
        <v>915</v>
      </c>
      <c r="N5294" t="s">
        <v>9821</v>
      </c>
      <c r="O5294" t="s">
        <v>5754</v>
      </c>
      <c r="P5294" t="s">
        <v>20</v>
      </c>
      <c r="Q5294" t="s">
        <v>5756</v>
      </c>
    </row>
    <row r="5295" spans="1:17" x14ac:dyDescent="0.25">
      <c r="A5295" t="s">
        <v>12438</v>
      </c>
      <c r="B5295" t="s">
        <v>32</v>
      </c>
      <c r="C5295">
        <v>1</v>
      </c>
      <c r="D5295" t="s">
        <v>18</v>
      </c>
      <c r="E5295" t="s">
        <v>37</v>
      </c>
      <c r="F5295" s="1">
        <v>0.375</v>
      </c>
      <c r="G5295" t="s">
        <v>11389</v>
      </c>
      <c r="H5295" t="s">
        <v>38</v>
      </c>
      <c r="I5295">
        <v>420</v>
      </c>
      <c r="J5295">
        <v>1</v>
      </c>
      <c r="K5295" s="4">
        <v>9.9999999999999992E+22</v>
      </c>
      <c r="L5295" t="s">
        <v>38</v>
      </c>
      <c r="M5295" t="s">
        <v>915</v>
      </c>
      <c r="N5295" t="s">
        <v>9821</v>
      </c>
      <c r="O5295" t="s">
        <v>5754</v>
      </c>
      <c r="P5295" t="s">
        <v>20</v>
      </c>
      <c r="Q5295" t="s">
        <v>5757</v>
      </c>
    </row>
    <row r="5296" spans="1:17" x14ac:dyDescent="0.25">
      <c r="A5296" t="s">
        <v>12439</v>
      </c>
      <c r="B5296" t="s">
        <v>17</v>
      </c>
      <c r="C5296">
        <v>1</v>
      </c>
      <c r="D5296" t="s">
        <v>18</v>
      </c>
      <c r="E5296" t="s">
        <v>33</v>
      </c>
      <c r="F5296" s="1">
        <v>0.375</v>
      </c>
      <c r="G5296" t="s">
        <v>11389</v>
      </c>
      <c r="H5296" t="s">
        <v>38</v>
      </c>
      <c r="I5296">
        <v>420</v>
      </c>
      <c r="J5296">
        <v>0</v>
      </c>
      <c r="K5296" s="4">
        <v>1000000000000000</v>
      </c>
      <c r="L5296" t="s">
        <v>38</v>
      </c>
      <c r="M5296" t="s">
        <v>915</v>
      </c>
      <c r="N5296" t="s">
        <v>9821</v>
      </c>
      <c r="O5296" t="s">
        <v>5758</v>
      </c>
      <c r="P5296" t="s">
        <v>20</v>
      </c>
      <c r="Q5296" t="s">
        <v>5759</v>
      </c>
    </row>
    <row r="5297" spans="1:17" x14ac:dyDescent="0.25">
      <c r="A5297" t="s">
        <v>12439</v>
      </c>
      <c r="B5297" t="s">
        <v>28</v>
      </c>
      <c r="C5297">
        <v>1</v>
      </c>
      <c r="D5297" t="s">
        <v>18</v>
      </c>
      <c r="E5297" t="s">
        <v>42</v>
      </c>
      <c r="F5297" s="1">
        <v>0.375</v>
      </c>
      <c r="G5297" t="s">
        <v>11365</v>
      </c>
      <c r="H5297" t="s">
        <v>38</v>
      </c>
      <c r="I5297">
        <v>420</v>
      </c>
      <c r="J5297">
        <v>0</v>
      </c>
      <c r="K5297" s="4">
        <v>1000000000000000</v>
      </c>
      <c r="L5297" t="s">
        <v>38</v>
      </c>
      <c r="M5297" t="s">
        <v>915</v>
      </c>
      <c r="N5297" t="s">
        <v>9821</v>
      </c>
      <c r="O5297" t="s">
        <v>5758</v>
      </c>
      <c r="P5297" t="s">
        <v>20</v>
      </c>
      <c r="Q5297" t="s">
        <v>5760</v>
      </c>
    </row>
    <row r="5298" spans="1:17" x14ac:dyDescent="0.25">
      <c r="A5298" t="s">
        <v>12439</v>
      </c>
      <c r="B5298" t="s">
        <v>32</v>
      </c>
      <c r="C5298">
        <v>1</v>
      </c>
      <c r="D5298" t="s">
        <v>18</v>
      </c>
      <c r="E5298" t="s">
        <v>37</v>
      </c>
      <c r="F5298" s="1">
        <v>0.375</v>
      </c>
      <c r="G5298" t="s">
        <v>11365</v>
      </c>
      <c r="H5298" t="s">
        <v>38</v>
      </c>
      <c r="I5298">
        <v>420</v>
      </c>
      <c r="J5298">
        <v>0</v>
      </c>
      <c r="K5298" s="4">
        <v>1000000000000000</v>
      </c>
      <c r="L5298" t="s">
        <v>38</v>
      </c>
      <c r="M5298" t="s">
        <v>915</v>
      </c>
      <c r="N5298" t="s">
        <v>9821</v>
      </c>
      <c r="O5298" t="s">
        <v>5758</v>
      </c>
      <c r="P5298" t="s">
        <v>20</v>
      </c>
      <c r="Q5298" t="s">
        <v>5761</v>
      </c>
    </row>
    <row r="5299" spans="1:17" x14ac:dyDescent="0.25">
      <c r="A5299" t="s">
        <v>12440</v>
      </c>
      <c r="B5299" t="s">
        <v>17</v>
      </c>
      <c r="C5299">
        <v>1</v>
      </c>
      <c r="D5299" t="s">
        <v>1189</v>
      </c>
      <c r="E5299" t="s">
        <v>19</v>
      </c>
      <c r="F5299" s="1">
        <v>0.375</v>
      </c>
      <c r="G5299" t="s">
        <v>10652</v>
      </c>
      <c r="H5299" t="s">
        <v>5762</v>
      </c>
      <c r="I5299">
        <v>480</v>
      </c>
      <c r="J5299">
        <v>18</v>
      </c>
      <c r="K5299" s="4">
        <v>1E+42</v>
      </c>
      <c r="L5299" t="s">
        <v>12441</v>
      </c>
      <c r="M5299" t="s">
        <v>915</v>
      </c>
      <c r="N5299" t="s">
        <v>9821</v>
      </c>
      <c r="O5299" t="s">
        <v>5763</v>
      </c>
      <c r="P5299" t="s">
        <v>20</v>
      </c>
      <c r="Q5299" t="s">
        <v>5764</v>
      </c>
    </row>
    <row r="5300" spans="1:17" x14ac:dyDescent="0.25">
      <c r="A5300" t="s">
        <v>12440</v>
      </c>
      <c r="B5300" t="s">
        <v>28</v>
      </c>
      <c r="C5300">
        <v>1</v>
      </c>
      <c r="D5300" t="s">
        <v>1189</v>
      </c>
      <c r="E5300" t="s">
        <v>29</v>
      </c>
      <c r="F5300" s="1">
        <v>0.375</v>
      </c>
      <c r="G5300" t="s">
        <v>10652</v>
      </c>
      <c r="H5300" t="s">
        <v>5762</v>
      </c>
      <c r="I5300">
        <v>480</v>
      </c>
      <c r="J5300">
        <v>18</v>
      </c>
      <c r="K5300" s="4">
        <v>1E+42</v>
      </c>
      <c r="L5300" t="s">
        <v>12441</v>
      </c>
      <c r="M5300" t="s">
        <v>915</v>
      </c>
      <c r="N5300" t="s">
        <v>9821</v>
      </c>
      <c r="O5300" t="s">
        <v>5763</v>
      </c>
      <c r="P5300" t="s">
        <v>20</v>
      </c>
      <c r="Q5300" t="s">
        <v>5765</v>
      </c>
    </row>
    <row r="5301" spans="1:17" x14ac:dyDescent="0.25">
      <c r="A5301" t="s">
        <v>12440</v>
      </c>
      <c r="B5301" t="s">
        <v>32</v>
      </c>
      <c r="C5301">
        <v>1</v>
      </c>
      <c r="D5301" t="s">
        <v>1189</v>
      </c>
      <c r="E5301" t="s">
        <v>33</v>
      </c>
      <c r="F5301" s="1">
        <v>0.375</v>
      </c>
      <c r="G5301" t="s">
        <v>10385</v>
      </c>
      <c r="H5301" t="s">
        <v>5762</v>
      </c>
      <c r="I5301">
        <v>480</v>
      </c>
      <c r="J5301">
        <v>18</v>
      </c>
      <c r="K5301" s="4">
        <v>1E+42</v>
      </c>
      <c r="L5301" t="s">
        <v>12441</v>
      </c>
      <c r="M5301" t="s">
        <v>915</v>
      </c>
      <c r="N5301" t="s">
        <v>9821</v>
      </c>
      <c r="O5301" t="s">
        <v>5763</v>
      </c>
      <c r="P5301" t="s">
        <v>20</v>
      </c>
      <c r="Q5301" t="s">
        <v>5766</v>
      </c>
    </row>
    <row r="5302" spans="1:17" x14ac:dyDescent="0.25">
      <c r="A5302" t="s">
        <v>12440</v>
      </c>
      <c r="B5302" t="s">
        <v>479</v>
      </c>
      <c r="C5302">
        <v>1</v>
      </c>
      <c r="D5302" t="s">
        <v>1189</v>
      </c>
      <c r="E5302" t="s">
        <v>19</v>
      </c>
      <c r="F5302" s="1">
        <v>0.375</v>
      </c>
      <c r="G5302" t="s">
        <v>10652</v>
      </c>
      <c r="H5302" t="s">
        <v>5762</v>
      </c>
      <c r="I5302">
        <v>480</v>
      </c>
      <c r="J5302">
        <v>18</v>
      </c>
      <c r="K5302" s="4">
        <v>9.9999999999999995E+33</v>
      </c>
      <c r="L5302" t="s">
        <v>12441</v>
      </c>
      <c r="M5302" t="s">
        <v>915</v>
      </c>
      <c r="N5302" t="s">
        <v>9821</v>
      </c>
      <c r="O5302" t="s">
        <v>5763</v>
      </c>
      <c r="P5302" t="s">
        <v>20</v>
      </c>
      <c r="Q5302" t="s">
        <v>5767</v>
      </c>
    </row>
    <row r="5303" spans="1:17" x14ac:dyDescent="0.25">
      <c r="A5303" t="s">
        <v>12440</v>
      </c>
      <c r="B5303" t="s">
        <v>502</v>
      </c>
      <c r="C5303">
        <v>1</v>
      </c>
      <c r="D5303" t="s">
        <v>1189</v>
      </c>
      <c r="E5303" t="s">
        <v>29</v>
      </c>
      <c r="F5303" s="1">
        <v>0.375</v>
      </c>
      <c r="G5303" t="s">
        <v>10652</v>
      </c>
      <c r="H5303" t="s">
        <v>5762</v>
      </c>
      <c r="I5303">
        <v>480</v>
      </c>
      <c r="J5303">
        <v>18</v>
      </c>
      <c r="K5303" s="4">
        <v>9.9999999999999995E+33</v>
      </c>
      <c r="L5303" t="s">
        <v>12441</v>
      </c>
      <c r="M5303" t="s">
        <v>915</v>
      </c>
      <c r="N5303" t="s">
        <v>9821</v>
      </c>
      <c r="O5303" t="s">
        <v>5763</v>
      </c>
      <c r="P5303" t="s">
        <v>20</v>
      </c>
      <c r="Q5303" t="s">
        <v>5768</v>
      </c>
    </row>
    <row r="5304" spans="1:17" x14ac:dyDescent="0.25">
      <c r="A5304" t="s">
        <v>12440</v>
      </c>
      <c r="B5304" t="s">
        <v>504</v>
      </c>
      <c r="C5304">
        <v>1</v>
      </c>
      <c r="D5304" t="s">
        <v>1189</v>
      </c>
      <c r="E5304" t="s">
        <v>33</v>
      </c>
      <c r="F5304" s="1">
        <v>0.375</v>
      </c>
      <c r="G5304" t="s">
        <v>10652</v>
      </c>
      <c r="H5304" t="s">
        <v>5762</v>
      </c>
      <c r="I5304">
        <v>480</v>
      </c>
      <c r="J5304">
        <v>18</v>
      </c>
      <c r="K5304" s="4">
        <v>9.9999999999999995E+33</v>
      </c>
      <c r="L5304" t="s">
        <v>12441</v>
      </c>
      <c r="M5304" t="s">
        <v>915</v>
      </c>
      <c r="N5304" t="s">
        <v>9821</v>
      </c>
      <c r="O5304" t="s">
        <v>5763</v>
      </c>
      <c r="P5304" t="s">
        <v>20</v>
      </c>
      <c r="Q5304" t="s">
        <v>5769</v>
      </c>
    </row>
    <row r="5305" spans="1:17" x14ac:dyDescent="0.25">
      <c r="A5305" t="s">
        <v>12442</v>
      </c>
      <c r="B5305" t="s">
        <v>17</v>
      </c>
      <c r="C5305">
        <v>1</v>
      </c>
      <c r="D5305" t="s">
        <v>1189</v>
      </c>
      <c r="E5305" t="s">
        <v>19</v>
      </c>
      <c r="F5305" s="1">
        <v>0.375</v>
      </c>
      <c r="G5305" t="s">
        <v>10652</v>
      </c>
      <c r="H5305" t="s">
        <v>5762</v>
      </c>
      <c r="I5305">
        <v>480</v>
      </c>
      <c r="J5305">
        <v>11</v>
      </c>
      <c r="K5305" s="4">
        <v>1E+21</v>
      </c>
      <c r="L5305" t="s">
        <v>12443</v>
      </c>
      <c r="M5305" t="s">
        <v>915</v>
      </c>
      <c r="N5305" t="s">
        <v>9821</v>
      </c>
      <c r="O5305" t="s">
        <v>5754</v>
      </c>
      <c r="P5305" t="s">
        <v>20</v>
      </c>
      <c r="Q5305" t="s">
        <v>5770</v>
      </c>
    </row>
    <row r="5306" spans="1:17" x14ac:dyDescent="0.25">
      <c r="A5306" t="s">
        <v>12442</v>
      </c>
      <c r="B5306" t="s">
        <v>28</v>
      </c>
      <c r="C5306">
        <v>1</v>
      </c>
      <c r="D5306" t="s">
        <v>1189</v>
      </c>
      <c r="E5306" t="s">
        <v>29</v>
      </c>
      <c r="F5306" s="1">
        <v>0.375</v>
      </c>
      <c r="G5306" t="s">
        <v>10652</v>
      </c>
      <c r="H5306" t="s">
        <v>5762</v>
      </c>
      <c r="I5306">
        <v>480</v>
      </c>
      <c r="J5306">
        <v>11</v>
      </c>
      <c r="K5306" s="4">
        <v>1E+21</v>
      </c>
      <c r="L5306" t="s">
        <v>12443</v>
      </c>
      <c r="M5306" t="s">
        <v>915</v>
      </c>
      <c r="N5306" t="s">
        <v>9821</v>
      </c>
      <c r="O5306" t="s">
        <v>5754</v>
      </c>
      <c r="P5306" t="s">
        <v>20</v>
      </c>
      <c r="Q5306" t="s">
        <v>5771</v>
      </c>
    </row>
    <row r="5307" spans="1:17" x14ac:dyDescent="0.25">
      <c r="A5307" t="s">
        <v>12442</v>
      </c>
      <c r="B5307" t="s">
        <v>32</v>
      </c>
      <c r="C5307">
        <v>1</v>
      </c>
      <c r="D5307" t="s">
        <v>1189</v>
      </c>
      <c r="E5307" t="s">
        <v>33</v>
      </c>
      <c r="F5307" s="1">
        <v>0.375</v>
      </c>
      <c r="G5307" t="s">
        <v>10652</v>
      </c>
      <c r="H5307" t="s">
        <v>5762</v>
      </c>
      <c r="I5307">
        <v>480</v>
      </c>
      <c r="J5307">
        <v>11</v>
      </c>
      <c r="K5307" s="4">
        <v>1E+21</v>
      </c>
      <c r="L5307" t="s">
        <v>12443</v>
      </c>
      <c r="M5307" t="s">
        <v>915</v>
      </c>
      <c r="N5307" t="s">
        <v>9821</v>
      </c>
      <c r="O5307" t="s">
        <v>5754</v>
      </c>
      <c r="P5307" t="s">
        <v>20</v>
      </c>
      <c r="Q5307" t="s">
        <v>5772</v>
      </c>
    </row>
    <row r="5308" spans="1:17" x14ac:dyDescent="0.25">
      <c r="A5308" t="s">
        <v>12442</v>
      </c>
      <c r="B5308" t="s">
        <v>479</v>
      </c>
      <c r="C5308">
        <v>1</v>
      </c>
      <c r="D5308" t="s">
        <v>1189</v>
      </c>
      <c r="E5308" t="s">
        <v>19</v>
      </c>
      <c r="F5308" s="1">
        <v>0.375</v>
      </c>
      <c r="G5308" t="s">
        <v>10652</v>
      </c>
      <c r="H5308" t="s">
        <v>5762</v>
      </c>
      <c r="I5308">
        <v>480</v>
      </c>
      <c r="J5308">
        <v>11</v>
      </c>
      <c r="K5308" s="4">
        <v>10000000000000</v>
      </c>
      <c r="L5308" t="s">
        <v>12443</v>
      </c>
      <c r="M5308" t="s">
        <v>915</v>
      </c>
      <c r="N5308" t="s">
        <v>9821</v>
      </c>
      <c r="O5308" t="s">
        <v>5754</v>
      </c>
      <c r="P5308" t="s">
        <v>20</v>
      </c>
      <c r="Q5308" t="s">
        <v>5773</v>
      </c>
    </row>
    <row r="5309" spans="1:17" x14ac:dyDescent="0.25">
      <c r="A5309" t="s">
        <v>12442</v>
      </c>
      <c r="B5309" t="s">
        <v>502</v>
      </c>
      <c r="C5309">
        <v>1</v>
      </c>
      <c r="D5309" t="s">
        <v>1189</v>
      </c>
      <c r="E5309" t="s">
        <v>29</v>
      </c>
      <c r="F5309" s="1">
        <v>0.375</v>
      </c>
      <c r="G5309" t="s">
        <v>10652</v>
      </c>
      <c r="H5309" t="s">
        <v>5762</v>
      </c>
      <c r="I5309">
        <v>480</v>
      </c>
      <c r="J5309">
        <v>11</v>
      </c>
      <c r="K5309" s="4">
        <v>10000000000000</v>
      </c>
      <c r="L5309" t="s">
        <v>12443</v>
      </c>
      <c r="M5309" t="s">
        <v>915</v>
      </c>
      <c r="N5309" t="s">
        <v>9821</v>
      </c>
      <c r="O5309" t="s">
        <v>5754</v>
      </c>
      <c r="P5309" t="s">
        <v>20</v>
      </c>
      <c r="Q5309" t="s">
        <v>5774</v>
      </c>
    </row>
    <row r="5310" spans="1:17" x14ac:dyDescent="0.25">
      <c r="A5310" t="s">
        <v>12442</v>
      </c>
      <c r="B5310" t="s">
        <v>504</v>
      </c>
      <c r="C5310">
        <v>1</v>
      </c>
      <c r="D5310" t="s">
        <v>1189</v>
      </c>
      <c r="E5310" t="s">
        <v>33</v>
      </c>
      <c r="F5310" s="1">
        <v>0.375</v>
      </c>
      <c r="G5310" t="s">
        <v>10652</v>
      </c>
      <c r="H5310" t="s">
        <v>5762</v>
      </c>
      <c r="I5310">
        <v>480</v>
      </c>
      <c r="J5310">
        <v>11</v>
      </c>
      <c r="K5310" s="4">
        <v>10000000000000</v>
      </c>
      <c r="L5310" t="s">
        <v>12443</v>
      </c>
      <c r="M5310" t="s">
        <v>915</v>
      </c>
      <c r="N5310" t="s">
        <v>9821</v>
      </c>
      <c r="O5310" t="s">
        <v>5754</v>
      </c>
      <c r="P5310" t="s">
        <v>20</v>
      </c>
      <c r="Q5310" t="s">
        <v>5775</v>
      </c>
    </row>
    <row r="5311" spans="1:17" x14ac:dyDescent="0.25">
      <c r="A5311" t="s">
        <v>12444</v>
      </c>
      <c r="B5311" t="s">
        <v>17</v>
      </c>
      <c r="C5311">
        <v>1</v>
      </c>
      <c r="D5311" t="s">
        <v>1189</v>
      </c>
      <c r="E5311" t="s">
        <v>33</v>
      </c>
      <c r="F5311" s="1">
        <v>0.375</v>
      </c>
      <c r="G5311" t="s">
        <v>9841</v>
      </c>
      <c r="H5311" t="s">
        <v>5762</v>
      </c>
      <c r="I5311">
        <v>480</v>
      </c>
      <c r="J5311">
        <v>12</v>
      </c>
      <c r="K5311" s="4">
        <v>9.9999999999999998E+23</v>
      </c>
      <c r="L5311" t="s">
        <v>12445</v>
      </c>
      <c r="M5311" t="s">
        <v>915</v>
      </c>
      <c r="N5311" t="s">
        <v>9821</v>
      </c>
      <c r="O5311" t="s">
        <v>66</v>
      </c>
      <c r="P5311" t="s">
        <v>20</v>
      </c>
      <c r="Q5311" t="s">
        <v>5776</v>
      </c>
    </row>
    <row r="5312" spans="1:17" x14ac:dyDescent="0.25">
      <c r="A5312" t="s">
        <v>12444</v>
      </c>
      <c r="B5312" t="s">
        <v>28</v>
      </c>
      <c r="C5312">
        <v>1</v>
      </c>
      <c r="D5312" t="s">
        <v>1189</v>
      </c>
      <c r="E5312" t="s">
        <v>42</v>
      </c>
      <c r="F5312" s="1">
        <v>0.375</v>
      </c>
      <c r="G5312" t="s">
        <v>10630</v>
      </c>
      <c r="H5312" t="s">
        <v>5762</v>
      </c>
      <c r="I5312">
        <v>480</v>
      </c>
      <c r="J5312">
        <v>12</v>
      </c>
      <c r="K5312" s="4">
        <v>9.9999999999999998E+23</v>
      </c>
      <c r="L5312" t="s">
        <v>12445</v>
      </c>
      <c r="M5312" t="s">
        <v>915</v>
      </c>
      <c r="N5312" t="s">
        <v>9821</v>
      </c>
      <c r="O5312" t="s">
        <v>66</v>
      </c>
      <c r="P5312" t="s">
        <v>20</v>
      </c>
      <c r="Q5312" t="s">
        <v>5777</v>
      </c>
    </row>
    <row r="5313" spans="1:17" x14ac:dyDescent="0.25">
      <c r="A5313" t="s">
        <v>12444</v>
      </c>
      <c r="B5313" t="s">
        <v>32</v>
      </c>
      <c r="C5313">
        <v>1</v>
      </c>
      <c r="D5313" t="s">
        <v>1189</v>
      </c>
      <c r="E5313" t="s">
        <v>37</v>
      </c>
      <c r="F5313" s="1">
        <v>0.375</v>
      </c>
      <c r="G5313" t="s">
        <v>9841</v>
      </c>
      <c r="H5313" t="s">
        <v>5762</v>
      </c>
      <c r="I5313">
        <v>480</v>
      </c>
      <c r="J5313">
        <v>12</v>
      </c>
      <c r="K5313" s="4">
        <v>9.9999999999999998E+23</v>
      </c>
      <c r="L5313" t="s">
        <v>12445</v>
      </c>
      <c r="M5313" t="s">
        <v>915</v>
      </c>
      <c r="N5313" t="s">
        <v>9821</v>
      </c>
      <c r="O5313" t="s">
        <v>66</v>
      </c>
      <c r="P5313" t="s">
        <v>20</v>
      </c>
      <c r="Q5313" t="s">
        <v>5778</v>
      </c>
    </row>
    <row r="5314" spans="1:17" x14ac:dyDescent="0.25">
      <c r="A5314" t="s">
        <v>12444</v>
      </c>
      <c r="B5314" t="s">
        <v>479</v>
      </c>
      <c r="C5314">
        <v>1</v>
      </c>
      <c r="D5314" t="s">
        <v>1189</v>
      </c>
      <c r="E5314" t="s">
        <v>19</v>
      </c>
      <c r="F5314" s="1">
        <v>0.375</v>
      </c>
      <c r="G5314" t="s">
        <v>10652</v>
      </c>
      <c r="H5314" t="s">
        <v>5762</v>
      </c>
      <c r="I5314">
        <v>480</v>
      </c>
      <c r="J5314">
        <v>12</v>
      </c>
      <c r="K5314" s="4">
        <v>100000000000</v>
      </c>
      <c r="L5314" t="s">
        <v>12445</v>
      </c>
      <c r="M5314" t="s">
        <v>915</v>
      </c>
      <c r="N5314" t="s">
        <v>9821</v>
      </c>
      <c r="O5314" t="s">
        <v>66</v>
      </c>
      <c r="P5314" t="s">
        <v>20</v>
      </c>
      <c r="Q5314" t="s">
        <v>5779</v>
      </c>
    </row>
    <row r="5315" spans="1:17" x14ac:dyDescent="0.25">
      <c r="A5315" t="s">
        <v>12444</v>
      </c>
      <c r="B5315" t="s">
        <v>502</v>
      </c>
      <c r="C5315">
        <v>1</v>
      </c>
      <c r="D5315" t="s">
        <v>1189</v>
      </c>
      <c r="E5315" t="s">
        <v>29</v>
      </c>
      <c r="F5315" s="1">
        <v>0.375</v>
      </c>
      <c r="G5315" t="s">
        <v>10652</v>
      </c>
      <c r="H5315" t="s">
        <v>5762</v>
      </c>
      <c r="I5315">
        <v>480</v>
      </c>
      <c r="J5315">
        <v>12</v>
      </c>
      <c r="K5315" s="4">
        <v>100000000000</v>
      </c>
      <c r="L5315" t="s">
        <v>12445</v>
      </c>
      <c r="M5315" t="s">
        <v>915</v>
      </c>
      <c r="N5315" t="s">
        <v>9821</v>
      </c>
      <c r="O5315" t="s">
        <v>66</v>
      </c>
      <c r="P5315" t="s">
        <v>20</v>
      </c>
      <c r="Q5315" t="s">
        <v>5780</v>
      </c>
    </row>
    <row r="5316" spans="1:17" x14ac:dyDescent="0.25">
      <c r="A5316" t="s">
        <v>12444</v>
      </c>
      <c r="B5316" t="s">
        <v>504</v>
      </c>
      <c r="C5316">
        <v>1</v>
      </c>
      <c r="D5316" t="s">
        <v>1189</v>
      </c>
      <c r="E5316" t="s">
        <v>33</v>
      </c>
      <c r="F5316" s="1">
        <v>0.375</v>
      </c>
      <c r="G5316" t="s">
        <v>9841</v>
      </c>
      <c r="H5316" t="s">
        <v>5762</v>
      </c>
      <c r="I5316">
        <v>480</v>
      </c>
      <c r="J5316">
        <v>12</v>
      </c>
      <c r="K5316" s="4">
        <v>100000000000</v>
      </c>
      <c r="L5316" t="s">
        <v>12445</v>
      </c>
      <c r="M5316" t="s">
        <v>915</v>
      </c>
      <c r="N5316" t="s">
        <v>9821</v>
      </c>
      <c r="O5316" t="s">
        <v>66</v>
      </c>
      <c r="P5316" t="s">
        <v>20</v>
      </c>
      <c r="Q5316" t="s">
        <v>5781</v>
      </c>
    </row>
    <row r="5317" spans="1:17" x14ac:dyDescent="0.25">
      <c r="A5317" t="s">
        <v>12446</v>
      </c>
      <c r="B5317" t="s">
        <v>17</v>
      </c>
      <c r="C5317">
        <v>1</v>
      </c>
      <c r="D5317" t="s">
        <v>18</v>
      </c>
      <c r="E5317" t="s">
        <v>33</v>
      </c>
      <c r="F5317" s="1">
        <v>0.375</v>
      </c>
      <c r="G5317" t="s">
        <v>10381</v>
      </c>
      <c r="H5317" t="s">
        <v>12447</v>
      </c>
      <c r="I5317">
        <v>450</v>
      </c>
      <c r="J5317">
        <v>12</v>
      </c>
      <c r="K5317" s="4">
        <v>1E+43</v>
      </c>
      <c r="L5317" t="s">
        <v>12448</v>
      </c>
      <c r="M5317" t="s">
        <v>915</v>
      </c>
      <c r="N5317" t="s">
        <v>9821</v>
      </c>
      <c r="O5317" t="s">
        <v>25</v>
      </c>
      <c r="P5317" t="s">
        <v>20</v>
      </c>
      <c r="Q5317" t="s">
        <v>5782</v>
      </c>
    </row>
    <row r="5318" spans="1:17" x14ac:dyDescent="0.25">
      <c r="A5318" t="s">
        <v>12446</v>
      </c>
      <c r="B5318" t="s">
        <v>28</v>
      </c>
      <c r="C5318">
        <v>1</v>
      </c>
      <c r="D5318" t="s">
        <v>18</v>
      </c>
      <c r="E5318" t="s">
        <v>42</v>
      </c>
      <c r="F5318" s="1">
        <v>0.375</v>
      </c>
      <c r="G5318" t="s">
        <v>10381</v>
      </c>
      <c r="H5318" t="s">
        <v>12449</v>
      </c>
      <c r="I5318">
        <v>450</v>
      </c>
      <c r="J5318">
        <v>12</v>
      </c>
      <c r="K5318" s="4">
        <v>1E+43</v>
      </c>
      <c r="L5318" t="s">
        <v>12448</v>
      </c>
      <c r="M5318" t="s">
        <v>915</v>
      </c>
      <c r="N5318" t="s">
        <v>9821</v>
      </c>
      <c r="O5318" t="s">
        <v>25</v>
      </c>
      <c r="P5318" t="s">
        <v>20</v>
      </c>
      <c r="Q5318" t="s">
        <v>5783</v>
      </c>
    </row>
    <row r="5319" spans="1:17" x14ac:dyDescent="0.25">
      <c r="A5319" t="s">
        <v>12446</v>
      </c>
      <c r="B5319" t="s">
        <v>32</v>
      </c>
      <c r="C5319">
        <v>1</v>
      </c>
      <c r="D5319" t="s">
        <v>18</v>
      </c>
      <c r="E5319" t="s">
        <v>42</v>
      </c>
      <c r="F5319" s="1">
        <v>0.375</v>
      </c>
      <c r="G5319" t="s">
        <v>10381</v>
      </c>
      <c r="H5319" t="s">
        <v>12450</v>
      </c>
      <c r="I5319">
        <v>450</v>
      </c>
      <c r="J5319">
        <v>12</v>
      </c>
      <c r="K5319" s="4">
        <v>9.9999999999999998E+37</v>
      </c>
      <c r="L5319" t="s">
        <v>12448</v>
      </c>
      <c r="M5319" t="s">
        <v>915</v>
      </c>
      <c r="N5319" t="s">
        <v>9821</v>
      </c>
      <c r="O5319" t="s">
        <v>25</v>
      </c>
      <c r="P5319" t="s">
        <v>20</v>
      </c>
      <c r="Q5319" t="s">
        <v>5784</v>
      </c>
    </row>
    <row r="5320" spans="1:17" x14ac:dyDescent="0.25">
      <c r="A5320" t="s">
        <v>12446</v>
      </c>
      <c r="B5320" t="s">
        <v>479</v>
      </c>
      <c r="C5320">
        <v>1</v>
      </c>
      <c r="D5320" t="s">
        <v>18</v>
      </c>
      <c r="E5320" t="s">
        <v>37</v>
      </c>
      <c r="F5320" s="1">
        <v>0.375</v>
      </c>
      <c r="G5320" t="s">
        <v>10381</v>
      </c>
      <c r="H5320" t="s">
        <v>12451</v>
      </c>
      <c r="I5320">
        <v>360</v>
      </c>
      <c r="J5320">
        <v>12</v>
      </c>
      <c r="K5320" s="4">
        <v>9.9999999999999998E+37</v>
      </c>
      <c r="L5320" t="s">
        <v>12448</v>
      </c>
      <c r="M5320" t="s">
        <v>915</v>
      </c>
      <c r="N5320" t="s">
        <v>9821</v>
      </c>
      <c r="O5320" t="s">
        <v>25</v>
      </c>
      <c r="P5320" t="s">
        <v>20</v>
      </c>
      <c r="Q5320" t="s">
        <v>5785</v>
      </c>
    </row>
    <row r="5321" spans="1:17" x14ac:dyDescent="0.25">
      <c r="A5321" t="s">
        <v>12446</v>
      </c>
      <c r="B5321" t="s">
        <v>502</v>
      </c>
      <c r="C5321">
        <v>1</v>
      </c>
      <c r="D5321" t="s">
        <v>18</v>
      </c>
      <c r="E5321" t="s">
        <v>42</v>
      </c>
      <c r="F5321" s="1">
        <v>0.375</v>
      </c>
      <c r="G5321" t="s">
        <v>10381</v>
      </c>
      <c r="H5321" t="s">
        <v>12452</v>
      </c>
      <c r="I5321">
        <v>450</v>
      </c>
      <c r="J5321">
        <v>12</v>
      </c>
      <c r="K5321" s="4">
        <v>9.9999999999999995E+33</v>
      </c>
      <c r="L5321" t="s">
        <v>12448</v>
      </c>
      <c r="M5321" t="s">
        <v>915</v>
      </c>
      <c r="N5321" t="s">
        <v>9821</v>
      </c>
      <c r="O5321" t="s">
        <v>25</v>
      </c>
      <c r="P5321" t="s">
        <v>20</v>
      </c>
      <c r="Q5321" t="s">
        <v>5786</v>
      </c>
    </row>
    <row r="5322" spans="1:17" x14ac:dyDescent="0.25">
      <c r="A5322" t="s">
        <v>12446</v>
      </c>
      <c r="B5322" t="s">
        <v>504</v>
      </c>
      <c r="C5322">
        <v>1</v>
      </c>
      <c r="D5322" t="s">
        <v>18</v>
      </c>
      <c r="E5322" t="s">
        <v>37</v>
      </c>
      <c r="F5322" s="1">
        <v>0.375</v>
      </c>
      <c r="G5322" t="s">
        <v>10381</v>
      </c>
      <c r="H5322" t="s">
        <v>12453</v>
      </c>
      <c r="I5322">
        <v>450</v>
      </c>
      <c r="J5322">
        <v>12</v>
      </c>
      <c r="K5322" s="4">
        <v>9.9999999999999995E+33</v>
      </c>
      <c r="L5322" t="s">
        <v>12448</v>
      </c>
      <c r="M5322" t="s">
        <v>915</v>
      </c>
      <c r="N5322" t="s">
        <v>9821</v>
      </c>
      <c r="O5322" t="s">
        <v>25</v>
      </c>
      <c r="P5322" t="s">
        <v>20</v>
      </c>
      <c r="Q5322" t="s">
        <v>5787</v>
      </c>
    </row>
    <row r="5323" spans="1:17" x14ac:dyDescent="0.25">
      <c r="A5323" t="s">
        <v>12454</v>
      </c>
      <c r="B5323" t="s">
        <v>17</v>
      </c>
      <c r="C5323">
        <v>1</v>
      </c>
      <c r="D5323" t="s">
        <v>18</v>
      </c>
      <c r="E5323" t="s">
        <v>33</v>
      </c>
      <c r="F5323" s="1">
        <v>0.375</v>
      </c>
      <c r="G5323" t="s">
        <v>10381</v>
      </c>
      <c r="H5323" t="s">
        <v>12455</v>
      </c>
      <c r="I5323">
        <v>450</v>
      </c>
      <c r="J5323">
        <v>4</v>
      </c>
      <c r="K5323" s="4">
        <v>1E+43</v>
      </c>
      <c r="L5323" t="s">
        <v>12448</v>
      </c>
      <c r="M5323" t="s">
        <v>915</v>
      </c>
      <c r="N5323" t="s">
        <v>9821</v>
      </c>
      <c r="O5323" t="s">
        <v>331</v>
      </c>
      <c r="P5323" t="s">
        <v>20</v>
      </c>
      <c r="Q5323" t="s">
        <v>5788</v>
      </c>
    </row>
    <row r="5324" spans="1:17" x14ac:dyDescent="0.25">
      <c r="A5324" t="s">
        <v>12454</v>
      </c>
      <c r="B5324" t="s">
        <v>28</v>
      </c>
      <c r="C5324">
        <v>1</v>
      </c>
      <c r="D5324" t="s">
        <v>18</v>
      </c>
      <c r="E5324" t="s">
        <v>42</v>
      </c>
      <c r="F5324" s="1">
        <v>0.375</v>
      </c>
      <c r="G5324" t="s">
        <v>10381</v>
      </c>
      <c r="H5324" t="s">
        <v>12449</v>
      </c>
      <c r="I5324">
        <v>450</v>
      </c>
      <c r="J5324">
        <v>4</v>
      </c>
      <c r="K5324" s="4">
        <v>1E+43</v>
      </c>
      <c r="L5324" t="s">
        <v>12448</v>
      </c>
      <c r="M5324" t="s">
        <v>915</v>
      </c>
      <c r="N5324" t="s">
        <v>9821</v>
      </c>
      <c r="O5324" t="s">
        <v>331</v>
      </c>
      <c r="P5324" t="s">
        <v>20</v>
      </c>
      <c r="Q5324" t="s">
        <v>5789</v>
      </c>
    </row>
    <row r="5325" spans="1:17" x14ac:dyDescent="0.25">
      <c r="A5325" t="s">
        <v>12454</v>
      </c>
      <c r="B5325" t="s">
        <v>32</v>
      </c>
      <c r="C5325">
        <v>1</v>
      </c>
      <c r="D5325" t="s">
        <v>18</v>
      </c>
      <c r="E5325" t="s">
        <v>42</v>
      </c>
      <c r="F5325" s="1">
        <v>0.375</v>
      </c>
      <c r="G5325" t="s">
        <v>10381</v>
      </c>
      <c r="H5325" t="s">
        <v>12456</v>
      </c>
      <c r="I5325">
        <v>450</v>
      </c>
      <c r="J5325">
        <v>4</v>
      </c>
      <c r="K5325" s="4">
        <v>9.9999999999999998E+37</v>
      </c>
      <c r="L5325" t="s">
        <v>12448</v>
      </c>
      <c r="M5325" t="s">
        <v>915</v>
      </c>
      <c r="N5325" t="s">
        <v>9821</v>
      </c>
      <c r="O5325" t="s">
        <v>331</v>
      </c>
      <c r="P5325" t="s">
        <v>20</v>
      </c>
      <c r="Q5325" t="s">
        <v>5790</v>
      </c>
    </row>
    <row r="5326" spans="1:17" x14ac:dyDescent="0.25">
      <c r="A5326" t="s">
        <v>12454</v>
      </c>
      <c r="B5326" t="s">
        <v>479</v>
      </c>
      <c r="C5326">
        <v>1</v>
      </c>
      <c r="D5326" t="s">
        <v>18</v>
      </c>
      <c r="E5326" t="s">
        <v>37</v>
      </c>
      <c r="F5326" s="1">
        <v>0.375</v>
      </c>
      <c r="G5326" t="s">
        <v>10381</v>
      </c>
      <c r="H5326" t="s">
        <v>12451</v>
      </c>
      <c r="I5326">
        <v>360</v>
      </c>
      <c r="J5326">
        <v>4</v>
      </c>
      <c r="K5326" s="4">
        <v>9.9999999999999998E+37</v>
      </c>
      <c r="L5326" t="s">
        <v>12448</v>
      </c>
      <c r="M5326" t="s">
        <v>915</v>
      </c>
      <c r="N5326" t="s">
        <v>9821</v>
      </c>
      <c r="O5326" t="s">
        <v>331</v>
      </c>
      <c r="P5326" t="s">
        <v>20</v>
      </c>
      <c r="Q5326" t="s">
        <v>5791</v>
      </c>
    </row>
    <row r="5327" spans="1:17" x14ac:dyDescent="0.25">
      <c r="A5327" t="s">
        <v>12454</v>
      </c>
      <c r="B5327" t="s">
        <v>502</v>
      </c>
      <c r="C5327">
        <v>1</v>
      </c>
      <c r="D5327" t="s">
        <v>18</v>
      </c>
      <c r="E5327" t="s">
        <v>42</v>
      </c>
      <c r="F5327" s="1">
        <v>0.375</v>
      </c>
      <c r="G5327" t="s">
        <v>10381</v>
      </c>
      <c r="H5327" t="s">
        <v>12452</v>
      </c>
      <c r="I5327">
        <v>450</v>
      </c>
      <c r="J5327">
        <v>4</v>
      </c>
      <c r="K5327" s="4">
        <v>9.9999999999999995E+33</v>
      </c>
      <c r="L5327" t="s">
        <v>12448</v>
      </c>
      <c r="M5327" t="s">
        <v>915</v>
      </c>
      <c r="N5327" t="s">
        <v>9821</v>
      </c>
      <c r="O5327" t="s">
        <v>331</v>
      </c>
      <c r="P5327" t="s">
        <v>20</v>
      </c>
      <c r="Q5327" t="s">
        <v>5792</v>
      </c>
    </row>
    <row r="5328" spans="1:17" x14ac:dyDescent="0.25">
      <c r="A5328" t="s">
        <v>12454</v>
      </c>
      <c r="B5328" t="s">
        <v>504</v>
      </c>
      <c r="C5328">
        <v>1</v>
      </c>
      <c r="D5328" t="s">
        <v>18</v>
      </c>
      <c r="E5328" t="s">
        <v>37</v>
      </c>
      <c r="F5328" s="1">
        <v>0.375</v>
      </c>
      <c r="G5328" t="s">
        <v>10381</v>
      </c>
      <c r="H5328" t="s">
        <v>12453</v>
      </c>
      <c r="I5328">
        <v>450</v>
      </c>
      <c r="J5328">
        <v>4</v>
      </c>
      <c r="K5328" s="4">
        <v>9.9999999999999995E+33</v>
      </c>
      <c r="L5328" t="s">
        <v>12448</v>
      </c>
      <c r="M5328" t="s">
        <v>915</v>
      </c>
      <c r="N5328" t="s">
        <v>9821</v>
      </c>
      <c r="O5328" t="s">
        <v>331</v>
      </c>
      <c r="P5328" t="s">
        <v>20</v>
      </c>
      <c r="Q5328" t="s">
        <v>5793</v>
      </c>
    </row>
    <row r="5329" spans="1:17" x14ac:dyDescent="0.25">
      <c r="A5329" t="s">
        <v>12457</v>
      </c>
      <c r="B5329" t="s">
        <v>17</v>
      </c>
      <c r="C5329">
        <v>1</v>
      </c>
      <c r="D5329" t="s">
        <v>18</v>
      </c>
      <c r="E5329" t="s">
        <v>19</v>
      </c>
      <c r="F5329" s="1">
        <v>0.375</v>
      </c>
      <c r="G5329" t="s">
        <v>9841</v>
      </c>
      <c r="H5329" t="s">
        <v>12458</v>
      </c>
      <c r="I5329">
        <v>420</v>
      </c>
      <c r="J5329">
        <v>22</v>
      </c>
      <c r="K5329" s="4">
        <v>1E+19</v>
      </c>
      <c r="L5329" t="s">
        <v>12459</v>
      </c>
      <c r="M5329" t="s">
        <v>915</v>
      </c>
      <c r="N5329" t="s">
        <v>9821</v>
      </c>
      <c r="O5329" t="s">
        <v>1383</v>
      </c>
      <c r="P5329" t="s">
        <v>20</v>
      </c>
      <c r="Q5329" t="s">
        <v>5794</v>
      </c>
    </row>
    <row r="5330" spans="1:17" x14ac:dyDescent="0.25">
      <c r="A5330" t="s">
        <v>12457</v>
      </c>
      <c r="B5330" t="s">
        <v>28</v>
      </c>
      <c r="C5330">
        <v>1</v>
      </c>
      <c r="D5330" t="s">
        <v>18</v>
      </c>
      <c r="E5330" t="s">
        <v>29</v>
      </c>
      <c r="F5330" s="1">
        <v>0.375</v>
      </c>
      <c r="G5330" t="s">
        <v>10652</v>
      </c>
      <c r="H5330" t="s">
        <v>12460</v>
      </c>
      <c r="I5330">
        <v>420</v>
      </c>
      <c r="J5330">
        <v>22</v>
      </c>
      <c r="K5330" s="4">
        <v>1E+19</v>
      </c>
      <c r="L5330" t="s">
        <v>12459</v>
      </c>
      <c r="M5330" t="s">
        <v>915</v>
      </c>
      <c r="N5330" t="s">
        <v>9821</v>
      </c>
      <c r="O5330" t="s">
        <v>1383</v>
      </c>
      <c r="P5330" t="s">
        <v>20</v>
      </c>
      <c r="Q5330" t="s">
        <v>5795</v>
      </c>
    </row>
    <row r="5331" spans="1:17" x14ac:dyDescent="0.25">
      <c r="A5331" t="s">
        <v>12457</v>
      </c>
      <c r="B5331" t="s">
        <v>32</v>
      </c>
      <c r="C5331">
        <v>1</v>
      </c>
      <c r="D5331" t="s">
        <v>18</v>
      </c>
      <c r="E5331" t="s">
        <v>33</v>
      </c>
      <c r="F5331" s="1">
        <v>0.375</v>
      </c>
      <c r="G5331" t="s">
        <v>10652</v>
      </c>
      <c r="H5331" t="s">
        <v>12461</v>
      </c>
      <c r="I5331">
        <v>420</v>
      </c>
      <c r="J5331">
        <v>22</v>
      </c>
      <c r="K5331" s="4">
        <v>1E+19</v>
      </c>
      <c r="L5331" t="s">
        <v>12459</v>
      </c>
      <c r="M5331" t="s">
        <v>915</v>
      </c>
      <c r="N5331" t="s">
        <v>9821</v>
      </c>
      <c r="O5331" t="s">
        <v>1383</v>
      </c>
      <c r="P5331" t="s">
        <v>20</v>
      </c>
      <c r="Q5331" t="s">
        <v>5796</v>
      </c>
    </row>
    <row r="5332" spans="1:17" x14ac:dyDescent="0.25">
      <c r="A5332" t="s">
        <v>12457</v>
      </c>
      <c r="B5332" t="s">
        <v>479</v>
      </c>
      <c r="C5332">
        <v>1</v>
      </c>
      <c r="D5332" t="s">
        <v>18</v>
      </c>
      <c r="E5332" t="s">
        <v>19</v>
      </c>
      <c r="F5332" s="1">
        <v>0.375</v>
      </c>
      <c r="G5332" t="s">
        <v>10652</v>
      </c>
      <c r="H5332" t="s">
        <v>12462</v>
      </c>
      <c r="I5332">
        <v>420</v>
      </c>
      <c r="J5332">
        <v>22</v>
      </c>
      <c r="K5332" s="4">
        <v>100000000000000</v>
      </c>
      <c r="L5332" t="s">
        <v>12459</v>
      </c>
      <c r="M5332" t="s">
        <v>915</v>
      </c>
      <c r="N5332" t="s">
        <v>9821</v>
      </c>
      <c r="O5332" t="s">
        <v>1383</v>
      </c>
      <c r="P5332" t="s">
        <v>20</v>
      </c>
      <c r="Q5332" t="s">
        <v>5797</v>
      </c>
    </row>
    <row r="5333" spans="1:17" x14ac:dyDescent="0.25">
      <c r="A5333" t="s">
        <v>12457</v>
      </c>
      <c r="B5333" t="s">
        <v>502</v>
      </c>
      <c r="C5333">
        <v>1</v>
      </c>
      <c r="D5333" t="s">
        <v>18</v>
      </c>
      <c r="E5333" t="s">
        <v>29</v>
      </c>
      <c r="F5333" s="1">
        <v>0.375</v>
      </c>
      <c r="G5333" t="s">
        <v>10652</v>
      </c>
      <c r="H5333" t="s">
        <v>12463</v>
      </c>
      <c r="I5333">
        <v>420</v>
      </c>
      <c r="J5333">
        <v>22</v>
      </c>
      <c r="K5333" s="4">
        <v>100000000000000</v>
      </c>
      <c r="L5333" t="s">
        <v>12459</v>
      </c>
      <c r="M5333" t="s">
        <v>915</v>
      </c>
      <c r="N5333" t="s">
        <v>9821</v>
      </c>
      <c r="O5333" t="s">
        <v>1383</v>
      </c>
      <c r="P5333" t="s">
        <v>20</v>
      </c>
      <c r="Q5333" t="s">
        <v>5798</v>
      </c>
    </row>
    <row r="5334" spans="1:17" x14ac:dyDescent="0.25">
      <c r="A5334" t="s">
        <v>12457</v>
      </c>
      <c r="B5334" t="s">
        <v>504</v>
      </c>
      <c r="C5334">
        <v>1</v>
      </c>
      <c r="D5334" t="s">
        <v>18</v>
      </c>
      <c r="E5334" t="s">
        <v>33</v>
      </c>
      <c r="F5334" s="1">
        <v>0.375</v>
      </c>
      <c r="G5334" t="s">
        <v>10652</v>
      </c>
      <c r="H5334" t="s">
        <v>12464</v>
      </c>
      <c r="I5334">
        <v>420</v>
      </c>
      <c r="J5334">
        <v>22</v>
      </c>
      <c r="K5334" s="4">
        <v>100000000000000</v>
      </c>
      <c r="L5334" t="s">
        <v>12459</v>
      </c>
      <c r="M5334" t="s">
        <v>915</v>
      </c>
      <c r="N5334" t="s">
        <v>9821</v>
      </c>
      <c r="O5334" t="s">
        <v>1383</v>
      </c>
      <c r="P5334" t="s">
        <v>20</v>
      </c>
      <c r="Q5334" t="s">
        <v>5799</v>
      </c>
    </row>
    <row r="5335" spans="1:17" x14ac:dyDescent="0.25">
      <c r="A5335" t="s">
        <v>12465</v>
      </c>
      <c r="B5335" t="s">
        <v>17</v>
      </c>
      <c r="C5335">
        <v>1</v>
      </c>
      <c r="D5335" t="s">
        <v>18</v>
      </c>
      <c r="E5335" t="s">
        <v>33</v>
      </c>
      <c r="F5335" s="1">
        <v>0.35416666666666669</v>
      </c>
      <c r="G5335" t="s">
        <v>9841</v>
      </c>
      <c r="H5335" t="s">
        <v>12466</v>
      </c>
      <c r="I5335">
        <v>510</v>
      </c>
      <c r="J5335">
        <v>16</v>
      </c>
      <c r="K5335" s="4">
        <v>1E+43</v>
      </c>
      <c r="L5335" t="s">
        <v>38</v>
      </c>
      <c r="M5335" t="s">
        <v>915</v>
      </c>
      <c r="N5335" t="s">
        <v>9821</v>
      </c>
      <c r="O5335" t="s">
        <v>25</v>
      </c>
      <c r="P5335" t="s">
        <v>20</v>
      </c>
      <c r="Q5335" t="s">
        <v>5801</v>
      </c>
    </row>
    <row r="5336" spans="1:17" x14ac:dyDescent="0.25">
      <c r="A5336" t="s">
        <v>12465</v>
      </c>
      <c r="B5336" t="s">
        <v>28</v>
      </c>
      <c r="C5336">
        <v>1</v>
      </c>
      <c r="D5336" t="s">
        <v>18</v>
      </c>
      <c r="E5336" t="s">
        <v>42</v>
      </c>
      <c r="F5336" s="1">
        <v>0.35416666666666669</v>
      </c>
      <c r="G5336" t="s">
        <v>10652</v>
      </c>
      <c r="H5336" t="s">
        <v>12467</v>
      </c>
      <c r="I5336">
        <v>510</v>
      </c>
      <c r="J5336">
        <v>16</v>
      </c>
      <c r="K5336" s="4">
        <v>1E+43</v>
      </c>
      <c r="L5336" t="s">
        <v>38</v>
      </c>
      <c r="M5336" t="s">
        <v>915</v>
      </c>
      <c r="N5336" t="s">
        <v>9821</v>
      </c>
      <c r="O5336" t="s">
        <v>25</v>
      </c>
      <c r="P5336" t="s">
        <v>20</v>
      </c>
      <c r="Q5336" t="s">
        <v>5802</v>
      </c>
    </row>
    <row r="5337" spans="1:17" x14ac:dyDescent="0.25">
      <c r="A5337" t="s">
        <v>12465</v>
      </c>
      <c r="B5337" t="s">
        <v>32</v>
      </c>
      <c r="C5337">
        <v>1</v>
      </c>
      <c r="D5337" t="s">
        <v>18</v>
      </c>
      <c r="E5337" t="s">
        <v>37</v>
      </c>
      <c r="F5337" s="1">
        <v>0.35416666666666669</v>
      </c>
      <c r="G5337" t="s">
        <v>9841</v>
      </c>
      <c r="H5337" t="s">
        <v>12468</v>
      </c>
      <c r="I5337">
        <v>510</v>
      </c>
      <c r="J5337">
        <v>16</v>
      </c>
      <c r="K5337" s="4">
        <v>1E+43</v>
      </c>
      <c r="L5337" t="s">
        <v>38</v>
      </c>
      <c r="M5337" t="s">
        <v>915</v>
      </c>
      <c r="N5337" t="s">
        <v>9821</v>
      </c>
      <c r="O5337" t="s">
        <v>25</v>
      </c>
      <c r="P5337" t="s">
        <v>20</v>
      </c>
      <c r="Q5337" t="s">
        <v>5803</v>
      </c>
    </row>
    <row r="5338" spans="1:17" x14ac:dyDescent="0.25">
      <c r="A5338" t="s">
        <v>12465</v>
      </c>
      <c r="B5338" t="s">
        <v>479</v>
      </c>
      <c r="C5338">
        <v>1</v>
      </c>
      <c r="D5338" t="s">
        <v>18</v>
      </c>
      <c r="E5338" t="s">
        <v>33</v>
      </c>
      <c r="F5338" s="1">
        <v>0.35416666666666669</v>
      </c>
      <c r="G5338" t="s">
        <v>10652</v>
      </c>
      <c r="H5338" t="s">
        <v>12469</v>
      </c>
      <c r="I5338">
        <v>510</v>
      </c>
      <c r="J5338">
        <v>16</v>
      </c>
      <c r="K5338" s="4">
        <v>9.9999999999999997E+34</v>
      </c>
      <c r="L5338" t="s">
        <v>38</v>
      </c>
      <c r="M5338" t="s">
        <v>915</v>
      </c>
      <c r="N5338" t="s">
        <v>9821</v>
      </c>
      <c r="O5338" t="s">
        <v>25</v>
      </c>
      <c r="P5338" t="s">
        <v>20</v>
      </c>
      <c r="Q5338" t="s">
        <v>5804</v>
      </c>
    </row>
    <row r="5339" spans="1:17" x14ac:dyDescent="0.25">
      <c r="A5339" t="s">
        <v>12465</v>
      </c>
      <c r="B5339" t="s">
        <v>502</v>
      </c>
      <c r="C5339">
        <v>1</v>
      </c>
      <c r="D5339" t="s">
        <v>18</v>
      </c>
      <c r="E5339" t="s">
        <v>42</v>
      </c>
      <c r="F5339" s="1">
        <v>0.35416666666666669</v>
      </c>
      <c r="G5339" t="s">
        <v>10652</v>
      </c>
      <c r="H5339" t="s">
        <v>12470</v>
      </c>
      <c r="I5339">
        <v>510</v>
      </c>
      <c r="J5339">
        <v>16</v>
      </c>
      <c r="K5339" s="4">
        <v>9.9999999999999997E+34</v>
      </c>
      <c r="L5339" t="s">
        <v>38</v>
      </c>
      <c r="M5339" t="s">
        <v>915</v>
      </c>
      <c r="N5339" t="s">
        <v>9821</v>
      </c>
      <c r="O5339" t="s">
        <v>25</v>
      </c>
      <c r="P5339" t="s">
        <v>20</v>
      </c>
      <c r="Q5339" t="s">
        <v>5805</v>
      </c>
    </row>
    <row r="5340" spans="1:17" x14ac:dyDescent="0.25">
      <c r="A5340" t="s">
        <v>12465</v>
      </c>
      <c r="B5340" t="s">
        <v>504</v>
      </c>
      <c r="C5340">
        <v>1</v>
      </c>
      <c r="D5340" t="s">
        <v>18</v>
      </c>
      <c r="E5340" t="s">
        <v>37</v>
      </c>
      <c r="F5340" s="1">
        <v>0.35416666666666669</v>
      </c>
      <c r="G5340" t="s">
        <v>10652</v>
      </c>
      <c r="H5340" t="s">
        <v>12471</v>
      </c>
      <c r="I5340">
        <v>510</v>
      </c>
      <c r="J5340">
        <v>16</v>
      </c>
      <c r="K5340" s="4">
        <v>9.9999999999999997E+34</v>
      </c>
      <c r="L5340" t="s">
        <v>38</v>
      </c>
      <c r="M5340" t="s">
        <v>915</v>
      </c>
      <c r="N5340" t="s">
        <v>9821</v>
      </c>
      <c r="O5340" t="s">
        <v>25</v>
      </c>
      <c r="P5340" t="s">
        <v>20</v>
      </c>
      <c r="Q5340" t="s">
        <v>5806</v>
      </c>
    </row>
    <row r="5341" spans="1:17" x14ac:dyDescent="0.25">
      <c r="A5341" t="s">
        <v>12472</v>
      </c>
      <c r="B5341" t="s">
        <v>17</v>
      </c>
      <c r="C5341">
        <v>1</v>
      </c>
      <c r="D5341" t="s">
        <v>18</v>
      </c>
      <c r="E5341" t="s">
        <v>33</v>
      </c>
      <c r="F5341" s="1">
        <v>0.35416666666666669</v>
      </c>
      <c r="G5341" t="s">
        <v>9841</v>
      </c>
      <c r="H5341" t="s">
        <v>5800</v>
      </c>
      <c r="I5341">
        <v>510</v>
      </c>
      <c r="J5341">
        <v>26</v>
      </c>
      <c r="K5341" s="4">
        <v>9.9999999999999993E+44</v>
      </c>
      <c r="L5341" t="s">
        <v>12473</v>
      </c>
      <c r="M5341" t="s">
        <v>915</v>
      </c>
      <c r="N5341" t="s">
        <v>9821</v>
      </c>
      <c r="O5341" t="s">
        <v>1383</v>
      </c>
      <c r="P5341" t="s">
        <v>20</v>
      </c>
      <c r="Q5341" t="s">
        <v>5807</v>
      </c>
    </row>
    <row r="5342" spans="1:17" x14ac:dyDescent="0.25">
      <c r="A5342" t="s">
        <v>12472</v>
      </c>
      <c r="B5342" t="s">
        <v>28</v>
      </c>
      <c r="C5342">
        <v>1</v>
      </c>
      <c r="D5342" t="s">
        <v>18</v>
      </c>
      <c r="E5342" t="s">
        <v>42</v>
      </c>
      <c r="F5342" s="1">
        <v>0.35416666666666669</v>
      </c>
      <c r="G5342" t="s">
        <v>9841</v>
      </c>
      <c r="H5342" t="s">
        <v>12474</v>
      </c>
      <c r="I5342">
        <v>510</v>
      </c>
      <c r="J5342">
        <v>26</v>
      </c>
      <c r="K5342" s="4">
        <v>9.9999999999999993E+44</v>
      </c>
      <c r="L5342" t="s">
        <v>12473</v>
      </c>
      <c r="M5342" t="s">
        <v>915</v>
      </c>
      <c r="N5342" t="s">
        <v>9821</v>
      </c>
      <c r="O5342" t="s">
        <v>1383</v>
      </c>
      <c r="P5342" t="s">
        <v>20</v>
      </c>
      <c r="Q5342" t="s">
        <v>5808</v>
      </c>
    </row>
    <row r="5343" spans="1:17" x14ac:dyDescent="0.25">
      <c r="A5343" t="s">
        <v>12472</v>
      </c>
      <c r="B5343" t="s">
        <v>32</v>
      </c>
      <c r="C5343">
        <v>1</v>
      </c>
      <c r="D5343" t="s">
        <v>18</v>
      </c>
      <c r="E5343" t="s">
        <v>37</v>
      </c>
      <c r="F5343" s="1">
        <v>0.35416666666666669</v>
      </c>
      <c r="G5343" t="s">
        <v>9841</v>
      </c>
      <c r="H5343" t="s">
        <v>12475</v>
      </c>
      <c r="I5343">
        <v>510</v>
      </c>
      <c r="J5343">
        <v>26</v>
      </c>
      <c r="K5343" s="4">
        <v>9.9999999999999993E+44</v>
      </c>
      <c r="L5343" t="s">
        <v>12473</v>
      </c>
      <c r="M5343" t="s">
        <v>915</v>
      </c>
      <c r="N5343" t="s">
        <v>9821</v>
      </c>
      <c r="O5343" t="s">
        <v>1383</v>
      </c>
      <c r="P5343" t="s">
        <v>20</v>
      </c>
      <c r="Q5343" t="s">
        <v>5809</v>
      </c>
    </row>
    <row r="5344" spans="1:17" x14ac:dyDescent="0.25">
      <c r="A5344" t="s">
        <v>12472</v>
      </c>
      <c r="B5344" t="s">
        <v>479</v>
      </c>
      <c r="C5344">
        <v>1</v>
      </c>
      <c r="D5344" t="s">
        <v>18</v>
      </c>
      <c r="E5344" t="s">
        <v>19</v>
      </c>
      <c r="F5344" s="1">
        <v>0.35416666666666669</v>
      </c>
      <c r="G5344" t="s">
        <v>10652</v>
      </c>
      <c r="H5344" t="s">
        <v>12476</v>
      </c>
      <c r="I5344">
        <v>510</v>
      </c>
      <c r="J5344">
        <v>26</v>
      </c>
      <c r="K5344" s="4">
        <v>9.9999999999999995E+36</v>
      </c>
      <c r="L5344" t="s">
        <v>12473</v>
      </c>
      <c r="M5344" t="s">
        <v>915</v>
      </c>
      <c r="N5344" t="s">
        <v>9821</v>
      </c>
      <c r="O5344" t="s">
        <v>1383</v>
      </c>
      <c r="P5344" t="s">
        <v>20</v>
      </c>
      <c r="Q5344" t="s">
        <v>5810</v>
      </c>
    </row>
    <row r="5345" spans="1:17" x14ac:dyDescent="0.25">
      <c r="A5345" t="s">
        <v>12472</v>
      </c>
      <c r="B5345" t="s">
        <v>502</v>
      </c>
      <c r="C5345">
        <v>1</v>
      </c>
      <c r="D5345" t="s">
        <v>18</v>
      </c>
      <c r="E5345" t="s">
        <v>29</v>
      </c>
      <c r="F5345" s="1">
        <v>0.35416666666666669</v>
      </c>
      <c r="G5345" t="s">
        <v>10652</v>
      </c>
      <c r="H5345" t="s">
        <v>12477</v>
      </c>
      <c r="I5345">
        <v>510</v>
      </c>
      <c r="J5345">
        <v>26</v>
      </c>
      <c r="K5345" s="4">
        <v>9.9999999999999995E+36</v>
      </c>
      <c r="L5345" t="s">
        <v>12473</v>
      </c>
      <c r="M5345" t="s">
        <v>915</v>
      </c>
      <c r="N5345" t="s">
        <v>9821</v>
      </c>
      <c r="O5345" t="s">
        <v>1383</v>
      </c>
      <c r="P5345" t="s">
        <v>20</v>
      </c>
      <c r="Q5345" t="s">
        <v>5811</v>
      </c>
    </row>
    <row r="5346" spans="1:17" x14ac:dyDescent="0.25">
      <c r="A5346" t="s">
        <v>12472</v>
      </c>
      <c r="B5346" t="s">
        <v>504</v>
      </c>
      <c r="C5346">
        <v>1</v>
      </c>
      <c r="D5346" t="s">
        <v>18</v>
      </c>
      <c r="E5346" t="s">
        <v>33</v>
      </c>
      <c r="F5346" s="1">
        <v>0.35416666666666669</v>
      </c>
      <c r="G5346" t="s">
        <v>9841</v>
      </c>
      <c r="H5346" t="s">
        <v>12478</v>
      </c>
      <c r="I5346">
        <v>510</v>
      </c>
      <c r="J5346">
        <v>26</v>
      </c>
      <c r="K5346" s="4">
        <v>9.9999999999999995E+36</v>
      </c>
      <c r="L5346" t="s">
        <v>12473</v>
      </c>
      <c r="M5346" t="s">
        <v>915</v>
      </c>
      <c r="N5346" t="s">
        <v>9821</v>
      </c>
      <c r="O5346" t="s">
        <v>1383</v>
      </c>
      <c r="P5346" t="s">
        <v>20</v>
      </c>
      <c r="Q5346" t="s">
        <v>5812</v>
      </c>
    </row>
    <row r="5347" spans="1:17" x14ac:dyDescent="0.25">
      <c r="A5347" t="s">
        <v>12479</v>
      </c>
      <c r="B5347" t="s">
        <v>17</v>
      </c>
      <c r="C5347">
        <v>1</v>
      </c>
      <c r="D5347" t="s">
        <v>18</v>
      </c>
      <c r="E5347" t="s">
        <v>19</v>
      </c>
      <c r="F5347" s="1">
        <v>0.35416666666666669</v>
      </c>
      <c r="G5347" t="s">
        <v>10652</v>
      </c>
      <c r="H5347" t="s">
        <v>12480</v>
      </c>
      <c r="I5347">
        <v>510</v>
      </c>
      <c r="J5347">
        <v>26</v>
      </c>
      <c r="K5347" s="4">
        <v>1.0000000000000001E+44</v>
      </c>
      <c r="L5347" t="s">
        <v>12481</v>
      </c>
      <c r="M5347" t="s">
        <v>915</v>
      </c>
      <c r="N5347" t="s">
        <v>9821</v>
      </c>
      <c r="O5347" t="s">
        <v>25</v>
      </c>
      <c r="P5347" t="s">
        <v>20</v>
      </c>
      <c r="Q5347" t="s">
        <v>5814</v>
      </c>
    </row>
    <row r="5348" spans="1:17" x14ac:dyDescent="0.25">
      <c r="A5348" t="s">
        <v>12479</v>
      </c>
      <c r="B5348" t="s">
        <v>28</v>
      </c>
      <c r="C5348">
        <v>1</v>
      </c>
      <c r="D5348" t="s">
        <v>18</v>
      </c>
      <c r="E5348" t="s">
        <v>29</v>
      </c>
      <c r="F5348" s="1">
        <v>0.35416666666666669</v>
      </c>
      <c r="G5348" t="s">
        <v>10652</v>
      </c>
      <c r="H5348" t="s">
        <v>12482</v>
      </c>
      <c r="I5348">
        <v>510</v>
      </c>
      <c r="J5348">
        <v>26</v>
      </c>
      <c r="K5348" s="4">
        <v>1.0000000000000001E+44</v>
      </c>
      <c r="L5348" t="s">
        <v>12481</v>
      </c>
      <c r="M5348" t="s">
        <v>915</v>
      </c>
      <c r="N5348" t="s">
        <v>9821</v>
      </c>
      <c r="O5348" t="s">
        <v>25</v>
      </c>
      <c r="P5348" t="s">
        <v>20</v>
      </c>
      <c r="Q5348" t="s">
        <v>5815</v>
      </c>
    </row>
    <row r="5349" spans="1:17" x14ac:dyDescent="0.25">
      <c r="A5349" t="s">
        <v>12479</v>
      </c>
      <c r="B5349" t="s">
        <v>32</v>
      </c>
      <c r="C5349">
        <v>1</v>
      </c>
      <c r="D5349" t="s">
        <v>18</v>
      </c>
      <c r="E5349" t="s">
        <v>33</v>
      </c>
      <c r="F5349" s="1">
        <v>0.35416666666666669</v>
      </c>
      <c r="G5349" t="s">
        <v>10652</v>
      </c>
      <c r="H5349" t="s">
        <v>5813</v>
      </c>
      <c r="I5349">
        <v>510</v>
      </c>
      <c r="J5349">
        <v>26</v>
      </c>
      <c r="K5349" s="4">
        <v>1.0000000000000001E+44</v>
      </c>
      <c r="L5349" t="s">
        <v>12481</v>
      </c>
      <c r="M5349" t="s">
        <v>915</v>
      </c>
      <c r="N5349" t="s">
        <v>9821</v>
      </c>
      <c r="O5349" t="s">
        <v>25</v>
      </c>
      <c r="P5349" t="s">
        <v>20</v>
      </c>
      <c r="Q5349" t="s">
        <v>5816</v>
      </c>
    </row>
    <row r="5350" spans="1:17" x14ac:dyDescent="0.25">
      <c r="A5350" t="s">
        <v>12479</v>
      </c>
      <c r="B5350" t="s">
        <v>479</v>
      </c>
      <c r="C5350">
        <v>1</v>
      </c>
      <c r="D5350" t="s">
        <v>18</v>
      </c>
      <c r="E5350" t="s">
        <v>29</v>
      </c>
      <c r="F5350" s="1">
        <v>0.35416666666666669</v>
      </c>
      <c r="G5350" t="s">
        <v>10652</v>
      </c>
      <c r="H5350" t="s">
        <v>12483</v>
      </c>
      <c r="I5350">
        <v>510</v>
      </c>
      <c r="J5350">
        <v>26</v>
      </c>
      <c r="K5350" s="4">
        <v>9.9999999999999998E+37</v>
      </c>
      <c r="L5350" t="s">
        <v>12481</v>
      </c>
      <c r="M5350" t="s">
        <v>915</v>
      </c>
      <c r="N5350" t="s">
        <v>9821</v>
      </c>
      <c r="O5350" t="s">
        <v>25</v>
      </c>
      <c r="P5350" t="s">
        <v>20</v>
      </c>
      <c r="Q5350" t="s">
        <v>5817</v>
      </c>
    </row>
    <row r="5351" spans="1:17" x14ac:dyDescent="0.25">
      <c r="A5351" t="s">
        <v>12479</v>
      </c>
      <c r="B5351" t="s">
        <v>502</v>
      </c>
      <c r="C5351">
        <v>1</v>
      </c>
      <c r="D5351" t="s">
        <v>18</v>
      </c>
      <c r="E5351" t="s">
        <v>33</v>
      </c>
      <c r="F5351" s="1">
        <v>0.35416666666666669</v>
      </c>
      <c r="G5351" t="s">
        <v>9841</v>
      </c>
      <c r="H5351" t="s">
        <v>12484</v>
      </c>
      <c r="I5351">
        <v>510</v>
      </c>
      <c r="J5351">
        <v>26</v>
      </c>
      <c r="K5351" s="4">
        <v>9.9999999999999998E+37</v>
      </c>
      <c r="L5351" t="s">
        <v>12481</v>
      </c>
      <c r="M5351" t="s">
        <v>915</v>
      </c>
      <c r="N5351" t="s">
        <v>9821</v>
      </c>
      <c r="O5351" t="s">
        <v>25</v>
      </c>
      <c r="P5351" t="s">
        <v>20</v>
      </c>
      <c r="Q5351" t="s">
        <v>5818</v>
      </c>
    </row>
    <row r="5352" spans="1:17" x14ac:dyDescent="0.25">
      <c r="A5352" t="s">
        <v>12479</v>
      </c>
      <c r="B5352" t="s">
        <v>504</v>
      </c>
      <c r="C5352">
        <v>1</v>
      </c>
      <c r="D5352" t="s">
        <v>18</v>
      </c>
      <c r="E5352" t="s">
        <v>42</v>
      </c>
      <c r="F5352" s="1">
        <v>0.35416666666666669</v>
      </c>
      <c r="G5352" t="s">
        <v>9841</v>
      </c>
      <c r="H5352" t="s">
        <v>12485</v>
      </c>
      <c r="I5352">
        <v>510</v>
      </c>
      <c r="J5352">
        <v>26</v>
      </c>
      <c r="K5352" s="4">
        <v>9.9999999999999998E+37</v>
      </c>
      <c r="L5352" t="s">
        <v>12481</v>
      </c>
      <c r="M5352" t="s">
        <v>915</v>
      </c>
      <c r="N5352" t="s">
        <v>9821</v>
      </c>
      <c r="O5352" t="s">
        <v>25</v>
      </c>
      <c r="P5352" t="s">
        <v>20</v>
      </c>
      <c r="Q5352" t="s">
        <v>5819</v>
      </c>
    </row>
    <row r="5353" spans="1:17" x14ac:dyDescent="0.25">
      <c r="A5353" t="s">
        <v>12479</v>
      </c>
      <c r="B5353" t="s">
        <v>1107</v>
      </c>
      <c r="C5353">
        <v>1</v>
      </c>
      <c r="D5353" t="s">
        <v>18</v>
      </c>
      <c r="E5353" t="s">
        <v>19</v>
      </c>
      <c r="F5353" s="1">
        <v>0.35416666666666669</v>
      </c>
      <c r="G5353" t="s">
        <v>10652</v>
      </c>
      <c r="H5353" t="s">
        <v>12486</v>
      </c>
      <c r="I5353">
        <v>510</v>
      </c>
      <c r="J5353">
        <v>26</v>
      </c>
      <c r="K5353" s="4">
        <v>9.9999999999999996E+30</v>
      </c>
      <c r="L5353" t="s">
        <v>12481</v>
      </c>
      <c r="M5353" t="s">
        <v>915</v>
      </c>
      <c r="N5353" t="s">
        <v>9821</v>
      </c>
      <c r="O5353" t="s">
        <v>25</v>
      </c>
      <c r="P5353" t="s">
        <v>20</v>
      </c>
      <c r="Q5353" t="s">
        <v>5820</v>
      </c>
    </row>
    <row r="5354" spans="1:17" x14ac:dyDescent="0.25">
      <c r="A5354" t="s">
        <v>12479</v>
      </c>
      <c r="B5354" t="s">
        <v>36</v>
      </c>
      <c r="C5354">
        <v>1</v>
      </c>
      <c r="D5354" t="s">
        <v>18</v>
      </c>
      <c r="E5354" t="s">
        <v>19</v>
      </c>
      <c r="F5354" s="1">
        <v>0.375</v>
      </c>
      <c r="G5354" t="s">
        <v>9841</v>
      </c>
      <c r="H5354" t="s">
        <v>38</v>
      </c>
      <c r="I5354">
        <v>150</v>
      </c>
      <c r="J5354">
        <v>26</v>
      </c>
      <c r="K5354" s="4">
        <v>1E+30</v>
      </c>
      <c r="L5354" t="s">
        <v>12481</v>
      </c>
      <c r="M5354" t="s">
        <v>915</v>
      </c>
      <c r="N5354" t="s">
        <v>9821</v>
      </c>
      <c r="O5354" t="s">
        <v>25</v>
      </c>
      <c r="P5354" t="s">
        <v>39</v>
      </c>
      <c r="Q5354" t="s">
        <v>5821</v>
      </c>
    </row>
    <row r="5355" spans="1:17" x14ac:dyDescent="0.25">
      <c r="A5355" t="s">
        <v>12487</v>
      </c>
      <c r="B5355" t="s">
        <v>17</v>
      </c>
      <c r="C5355">
        <v>1</v>
      </c>
      <c r="D5355" t="s">
        <v>18</v>
      </c>
      <c r="E5355" t="s">
        <v>19</v>
      </c>
      <c r="F5355" s="1">
        <v>0.35416666666666669</v>
      </c>
      <c r="G5355" t="s">
        <v>9822</v>
      </c>
      <c r="H5355" t="s">
        <v>5822</v>
      </c>
      <c r="I5355">
        <v>510</v>
      </c>
      <c r="J5355">
        <v>28</v>
      </c>
      <c r="K5355" s="4">
        <v>9.9999999999999998E+23</v>
      </c>
      <c r="L5355" t="s">
        <v>12488</v>
      </c>
      <c r="M5355" t="s">
        <v>915</v>
      </c>
      <c r="N5355" t="s">
        <v>9821</v>
      </c>
      <c r="O5355" t="s">
        <v>1383</v>
      </c>
      <c r="P5355" t="s">
        <v>20</v>
      </c>
      <c r="Q5355" t="s">
        <v>5823</v>
      </c>
    </row>
    <row r="5356" spans="1:17" x14ac:dyDescent="0.25">
      <c r="A5356" t="s">
        <v>12487</v>
      </c>
      <c r="B5356" t="s">
        <v>28</v>
      </c>
      <c r="C5356">
        <v>1</v>
      </c>
      <c r="D5356" t="s">
        <v>18</v>
      </c>
      <c r="E5356" t="s">
        <v>29</v>
      </c>
      <c r="F5356" s="1">
        <v>0.35416666666666669</v>
      </c>
      <c r="G5356" t="s">
        <v>9822</v>
      </c>
      <c r="H5356" t="s">
        <v>5822</v>
      </c>
      <c r="I5356">
        <v>510</v>
      </c>
      <c r="J5356">
        <v>28</v>
      </c>
      <c r="K5356" s="4">
        <v>9.9999999999999998E+23</v>
      </c>
      <c r="L5356" t="s">
        <v>12488</v>
      </c>
      <c r="M5356" t="s">
        <v>915</v>
      </c>
      <c r="N5356" t="s">
        <v>9821</v>
      </c>
      <c r="O5356" t="s">
        <v>1383</v>
      </c>
      <c r="P5356" t="s">
        <v>20</v>
      </c>
      <c r="Q5356" t="s">
        <v>5824</v>
      </c>
    </row>
    <row r="5357" spans="1:17" x14ac:dyDescent="0.25">
      <c r="A5357" t="s">
        <v>12487</v>
      </c>
      <c r="B5357" t="s">
        <v>32</v>
      </c>
      <c r="C5357">
        <v>1</v>
      </c>
      <c r="D5357" t="s">
        <v>18</v>
      </c>
      <c r="E5357" t="s">
        <v>33</v>
      </c>
      <c r="F5357" s="1">
        <v>0.35416666666666669</v>
      </c>
      <c r="G5357" t="s">
        <v>9822</v>
      </c>
      <c r="H5357" t="s">
        <v>5822</v>
      </c>
      <c r="I5357">
        <v>510</v>
      </c>
      <c r="J5357">
        <v>28</v>
      </c>
      <c r="K5357" s="4">
        <v>9.9999999999999998E+23</v>
      </c>
      <c r="L5357" t="s">
        <v>12488</v>
      </c>
      <c r="M5357" t="s">
        <v>915</v>
      </c>
      <c r="N5357" t="s">
        <v>9821</v>
      </c>
      <c r="O5357" t="s">
        <v>1383</v>
      </c>
      <c r="P5357" t="s">
        <v>20</v>
      </c>
      <c r="Q5357" t="s">
        <v>5825</v>
      </c>
    </row>
    <row r="5358" spans="1:17" x14ac:dyDescent="0.25">
      <c r="A5358" t="s">
        <v>12487</v>
      </c>
      <c r="B5358" t="s">
        <v>479</v>
      </c>
      <c r="C5358">
        <v>1</v>
      </c>
      <c r="D5358" t="s">
        <v>18</v>
      </c>
      <c r="E5358" t="s">
        <v>19</v>
      </c>
      <c r="F5358" s="1">
        <v>0.35416666666666669</v>
      </c>
      <c r="G5358" t="s">
        <v>10652</v>
      </c>
      <c r="H5358" t="s">
        <v>5822</v>
      </c>
      <c r="I5358">
        <v>510</v>
      </c>
      <c r="J5358">
        <v>28</v>
      </c>
      <c r="K5358" s="4">
        <v>1E+19</v>
      </c>
      <c r="L5358" t="s">
        <v>12488</v>
      </c>
      <c r="M5358" t="s">
        <v>915</v>
      </c>
      <c r="N5358" t="s">
        <v>9821</v>
      </c>
      <c r="O5358" t="s">
        <v>1383</v>
      </c>
      <c r="P5358" t="s">
        <v>20</v>
      </c>
      <c r="Q5358" t="s">
        <v>5826</v>
      </c>
    </row>
    <row r="5359" spans="1:17" x14ac:dyDescent="0.25">
      <c r="A5359" t="s">
        <v>12487</v>
      </c>
      <c r="B5359" t="s">
        <v>502</v>
      </c>
      <c r="C5359">
        <v>1</v>
      </c>
      <c r="D5359" t="s">
        <v>18</v>
      </c>
      <c r="E5359" t="s">
        <v>29</v>
      </c>
      <c r="F5359" s="1">
        <v>0.35416666666666669</v>
      </c>
      <c r="G5359" t="s">
        <v>9822</v>
      </c>
      <c r="H5359" t="s">
        <v>5822</v>
      </c>
      <c r="I5359">
        <v>510</v>
      </c>
      <c r="J5359">
        <v>28</v>
      </c>
      <c r="K5359" s="4">
        <v>1E+19</v>
      </c>
      <c r="L5359" t="s">
        <v>12488</v>
      </c>
      <c r="M5359" t="s">
        <v>915</v>
      </c>
      <c r="N5359" t="s">
        <v>9821</v>
      </c>
      <c r="O5359" t="s">
        <v>1383</v>
      </c>
      <c r="P5359" t="s">
        <v>20</v>
      </c>
      <c r="Q5359" t="s">
        <v>5827</v>
      </c>
    </row>
    <row r="5360" spans="1:17" x14ac:dyDescent="0.25">
      <c r="A5360" t="s">
        <v>12487</v>
      </c>
      <c r="B5360" t="s">
        <v>504</v>
      </c>
      <c r="C5360">
        <v>1</v>
      </c>
      <c r="D5360" t="s">
        <v>18</v>
      </c>
      <c r="E5360" t="s">
        <v>33</v>
      </c>
      <c r="F5360" s="1">
        <v>0.35416666666666669</v>
      </c>
      <c r="G5360" t="s">
        <v>9822</v>
      </c>
      <c r="H5360" t="s">
        <v>5822</v>
      </c>
      <c r="I5360">
        <v>510</v>
      </c>
      <c r="J5360">
        <v>28</v>
      </c>
      <c r="K5360" s="4">
        <v>1E+19</v>
      </c>
      <c r="L5360" t="s">
        <v>12488</v>
      </c>
      <c r="M5360" t="s">
        <v>915</v>
      </c>
      <c r="N5360" t="s">
        <v>9821</v>
      </c>
      <c r="O5360" t="s">
        <v>1383</v>
      </c>
      <c r="P5360" t="s">
        <v>20</v>
      </c>
      <c r="Q5360" t="s">
        <v>5828</v>
      </c>
    </row>
    <row r="5361" spans="1:17" x14ac:dyDescent="0.25">
      <c r="A5361" t="s">
        <v>12487</v>
      </c>
      <c r="B5361" t="s">
        <v>1107</v>
      </c>
      <c r="C5361">
        <v>1</v>
      </c>
      <c r="D5361" t="s">
        <v>18</v>
      </c>
      <c r="E5361" t="s">
        <v>19</v>
      </c>
      <c r="F5361" s="1">
        <v>0.35416666666666669</v>
      </c>
      <c r="G5361" t="s">
        <v>10652</v>
      </c>
      <c r="H5361" t="s">
        <v>5822</v>
      </c>
      <c r="I5361">
        <v>510</v>
      </c>
      <c r="J5361">
        <v>28</v>
      </c>
      <c r="K5361" s="4">
        <v>1000000000000000</v>
      </c>
      <c r="L5361" t="s">
        <v>12488</v>
      </c>
      <c r="M5361" t="s">
        <v>915</v>
      </c>
      <c r="N5361" t="s">
        <v>9821</v>
      </c>
      <c r="O5361" t="s">
        <v>1383</v>
      </c>
      <c r="P5361" t="s">
        <v>20</v>
      </c>
      <c r="Q5361" t="s">
        <v>5829</v>
      </c>
    </row>
    <row r="5362" spans="1:17" x14ac:dyDescent="0.25">
      <c r="A5362" t="s">
        <v>12489</v>
      </c>
      <c r="B5362" t="s">
        <v>17</v>
      </c>
      <c r="C5362">
        <v>1</v>
      </c>
      <c r="D5362" t="s">
        <v>18</v>
      </c>
      <c r="E5362" t="s">
        <v>33</v>
      </c>
      <c r="F5362" s="1">
        <v>0.35416666666666669</v>
      </c>
      <c r="G5362" t="s">
        <v>9819</v>
      </c>
      <c r="H5362" t="s">
        <v>12490</v>
      </c>
      <c r="I5362">
        <v>510</v>
      </c>
      <c r="J5362">
        <v>13</v>
      </c>
      <c r="K5362" s="4">
        <v>1.0000000000000001E+44</v>
      </c>
      <c r="L5362" t="s">
        <v>12491</v>
      </c>
      <c r="M5362" t="s">
        <v>915</v>
      </c>
      <c r="N5362" t="s">
        <v>9821</v>
      </c>
      <c r="O5362" t="s">
        <v>25</v>
      </c>
      <c r="P5362" t="s">
        <v>20</v>
      </c>
      <c r="Q5362" t="s">
        <v>5830</v>
      </c>
    </row>
    <row r="5363" spans="1:17" x14ac:dyDescent="0.25">
      <c r="A5363" t="s">
        <v>12489</v>
      </c>
      <c r="B5363" t="s">
        <v>28</v>
      </c>
      <c r="C5363">
        <v>1</v>
      </c>
      <c r="D5363" t="s">
        <v>18</v>
      </c>
      <c r="E5363" t="s">
        <v>42</v>
      </c>
      <c r="F5363" s="1">
        <v>0.35416666666666669</v>
      </c>
      <c r="G5363" t="s">
        <v>9819</v>
      </c>
      <c r="H5363" t="s">
        <v>12492</v>
      </c>
      <c r="I5363">
        <v>510</v>
      </c>
      <c r="J5363">
        <v>13</v>
      </c>
      <c r="K5363" s="4">
        <v>1.0000000000000001E+44</v>
      </c>
      <c r="L5363" t="s">
        <v>12491</v>
      </c>
      <c r="M5363" t="s">
        <v>915</v>
      </c>
      <c r="N5363" t="s">
        <v>9821</v>
      </c>
      <c r="O5363" t="s">
        <v>25</v>
      </c>
      <c r="P5363" t="s">
        <v>20</v>
      </c>
      <c r="Q5363" t="s">
        <v>5831</v>
      </c>
    </row>
    <row r="5364" spans="1:17" x14ac:dyDescent="0.25">
      <c r="A5364" t="s">
        <v>12489</v>
      </c>
      <c r="B5364" t="s">
        <v>32</v>
      </c>
      <c r="C5364">
        <v>1</v>
      </c>
      <c r="D5364" t="s">
        <v>18</v>
      </c>
      <c r="E5364" t="s">
        <v>37</v>
      </c>
      <c r="F5364" s="1">
        <v>0.35416666666666669</v>
      </c>
      <c r="G5364" t="s">
        <v>9822</v>
      </c>
      <c r="H5364" t="s">
        <v>12493</v>
      </c>
      <c r="I5364">
        <v>510</v>
      </c>
      <c r="J5364">
        <v>13</v>
      </c>
      <c r="K5364" s="4">
        <v>1.0000000000000001E+44</v>
      </c>
      <c r="L5364" t="s">
        <v>12491</v>
      </c>
      <c r="M5364" t="s">
        <v>915</v>
      </c>
      <c r="N5364" t="s">
        <v>9821</v>
      </c>
      <c r="O5364" t="s">
        <v>25</v>
      </c>
      <c r="P5364" t="s">
        <v>20</v>
      </c>
      <c r="Q5364" t="s">
        <v>5832</v>
      </c>
    </row>
    <row r="5365" spans="1:17" x14ac:dyDescent="0.25">
      <c r="A5365" t="s">
        <v>12489</v>
      </c>
      <c r="B5365" t="s">
        <v>479</v>
      </c>
      <c r="C5365">
        <v>1</v>
      </c>
      <c r="D5365" t="s">
        <v>18</v>
      </c>
      <c r="E5365" t="s">
        <v>33</v>
      </c>
      <c r="F5365" s="1">
        <v>0.35416666666666669</v>
      </c>
      <c r="G5365" t="s">
        <v>10669</v>
      </c>
      <c r="H5365" t="s">
        <v>12494</v>
      </c>
      <c r="I5365">
        <v>510</v>
      </c>
      <c r="J5365">
        <v>13</v>
      </c>
      <c r="K5365" s="4">
        <v>1E+36</v>
      </c>
      <c r="L5365" t="s">
        <v>12491</v>
      </c>
      <c r="M5365" t="s">
        <v>915</v>
      </c>
      <c r="N5365" t="s">
        <v>9821</v>
      </c>
      <c r="O5365" t="s">
        <v>25</v>
      </c>
      <c r="P5365" t="s">
        <v>20</v>
      </c>
      <c r="Q5365" t="s">
        <v>5833</v>
      </c>
    </row>
    <row r="5366" spans="1:17" x14ac:dyDescent="0.25">
      <c r="A5366" t="s">
        <v>12489</v>
      </c>
      <c r="B5366" t="s">
        <v>502</v>
      </c>
      <c r="C5366">
        <v>1</v>
      </c>
      <c r="D5366" t="s">
        <v>18</v>
      </c>
      <c r="E5366" t="s">
        <v>42</v>
      </c>
      <c r="F5366" s="1">
        <v>0.35416666666666669</v>
      </c>
      <c r="G5366" t="s">
        <v>10669</v>
      </c>
      <c r="H5366" t="s">
        <v>12495</v>
      </c>
      <c r="I5366">
        <v>510</v>
      </c>
      <c r="J5366">
        <v>13</v>
      </c>
      <c r="K5366" s="4">
        <v>1E+36</v>
      </c>
      <c r="L5366" t="s">
        <v>12491</v>
      </c>
      <c r="M5366" t="s">
        <v>915</v>
      </c>
      <c r="N5366" t="s">
        <v>9821</v>
      </c>
      <c r="O5366" t="s">
        <v>25</v>
      </c>
      <c r="P5366" t="s">
        <v>20</v>
      </c>
      <c r="Q5366" t="s">
        <v>5834</v>
      </c>
    </row>
    <row r="5367" spans="1:17" x14ac:dyDescent="0.25">
      <c r="A5367" t="s">
        <v>12489</v>
      </c>
      <c r="B5367" t="s">
        <v>504</v>
      </c>
      <c r="C5367">
        <v>1</v>
      </c>
      <c r="D5367" t="s">
        <v>18</v>
      </c>
      <c r="E5367" t="s">
        <v>37</v>
      </c>
      <c r="F5367" s="1">
        <v>0.35416666666666669</v>
      </c>
      <c r="G5367" t="s">
        <v>10669</v>
      </c>
      <c r="H5367" t="s">
        <v>12496</v>
      </c>
      <c r="I5367">
        <v>510</v>
      </c>
      <c r="J5367">
        <v>13</v>
      </c>
      <c r="K5367" s="4">
        <v>1E+36</v>
      </c>
      <c r="L5367" t="s">
        <v>12491</v>
      </c>
      <c r="M5367" t="s">
        <v>915</v>
      </c>
      <c r="N5367" t="s">
        <v>9821</v>
      </c>
      <c r="O5367" t="s">
        <v>25</v>
      </c>
      <c r="P5367" t="s">
        <v>20</v>
      </c>
      <c r="Q5367" t="s">
        <v>5835</v>
      </c>
    </row>
    <row r="5368" spans="1:17" x14ac:dyDescent="0.25">
      <c r="A5368" t="s">
        <v>12497</v>
      </c>
      <c r="B5368" t="s">
        <v>17</v>
      </c>
      <c r="C5368">
        <v>1</v>
      </c>
      <c r="D5368" t="s">
        <v>18</v>
      </c>
      <c r="E5368" t="s">
        <v>19</v>
      </c>
      <c r="F5368" s="1">
        <v>0.375</v>
      </c>
      <c r="G5368" t="s">
        <v>9841</v>
      </c>
      <c r="H5368" t="s">
        <v>12498</v>
      </c>
      <c r="I5368">
        <v>420</v>
      </c>
      <c r="J5368">
        <v>22</v>
      </c>
      <c r="K5368" s="4">
        <v>9.9999999999999992E+22</v>
      </c>
      <c r="L5368" t="s">
        <v>12491</v>
      </c>
      <c r="M5368" t="s">
        <v>915</v>
      </c>
      <c r="N5368" t="s">
        <v>9821</v>
      </c>
      <c r="O5368" t="s">
        <v>1383</v>
      </c>
      <c r="P5368" t="s">
        <v>20</v>
      </c>
      <c r="Q5368" t="s">
        <v>5836</v>
      </c>
    </row>
    <row r="5369" spans="1:17" x14ac:dyDescent="0.25">
      <c r="A5369" t="s">
        <v>12497</v>
      </c>
      <c r="B5369" t="s">
        <v>28</v>
      </c>
      <c r="C5369">
        <v>1</v>
      </c>
      <c r="D5369" t="s">
        <v>18</v>
      </c>
      <c r="E5369" t="s">
        <v>29</v>
      </c>
      <c r="F5369" s="1">
        <v>0.375</v>
      </c>
      <c r="G5369" t="s">
        <v>9841</v>
      </c>
      <c r="H5369" t="s">
        <v>12499</v>
      </c>
      <c r="I5369">
        <v>420</v>
      </c>
      <c r="J5369">
        <v>22</v>
      </c>
      <c r="K5369" s="4">
        <v>9.9999999999999992E+22</v>
      </c>
      <c r="L5369" t="s">
        <v>12491</v>
      </c>
      <c r="M5369" t="s">
        <v>915</v>
      </c>
      <c r="N5369" t="s">
        <v>9821</v>
      </c>
      <c r="O5369" t="s">
        <v>1383</v>
      </c>
      <c r="P5369" t="s">
        <v>20</v>
      </c>
      <c r="Q5369" t="s">
        <v>5837</v>
      </c>
    </row>
    <row r="5370" spans="1:17" x14ac:dyDescent="0.25">
      <c r="A5370" t="s">
        <v>12497</v>
      </c>
      <c r="B5370" t="s">
        <v>32</v>
      </c>
      <c r="C5370">
        <v>1</v>
      </c>
      <c r="D5370" t="s">
        <v>18</v>
      </c>
      <c r="E5370" t="s">
        <v>33</v>
      </c>
      <c r="F5370" s="1">
        <v>0.375</v>
      </c>
      <c r="G5370" t="s">
        <v>9841</v>
      </c>
      <c r="H5370" t="s">
        <v>12500</v>
      </c>
      <c r="I5370">
        <v>420</v>
      </c>
      <c r="J5370">
        <v>22</v>
      </c>
      <c r="K5370" s="4">
        <v>9.9999999999999992E+22</v>
      </c>
      <c r="L5370" t="s">
        <v>12491</v>
      </c>
      <c r="M5370" t="s">
        <v>915</v>
      </c>
      <c r="N5370" t="s">
        <v>9821</v>
      </c>
      <c r="O5370" t="s">
        <v>1383</v>
      </c>
      <c r="P5370" t="s">
        <v>20</v>
      </c>
      <c r="Q5370" t="s">
        <v>5838</v>
      </c>
    </row>
    <row r="5371" spans="1:17" x14ac:dyDescent="0.25">
      <c r="A5371" t="s">
        <v>12497</v>
      </c>
      <c r="B5371" t="s">
        <v>479</v>
      </c>
      <c r="C5371">
        <v>1</v>
      </c>
      <c r="D5371" t="s">
        <v>18</v>
      </c>
      <c r="E5371" t="s">
        <v>19</v>
      </c>
      <c r="F5371" s="1">
        <v>0.375</v>
      </c>
      <c r="G5371" t="s">
        <v>9841</v>
      </c>
      <c r="H5371" t="s">
        <v>12501</v>
      </c>
      <c r="I5371">
        <v>420</v>
      </c>
      <c r="J5371">
        <v>22</v>
      </c>
      <c r="K5371" s="4">
        <v>1E+18</v>
      </c>
      <c r="L5371" t="s">
        <v>12491</v>
      </c>
      <c r="M5371" t="s">
        <v>915</v>
      </c>
      <c r="N5371" t="s">
        <v>9821</v>
      </c>
      <c r="O5371" t="s">
        <v>1383</v>
      </c>
      <c r="P5371" t="s">
        <v>20</v>
      </c>
      <c r="Q5371" t="s">
        <v>5839</v>
      </c>
    </row>
    <row r="5372" spans="1:17" x14ac:dyDescent="0.25">
      <c r="A5372" t="s">
        <v>12497</v>
      </c>
      <c r="B5372" t="s">
        <v>502</v>
      </c>
      <c r="C5372">
        <v>1</v>
      </c>
      <c r="D5372" t="s">
        <v>18</v>
      </c>
      <c r="E5372" t="s">
        <v>29</v>
      </c>
      <c r="F5372" s="1">
        <v>0.375</v>
      </c>
      <c r="G5372" t="s">
        <v>9841</v>
      </c>
      <c r="H5372" t="s">
        <v>12502</v>
      </c>
      <c r="I5372">
        <v>420</v>
      </c>
      <c r="J5372">
        <v>22</v>
      </c>
      <c r="K5372" s="4">
        <v>1E+18</v>
      </c>
      <c r="L5372" t="s">
        <v>12491</v>
      </c>
      <c r="M5372" t="s">
        <v>915</v>
      </c>
      <c r="N5372" t="s">
        <v>9821</v>
      </c>
      <c r="O5372" t="s">
        <v>1383</v>
      </c>
      <c r="P5372" t="s">
        <v>20</v>
      </c>
      <c r="Q5372" t="s">
        <v>5840</v>
      </c>
    </row>
    <row r="5373" spans="1:17" x14ac:dyDescent="0.25">
      <c r="A5373" t="s">
        <v>12497</v>
      </c>
      <c r="B5373" t="s">
        <v>504</v>
      </c>
      <c r="C5373">
        <v>1</v>
      </c>
      <c r="D5373" t="s">
        <v>18</v>
      </c>
      <c r="E5373" t="s">
        <v>33</v>
      </c>
      <c r="F5373" s="1">
        <v>0.375</v>
      </c>
      <c r="G5373" t="s">
        <v>9841</v>
      </c>
      <c r="H5373" t="s">
        <v>12503</v>
      </c>
      <c r="I5373">
        <v>420</v>
      </c>
      <c r="J5373">
        <v>22</v>
      </c>
      <c r="K5373" s="4">
        <v>1E+18</v>
      </c>
      <c r="L5373" t="s">
        <v>12491</v>
      </c>
      <c r="M5373" t="s">
        <v>915</v>
      </c>
      <c r="N5373" t="s">
        <v>9821</v>
      </c>
      <c r="O5373" t="s">
        <v>1383</v>
      </c>
      <c r="P5373" t="s">
        <v>20</v>
      </c>
      <c r="Q5373" t="s">
        <v>5841</v>
      </c>
    </row>
    <row r="5374" spans="1:17" x14ac:dyDescent="0.25">
      <c r="A5374" t="s">
        <v>12504</v>
      </c>
      <c r="B5374" t="s">
        <v>17</v>
      </c>
      <c r="C5374">
        <v>1</v>
      </c>
      <c r="D5374" t="s">
        <v>18</v>
      </c>
      <c r="E5374" t="s">
        <v>37</v>
      </c>
      <c r="F5374" s="1">
        <v>0.625</v>
      </c>
      <c r="G5374" t="s">
        <v>10633</v>
      </c>
      <c r="H5374" t="s">
        <v>914</v>
      </c>
      <c r="I5374">
        <v>120</v>
      </c>
      <c r="J5374">
        <v>15</v>
      </c>
      <c r="K5374" s="4">
        <v>1.11101100011111E+44</v>
      </c>
      <c r="L5374" t="s">
        <v>12505</v>
      </c>
      <c r="M5374" t="s">
        <v>915</v>
      </c>
      <c r="N5374" t="s">
        <v>9821</v>
      </c>
      <c r="O5374" t="s">
        <v>25</v>
      </c>
      <c r="P5374" t="s">
        <v>20</v>
      </c>
      <c r="Q5374" t="s">
        <v>5842</v>
      </c>
    </row>
    <row r="5375" spans="1:17" x14ac:dyDescent="0.25">
      <c r="A5375" t="s">
        <v>12506</v>
      </c>
      <c r="B5375" t="s">
        <v>179</v>
      </c>
      <c r="C5375">
        <v>1</v>
      </c>
      <c r="D5375" t="s">
        <v>18</v>
      </c>
      <c r="E5375" t="s">
        <v>33</v>
      </c>
      <c r="F5375" s="1">
        <v>0.375</v>
      </c>
      <c r="G5375" t="s">
        <v>9841</v>
      </c>
      <c r="H5375" t="s">
        <v>9842</v>
      </c>
      <c r="I5375">
        <v>360</v>
      </c>
      <c r="J5375">
        <v>20</v>
      </c>
      <c r="K5375" s="4">
        <v>1E+42</v>
      </c>
      <c r="L5375" t="s">
        <v>38</v>
      </c>
      <c r="M5375" t="s">
        <v>915</v>
      </c>
      <c r="N5375" t="s">
        <v>9821</v>
      </c>
      <c r="O5375" t="s">
        <v>331</v>
      </c>
      <c r="P5375" t="s">
        <v>180</v>
      </c>
      <c r="Q5375" t="s">
        <v>5843</v>
      </c>
    </row>
    <row r="5376" spans="1:17" x14ac:dyDescent="0.25">
      <c r="A5376" t="s">
        <v>12506</v>
      </c>
      <c r="B5376" t="s">
        <v>713</v>
      </c>
      <c r="C5376">
        <v>1</v>
      </c>
      <c r="D5376" t="s">
        <v>18</v>
      </c>
      <c r="E5376" t="s">
        <v>42</v>
      </c>
      <c r="F5376" s="1">
        <v>0.375</v>
      </c>
      <c r="G5376" t="s">
        <v>9841</v>
      </c>
      <c r="H5376" t="s">
        <v>9843</v>
      </c>
      <c r="I5376">
        <v>360</v>
      </c>
      <c r="J5376">
        <v>20</v>
      </c>
      <c r="K5376" s="4">
        <v>1E+42</v>
      </c>
      <c r="L5376" t="s">
        <v>38</v>
      </c>
      <c r="M5376" t="s">
        <v>915</v>
      </c>
      <c r="N5376" t="s">
        <v>9821</v>
      </c>
      <c r="O5376" t="s">
        <v>331</v>
      </c>
      <c r="P5376" t="s">
        <v>180</v>
      </c>
      <c r="Q5376" t="s">
        <v>5844</v>
      </c>
    </row>
    <row r="5377" spans="1:17" x14ac:dyDescent="0.25">
      <c r="A5377" t="s">
        <v>12506</v>
      </c>
      <c r="B5377" t="s">
        <v>946</v>
      </c>
      <c r="C5377">
        <v>1</v>
      </c>
      <c r="D5377" t="s">
        <v>18</v>
      </c>
      <c r="E5377" t="s">
        <v>29</v>
      </c>
      <c r="F5377" s="1">
        <v>0.375</v>
      </c>
      <c r="G5377" t="s">
        <v>9841</v>
      </c>
      <c r="H5377" t="s">
        <v>9844</v>
      </c>
      <c r="I5377">
        <v>360</v>
      </c>
      <c r="J5377">
        <v>20</v>
      </c>
      <c r="K5377" s="4">
        <v>9.9999999999999995E+33</v>
      </c>
      <c r="L5377" t="s">
        <v>38</v>
      </c>
      <c r="M5377" t="s">
        <v>915</v>
      </c>
      <c r="N5377" t="s">
        <v>9821</v>
      </c>
      <c r="O5377" t="s">
        <v>331</v>
      </c>
      <c r="P5377" t="s">
        <v>180</v>
      </c>
      <c r="Q5377" t="s">
        <v>5845</v>
      </c>
    </row>
    <row r="5378" spans="1:17" x14ac:dyDescent="0.25">
      <c r="A5378" t="s">
        <v>12506</v>
      </c>
      <c r="B5378" t="s">
        <v>948</v>
      </c>
      <c r="C5378">
        <v>1</v>
      </c>
      <c r="D5378" t="s">
        <v>18</v>
      </c>
      <c r="E5378" t="s">
        <v>33</v>
      </c>
      <c r="F5378" s="1">
        <v>0.375</v>
      </c>
      <c r="G5378" t="s">
        <v>9841</v>
      </c>
      <c r="H5378" t="s">
        <v>9845</v>
      </c>
      <c r="I5378">
        <v>360</v>
      </c>
      <c r="J5378">
        <v>20</v>
      </c>
      <c r="K5378" s="4">
        <v>9.9999999999999995E+33</v>
      </c>
      <c r="L5378" t="s">
        <v>38</v>
      </c>
      <c r="M5378" t="s">
        <v>915</v>
      </c>
      <c r="N5378" t="s">
        <v>9821</v>
      </c>
      <c r="O5378" t="s">
        <v>331</v>
      </c>
      <c r="P5378" t="s">
        <v>180</v>
      </c>
      <c r="Q5378" t="s">
        <v>5846</v>
      </c>
    </row>
    <row r="5379" spans="1:17" x14ac:dyDescent="0.25">
      <c r="A5379" t="s">
        <v>12506</v>
      </c>
      <c r="B5379" t="s">
        <v>950</v>
      </c>
      <c r="C5379">
        <v>1</v>
      </c>
      <c r="D5379" t="s">
        <v>18</v>
      </c>
      <c r="E5379" t="s">
        <v>29</v>
      </c>
      <c r="F5379" s="1">
        <v>0.375</v>
      </c>
      <c r="G5379" t="s">
        <v>9841</v>
      </c>
      <c r="H5379" t="s">
        <v>9846</v>
      </c>
      <c r="I5379">
        <v>360</v>
      </c>
      <c r="J5379">
        <v>20</v>
      </c>
      <c r="K5379" s="4">
        <v>9.9999999999999998E+23</v>
      </c>
      <c r="L5379" t="s">
        <v>38</v>
      </c>
      <c r="M5379" t="s">
        <v>915</v>
      </c>
      <c r="N5379" t="s">
        <v>9821</v>
      </c>
      <c r="O5379" t="s">
        <v>331</v>
      </c>
      <c r="P5379" t="s">
        <v>180</v>
      </c>
      <c r="Q5379" t="s">
        <v>5847</v>
      </c>
    </row>
    <row r="5380" spans="1:17" x14ac:dyDescent="0.25">
      <c r="A5380" t="s">
        <v>12506</v>
      </c>
      <c r="B5380" t="s">
        <v>952</v>
      </c>
      <c r="C5380">
        <v>1</v>
      </c>
      <c r="D5380" t="s">
        <v>18</v>
      </c>
      <c r="E5380" t="s">
        <v>29</v>
      </c>
      <c r="F5380" s="1">
        <v>0.375</v>
      </c>
      <c r="G5380" t="s">
        <v>9841</v>
      </c>
      <c r="H5380" t="s">
        <v>9847</v>
      </c>
      <c r="I5380">
        <v>360</v>
      </c>
      <c r="J5380">
        <v>20</v>
      </c>
      <c r="K5380" s="4">
        <v>1E+19</v>
      </c>
      <c r="L5380" t="s">
        <v>38</v>
      </c>
      <c r="M5380" t="s">
        <v>915</v>
      </c>
      <c r="N5380" t="s">
        <v>9821</v>
      </c>
      <c r="O5380" t="s">
        <v>331</v>
      </c>
      <c r="P5380" t="s">
        <v>180</v>
      </c>
      <c r="Q5380" t="s">
        <v>5848</v>
      </c>
    </row>
    <row r="5381" spans="1:17" x14ac:dyDescent="0.25">
      <c r="A5381" t="s">
        <v>12506</v>
      </c>
      <c r="B5381" t="s">
        <v>954</v>
      </c>
      <c r="C5381">
        <v>1</v>
      </c>
      <c r="D5381" t="s">
        <v>18</v>
      </c>
      <c r="E5381" t="s">
        <v>33</v>
      </c>
      <c r="F5381" s="1">
        <v>0.375</v>
      </c>
      <c r="G5381" t="s">
        <v>9841</v>
      </c>
      <c r="H5381" t="s">
        <v>9848</v>
      </c>
      <c r="I5381">
        <v>360</v>
      </c>
      <c r="J5381">
        <v>20</v>
      </c>
      <c r="K5381" s="4">
        <v>1E+19</v>
      </c>
      <c r="L5381" t="s">
        <v>38</v>
      </c>
      <c r="M5381" t="s">
        <v>915</v>
      </c>
      <c r="N5381" t="s">
        <v>9821</v>
      </c>
      <c r="O5381" t="s">
        <v>331</v>
      </c>
      <c r="P5381" t="s">
        <v>180</v>
      </c>
      <c r="Q5381" t="s">
        <v>5849</v>
      </c>
    </row>
    <row r="5382" spans="1:17" x14ac:dyDescent="0.25">
      <c r="A5382" t="s">
        <v>12507</v>
      </c>
      <c r="B5382" t="s">
        <v>179</v>
      </c>
      <c r="C5382">
        <v>1</v>
      </c>
      <c r="D5382" t="s">
        <v>1189</v>
      </c>
      <c r="E5382" t="s">
        <v>19</v>
      </c>
      <c r="F5382" s="1">
        <v>0.375</v>
      </c>
      <c r="G5382" t="s">
        <v>9841</v>
      </c>
      <c r="H5382" t="s">
        <v>942</v>
      </c>
      <c r="I5382">
        <v>420</v>
      </c>
      <c r="J5382">
        <v>2</v>
      </c>
      <c r="K5382" s="4">
        <v>1E+22</v>
      </c>
      <c r="L5382" t="s">
        <v>10390</v>
      </c>
      <c r="M5382" t="s">
        <v>915</v>
      </c>
      <c r="N5382" t="s">
        <v>9821</v>
      </c>
      <c r="O5382" t="s">
        <v>66</v>
      </c>
      <c r="P5382" t="s">
        <v>180</v>
      </c>
      <c r="Q5382" t="s">
        <v>5850</v>
      </c>
    </row>
    <row r="5383" spans="1:17" x14ac:dyDescent="0.25">
      <c r="A5383" t="s">
        <v>12507</v>
      </c>
      <c r="B5383" t="s">
        <v>713</v>
      </c>
      <c r="C5383">
        <v>1</v>
      </c>
      <c r="D5383" t="s">
        <v>1189</v>
      </c>
      <c r="E5383" t="s">
        <v>29</v>
      </c>
      <c r="F5383" s="1">
        <v>0.375</v>
      </c>
      <c r="G5383" t="s">
        <v>9841</v>
      </c>
      <c r="H5383" t="s">
        <v>942</v>
      </c>
      <c r="I5383">
        <v>420</v>
      </c>
      <c r="J5383">
        <v>2</v>
      </c>
      <c r="K5383" s="4">
        <v>1E+22</v>
      </c>
      <c r="L5383" t="s">
        <v>38</v>
      </c>
      <c r="M5383" t="s">
        <v>915</v>
      </c>
      <c r="N5383" t="s">
        <v>9821</v>
      </c>
      <c r="O5383" t="s">
        <v>66</v>
      </c>
      <c r="P5383" t="s">
        <v>180</v>
      </c>
      <c r="Q5383" t="s">
        <v>5851</v>
      </c>
    </row>
    <row r="5384" spans="1:17" x14ac:dyDescent="0.25">
      <c r="A5384" t="s">
        <v>12507</v>
      </c>
      <c r="B5384" t="s">
        <v>946</v>
      </c>
      <c r="C5384">
        <v>1</v>
      </c>
      <c r="D5384" t="s">
        <v>1189</v>
      </c>
      <c r="E5384" t="s">
        <v>33</v>
      </c>
      <c r="F5384" s="1">
        <v>0.375</v>
      </c>
      <c r="G5384" t="s">
        <v>9841</v>
      </c>
      <c r="H5384" t="s">
        <v>942</v>
      </c>
      <c r="I5384">
        <v>420</v>
      </c>
      <c r="J5384">
        <v>2</v>
      </c>
      <c r="K5384" s="4">
        <v>1E+22</v>
      </c>
      <c r="L5384" t="s">
        <v>38</v>
      </c>
      <c r="M5384" t="s">
        <v>915</v>
      </c>
      <c r="N5384" t="s">
        <v>9821</v>
      </c>
      <c r="O5384" t="s">
        <v>66</v>
      </c>
      <c r="P5384" t="s">
        <v>180</v>
      </c>
      <c r="Q5384" t="s">
        <v>5852</v>
      </c>
    </row>
    <row r="5385" spans="1:17" x14ac:dyDescent="0.25">
      <c r="A5385" t="s">
        <v>12507</v>
      </c>
      <c r="B5385" t="s">
        <v>948</v>
      </c>
      <c r="C5385">
        <v>1</v>
      </c>
      <c r="D5385" t="s">
        <v>1189</v>
      </c>
      <c r="E5385" t="s">
        <v>19</v>
      </c>
      <c r="F5385" s="1">
        <v>0.375</v>
      </c>
      <c r="G5385" t="s">
        <v>9841</v>
      </c>
      <c r="H5385" t="s">
        <v>942</v>
      </c>
      <c r="I5385">
        <v>420</v>
      </c>
      <c r="J5385">
        <v>2</v>
      </c>
      <c r="K5385" s="4">
        <v>1E+16</v>
      </c>
      <c r="L5385" t="s">
        <v>38</v>
      </c>
      <c r="M5385" t="s">
        <v>915</v>
      </c>
      <c r="N5385" t="s">
        <v>9821</v>
      </c>
      <c r="O5385" t="s">
        <v>66</v>
      </c>
      <c r="P5385" t="s">
        <v>180</v>
      </c>
      <c r="Q5385" t="s">
        <v>5853</v>
      </c>
    </row>
    <row r="5386" spans="1:17" x14ac:dyDescent="0.25">
      <c r="A5386" t="s">
        <v>12507</v>
      </c>
      <c r="B5386" t="s">
        <v>950</v>
      </c>
      <c r="C5386">
        <v>1</v>
      </c>
      <c r="D5386" t="s">
        <v>1189</v>
      </c>
      <c r="E5386" t="s">
        <v>29</v>
      </c>
      <c r="F5386" s="1">
        <v>0.375</v>
      </c>
      <c r="G5386" t="s">
        <v>9841</v>
      </c>
      <c r="H5386" t="s">
        <v>942</v>
      </c>
      <c r="I5386">
        <v>420</v>
      </c>
      <c r="J5386">
        <v>2</v>
      </c>
      <c r="K5386" s="4">
        <v>1E+16</v>
      </c>
      <c r="L5386" t="s">
        <v>38</v>
      </c>
      <c r="M5386" t="s">
        <v>915</v>
      </c>
      <c r="N5386" t="s">
        <v>9821</v>
      </c>
      <c r="O5386" t="s">
        <v>66</v>
      </c>
      <c r="P5386" t="s">
        <v>180</v>
      </c>
      <c r="Q5386" t="s">
        <v>5854</v>
      </c>
    </row>
    <row r="5387" spans="1:17" x14ac:dyDescent="0.25">
      <c r="A5387" t="s">
        <v>12508</v>
      </c>
      <c r="B5387" t="s">
        <v>179</v>
      </c>
      <c r="C5387">
        <v>1</v>
      </c>
      <c r="D5387" t="s">
        <v>1189</v>
      </c>
      <c r="E5387" t="s">
        <v>19</v>
      </c>
      <c r="F5387" s="1">
        <v>0.375</v>
      </c>
      <c r="G5387" t="s">
        <v>9841</v>
      </c>
      <c r="H5387" t="s">
        <v>943</v>
      </c>
      <c r="I5387">
        <v>420</v>
      </c>
      <c r="J5387">
        <v>2</v>
      </c>
      <c r="K5387" s="4">
        <v>1E+41</v>
      </c>
      <c r="L5387" t="s">
        <v>10392</v>
      </c>
      <c r="M5387" t="s">
        <v>915</v>
      </c>
      <c r="N5387" t="s">
        <v>9821</v>
      </c>
      <c r="O5387" t="s">
        <v>25</v>
      </c>
      <c r="P5387" t="s">
        <v>180</v>
      </c>
      <c r="Q5387" t="s">
        <v>5855</v>
      </c>
    </row>
    <row r="5388" spans="1:17" x14ac:dyDescent="0.25">
      <c r="A5388" t="s">
        <v>12508</v>
      </c>
      <c r="B5388" t="s">
        <v>713</v>
      </c>
      <c r="C5388">
        <v>1</v>
      </c>
      <c r="D5388" t="s">
        <v>1189</v>
      </c>
      <c r="E5388" t="s">
        <v>29</v>
      </c>
      <c r="F5388" s="1">
        <v>0.375</v>
      </c>
      <c r="G5388" t="s">
        <v>9841</v>
      </c>
      <c r="H5388" t="s">
        <v>943</v>
      </c>
      <c r="I5388">
        <v>420</v>
      </c>
      <c r="J5388">
        <v>2</v>
      </c>
      <c r="K5388" s="4">
        <v>1E+41</v>
      </c>
      <c r="L5388" t="s">
        <v>38</v>
      </c>
      <c r="M5388" t="s">
        <v>915</v>
      </c>
      <c r="N5388" t="s">
        <v>9821</v>
      </c>
      <c r="O5388" t="s">
        <v>25</v>
      </c>
      <c r="P5388" t="s">
        <v>180</v>
      </c>
      <c r="Q5388" t="s">
        <v>5856</v>
      </c>
    </row>
    <row r="5389" spans="1:17" x14ac:dyDescent="0.25">
      <c r="A5389" t="s">
        <v>12508</v>
      </c>
      <c r="B5389" t="s">
        <v>946</v>
      </c>
      <c r="C5389">
        <v>1</v>
      </c>
      <c r="D5389" t="s">
        <v>1189</v>
      </c>
      <c r="E5389" t="s">
        <v>33</v>
      </c>
      <c r="F5389" s="1">
        <v>0.375</v>
      </c>
      <c r="G5389" t="s">
        <v>9841</v>
      </c>
      <c r="H5389" t="s">
        <v>943</v>
      </c>
      <c r="I5389">
        <v>420</v>
      </c>
      <c r="J5389">
        <v>2</v>
      </c>
      <c r="K5389" s="4">
        <v>1E+41</v>
      </c>
      <c r="L5389" t="s">
        <v>38</v>
      </c>
      <c r="M5389" t="s">
        <v>915</v>
      </c>
      <c r="N5389" t="s">
        <v>9821</v>
      </c>
      <c r="O5389" t="s">
        <v>25</v>
      </c>
      <c r="P5389" t="s">
        <v>180</v>
      </c>
      <c r="Q5389" t="s">
        <v>5857</v>
      </c>
    </row>
    <row r="5390" spans="1:17" x14ac:dyDescent="0.25">
      <c r="A5390" t="s">
        <v>12508</v>
      </c>
      <c r="B5390" t="s">
        <v>948</v>
      </c>
      <c r="C5390">
        <v>1</v>
      </c>
      <c r="D5390" t="s">
        <v>1189</v>
      </c>
      <c r="E5390" t="s">
        <v>19</v>
      </c>
      <c r="F5390" s="1">
        <v>0.375</v>
      </c>
      <c r="G5390" t="s">
        <v>9841</v>
      </c>
      <c r="H5390" t="s">
        <v>943</v>
      </c>
      <c r="I5390">
        <v>420</v>
      </c>
      <c r="J5390">
        <v>2</v>
      </c>
      <c r="K5390" s="4">
        <v>9.9999999999999995E+33</v>
      </c>
      <c r="L5390" t="s">
        <v>38</v>
      </c>
      <c r="M5390" t="s">
        <v>915</v>
      </c>
      <c r="N5390" t="s">
        <v>9821</v>
      </c>
      <c r="O5390" t="s">
        <v>25</v>
      </c>
      <c r="P5390" t="s">
        <v>180</v>
      </c>
      <c r="Q5390" t="s">
        <v>5858</v>
      </c>
    </row>
    <row r="5391" spans="1:17" x14ac:dyDescent="0.25">
      <c r="A5391" t="s">
        <v>12508</v>
      </c>
      <c r="B5391" t="s">
        <v>950</v>
      </c>
      <c r="C5391">
        <v>1</v>
      </c>
      <c r="D5391" t="s">
        <v>1189</v>
      </c>
      <c r="E5391" t="s">
        <v>33</v>
      </c>
      <c r="F5391" s="1">
        <v>0.375</v>
      </c>
      <c r="G5391" t="s">
        <v>9841</v>
      </c>
      <c r="H5391" t="s">
        <v>943</v>
      </c>
      <c r="I5391">
        <v>420</v>
      </c>
      <c r="J5391">
        <v>2</v>
      </c>
      <c r="K5391" s="4">
        <v>1.0000000000000001E+32</v>
      </c>
      <c r="L5391" t="s">
        <v>38</v>
      </c>
      <c r="M5391" t="s">
        <v>915</v>
      </c>
      <c r="N5391" t="s">
        <v>9821</v>
      </c>
      <c r="O5391" t="s">
        <v>25</v>
      </c>
      <c r="P5391" t="s">
        <v>180</v>
      </c>
      <c r="Q5391" t="s">
        <v>5859</v>
      </c>
    </row>
    <row r="5392" spans="1:17" x14ac:dyDescent="0.25">
      <c r="A5392" t="s">
        <v>12509</v>
      </c>
      <c r="B5392" t="s">
        <v>17</v>
      </c>
      <c r="C5392">
        <v>1</v>
      </c>
      <c r="D5392" t="s">
        <v>1189</v>
      </c>
      <c r="E5392" t="s">
        <v>33</v>
      </c>
      <c r="F5392" s="1">
        <v>0.35416666666666669</v>
      </c>
      <c r="G5392" t="s">
        <v>9841</v>
      </c>
      <c r="H5392" t="s">
        <v>12466</v>
      </c>
      <c r="I5392">
        <v>510</v>
      </c>
      <c r="J5392">
        <v>9</v>
      </c>
      <c r="K5392" s="4">
        <v>1E+43</v>
      </c>
      <c r="L5392" t="s">
        <v>38</v>
      </c>
      <c r="M5392" t="s">
        <v>915</v>
      </c>
      <c r="N5392" t="s">
        <v>9821</v>
      </c>
      <c r="O5392" t="s">
        <v>453</v>
      </c>
      <c r="P5392" t="s">
        <v>20</v>
      </c>
      <c r="Q5392" t="s">
        <v>5860</v>
      </c>
    </row>
    <row r="5393" spans="1:17" x14ac:dyDescent="0.25">
      <c r="A5393" t="s">
        <v>12509</v>
      </c>
      <c r="B5393" t="s">
        <v>28</v>
      </c>
      <c r="C5393">
        <v>1</v>
      </c>
      <c r="D5393" t="s">
        <v>1189</v>
      </c>
      <c r="E5393" t="s">
        <v>42</v>
      </c>
      <c r="F5393" s="1">
        <v>0.35416666666666669</v>
      </c>
      <c r="G5393" t="s">
        <v>10652</v>
      </c>
      <c r="H5393" t="s">
        <v>12467</v>
      </c>
      <c r="I5393">
        <v>510</v>
      </c>
      <c r="J5393">
        <v>9</v>
      </c>
      <c r="K5393" s="4">
        <v>1E+43</v>
      </c>
      <c r="L5393" t="s">
        <v>38</v>
      </c>
      <c r="M5393" t="s">
        <v>915</v>
      </c>
      <c r="N5393" t="s">
        <v>9821</v>
      </c>
      <c r="O5393" t="s">
        <v>453</v>
      </c>
      <c r="P5393" t="s">
        <v>20</v>
      </c>
      <c r="Q5393" t="s">
        <v>5861</v>
      </c>
    </row>
    <row r="5394" spans="1:17" x14ac:dyDescent="0.25">
      <c r="A5394" t="s">
        <v>12509</v>
      </c>
      <c r="B5394" t="s">
        <v>32</v>
      </c>
      <c r="C5394">
        <v>1</v>
      </c>
      <c r="D5394" t="s">
        <v>1189</v>
      </c>
      <c r="E5394" t="s">
        <v>37</v>
      </c>
      <c r="F5394" s="1">
        <v>0.35416666666666669</v>
      </c>
      <c r="G5394" t="s">
        <v>9841</v>
      </c>
      <c r="H5394" t="s">
        <v>12468</v>
      </c>
      <c r="I5394">
        <v>510</v>
      </c>
      <c r="J5394">
        <v>9</v>
      </c>
      <c r="K5394" s="4">
        <v>1E+43</v>
      </c>
      <c r="L5394" t="s">
        <v>38</v>
      </c>
      <c r="M5394" t="s">
        <v>915</v>
      </c>
      <c r="N5394" t="s">
        <v>9821</v>
      </c>
      <c r="O5394" t="s">
        <v>453</v>
      </c>
      <c r="P5394" t="s">
        <v>20</v>
      </c>
      <c r="Q5394" t="s">
        <v>5862</v>
      </c>
    </row>
    <row r="5395" spans="1:17" x14ac:dyDescent="0.25">
      <c r="A5395" t="s">
        <v>12509</v>
      </c>
      <c r="B5395" t="s">
        <v>479</v>
      </c>
      <c r="C5395">
        <v>1</v>
      </c>
      <c r="D5395" t="s">
        <v>1189</v>
      </c>
      <c r="E5395" t="s">
        <v>33</v>
      </c>
      <c r="F5395" s="1">
        <v>0.35416666666666669</v>
      </c>
      <c r="G5395" t="s">
        <v>10652</v>
      </c>
      <c r="H5395" t="s">
        <v>12469</v>
      </c>
      <c r="I5395">
        <v>510</v>
      </c>
      <c r="J5395">
        <v>9</v>
      </c>
      <c r="K5395" s="4">
        <v>9.9999999999999997E+34</v>
      </c>
      <c r="L5395" t="s">
        <v>38</v>
      </c>
      <c r="M5395" t="s">
        <v>915</v>
      </c>
      <c r="N5395" t="s">
        <v>9821</v>
      </c>
      <c r="O5395" t="s">
        <v>453</v>
      </c>
      <c r="P5395" t="s">
        <v>20</v>
      </c>
      <c r="Q5395" t="s">
        <v>5863</v>
      </c>
    </row>
    <row r="5396" spans="1:17" x14ac:dyDescent="0.25">
      <c r="A5396" t="s">
        <v>12509</v>
      </c>
      <c r="B5396" t="s">
        <v>502</v>
      </c>
      <c r="C5396">
        <v>1</v>
      </c>
      <c r="D5396" t="s">
        <v>1189</v>
      </c>
      <c r="E5396" t="s">
        <v>42</v>
      </c>
      <c r="F5396" s="1">
        <v>0.35416666666666669</v>
      </c>
      <c r="G5396" t="s">
        <v>10652</v>
      </c>
      <c r="H5396" t="s">
        <v>12470</v>
      </c>
      <c r="I5396">
        <v>510</v>
      </c>
      <c r="J5396">
        <v>9</v>
      </c>
      <c r="K5396" s="4">
        <v>9.9999999999999997E+34</v>
      </c>
      <c r="L5396" t="s">
        <v>38</v>
      </c>
      <c r="M5396" t="s">
        <v>915</v>
      </c>
      <c r="N5396" t="s">
        <v>9821</v>
      </c>
      <c r="O5396" t="s">
        <v>453</v>
      </c>
      <c r="P5396" t="s">
        <v>20</v>
      </c>
      <c r="Q5396" t="s">
        <v>5864</v>
      </c>
    </row>
    <row r="5397" spans="1:17" x14ac:dyDescent="0.25">
      <c r="A5397" t="s">
        <v>12509</v>
      </c>
      <c r="B5397" t="s">
        <v>504</v>
      </c>
      <c r="C5397">
        <v>1</v>
      </c>
      <c r="D5397" t="s">
        <v>1189</v>
      </c>
      <c r="E5397" t="s">
        <v>37</v>
      </c>
      <c r="F5397" s="1">
        <v>0.35416666666666669</v>
      </c>
      <c r="G5397" t="s">
        <v>10652</v>
      </c>
      <c r="H5397" t="s">
        <v>12471</v>
      </c>
      <c r="I5397">
        <v>510</v>
      </c>
      <c r="J5397">
        <v>9</v>
      </c>
      <c r="K5397" s="4">
        <v>9.9999999999999997E+34</v>
      </c>
      <c r="L5397" t="s">
        <v>38</v>
      </c>
      <c r="M5397" t="s">
        <v>915</v>
      </c>
      <c r="N5397" t="s">
        <v>9821</v>
      </c>
      <c r="O5397" t="s">
        <v>453</v>
      </c>
      <c r="P5397" t="s">
        <v>20</v>
      </c>
      <c r="Q5397" t="s">
        <v>5865</v>
      </c>
    </row>
    <row r="5398" spans="1:17" x14ac:dyDescent="0.25">
      <c r="A5398" t="s">
        <v>12509</v>
      </c>
      <c r="B5398" t="s">
        <v>1107</v>
      </c>
      <c r="C5398">
        <v>1</v>
      </c>
      <c r="D5398" t="s">
        <v>1189</v>
      </c>
      <c r="E5398" t="s">
        <v>29</v>
      </c>
      <c r="F5398" s="1">
        <v>0.35416666666666669</v>
      </c>
      <c r="G5398" t="s">
        <v>9822</v>
      </c>
      <c r="H5398" t="s">
        <v>38</v>
      </c>
      <c r="I5398">
        <v>510</v>
      </c>
      <c r="J5398">
        <v>9</v>
      </c>
      <c r="K5398" s="4">
        <v>1.0000001000000101E+20</v>
      </c>
      <c r="L5398" t="s">
        <v>12510</v>
      </c>
      <c r="M5398" t="s">
        <v>915</v>
      </c>
      <c r="N5398" t="s">
        <v>9821</v>
      </c>
      <c r="O5398" t="s">
        <v>453</v>
      </c>
      <c r="P5398" t="s">
        <v>20</v>
      </c>
      <c r="Q5398" t="s">
        <v>5866</v>
      </c>
    </row>
    <row r="5399" spans="1:17" x14ac:dyDescent="0.25">
      <c r="A5399" t="s">
        <v>12511</v>
      </c>
      <c r="B5399" t="s">
        <v>17</v>
      </c>
      <c r="C5399">
        <v>1</v>
      </c>
      <c r="D5399" t="s">
        <v>18</v>
      </c>
      <c r="E5399" t="s">
        <v>33</v>
      </c>
      <c r="F5399" s="1">
        <v>0.54166666666666663</v>
      </c>
      <c r="G5399" t="s">
        <v>9267</v>
      </c>
      <c r="H5399" t="s">
        <v>1681</v>
      </c>
      <c r="I5399">
        <v>60</v>
      </c>
      <c r="J5399">
        <v>39</v>
      </c>
      <c r="K5399" s="4">
        <v>1.1111110001111099E+44</v>
      </c>
      <c r="L5399" t="s">
        <v>12512</v>
      </c>
      <c r="M5399" t="s">
        <v>24</v>
      </c>
      <c r="N5399" t="s">
        <v>9286</v>
      </c>
      <c r="O5399" t="s">
        <v>25</v>
      </c>
      <c r="P5399" t="s">
        <v>20</v>
      </c>
      <c r="Q5399" t="s">
        <v>5867</v>
      </c>
    </row>
    <row r="5400" spans="1:17" x14ac:dyDescent="0.25">
      <c r="A5400" t="s">
        <v>12511</v>
      </c>
      <c r="B5400" t="s">
        <v>28</v>
      </c>
      <c r="C5400">
        <v>1</v>
      </c>
      <c r="D5400" t="s">
        <v>18</v>
      </c>
      <c r="E5400" t="s">
        <v>29</v>
      </c>
      <c r="F5400" s="1">
        <v>0.41666666666666669</v>
      </c>
      <c r="G5400" t="s">
        <v>9267</v>
      </c>
      <c r="H5400" t="s">
        <v>1681</v>
      </c>
      <c r="I5400">
        <v>60</v>
      </c>
      <c r="J5400">
        <v>40</v>
      </c>
      <c r="K5400" s="4">
        <v>1.1111010001111099E+44</v>
      </c>
      <c r="L5400" t="s">
        <v>12512</v>
      </c>
      <c r="M5400" t="s">
        <v>24</v>
      </c>
      <c r="N5400" t="s">
        <v>9286</v>
      </c>
      <c r="O5400" t="s">
        <v>25</v>
      </c>
      <c r="P5400" t="s">
        <v>20</v>
      </c>
      <c r="Q5400" t="s">
        <v>5868</v>
      </c>
    </row>
    <row r="5401" spans="1:17" x14ac:dyDescent="0.25">
      <c r="A5401" t="s">
        <v>12511</v>
      </c>
      <c r="B5401" t="s">
        <v>44</v>
      </c>
      <c r="C5401">
        <v>1</v>
      </c>
      <c r="D5401" t="s">
        <v>18</v>
      </c>
      <c r="E5401" t="s">
        <v>42</v>
      </c>
      <c r="F5401" s="1">
        <v>0.66666666666666663</v>
      </c>
      <c r="G5401" t="s">
        <v>9202</v>
      </c>
      <c r="H5401" t="s">
        <v>38</v>
      </c>
      <c r="I5401">
        <v>60</v>
      </c>
      <c r="J5401">
        <v>11</v>
      </c>
      <c r="K5401" s="4">
        <v>1.1111100011111E+43</v>
      </c>
      <c r="L5401" t="s">
        <v>12512</v>
      </c>
      <c r="M5401" t="s">
        <v>24</v>
      </c>
      <c r="N5401" t="s">
        <v>9286</v>
      </c>
      <c r="O5401" t="s">
        <v>25</v>
      </c>
      <c r="P5401" t="s">
        <v>45</v>
      </c>
      <c r="Q5401" t="s">
        <v>5869</v>
      </c>
    </row>
    <row r="5402" spans="1:17" x14ac:dyDescent="0.25">
      <c r="A5402" t="s">
        <v>12511</v>
      </c>
      <c r="B5402" t="s">
        <v>44</v>
      </c>
      <c r="C5402">
        <v>2</v>
      </c>
      <c r="D5402" t="s">
        <v>18</v>
      </c>
      <c r="E5402" t="s">
        <v>37</v>
      </c>
      <c r="F5402" s="1">
        <v>0.58333333333333337</v>
      </c>
      <c r="G5402" t="s">
        <v>9210</v>
      </c>
      <c r="H5402" t="s">
        <v>38</v>
      </c>
      <c r="I5402">
        <v>60</v>
      </c>
      <c r="J5402">
        <v>9</v>
      </c>
      <c r="K5402" s="4">
        <v>1.1101100011111E+43</v>
      </c>
      <c r="L5402" t="s">
        <v>12512</v>
      </c>
      <c r="M5402" t="s">
        <v>24</v>
      </c>
      <c r="N5402" t="s">
        <v>9286</v>
      </c>
      <c r="O5402" t="s">
        <v>25</v>
      </c>
      <c r="P5402" t="s">
        <v>45</v>
      </c>
      <c r="Q5402" t="s">
        <v>5870</v>
      </c>
    </row>
    <row r="5403" spans="1:17" x14ac:dyDescent="0.25">
      <c r="A5403" t="s">
        <v>12511</v>
      </c>
      <c r="B5403" t="s">
        <v>44</v>
      </c>
      <c r="C5403">
        <v>3</v>
      </c>
      <c r="D5403" t="s">
        <v>18</v>
      </c>
      <c r="E5403" t="s">
        <v>29</v>
      </c>
      <c r="F5403" s="1">
        <v>0.66666666666666663</v>
      </c>
      <c r="G5403" t="s">
        <v>9182</v>
      </c>
      <c r="H5403" t="s">
        <v>38</v>
      </c>
      <c r="I5403">
        <v>60</v>
      </c>
      <c r="J5403">
        <v>7</v>
      </c>
      <c r="K5403" s="4">
        <v>1.1110100011111E+43</v>
      </c>
      <c r="L5403" t="s">
        <v>12512</v>
      </c>
      <c r="M5403" t="s">
        <v>24</v>
      </c>
      <c r="N5403" t="s">
        <v>9286</v>
      </c>
      <c r="O5403" t="s">
        <v>25</v>
      </c>
      <c r="P5403" t="s">
        <v>45</v>
      </c>
      <c r="Q5403" t="s">
        <v>5871</v>
      </c>
    </row>
    <row r="5404" spans="1:17" x14ac:dyDescent="0.25">
      <c r="A5404" t="s">
        <v>12511</v>
      </c>
      <c r="B5404" t="s">
        <v>44</v>
      </c>
      <c r="C5404">
        <v>4</v>
      </c>
      <c r="D5404" t="s">
        <v>18</v>
      </c>
      <c r="E5404" t="s">
        <v>37</v>
      </c>
      <c r="F5404" s="1">
        <v>0.66666666666666663</v>
      </c>
      <c r="G5404" t="s">
        <v>9177</v>
      </c>
      <c r="H5404" t="s">
        <v>38</v>
      </c>
      <c r="I5404">
        <v>60</v>
      </c>
      <c r="J5404">
        <v>12</v>
      </c>
      <c r="K5404" s="4">
        <v>1.1101100011111E+43</v>
      </c>
      <c r="L5404" t="s">
        <v>12512</v>
      </c>
      <c r="M5404" t="s">
        <v>24</v>
      </c>
      <c r="N5404" t="s">
        <v>9286</v>
      </c>
      <c r="O5404" t="s">
        <v>25</v>
      </c>
      <c r="P5404" t="s">
        <v>45</v>
      </c>
      <c r="Q5404" t="s">
        <v>5872</v>
      </c>
    </row>
    <row r="5405" spans="1:17" x14ac:dyDescent="0.25">
      <c r="A5405" t="s">
        <v>12513</v>
      </c>
      <c r="B5405" t="s">
        <v>17</v>
      </c>
      <c r="C5405">
        <v>1</v>
      </c>
      <c r="D5405" t="s">
        <v>18</v>
      </c>
      <c r="E5405" t="s">
        <v>19</v>
      </c>
      <c r="F5405" s="1">
        <v>0.54166666666666663</v>
      </c>
      <c r="G5405" t="s">
        <v>9174</v>
      </c>
      <c r="H5405" t="s">
        <v>5873</v>
      </c>
      <c r="I5405">
        <v>60</v>
      </c>
      <c r="J5405">
        <v>28</v>
      </c>
      <c r="K5405" s="4">
        <v>1.1111100111111E+24</v>
      </c>
      <c r="L5405" t="s">
        <v>12514</v>
      </c>
      <c r="M5405" t="s">
        <v>24</v>
      </c>
      <c r="N5405" t="s">
        <v>9286</v>
      </c>
      <c r="O5405" t="s">
        <v>66</v>
      </c>
      <c r="P5405" t="s">
        <v>20</v>
      </c>
      <c r="Q5405" t="s">
        <v>5874</v>
      </c>
    </row>
    <row r="5406" spans="1:17" x14ac:dyDescent="0.25">
      <c r="A5406" t="s">
        <v>12513</v>
      </c>
      <c r="B5406" t="s">
        <v>28</v>
      </c>
      <c r="C5406">
        <v>1</v>
      </c>
      <c r="D5406" t="s">
        <v>18</v>
      </c>
      <c r="E5406" t="s">
        <v>29</v>
      </c>
      <c r="F5406" s="1">
        <v>0.41666666666666669</v>
      </c>
      <c r="G5406" t="s">
        <v>9239</v>
      </c>
      <c r="H5406" t="s">
        <v>5873</v>
      </c>
      <c r="I5406">
        <v>60</v>
      </c>
      <c r="J5406">
        <v>28</v>
      </c>
      <c r="K5406" s="4">
        <v>1.1111100111111E+24</v>
      </c>
      <c r="L5406" t="s">
        <v>12514</v>
      </c>
      <c r="M5406" t="s">
        <v>24</v>
      </c>
      <c r="N5406" t="s">
        <v>9286</v>
      </c>
      <c r="O5406" t="s">
        <v>66</v>
      </c>
      <c r="P5406" t="s">
        <v>20</v>
      </c>
      <c r="Q5406" t="s">
        <v>5875</v>
      </c>
    </row>
    <row r="5407" spans="1:17" x14ac:dyDescent="0.25">
      <c r="A5407" t="s">
        <v>12513</v>
      </c>
      <c r="B5407" t="s">
        <v>44</v>
      </c>
      <c r="C5407">
        <v>1</v>
      </c>
      <c r="D5407" t="s">
        <v>18</v>
      </c>
      <c r="E5407" t="s">
        <v>42</v>
      </c>
      <c r="F5407" s="1">
        <v>0.41666666666666669</v>
      </c>
      <c r="G5407" t="s">
        <v>9201</v>
      </c>
      <c r="H5407" t="s">
        <v>38</v>
      </c>
      <c r="I5407">
        <v>60</v>
      </c>
      <c r="J5407">
        <v>10</v>
      </c>
      <c r="K5407" s="4">
        <v>1.111100111111E+23</v>
      </c>
      <c r="L5407" t="s">
        <v>12514</v>
      </c>
      <c r="M5407" t="s">
        <v>24</v>
      </c>
      <c r="N5407" t="s">
        <v>9286</v>
      </c>
      <c r="O5407" t="s">
        <v>66</v>
      </c>
      <c r="P5407" t="s">
        <v>45</v>
      </c>
      <c r="Q5407" t="s">
        <v>5876</v>
      </c>
    </row>
    <row r="5408" spans="1:17" x14ac:dyDescent="0.25">
      <c r="A5408" t="s">
        <v>12513</v>
      </c>
      <c r="B5408" t="s">
        <v>44</v>
      </c>
      <c r="C5408">
        <v>2</v>
      </c>
      <c r="D5408" t="s">
        <v>18</v>
      </c>
      <c r="E5408" t="s">
        <v>37</v>
      </c>
      <c r="F5408" s="1">
        <v>0.5</v>
      </c>
      <c r="G5408" t="s">
        <v>9201</v>
      </c>
      <c r="H5408" t="s">
        <v>38</v>
      </c>
      <c r="I5408">
        <v>60</v>
      </c>
      <c r="J5408">
        <v>8</v>
      </c>
      <c r="K5408" s="4">
        <v>1.111100111111E+23</v>
      </c>
      <c r="L5408" t="s">
        <v>12514</v>
      </c>
      <c r="M5408" t="s">
        <v>24</v>
      </c>
      <c r="N5408" t="s">
        <v>9286</v>
      </c>
      <c r="O5408" t="s">
        <v>66</v>
      </c>
      <c r="P5408" t="s">
        <v>45</v>
      </c>
      <c r="Q5408" t="s">
        <v>5877</v>
      </c>
    </row>
    <row r="5409" spans="1:17" x14ac:dyDescent="0.25">
      <c r="A5409" t="s">
        <v>12513</v>
      </c>
      <c r="B5409" t="s">
        <v>44</v>
      </c>
      <c r="C5409">
        <v>3</v>
      </c>
      <c r="D5409" t="s">
        <v>18</v>
      </c>
      <c r="E5409" t="s">
        <v>37</v>
      </c>
      <c r="F5409" s="1">
        <v>0.45833333333333331</v>
      </c>
      <c r="G5409" t="s">
        <v>9210</v>
      </c>
      <c r="H5409" t="s">
        <v>38</v>
      </c>
      <c r="I5409">
        <v>60</v>
      </c>
      <c r="J5409">
        <v>4</v>
      </c>
      <c r="K5409" s="4">
        <v>1.111100111111E+23</v>
      </c>
      <c r="L5409" t="s">
        <v>12514</v>
      </c>
      <c r="M5409" t="s">
        <v>24</v>
      </c>
      <c r="N5409" t="s">
        <v>9286</v>
      </c>
      <c r="O5409" t="s">
        <v>66</v>
      </c>
      <c r="P5409" t="s">
        <v>45</v>
      </c>
      <c r="Q5409" t="s">
        <v>5878</v>
      </c>
    </row>
    <row r="5410" spans="1:17" x14ac:dyDescent="0.25">
      <c r="A5410" t="s">
        <v>12515</v>
      </c>
      <c r="B5410" t="s">
        <v>17</v>
      </c>
      <c r="C5410">
        <v>1</v>
      </c>
      <c r="D5410" t="s">
        <v>18</v>
      </c>
      <c r="E5410" t="s">
        <v>19</v>
      </c>
      <c r="F5410" s="1">
        <v>0.45833333333333331</v>
      </c>
      <c r="G5410" t="s">
        <v>9138</v>
      </c>
      <c r="H5410" t="s">
        <v>12516</v>
      </c>
      <c r="I5410">
        <v>60</v>
      </c>
      <c r="J5410">
        <v>332</v>
      </c>
      <c r="K5410" s="4">
        <v>1.1111100111111E+24</v>
      </c>
      <c r="L5410" t="s">
        <v>12517</v>
      </c>
      <c r="M5410" t="s">
        <v>24</v>
      </c>
      <c r="N5410" t="s">
        <v>9286</v>
      </c>
      <c r="O5410" t="s">
        <v>66</v>
      </c>
      <c r="P5410" t="s">
        <v>20</v>
      </c>
      <c r="Q5410" t="s">
        <v>5880</v>
      </c>
    </row>
    <row r="5411" spans="1:17" x14ac:dyDescent="0.25">
      <c r="A5411" t="s">
        <v>12515</v>
      </c>
      <c r="B5411" t="s">
        <v>28</v>
      </c>
      <c r="C5411">
        <v>1</v>
      </c>
      <c r="D5411" t="s">
        <v>18</v>
      </c>
      <c r="E5411" t="s">
        <v>29</v>
      </c>
      <c r="F5411" s="1">
        <v>0.45833333333333331</v>
      </c>
      <c r="G5411" t="s">
        <v>9134</v>
      </c>
      <c r="H5411" t="s">
        <v>12518</v>
      </c>
      <c r="I5411">
        <v>60</v>
      </c>
      <c r="J5411">
        <v>319</v>
      </c>
      <c r="K5411" s="4">
        <v>1.1111100111111E+24</v>
      </c>
      <c r="L5411" t="s">
        <v>12517</v>
      </c>
      <c r="M5411" t="s">
        <v>24</v>
      </c>
      <c r="N5411" t="s">
        <v>9286</v>
      </c>
      <c r="O5411" t="s">
        <v>66</v>
      </c>
      <c r="P5411" t="s">
        <v>20</v>
      </c>
      <c r="Q5411" t="s">
        <v>5881</v>
      </c>
    </row>
    <row r="5412" spans="1:17" x14ac:dyDescent="0.25">
      <c r="A5412" t="s">
        <v>12515</v>
      </c>
      <c r="B5412" t="s">
        <v>44</v>
      </c>
      <c r="C5412">
        <v>1</v>
      </c>
      <c r="D5412" t="s">
        <v>18</v>
      </c>
      <c r="E5412" t="s">
        <v>33</v>
      </c>
      <c r="F5412" s="1">
        <v>0.54166666666666663</v>
      </c>
      <c r="G5412" t="s">
        <v>9160</v>
      </c>
      <c r="H5412" t="s">
        <v>38</v>
      </c>
      <c r="I5412">
        <v>60</v>
      </c>
      <c r="J5412">
        <v>40</v>
      </c>
      <c r="K5412" s="4">
        <v>1.111100111111E+23</v>
      </c>
      <c r="L5412" t="s">
        <v>12517</v>
      </c>
      <c r="M5412" t="s">
        <v>24</v>
      </c>
      <c r="N5412" t="s">
        <v>9286</v>
      </c>
      <c r="O5412" t="s">
        <v>66</v>
      </c>
      <c r="P5412" t="s">
        <v>45</v>
      </c>
      <c r="Q5412" t="s">
        <v>5882</v>
      </c>
    </row>
    <row r="5413" spans="1:17" x14ac:dyDescent="0.25">
      <c r="A5413" t="s">
        <v>12515</v>
      </c>
      <c r="B5413" t="s">
        <v>44</v>
      </c>
      <c r="C5413">
        <v>2</v>
      </c>
      <c r="D5413" t="s">
        <v>18</v>
      </c>
      <c r="E5413" t="s">
        <v>29</v>
      </c>
      <c r="F5413" s="1">
        <v>0.5</v>
      </c>
      <c r="G5413" t="s">
        <v>9194</v>
      </c>
      <c r="H5413" t="s">
        <v>38</v>
      </c>
      <c r="I5413">
        <v>60</v>
      </c>
      <c r="J5413">
        <v>23</v>
      </c>
      <c r="K5413" s="4">
        <v>1.111100111111E+23</v>
      </c>
      <c r="L5413" t="s">
        <v>12517</v>
      </c>
      <c r="M5413" t="s">
        <v>24</v>
      </c>
      <c r="N5413" t="s">
        <v>9286</v>
      </c>
      <c r="O5413" t="s">
        <v>66</v>
      </c>
      <c r="P5413" t="s">
        <v>45</v>
      </c>
      <c r="Q5413" t="s">
        <v>5883</v>
      </c>
    </row>
    <row r="5414" spans="1:17" x14ac:dyDescent="0.25">
      <c r="A5414" t="s">
        <v>12515</v>
      </c>
      <c r="B5414" t="s">
        <v>44</v>
      </c>
      <c r="C5414">
        <v>3</v>
      </c>
      <c r="D5414" t="s">
        <v>18</v>
      </c>
      <c r="E5414" t="s">
        <v>42</v>
      </c>
      <c r="F5414" s="1">
        <v>0.45833333333333331</v>
      </c>
      <c r="G5414" t="s">
        <v>9229</v>
      </c>
      <c r="H5414" t="s">
        <v>38</v>
      </c>
      <c r="I5414">
        <v>60</v>
      </c>
      <c r="J5414">
        <v>40</v>
      </c>
      <c r="K5414" s="4">
        <v>1.111100111111E+23</v>
      </c>
      <c r="L5414" t="s">
        <v>12517</v>
      </c>
      <c r="M5414" t="s">
        <v>24</v>
      </c>
      <c r="N5414" t="s">
        <v>9286</v>
      </c>
      <c r="O5414" t="s">
        <v>66</v>
      </c>
      <c r="P5414" t="s">
        <v>45</v>
      </c>
      <c r="Q5414" t="s">
        <v>5884</v>
      </c>
    </row>
    <row r="5415" spans="1:17" x14ac:dyDescent="0.25">
      <c r="A5415" t="s">
        <v>12515</v>
      </c>
      <c r="B5415" t="s">
        <v>44</v>
      </c>
      <c r="C5415">
        <v>4</v>
      </c>
      <c r="D5415" t="s">
        <v>18</v>
      </c>
      <c r="E5415" t="s">
        <v>42</v>
      </c>
      <c r="F5415" s="1">
        <v>0.54166666666666663</v>
      </c>
      <c r="G5415" t="s">
        <v>9209</v>
      </c>
      <c r="H5415" t="s">
        <v>38</v>
      </c>
      <c r="I5415">
        <v>60</v>
      </c>
      <c r="J5415">
        <v>39</v>
      </c>
      <c r="K5415" s="4">
        <v>1.111100111111E+23</v>
      </c>
      <c r="L5415" t="s">
        <v>12517</v>
      </c>
      <c r="M5415" t="s">
        <v>24</v>
      </c>
      <c r="N5415" t="s">
        <v>9286</v>
      </c>
      <c r="O5415" t="s">
        <v>66</v>
      </c>
      <c r="P5415" t="s">
        <v>45</v>
      </c>
      <c r="Q5415" t="s">
        <v>5885</v>
      </c>
    </row>
    <row r="5416" spans="1:17" x14ac:dyDescent="0.25">
      <c r="A5416" t="s">
        <v>12515</v>
      </c>
      <c r="B5416" t="s">
        <v>44</v>
      </c>
      <c r="C5416">
        <v>5</v>
      </c>
      <c r="D5416" t="s">
        <v>18</v>
      </c>
      <c r="E5416" t="s">
        <v>29</v>
      </c>
      <c r="F5416" s="1">
        <v>0.54166666666666663</v>
      </c>
      <c r="G5416" t="s">
        <v>9208</v>
      </c>
      <c r="H5416" t="s">
        <v>38</v>
      </c>
      <c r="I5416">
        <v>60</v>
      </c>
      <c r="J5416">
        <v>36</v>
      </c>
      <c r="K5416" s="4">
        <v>1.111100111111E+23</v>
      </c>
      <c r="L5416" t="s">
        <v>12517</v>
      </c>
      <c r="M5416" t="s">
        <v>24</v>
      </c>
      <c r="N5416" t="s">
        <v>9286</v>
      </c>
      <c r="O5416" t="s">
        <v>66</v>
      </c>
      <c r="P5416" t="s">
        <v>45</v>
      </c>
      <c r="Q5416" t="s">
        <v>5886</v>
      </c>
    </row>
    <row r="5417" spans="1:17" x14ac:dyDescent="0.25">
      <c r="A5417" t="s">
        <v>12515</v>
      </c>
      <c r="B5417" t="s">
        <v>44</v>
      </c>
      <c r="C5417">
        <v>6</v>
      </c>
      <c r="D5417" t="s">
        <v>18</v>
      </c>
      <c r="E5417" t="s">
        <v>42</v>
      </c>
      <c r="F5417" s="1">
        <v>0.625</v>
      </c>
      <c r="G5417" t="s">
        <v>9208</v>
      </c>
      <c r="H5417" t="s">
        <v>38</v>
      </c>
      <c r="I5417">
        <v>60</v>
      </c>
      <c r="J5417">
        <v>29</v>
      </c>
      <c r="K5417" s="4">
        <v>1.111100111111E+23</v>
      </c>
      <c r="L5417" t="s">
        <v>12517</v>
      </c>
      <c r="M5417" t="s">
        <v>24</v>
      </c>
      <c r="N5417" t="s">
        <v>9286</v>
      </c>
      <c r="O5417" t="s">
        <v>66</v>
      </c>
      <c r="P5417" t="s">
        <v>45</v>
      </c>
      <c r="Q5417" t="s">
        <v>5887</v>
      </c>
    </row>
    <row r="5418" spans="1:17" x14ac:dyDescent="0.25">
      <c r="A5418" t="s">
        <v>12515</v>
      </c>
      <c r="B5418" t="s">
        <v>44</v>
      </c>
      <c r="C5418">
        <v>7</v>
      </c>
      <c r="D5418" t="s">
        <v>18</v>
      </c>
      <c r="E5418" t="s">
        <v>37</v>
      </c>
      <c r="F5418" s="1">
        <v>0.375</v>
      </c>
      <c r="G5418" t="s">
        <v>9201</v>
      </c>
      <c r="H5418" t="s">
        <v>38</v>
      </c>
      <c r="I5418">
        <v>60</v>
      </c>
      <c r="J5418">
        <v>18</v>
      </c>
      <c r="K5418" s="4">
        <v>1.111100111111E+23</v>
      </c>
      <c r="L5418" t="s">
        <v>12517</v>
      </c>
      <c r="M5418" t="s">
        <v>24</v>
      </c>
      <c r="N5418" t="s">
        <v>9286</v>
      </c>
      <c r="O5418" t="s">
        <v>66</v>
      </c>
      <c r="P5418" t="s">
        <v>45</v>
      </c>
      <c r="Q5418" t="s">
        <v>5888</v>
      </c>
    </row>
    <row r="5419" spans="1:17" x14ac:dyDescent="0.25">
      <c r="A5419" t="s">
        <v>12515</v>
      </c>
      <c r="B5419" t="s">
        <v>44</v>
      </c>
      <c r="C5419">
        <v>8</v>
      </c>
      <c r="D5419" t="s">
        <v>18</v>
      </c>
      <c r="E5419" t="s">
        <v>37</v>
      </c>
      <c r="F5419" s="1">
        <v>0.5</v>
      </c>
      <c r="G5419" t="s">
        <v>9195</v>
      </c>
      <c r="H5419" t="s">
        <v>38</v>
      </c>
      <c r="I5419">
        <v>60</v>
      </c>
      <c r="J5419">
        <v>40</v>
      </c>
      <c r="K5419" s="4">
        <v>1.111100111111E+23</v>
      </c>
      <c r="L5419" t="s">
        <v>12517</v>
      </c>
      <c r="M5419" t="s">
        <v>24</v>
      </c>
      <c r="N5419" t="s">
        <v>9286</v>
      </c>
      <c r="O5419" t="s">
        <v>66</v>
      </c>
      <c r="P5419" t="s">
        <v>45</v>
      </c>
      <c r="Q5419" t="s">
        <v>5889</v>
      </c>
    </row>
    <row r="5420" spans="1:17" x14ac:dyDescent="0.25">
      <c r="A5420" t="s">
        <v>12515</v>
      </c>
      <c r="B5420" t="s">
        <v>44</v>
      </c>
      <c r="C5420">
        <v>9</v>
      </c>
      <c r="D5420" t="s">
        <v>18</v>
      </c>
      <c r="E5420" t="s">
        <v>29</v>
      </c>
      <c r="F5420" s="1">
        <v>0.625</v>
      </c>
      <c r="G5420" t="s">
        <v>9201</v>
      </c>
      <c r="H5420" t="s">
        <v>38</v>
      </c>
      <c r="I5420">
        <v>60</v>
      </c>
      <c r="J5420">
        <v>19</v>
      </c>
      <c r="K5420" s="4">
        <v>1.111100111111E+23</v>
      </c>
      <c r="L5420" t="s">
        <v>12517</v>
      </c>
      <c r="M5420" t="s">
        <v>24</v>
      </c>
      <c r="N5420" t="s">
        <v>9286</v>
      </c>
      <c r="O5420" t="s">
        <v>66</v>
      </c>
      <c r="P5420" t="s">
        <v>45</v>
      </c>
      <c r="Q5420" t="s">
        <v>5890</v>
      </c>
    </row>
    <row r="5421" spans="1:17" x14ac:dyDescent="0.25">
      <c r="A5421" t="s">
        <v>12515</v>
      </c>
      <c r="B5421" t="s">
        <v>44</v>
      </c>
      <c r="C5421">
        <v>10</v>
      </c>
      <c r="D5421" t="s">
        <v>18</v>
      </c>
      <c r="E5421" t="s">
        <v>33</v>
      </c>
      <c r="F5421" s="1">
        <v>0.45833333333333331</v>
      </c>
      <c r="G5421" t="s">
        <v>9202</v>
      </c>
      <c r="H5421" t="s">
        <v>38</v>
      </c>
      <c r="I5421">
        <v>60</v>
      </c>
      <c r="J5421">
        <v>20</v>
      </c>
      <c r="K5421" s="4">
        <v>1.111100111111E+23</v>
      </c>
      <c r="L5421" t="s">
        <v>12517</v>
      </c>
      <c r="M5421" t="s">
        <v>24</v>
      </c>
      <c r="N5421" t="s">
        <v>9286</v>
      </c>
      <c r="O5421" t="s">
        <v>66</v>
      </c>
      <c r="P5421" t="s">
        <v>45</v>
      </c>
      <c r="Q5421" t="s">
        <v>5891</v>
      </c>
    </row>
    <row r="5422" spans="1:17" x14ac:dyDescent="0.25">
      <c r="A5422" t="s">
        <v>12515</v>
      </c>
      <c r="B5422" t="s">
        <v>44</v>
      </c>
      <c r="C5422">
        <v>11</v>
      </c>
      <c r="D5422" t="s">
        <v>18</v>
      </c>
      <c r="E5422" t="s">
        <v>33</v>
      </c>
      <c r="F5422" s="1">
        <v>0.41666666666666669</v>
      </c>
      <c r="G5422" t="s">
        <v>9194</v>
      </c>
      <c r="H5422" t="s">
        <v>38</v>
      </c>
      <c r="I5422">
        <v>60</v>
      </c>
      <c r="J5422">
        <v>11</v>
      </c>
      <c r="K5422" s="4">
        <v>1.111100111111E+23</v>
      </c>
      <c r="L5422" t="s">
        <v>12517</v>
      </c>
      <c r="M5422" t="s">
        <v>24</v>
      </c>
      <c r="N5422" t="s">
        <v>9286</v>
      </c>
      <c r="O5422" t="s">
        <v>66</v>
      </c>
      <c r="P5422" t="s">
        <v>45</v>
      </c>
      <c r="Q5422" t="s">
        <v>5892</v>
      </c>
    </row>
    <row r="5423" spans="1:17" x14ac:dyDescent="0.25">
      <c r="A5423" t="s">
        <v>12519</v>
      </c>
      <c r="B5423" t="s">
        <v>17</v>
      </c>
      <c r="C5423">
        <v>1</v>
      </c>
      <c r="D5423" t="s">
        <v>18</v>
      </c>
      <c r="E5423" t="s">
        <v>42</v>
      </c>
      <c r="F5423" s="1">
        <v>0.41666666666666669</v>
      </c>
      <c r="G5423" t="s">
        <v>9134</v>
      </c>
      <c r="H5423" t="s">
        <v>5879</v>
      </c>
      <c r="I5423">
        <v>60</v>
      </c>
      <c r="J5423">
        <v>210</v>
      </c>
      <c r="K5423" s="4">
        <v>1.1111110001111099E+44</v>
      </c>
      <c r="L5423" t="s">
        <v>12520</v>
      </c>
      <c r="M5423" t="s">
        <v>24</v>
      </c>
      <c r="N5423" t="s">
        <v>9286</v>
      </c>
      <c r="O5423" t="s">
        <v>25</v>
      </c>
      <c r="P5423" t="s">
        <v>20</v>
      </c>
      <c r="Q5423" t="s">
        <v>5893</v>
      </c>
    </row>
    <row r="5424" spans="1:17" x14ac:dyDescent="0.25">
      <c r="A5424" t="s">
        <v>12519</v>
      </c>
      <c r="B5424" t="s">
        <v>28</v>
      </c>
      <c r="C5424">
        <v>1</v>
      </c>
      <c r="D5424" t="s">
        <v>18</v>
      </c>
      <c r="E5424" t="s">
        <v>33</v>
      </c>
      <c r="F5424" s="1">
        <v>0.625</v>
      </c>
      <c r="G5424" t="s">
        <v>9162</v>
      </c>
      <c r="H5424" t="s">
        <v>5879</v>
      </c>
      <c r="I5424">
        <v>60</v>
      </c>
      <c r="J5424">
        <v>210</v>
      </c>
      <c r="K5424" s="4">
        <v>1.1111110001111099E+44</v>
      </c>
      <c r="L5424" t="s">
        <v>12520</v>
      </c>
      <c r="M5424" t="s">
        <v>24</v>
      </c>
      <c r="N5424" t="s">
        <v>9286</v>
      </c>
      <c r="O5424" t="s">
        <v>25</v>
      </c>
      <c r="P5424" t="s">
        <v>20</v>
      </c>
      <c r="Q5424" t="s">
        <v>5894</v>
      </c>
    </row>
    <row r="5425" spans="1:17" x14ac:dyDescent="0.25">
      <c r="A5425" t="s">
        <v>12519</v>
      </c>
      <c r="B5425" t="s">
        <v>44</v>
      </c>
      <c r="C5425">
        <v>1</v>
      </c>
      <c r="D5425" t="s">
        <v>18</v>
      </c>
      <c r="E5425" t="s">
        <v>33</v>
      </c>
      <c r="F5425" s="1">
        <v>0.41666666666666669</v>
      </c>
      <c r="G5425" t="s">
        <v>9208</v>
      </c>
      <c r="H5425" t="s">
        <v>38</v>
      </c>
      <c r="I5425">
        <v>60</v>
      </c>
      <c r="J5425">
        <v>20</v>
      </c>
      <c r="K5425" s="4">
        <v>1.1111100011111E+43</v>
      </c>
      <c r="L5425" t="s">
        <v>12520</v>
      </c>
      <c r="M5425" t="s">
        <v>24</v>
      </c>
      <c r="N5425" t="s">
        <v>9286</v>
      </c>
      <c r="O5425" t="s">
        <v>25</v>
      </c>
      <c r="P5425" t="s">
        <v>45</v>
      </c>
      <c r="Q5425" t="s">
        <v>5895</v>
      </c>
    </row>
    <row r="5426" spans="1:17" x14ac:dyDescent="0.25">
      <c r="A5426" t="s">
        <v>12519</v>
      </c>
      <c r="B5426" t="s">
        <v>44</v>
      </c>
      <c r="C5426">
        <v>2</v>
      </c>
      <c r="D5426" t="s">
        <v>18</v>
      </c>
      <c r="E5426" t="s">
        <v>33</v>
      </c>
      <c r="F5426" s="1">
        <v>0.45833333333333331</v>
      </c>
      <c r="G5426" t="s">
        <v>9235</v>
      </c>
      <c r="H5426" t="s">
        <v>38</v>
      </c>
      <c r="I5426">
        <v>60</v>
      </c>
      <c r="J5426">
        <v>22</v>
      </c>
      <c r="K5426" s="4">
        <v>1.1111100011111E+43</v>
      </c>
      <c r="L5426" t="s">
        <v>12520</v>
      </c>
      <c r="M5426" t="s">
        <v>24</v>
      </c>
      <c r="N5426" t="s">
        <v>9286</v>
      </c>
      <c r="O5426" t="s">
        <v>25</v>
      </c>
      <c r="P5426" t="s">
        <v>45</v>
      </c>
      <c r="Q5426" t="s">
        <v>5896</v>
      </c>
    </row>
    <row r="5427" spans="1:17" x14ac:dyDescent="0.25">
      <c r="A5427" t="s">
        <v>12519</v>
      </c>
      <c r="B5427" t="s">
        <v>44</v>
      </c>
      <c r="C5427">
        <v>3</v>
      </c>
      <c r="D5427" t="s">
        <v>18</v>
      </c>
      <c r="E5427" t="s">
        <v>33</v>
      </c>
      <c r="F5427" s="1">
        <v>0.54166666666666663</v>
      </c>
      <c r="G5427" t="s">
        <v>9159</v>
      </c>
      <c r="H5427" t="s">
        <v>38</v>
      </c>
      <c r="I5427">
        <v>60</v>
      </c>
      <c r="J5427">
        <v>22</v>
      </c>
      <c r="K5427" s="4">
        <v>1.1111100011111E+43</v>
      </c>
      <c r="L5427" t="s">
        <v>12520</v>
      </c>
      <c r="M5427" t="s">
        <v>24</v>
      </c>
      <c r="N5427" t="s">
        <v>9286</v>
      </c>
      <c r="O5427" t="s">
        <v>25</v>
      </c>
      <c r="P5427" t="s">
        <v>45</v>
      </c>
      <c r="Q5427" t="s">
        <v>5897</v>
      </c>
    </row>
    <row r="5428" spans="1:17" x14ac:dyDescent="0.25">
      <c r="A5428" t="s">
        <v>12519</v>
      </c>
      <c r="B5428" t="s">
        <v>44</v>
      </c>
      <c r="C5428">
        <v>4</v>
      </c>
      <c r="D5428" t="s">
        <v>18</v>
      </c>
      <c r="E5428" t="s">
        <v>37</v>
      </c>
      <c r="F5428" s="1">
        <v>0.54166666666666663</v>
      </c>
      <c r="G5428" t="s">
        <v>9176</v>
      </c>
      <c r="H5428" t="s">
        <v>38</v>
      </c>
      <c r="I5428">
        <v>60</v>
      </c>
      <c r="J5428">
        <v>22</v>
      </c>
      <c r="K5428" s="4">
        <v>1.1101100011111E+43</v>
      </c>
      <c r="L5428" t="s">
        <v>12520</v>
      </c>
      <c r="M5428" t="s">
        <v>24</v>
      </c>
      <c r="N5428" t="s">
        <v>9286</v>
      </c>
      <c r="O5428" t="s">
        <v>25</v>
      </c>
      <c r="P5428" t="s">
        <v>45</v>
      </c>
      <c r="Q5428" t="s">
        <v>5898</v>
      </c>
    </row>
    <row r="5429" spans="1:17" x14ac:dyDescent="0.25">
      <c r="A5429" t="s">
        <v>12519</v>
      </c>
      <c r="B5429" t="s">
        <v>44</v>
      </c>
      <c r="C5429">
        <v>5</v>
      </c>
      <c r="D5429" t="s">
        <v>18</v>
      </c>
      <c r="E5429" t="s">
        <v>42</v>
      </c>
      <c r="F5429" s="1">
        <v>0.5</v>
      </c>
      <c r="G5429" t="s">
        <v>9214</v>
      </c>
      <c r="H5429" t="s">
        <v>38</v>
      </c>
      <c r="I5429">
        <v>60</v>
      </c>
      <c r="J5429">
        <v>22</v>
      </c>
      <c r="K5429" s="4">
        <v>1.1111100011111E+43</v>
      </c>
      <c r="L5429" t="s">
        <v>12520</v>
      </c>
      <c r="M5429" t="s">
        <v>24</v>
      </c>
      <c r="N5429" t="s">
        <v>9286</v>
      </c>
      <c r="O5429" t="s">
        <v>25</v>
      </c>
      <c r="P5429" t="s">
        <v>45</v>
      </c>
      <c r="Q5429" t="s">
        <v>5899</v>
      </c>
    </row>
    <row r="5430" spans="1:17" x14ac:dyDescent="0.25">
      <c r="A5430" t="s">
        <v>12519</v>
      </c>
      <c r="B5430" t="s">
        <v>44</v>
      </c>
      <c r="C5430">
        <v>6</v>
      </c>
      <c r="D5430" t="s">
        <v>18</v>
      </c>
      <c r="E5430" t="s">
        <v>42</v>
      </c>
      <c r="F5430" s="1">
        <v>0.54166666666666663</v>
      </c>
      <c r="G5430" t="s">
        <v>9235</v>
      </c>
      <c r="H5430" t="s">
        <v>38</v>
      </c>
      <c r="I5430">
        <v>60</v>
      </c>
      <c r="J5430">
        <v>19</v>
      </c>
      <c r="K5430" s="4">
        <v>1.1111100011111E+43</v>
      </c>
      <c r="L5430" t="s">
        <v>12520</v>
      </c>
      <c r="M5430" t="s">
        <v>24</v>
      </c>
      <c r="N5430" t="s">
        <v>9286</v>
      </c>
      <c r="O5430" t="s">
        <v>25</v>
      </c>
      <c r="P5430" t="s">
        <v>45</v>
      </c>
      <c r="Q5430" t="s">
        <v>5900</v>
      </c>
    </row>
    <row r="5431" spans="1:17" x14ac:dyDescent="0.25">
      <c r="A5431" t="s">
        <v>12519</v>
      </c>
      <c r="B5431" t="s">
        <v>44</v>
      </c>
      <c r="C5431">
        <v>7</v>
      </c>
      <c r="D5431" t="s">
        <v>18</v>
      </c>
      <c r="E5431" t="s">
        <v>42</v>
      </c>
      <c r="F5431" s="1">
        <v>0.58333333333333337</v>
      </c>
      <c r="G5431" t="s">
        <v>9208</v>
      </c>
      <c r="H5431" t="s">
        <v>38</v>
      </c>
      <c r="I5431">
        <v>60</v>
      </c>
      <c r="J5431">
        <v>20</v>
      </c>
      <c r="K5431" s="4">
        <v>1.1111100011111E+43</v>
      </c>
      <c r="L5431" t="s">
        <v>12520</v>
      </c>
      <c r="M5431" t="s">
        <v>24</v>
      </c>
      <c r="N5431" t="s">
        <v>9286</v>
      </c>
      <c r="O5431" t="s">
        <v>25</v>
      </c>
      <c r="P5431" t="s">
        <v>45</v>
      </c>
      <c r="Q5431" t="s">
        <v>5901</v>
      </c>
    </row>
    <row r="5432" spans="1:17" x14ac:dyDescent="0.25">
      <c r="A5432" t="s">
        <v>12519</v>
      </c>
      <c r="B5432" t="s">
        <v>44</v>
      </c>
      <c r="C5432">
        <v>8</v>
      </c>
      <c r="D5432" t="s">
        <v>18</v>
      </c>
      <c r="E5432" t="s">
        <v>37</v>
      </c>
      <c r="F5432" s="1">
        <v>0.45833333333333331</v>
      </c>
      <c r="G5432" t="s">
        <v>9209</v>
      </c>
      <c r="H5432" t="s">
        <v>38</v>
      </c>
      <c r="I5432">
        <v>60</v>
      </c>
      <c r="J5432">
        <v>22</v>
      </c>
      <c r="K5432" s="4">
        <v>1.1101100011111E+43</v>
      </c>
      <c r="L5432" t="s">
        <v>12520</v>
      </c>
      <c r="M5432" t="s">
        <v>24</v>
      </c>
      <c r="N5432" t="s">
        <v>9286</v>
      </c>
      <c r="O5432" t="s">
        <v>25</v>
      </c>
      <c r="P5432" t="s">
        <v>45</v>
      </c>
      <c r="Q5432" t="s">
        <v>5902</v>
      </c>
    </row>
    <row r="5433" spans="1:17" x14ac:dyDescent="0.25">
      <c r="A5433" t="s">
        <v>12519</v>
      </c>
      <c r="B5433" t="s">
        <v>44</v>
      </c>
      <c r="C5433">
        <v>9</v>
      </c>
      <c r="D5433" t="s">
        <v>18</v>
      </c>
      <c r="E5433" t="s">
        <v>37</v>
      </c>
      <c r="F5433" s="1">
        <v>0.5</v>
      </c>
      <c r="G5433" t="s">
        <v>9210</v>
      </c>
      <c r="H5433" t="s">
        <v>38</v>
      </c>
      <c r="I5433">
        <v>60</v>
      </c>
      <c r="J5433">
        <v>22</v>
      </c>
      <c r="K5433" s="4">
        <v>1.1101100011111E+43</v>
      </c>
      <c r="L5433" t="s">
        <v>12520</v>
      </c>
      <c r="M5433" t="s">
        <v>24</v>
      </c>
      <c r="N5433" t="s">
        <v>9286</v>
      </c>
      <c r="O5433" t="s">
        <v>25</v>
      </c>
      <c r="P5433" t="s">
        <v>45</v>
      </c>
      <c r="Q5433" t="s">
        <v>5903</v>
      </c>
    </row>
    <row r="5434" spans="1:17" x14ac:dyDescent="0.25">
      <c r="A5434" t="s">
        <v>12519</v>
      </c>
      <c r="B5434" t="s">
        <v>44</v>
      </c>
      <c r="C5434">
        <v>10</v>
      </c>
      <c r="D5434" t="s">
        <v>18</v>
      </c>
      <c r="E5434" t="s">
        <v>33</v>
      </c>
      <c r="F5434" s="1">
        <v>0.375</v>
      </c>
      <c r="G5434" t="s">
        <v>9182</v>
      </c>
      <c r="H5434" t="s">
        <v>38</v>
      </c>
      <c r="I5434">
        <v>60</v>
      </c>
      <c r="J5434">
        <v>17</v>
      </c>
      <c r="K5434" s="4">
        <v>1.1111100011111E+43</v>
      </c>
      <c r="L5434" t="s">
        <v>38</v>
      </c>
      <c r="M5434" t="s">
        <v>24</v>
      </c>
      <c r="N5434" t="s">
        <v>9286</v>
      </c>
      <c r="O5434" t="s">
        <v>25</v>
      </c>
      <c r="P5434" t="s">
        <v>45</v>
      </c>
      <c r="Q5434" t="s">
        <v>5904</v>
      </c>
    </row>
    <row r="5435" spans="1:17" x14ac:dyDescent="0.25">
      <c r="A5435" t="s">
        <v>12521</v>
      </c>
      <c r="B5435" t="s">
        <v>17</v>
      </c>
      <c r="C5435">
        <v>1</v>
      </c>
      <c r="D5435" t="s">
        <v>18</v>
      </c>
      <c r="E5435" t="s">
        <v>33</v>
      </c>
      <c r="F5435" s="1">
        <v>0.375</v>
      </c>
      <c r="G5435" t="s">
        <v>12522</v>
      </c>
      <c r="H5435" t="s">
        <v>38</v>
      </c>
      <c r="I5435">
        <v>120</v>
      </c>
      <c r="J5435">
        <v>17</v>
      </c>
      <c r="K5435" s="4">
        <v>1.1111100111111E+24</v>
      </c>
      <c r="L5435" t="s">
        <v>12523</v>
      </c>
      <c r="M5435" t="s">
        <v>24</v>
      </c>
      <c r="N5435" t="s">
        <v>9286</v>
      </c>
      <c r="O5435" t="s">
        <v>66</v>
      </c>
      <c r="P5435" t="s">
        <v>20</v>
      </c>
      <c r="Q5435" t="s">
        <v>5905</v>
      </c>
    </row>
    <row r="5436" spans="1:17" x14ac:dyDescent="0.25">
      <c r="A5436" t="s">
        <v>12521</v>
      </c>
      <c r="B5436" t="s">
        <v>44</v>
      </c>
      <c r="C5436">
        <v>1</v>
      </c>
      <c r="D5436" t="s">
        <v>18</v>
      </c>
      <c r="E5436" t="s">
        <v>29</v>
      </c>
      <c r="F5436" s="1">
        <v>0.58333333333333337</v>
      </c>
      <c r="G5436" t="s">
        <v>9198</v>
      </c>
      <c r="H5436" t="s">
        <v>38</v>
      </c>
      <c r="I5436">
        <v>60</v>
      </c>
      <c r="J5436">
        <v>5</v>
      </c>
      <c r="K5436" s="4">
        <v>1.111100111111E+23</v>
      </c>
      <c r="L5436" t="s">
        <v>12523</v>
      </c>
      <c r="M5436" t="s">
        <v>24</v>
      </c>
      <c r="N5436" t="s">
        <v>9286</v>
      </c>
      <c r="O5436" t="s">
        <v>66</v>
      </c>
      <c r="P5436" t="s">
        <v>45</v>
      </c>
      <c r="Q5436" t="s">
        <v>5906</v>
      </c>
    </row>
    <row r="5437" spans="1:17" x14ac:dyDescent="0.25">
      <c r="A5437" t="s">
        <v>12521</v>
      </c>
      <c r="B5437" t="s">
        <v>44</v>
      </c>
      <c r="C5437">
        <v>2</v>
      </c>
      <c r="D5437" t="s">
        <v>18</v>
      </c>
      <c r="E5437" t="s">
        <v>33</v>
      </c>
      <c r="F5437" s="1">
        <v>0.45833333333333331</v>
      </c>
      <c r="G5437" t="s">
        <v>9194</v>
      </c>
      <c r="H5437" t="s">
        <v>38</v>
      </c>
      <c r="I5437">
        <v>60</v>
      </c>
      <c r="J5437">
        <v>6</v>
      </c>
      <c r="K5437" s="4">
        <v>1.111100111111E+23</v>
      </c>
      <c r="L5437" t="s">
        <v>12523</v>
      </c>
      <c r="M5437" t="s">
        <v>24</v>
      </c>
      <c r="N5437" t="s">
        <v>9286</v>
      </c>
      <c r="O5437" t="s">
        <v>66</v>
      </c>
      <c r="P5437" t="s">
        <v>45</v>
      </c>
      <c r="Q5437" t="s">
        <v>5907</v>
      </c>
    </row>
    <row r="5438" spans="1:17" x14ac:dyDescent="0.25">
      <c r="A5438" t="s">
        <v>12521</v>
      </c>
      <c r="B5438" t="s">
        <v>44</v>
      </c>
      <c r="C5438">
        <v>3</v>
      </c>
      <c r="D5438" t="s">
        <v>18</v>
      </c>
      <c r="E5438" t="s">
        <v>33</v>
      </c>
      <c r="F5438" s="1">
        <v>0.54166666666666663</v>
      </c>
      <c r="G5438" t="s">
        <v>9235</v>
      </c>
      <c r="H5438" t="s">
        <v>38</v>
      </c>
      <c r="I5438">
        <v>60</v>
      </c>
      <c r="J5438">
        <v>5</v>
      </c>
      <c r="K5438" s="4">
        <v>1.111100111111E+23</v>
      </c>
      <c r="L5438" t="s">
        <v>12523</v>
      </c>
      <c r="M5438" t="s">
        <v>24</v>
      </c>
      <c r="N5438" t="s">
        <v>9286</v>
      </c>
      <c r="O5438" t="s">
        <v>66</v>
      </c>
      <c r="P5438" t="s">
        <v>45</v>
      </c>
      <c r="Q5438" t="s">
        <v>5908</v>
      </c>
    </row>
    <row r="5439" spans="1:17" x14ac:dyDescent="0.25">
      <c r="A5439" t="s">
        <v>12524</v>
      </c>
      <c r="B5439" t="s">
        <v>17</v>
      </c>
      <c r="C5439">
        <v>1</v>
      </c>
      <c r="D5439" t="s">
        <v>18</v>
      </c>
      <c r="E5439" t="s">
        <v>29</v>
      </c>
      <c r="F5439" s="1">
        <v>0.54166666666666663</v>
      </c>
      <c r="G5439" t="s">
        <v>9354</v>
      </c>
      <c r="H5439" t="s">
        <v>12525</v>
      </c>
      <c r="I5439">
        <v>120</v>
      </c>
      <c r="J5439">
        <v>30</v>
      </c>
      <c r="K5439" s="4">
        <v>1.1111010001111099E+44</v>
      </c>
      <c r="L5439" t="s">
        <v>12526</v>
      </c>
      <c r="M5439" t="s">
        <v>24</v>
      </c>
      <c r="N5439" t="s">
        <v>9286</v>
      </c>
      <c r="O5439" t="s">
        <v>25</v>
      </c>
      <c r="P5439" t="s">
        <v>20</v>
      </c>
      <c r="Q5439" t="s">
        <v>5909</v>
      </c>
    </row>
    <row r="5440" spans="1:17" x14ac:dyDescent="0.25">
      <c r="A5440" t="s">
        <v>12524</v>
      </c>
      <c r="B5440" t="s">
        <v>44</v>
      </c>
      <c r="C5440">
        <v>1</v>
      </c>
      <c r="D5440" t="s">
        <v>18</v>
      </c>
      <c r="E5440" t="s">
        <v>33</v>
      </c>
      <c r="F5440" s="1">
        <v>0.41666666666666669</v>
      </c>
      <c r="G5440" t="s">
        <v>9235</v>
      </c>
      <c r="H5440" t="s">
        <v>38</v>
      </c>
      <c r="I5440">
        <v>60</v>
      </c>
      <c r="J5440">
        <v>17</v>
      </c>
      <c r="K5440" s="4">
        <v>1.1111100011111E+43</v>
      </c>
      <c r="L5440" t="s">
        <v>12526</v>
      </c>
      <c r="M5440" t="s">
        <v>24</v>
      </c>
      <c r="N5440" t="s">
        <v>9286</v>
      </c>
      <c r="O5440" t="s">
        <v>25</v>
      </c>
      <c r="P5440" t="s">
        <v>45</v>
      </c>
      <c r="Q5440" t="s">
        <v>5910</v>
      </c>
    </row>
    <row r="5441" spans="1:17" x14ac:dyDescent="0.25">
      <c r="A5441" t="s">
        <v>12524</v>
      </c>
      <c r="B5441" t="s">
        <v>44</v>
      </c>
      <c r="C5441">
        <v>3</v>
      </c>
      <c r="D5441" t="s">
        <v>18</v>
      </c>
      <c r="E5441" t="s">
        <v>42</v>
      </c>
      <c r="F5441" s="1">
        <v>0.58333333333333337</v>
      </c>
      <c r="G5441" t="s">
        <v>9195</v>
      </c>
      <c r="H5441" t="s">
        <v>38</v>
      </c>
      <c r="I5441">
        <v>60</v>
      </c>
      <c r="J5441">
        <v>10</v>
      </c>
      <c r="K5441" s="4">
        <v>1.1111100011111E+43</v>
      </c>
      <c r="L5441" t="s">
        <v>12526</v>
      </c>
      <c r="M5441" t="s">
        <v>24</v>
      </c>
      <c r="N5441" t="s">
        <v>9286</v>
      </c>
      <c r="O5441" t="s">
        <v>25</v>
      </c>
      <c r="P5441" t="s">
        <v>45</v>
      </c>
      <c r="Q5441" t="s">
        <v>5911</v>
      </c>
    </row>
    <row r="5442" spans="1:17" x14ac:dyDescent="0.25">
      <c r="A5442" t="s">
        <v>12527</v>
      </c>
      <c r="B5442" t="s">
        <v>17</v>
      </c>
      <c r="C5442">
        <v>1</v>
      </c>
      <c r="D5442" t="s">
        <v>18</v>
      </c>
      <c r="E5442" t="s">
        <v>42</v>
      </c>
      <c r="F5442" s="1">
        <v>0.5</v>
      </c>
      <c r="G5442" t="s">
        <v>9354</v>
      </c>
      <c r="H5442" t="s">
        <v>1681</v>
      </c>
      <c r="I5442">
        <v>120</v>
      </c>
      <c r="J5442">
        <v>29</v>
      </c>
      <c r="K5442" s="4">
        <v>1.1111110001111099E+44</v>
      </c>
      <c r="L5442" t="s">
        <v>12528</v>
      </c>
      <c r="M5442" t="s">
        <v>24</v>
      </c>
      <c r="N5442" t="s">
        <v>9286</v>
      </c>
      <c r="O5442" t="s">
        <v>25</v>
      </c>
      <c r="P5442" t="s">
        <v>20</v>
      </c>
      <c r="Q5442" t="s">
        <v>5912</v>
      </c>
    </row>
    <row r="5443" spans="1:17" x14ac:dyDescent="0.25">
      <c r="A5443" t="s">
        <v>12527</v>
      </c>
      <c r="B5443" t="s">
        <v>44</v>
      </c>
      <c r="C5443">
        <v>1</v>
      </c>
      <c r="D5443" t="s">
        <v>18</v>
      </c>
      <c r="E5443" t="s">
        <v>33</v>
      </c>
      <c r="F5443" s="1">
        <v>0.375</v>
      </c>
      <c r="G5443" t="s">
        <v>9235</v>
      </c>
      <c r="H5443" t="s">
        <v>38</v>
      </c>
      <c r="I5443">
        <v>60</v>
      </c>
      <c r="J5443">
        <v>12</v>
      </c>
      <c r="K5443" s="4">
        <v>1.1111100011111E+43</v>
      </c>
      <c r="L5443" t="s">
        <v>12528</v>
      </c>
      <c r="M5443" t="s">
        <v>24</v>
      </c>
      <c r="N5443" t="s">
        <v>9286</v>
      </c>
      <c r="O5443" t="s">
        <v>25</v>
      </c>
      <c r="P5443" t="s">
        <v>45</v>
      </c>
      <c r="Q5443" t="s">
        <v>5913</v>
      </c>
    </row>
    <row r="5444" spans="1:17" x14ac:dyDescent="0.25">
      <c r="A5444" t="s">
        <v>12527</v>
      </c>
      <c r="B5444" t="s">
        <v>44</v>
      </c>
      <c r="C5444">
        <v>2</v>
      </c>
      <c r="D5444" t="s">
        <v>18</v>
      </c>
      <c r="E5444" t="s">
        <v>33</v>
      </c>
      <c r="F5444" s="1">
        <v>0.45833333333333331</v>
      </c>
      <c r="G5444" t="s">
        <v>9195</v>
      </c>
      <c r="H5444" t="s">
        <v>38</v>
      </c>
      <c r="I5444">
        <v>60</v>
      </c>
      <c r="J5444">
        <v>14</v>
      </c>
      <c r="K5444" s="4">
        <v>1.1111100011111E+43</v>
      </c>
      <c r="L5444" t="s">
        <v>12528</v>
      </c>
      <c r="M5444" t="s">
        <v>24</v>
      </c>
      <c r="N5444" t="s">
        <v>9286</v>
      </c>
      <c r="O5444" t="s">
        <v>25</v>
      </c>
      <c r="P5444" t="s">
        <v>45</v>
      </c>
      <c r="Q5444" t="s">
        <v>5914</v>
      </c>
    </row>
    <row r="5445" spans="1:17" x14ac:dyDescent="0.25">
      <c r="A5445" t="s">
        <v>12527</v>
      </c>
      <c r="B5445" t="s">
        <v>44</v>
      </c>
      <c r="C5445">
        <v>3</v>
      </c>
      <c r="D5445" t="s">
        <v>18</v>
      </c>
      <c r="E5445" t="s">
        <v>29</v>
      </c>
      <c r="F5445" s="1">
        <v>0.625</v>
      </c>
      <c r="G5445" t="s">
        <v>9182</v>
      </c>
      <c r="H5445" t="s">
        <v>38</v>
      </c>
      <c r="I5445">
        <v>60</v>
      </c>
      <c r="J5445">
        <v>2</v>
      </c>
      <c r="K5445" s="4">
        <v>1.1110100011111E+43</v>
      </c>
      <c r="L5445" t="s">
        <v>12528</v>
      </c>
      <c r="M5445" t="s">
        <v>24</v>
      </c>
      <c r="N5445" t="s">
        <v>9286</v>
      </c>
      <c r="O5445" t="s">
        <v>25</v>
      </c>
      <c r="P5445" t="s">
        <v>45</v>
      </c>
      <c r="Q5445" t="s">
        <v>5915</v>
      </c>
    </row>
    <row r="5446" spans="1:17" x14ac:dyDescent="0.25">
      <c r="A5446" t="s">
        <v>12529</v>
      </c>
      <c r="B5446" t="s">
        <v>17</v>
      </c>
      <c r="C5446">
        <v>1</v>
      </c>
      <c r="D5446" t="s">
        <v>18</v>
      </c>
      <c r="E5446" t="s">
        <v>29</v>
      </c>
      <c r="F5446" s="1">
        <v>0.5</v>
      </c>
      <c r="G5446" t="s">
        <v>9267</v>
      </c>
      <c r="H5446" t="s">
        <v>12530</v>
      </c>
      <c r="I5446">
        <v>120</v>
      </c>
      <c r="J5446">
        <v>68</v>
      </c>
      <c r="K5446" s="4">
        <v>1.1111100111111E+24</v>
      </c>
      <c r="L5446" t="s">
        <v>12531</v>
      </c>
      <c r="M5446" t="s">
        <v>24</v>
      </c>
      <c r="N5446" t="s">
        <v>9286</v>
      </c>
      <c r="O5446" t="s">
        <v>66</v>
      </c>
      <c r="P5446" t="s">
        <v>20</v>
      </c>
      <c r="Q5446" t="s">
        <v>5916</v>
      </c>
    </row>
    <row r="5447" spans="1:17" x14ac:dyDescent="0.25">
      <c r="A5447" t="s">
        <v>12529</v>
      </c>
      <c r="B5447" t="s">
        <v>44</v>
      </c>
      <c r="C5447">
        <v>1</v>
      </c>
      <c r="D5447" t="s">
        <v>18</v>
      </c>
      <c r="E5447" t="s">
        <v>29</v>
      </c>
      <c r="F5447" s="1">
        <v>0.58333333333333337</v>
      </c>
      <c r="G5447" t="s">
        <v>9201</v>
      </c>
      <c r="H5447" t="s">
        <v>38</v>
      </c>
      <c r="I5447">
        <v>60</v>
      </c>
      <c r="J5447">
        <v>24</v>
      </c>
      <c r="K5447" s="4">
        <v>1.111100111111E+23</v>
      </c>
      <c r="L5447" t="s">
        <v>12531</v>
      </c>
      <c r="M5447" t="s">
        <v>24</v>
      </c>
      <c r="N5447" t="s">
        <v>9286</v>
      </c>
      <c r="O5447" t="s">
        <v>66</v>
      </c>
      <c r="P5447" t="s">
        <v>45</v>
      </c>
      <c r="Q5447" t="s">
        <v>5917</v>
      </c>
    </row>
    <row r="5448" spans="1:17" x14ac:dyDescent="0.25">
      <c r="A5448" t="s">
        <v>12529</v>
      </c>
      <c r="B5448" t="s">
        <v>44</v>
      </c>
      <c r="C5448">
        <v>2</v>
      </c>
      <c r="D5448" t="s">
        <v>18</v>
      </c>
      <c r="E5448" t="s">
        <v>33</v>
      </c>
      <c r="F5448" s="1">
        <v>0.5</v>
      </c>
      <c r="G5448" t="s">
        <v>9201</v>
      </c>
      <c r="H5448" t="s">
        <v>38</v>
      </c>
      <c r="I5448">
        <v>60</v>
      </c>
      <c r="J5448">
        <v>24</v>
      </c>
      <c r="K5448" s="4">
        <v>1.111100111111E+23</v>
      </c>
      <c r="L5448" t="s">
        <v>12531</v>
      </c>
      <c r="M5448" t="s">
        <v>24</v>
      </c>
      <c r="N5448" t="s">
        <v>9286</v>
      </c>
      <c r="O5448" t="s">
        <v>66</v>
      </c>
      <c r="P5448" t="s">
        <v>45</v>
      </c>
      <c r="Q5448" t="s">
        <v>5918</v>
      </c>
    </row>
    <row r="5449" spans="1:17" x14ac:dyDescent="0.25">
      <c r="A5449" t="s">
        <v>12529</v>
      </c>
      <c r="B5449" t="s">
        <v>44</v>
      </c>
      <c r="C5449">
        <v>3</v>
      </c>
      <c r="D5449" t="s">
        <v>18</v>
      </c>
      <c r="E5449" t="s">
        <v>42</v>
      </c>
      <c r="F5449" s="1">
        <v>0.45833333333333331</v>
      </c>
      <c r="G5449" t="s">
        <v>9302</v>
      </c>
      <c r="H5449" t="s">
        <v>38</v>
      </c>
      <c r="I5449">
        <v>60</v>
      </c>
      <c r="J5449">
        <v>12</v>
      </c>
      <c r="K5449" s="4">
        <v>1.00100010001E+23</v>
      </c>
      <c r="L5449" t="s">
        <v>12531</v>
      </c>
      <c r="M5449" t="s">
        <v>24</v>
      </c>
      <c r="N5449" t="s">
        <v>9286</v>
      </c>
      <c r="O5449" t="s">
        <v>66</v>
      </c>
      <c r="P5449" t="s">
        <v>45</v>
      </c>
      <c r="Q5449" t="s">
        <v>5919</v>
      </c>
    </row>
    <row r="5450" spans="1:17" x14ac:dyDescent="0.25">
      <c r="A5450" t="s">
        <v>12532</v>
      </c>
      <c r="B5450" t="s">
        <v>17</v>
      </c>
      <c r="C5450">
        <v>1</v>
      </c>
      <c r="D5450" t="s">
        <v>18</v>
      </c>
      <c r="E5450" t="s">
        <v>42</v>
      </c>
      <c r="F5450" s="1">
        <v>0.45833333333333331</v>
      </c>
      <c r="G5450" t="s">
        <v>9267</v>
      </c>
      <c r="H5450" t="s">
        <v>1681</v>
      </c>
      <c r="I5450">
        <v>120</v>
      </c>
      <c r="J5450">
        <v>99</v>
      </c>
      <c r="K5450" s="4">
        <v>1.1111100111111E+24</v>
      </c>
      <c r="L5450" t="s">
        <v>12533</v>
      </c>
      <c r="M5450" t="s">
        <v>24</v>
      </c>
      <c r="N5450" t="s">
        <v>9286</v>
      </c>
      <c r="O5450" t="s">
        <v>66</v>
      </c>
      <c r="P5450" t="s">
        <v>20</v>
      </c>
      <c r="Q5450" t="s">
        <v>5920</v>
      </c>
    </row>
    <row r="5451" spans="1:17" x14ac:dyDescent="0.25">
      <c r="A5451" t="s">
        <v>12534</v>
      </c>
      <c r="B5451" t="s">
        <v>17</v>
      </c>
      <c r="C5451">
        <v>1</v>
      </c>
      <c r="D5451" t="s">
        <v>18</v>
      </c>
      <c r="E5451" t="s">
        <v>29</v>
      </c>
      <c r="F5451" s="1">
        <v>0.45833333333333331</v>
      </c>
      <c r="G5451" t="s">
        <v>9239</v>
      </c>
      <c r="H5451" t="s">
        <v>1753</v>
      </c>
      <c r="I5451">
        <v>60</v>
      </c>
      <c r="J5451">
        <v>9</v>
      </c>
      <c r="K5451" s="4">
        <v>1.1111100111111E+24</v>
      </c>
      <c r="L5451" t="s">
        <v>38</v>
      </c>
      <c r="M5451" t="s">
        <v>24</v>
      </c>
      <c r="N5451" t="s">
        <v>10040</v>
      </c>
      <c r="O5451" t="s">
        <v>66</v>
      </c>
      <c r="P5451" t="s">
        <v>20</v>
      </c>
      <c r="Q5451" t="s">
        <v>5921</v>
      </c>
    </row>
    <row r="5452" spans="1:17" x14ac:dyDescent="0.25">
      <c r="A5452" t="s">
        <v>12534</v>
      </c>
      <c r="B5452" t="s">
        <v>28</v>
      </c>
      <c r="C5452">
        <v>1</v>
      </c>
      <c r="D5452" t="s">
        <v>18</v>
      </c>
      <c r="E5452" t="s">
        <v>42</v>
      </c>
      <c r="F5452" s="1">
        <v>0.375</v>
      </c>
      <c r="G5452" t="s">
        <v>10435</v>
      </c>
      <c r="H5452" t="s">
        <v>1753</v>
      </c>
      <c r="I5452">
        <v>60</v>
      </c>
      <c r="J5452">
        <v>9</v>
      </c>
      <c r="K5452" s="4">
        <v>1.1111100111111E+24</v>
      </c>
      <c r="L5452" t="s">
        <v>38</v>
      </c>
      <c r="M5452" t="s">
        <v>24</v>
      </c>
      <c r="N5452" t="s">
        <v>10040</v>
      </c>
      <c r="O5452" t="s">
        <v>66</v>
      </c>
      <c r="P5452" t="s">
        <v>20</v>
      </c>
      <c r="Q5452" t="s">
        <v>5922</v>
      </c>
    </row>
    <row r="5453" spans="1:17" x14ac:dyDescent="0.25">
      <c r="A5453" t="s">
        <v>12534</v>
      </c>
      <c r="B5453" t="s">
        <v>44</v>
      </c>
      <c r="C5453">
        <v>1</v>
      </c>
      <c r="D5453" t="s">
        <v>18</v>
      </c>
      <c r="E5453" t="s">
        <v>33</v>
      </c>
      <c r="F5453" s="1">
        <v>0.54166666666666663</v>
      </c>
      <c r="G5453" t="s">
        <v>10041</v>
      </c>
      <c r="H5453" t="s">
        <v>1753</v>
      </c>
      <c r="I5453">
        <v>60</v>
      </c>
      <c r="J5453">
        <v>2</v>
      </c>
      <c r="K5453" s="4">
        <v>1.111100111111E+23</v>
      </c>
      <c r="L5453" t="s">
        <v>38</v>
      </c>
      <c r="M5453" t="s">
        <v>24</v>
      </c>
      <c r="N5453" t="s">
        <v>10040</v>
      </c>
      <c r="O5453" t="s">
        <v>66</v>
      </c>
      <c r="P5453" t="s">
        <v>45</v>
      </c>
      <c r="Q5453" t="s">
        <v>5923</v>
      </c>
    </row>
    <row r="5454" spans="1:17" x14ac:dyDescent="0.25">
      <c r="A5454" t="s">
        <v>12534</v>
      </c>
      <c r="B5454" t="s">
        <v>44</v>
      </c>
      <c r="C5454">
        <v>2</v>
      </c>
      <c r="D5454" t="s">
        <v>18</v>
      </c>
      <c r="E5454" t="s">
        <v>42</v>
      </c>
      <c r="F5454" s="1">
        <v>0.625</v>
      </c>
      <c r="G5454" t="s">
        <v>10041</v>
      </c>
      <c r="H5454" t="s">
        <v>1753</v>
      </c>
      <c r="I5454">
        <v>60</v>
      </c>
      <c r="J5454">
        <v>0</v>
      </c>
      <c r="K5454" s="4">
        <v>1.111100111111E+23</v>
      </c>
      <c r="L5454" t="s">
        <v>38</v>
      </c>
      <c r="M5454" t="s">
        <v>24</v>
      </c>
      <c r="N5454" t="s">
        <v>10040</v>
      </c>
      <c r="O5454" t="s">
        <v>66</v>
      </c>
      <c r="P5454" t="s">
        <v>45</v>
      </c>
      <c r="Q5454" t="s">
        <v>5924</v>
      </c>
    </row>
    <row r="5455" spans="1:17" x14ac:dyDescent="0.25">
      <c r="A5455" t="s">
        <v>12534</v>
      </c>
      <c r="B5455" t="s">
        <v>44</v>
      </c>
      <c r="C5455">
        <v>3</v>
      </c>
      <c r="D5455" t="s">
        <v>18</v>
      </c>
      <c r="E5455" t="s">
        <v>37</v>
      </c>
      <c r="F5455" s="1">
        <v>0.58333333333333337</v>
      </c>
      <c r="G5455" t="s">
        <v>10041</v>
      </c>
      <c r="H5455" t="s">
        <v>1753</v>
      </c>
      <c r="I5455">
        <v>60</v>
      </c>
      <c r="J5455">
        <v>1</v>
      </c>
      <c r="K5455" s="4">
        <v>1.111100111111E+23</v>
      </c>
      <c r="L5455" t="s">
        <v>38</v>
      </c>
      <c r="M5455" t="s">
        <v>24</v>
      </c>
      <c r="N5455" t="s">
        <v>10040</v>
      </c>
      <c r="O5455" t="s">
        <v>66</v>
      </c>
      <c r="P5455" t="s">
        <v>45</v>
      </c>
      <c r="Q5455" t="s">
        <v>5925</v>
      </c>
    </row>
    <row r="5456" spans="1:17" x14ac:dyDescent="0.25">
      <c r="A5456" t="s">
        <v>12534</v>
      </c>
      <c r="B5456" t="s">
        <v>44</v>
      </c>
      <c r="C5456">
        <v>4</v>
      </c>
      <c r="D5456" t="s">
        <v>18</v>
      </c>
      <c r="E5456" t="s">
        <v>29</v>
      </c>
      <c r="F5456" s="1">
        <v>0.58333333333333337</v>
      </c>
      <c r="G5456" t="s">
        <v>10041</v>
      </c>
      <c r="H5456" t="s">
        <v>1753</v>
      </c>
      <c r="I5456">
        <v>60</v>
      </c>
      <c r="J5456">
        <v>1</v>
      </c>
      <c r="K5456" s="4">
        <v>1.111100111111E+23</v>
      </c>
      <c r="L5456" t="s">
        <v>38</v>
      </c>
      <c r="M5456" t="s">
        <v>24</v>
      </c>
      <c r="N5456" t="s">
        <v>10040</v>
      </c>
      <c r="O5456" t="s">
        <v>66</v>
      </c>
      <c r="P5456" t="s">
        <v>45</v>
      </c>
      <c r="Q5456" t="s">
        <v>5926</v>
      </c>
    </row>
    <row r="5457" spans="1:17" x14ac:dyDescent="0.25">
      <c r="A5457" t="s">
        <v>12534</v>
      </c>
      <c r="B5457" t="s">
        <v>44</v>
      </c>
      <c r="C5457">
        <v>5</v>
      </c>
      <c r="D5457" t="s">
        <v>18</v>
      </c>
      <c r="E5457" t="s">
        <v>33</v>
      </c>
      <c r="F5457" s="1">
        <v>0.45833333333333331</v>
      </c>
      <c r="G5457" t="s">
        <v>10041</v>
      </c>
      <c r="H5457" t="s">
        <v>1753</v>
      </c>
      <c r="I5457">
        <v>60</v>
      </c>
      <c r="J5457">
        <v>3</v>
      </c>
      <c r="K5457" s="4">
        <v>1.111100111111E+23</v>
      </c>
      <c r="L5457" t="s">
        <v>38</v>
      </c>
      <c r="M5457" t="s">
        <v>24</v>
      </c>
      <c r="N5457" t="s">
        <v>10040</v>
      </c>
      <c r="O5457" t="s">
        <v>66</v>
      </c>
      <c r="P5457" t="s">
        <v>45</v>
      </c>
      <c r="Q5457" t="s">
        <v>5927</v>
      </c>
    </row>
    <row r="5458" spans="1:17" x14ac:dyDescent="0.25">
      <c r="A5458" t="s">
        <v>12534</v>
      </c>
      <c r="B5458" t="s">
        <v>44</v>
      </c>
      <c r="C5458">
        <v>6</v>
      </c>
      <c r="D5458" t="s">
        <v>18</v>
      </c>
      <c r="E5458" t="s">
        <v>37</v>
      </c>
      <c r="F5458" s="1">
        <v>0.41666666666666669</v>
      </c>
      <c r="G5458" t="s">
        <v>10041</v>
      </c>
      <c r="H5458" t="s">
        <v>1753</v>
      </c>
      <c r="I5458">
        <v>60</v>
      </c>
      <c r="J5458">
        <v>1</v>
      </c>
      <c r="K5458" s="4">
        <v>1.111100111111E+23</v>
      </c>
      <c r="L5458" t="s">
        <v>38</v>
      </c>
      <c r="M5458" t="s">
        <v>24</v>
      </c>
      <c r="N5458" t="s">
        <v>10040</v>
      </c>
      <c r="O5458" t="s">
        <v>66</v>
      </c>
      <c r="P5458" t="s">
        <v>45</v>
      </c>
      <c r="Q5458" t="s">
        <v>5928</v>
      </c>
    </row>
    <row r="5459" spans="1:17" x14ac:dyDescent="0.25">
      <c r="A5459" t="s">
        <v>12535</v>
      </c>
      <c r="B5459" t="s">
        <v>17</v>
      </c>
      <c r="C5459">
        <v>1</v>
      </c>
      <c r="D5459" t="s">
        <v>18</v>
      </c>
      <c r="E5459" t="s">
        <v>29</v>
      </c>
      <c r="F5459" s="1">
        <v>0.45833333333333331</v>
      </c>
      <c r="G5459" t="s">
        <v>9209</v>
      </c>
      <c r="H5459" t="s">
        <v>5879</v>
      </c>
      <c r="I5459">
        <v>120</v>
      </c>
      <c r="J5459">
        <v>37</v>
      </c>
      <c r="K5459" s="4">
        <v>1.1111010001111099E+44</v>
      </c>
      <c r="L5459" t="s">
        <v>12536</v>
      </c>
      <c r="M5459" t="s">
        <v>24</v>
      </c>
      <c r="N5459" t="s">
        <v>9286</v>
      </c>
      <c r="O5459" t="s">
        <v>25</v>
      </c>
      <c r="P5459" t="s">
        <v>20</v>
      </c>
      <c r="Q5459" t="s">
        <v>5929</v>
      </c>
    </row>
    <row r="5460" spans="1:17" x14ac:dyDescent="0.25">
      <c r="A5460" t="s">
        <v>12535</v>
      </c>
      <c r="B5460" t="s">
        <v>44</v>
      </c>
      <c r="C5460">
        <v>1</v>
      </c>
      <c r="D5460" t="s">
        <v>18</v>
      </c>
      <c r="E5460" t="s">
        <v>42</v>
      </c>
      <c r="F5460" s="1">
        <v>0.375</v>
      </c>
      <c r="G5460" t="s">
        <v>9201</v>
      </c>
      <c r="H5460" t="s">
        <v>5879</v>
      </c>
      <c r="I5460">
        <v>60</v>
      </c>
      <c r="J5460">
        <v>37</v>
      </c>
      <c r="K5460" s="4">
        <v>1.1111100011111E+43</v>
      </c>
      <c r="L5460" t="s">
        <v>12537</v>
      </c>
      <c r="M5460" t="s">
        <v>24</v>
      </c>
      <c r="N5460" t="s">
        <v>9286</v>
      </c>
      <c r="O5460" t="s">
        <v>25</v>
      </c>
      <c r="P5460" t="s">
        <v>45</v>
      </c>
      <c r="Q5460" t="s">
        <v>5930</v>
      </c>
    </row>
    <row r="5461" spans="1:17" x14ac:dyDescent="0.25">
      <c r="A5461" t="s">
        <v>12538</v>
      </c>
      <c r="B5461" t="s">
        <v>17</v>
      </c>
      <c r="C5461">
        <v>1</v>
      </c>
      <c r="D5461" t="s">
        <v>18</v>
      </c>
      <c r="E5461" t="s">
        <v>33</v>
      </c>
      <c r="F5461" s="1">
        <v>0.58333333333333337</v>
      </c>
      <c r="G5461" t="s">
        <v>9239</v>
      </c>
      <c r="H5461" t="s">
        <v>38</v>
      </c>
      <c r="I5461">
        <v>120</v>
      </c>
      <c r="J5461">
        <v>129</v>
      </c>
      <c r="K5461" s="4">
        <v>1.1111100111111E+24</v>
      </c>
      <c r="L5461" t="s">
        <v>12539</v>
      </c>
      <c r="M5461" t="s">
        <v>24</v>
      </c>
      <c r="N5461" t="s">
        <v>9286</v>
      </c>
      <c r="O5461" t="s">
        <v>66</v>
      </c>
      <c r="P5461" t="s">
        <v>20</v>
      </c>
      <c r="Q5461" t="s">
        <v>5931</v>
      </c>
    </row>
    <row r="5462" spans="1:17" x14ac:dyDescent="0.25">
      <c r="A5462" t="s">
        <v>12538</v>
      </c>
      <c r="B5462" t="s">
        <v>44</v>
      </c>
      <c r="C5462">
        <v>1</v>
      </c>
      <c r="D5462" t="s">
        <v>18</v>
      </c>
      <c r="E5462" t="s">
        <v>33</v>
      </c>
      <c r="F5462" s="1">
        <v>0.5</v>
      </c>
      <c r="G5462" t="s">
        <v>9208</v>
      </c>
      <c r="H5462" t="s">
        <v>38</v>
      </c>
      <c r="I5462">
        <v>60</v>
      </c>
      <c r="J5462">
        <v>20</v>
      </c>
      <c r="K5462" s="4">
        <v>1.111100111111E+23</v>
      </c>
      <c r="L5462" t="s">
        <v>12540</v>
      </c>
      <c r="M5462" t="s">
        <v>24</v>
      </c>
      <c r="N5462" t="s">
        <v>9286</v>
      </c>
      <c r="O5462" t="s">
        <v>66</v>
      </c>
      <c r="P5462" t="s">
        <v>45</v>
      </c>
      <c r="Q5462" t="s">
        <v>5932</v>
      </c>
    </row>
    <row r="5463" spans="1:17" x14ac:dyDescent="0.25">
      <c r="A5463" t="s">
        <v>12538</v>
      </c>
      <c r="B5463" t="s">
        <v>44</v>
      </c>
      <c r="C5463">
        <v>2</v>
      </c>
      <c r="D5463" t="s">
        <v>18</v>
      </c>
      <c r="E5463" t="s">
        <v>42</v>
      </c>
      <c r="F5463" s="1">
        <v>0.41666666666666669</v>
      </c>
      <c r="G5463" t="s">
        <v>9359</v>
      </c>
      <c r="H5463" t="s">
        <v>38</v>
      </c>
      <c r="I5463">
        <v>60</v>
      </c>
      <c r="J5463">
        <v>20</v>
      </c>
      <c r="K5463" s="4">
        <v>1.111100111111E+23</v>
      </c>
      <c r="L5463" t="s">
        <v>12540</v>
      </c>
      <c r="M5463" t="s">
        <v>24</v>
      </c>
      <c r="N5463" t="s">
        <v>9286</v>
      </c>
      <c r="O5463" t="s">
        <v>66</v>
      </c>
      <c r="P5463" t="s">
        <v>45</v>
      </c>
      <c r="Q5463" t="s">
        <v>5933</v>
      </c>
    </row>
    <row r="5464" spans="1:17" x14ac:dyDescent="0.25">
      <c r="A5464" t="s">
        <v>12538</v>
      </c>
      <c r="B5464" t="s">
        <v>44</v>
      </c>
      <c r="C5464">
        <v>3</v>
      </c>
      <c r="D5464" t="s">
        <v>18</v>
      </c>
      <c r="E5464" t="s">
        <v>37</v>
      </c>
      <c r="F5464" s="1">
        <v>0.41666666666666669</v>
      </c>
      <c r="G5464" t="s">
        <v>9160</v>
      </c>
      <c r="H5464" t="s">
        <v>38</v>
      </c>
      <c r="I5464">
        <v>60</v>
      </c>
      <c r="J5464">
        <v>20</v>
      </c>
      <c r="K5464" s="4">
        <v>1.111100111111E+23</v>
      </c>
      <c r="L5464" t="s">
        <v>12540</v>
      </c>
      <c r="M5464" t="s">
        <v>24</v>
      </c>
      <c r="N5464" t="s">
        <v>9286</v>
      </c>
      <c r="O5464" t="s">
        <v>66</v>
      </c>
      <c r="P5464" t="s">
        <v>45</v>
      </c>
      <c r="Q5464" t="s">
        <v>5934</v>
      </c>
    </row>
    <row r="5465" spans="1:17" x14ac:dyDescent="0.25">
      <c r="A5465" t="s">
        <v>12538</v>
      </c>
      <c r="B5465" t="s">
        <v>44</v>
      </c>
      <c r="C5465">
        <v>4</v>
      </c>
      <c r="D5465" t="s">
        <v>18</v>
      </c>
      <c r="E5465" t="s">
        <v>37</v>
      </c>
      <c r="F5465" s="1">
        <v>0.54166666666666663</v>
      </c>
      <c r="G5465" t="s">
        <v>9198</v>
      </c>
      <c r="H5465" t="s">
        <v>38</v>
      </c>
      <c r="I5465">
        <v>60</v>
      </c>
      <c r="J5465">
        <v>14</v>
      </c>
      <c r="K5465" s="4">
        <v>1.111100111111E+23</v>
      </c>
      <c r="L5465" t="s">
        <v>12540</v>
      </c>
      <c r="M5465" t="s">
        <v>24</v>
      </c>
      <c r="N5465" t="s">
        <v>9286</v>
      </c>
      <c r="O5465" t="s">
        <v>66</v>
      </c>
      <c r="P5465" t="s">
        <v>45</v>
      </c>
      <c r="Q5465" t="s">
        <v>5935</v>
      </c>
    </row>
    <row r="5466" spans="1:17" x14ac:dyDescent="0.25">
      <c r="A5466" t="s">
        <v>12538</v>
      </c>
      <c r="B5466" t="s">
        <v>44</v>
      </c>
      <c r="C5466">
        <v>5</v>
      </c>
      <c r="D5466" t="s">
        <v>18</v>
      </c>
      <c r="E5466" t="s">
        <v>37</v>
      </c>
      <c r="F5466" s="1">
        <v>0.5</v>
      </c>
      <c r="G5466" t="s">
        <v>9359</v>
      </c>
      <c r="H5466" t="s">
        <v>38</v>
      </c>
      <c r="I5466">
        <v>60</v>
      </c>
      <c r="J5466">
        <v>19</v>
      </c>
      <c r="K5466" s="4">
        <v>1.111100111111E+23</v>
      </c>
      <c r="L5466" t="s">
        <v>12540</v>
      </c>
      <c r="M5466" t="s">
        <v>24</v>
      </c>
      <c r="N5466" t="s">
        <v>9286</v>
      </c>
      <c r="O5466" t="s">
        <v>66</v>
      </c>
      <c r="P5466" t="s">
        <v>45</v>
      </c>
      <c r="Q5466" t="s">
        <v>5936</v>
      </c>
    </row>
    <row r="5467" spans="1:17" x14ac:dyDescent="0.25">
      <c r="A5467" t="s">
        <v>12538</v>
      </c>
      <c r="B5467" t="s">
        <v>44</v>
      </c>
      <c r="C5467">
        <v>6</v>
      </c>
      <c r="D5467" t="s">
        <v>18</v>
      </c>
      <c r="E5467" t="s">
        <v>42</v>
      </c>
      <c r="F5467" s="1">
        <v>0.5</v>
      </c>
      <c r="G5467" t="s">
        <v>9159</v>
      </c>
      <c r="H5467" t="s">
        <v>38</v>
      </c>
      <c r="I5467">
        <v>60</v>
      </c>
      <c r="J5467">
        <v>20</v>
      </c>
      <c r="K5467" s="4">
        <v>1.111100111111E+23</v>
      </c>
      <c r="L5467" t="s">
        <v>12540</v>
      </c>
      <c r="M5467" t="s">
        <v>24</v>
      </c>
      <c r="N5467" t="s">
        <v>9286</v>
      </c>
      <c r="O5467" t="s">
        <v>66</v>
      </c>
      <c r="P5467" t="s">
        <v>45</v>
      </c>
      <c r="Q5467" t="s">
        <v>5937</v>
      </c>
    </row>
    <row r="5468" spans="1:17" x14ac:dyDescent="0.25">
      <c r="A5468" t="s">
        <v>12541</v>
      </c>
      <c r="B5468" t="s">
        <v>17</v>
      </c>
      <c r="C5468">
        <v>1</v>
      </c>
      <c r="D5468" t="s">
        <v>18</v>
      </c>
      <c r="E5468" t="s">
        <v>33</v>
      </c>
      <c r="F5468" s="1">
        <v>0.41666666666666669</v>
      </c>
      <c r="G5468" t="s">
        <v>9182</v>
      </c>
      <c r="H5468" t="s">
        <v>12542</v>
      </c>
      <c r="I5468">
        <v>120</v>
      </c>
      <c r="J5468">
        <v>30</v>
      </c>
      <c r="K5468" s="4">
        <v>1.1111110001111099E+44</v>
      </c>
      <c r="L5468" t="s">
        <v>12543</v>
      </c>
      <c r="M5468" t="s">
        <v>24</v>
      </c>
      <c r="N5468" t="s">
        <v>9286</v>
      </c>
      <c r="O5468" t="s">
        <v>331</v>
      </c>
      <c r="P5468" t="s">
        <v>20</v>
      </c>
      <c r="Q5468" t="s">
        <v>5938</v>
      </c>
    </row>
    <row r="5469" spans="1:17" x14ac:dyDescent="0.25">
      <c r="A5469" t="s">
        <v>12541</v>
      </c>
      <c r="B5469" t="s">
        <v>44</v>
      </c>
      <c r="C5469">
        <v>1</v>
      </c>
      <c r="D5469" t="s">
        <v>18</v>
      </c>
      <c r="E5469" t="s">
        <v>19</v>
      </c>
      <c r="F5469" s="1">
        <v>0.66666666666666663</v>
      </c>
      <c r="G5469" t="s">
        <v>9235</v>
      </c>
      <c r="H5469" t="s">
        <v>12544</v>
      </c>
      <c r="I5469">
        <v>60</v>
      </c>
      <c r="J5469">
        <v>30</v>
      </c>
      <c r="K5469" s="4">
        <v>1.1111010001111099E+44</v>
      </c>
      <c r="L5469" t="s">
        <v>12543</v>
      </c>
      <c r="M5469" t="s">
        <v>24</v>
      </c>
      <c r="N5469" t="s">
        <v>9286</v>
      </c>
      <c r="O5469" t="s">
        <v>331</v>
      </c>
      <c r="P5469" t="s">
        <v>45</v>
      </c>
      <c r="Q5469" t="s">
        <v>5939</v>
      </c>
    </row>
    <row r="5470" spans="1:17" x14ac:dyDescent="0.25">
      <c r="A5470" t="s">
        <v>12545</v>
      </c>
      <c r="B5470" t="s">
        <v>17</v>
      </c>
      <c r="C5470">
        <v>1</v>
      </c>
      <c r="D5470" t="s">
        <v>18</v>
      </c>
      <c r="E5470" t="s">
        <v>29</v>
      </c>
      <c r="F5470" s="1">
        <v>0.54166666666666663</v>
      </c>
      <c r="G5470" t="s">
        <v>9182</v>
      </c>
      <c r="H5470" t="s">
        <v>12546</v>
      </c>
      <c r="I5470">
        <v>120</v>
      </c>
      <c r="J5470">
        <v>16</v>
      </c>
      <c r="K5470" s="4">
        <v>1.1110100011111E+43</v>
      </c>
      <c r="L5470" t="s">
        <v>38</v>
      </c>
      <c r="M5470" t="s">
        <v>24</v>
      </c>
      <c r="N5470" t="s">
        <v>9286</v>
      </c>
      <c r="O5470" t="s">
        <v>25</v>
      </c>
      <c r="P5470" t="s">
        <v>20</v>
      </c>
      <c r="Q5470" t="s">
        <v>5940</v>
      </c>
    </row>
    <row r="5471" spans="1:17" x14ac:dyDescent="0.25">
      <c r="A5471" t="s">
        <v>12545</v>
      </c>
      <c r="B5471" t="s">
        <v>44</v>
      </c>
      <c r="C5471">
        <v>1</v>
      </c>
      <c r="D5471" t="s">
        <v>18</v>
      </c>
      <c r="E5471" t="s">
        <v>33</v>
      </c>
      <c r="F5471" s="1">
        <v>0.54166666666666663</v>
      </c>
      <c r="G5471" t="s">
        <v>12547</v>
      </c>
      <c r="H5471" t="s">
        <v>12548</v>
      </c>
      <c r="I5471">
        <v>60</v>
      </c>
      <c r="J5471">
        <v>16</v>
      </c>
      <c r="K5471" s="4">
        <v>1.1111100011111E+43</v>
      </c>
      <c r="L5471" t="s">
        <v>38</v>
      </c>
      <c r="M5471" t="s">
        <v>24</v>
      </c>
      <c r="N5471" t="s">
        <v>9286</v>
      </c>
      <c r="O5471" t="s">
        <v>25</v>
      </c>
      <c r="P5471" t="s">
        <v>45</v>
      </c>
      <c r="Q5471" t="s">
        <v>5941</v>
      </c>
    </row>
    <row r="5472" spans="1:17" x14ac:dyDescent="0.25">
      <c r="A5472" t="s">
        <v>12549</v>
      </c>
      <c r="B5472" t="s">
        <v>17</v>
      </c>
      <c r="C5472">
        <v>1</v>
      </c>
      <c r="D5472" t="s">
        <v>18</v>
      </c>
      <c r="E5472" t="s">
        <v>33</v>
      </c>
      <c r="F5472" s="1">
        <v>0.58333333333333337</v>
      </c>
      <c r="G5472" t="s">
        <v>9239</v>
      </c>
      <c r="H5472" t="s">
        <v>38</v>
      </c>
      <c r="I5472">
        <v>120</v>
      </c>
      <c r="J5472">
        <v>7</v>
      </c>
      <c r="K5472" s="4">
        <v>1.1111100111111E+24</v>
      </c>
      <c r="L5472" t="s">
        <v>12539</v>
      </c>
      <c r="M5472" t="s">
        <v>24</v>
      </c>
      <c r="N5472" t="s">
        <v>9286</v>
      </c>
      <c r="O5472" t="s">
        <v>66</v>
      </c>
      <c r="P5472" t="s">
        <v>20</v>
      </c>
      <c r="Q5472" t="s">
        <v>5942</v>
      </c>
    </row>
    <row r="5473" spans="1:17" x14ac:dyDescent="0.25">
      <c r="A5473" t="s">
        <v>12549</v>
      </c>
      <c r="B5473" t="s">
        <v>44</v>
      </c>
      <c r="C5473">
        <v>1</v>
      </c>
      <c r="D5473" t="s">
        <v>18</v>
      </c>
      <c r="E5473" t="s">
        <v>42</v>
      </c>
      <c r="F5473" s="1">
        <v>0.58333333333333337</v>
      </c>
      <c r="G5473" t="s">
        <v>9226</v>
      </c>
      <c r="H5473" t="s">
        <v>38</v>
      </c>
      <c r="I5473">
        <v>60</v>
      </c>
      <c r="J5473">
        <v>7</v>
      </c>
      <c r="K5473" s="4">
        <v>1.1111100111111E+24</v>
      </c>
      <c r="L5473" t="s">
        <v>12540</v>
      </c>
      <c r="M5473" t="s">
        <v>24</v>
      </c>
      <c r="N5473" t="s">
        <v>9286</v>
      </c>
      <c r="O5473" t="s">
        <v>66</v>
      </c>
      <c r="P5473" t="s">
        <v>45</v>
      </c>
      <c r="Q5473" t="s">
        <v>5943</v>
      </c>
    </row>
    <row r="5474" spans="1:17" x14ac:dyDescent="0.25">
      <c r="A5474" t="s">
        <v>12550</v>
      </c>
      <c r="B5474" t="s">
        <v>17</v>
      </c>
      <c r="C5474">
        <v>1</v>
      </c>
      <c r="D5474" t="s">
        <v>18</v>
      </c>
      <c r="E5474" t="s">
        <v>37</v>
      </c>
      <c r="F5474" s="1">
        <v>0.375</v>
      </c>
      <c r="G5474" t="s">
        <v>12551</v>
      </c>
      <c r="H5474" t="s">
        <v>12552</v>
      </c>
      <c r="I5474">
        <v>480</v>
      </c>
      <c r="J5474">
        <v>7</v>
      </c>
      <c r="K5474" s="4">
        <v>1.0000000000100001E+44</v>
      </c>
      <c r="L5474" t="s">
        <v>38</v>
      </c>
      <c r="N5474" t="s">
        <v>9286</v>
      </c>
      <c r="O5474" t="s">
        <v>25</v>
      </c>
      <c r="P5474" t="s">
        <v>20</v>
      </c>
      <c r="Q5474" t="s">
        <v>5944</v>
      </c>
    </row>
    <row r="5475" spans="1:17" x14ac:dyDescent="0.25">
      <c r="A5475" t="s">
        <v>12550</v>
      </c>
      <c r="B5475" t="s">
        <v>28</v>
      </c>
      <c r="C5475">
        <v>1</v>
      </c>
      <c r="D5475" t="s">
        <v>18</v>
      </c>
      <c r="E5475" t="s">
        <v>29</v>
      </c>
      <c r="F5475" s="1">
        <v>0.375</v>
      </c>
      <c r="G5475" t="s">
        <v>9359</v>
      </c>
      <c r="H5475" t="s">
        <v>5873</v>
      </c>
      <c r="I5475">
        <v>180</v>
      </c>
      <c r="J5475">
        <v>7</v>
      </c>
      <c r="K5475" s="4">
        <v>9.9999999999999995E+32</v>
      </c>
      <c r="L5475" t="s">
        <v>38</v>
      </c>
      <c r="M5475" t="s">
        <v>24</v>
      </c>
      <c r="N5475" t="s">
        <v>9286</v>
      </c>
      <c r="O5475" t="s">
        <v>25</v>
      </c>
      <c r="P5475" t="s">
        <v>20</v>
      </c>
      <c r="Q5475" t="s">
        <v>5945</v>
      </c>
    </row>
    <row r="5476" spans="1:17" x14ac:dyDescent="0.25">
      <c r="A5476" t="s">
        <v>12553</v>
      </c>
      <c r="B5476" t="s">
        <v>17</v>
      </c>
      <c r="C5476">
        <v>1</v>
      </c>
      <c r="D5476" t="s">
        <v>18</v>
      </c>
      <c r="E5476" t="s">
        <v>29</v>
      </c>
      <c r="F5476" s="1">
        <v>0.58333333333333337</v>
      </c>
      <c r="G5476" t="s">
        <v>9247</v>
      </c>
      <c r="H5476" t="s">
        <v>12554</v>
      </c>
      <c r="I5476">
        <v>120</v>
      </c>
      <c r="J5476">
        <v>10</v>
      </c>
      <c r="K5476" s="4">
        <v>1.0111100111101E+24</v>
      </c>
      <c r="L5476" t="s">
        <v>38</v>
      </c>
      <c r="M5476" t="s">
        <v>24</v>
      </c>
      <c r="N5476" t="s">
        <v>9286</v>
      </c>
      <c r="O5476" t="s">
        <v>66</v>
      </c>
      <c r="P5476" t="s">
        <v>20</v>
      </c>
      <c r="Q5476" t="s">
        <v>5946</v>
      </c>
    </row>
    <row r="5477" spans="1:17" x14ac:dyDescent="0.25">
      <c r="A5477" t="s">
        <v>12555</v>
      </c>
      <c r="B5477" t="s">
        <v>17</v>
      </c>
      <c r="C5477">
        <v>1</v>
      </c>
      <c r="D5477" t="s">
        <v>18</v>
      </c>
      <c r="E5477" t="s">
        <v>33</v>
      </c>
      <c r="F5477" s="1">
        <v>0.5</v>
      </c>
      <c r="G5477" t="s">
        <v>9247</v>
      </c>
      <c r="H5477" t="s">
        <v>12525</v>
      </c>
      <c r="I5477">
        <v>120</v>
      </c>
      <c r="J5477">
        <v>25</v>
      </c>
      <c r="K5477" s="4">
        <v>1.1111100111111E+24</v>
      </c>
      <c r="L5477" t="s">
        <v>12556</v>
      </c>
      <c r="M5477" t="s">
        <v>24</v>
      </c>
      <c r="N5477" t="s">
        <v>9286</v>
      </c>
      <c r="O5477" t="s">
        <v>66</v>
      </c>
      <c r="P5477" t="s">
        <v>20</v>
      </c>
      <c r="Q5477" t="s">
        <v>5947</v>
      </c>
    </row>
    <row r="5478" spans="1:17" x14ac:dyDescent="0.25">
      <c r="A5478" t="s">
        <v>12555</v>
      </c>
      <c r="B5478" t="s">
        <v>44</v>
      </c>
      <c r="C5478">
        <v>1</v>
      </c>
      <c r="D5478" t="s">
        <v>18</v>
      </c>
      <c r="E5478" t="s">
        <v>42</v>
      </c>
      <c r="F5478" s="1">
        <v>0.45833333333333331</v>
      </c>
      <c r="G5478" t="s">
        <v>9195</v>
      </c>
      <c r="H5478" t="s">
        <v>12525</v>
      </c>
      <c r="I5478">
        <v>60</v>
      </c>
      <c r="J5478">
        <v>25</v>
      </c>
      <c r="K5478" s="4">
        <v>1.111100111111E+23</v>
      </c>
      <c r="L5478" t="s">
        <v>12556</v>
      </c>
      <c r="M5478" t="s">
        <v>24</v>
      </c>
      <c r="N5478" t="s">
        <v>9286</v>
      </c>
      <c r="O5478" t="s">
        <v>66</v>
      </c>
      <c r="P5478" t="s">
        <v>45</v>
      </c>
      <c r="Q5478" t="s">
        <v>5948</v>
      </c>
    </row>
    <row r="5479" spans="1:17" x14ac:dyDescent="0.25">
      <c r="A5479" t="s">
        <v>12557</v>
      </c>
      <c r="B5479" t="s">
        <v>17</v>
      </c>
      <c r="C5479">
        <v>1</v>
      </c>
      <c r="D5479" t="s">
        <v>18</v>
      </c>
      <c r="E5479" t="s">
        <v>29</v>
      </c>
      <c r="F5479" s="1">
        <v>0.45833333333333331</v>
      </c>
      <c r="G5479" t="s">
        <v>9209</v>
      </c>
      <c r="H5479" t="s">
        <v>5879</v>
      </c>
      <c r="I5479">
        <v>120</v>
      </c>
      <c r="J5479">
        <v>8</v>
      </c>
      <c r="K5479" s="4">
        <v>1.1111010001111099E+44</v>
      </c>
      <c r="L5479" t="s">
        <v>12536</v>
      </c>
      <c r="M5479" t="s">
        <v>24</v>
      </c>
      <c r="N5479" t="s">
        <v>9286</v>
      </c>
      <c r="O5479" t="s">
        <v>25</v>
      </c>
      <c r="P5479" t="s">
        <v>20</v>
      </c>
      <c r="Q5479" t="s">
        <v>5949</v>
      </c>
    </row>
    <row r="5480" spans="1:17" x14ac:dyDescent="0.25">
      <c r="A5480" t="s">
        <v>12557</v>
      </c>
      <c r="B5480" t="s">
        <v>44</v>
      </c>
      <c r="C5480">
        <v>1</v>
      </c>
      <c r="D5480" t="s">
        <v>18</v>
      </c>
      <c r="E5480" t="s">
        <v>42</v>
      </c>
      <c r="F5480" s="1">
        <v>0.45833333333333331</v>
      </c>
      <c r="G5480" t="s">
        <v>9147</v>
      </c>
      <c r="H5480" t="s">
        <v>5879</v>
      </c>
      <c r="I5480">
        <v>60</v>
      </c>
      <c r="J5480">
        <v>8</v>
      </c>
      <c r="K5480" s="4">
        <v>1.1111100011111E+43</v>
      </c>
      <c r="L5480" t="s">
        <v>12537</v>
      </c>
      <c r="M5480" t="s">
        <v>24</v>
      </c>
      <c r="N5480" t="s">
        <v>9286</v>
      </c>
      <c r="O5480" t="s">
        <v>25</v>
      </c>
      <c r="P5480" t="s">
        <v>45</v>
      </c>
      <c r="Q5480" t="s">
        <v>5950</v>
      </c>
    </row>
    <row r="5481" spans="1:17" x14ac:dyDescent="0.25">
      <c r="A5481" t="s">
        <v>12558</v>
      </c>
      <c r="B5481" t="s">
        <v>17</v>
      </c>
      <c r="C5481">
        <v>1</v>
      </c>
      <c r="D5481" t="s">
        <v>18</v>
      </c>
      <c r="E5481" t="s">
        <v>42</v>
      </c>
      <c r="F5481" s="1">
        <v>0.5</v>
      </c>
      <c r="G5481" t="s">
        <v>9195</v>
      </c>
      <c r="H5481" t="s">
        <v>12559</v>
      </c>
      <c r="I5481">
        <v>120</v>
      </c>
      <c r="J5481">
        <v>1</v>
      </c>
      <c r="K5481" s="4">
        <v>1.1111110001111099E+44</v>
      </c>
      <c r="L5481" t="s">
        <v>12560</v>
      </c>
      <c r="M5481" t="s">
        <v>24</v>
      </c>
      <c r="N5481" t="s">
        <v>9286</v>
      </c>
      <c r="O5481" t="s">
        <v>331</v>
      </c>
      <c r="P5481" t="s">
        <v>20</v>
      </c>
      <c r="Q5481" t="s">
        <v>5951</v>
      </c>
    </row>
    <row r="5482" spans="1:17" x14ac:dyDescent="0.25">
      <c r="A5482" t="s">
        <v>12561</v>
      </c>
      <c r="B5482" t="s">
        <v>17</v>
      </c>
      <c r="C5482">
        <v>1</v>
      </c>
      <c r="D5482" t="s">
        <v>18</v>
      </c>
      <c r="E5482" t="s">
        <v>19</v>
      </c>
      <c r="F5482" s="1">
        <v>0.54166666666666663</v>
      </c>
      <c r="G5482" t="s">
        <v>9177</v>
      </c>
      <c r="H5482" t="s">
        <v>12562</v>
      </c>
      <c r="I5482">
        <v>180</v>
      </c>
      <c r="J5482">
        <v>1</v>
      </c>
      <c r="K5482" s="4">
        <v>1.1111010001111099E+44</v>
      </c>
      <c r="L5482" t="s">
        <v>12563</v>
      </c>
      <c r="M5482" t="s">
        <v>24</v>
      </c>
      <c r="N5482" t="s">
        <v>9286</v>
      </c>
      <c r="O5482" t="s">
        <v>25</v>
      </c>
      <c r="P5482" t="s">
        <v>20</v>
      </c>
      <c r="Q5482" t="s">
        <v>5952</v>
      </c>
    </row>
    <row r="5483" spans="1:17" x14ac:dyDescent="0.25">
      <c r="A5483" t="s">
        <v>12564</v>
      </c>
      <c r="B5483" t="s">
        <v>17</v>
      </c>
      <c r="C5483">
        <v>1</v>
      </c>
      <c r="D5483" t="s">
        <v>18</v>
      </c>
      <c r="E5483" t="s">
        <v>29</v>
      </c>
      <c r="F5483" s="1">
        <v>0.5</v>
      </c>
      <c r="G5483" t="s">
        <v>9195</v>
      </c>
      <c r="H5483" t="s">
        <v>12565</v>
      </c>
      <c r="I5483">
        <v>120</v>
      </c>
      <c r="J5483">
        <v>1</v>
      </c>
      <c r="K5483" s="4">
        <v>1.1111100111111E+24</v>
      </c>
      <c r="L5483" t="s">
        <v>11225</v>
      </c>
      <c r="M5483" t="s">
        <v>24</v>
      </c>
      <c r="N5483" t="s">
        <v>9286</v>
      </c>
      <c r="O5483" t="s">
        <v>66</v>
      </c>
      <c r="P5483" t="s">
        <v>20</v>
      </c>
      <c r="Q5483" t="s">
        <v>5953</v>
      </c>
    </row>
    <row r="5484" spans="1:17" x14ac:dyDescent="0.25">
      <c r="A5484" t="s">
        <v>12566</v>
      </c>
      <c r="B5484" t="s">
        <v>17</v>
      </c>
      <c r="C5484">
        <v>1</v>
      </c>
      <c r="D5484" t="s">
        <v>18</v>
      </c>
      <c r="E5484" t="s">
        <v>19</v>
      </c>
      <c r="F5484" s="1">
        <v>0.58333333333333337</v>
      </c>
      <c r="G5484" t="s">
        <v>38</v>
      </c>
      <c r="H5484" t="s">
        <v>12544</v>
      </c>
      <c r="I5484">
        <v>120</v>
      </c>
      <c r="J5484">
        <v>1</v>
      </c>
      <c r="K5484" s="4">
        <v>1.1111010001111099E+44</v>
      </c>
      <c r="L5484" t="s">
        <v>12567</v>
      </c>
      <c r="N5484" t="s">
        <v>9286</v>
      </c>
      <c r="O5484" t="s">
        <v>331</v>
      </c>
      <c r="P5484" t="s">
        <v>20</v>
      </c>
      <c r="Q5484" t="s">
        <v>5954</v>
      </c>
    </row>
    <row r="5485" spans="1:17" x14ac:dyDescent="0.25">
      <c r="A5485" t="s">
        <v>12568</v>
      </c>
      <c r="B5485" t="s">
        <v>17</v>
      </c>
      <c r="C5485">
        <v>1</v>
      </c>
      <c r="D5485" t="s">
        <v>18</v>
      </c>
      <c r="E5485" t="s">
        <v>19</v>
      </c>
      <c r="F5485" s="1">
        <v>0.45833333333333331</v>
      </c>
      <c r="G5485" t="s">
        <v>9145</v>
      </c>
      <c r="H5485" t="s">
        <v>12569</v>
      </c>
      <c r="I5485">
        <v>120</v>
      </c>
      <c r="J5485">
        <v>0</v>
      </c>
      <c r="K5485" s="4">
        <v>1.1111010001111099E+44</v>
      </c>
      <c r="L5485" t="s">
        <v>12570</v>
      </c>
      <c r="M5485" t="s">
        <v>24</v>
      </c>
      <c r="N5485" t="s">
        <v>10396</v>
      </c>
      <c r="O5485" t="s">
        <v>25</v>
      </c>
      <c r="P5485" t="s">
        <v>20</v>
      </c>
      <c r="Q5485" t="s">
        <v>5955</v>
      </c>
    </row>
    <row r="5486" spans="1:17" x14ac:dyDescent="0.25">
      <c r="A5486" t="s">
        <v>12571</v>
      </c>
      <c r="B5486" t="s">
        <v>17</v>
      </c>
      <c r="C5486">
        <v>1</v>
      </c>
      <c r="D5486" t="s">
        <v>18</v>
      </c>
      <c r="E5486" t="s">
        <v>42</v>
      </c>
      <c r="F5486" s="1">
        <v>0.625</v>
      </c>
      <c r="G5486" t="s">
        <v>9210</v>
      </c>
      <c r="H5486" t="s">
        <v>1722</v>
      </c>
      <c r="I5486">
        <v>120</v>
      </c>
      <c r="J5486">
        <v>2</v>
      </c>
      <c r="K5486" s="4">
        <v>1.1111100111111E+24</v>
      </c>
      <c r="L5486" t="s">
        <v>10423</v>
      </c>
      <c r="M5486" t="s">
        <v>24</v>
      </c>
      <c r="N5486" t="s">
        <v>10396</v>
      </c>
      <c r="O5486" t="s">
        <v>66</v>
      </c>
      <c r="P5486" t="s">
        <v>20</v>
      </c>
      <c r="Q5486" t="s">
        <v>5956</v>
      </c>
    </row>
    <row r="5487" spans="1:17" x14ac:dyDescent="0.25">
      <c r="A5487" t="s">
        <v>12572</v>
      </c>
      <c r="B5487" t="s">
        <v>17</v>
      </c>
      <c r="C5487">
        <v>1</v>
      </c>
      <c r="D5487" t="s">
        <v>18</v>
      </c>
      <c r="E5487" t="s">
        <v>19</v>
      </c>
      <c r="F5487" s="1">
        <v>0.45833333333333331</v>
      </c>
      <c r="G5487" t="s">
        <v>9226</v>
      </c>
      <c r="H5487" t="s">
        <v>1830</v>
      </c>
      <c r="I5487">
        <v>60</v>
      </c>
      <c r="J5487">
        <v>1</v>
      </c>
      <c r="K5487" s="4">
        <v>1.1111100111111E+24</v>
      </c>
      <c r="L5487" t="s">
        <v>10491</v>
      </c>
      <c r="M5487" t="s">
        <v>24</v>
      </c>
      <c r="N5487" t="s">
        <v>10396</v>
      </c>
      <c r="O5487" t="s">
        <v>66</v>
      </c>
      <c r="P5487" t="s">
        <v>20</v>
      </c>
      <c r="Q5487" t="s">
        <v>5957</v>
      </c>
    </row>
    <row r="5488" spans="1:17" x14ac:dyDescent="0.25">
      <c r="A5488" t="s">
        <v>12572</v>
      </c>
      <c r="B5488" t="s">
        <v>28</v>
      </c>
      <c r="C5488">
        <v>1</v>
      </c>
      <c r="D5488" t="s">
        <v>18</v>
      </c>
      <c r="E5488" t="s">
        <v>33</v>
      </c>
      <c r="F5488" s="1">
        <v>0.54166666666666663</v>
      </c>
      <c r="G5488" t="s">
        <v>9242</v>
      </c>
      <c r="H5488" t="s">
        <v>1830</v>
      </c>
      <c r="I5488">
        <v>60</v>
      </c>
      <c r="J5488">
        <v>1</v>
      </c>
      <c r="K5488" s="4">
        <v>1.1111100111111E+24</v>
      </c>
      <c r="L5488" t="s">
        <v>10491</v>
      </c>
      <c r="M5488" t="s">
        <v>24</v>
      </c>
      <c r="N5488" t="s">
        <v>10396</v>
      </c>
      <c r="O5488" t="s">
        <v>66</v>
      </c>
      <c r="P5488" t="s">
        <v>20</v>
      </c>
      <c r="Q5488" t="s">
        <v>5958</v>
      </c>
    </row>
    <row r="5489" spans="1:17" x14ac:dyDescent="0.25">
      <c r="A5489" t="s">
        <v>12573</v>
      </c>
      <c r="B5489" t="s">
        <v>17</v>
      </c>
      <c r="C5489">
        <v>1</v>
      </c>
      <c r="D5489" t="s">
        <v>18</v>
      </c>
      <c r="E5489" t="s">
        <v>42</v>
      </c>
      <c r="F5489" s="1">
        <v>0.41666666666666669</v>
      </c>
      <c r="G5489" t="s">
        <v>9166</v>
      </c>
      <c r="H5489" t="s">
        <v>12574</v>
      </c>
      <c r="I5489">
        <v>120</v>
      </c>
      <c r="J5489">
        <v>3</v>
      </c>
      <c r="K5489" s="4">
        <v>1.1111110001111099E+44</v>
      </c>
      <c r="L5489" t="s">
        <v>12575</v>
      </c>
      <c r="M5489" t="s">
        <v>24</v>
      </c>
      <c r="N5489" t="s">
        <v>10396</v>
      </c>
      <c r="O5489" t="s">
        <v>25</v>
      </c>
      <c r="P5489" t="s">
        <v>20</v>
      </c>
      <c r="Q5489" t="s">
        <v>5960</v>
      </c>
    </row>
    <row r="5490" spans="1:17" x14ac:dyDescent="0.25">
      <c r="A5490" t="s">
        <v>12576</v>
      </c>
      <c r="B5490" t="s">
        <v>17</v>
      </c>
      <c r="C5490">
        <v>1</v>
      </c>
      <c r="D5490" t="s">
        <v>18</v>
      </c>
      <c r="E5490" t="s">
        <v>19</v>
      </c>
      <c r="F5490" s="1">
        <v>0.45833333333333331</v>
      </c>
      <c r="G5490" t="s">
        <v>9145</v>
      </c>
      <c r="H5490" t="s">
        <v>12577</v>
      </c>
      <c r="I5490">
        <v>120</v>
      </c>
      <c r="J5490">
        <v>7</v>
      </c>
      <c r="K5490" s="4">
        <v>1.1111010001111099E+44</v>
      </c>
      <c r="L5490" t="s">
        <v>12570</v>
      </c>
      <c r="M5490" t="s">
        <v>24</v>
      </c>
      <c r="N5490" t="s">
        <v>10396</v>
      </c>
      <c r="O5490" t="s">
        <v>25</v>
      </c>
      <c r="P5490" t="s">
        <v>20</v>
      </c>
      <c r="Q5490" t="s">
        <v>5961</v>
      </c>
    </row>
    <row r="5491" spans="1:17" x14ac:dyDescent="0.25">
      <c r="A5491" t="s">
        <v>12578</v>
      </c>
      <c r="B5491" t="s">
        <v>17</v>
      </c>
      <c r="C5491">
        <v>1</v>
      </c>
      <c r="D5491" t="s">
        <v>18</v>
      </c>
      <c r="E5491" t="s">
        <v>29</v>
      </c>
      <c r="F5491" s="1">
        <v>0.54166666666666663</v>
      </c>
      <c r="G5491" t="s">
        <v>9159</v>
      </c>
      <c r="H5491" t="s">
        <v>4849</v>
      </c>
      <c r="I5491">
        <v>120</v>
      </c>
      <c r="J5491">
        <v>0</v>
      </c>
      <c r="K5491" s="4">
        <v>1.1111100111111E+24</v>
      </c>
      <c r="L5491" t="s">
        <v>11808</v>
      </c>
      <c r="M5491" t="s">
        <v>24</v>
      </c>
      <c r="N5491" t="s">
        <v>10396</v>
      </c>
      <c r="O5491" t="s">
        <v>66</v>
      </c>
      <c r="P5491" t="s">
        <v>20</v>
      </c>
      <c r="Q5491" t="s">
        <v>5962</v>
      </c>
    </row>
    <row r="5492" spans="1:17" x14ac:dyDescent="0.25">
      <c r="A5492" t="s">
        <v>12579</v>
      </c>
      <c r="B5492" t="s">
        <v>17</v>
      </c>
      <c r="C5492">
        <v>1</v>
      </c>
      <c r="D5492" t="s">
        <v>18</v>
      </c>
      <c r="E5492" t="s">
        <v>19</v>
      </c>
      <c r="F5492" s="1">
        <v>0.41666666666666669</v>
      </c>
      <c r="G5492" t="s">
        <v>9282</v>
      </c>
      <c r="H5492" t="s">
        <v>1830</v>
      </c>
      <c r="I5492">
        <v>60</v>
      </c>
      <c r="J5492">
        <v>3</v>
      </c>
      <c r="K5492" s="4">
        <v>1.1111100111111E+24</v>
      </c>
      <c r="L5492" t="s">
        <v>12580</v>
      </c>
      <c r="M5492" t="s">
        <v>24</v>
      </c>
      <c r="N5492" t="s">
        <v>10396</v>
      </c>
      <c r="O5492" t="s">
        <v>66</v>
      </c>
      <c r="P5492" t="s">
        <v>20</v>
      </c>
      <c r="Q5492" t="s">
        <v>5963</v>
      </c>
    </row>
    <row r="5493" spans="1:17" x14ac:dyDescent="0.25">
      <c r="A5493" t="s">
        <v>12579</v>
      </c>
      <c r="B5493" t="s">
        <v>28</v>
      </c>
      <c r="C5493">
        <v>1</v>
      </c>
      <c r="D5493" t="s">
        <v>18</v>
      </c>
      <c r="E5493" t="s">
        <v>33</v>
      </c>
      <c r="F5493" s="1">
        <v>0.45833333333333331</v>
      </c>
      <c r="G5493" t="s">
        <v>9214</v>
      </c>
      <c r="H5493" t="s">
        <v>1830</v>
      </c>
      <c r="I5493">
        <v>60</v>
      </c>
      <c r="J5493">
        <v>3</v>
      </c>
      <c r="K5493" s="4">
        <v>1.1111100111111E+24</v>
      </c>
      <c r="L5493" t="s">
        <v>12580</v>
      </c>
      <c r="M5493" t="s">
        <v>24</v>
      </c>
      <c r="N5493" t="s">
        <v>10396</v>
      </c>
      <c r="O5493" t="s">
        <v>66</v>
      </c>
      <c r="P5493" t="s">
        <v>20</v>
      </c>
      <c r="Q5493" t="s">
        <v>5964</v>
      </c>
    </row>
    <row r="5494" spans="1:17" x14ac:dyDescent="0.25">
      <c r="A5494" t="s">
        <v>12581</v>
      </c>
      <c r="B5494" t="s">
        <v>17</v>
      </c>
      <c r="C5494">
        <v>1</v>
      </c>
      <c r="D5494" t="s">
        <v>18</v>
      </c>
      <c r="E5494" t="s">
        <v>29</v>
      </c>
      <c r="F5494" s="1">
        <v>0.625</v>
      </c>
      <c r="G5494" t="s">
        <v>9301</v>
      </c>
      <c r="H5494" t="s">
        <v>1817</v>
      </c>
      <c r="I5494">
        <v>120</v>
      </c>
      <c r="J5494">
        <v>2</v>
      </c>
      <c r="K5494" s="4">
        <v>1.1111010001111099E+44</v>
      </c>
      <c r="L5494" t="s">
        <v>10479</v>
      </c>
      <c r="M5494" t="s">
        <v>24</v>
      </c>
      <c r="N5494" t="s">
        <v>9286</v>
      </c>
      <c r="O5494" t="s">
        <v>25</v>
      </c>
      <c r="P5494" t="s">
        <v>20</v>
      </c>
      <c r="Q5494" t="s">
        <v>5965</v>
      </c>
    </row>
    <row r="5495" spans="1:17" x14ac:dyDescent="0.25">
      <c r="A5495" t="s">
        <v>12582</v>
      </c>
      <c r="B5495" t="s">
        <v>17</v>
      </c>
      <c r="C5495">
        <v>1</v>
      </c>
      <c r="D5495" t="s">
        <v>18</v>
      </c>
      <c r="E5495" t="s">
        <v>29</v>
      </c>
      <c r="F5495" s="1">
        <v>0.625</v>
      </c>
      <c r="G5495" t="s">
        <v>9168</v>
      </c>
      <c r="H5495" t="s">
        <v>1819</v>
      </c>
      <c r="I5495">
        <v>120</v>
      </c>
      <c r="J5495">
        <v>4</v>
      </c>
      <c r="K5495" s="4">
        <v>1.1111100111111E+24</v>
      </c>
      <c r="L5495" t="s">
        <v>10481</v>
      </c>
      <c r="M5495" t="s">
        <v>24</v>
      </c>
      <c r="N5495" t="s">
        <v>9286</v>
      </c>
      <c r="O5495" t="s">
        <v>66</v>
      </c>
      <c r="P5495" t="s">
        <v>20</v>
      </c>
      <c r="Q5495" t="s">
        <v>5966</v>
      </c>
    </row>
    <row r="5496" spans="1:17" x14ac:dyDescent="0.25">
      <c r="A5496" t="s">
        <v>12583</v>
      </c>
      <c r="B5496" t="s">
        <v>17</v>
      </c>
      <c r="C5496">
        <v>1</v>
      </c>
      <c r="D5496" t="s">
        <v>18</v>
      </c>
      <c r="E5496" t="s">
        <v>29</v>
      </c>
      <c r="F5496" s="1">
        <v>0.41666666666666669</v>
      </c>
      <c r="G5496" t="s">
        <v>9168</v>
      </c>
      <c r="H5496" t="s">
        <v>1821</v>
      </c>
      <c r="I5496">
        <v>120</v>
      </c>
      <c r="J5496">
        <v>2</v>
      </c>
      <c r="K5496" s="4">
        <v>1.1111010001111099E+44</v>
      </c>
      <c r="L5496" t="s">
        <v>10483</v>
      </c>
      <c r="M5496" t="s">
        <v>24</v>
      </c>
      <c r="N5496" t="s">
        <v>9286</v>
      </c>
      <c r="O5496" t="s">
        <v>25</v>
      </c>
      <c r="P5496" t="s">
        <v>20</v>
      </c>
      <c r="Q5496" t="s">
        <v>5967</v>
      </c>
    </row>
    <row r="5497" spans="1:17" x14ac:dyDescent="0.25">
      <c r="A5497" t="s">
        <v>12584</v>
      </c>
      <c r="B5497" t="s">
        <v>17</v>
      </c>
      <c r="C5497">
        <v>1</v>
      </c>
      <c r="D5497" t="s">
        <v>18</v>
      </c>
      <c r="E5497" t="s">
        <v>42</v>
      </c>
      <c r="F5497" s="1">
        <v>0.5</v>
      </c>
      <c r="G5497" t="s">
        <v>10062</v>
      </c>
      <c r="H5497" t="s">
        <v>1823</v>
      </c>
      <c r="I5497">
        <v>120</v>
      </c>
      <c r="J5497">
        <v>1</v>
      </c>
      <c r="K5497" s="4">
        <v>1.1111110001111099E+44</v>
      </c>
      <c r="L5497" t="s">
        <v>10485</v>
      </c>
      <c r="M5497" t="s">
        <v>24</v>
      </c>
      <c r="N5497" t="s">
        <v>9286</v>
      </c>
      <c r="O5497" t="s">
        <v>25</v>
      </c>
      <c r="P5497" t="s">
        <v>20</v>
      </c>
      <c r="Q5497" t="s">
        <v>5968</v>
      </c>
    </row>
    <row r="5498" spans="1:17" x14ac:dyDescent="0.25">
      <c r="A5498" t="s">
        <v>12585</v>
      </c>
      <c r="B5498" t="s">
        <v>17</v>
      </c>
      <c r="C5498">
        <v>1</v>
      </c>
      <c r="D5498" t="s">
        <v>18</v>
      </c>
      <c r="E5498" t="s">
        <v>42</v>
      </c>
      <c r="F5498" s="1">
        <v>0.375</v>
      </c>
      <c r="G5498" t="s">
        <v>9302</v>
      </c>
      <c r="H5498" t="s">
        <v>1825</v>
      </c>
      <c r="I5498">
        <v>120</v>
      </c>
      <c r="J5498">
        <v>1</v>
      </c>
      <c r="K5498" s="4">
        <v>1.1111100111111E+24</v>
      </c>
      <c r="L5498" t="s">
        <v>10487</v>
      </c>
      <c r="M5498" t="s">
        <v>24</v>
      </c>
      <c r="N5498" t="s">
        <v>9286</v>
      </c>
      <c r="O5498" t="s">
        <v>66</v>
      </c>
      <c r="P5498" t="s">
        <v>20</v>
      </c>
      <c r="Q5498" t="s">
        <v>5969</v>
      </c>
    </row>
    <row r="5499" spans="1:17" x14ac:dyDescent="0.25">
      <c r="A5499" t="s">
        <v>12586</v>
      </c>
      <c r="B5499" t="s">
        <v>391</v>
      </c>
      <c r="C5499">
        <v>1</v>
      </c>
      <c r="D5499" t="s">
        <v>18</v>
      </c>
      <c r="E5499" t="s">
        <v>19</v>
      </c>
      <c r="F5499" s="1">
        <v>0.45833333333333331</v>
      </c>
      <c r="G5499" t="s">
        <v>9370</v>
      </c>
      <c r="H5499" t="s">
        <v>5970</v>
      </c>
      <c r="I5499">
        <v>60</v>
      </c>
      <c r="J5499">
        <v>38</v>
      </c>
      <c r="K5499" s="4">
        <v>1.1110100011111E+43</v>
      </c>
      <c r="L5499" t="s">
        <v>12587</v>
      </c>
      <c r="M5499" t="s">
        <v>24</v>
      </c>
      <c r="N5499" t="s">
        <v>9137</v>
      </c>
      <c r="O5499" t="s">
        <v>25</v>
      </c>
      <c r="P5499" t="s">
        <v>9372</v>
      </c>
      <c r="Q5499" t="s">
        <v>5971</v>
      </c>
    </row>
    <row r="5500" spans="1:17" x14ac:dyDescent="0.25">
      <c r="A5500" t="s">
        <v>12586</v>
      </c>
      <c r="B5500" t="s">
        <v>391</v>
      </c>
      <c r="C5500">
        <v>2</v>
      </c>
      <c r="D5500" t="s">
        <v>18</v>
      </c>
      <c r="E5500" t="s">
        <v>42</v>
      </c>
      <c r="F5500" s="1">
        <v>0.54166666666666663</v>
      </c>
      <c r="G5500" t="s">
        <v>9373</v>
      </c>
      <c r="H5500" t="s">
        <v>5970</v>
      </c>
      <c r="I5500">
        <v>60</v>
      </c>
      <c r="J5500">
        <v>32</v>
      </c>
      <c r="K5500" s="4">
        <v>1.1111100011111E+43</v>
      </c>
      <c r="L5500" t="s">
        <v>12587</v>
      </c>
      <c r="M5500" t="s">
        <v>24</v>
      </c>
      <c r="N5500" t="s">
        <v>9137</v>
      </c>
      <c r="O5500" t="s">
        <v>25</v>
      </c>
      <c r="P5500" t="s">
        <v>9372</v>
      </c>
      <c r="Q5500" t="s">
        <v>5972</v>
      </c>
    </row>
    <row r="5501" spans="1:17" x14ac:dyDescent="0.25">
      <c r="A5501" t="s">
        <v>12586</v>
      </c>
      <c r="B5501" t="s">
        <v>391</v>
      </c>
      <c r="C5501">
        <v>3</v>
      </c>
      <c r="D5501" t="s">
        <v>18</v>
      </c>
      <c r="E5501" t="s">
        <v>33</v>
      </c>
      <c r="F5501" s="1">
        <v>0.58333333333333337</v>
      </c>
      <c r="G5501" t="s">
        <v>9373</v>
      </c>
      <c r="H5501" t="s">
        <v>5970</v>
      </c>
      <c r="I5501">
        <v>60</v>
      </c>
      <c r="J5501">
        <v>32</v>
      </c>
      <c r="K5501" s="4">
        <v>1.1111100011111E+43</v>
      </c>
      <c r="L5501" t="s">
        <v>12587</v>
      </c>
      <c r="M5501" t="s">
        <v>24</v>
      </c>
      <c r="N5501" t="s">
        <v>9137</v>
      </c>
      <c r="O5501" t="s">
        <v>25</v>
      </c>
      <c r="P5501" t="s">
        <v>9372</v>
      </c>
      <c r="Q5501" t="s">
        <v>5973</v>
      </c>
    </row>
    <row r="5502" spans="1:17" x14ac:dyDescent="0.25">
      <c r="A5502" t="s">
        <v>12586</v>
      </c>
      <c r="B5502" t="s">
        <v>391</v>
      </c>
      <c r="C5502">
        <v>4</v>
      </c>
      <c r="D5502" t="s">
        <v>18</v>
      </c>
      <c r="E5502" t="s">
        <v>42</v>
      </c>
      <c r="F5502" s="1">
        <v>0.625</v>
      </c>
      <c r="G5502" t="s">
        <v>9373</v>
      </c>
      <c r="H5502" t="s">
        <v>5970</v>
      </c>
      <c r="I5502">
        <v>60</v>
      </c>
      <c r="J5502">
        <v>30</v>
      </c>
      <c r="K5502" s="4">
        <v>1.1111100011111E+43</v>
      </c>
      <c r="L5502" t="s">
        <v>12587</v>
      </c>
      <c r="M5502" t="s">
        <v>24</v>
      </c>
      <c r="N5502" t="s">
        <v>9137</v>
      </c>
      <c r="O5502" t="s">
        <v>25</v>
      </c>
      <c r="P5502" t="s">
        <v>9372</v>
      </c>
      <c r="Q5502" t="s">
        <v>5974</v>
      </c>
    </row>
    <row r="5503" spans="1:17" x14ac:dyDescent="0.25">
      <c r="A5503" t="s">
        <v>12586</v>
      </c>
      <c r="B5503" t="s">
        <v>391</v>
      </c>
      <c r="C5503">
        <v>5</v>
      </c>
      <c r="D5503" t="s">
        <v>18</v>
      </c>
      <c r="E5503" t="s">
        <v>33</v>
      </c>
      <c r="F5503" s="1">
        <v>0.54166666666666663</v>
      </c>
      <c r="G5503" t="s">
        <v>9373</v>
      </c>
      <c r="H5503" t="s">
        <v>5970</v>
      </c>
      <c r="I5503">
        <v>60</v>
      </c>
      <c r="J5503">
        <v>32</v>
      </c>
      <c r="K5503" s="4">
        <v>1.1111100011111E+43</v>
      </c>
      <c r="L5503" t="s">
        <v>12587</v>
      </c>
      <c r="M5503" t="s">
        <v>24</v>
      </c>
      <c r="N5503" t="s">
        <v>9137</v>
      </c>
      <c r="O5503" t="s">
        <v>25</v>
      </c>
      <c r="P5503" t="s">
        <v>9372</v>
      </c>
      <c r="Q5503" t="s">
        <v>5975</v>
      </c>
    </row>
    <row r="5504" spans="1:17" x14ac:dyDescent="0.25">
      <c r="A5504" t="s">
        <v>12586</v>
      </c>
      <c r="B5504" t="s">
        <v>391</v>
      </c>
      <c r="C5504">
        <v>6</v>
      </c>
      <c r="D5504" t="s">
        <v>18</v>
      </c>
      <c r="E5504" t="s">
        <v>29</v>
      </c>
      <c r="F5504" s="1">
        <v>0.45833333333333331</v>
      </c>
      <c r="G5504" t="s">
        <v>9373</v>
      </c>
      <c r="H5504" t="s">
        <v>5970</v>
      </c>
      <c r="I5504">
        <v>60</v>
      </c>
      <c r="J5504">
        <v>35</v>
      </c>
      <c r="K5504" s="4">
        <v>1.1110100011111E+43</v>
      </c>
      <c r="L5504" t="s">
        <v>12587</v>
      </c>
      <c r="M5504" t="s">
        <v>24</v>
      </c>
      <c r="N5504" t="s">
        <v>9137</v>
      </c>
      <c r="O5504" t="s">
        <v>25</v>
      </c>
      <c r="P5504" t="s">
        <v>9372</v>
      </c>
      <c r="Q5504" t="s">
        <v>5976</v>
      </c>
    </row>
    <row r="5505" spans="1:17" x14ac:dyDescent="0.25">
      <c r="A5505" t="s">
        <v>12586</v>
      </c>
      <c r="B5505" t="s">
        <v>391</v>
      </c>
      <c r="C5505">
        <v>7</v>
      </c>
      <c r="D5505" t="s">
        <v>18</v>
      </c>
      <c r="E5505" t="s">
        <v>42</v>
      </c>
      <c r="F5505" s="1">
        <v>0.58333333333333337</v>
      </c>
      <c r="G5505" t="s">
        <v>9373</v>
      </c>
      <c r="H5505" t="s">
        <v>5970</v>
      </c>
      <c r="I5505">
        <v>60</v>
      </c>
      <c r="J5505">
        <v>29</v>
      </c>
      <c r="K5505" s="4">
        <v>1.1111100011111E+43</v>
      </c>
      <c r="L5505" t="s">
        <v>12587</v>
      </c>
      <c r="M5505" t="s">
        <v>24</v>
      </c>
      <c r="N5505" t="s">
        <v>9137</v>
      </c>
      <c r="O5505" t="s">
        <v>25</v>
      </c>
      <c r="P5505" t="s">
        <v>9372</v>
      </c>
      <c r="Q5505" t="s">
        <v>5977</v>
      </c>
    </row>
    <row r="5506" spans="1:17" x14ac:dyDescent="0.25">
      <c r="A5506" t="s">
        <v>12586</v>
      </c>
      <c r="B5506" t="s">
        <v>17</v>
      </c>
      <c r="C5506">
        <v>1</v>
      </c>
      <c r="D5506" t="s">
        <v>18</v>
      </c>
      <c r="E5506" t="s">
        <v>19</v>
      </c>
      <c r="F5506" s="1">
        <v>0.54166666666666663</v>
      </c>
      <c r="G5506" t="s">
        <v>9162</v>
      </c>
      <c r="H5506" t="s">
        <v>5970</v>
      </c>
      <c r="I5506">
        <v>60</v>
      </c>
      <c r="J5506">
        <v>228</v>
      </c>
      <c r="K5506" s="4">
        <v>1.1111010001111099E+44</v>
      </c>
      <c r="L5506" t="s">
        <v>12587</v>
      </c>
      <c r="M5506" t="s">
        <v>24</v>
      </c>
      <c r="N5506" t="s">
        <v>9137</v>
      </c>
      <c r="O5506" t="s">
        <v>25</v>
      </c>
      <c r="P5506" t="s">
        <v>20</v>
      </c>
      <c r="Q5506" t="s">
        <v>5978</v>
      </c>
    </row>
    <row r="5507" spans="1:17" x14ac:dyDescent="0.25">
      <c r="A5507" t="s">
        <v>12586</v>
      </c>
      <c r="B5507" t="s">
        <v>28</v>
      </c>
      <c r="C5507">
        <v>1</v>
      </c>
      <c r="D5507" t="s">
        <v>18</v>
      </c>
      <c r="E5507" t="s">
        <v>29</v>
      </c>
      <c r="F5507" s="1">
        <v>0.41666666666666669</v>
      </c>
      <c r="G5507" t="s">
        <v>9134</v>
      </c>
      <c r="H5507" t="s">
        <v>5970</v>
      </c>
      <c r="I5507">
        <v>60</v>
      </c>
      <c r="J5507">
        <v>229</v>
      </c>
      <c r="K5507" s="4">
        <v>1.1111010001111099E+44</v>
      </c>
      <c r="L5507" t="s">
        <v>12587</v>
      </c>
      <c r="M5507" t="s">
        <v>24</v>
      </c>
      <c r="N5507" t="s">
        <v>9137</v>
      </c>
      <c r="O5507" t="s">
        <v>25</v>
      </c>
      <c r="P5507" t="s">
        <v>20</v>
      </c>
      <c r="Q5507" t="s">
        <v>5979</v>
      </c>
    </row>
    <row r="5508" spans="1:17" x14ac:dyDescent="0.25">
      <c r="A5508" t="s">
        <v>12586</v>
      </c>
      <c r="B5508" t="s">
        <v>36</v>
      </c>
      <c r="C5508">
        <v>1</v>
      </c>
      <c r="D5508" t="s">
        <v>18</v>
      </c>
      <c r="E5508" t="s">
        <v>42</v>
      </c>
      <c r="F5508" s="1">
        <v>0.75</v>
      </c>
      <c r="G5508" t="s">
        <v>9373</v>
      </c>
      <c r="H5508" t="s">
        <v>38</v>
      </c>
      <c r="I5508">
        <v>60</v>
      </c>
      <c r="J5508">
        <v>37</v>
      </c>
      <c r="K5508" s="4">
        <v>9.9999999999999994E+38</v>
      </c>
      <c r="L5508" t="s">
        <v>38</v>
      </c>
      <c r="M5508" t="s">
        <v>24</v>
      </c>
      <c r="N5508" t="s">
        <v>9137</v>
      </c>
      <c r="O5508" t="s">
        <v>25</v>
      </c>
      <c r="P5508" t="s">
        <v>39</v>
      </c>
      <c r="Q5508" t="s">
        <v>5980</v>
      </c>
    </row>
    <row r="5509" spans="1:17" x14ac:dyDescent="0.25">
      <c r="A5509" t="s">
        <v>12586</v>
      </c>
      <c r="B5509" t="s">
        <v>36</v>
      </c>
      <c r="C5509">
        <v>2</v>
      </c>
      <c r="D5509" t="s">
        <v>18</v>
      </c>
      <c r="E5509" t="s">
        <v>42</v>
      </c>
      <c r="F5509" s="1">
        <v>0.75</v>
      </c>
      <c r="G5509" t="s">
        <v>9370</v>
      </c>
      <c r="H5509" t="s">
        <v>38</v>
      </c>
      <c r="I5509">
        <v>60</v>
      </c>
      <c r="J5509">
        <v>35</v>
      </c>
      <c r="K5509" s="4">
        <v>9.9999999999999994E+38</v>
      </c>
      <c r="L5509" t="s">
        <v>38</v>
      </c>
      <c r="M5509" t="s">
        <v>24</v>
      </c>
      <c r="N5509" t="s">
        <v>9137</v>
      </c>
      <c r="O5509" t="s">
        <v>25</v>
      </c>
      <c r="P5509" t="s">
        <v>39</v>
      </c>
      <c r="Q5509" t="s">
        <v>5981</v>
      </c>
    </row>
    <row r="5510" spans="1:17" x14ac:dyDescent="0.25">
      <c r="A5510" t="s">
        <v>12586</v>
      </c>
      <c r="B5510" t="s">
        <v>36</v>
      </c>
      <c r="C5510">
        <v>3</v>
      </c>
      <c r="D5510" t="s">
        <v>18</v>
      </c>
      <c r="E5510" t="s">
        <v>42</v>
      </c>
      <c r="F5510" s="1">
        <v>0.79166666666666663</v>
      </c>
      <c r="G5510" t="s">
        <v>9373</v>
      </c>
      <c r="H5510" t="s">
        <v>38</v>
      </c>
      <c r="I5510">
        <v>60</v>
      </c>
      <c r="J5510">
        <v>37</v>
      </c>
      <c r="K5510" s="4">
        <v>9.9999999999999994E+38</v>
      </c>
      <c r="L5510" t="s">
        <v>38</v>
      </c>
      <c r="M5510" t="s">
        <v>24</v>
      </c>
      <c r="N5510" t="s">
        <v>9137</v>
      </c>
      <c r="O5510" t="s">
        <v>25</v>
      </c>
      <c r="P5510" t="s">
        <v>39</v>
      </c>
      <c r="Q5510" t="s">
        <v>5982</v>
      </c>
    </row>
    <row r="5511" spans="1:17" x14ac:dyDescent="0.25">
      <c r="A5511" t="s">
        <v>12586</v>
      </c>
      <c r="B5511" t="s">
        <v>36</v>
      </c>
      <c r="C5511">
        <v>4</v>
      </c>
      <c r="D5511" t="s">
        <v>18</v>
      </c>
      <c r="E5511" t="s">
        <v>42</v>
      </c>
      <c r="F5511" s="1">
        <v>0.79166666666666663</v>
      </c>
      <c r="G5511" t="s">
        <v>9370</v>
      </c>
      <c r="H5511" t="s">
        <v>38</v>
      </c>
      <c r="I5511">
        <v>60</v>
      </c>
      <c r="J5511">
        <v>32</v>
      </c>
      <c r="K5511" s="4">
        <v>9.9999999999999994E+38</v>
      </c>
      <c r="L5511" t="s">
        <v>38</v>
      </c>
      <c r="M5511" t="s">
        <v>24</v>
      </c>
      <c r="N5511" t="s">
        <v>9137</v>
      </c>
      <c r="O5511" t="s">
        <v>25</v>
      </c>
      <c r="P5511" t="s">
        <v>39</v>
      </c>
      <c r="Q5511" t="s">
        <v>5983</v>
      </c>
    </row>
    <row r="5512" spans="1:17" x14ac:dyDescent="0.25">
      <c r="A5512" t="s">
        <v>12586</v>
      </c>
      <c r="B5512" t="s">
        <v>36</v>
      </c>
      <c r="C5512">
        <v>5</v>
      </c>
      <c r="D5512" t="s">
        <v>18</v>
      </c>
      <c r="E5512" t="s">
        <v>42</v>
      </c>
      <c r="F5512" s="1">
        <v>0.83333333333333337</v>
      </c>
      <c r="G5512" t="s">
        <v>9373</v>
      </c>
      <c r="H5512" t="s">
        <v>38</v>
      </c>
      <c r="I5512">
        <v>60</v>
      </c>
      <c r="J5512">
        <v>30</v>
      </c>
      <c r="K5512" s="4">
        <v>9.9999999999999994E+38</v>
      </c>
      <c r="L5512" t="s">
        <v>38</v>
      </c>
      <c r="M5512" t="s">
        <v>24</v>
      </c>
      <c r="N5512" t="s">
        <v>9137</v>
      </c>
      <c r="O5512" t="s">
        <v>25</v>
      </c>
      <c r="P5512" t="s">
        <v>39</v>
      </c>
      <c r="Q5512" t="s">
        <v>5984</v>
      </c>
    </row>
    <row r="5513" spans="1:17" x14ac:dyDescent="0.25">
      <c r="A5513" t="s">
        <v>12586</v>
      </c>
      <c r="B5513" t="s">
        <v>36</v>
      </c>
      <c r="C5513">
        <v>6</v>
      </c>
      <c r="D5513" t="s">
        <v>18</v>
      </c>
      <c r="E5513" t="s">
        <v>42</v>
      </c>
      <c r="F5513" s="1">
        <v>0.83333333333333337</v>
      </c>
      <c r="G5513" t="s">
        <v>9370</v>
      </c>
      <c r="H5513" t="s">
        <v>38</v>
      </c>
      <c r="I5513">
        <v>60</v>
      </c>
      <c r="J5513">
        <v>30</v>
      </c>
      <c r="K5513" s="4">
        <v>9.9999999999999994E+38</v>
      </c>
      <c r="L5513" t="s">
        <v>38</v>
      </c>
      <c r="M5513" t="s">
        <v>24</v>
      </c>
      <c r="N5513" t="s">
        <v>9137</v>
      </c>
      <c r="O5513" t="s">
        <v>25</v>
      </c>
      <c r="P5513" t="s">
        <v>39</v>
      </c>
      <c r="Q5513" t="s">
        <v>5985</v>
      </c>
    </row>
    <row r="5514" spans="1:17" x14ac:dyDescent="0.25">
      <c r="A5514" t="s">
        <v>12586</v>
      </c>
      <c r="B5514" t="s">
        <v>36</v>
      </c>
      <c r="C5514">
        <v>7</v>
      </c>
      <c r="D5514" t="s">
        <v>18</v>
      </c>
      <c r="E5514" t="s">
        <v>42</v>
      </c>
      <c r="F5514" s="1">
        <v>0.70833333333333337</v>
      </c>
      <c r="G5514" t="s">
        <v>9370</v>
      </c>
      <c r="H5514" t="s">
        <v>38</v>
      </c>
      <c r="I5514">
        <v>60</v>
      </c>
      <c r="J5514">
        <v>30</v>
      </c>
      <c r="K5514" s="4">
        <v>9.9999999999999994E+38</v>
      </c>
      <c r="L5514" t="s">
        <v>38</v>
      </c>
      <c r="M5514" t="s">
        <v>24</v>
      </c>
      <c r="N5514" t="s">
        <v>9137</v>
      </c>
      <c r="O5514" t="s">
        <v>25</v>
      </c>
      <c r="P5514" t="s">
        <v>39</v>
      </c>
      <c r="Q5514" t="s">
        <v>5986</v>
      </c>
    </row>
    <row r="5515" spans="1:17" x14ac:dyDescent="0.25">
      <c r="A5515" t="s">
        <v>12586</v>
      </c>
      <c r="B5515" t="s">
        <v>41</v>
      </c>
      <c r="C5515">
        <v>1</v>
      </c>
      <c r="D5515" t="s">
        <v>18</v>
      </c>
      <c r="E5515" t="s">
        <v>42</v>
      </c>
      <c r="F5515" s="1">
        <v>0.75</v>
      </c>
      <c r="G5515" t="s">
        <v>9373</v>
      </c>
      <c r="H5515" t="s">
        <v>38</v>
      </c>
      <c r="I5515">
        <v>60</v>
      </c>
      <c r="J5515">
        <v>35</v>
      </c>
      <c r="K5515" s="4">
        <v>1E+30</v>
      </c>
      <c r="L5515" t="s">
        <v>38</v>
      </c>
      <c r="M5515" t="s">
        <v>24</v>
      </c>
      <c r="N5515" t="s">
        <v>9137</v>
      </c>
      <c r="O5515" t="s">
        <v>25</v>
      </c>
      <c r="P5515" t="s">
        <v>39</v>
      </c>
      <c r="Q5515" t="s">
        <v>5987</v>
      </c>
    </row>
    <row r="5516" spans="1:17" x14ac:dyDescent="0.25">
      <c r="A5516" t="s">
        <v>12586</v>
      </c>
      <c r="B5516" t="s">
        <v>41</v>
      </c>
      <c r="C5516">
        <v>2</v>
      </c>
      <c r="D5516" t="s">
        <v>18</v>
      </c>
      <c r="E5516" t="s">
        <v>42</v>
      </c>
      <c r="F5516" s="1">
        <v>0.75</v>
      </c>
      <c r="G5516" t="s">
        <v>9370</v>
      </c>
      <c r="H5516" t="s">
        <v>38</v>
      </c>
      <c r="I5516">
        <v>60</v>
      </c>
      <c r="J5516">
        <v>54</v>
      </c>
      <c r="K5516" s="4">
        <v>1E+30</v>
      </c>
      <c r="L5516" t="s">
        <v>38</v>
      </c>
      <c r="M5516" t="s">
        <v>24</v>
      </c>
      <c r="N5516" t="s">
        <v>9137</v>
      </c>
      <c r="O5516" t="s">
        <v>25</v>
      </c>
      <c r="P5516" t="s">
        <v>39</v>
      </c>
      <c r="Q5516" t="s">
        <v>5988</v>
      </c>
    </row>
    <row r="5517" spans="1:17" x14ac:dyDescent="0.25">
      <c r="A5517" t="s">
        <v>12586</v>
      </c>
      <c r="B5517" t="s">
        <v>41</v>
      </c>
      <c r="C5517">
        <v>3</v>
      </c>
      <c r="D5517" t="s">
        <v>18</v>
      </c>
      <c r="E5517" t="s">
        <v>42</v>
      </c>
      <c r="F5517" s="1">
        <v>0.79166666666666663</v>
      </c>
      <c r="G5517" t="s">
        <v>9373</v>
      </c>
      <c r="H5517" t="s">
        <v>38</v>
      </c>
      <c r="I5517">
        <v>60</v>
      </c>
      <c r="J5517">
        <v>34</v>
      </c>
      <c r="K5517" s="4">
        <v>1E+30</v>
      </c>
      <c r="L5517" t="s">
        <v>38</v>
      </c>
      <c r="M5517" t="s">
        <v>24</v>
      </c>
      <c r="N5517" t="s">
        <v>9137</v>
      </c>
      <c r="O5517" t="s">
        <v>25</v>
      </c>
      <c r="P5517" t="s">
        <v>39</v>
      </c>
      <c r="Q5517" t="s">
        <v>5989</v>
      </c>
    </row>
    <row r="5518" spans="1:17" x14ac:dyDescent="0.25">
      <c r="A5518" t="s">
        <v>12586</v>
      </c>
      <c r="B5518" t="s">
        <v>41</v>
      </c>
      <c r="C5518">
        <v>4</v>
      </c>
      <c r="D5518" t="s">
        <v>18</v>
      </c>
      <c r="E5518" t="s">
        <v>42</v>
      </c>
      <c r="F5518" s="1">
        <v>0.79166666666666663</v>
      </c>
      <c r="G5518" t="s">
        <v>9370</v>
      </c>
      <c r="H5518" t="s">
        <v>38</v>
      </c>
      <c r="I5518">
        <v>60</v>
      </c>
      <c r="J5518">
        <v>47</v>
      </c>
      <c r="K5518" s="4">
        <v>1E+30</v>
      </c>
      <c r="L5518" t="s">
        <v>38</v>
      </c>
      <c r="M5518" t="s">
        <v>24</v>
      </c>
      <c r="N5518" t="s">
        <v>9137</v>
      </c>
      <c r="O5518" t="s">
        <v>25</v>
      </c>
      <c r="P5518" t="s">
        <v>39</v>
      </c>
      <c r="Q5518" t="s">
        <v>5990</v>
      </c>
    </row>
    <row r="5519" spans="1:17" x14ac:dyDescent="0.25">
      <c r="A5519" t="s">
        <v>12586</v>
      </c>
      <c r="B5519" t="s">
        <v>41</v>
      </c>
      <c r="C5519">
        <v>5</v>
      </c>
      <c r="D5519" t="s">
        <v>18</v>
      </c>
      <c r="E5519" t="s">
        <v>42</v>
      </c>
      <c r="F5519" s="1">
        <v>0.83333333333333337</v>
      </c>
      <c r="G5519" t="s">
        <v>9373</v>
      </c>
      <c r="H5519" t="s">
        <v>38</v>
      </c>
      <c r="I5519">
        <v>60</v>
      </c>
      <c r="J5519">
        <v>29</v>
      </c>
      <c r="K5519" s="4">
        <v>1E+30</v>
      </c>
      <c r="L5519" t="s">
        <v>38</v>
      </c>
      <c r="M5519" t="s">
        <v>24</v>
      </c>
      <c r="N5519" t="s">
        <v>9137</v>
      </c>
      <c r="O5519" t="s">
        <v>25</v>
      </c>
      <c r="P5519" t="s">
        <v>39</v>
      </c>
      <c r="Q5519" t="s">
        <v>5991</v>
      </c>
    </row>
    <row r="5520" spans="1:17" x14ac:dyDescent="0.25">
      <c r="A5520" t="s">
        <v>12586</v>
      </c>
      <c r="B5520" t="s">
        <v>41</v>
      </c>
      <c r="C5520">
        <v>6</v>
      </c>
      <c r="D5520" t="s">
        <v>18</v>
      </c>
      <c r="E5520" t="s">
        <v>42</v>
      </c>
      <c r="F5520" s="1">
        <v>0.83333333333333337</v>
      </c>
      <c r="G5520" t="s">
        <v>9370</v>
      </c>
      <c r="H5520" t="s">
        <v>38</v>
      </c>
      <c r="I5520">
        <v>60</v>
      </c>
      <c r="J5520">
        <v>32</v>
      </c>
      <c r="K5520" s="4">
        <v>1E+30</v>
      </c>
      <c r="L5520" t="s">
        <v>38</v>
      </c>
      <c r="M5520" t="s">
        <v>24</v>
      </c>
      <c r="N5520" t="s">
        <v>9137</v>
      </c>
      <c r="O5520" t="s">
        <v>25</v>
      </c>
      <c r="P5520" t="s">
        <v>39</v>
      </c>
      <c r="Q5520" t="s">
        <v>5992</v>
      </c>
    </row>
    <row r="5521" spans="1:17" x14ac:dyDescent="0.25">
      <c r="A5521" t="s">
        <v>12586</v>
      </c>
      <c r="B5521" t="s">
        <v>2319</v>
      </c>
      <c r="C5521">
        <v>1</v>
      </c>
      <c r="D5521" t="s">
        <v>18</v>
      </c>
      <c r="E5521" t="s">
        <v>19</v>
      </c>
      <c r="F5521" s="1">
        <v>0.72916666666666663</v>
      </c>
      <c r="G5521" t="s">
        <v>12588</v>
      </c>
      <c r="H5521" t="s">
        <v>38</v>
      </c>
      <c r="I5521">
        <v>120</v>
      </c>
      <c r="J5521">
        <v>231</v>
      </c>
      <c r="K5521" s="4">
        <v>9.9999999999999995E+33</v>
      </c>
      <c r="L5521" t="s">
        <v>38</v>
      </c>
      <c r="M5521" t="s">
        <v>24</v>
      </c>
      <c r="N5521" t="s">
        <v>9137</v>
      </c>
      <c r="O5521" t="s">
        <v>25</v>
      </c>
      <c r="P5521" t="s">
        <v>39</v>
      </c>
      <c r="Q5521" t="s">
        <v>5993</v>
      </c>
    </row>
    <row r="5522" spans="1:17" x14ac:dyDescent="0.25">
      <c r="A5522" t="s">
        <v>12586</v>
      </c>
      <c r="B5522" t="s">
        <v>44</v>
      </c>
      <c r="C5522">
        <v>1</v>
      </c>
      <c r="D5522" t="s">
        <v>18</v>
      </c>
      <c r="E5522" t="s">
        <v>29</v>
      </c>
      <c r="F5522" s="1">
        <v>0.5</v>
      </c>
      <c r="G5522" t="s">
        <v>9196</v>
      </c>
      <c r="H5522" t="s">
        <v>38</v>
      </c>
      <c r="I5522">
        <v>60</v>
      </c>
      <c r="J5522">
        <v>40</v>
      </c>
      <c r="K5522" s="4">
        <v>1.1110100011111E+43</v>
      </c>
      <c r="L5522" t="s">
        <v>12587</v>
      </c>
      <c r="M5522" t="s">
        <v>24</v>
      </c>
      <c r="N5522" t="s">
        <v>9137</v>
      </c>
      <c r="O5522" t="s">
        <v>25</v>
      </c>
      <c r="P5522" t="s">
        <v>45</v>
      </c>
      <c r="Q5522" t="s">
        <v>5994</v>
      </c>
    </row>
    <row r="5523" spans="1:17" x14ac:dyDescent="0.25">
      <c r="A5523" t="s">
        <v>12586</v>
      </c>
      <c r="B5523" t="s">
        <v>44</v>
      </c>
      <c r="C5523">
        <v>2</v>
      </c>
      <c r="D5523" t="s">
        <v>18</v>
      </c>
      <c r="E5523" t="s">
        <v>33</v>
      </c>
      <c r="F5523" s="1">
        <v>0.41666666666666669</v>
      </c>
      <c r="G5523" t="s">
        <v>9220</v>
      </c>
      <c r="H5523" t="s">
        <v>38</v>
      </c>
      <c r="I5523">
        <v>60</v>
      </c>
      <c r="J5523">
        <v>34</v>
      </c>
      <c r="K5523" s="4">
        <v>1.1111100011111E+43</v>
      </c>
      <c r="L5523" t="s">
        <v>12587</v>
      </c>
      <c r="M5523" t="s">
        <v>24</v>
      </c>
      <c r="N5523" t="s">
        <v>9137</v>
      </c>
      <c r="O5523" t="s">
        <v>25</v>
      </c>
      <c r="P5523" t="s">
        <v>45</v>
      </c>
      <c r="Q5523" t="s">
        <v>5995</v>
      </c>
    </row>
    <row r="5524" spans="1:17" x14ac:dyDescent="0.25">
      <c r="A5524" t="s">
        <v>12586</v>
      </c>
      <c r="B5524" t="s">
        <v>44</v>
      </c>
      <c r="C5524">
        <v>3</v>
      </c>
      <c r="D5524" t="s">
        <v>18</v>
      </c>
      <c r="E5524" t="s">
        <v>33</v>
      </c>
      <c r="F5524" s="1">
        <v>0.45833333333333331</v>
      </c>
      <c r="G5524" t="s">
        <v>9226</v>
      </c>
      <c r="H5524" t="s">
        <v>38</v>
      </c>
      <c r="I5524">
        <v>60</v>
      </c>
      <c r="J5524">
        <v>38</v>
      </c>
      <c r="K5524" s="4">
        <v>1.1111100011111E+43</v>
      </c>
      <c r="L5524" t="s">
        <v>12587</v>
      </c>
      <c r="M5524" t="s">
        <v>24</v>
      </c>
      <c r="N5524" t="s">
        <v>9137</v>
      </c>
      <c r="O5524" t="s">
        <v>25</v>
      </c>
      <c r="P5524" t="s">
        <v>45</v>
      </c>
      <c r="Q5524" t="s">
        <v>5996</v>
      </c>
    </row>
    <row r="5525" spans="1:17" x14ac:dyDescent="0.25">
      <c r="A5525" t="s">
        <v>12586</v>
      </c>
      <c r="B5525" t="s">
        <v>44</v>
      </c>
      <c r="C5525">
        <v>4</v>
      </c>
      <c r="D5525" t="s">
        <v>18</v>
      </c>
      <c r="E5525" t="s">
        <v>33</v>
      </c>
      <c r="F5525" s="1">
        <v>0.54166666666666663</v>
      </c>
      <c r="G5525" t="s">
        <v>9182</v>
      </c>
      <c r="H5525" t="s">
        <v>38</v>
      </c>
      <c r="I5525">
        <v>60</v>
      </c>
      <c r="J5525">
        <v>35</v>
      </c>
      <c r="K5525" s="4">
        <v>1.1111100011111E+43</v>
      </c>
      <c r="L5525" t="s">
        <v>12587</v>
      </c>
      <c r="M5525" t="s">
        <v>24</v>
      </c>
      <c r="N5525" t="s">
        <v>9137</v>
      </c>
      <c r="O5525" t="s">
        <v>25</v>
      </c>
      <c r="P5525" t="s">
        <v>45</v>
      </c>
      <c r="Q5525" t="s">
        <v>5997</v>
      </c>
    </row>
    <row r="5526" spans="1:17" x14ac:dyDescent="0.25">
      <c r="A5526" t="s">
        <v>12586</v>
      </c>
      <c r="B5526" t="s">
        <v>44</v>
      </c>
      <c r="C5526">
        <v>5</v>
      </c>
      <c r="D5526" t="s">
        <v>18</v>
      </c>
      <c r="E5526" t="s">
        <v>29</v>
      </c>
      <c r="F5526" s="1">
        <v>0.58333333333333337</v>
      </c>
      <c r="G5526" t="s">
        <v>9209</v>
      </c>
      <c r="H5526" t="s">
        <v>38</v>
      </c>
      <c r="I5526">
        <v>60</v>
      </c>
      <c r="J5526">
        <v>35</v>
      </c>
      <c r="K5526" s="4">
        <v>1.1110100011111E+43</v>
      </c>
      <c r="L5526" t="s">
        <v>12587</v>
      </c>
      <c r="M5526" t="s">
        <v>24</v>
      </c>
      <c r="N5526" t="s">
        <v>9137</v>
      </c>
      <c r="O5526" t="s">
        <v>25</v>
      </c>
      <c r="P5526" t="s">
        <v>45</v>
      </c>
      <c r="Q5526" t="s">
        <v>5998</v>
      </c>
    </row>
    <row r="5527" spans="1:17" x14ac:dyDescent="0.25">
      <c r="A5527" t="s">
        <v>12586</v>
      </c>
      <c r="B5527" t="s">
        <v>44</v>
      </c>
      <c r="C5527">
        <v>6</v>
      </c>
      <c r="D5527" t="s">
        <v>18</v>
      </c>
      <c r="E5527" t="s">
        <v>29</v>
      </c>
      <c r="F5527" s="1">
        <v>0.54166666666666663</v>
      </c>
      <c r="G5527" t="s">
        <v>9209</v>
      </c>
      <c r="H5527" t="s">
        <v>38</v>
      </c>
      <c r="I5527">
        <v>60</v>
      </c>
      <c r="J5527">
        <v>34</v>
      </c>
      <c r="K5527" s="4">
        <v>1.1110100011111E+43</v>
      </c>
      <c r="L5527" t="s">
        <v>12587</v>
      </c>
      <c r="M5527" t="s">
        <v>24</v>
      </c>
      <c r="N5527" t="s">
        <v>9137</v>
      </c>
      <c r="O5527" t="s">
        <v>25</v>
      </c>
      <c r="P5527" t="s">
        <v>45</v>
      </c>
      <c r="Q5527" t="s">
        <v>5999</v>
      </c>
    </row>
    <row r="5528" spans="1:17" x14ac:dyDescent="0.25">
      <c r="A5528" t="s">
        <v>12589</v>
      </c>
      <c r="B5528" t="s">
        <v>391</v>
      </c>
      <c r="C5528">
        <v>1</v>
      </c>
      <c r="D5528" t="s">
        <v>18</v>
      </c>
      <c r="E5528" t="s">
        <v>19</v>
      </c>
      <c r="F5528" s="1">
        <v>0.54166666666666663</v>
      </c>
      <c r="G5528" t="s">
        <v>9373</v>
      </c>
      <c r="H5528" t="s">
        <v>38</v>
      </c>
      <c r="I5528">
        <v>60</v>
      </c>
      <c r="J5528">
        <v>45</v>
      </c>
      <c r="K5528" s="4">
        <v>1.1111100111111E+24</v>
      </c>
      <c r="L5528" t="s">
        <v>12587</v>
      </c>
      <c r="M5528" t="s">
        <v>24</v>
      </c>
      <c r="N5528" t="s">
        <v>9137</v>
      </c>
      <c r="O5528" t="s">
        <v>66</v>
      </c>
      <c r="P5528" t="s">
        <v>9372</v>
      </c>
      <c r="Q5528" t="s">
        <v>6000</v>
      </c>
    </row>
    <row r="5529" spans="1:17" x14ac:dyDescent="0.25">
      <c r="A5529" t="s">
        <v>12589</v>
      </c>
      <c r="B5529" t="s">
        <v>391</v>
      </c>
      <c r="C5529">
        <v>2</v>
      </c>
      <c r="D5529" t="s">
        <v>18</v>
      </c>
      <c r="E5529" t="s">
        <v>19</v>
      </c>
      <c r="F5529" s="1">
        <v>0.58333333333333337</v>
      </c>
      <c r="G5529" t="s">
        <v>9373</v>
      </c>
      <c r="H5529" t="s">
        <v>38</v>
      </c>
      <c r="I5529">
        <v>60</v>
      </c>
      <c r="J5529">
        <v>44</v>
      </c>
      <c r="K5529" s="4">
        <v>1.1111100111111E+24</v>
      </c>
      <c r="L5529" t="s">
        <v>12587</v>
      </c>
      <c r="M5529" t="s">
        <v>24</v>
      </c>
      <c r="N5529" t="s">
        <v>9137</v>
      </c>
      <c r="O5529" t="s">
        <v>66</v>
      </c>
      <c r="P5529" t="s">
        <v>9372</v>
      </c>
      <c r="Q5529" t="s">
        <v>6001</v>
      </c>
    </row>
    <row r="5530" spans="1:17" x14ac:dyDescent="0.25">
      <c r="A5530" t="s">
        <v>12589</v>
      </c>
      <c r="B5530" t="s">
        <v>391</v>
      </c>
      <c r="C5530">
        <v>3</v>
      </c>
      <c r="D5530" t="s">
        <v>18</v>
      </c>
      <c r="E5530" t="s">
        <v>19</v>
      </c>
      <c r="F5530" s="1">
        <v>0.625</v>
      </c>
      <c r="G5530" t="s">
        <v>9373</v>
      </c>
      <c r="H5530" t="s">
        <v>38</v>
      </c>
      <c r="I5530">
        <v>60</v>
      </c>
      <c r="J5530">
        <v>45</v>
      </c>
      <c r="K5530" s="4">
        <v>1.1111100111111E+24</v>
      </c>
      <c r="L5530" t="s">
        <v>12587</v>
      </c>
      <c r="M5530" t="s">
        <v>24</v>
      </c>
      <c r="N5530" t="s">
        <v>9137</v>
      </c>
      <c r="O5530" t="s">
        <v>66</v>
      </c>
      <c r="P5530" t="s">
        <v>9372</v>
      </c>
      <c r="Q5530" t="s">
        <v>6002</v>
      </c>
    </row>
    <row r="5531" spans="1:17" x14ac:dyDescent="0.25">
      <c r="A5531" t="s">
        <v>12589</v>
      </c>
      <c r="B5531" t="s">
        <v>391</v>
      </c>
      <c r="C5531">
        <v>4</v>
      </c>
      <c r="D5531" t="s">
        <v>18</v>
      </c>
      <c r="E5531" t="s">
        <v>29</v>
      </c>
      <c r="F5531" s="1">
        <v>0.45833333333333331</v>
      </c>
      <c r="G5531" t="s">
        <v>9373</v>
      </c>
      <c r="H5531" t="s">
        <v>38</v>
      </c>
      <c r="I5531">
        <v>60</v>
      </c>
      <c r="J5531">
        <v>45</v>
      </c>
      <c r="K5531" s="4">
        <v>1.1111100111111E+24</v>
      </c>
      <c r="L5531" t="s">
        <v>12587</v>
      </c>
      <c r="M5531" t="s">
        <v>24</v>
      </c>
      <c r="N5531" t="s">
        <v>9137</v>
      </c>
      <c r="O5531" t="s">
        <v>66</v>
      </c>
      <c r="P5531" t="s">
        <v>9372</v>
      </c>
      <c r="Q5531" t="s">
        <v>6003</v>
      </c>
    </row>
    <row r="5532" spans="1:17" x14ac:dyDescent="0.25">
      <c r="A5532" t="s">
        <v>12589</v>
      </c>
      <c r="B5532" t="s">
        <v>391</v>
      </c>
      <c r="C5532">
        <v>5</v>
      </c>
      <c r="D5532" t="s">
        <v>18</v>
      </c>
      <c r="E5532" t="s">
        <v>29</v>
      </c>
      <c r="F5532" s="1">
        <v>0.5</v>
      </c>
      <c r="G5532" t="s">
        <v>9373</v>
      </c>
      <c r="H5532" t="s">
        <v>38</v>
      </c>
      <c r="I5532">
        <v>60</v>
      </c>
      <c r="J5532">
        <v>44</v>
      </c>
      <c r="K5532" s="4">
        <v>1.1111100111111E+24</v>
      </c>
      <c r="L5532" t="s">
        <v>12587</v>
      </c>
      <c r="M5532" t="s">
        <v>24</v>
      </c>
      <c r="N5532" t="s">
        <v>9137</v>
      </c>
      <c r="O5532" t="s">
        <v>66</v>
      </c>
      <c r="P5532" t="s">
        <v>9372</v>
      </c>
      <c r="Q5532" t="s">
        <v>6004</v>
      </c>
    </row>
    <row r="5533" spans="1:17" x14ac:dyDescent="0.25">
      <c r="A5533" t="s">
        <v>12589</v>
      </c>
      <c r="B5533" t="s">
        <v>391</v>
      </c>
      <c r="C5533">
        <v>6</v>
      </c>
      <c r="D5533" t="s">
        <v>18</v>
      </c>
      <c r="E5533" t="s">
        <v>29</v>
      </c>
      <c r="F5533" s="1">
        <v>0.54166666666666663</v>
      </c>
      <c r="G5533" t="s">
        <v>9373</v>
      </c>
      <c r="H5533" t="s">
        <v>38</v>
      </c>
      <c r="I5533">
        <v>60</v>
      </c>
      <c r="J5533">
        <v>45</v>
      </c>
      <c r="K5533" s="4">
        <v>1.1111100111111E+24</v>
      </c>
      <c r="L5533" t="s">
        <v>12587</v>
      </c>
      <c r="M5533" t="s">
        <v>24</v>
      </c>
      <c r="N5533" t="s">
        <v>9137</v>
      </c>
      <c r="O5533" t="s">
        <v>66</v>
      </c>
      <c r="P5533" t="s">
        <v>9372</v>
      </c>
      <c r="Q5533" t="s">
        <v>6005</v>
      </c>
    </row>
    <row r="5534" spans="1:17" x14ac:dyDescent="0.25">
      <c r="A5534" t="s">
        <v>12589</v>
      </c>
      <c r="B5534" t="s">
        <v>391</v>
      </c>
      <c r="C5534">
        <v>7</v>
      </c>
      <c r="D5534" t="s">
        <v>18</v>
      </c>
      <c r="E5534" t="s">
        <v>33</v>
      </c>
      <c r="F5534" s="1">
        <v>0.41666666666666669</v>
      </c>
      <c r="G5534" t="s">
        <v>9373</v>
      </c>
      <c r="H5534" t="s">
        <v>38</v>
      </c>
      <c r="I5534">
        <v>60</v>
      </c>
      <c r="J5534">
        <v>45</v>
      </c>
      <c r="K5534" s="4">
        <v>1.1111100111111E+24</v>
      </c>
      <c r="L5534" t="s">
        <v>12587</v>
      </c>
      <c r="M5534" t="s">
        <v>24</v>
      </c>
      <c r="N5534" t="s">
        <v>9137</v>
      </c>
      <c r="O5534" t="s">
        <v>66</v>
      </c>
      <c r="P5534" t="s">
        <v>9372</v>
      </c>
      <c r="Q5534" t="s">
        <v>6006</v>
      </c>
    </row>
    <row r="5535" spans="1:17" x14ac:dyDescent="0.25">
      <c r="A5535" t="s">
        <v>12589</v>
      </c>
      <c r="B5535" t="s">
        <v>391</v>
      </c>
      <c r="C5535">
        <v>8</v>
      </c>
      <c r="D5535" t="s">
        <v>18</v>
      </c>
      <c r="E5535" t="s">
        <v>33</v>
      </c>
      <c r="F5535" s="1">
        <v>0.45833333333333331</v>
      </c>
      <c r="G5535" t="s">
        <v>9373</v>
      </c>
      <c r="H5535" t="s">
        <v>38</v>
      </c>
      <c r="I5535">
        <v>60</v>
      </c>
      <c r="J5535">
        <v>45</v>
      </c>
      <c r="K5535" s="4">
        <v>1.1111100111111E+24</v>
      </c>
      <c r="L5535" t="s">
        <v>12587</v>
      </c>
      <c r="M5535" t="s">
        <v>24</v>
      </c>
      <c r="N5535" t="s">
        <v>9137</v>
      </c>
      <c r="O5535" t="s">
        <v>66</v>
      </c>
      <c r="P5535" t="s">
        <v>9372</v>
      </c>
      <c r="Q5535" t="s">
        <v>6007</v>
      </c>
    </row>
    <row r="5536" spans="1:17" x14ac:dyDescent="0.25">
      <c r="A5536" t="s">
        <v>12589</v>
      </c>
      <c r="B5536" t="s">
        <v>17</v>
      </c>
      <c r="C5536">
        <v>1</v>
      </c>
      <c r="D5536" t="s">
        <v>18</v>
      </c>
      <c r="E5536" t="s">
        <v>19</v>
      </c>
      <c r="F5536" s="1">
        <v>0.5</v>
      </c>
      <c r="G5536" t="s">
        <v>9138</v>
      </c>
      <c r="H5536" t="s">
        <v>12590</v>
      </c>
      <c r="I5536">
        <v>60</v>
      </c>
      <c r="J5536">
        <v>370</v>
      </c>
      <c r="K5536" s="4">
        <v>1.1111100111111E+24</v>
      </c>
      <c r="L5536" t="s">
        <v>12587</v>
      </c>
      <c r="M5536" t="s">
        <v>24</v>
      </c>
      <c r="N5536" t="s">
        <v>9137</v>
      </c>
      <c r="O5536" t="s">
        <v>66</v>
      </c>
      <c r="P5536" t="s">
        <v>20</v>
      </c>
      <c r="Q5536" t="s">
        <v>6010</v>
      </c>
    </row>
    <row r="5537" spans="1:17" x14ac:dyDescent="0.25">
      <c r="A5537" t="s">
        <v>12589</v>
      </c>
      <c r="B5537" t="s">
        <v>28</v>
      </c>
      <c r="C5537">
        <v>1</v>
      </c>
      <c r="D5537" t="s">
        <v>18</v>
      </c>
      <c r="E5537" t="s">
        <v>29</v>
      </c>
      <c r="F5537" s="1">
        <v>0.58333333333333337</v>
      </c>
      <c r="G5537" t="s">
        <v>9138</v>
      </c>
      <c r="H5537" t="s">
        <v>12591</v>
      </c>
      <c r="I5537">
        <v>60</v>
      </c>
      <c r="J5537">
        <v>369</v>
      </c>
      <c r="K5537" s="4">
        <v>1.1111100111111E+24</v>
      </c>
      <c r="L5537" t="s">
        <v>12587</v>
      </c>
      <c r="M5537" t="s">
        <v>24</v>
      </c>
      <c r="N5537" t="s">
        <v>9137</v>
      </c>
      <c r="O5537" t="s">
        <v>66</v>
      </c>
      <c r="P5537" t="s">
        <v>20</v>
      </c>
      <c r="Q5537" t="s">
        <v>6011</v>
      </c>
    </row>
    <row r="5538" spans="1:17" x14ac:dyDescent="0.25">
      <c r="A5538" t="s">
        <v>12589</v>
      </c>
      <c r="B5538" t="s">
        <v>36</v>
      </c>
      <c r="C5538">
        <v>1</v>
      </c>
      <c r="D5538" t="s">
        <v>18</v>
      </c>
      <c r="E5538" t="s">
        <v>33</v>
      </c>
      <c r="F5538" s="1">
        <v>0.77083333333333337</v>
      </c>
      <c r="G5538" t="s">
        <v>12592</v>
      </c>
      <c r="H5538" t="s">
        <v>38</v>
      </c>
      <c r="I5538">
        <v>120</v>
      </c>
      <c r="J5538">
        <v>350</v>
      </c>
      <c r="K5538" s="4">
        <v>1E+19</v>
      </c>
      <c r="L5538" t="s">
        <v>38</v>
      </c>
      <c r="M5538" t="s">
        <v>24</v>
      </c>
      <c r="N5538" t="s">
        <v>9137</v>
      </c>
      <c r="O5538" t="s">
        <v>66</v>
      </c>
      <c r="P5538" t="s">
        <v>39</v>
      </c>
      <c r="Q5538" t="s">
        <v>6012</v>
      </c>
    </row>
    <row r="5539" spans="1:17" x14ac:dyDescent="0.25">
      <c r="A5539" t="s">
        <v>12589</v>
      </c>
      <c r="B5539" t="s">
        <v>41</v>
      </c>
      <c r="C5539">
        <v>1</v>
      </c>
      <c r="D5539" t="s">
        <v>18</v>
      </c>
      <c r="E5539" t="s">
        <v>33</v>
      </c>
      <c r="F5539" s="1">
        <v>0.70833333333333337</v>
      </c>
      <c r="G5539" t="s">
        <v>9370</v>
      </c>
      <c r="H5539" t="s">
        <v>38</v>
      </c>
      <c r="I5539">
        <v>60</v>
      </c>
      <c r="J5539">
        <v>0</v>
      </c>
      <c r="K5539" s="4">
        <v>1E+16</v>
      </c>
      <c r="L5539" t="s">
        <v>38</v>
      </c>
      <c r="M5539" t="s">
        <v>24</v>
      </c>
      <c r="N5539" t="s">
        <v>9137</v>
      </c>
      <c r="O5539" t="s">
        <v>66</v>
      </c>
      <c r="P5539" t="s">
        <v>39</v>
      </c>
      <c r="Q5539" t="s">
        <v>6013</v>
      </c>
    </row>
    <row r="5540" spans="1:17" x14ac:dyDescent="0.25">
      <c r="A5540" t="s">
        <v>12589</v>
      </c>
      <c r="B5540" t="s">
        <v>41</v>
      </c>
      <c r="C5540">
        <v>2</v>
      </c>
      <c r="D5540" t="s">
        <v>18</v>
      </c>
      <c r="E5540" t="s">
        <v>33</v>
      </c>
      <c r="F5540" s="1">
        <v>0.75</v>
      </c>
      <c r="G5540" t="s">
        <v>9370</v>
      </c>
      <c r="H5540" t="s">
        <v>38</v>
      </c>
      <c r="I5540">
        <v>60</v>
      </c>
      <c r="J5540">
        <v>0</v>
      </c>
      <c r="K5540" s="4">
        <v>1E+16</v>
      </c>
      <c r="L5540" t="s">
        <v>38</v>
      </c>
      <c r="M5540" t="s">
        <v>24</v>
      </c>
      <c r="N5540" t="s">
        <v>9137</v>
      </c>
      <c r="O5540" t="s">
        <v>66</v>
      </c>
      <c r="P5540" t="s">
        <v>39</v>
      </c>
      <c r="Q5540" t="s">
        <v>6014</v>
      </c>
    </row>
    <row r="5541" spans="1:17" x14ac:dyDescent="0.25">
      <c r="A5541" t="s">
        <v>12589</v>
      </c>
      <c r="B5541" t="s">
        <v>41</v>
      </c>
      <c r="C5541">
        <v>3</v>
      </c>
      <c r="D5541" t="s">
        <v>18</v>
      </c>
      <c r="E5541" t="s">
        <v>33</v>
      </c>
      <c r="F5541" s="1">
        <v>0.79166666666666663</v>
      </c>
      <c r="G5541" t="s">
        <v>9370</v>
      </c>
      <c r="H5541" t="s">
        <v>38</v>
      </c>
      <c r="I5541">
        <v>60</v>
      </c>
      <c r="J5541">
        <v>0</v>
      </c>
      <c r="K5541" s="4">
        <v>1E+16</v>
      </c>
      <c r="L5541" t="s">
        <v>38</v>
      </c>
      <c r="M5541" t="s">
        <v>24</v>
      </c>
      <c r="N5541" t="s">
        <v>9137</v>
      </c>
      <c r="O5541" t="s">
        <v>66</v>
      </c>
      <c r="P5541" t="s">
        <v>39</v>
      </c>
      <c r="Q5541" t="s">
        <v>6015</v>
      </c>
    </row>
    <row r="5542" spans="1:17" x14ac:dyDescent="0.25">
      <c r="A5542" t="s">
        <v>12589</v>
      </c>
      <c r="B5542" t="s">
        <v>41</v>
      </c>
      <c r="C5542">
        <v>4</v>
      </c>
      <c r="D5542" t="s">
        <v>18</v>
      </c>
      <c r="E5542" t="s">
        <v>33</v>
      </c>
      <c r="F5542" s="1">
        <v>0.83333333333333337</v>
      </c>
      <c r="G5542" t="s">
        <v>9370</v>
      </c>
      <c r="H5542" t="s">
        <v>38</v>
      </c>
      <c r="I5542">
        <v>60</v>
      </c>
      <c r="J5542">
        <v>0</v>
      </c>
      <c r="K5542" s="4">
        <v>1E+16</v>
      </c>
      <c r="L5542" t="s">
        <v>38</v>
      </c>
      <c r="M5542" t="s">
        <v>24</v>
      </c>
      <c r="N5542" t="s">
        <v>9137</v>
      </c>
      <c r="O5542" t="s">
        <v>66</v>
      </c>
      <c r="P5542" t="s">
        <v>39</v>
      </c>
      <c r="Q5542" t="s">
        <v>6016</v>
      </c>
    </row>
    <row r="5543" spans="1:17" x14ac:dyDescent="0.25">
      <c r="A5543" t="s">
        <v>12589</v>
      </c>
      <c r="B5543" t="s">
        <v>41</v>
      </c>
      <c r="C5543">
        <v>5</v>
      </c>
      <c r="D5543" t="s">
        <v>18</v>
      </c>
      <c r="E5543" t="s">
        <v>33</v>
      </c>
      <c r="F5543" s="1">
        <v>0.70833333333333337</v>
      </c>
      <c r="G5543" t="s">
        <v>9373</v>
      </c>
      <c r="H5543" t="s">
        <v>38</v>
      </c>
      <c r="I5543">
        <v>60</v>
      </c>
      <c r="J5543">
        <v>0</v>
      </c>
      <c r="K5543" s="4">
        <v>1E+16</v>
      </c>
      <c r="L5543" t="s">
        <v>38</v>
      </c>
      <c r="M5543" t="s">
        <v>24</v>
      </c>
      <c r="N5543" t="s">
        <v>9137</v>
      </c>
      <c r="O5543" t="s">
        <v>66</v>
      </c>
      <c r="P5543" t="s">
        <v>39</v>
      </c>
      <c r="Q5543" t="s">
        <v>6017</v>
      </c>
    </row>
    <row r="5544" spans="1:17" x14ac:dyDescent="0.25">
      <c r="A5544" t="s">
        <v>12589</v>
      </c>
      <c r="B5544" t="s">
        <v>41</v>
      </c>
      <c r="C5544">
        <v>6</v>
      </c>
      <c r="D5544" t="s">
        <v>18</v>
      </c>
      <c r="E5544" t="s">
        <v>33</v>
      </c>
      <c r="F5544" s="1">
        <v>0.75</v>
      </c>
      <c r="G5544" t="s">
        <v>9373</v>
      </c>
      <c r="H5544" t="s">
        <v>38</v>
      </c>
      <c r="I5544">
        <v>60</v>
      </c>
      <c r="J5544">
        <v>0</v>
      </c>
      <c r="K5544" s="4">
        <v>1E+16</v>
      </c>
      <c r="L5544" t="s">
        <v>38</v>
      </c>
      <c r="M5544" t="s">
        <v>24</v>
      </c>
      <c r="N5544" t="s">
        <v>9137</v>
      </c>
      <c r="O5544" t="s">
        <v>66</v>
      </c>
      <c r="P5544" t="s">
        <v>39</v>
      </c>
      <c r="Q5544" t="s">
        <v>6018</v>
      </c>
    </row>
    <row r="5545" spans="1:17" x14ac:dyDescent="0.25">
      <c r="A5545" t="s">
        <v>12589</v>
      </c>
      <c r="B5545" t="s">
        <v>41</v>
      </c>
      <c r="C5545">
        <v>7</v>
      </c>
      <c r="D5545" t="s">
        <v>18</v>
      </c>
      <c r="E5545" t="s">
        <v>33</v>
      </c>
      <c r="F5545" s="1">
        <v>0.79166666666666663</v>
      </c>
      <c r="G5545" t="s">
        <v>9373</v>
      </c>
      <c r="H5545" t="s">
        <v>38</v>
      </c>
      <c r="I5545">
        <v>60</v>
      </c>
      <c r="J5545">
        <v>0</v>
      </c>
      <c r="K5545" s="4">
        <v>1E+16</v>
      </c>
      <c r="L5545" t="s">
        <v>38</v>
      </c>
      <c r="M5545" t="s">
        <v>24</v>
      </c>
      <c r="N5545" t="s">
        <v>9137</v>
      </c>
      <c r="O5545" t="s">
        <v>66</v>
      </c>
      <c r="P5545" t="s">
        <v>39</v>
      </c>
      <c r="Q5545" t="s">
        <v>6019</v>
      </c>
    </row>
    <row r="5546" spans="1:17" x14ac:dyDescent="0.25">
      <c r="A5546" t="s">
        <v>12589</v>
      </c>
      <c r="B5546" t="s">
        <v>41</v>
      </c>
      <c r="C5546">
        <v>8</v>
      </c>
      <c r="D5546" t="s">
        <v>18</v>
      </c>
      <c r="E5546" t="s">
        <v>33</v>
      </c>
      <c r="F5546" s="1">
        <v>0.83333333333333337</v>
      </c>
      <c r="G5546" t="s">
        <v>9373</v>
      </c>
      <c r="H5546" t="s">
        <v>38</v>
      </c>
      <c r="I5546">
        <v>60</v>
      </c>
      <c r="J5546">
        <v>0</v>
      </c>
      <c r="K5546" s="4">
        <v>1E+16</v>
      </c>
      <c r="L5546" t="s">
        <v>38</v>
      </c>
      <c r="M5546" t="s">
        <v>24</v>
      </c>
      <c r="N5546" t="s">
        <v>9137</v>
      </c>
      <c r="O5546" t="s">
        <v>66</v>
      </c>
      <c r="P5546" t="s">
        <v>39</v>
      </c>
      <c r="Q5546" t="s">
        <v>6020</v>
      </c>
    </row>
    <row r="5547" spans="1:17" x14ac:dyDescent="0.25">
      <c r="A5547" t="s">
        <v>12589</v>
      </c>
      <c r="B5547" t="s">
        <v>2319</v>
      </c>
      <c r="C5547">
        <v>1</v>
      </c>
      <c r="D5547" t="s">
        <v>18</v>
      </c>
      <c r="E5547" t="s">
        <v>33</v>
      </c>
      <c r="F5547" s="1">
        <v>0.70833333333333337</v>
      </c>
      <c r="G5547" t="s">
        <v>9370</v>
      </c>
      <c r="H5547" t="s">
        <v>38</v>
      </c>
      <c r="I5547">
        <v>60</v>
      </c>
      <c r="J5547">
        <v>0</v>
      </c>
      <c r="K5547" s="4">
        <v>1000000000000</v>
      </c>
      <c r="L5547" t="s">
        <v>38</v>
      </c>
      <c r="M5547" t="s">
        <v>24</v>
      </c>
      <c r="N5547" t="s">
        <v>9137</v>
      </c>
      <c r="O5547" t="s">
        <v>66</v>
      </c>
      <c r="P5547" t="s">
        <v>39</v>
      </c>
      <c r="Q5547" t="s">
        <v>6021</v>
      </c>
    </row>
    <row r="5548" spans="1:17" x14ac:dyDescent="0.25">
      <c r="A5548" t="s">
        <v>12589</v>
      </c>
      <c r="B5548" t="s">
        <v>2319</v>
      </c>
      <c r="C5548">
        <v>2</v>
      </c>
      <c r="D5548" t="s">
        <v>18</v>
      </c>
      <c r="E5548" t="s">
        <v>33</v>
      </c>
      <c r="F5548" s="1">
        <v>0.75</v>
      </c>
      <c r="G5548" t="s">
        <v>9370</v>
      </c>
      <c r="H5548" t="s">
        <v>38</v>
      </c>
      <c r="I5548">
        <v>60</v>
      </c>
      <c r="J5548">
        <v>0</v>
      </c>
      <c r="K5548" s="4">
        <v>1000000000000</v>
      </c>
      <c r="L5548" t="s">
        <v>38</v>
      </c>
      <c r="M5548" t="s">
        <v>24</v>
      </c>
      <c r="N5548" t="s">
        <v>9137</v>
      </c>
      <c r="O5548" t="s">
        <v>66</v>
      </c>
      <c r="P5548" t="s">
        <v>39</v>
      </c>
      <c r="Q5548" t="s">
        <v>6022</v>
      </c>
    </row>
    <row r="5549" spans="1:17" x14ac:dyDescent="0.25">
      <c r="A5549" t="s">
        <v>12589</v>
      </c>
      <c r="B5549" t="s">
        <v>2319</v>
      </c>
      <c r="C5549">
        <v>3</v>
      </c>
      <c r="D5549" t="s">
        <v>18</v>
      </c>
      <c r="E5549" t="s">
        <v>33</v>
      </c>
      <c r="F5549" s="1">
        <v>0.79166666666666663</v>
      </c>
      <c r="G5549" t="s">
        <v>9370</v>
      </c>
      <c r="H5549" t="s">
        <v>38</v>
      </c>
      <c r="I5549">
        <v>60</v>
      </c>
      <c r="J5549">
        <v>0</v>
      </c>
      <c r="K5549" s="4">
        <v>1000000000000</v>
      </c>
      <c r="L5549" t="s">
        <v>38</v>
      </c>
      <c r="M5549" t="s">
        <v>24</v>
      </c>
      <c r="N5549" t="s">
        <v>9137</v>
      </c>
      <c r="O5549" t="s">
        <v>66</v>
      </c>
      <c r="P5549" t="s">
        <v>39</v>
      </c>
      <c r="Q5549" t="s">
        <v>6023</v>
      </c>
    </row>
    <row r="5550" spans="1:17" x14ac:dyDescent="0.25">
      <c r="A5550" t="s">
        <v>12589</v>
      </c>
      <c r="B5550" t="s">
        <v>2319</v>
      </c>
      <c r="C5550">
        <v>4</v>
      </c>
      <c r="D5550" t="s">
        <v>18</v>
      </c>
      <c r="E5550" t="s">
        <v>33</v>
      </c>
      <c r="F5550" s="1">
        <v>0.83333333333333337</v>
      </c>
      <c r="G5550" t="s">
        <v>9370</v>
      </c>
      <c r="H5550" t="s">
        <v>38</v>
      </c>
      <c r="I5550">
        <v>60</v>
      </c>
      <c r="J5550">
        <v>0</v>
      </c>
      <c r="K5550" s="4">
        <v>1000000000000</v>
      </c>
      <c r="L5550" t="s">
        <v>38</v>
      </c>
      <c r="M5550" t="s">
        <v>24</v>
      </c>
      <c r="N5550" t="s">
        <v>9137</v>
      </c>
      <c r="O5550" t="s">
        <v>66</v>
      </c>
      <c r="P5550" t="s">
        <v>39</v>
      </c>
      <c r="Q5550" t="s">
        <v>6024</v>
      </c>
    </row>
    <row r="5551" spans="1:17" x14ac:dyDescent="0.25">
      <c r="A5551" t="s">
        <v>12589</v>
      </c>
      <c r="B5551" t="s">
        <v>2319</v>
      </c>
      <c r="C5551">
        <v>5</v>
      </c>
      <c r="D5551" t="s">
        <v>18</v>
      </c>
      <c r="E5551" t="s">
        <v>33</v>
      </c>
      <c r="F5551" s="1">
        <v>0.70833333333333337</v>
      </c>
      <c r="G5551" t="s">
        <v>9373</v>
      </c>
      <c r="H5551" t="s">
        <v>38</v>
      </c>
      <c r="I5551">
        <v>60</v>
      </c>
      <c r="J5551">
        <v>0</v>
      </c>
      <c r="K5551" s="4">
        <v>1000000000000</v>
      </c>
      <c r="L5551" t="s">
        <v>38</v>
      </c>
      <c r="M5551" t="s">
        <v>24</v>
      </c>
      <c r="N5551" t="s">
        <v>9137</v>
      </c>
      <c r="O5551" t="s">
        <v>66</v>
      </c>
      <c r="P5551" t="s">
        <v>39</v>
      </c>
      <c r="Q5551" t="s">
        <v>6025</v>
      </c>
    </row>
    <row r="5552" spans="1:17" x14ac:dyDescent="0.25">
      <c r="A5552" t="s">
        <v>12589</v>
      </c>
      <c r="B5552" t="s">
        <v>2319</v>
      </c>
      <c r="C5552">
        <v>6</v>
      </c>
      <c r="D5552" t="s">
        <v>18</v>
      </c>
      <c r="E5552" t="s">
        <v>33</v>
      </c>
      <c r="F5552" s="1">
        <v>0.75</v>
      </c>
      <c r="G5552" t="s">
        <v>9373</v>
      </c>
      <c r="H5552" t="s">
        <v>38</v>
      </c>
      <c r="I5552">
        <v>60</v>
      </c>
      <c r="J5552">
        <v>0</v>
      </c>
      <c r="K5552" s="4">
        <v>1000000000000</v>
      </c>
      <c r="L5552" t="s">
        <v>38</v>
      </c>
      <c r="M5552" t="s">
        <v>24</v>
      </c>
      <c r="N5552" t="s">
        <v>9137</v>
      </c>
      <c r="O5552" t="s">
        <v>66</v>
      </c>
      <c r="P5552" t="s">
        <v>39</v>
      </c>
      <c r="Q5552" t="s">
        <v>6026</v>
      </c>
    </row>
    <row r="5553" spans="1:17" x14ac:dyDescent="0.25">
      <c r="A5553" t="s">
        <v>12589</v>
      </c>
      <c r="B5553" t="s">
        <v>2319</v>
      </c>
      <c r="C5553">
        <v>7</v>
      </c>
      <c r="D5553" t="s">
        <v>18</v>
      </c>
      <c r="E5553" t="s">
        <v>33</v>
      </c>
      <c r="F5553" s="1">
        <v>0.79166666666666663</v>
      </c>
      <c r="G5553" t="s">
        <v>9373</v>
      </c>
      <c r="H5553" t="s">
        <v>38</v>
      </c>
      <c r="I5553">
        <v>60</v>
      </c>
      <c r="J5553">
        <v>0</v>
      </c>
      <c r="K5553" s="4">
        <v>1000000000000</v>
      </c>
      <c r="L5553" t="s">
        <v>38</v>
      </c>
      <c r="M5553" t="s">
        <v>24</v>
      </c>
      <c r="N5553" t="s">
        <v>9137</v>
      </c>
      <c r="O5553" t="s">
        <v>66</v>
      </c>
      <c r="P5553" t="s">
        <v>39</v>
      </c>
      <c r="Q5553" t="s">
        <v>6027</v>
      </c>
    </row>
    <row r="5554" spans="1:17" x14ac:dyDescent="0.25">
      <c r="A5554" t="s">
        <v>12589</v>
      </c>
      <c r="B5554" t="s">
        <v>2319</v>
      </c>
      <c r="C5554">
        <v>8</v>
      </c>
      <c r="D5554" t="s">
        <v>18</v>
      </c>
      <c r="E5554" t="s">
        <v>33</v>
      </c>
      <c r="F5554" s="1">
        <v>0.83333333333333337</v>
      </c>
      <c r="G5554" t="s">
        <v>9373</v>
      </c>
      <c r="H5554" t="s">
        <v>38</v>
      </c>
      <c r="I5554">
        <v>60</v>
      </c>
      <c r="J5554">
        <v>0</v>
      </c>
      <c r="K5554" s="4">
        <v>1000000000000</v>
      </c>
      <c r="L5554" t="s">
        <v>38</v>
      </c>
      <c r="M5554" t="s">
        <v>24</v>
      </c>
      <c r="N5554" t="s">
        <v>9137</v>
      </c>
      <c r="O5554" t="s">
        <v>66</v>
      </c>
      <c r="P5554" t="s">
        <v>39</v>
      </c>
      <c r="Q5554" t="s">
        <v>6028</v>
      </c>
    </row>
    <row r="5555" spans="1:17" x14ac:dyDescent="0.25">
      <c r="A5555" t="s">
        <v>12589</v>
      </c>
      <c r="B5555" t="s">
        <v>44</v>
      </c>
      <c r="C5555">
        <v>1</v>
      </c>
      <c r="D5555" t="s">
        <v>18</v>
      </c>
      <c r="E5555" t="s">
        <v>33</v>
      </c>
      <c r="F5555" s="1">
        <v>0.54166666666666663</v>
      </c>
      <c r="G5555" t="s">
        <v>9229</v>
      </c>
      <c r="H5555" t="s">
        <v>38</v>
      </c>
      <c r="I5555">
        <v>60</v>
      </c>
      <c r="J5555">
        <v>40</v>
      </c>
      <c r="K5555" s="4">
        <v>1.111100111111E+23</v>
      </c>
      <c r="L5555" t="s">
        <v>12587</v>
      </c>
      <c r="M5555" t="s">
        <v>24</v>
      </c>
      <c r="N5555" t="s">
        <v>9137</v>
      </c>
      <c r="O5555" t="s">
        <v>66</v>
      </c>
      <c r="P5555" t="s">
        <v>45</v>
      </c>
      <c r="Q5555" t="s">
        <v>6029</v>
      </c>
    </row>
    <row r="5556" spans="1:17" x14ac:dyDescent="0.25">
      <c r="A5556" t="s">
        <v>12589</v>
      </c>
      <c r="B5556" t="s">
        <v>44</v>
      </c>
      <c r="C5556">
        <v>2</v>
      </c>
      <c r="D5556" t="s">
        <v>18</v>
      </c>
      <c r="E5556" t="s">
        <v>33</v>
      </c>
      <c r="F5556" s="1">
        <v>0.58333333333333337</v>
      </c>
      <c r="G5556" t="s">
        <v>9229</v>
      </c>
      <c r="H5556" t="s">
        <v>38</v>
      </c>
      <c r="I5556">
        <v>60</v>
      </c>
      <c r="J5556">
        <v>40</v>
      </c>
      <c r="K5556" s="4">
        <v>1.111100111111E+23</v>
      </c>
      <c r="L5556" t="s">
        <v>12587</v>
      </c>
      <c r="M5556" t="s">
        <v>24</v>
      </c>
      <c r="N5556" t="s">
        <v>9137</v>
      </c>
      <c r="O5556" t="s">
        <v>66</v>
      </c>
      <c r="P5556" t="s">
        <v>45</v>
      </c>
      <c r="Q5556" t="s">
        <v>6030</v>
      </c>
    </row>
    <row r="5557" spans="1:17" x14ac:dyDescent="0.25">
      <c r="A5557" t="s">
        <v>12589</v>
      </c>
      <c r="B5557" t="s">
        <v>44</v>
      </c>
      <c r="C5557">
        <v>3</v>
      </c>
      <c r="D5557" t="s">
        <v>18</v>
      </c>
      <c r="E5557" t="s">
        <v>33</v>
      </c>
      <c r="F5557" s="1">
        <v>0.625</v>
      </c>
      <c r="G5557" t="s">
        <v>9229</v>
      </c>
      <c r="H5557" t="s">
        <v>38</v>
      </c>
      <c r="I5557">
        <v>60</v>
      </c>
      <c r="J5557">
        <v>40</v>
      </c>
      <c r="K5557" s="4">
        <v>1.111100111111E+23</v>
      </c>
      <c r="L5557" t="s">
        <v>12587</v>
      </c>
      <c r="M5557" t="s">
        <v>24</v>
      </c>
      <c r="N5557" t="s">
        <v>9137</v>
      </c>
      <c r="O5557" t="s">
        <v>66</v>
      </c>
      <c r="P5557" t="s">
        <v>45</v>
      </c>
      <c r="Q5557" t="s">
        <v>6031</v>
      </c>
    </row>
    <row r="5558" spans="1:17" x14ac:dyDescent="0.25">
      <c r="A5558" t="s">
        <v>12589</v>
      </c>
      <c r="B5558" t="s">
        <v>44</v>
      </c>
      <c r="C5558">
        <v>4</v>
      </c>
      <c r="D5558" t="s">
        <v>18</v>
      </c>
      <c r="E5558" t="s">
        <v>42</v>
      </c>
      <c r="F5558" s="1">
        <v>0.45833333333333331</v>
      </c>
      <c r="G5558" t="s">
        <v>9210</v>
      </c>
      <c r="H5558" t="s">
        <v>38</v>
      </c>
      <c r="I5558">
        <v>60</v>
      </c>
      <c r="J5558">
        <v>40</v>
      </c>
      <c r="K5558" s="4">
        <v>1.111100111111E+23</v>
      </c>
      <c r="L5558" t="s">
        <v>12587</v>
      </c>
      <c r="M5558" t="s">
        <v>24</v>
      </c>
      <c r="N5558" t="s">
        <v>9137</v>
      </c>
      <c r="O5558" t="s">
        <v>66</v>
      </c>
      <c r="P5558" t="s">
        <v>45</v>
      </c>
      <c r="Q5558" t="s">
        <v>6032</v>
      </c>
    </row>
    <row r="5559" spans="1:17" x14ac:dyDescent="0.25">
      <c r="A5559" t="s">
        <v>12589</v>
      </c>
      <c r="B5559" t="s">
        <v>44</v>
      </c>
      <c r="C5559">
        <v>5</v>
      </c>
      <c r="D5559" t="s">
        <v>18</v>
      </c>
      <c r="E5559" t="s">
        <v>42</v>
      </c>
      <c r="F5559" s="1">
        <v>0.5</v>
      </c>
      <c r="G5559" t="s">
        <v>9210</v>
      </c>
      <c r="H5559" t="s">
        <v>38</v>
      </c>
      <c r="I5559">
        <v>60</v>
      </c>
      <c r="J5559">
        <v>40</v>
      </c>
      <c r="K5559" s="4">
        <v>1.111100111111E+23</v>
      </c>
      <c r="L5559" t="s">
        <v>12587</v>
      </c>
      <c r="M5559" t="s">
        <v>24</v>
      </c>
      <c r="N5559" t="s">
        <v>9137</v>
      </c>
      <c r="O5559" t="s">
        <v>66</v>
      </c>
      <c r="P5559" t="s">
        <v>45</v>
      </c>
      <c r="Q5559" t="s">
        <v>6033</v>
      </c>
    </row>
    <row r="5560" spans="1:17" x14ac:dyDescent="0.25">
      <c r="A5560" t="s">
        <v>12589</v>
      </c>
      <c r="B5560" t="s">
        <v>44</v>
      </c>
      <c r="C5560">
        <v>6</v>
      </c>
      <c r="D5560" t="s">
        <v>18</v>
      </c>
      <c r="E5560" t="s">
        <v>42</v>
      </c>
      <c r="F5560" s="1">
        <v>0.54166666666666663</v>
      </c>
      <c r="G5560" t="s">
        <v>9210</v>
      </c>
      <c r="H5560" t="s">
        <v>38</v>
      </c>
      <c r="I5560">
        <v>60</v>
      </c>
      <c r="J5560">
        <v>39</v>
      </c>
      <c r="K5560" s="4">
        <v>1.111100111111E+23</v>
      </c>
      <c r="L5560" t="s">
        <v>12587</v>
      </c>
      <c r="M5560" t="s">
        <v>24</v>
      </c>
      <c r="N5560" t="s">
        <v>9137</v>
      </c>
      <c r="O5560" t="s">
        <v>66</v>
      </c>
      <c r="P5560" t="s">
        <v>45</v>
      </c>
      <c r="Q5560" t="s">
        <v>6034</v>
      </c>
    </row>
    <row r="5561" spans="1:17" x14ac:dyDescent="0.25">
      <c r="A5561" t="s">
        <v>12589</v>
      </c>
      <c r="B5561" t="s">
        <v>44</v>
      </c>
      <c r="C5561">
        <v>7</v>
      </c>
      <c r="D5561" t="s">
        <v>18</v>
      </c>
      <c r="E5561" t="s">
        <v>37</v>
      </c>
      <c r="F5561" s="1">
        <v>0.45833333333333331</v>
      </c>
      <c r="G5561" t="s">
        <v>9358</v>
      </c>
      <c r="H5561" t="s">
        <v>38</v>
      </c>
      <c r="I5561">
        <v>60</v>
      </c>
      <c r="J5561">
        <v>40</v>
      </c>
      <c r="K5561" s="4">
        <v>1.111100111111E+23</v>
      </c>
      <c r="L5561" t="s">
        <v>12587</v>
      </c>
      <c r="M5561" t="s">
        <v>24</v>
      </c>
      <c r="N5561" t="s">
        <v>9137</v>
      </c>
      <c r="O5561" t="s">
        <v>66</v>
      </c>
      <c r="P5561" t="s">
        <v>45</v>
      </c>
      <c r="Q5561" t="s">
        <v>6035</v>
      </c>
    </row>
    <row r="5562" spans="1:17" x14ac:dyDescent="0.25">
      <c r="A5562" t="s">
        <v>12589</v>
      </c>
      <c r="B5562" t="s">
        <v>44</v>
      </c>
      <c r="C5562">
        <v>8</v>
      </c>
      <c r="D5562" t="s">
        <v>18</v>
      </c>
      <c r="E5562" t="s">
        <v>37</v>
      </c>
      <c r="F5562" s="1">
        <v>0.5</v>
      </c>
      <c r="G5562" t="s">
        <v>9160</v>
      </c>
      <c r="H5562" t="s">
        <v>38</v>
      </c>
      <c r="I5562">
        <v>60</v>
      </c>
      <c r="J5562">
        <v>40</v>
      </c>
      <c r="K5562" s="4">
        <v>1.111100111111E+23</v>
      </c>
      <c r="L5562" t="s">
        <v>12587</v>
      </c>
      <c r="M5562" t="s">
        <v>24</v>
      </c>
      <c r="N5562" t="s">
        <v>9137</v>
      </c>
      <c r="O5562" t="s">
        <v>66</v>
      </c>
      <c r="P5562" t="s">
        <v>45</v>
      </c>
      <c r="Q5562" t="s">
        <v>6036</v>
      </c>
    </row>
    <row r="5563" spans="1:17" x14ac:dyDescent="0.25">
      <c r="A5563" t="s">
        <v>12589</v>
      </c>
      <c r="B5563" t="s">
        <v>44</v>
      </c>
      <c r="C5563">
        <v>9</v>
      </c>
      <c r="D5563" t="s">
        <v>18</v>
      </c>
      <c r="E5563" t="s">
        <v>37</v>
      </c>
      <c r="F5563" s="1">
        <v>0.54166666666666663</v>
      </c>
      <c r="G5563" t="s">
        <v>9210</v>
      </c>
      <c r="H5563" t="s">
        <v>38</v>
      </c>
      <c r="I5563">
        <v>60</v>
      </c>
      <c r="J5563">
        <v>37</v>
      </c>
      <c r="K5563" s="4">
        <v>1.111100111111E+23</v>
      </c>
      <c r="L5563" t="s">
        <v>12587</v>
      </c>
      <c r="M5563" t="s">
        <v>24</v>
      </c>
      <c r="N5563" t="s">
        <v>9137</v>
      </c>
      <c r="O5563" t="s">
        <v>66</v>
      </c>
      <c r="P5563" t="s">
        <v>45</v>
      </c>
      <c r="Q5563" t="s">
        <v>6037</v>
      </c>
    </row>
    <row r="5564" spans="1:17" x14ac:dyDescent="0.25">
      <c r="A5564" t="s">
        <v>12593</v>
      </c>
      <c r="B5564" t="s">
        <v>391</v>
      </c>
      <c r="C5564">
        <v>1</v>
      </c>
      <c r="D5564" t="s">
        <v>18</v>
      </c>
      <c r="E5564" t="s">
        <v>42</v>
      </c>
      <c r="F5564" s="1">
        <v>0.5</v>
      </c>
      <c r="G5564" t="s">
        <v>11837</v>
      </c>
      <c r="H5564" t="s">
        <v>38</v>
      </c>
      <c r="I5564">
        <v>120</v>
      </c>
      <c r="J5564">
        <v>18</v>
      </c>
      <c r="K5564" s="4">
        <v>1.1111100011111E+43</v>
      </c>
      <c r="L5564" t="s">
        <v>12594</v>
      </c>
      <c r="M5564" t="s">
        <v>24</v>
      </c>
      <c r="N5564" t="s">
        <v>9137</v>
      </c>
      <c r="O5564" t="s">
        <v>25</v>
      </c>
      <c r="P5564" t="s">
        <v>9372</v>
      </c>
      <c r="Q5564" t="s">
        <v>6038</v>
      </c>
    </row>
    <row r="5565" spans="1:17" x14ac:dyDescent="0.25">
      <c r="A5565" t="s">
        <v>12593</v>
      </c>
      <c r="B5565" t="s">
        <v>391</v>
      </c>
      <c r="C5565">
        <v>2</v>
      </c>
      <c r="D5565" t="s">
        <v>18</v>
      </c>
      <c r="E5565" t="s">
        <v>42</v>
      </c>
      <c r="F5565" s="1">
        <v>0.625</v>
      </c>
      <c r="G5565" t="s">
        <v>11837</v>
      </c>
      <c r="H5565" t="s">
        <v>38</v>
      </c>
      <c r="I5565">
        <v>120</v>
      </c>
      <c r="J5565">
        <v>18</v>
      </c>
      <c r="K5565" s="4">
        <v>1.1111100011111E+43</v>
      </c>
      <c r="L5565" t="s">
        <v>12594</v>
      </c>
      <c r="M5565" t="s">
        <v>24</v>
      </c>
      <c r="N5565" t="s">
        <v>9137</v>
      </c>
      <c r="O5565" t="s">
        <v>25</v>
      </c>
      <c r="P5565" t="s">
        <v>9372</v>
      </c>
      <c r="Q5565" t="s">
        <v>6039</v>
      </c>
    </row>
    <row r="5566" spans="1:17" x14ac:dyDescent="0.25">
      <c r="A5566" t="s">
        <v>12593</v>
      </c>
      <c r="B5566" t="s">
        <v>391</v>
      </c>
      <c r="C5566">
        <v>3</v>
      </c>
      <c r="D5566" t="s">
        <v>18</v>
      </c>
      <c r="E5566" t="s">
        <v>37</v>
      </c>
      <c r="F5566" s="1">
        <v>0.5</v>
      </c>
      <c r="G5566" t="s">
        <v>11837</v>
      </c>
      <c r="H5566" t="s">
        <v>5970</v>
      </c>
      <c r="I5566">
        <v>120</v>
      </c>
      <c r="J5566">
        <v>16</v>
      </c>
      <c r="K5566" s="4">
        <v>1.1101100011111E+43</v>
      </c>
      <c r="L5566" t="s">
        <v>12594</v>
      </c>
      <c r="M5566" t="s">
        <v>24</v>
      </c>
      <c r="N5566" t="s">
        <v>9137</v>
      </c>
      <c r="O5566" t="s">
        <v>25</v>
      </c>
      <c r="P5566" t="s">
        <v>9372</v>
      </c>
      <c r="Q5566" t="s">
        <v>6040</v>
      </c>
    </row>
    <row r="5567" spans="1:17" x14ac:dyDescent="0.25">
      <c r="A5567" t="s">
        <v>12593</v>
      </c>
      <c r="B5567" t="s">
        <v>391</v>
      </c>
      <c r="C5567">
        <v>4</v>
      </c>
      <c r="D5567" t="s">
        <v>18</v>
      </c>
      <c r="E5567" t="s">
        <v>33</v>
      </c>
      <c r="F5567" s="1">
        <v>0.66666666666666663</v>
      </c>
      <c r="G5567" t="s">
        <v>11837</v>
      </c>
      <c r="H5567" t="s">
        <v>5970</v>
      </c>
      <c r="I5567">
        <v>120</v>
      </c>
      <c r="J5567">
        <v>16</v>
      </c>
      <c r="K5567" s="4">
        <v>1.1111100011111E+43</v>
      </c>
      <c r="L5567" t="s">
        <v>12594</v>
      </c>
      <c r="M5567" t="s">
        <v>24</v>
      </c>
      <c r="N5567" t="s">
        <v>9137</v>
      </c>
      <c r="O5567" t="s">
        <v>25</v>
      </c>
      <c r="P5567" t="s">
        <v>9372</v>
      </c>
      <c r="Q5567" t="s">
        <v>6041</v>
      </c>
    </row>
    <row r="5568" spans="1:17" x14ac:dyDescent="0.25">
      <c r="A5568" t="s">
        <v>12593</v>
      </c>
      <c r="B5568" t="s">
        <v>17</v>
      </c>
      <c r="C5568">
        <v>1</v>
      </c>
      <c r="D5568" t="s">
        <v>18</v>
      </c>
      <c r="E5568" t="s">
        <v>33</v>
      </c>
      <c r="F5568" s="1">
        <v>0.5</v>
      </c>
      <c r="G5568" t="s">
        <v>9358</v>
      </c>
      <c r="H5568" t="s">
        <v>5970</v>
      </c>
      <c r="I5568">
        <v>120</v>
      </c>
      <c r="J5568">
        <v>74</v>
      </c>
      <c r="K5568" s="4">
        <v>1.1111110001111099E+44</v>
      </c>
      <c r="L5568" t="s">
        <v>12594</v>
      </c>
      <c r="M5568" t="s">
        <v>24</v>
      </c>
      <c r="N5568" t="s">
        <v>9137</v>
      </c>
      <c r="O5568" t="s">
        <v>25</v>
      </c>
      <c r="P5568" t="s">
        <v>20</v>
      </c>
      <c r="Q5568" t="s">
        <v>6042</v>
      </c>
    </row>
    <row r="5569" spans="1:17" x14ac:dyDescent="0.25">
      <c r="A5569" t="s">
        <v>12593</v>
      </c>
      <c r="B5569" t="s">
        <v>36</v>
      </c>
      <c r="C5569">
        <v>1</v>
      </c>
      <c r="D5569" t="s">
        <v>18</v>
      </c>
      <c r="E5569" t="s">
        <v>19</v>
      </c>
      <c r="F5569" s="1">
        <v>0.75</v>
      </c>
      <c r="G5569" t="s">
        <v>9142</v>
      </c>
      <c r="H5569" t="s">
        <v>38</v>
      </c>
      <c r="I5569">
        <v>120</v>
      </c>
      <c r="J5569">
        <v>74</v>
      </c>
      <c r="K5569" s="4">
        <v>9.9999999999999998E+37</v>
      </c>
      <c r="L5569" t="s">
        <v>38</v>
      </c>
      <c r="M5569" t="s">
        <v>24</v>
      </c>
      <c r="N5569" t="s">
        <v>9137</v>
      </c>
      <c r="O5569" t="s">
        <v>25</v>
      </c>
      <c r="P5569" t="s">
        <v>39</v>
      </c>
      <c r="Q5569" t="s">
        <v>6043</v>
      </c>
    </row>
    <row r="5570" spans="1:17" x14ac:dyDescent="0.25">
      <c r="A5570" t="s">
        <v>12595</v>
      </c>
      <c r="B5570" t="s">
        <v>391</v>
      </c>
      <c r="C5570">
        <v>1</v>
      </c>
      <c r="D5570" t="s">
        <v>18</v>
      </c>
      <c r="E5570" t="s">
        <v>33</v>
      </c>
      <c r="F5570" s="1">
        <v>0.41666666666666669</v>
      </c>
      <c r="G5570" t="s">
        <v>11837</v>
      </c>
      <c r="H5570" t="s">
        <v>6044</v>
      </c>
      <c r="I5570">
        <v>120</v>
      </c>
      <c r="J5570">
        <v>13</v>
      </c>
      <c r="K5570" s="4">
        <v>1.1111110001111099E+44</v>
      </c>
      <c r="L5570" t="s">
        <v>12596</v>
      </c>
      <c r="M5570" t="s">
        <v>24</v>
      </c>
      <c r="N5570" t="s">
        <v>9137</v>
      </c>
      <c r="O5570" t="s">
        <v>25</v>
      </c>
      <c r="P5570" t="s">
        <v>9372</v>
      </c>
      <c r="Q5570" t="s">
        <v>6045</v>
      </c>
    </row>
    <row r="5571" spans="1:17" x14ac:dyDescent="0.25">
      <c r="A5571" t="s">
        <v>12595</v>
      </c>
      <c r="B5571" t="s">
        <v>391</v>
      </c>
      <c r="C5571">
        <v>2</v>
      </c>
      <c r="D5571" t="s">
        <v>18</v>
      </c>
      <c r="E5571" t="s">
        <v>33</v>
      </c>
      <c r="F5571" s="1">
        <v>0.54166666666666663</v>
      </c>
      <c r="G5571" t="s">
        <v>11837</v>
      </c>
      <c r="H5571" t="s">
        <v>6044</v>
      </c>
      <c r="I5571">
        <v>120</v>
      </c>
      <c r="J5571">
        <v>8</v>
      </c>
      <c r="K5571" s="4">
        <v>1.1111110001111099E+44</v>
      </c>
      <c r="L5571" t="s">
        <v>12596</v>
      </c>
      <c r="M5571" t="s">
        <v>24</v>
      </c>
      <c r="N5571" t="s">
        <v>9137</v>
      </c>
      <c r="O5571" t="s">
        <v>25</v>
      </c>
      <c r="P5571" t="s">
        <v>9372</v>
      </c>
      <c r="Q5571" t="s">
        <v>6046</v>
      </c>
    </row>
    <row r="5572" spans="1:17" x14ac:dyDescent="0.25">
      <c r="A5572" t="s">
        <v>12595</v>
      </c>
      <c r="B5572" t="s">
        <v>17</v>
      </c>
      <c r="C5572">
        <v>1</v>
      </c>
      <c r="D5572" t="s">
        <v>18</v>
      </c>
      <c r="E5572" t="s">
        <v>19</v>
      </c>
      <c r="F5572" s="1">
        <v>0.41666666666666669</v>
      </c>
      <c r="G5572" t="s">
        <v>9197</v>
      </c>
      <c r="H5572" t="s">
        <v>6044</v>
      </c>
      <c r="I5572">
        <v>120</v>
      </c>
      <c r="J5572">
        <v>23</v>
      </c>
      <c r="K5572" s="4">
        <v>1.1111010001111099E+44</v>
      </c>
      <c r="L5572" t="s">
        <v>12596</v>
      </c>
      <c r="M5572" t="s">
        <v>24</v>
      </c>
      <c r="N5572" t="s">
        <v>9137</v>
      </c>
      <c r="O5572" t="s">
        <v>25</v>
      </c>
      <c r="P5572" t="s">
        <v>20</v>
      </c>
      <c r="Q5572" t="s">
        <v>6047</v>
      </c>
    </row>
    <row r="5573" spans="1:17" x14ac:dyDescent="0.25">
      <c r="A5573" t="s">
        <v>12595</v>
      </c>
      <c r="B5573" t="s">
        <v>36</v>
      </c>
      <c r="C5573">
        <v>1</v>
      </c>
      <c r="D5573" t="s">
        <v>18</v>
      </c>
      <c r="E5573" t="s">
        <v>42</v>
      </c>
      <c r="F5573" s="1">
        <v>0.72916666666666663</v>
      </c>
      <c r="G5573" t="s">
        <v>11837</v>
      </c>
      <c r="H5573" t="s">
        <v>38</v>
      </c>
      <c r="I5573">
        <v>120</v>
      </c>
      <c r="J5573">
        <v>24</v>
      </c>
      <c r="K5573" s="4">
        <v>9.9999999999999998E+37</v>
      </c>
      <c r="L5573" t="s">
        <v>12596</v>
      </c>
      <c r="M5573" t="s">
        <v>24</v>
      </c>
      <c r="N5573" t="s">
        <v>9137</v>
      </c>
      <c r="O5573" t="s">
        <v>25</v>
      </c>
      <c r="P5573" t="s">
        <v>39</v>
      </c>
      <c r="Q5573" t="s">
        <v>6048</v>
      </c>
    </row>
    <row r="5574" spans="1:17" x14ac:dyDescent="0.25">
      <c r="A5574" t="s">
        <v>12597</v>
      </c>
      <c r="B5574" t="s">
        <v>391</v>
      </c>
      <c r="C5574">
        <v>1</v>
      </c>
      <c r="D5574" t="s">
        <v>18</v>
      </c>
      <c r="E5574" t="s">
        <v>33</v>
      </c>
      <c r="F5574" s="1">
        <v>0.5</v>
      </c>
      <c r="G5574" t="s">
        <v>11837</v>
      </c>
      <c r="H5574" t="s">
        <v>38</v>
      </c>
      <c r="I5574">
        <v>60</v>
      </c>
      <c r="J5574">
        <v>23</v>
      </c>
      <c r="K5574" s="4">
        <v>1.1111100111111E+24</v>
      </c>
      <c r="L5574" t="s">
        <v>12598</v>
      </c>
      <c r="M5574" t="s">
        <v>24</v>
      </c>
      <c r="N5574" t="s">
        <v>9137</v>
      </c>
      <c r="O5574" t="s">
        <v>66</v>
      </c>
      <c r="P5574" t="s">
        <v>9372</v>
      </c>
      <c r="Q5574" t="s">
        <v>6049</v>
      </c>
    </row>
    <row r="5575" spans="1:17" x14ac:dyDescent="0.25">
      <c r="A5575" t="s">
        <v>12597</v>
      </c>
      <c r="B5575" t="s">
        <v>391</v>
      </c>
      <c r="C5575">
        <v>2</v>
      </c>
      <c r="D5575" t="s">
        <v>18</v>
      </c>
      <c r="E5575" t="s">
        <v>42</v>
      </c>
      <c r="F5575" s="1">
        <v>0.45833333333333331</v>
      </c>
      <c r="G5575" t="s">
        <v>11837</v>
      </c>
      <c r="H5575" t="s">
        <v>38</v>
      </c>
      <c r="I5575">
        <v>60</v>
      </c>
      <c r="J5575">
        <v>22</v>
      </c>
      <c r="K5575" s="4">
        <v>1.1111100111111E+24</v>
      </c>
      <c r="L5575" t="s">
        <v>12598</v>
      </c>
      <c r="M5575" t="s">
        <v>24</v>
      </c>
      <c r="N5575" t="s">
        <v>9137</v>
      </c>
      <c r="O5575" t="s">
        <v>66</v>
      </c>
      <c r="P5575" t="s">
        <v>9372</v>
      </c>
      <c r="Q5575" t="s">
        <v>6050</v>
      </c>
    </row>
    <row r="5576" spans="1:17" x14ac:dyDescent="0.25">
      <c r="A5576" t="s">
        <v>12597</v>
      </c>
      <c r="B5576" t="s">
        <v>391</v>
      </c>
      <c r="C5576">
        <v>3</v>
      </c>
      <c r="D5576" t="s">
        <v>18</v>
      </c>
      <c r="E5576" t="s">
        <v>42</v>
      </c>
      <c r="F5576" s="1">
        <v>0.5</v>
      </c>
      <c r="G5576" t="s">
        <v>11837</v>
      </c>
      <c r="H5576" t="s">
        <v>38</v>
      </c>
      <c r="I5576">
        <v>60</v>
      </c>
      <c r="J5576">
        <v>17</v>
      </c>
      <c r="K5576" s="4">
        <v>1.1111100111111E+24</v>
      </c>
      <c r="L5576" t="s">
        <v>12598</v>
      </c>
      <c r="M5576" t="s">
        <v>24</v>
      </c>
      <c r="N5576" t="s">
        <v>9137</v>
      </c>
      <c r="O5576" t="s">
        <v>66</v>
      </c>
      <c r="P5576" t="s">
        <v>9372</v>
      </c>
      <c r="Q5576" t="s">
        <v>6051</v>
      </c>
    </row>
    <row r="5577" spans="1:17" x14ac:dyDescent="0.25">
      <c r="A5577" t="s">
        <v>12597</v>
      </c>
      <c r="B5577" t="s">
        <v>391</v>
      </c>
      <c r="C5577">
        <v>4</v>
      </c>
      <c r="D5577" t="s">
        <v>18</v>
      </c>
      <c r="E5577" t="s">
        <v>33</v>
      </c>
      <c r="F5577" s="1">
        <v>0.54166666666666663</v>
      </c>
      <c r="G5577" t="s">
        <v>11837</v>
      </c>
      <c r="H5577" t="s">
        <v>38</v>
      </c>
      <c r="I5577">
        <v>60</v>
      </c>
      <c r="J5577">
        <v>21</v>
      </c>
      <c r="K5577" s="4">
        <v>1.1111100111111E+24</v>
      </c>
      <c r="L5577" t="s">
        <v>12598</v>
      </c>
      <c r="M5577" t="s">
        <v>24</v>
      </c>
      <c r="N5577" t="s">
        <v>9137</v>
      </c>
      <c r="O5577" t="s">
        <v>66</v>
      </c>
      <c r="P5577" t="s">
        <v>9372</v>
      </c>
      <c r="Q5577" t="s">
        <v>6052</v>
      </c>
    </row>
    <row r="5578" spans="1:17" x14ac:dyDescent="0.25">
      <c r="A5578" t="s">
        <v>12597</v>
      </c>
      <c r="B5578" t="s">
        <v>17</v>
      </c>
      <c r="C5578">
        <v>1</v>
      </c>
      <c r="D5578" t="s">
        <v>18</v>
      </c>
      <c r="E5578" t="s">
        <v>19</v>
      </c>
      <c r="F5578" s="1">
        <v>0.375</v>
      </c>
      <c r="G5578" t="s">
        <v>9354</v>
      </c>
      <c r="H5578" t="s">
        <v>6009</v>
      </c>
      <c r="I5578">
        <v>120</v>
      </c>
      <c r="J5578">
        <v>85</v>
      </c>
      <c r="K5578" s="4">
        <v>1.1111100111111E+24</v>
      </c>
      <c r="L5578" t="s">
        <v>12598</v>
      </c>
      <c r="M5578" t="s">
        <v>24</v>
      </c>
      <c r="N5578" t="s">
        <v>9137</v>
      </c>
      <c r="O5578" t="s">
        <v>66</v>
      </c>
      <c r="P5578" t="s">
        <v>20</v>
      </c>
      <c r="Q5578" t="s">
        <v>6053</v>
      </c>
    </row>
    <row r="5579" spans="1:17" x14ac:dyDescent="0.25">
      <c r="A5579" t="s">
        <v>12597</v>
      </c>
      <c r="B5579" t="s">
        <v>36</v>
      </c>
      <c r="C5579">
        <v>1</v>
      </c>
      <c r="D5579" t="s">
        <v>18</v>
      </c>
      <c r="E5579" t="s">
        <v>42</v>
      </c>
      <c r="F5579" s="1">
        <v>0.77083333333333337</v>
      </c>
      <c r="G5579" t="s">
        <v>9239</v>
      </c>
      <c r="H5579" t="s">
        <v>38</v>
      </c>
      <c r="I5579">
        <v>120</v>
      </c>
      <c r="J5579">
        <v>70</v>
      </c>
      <c r="K5579" s="4">
        <v>1E+16</v>
      </c>
      <c r="L5579" t="s">
        <v>38</v>
      </c>
      <c r="M5579" t="s">
        <v>24</v>
      </c>
      <c r="N5579" t="s">
        <v>9137</v>
      </c>
      <c r="O5579" t="s">
        <v>66</v>
      </c>
      <c r="P5579" t="s">
        <v>39</v>
      </c>
      <c r="Q5579" t="s">
        <v>6054</v>
      </c>
    </row>
    <row r="5580" spans="1:17" x14ac:dyDescent="0.25">
      <c r="A5580" t="s">
        <v>12599</v>
      </c>
      <c r="B5580" t="s">
        <v>391</v>
      </c>
      <c r="C5580">
        <v>1</v>
      </c>
      <c r="D5580" t="s">
        <v>18</v>
      </c>
      <c r="E5580" t="s">
        <v>29</v>
      </c>
      <c r="F5580" s="1">
        <v>0.54166666666666663</v>
      </c>
      <c r="G5580" t="s">
        <v>11837</v>
      </c>
      <c r="H5580" t="s">
        <v>38</v>
      </c>
      <c r="I5580">
        <v>60</v>
      </c>
      <c r="J5580">
        <v>21</v>
      </c>
      <c r="K5580" s="4">
        <v>1.111100111111E+23</v>
      </c>
      <c r="L5580" t="s">
        <v>12600</v>
      </c>
      <c r="M5580" t="s">
        <v>24</v>
      </c>
      <c r="N5580" t="s">
        <v>9137</v>
      </c>
      <c r="O5580" t="s">
        <v>66</v>
      </c>
      <c r="P5580" t="s">
        <v>9372</v>
      </c>
      <c r="Q5580" t="s">
        <v>6055</v>
      </c>
    </row>
    <row r="5581" spans="1:17" x14ac:dyDescent="0.25">
      <c r="A5581" t="s">
        <v>12599</v>
      </c>
      <c r="B5581" t="s">
        <v>391</v>
      </c>
      <c r="C5581">
        <v>2</v>
      </c>
      <c r="D5581" t="s">
        <v>18</v>
      </c>
      <c r="E5581" t="s">
        <v>33</v>
      </c>
      <c r="F5581" s="1">
        <v>0.375</v>
      </c>
      <c r="G5581" t="s">
        <v>11837</v>
      </c>
      <c r="H5581" t="s">
        <v>38</v>
      </c>
      <c r="I5581">
        <v>60</v>
      </c>
      <c r="J5581">
        <v>17</v>
      </c>
      <c r="K5581" s="4">
        <v>1.111100111111E+23</v>
      </c>
      <c r="L5581" t="s">
        <v>12600</v>
      </c>
      <c r="M5581" t="s">
        <v>24</v>
      </c>
      <c r="N5581" t="s">
        <v>9137</v>
      </c>
      <c r="O5581" t="s">
        <v>66</v>
      </c>
      <c r="P5581" t="s">
        <v>9372</v>
      </c>
      <c r="Q5581" t="s">
        <v>6056</v>
      </c>
    </row>
    <row r="5582" spans="1:17" x14ac:dyDescent="0.25">
      <c r="A5582" t="s">
        <v>12599</v>
      </c>
      <c r="B5582" t="s">
        <v>391</v>
      </c>
      <c r="C5582">
        <v>3</v>
      </c>
      <c r="D5582" t="s">
        <v>18</v>
      </c>
      <c r="E5582" t="s">
        <v>33</v>
      </c>
      <c r="F5582" s="1">
        <v>0.41666666666666669</v>
      </c>
      <c r="G5582" t="s">
        <v>11837</v>
      </c>
      <c r="H5582" t="s">
        <v>38</v>
      </c>
      <c r="I5582">
        <v>60</v>
      </c>
      <c r="J5582">
        <v>21</v>
      </c>
      <c r="K5582" s="4">
        <v>1.111100111111E+23</v>
      </c>
      <c r="L5582" t="s">
        <v>12600</v>
      </c>
      <c r="M5582" t="s">
        <v>24</v>
      </c>
      <c r="N5582" t="s">
        <v>9137</v>
      </c>
      <c r="O5582" t="s">
        <v>66</v>
      </c>
      <c r="P5582" t="s">
        <v>9372</v>
      </c>
      <c r="Q5582" t="s">
        <v>6057</v>
      </c>
    </row>
    <row r="5583" spans="1:17" x14ac:dyDescent="0.25">
      <c r="A5583" t="s">
        <v>12599</v>
      </c>
      <c r="B5583" t="s">
        <v>391</v>
      </c>
      <c r="C5583">
        <v>4</v>
      </c>
      <c r="D5583" t="s">
        <v>18</v>
      </c>
      <c r="E5583" t="s">
        <v>33</v>
      </c>
      <c r="F5583" s="1">
        <v>0.45833333333333331</v>
      </c>
      <c r="G5583" t="s">
        <v>11837</v>
      </c>
      <c r="H5583" t="s">
        <v>38</v>
      </c>
      <c r="I5583">
        <v>60</v>
      </c>
      <c r="J5583">
        <v>22</v>
      </c>
      <c r="K5583" s="4">
        <v>1.111100111111E+23</v>
      </c>
      <c r="L5583" t="s">
        <v>12600</v>
      </c>
      <c r="M5583" t="s">
        <v>24</v>
      </c>
      <c r="N5583" t="s">
        <v>9137</v>
      </c>
      <c r="O5583" t="s">
        <v>66</v>
      </c>
      <c r="P5583" t="s">
        <v>9372</v>
      </c>
      <c r="Q5583" t="s">
        <v>6058</v>
      </c>
    </row>
    <row r="5584" spans="1:17" x14ac:dyDescent="0.25">
      <c r="A5584" t="s">
        <v>12599</v>
      </c>
      <c r="B5584" t="s">
        <v>391</v>
      </c>
      <c r="C5584">
        <v>5</v>
      </c>
      <c r="D5584" t="s">
        <v>18</v>
      </c>
      <c r="E5584" t="s">
        <v>19</v>
      </c>
      <c r="F5584" s="1">
        <v>0.41666666666666669</v>
      </c>
      <c r="G5584" t="s">
        <v>11837</v>
      </c>
      <c r="H5584" t="s">
        <v>38</v>
      </c>
      <c r="I5584">
        <v>60</v>
      </c>
      <c r="J5584">
        <v>21</v>
      </c>
      <c r="K5584" s="4">
        <v>1.111100111111E+23</v>
      </c>
      <c r="L5584" t="s">
        <v>12600</v>
      </c>
      <c r="M5584" t="s">
        <v>24</v>
      </c>
      <c r="N5584" t="s">
        <v>9137</v>
      </c>
      <c r="O5584" t="s">
        <v>66</v>
      </c>
      <c r="P5584" t="s">
        <v>9372</v>
      </c>
      <c r="Q5584" t="s">
        <v>6059</v>
      </c>
    </row>
    <row r="5585" spans="1:17" x14ac:dyDescent="0.25">
      <c r="A5585" t="s">
        <v>12599</v>
      </c>
      <c r="B5585" t="s">
        <v>391</v>
      </c>
      <c r="C5585">
        <v>6</v>
      </c>
      <c r="D5585" t="s">
        <v>18</v>
      </c>
      <c r="E5585" t="s">
        <v>19</v>
      </c>
      <c r="F5585" s="1">
        <v>0.45833333333333331</v>
      </c>
      <c r="G5585" t="s">
        <v>11837</v>
      </c>
      <c r="H5585" t="s">
        <v>38</v>
      </c>
      <c r="I5585">
        <v>60</v>
      </c>
      <c r="J5585">
        <v>22</v>
      </c>
      <c r="K5585" s="4">
        <v>1.111100111111E+23</v>
      </c>
      <c r="L5585" t="s">
        <v>12600</v>
      </c>
      <c r="M5585" t="s">
        <v>24</v>
      </c>
      <c r="N5585" t="s">
        <v>9137</v>
      </c>
      <c r="O5585" t="s">
        <v>66</v>
      </c>
      <c r="P5585" t="s">
        <v>9372</v>
      </c>
      <c r="Q5585" t="s">
        <v>6060</v>
      </c>
    </row>
    <row r="5586" spans="1:17" x14ac:dyDescent="0.25">
      <c r="A5586" t="s">
        <v>12599</v>
      </c>
      <c r="B5586" t="s">
        <v>391</v>
      </c>
      <c r="C5586">
        <v>7</v>
      </c>
      <c r="D5586" t="s">
        <v>18</v>
      </c>
      <c r="E5586" t="s">
        <v>19</v>
      </c>
      <c r="F5586" s="1">
        <v>0.5</v>
      </c>
      <c r="G5586" t="s">
        <v>11837</v>
      </c>
      <c r="H5586" t="s">
        <v>38</v>
      </c>
      <c r="I5586">
        <v>60</v>
      </c>
      <c r="J5586">
        <v>22</v>
      </c>
      <c r="K5586" s="4">
        <v>1.111100111111E+23</v>
      </c>
      <c r="L5586" t="s">
        <v>12600</v>
      </c>
      <c r="M5586" t="s">
        <v>24</v>
      </c>
      <c r="N5586" t="s">
        <v>9137</v>
      </c>
      <c r="O5586" t="s">
        <v>66</v>
      </c>
      <c r="P5586" t="s">
        <v>9372</v>
      </c>
      <c r="Q5586" t="s">
        <v>6061</v>
      </c>
    </row>
    <row r="5587" spans="1:17" x14ac:dyDescent="0.25">
      <c r="A5587" t="s">
        <v>12599</v>
      </c>
      <c r="B5587" t="s">
        <v>391</v>
      </c>
      <c r="C5587">
        <v>8</v>
      </c>
      <c r="D5587" t="s">
        <v>18</v>
      </c>
      <c r="E5587" t="s">
        <v>29</v>
      </c>
      <c r="F5587" s="1">
        <v>0.58333333333333337</v>
      </c>
      <c r="G5587" t="s">
        <v>11837</v>
      </c>
      <c r="H5587" t="s">
        <v>38</v>
      </c>
      <c r="I5587">
        <v>60</v>
      </c>
      <c r="J5587">
        <v>18</v>
      </c>
      <c r="K5587" s="4">
        <v>1.111100111111E+23</v>
      </c>
      <c r="L5587" t="s">
        <v>12600</v>
      </c>
      <c r="M5587" t="s">
        <v>24</v>
      </c>
      <c r="N5587" t="s">
        <v>9137</v>
      </c>
      <c r="O5587" t="s">
        <v>66</v>
      </c>
      <c r="P5587" t="s">
        <v>9372</v>
      </c>
      <c r="Q5587" t="s">
        <v>6062</v>
      </c>
    </row>
    <row r="5588" spans="1:17" x14ac:dyDescent="0.25">
      <c r="A5588" t="s">
        <v>12599</v>
      </c>
      <c r="B5588" t="s">
        <v>391</v>
      </c>
      <c r="C5588">
        <v>10</v>
      </c>
      <c r="D5588" t="s">
        <v>18</v>
      </c>
      <c r="E5588" t="s">
        <v>29</v>
      </c>
      <c r="F5588" s="1">
        <v>0.625</v>
      </c>
      <c r="G5588" t="s">
        <v>11837</v>
      </c>
      <c r="H5588" t="s">
        <v>38</v>
      </c>
      <c r="I5588">
        <v>60</v>
      </c>
      <c r="J5588">
        <v>20</v>
      </c>
      <c r="K5588" s="4">
        <v>1.111100111111E+23</v>
      </c>
      <c r="L5588" t="s">
        <v>12600</v>
      </c>
      <c r="M5588" t="s">
        <v>24</v>
      </c>
      <c r="N5588" t="s">
        <v>9137</v>
      </c>
      <c r="O5588" t="s">
        <v>66</v>
      </c>
      <c r="P5588" t="s">
        <v>9372</v>
      </c>
      <c r="Q5588" t="s">
        <v>6063</v>
      </c>
    </row>
    <row r="5589" spans="1:17" x14ac:dyDescent="0.25">
      <c r="A5589" t="s">
        <v>12599</v>
      </c>
      <c r="B5589" t="s">
        <v>391</v>
      </c>
      <c r="C5589">
        <v>11</v>
      </c>
      <c r="D5589" t="s">
        <v>18</v>
      </c>
      <c r="E5589" t="s">
        <v>29</v>
      </c>
      <c r="F5589" s="1">
        <v>0.66666666666666663</v>
      </c>
      <c r="G5589" t="s">
        <v>11837</v>
      </c>
      <c r="H5589" t="s">
        <v>38</v>
      </c>
      <c r="I5589">
        <v>60</v>
      </c>
      <c r="J5589">
        <v>16</v>
      </c>
      <c r="K5589" s="4">
        <v>1.111100111111E+23</v>
      </c>
      <c r="L5589" t="s">
        <v>12600</v>
      </c>
      <c r="M5589" t="s">
        <v>24</v>
      </c>
      <c r="N5589" t="s">
        <v>9137</v>
      </c>
      <c r="O5589" t="s">
        <v>66</v>
      </c>
      <c r="P5589" t="s">
        <v>9372</v>
      </c>
      <c r="Q5589" t="s">
        <v>6064</v>
      </c>
    </row>
    <row r="5590" spans="1:17" x14ac:dyDescent="0.25">
      <c r="A5590" t="s">
        <v>12599</v>
      </c>
      <c r="B5590" t="s">
        <v>17</v>
      </c>
      <c r="C5590">
        <v>1</v>
      </c>
      <c r="D5590" t="s">
        <v>18</v>
      </c>
      <c r="E5590" t="s">
        <v>42</v>
      </c>
      <c r="F5590" s="1">
        <v>0.5</v>
      </c>
      <c r="G5590" t="s">
        <v>9139</v>
      </c>
      <c r="H5590" t="s">
        <v>6009</v>
      </c>
      <c r="I5590">
        <v>120</v>
      </c>
      <c r="J5590">
        <v>201</v>
      </c>
      <c r="K5590" s="4">
        <v>1.111100111111E+23</v>
      </c>
      <c r="L5590" t="s">
        <v>12600</v>
      </c>
      <c r="M5590" t="s">
        <v>24</v>
      </c>
      <c r="N5590" t="s">
        <v>9137</v>
      </c>
      <c r="O5590" t="s">
        <v>66</v>
      </c>
      <c r="P5590" t="s">
        <v>20</v>
      </c>
      <c r="Q5590" t="s">
        <v>6065</v>
      </c>
    </row>
    <row r="5591" spans="1:17" x14ac:dyDescent="0.25">
      <c r="A5591" t="s">
        <v>12599</v>
      </c>
      <c r="B5591" t="s">
        <v>28</v>
      </c>
      <c r="C5591">
        <v>1</v>
      </c>
      <c r="D5591" t="s">
        <v>18</v>
      </c>
      <c r="E5591" t="s">
        <v>42</v>
      </c>
      <c r="F5591" s="1">
        <v>0.58333333333333337</v>
      </c>
      <c r="G5591" t="s">
        <v>9239</v>
      </c>
      <c r="H5591" t="s">
        <v>6009</v>
      </c>
      <c r="I5591">
        <v>60</v>
      </c>
      <c r="J5591">
        <v>110</v>
      </c>
      <c r="K5591" s="4">
        <v>9.9999999999999998E+23</v>
      </c>
      <c r="L5591" t="s">
        <v>12600</v>
      </c>
      <c r="M5591" t="s">
        <v>24</v>
      </c>
      <c r="N5591" t="s">
        <v>9137</v>
      </c>
      <c r="O5591" t="s">
        <v>66</v>
      </c>
      <c r="P5591" t="s">
        <v>20</v>
      </c>
      <c r="Q5591" t="s">
        <v>6066</v>
      </c>
    </row>
    <row r="5592" spans="1:17" x14ac:dyDescent="0.25">
      <c r="A5592" t="s">
        <v>12599</v>
      </c>
      <c r="B5592" t="s">
        <v>28</v>
      </c>
      <c r="C5592">
        <v>2</v>
      </c>
      <c r="D5592" t="s">
        <v>18</v>
      </c>
      <c r="E5592" t="s">
        <v>42</v>
      </c>
      <c r="F5592" s="1">
        <v>0.625</v>
      </c>
      <c r="G5592" t="s">
        <v>9162</v>
      </c>
      <c r="H5592" t="s">
        <v>6009</v>
      </c>
      <c r="I5592">
        <v>60</v>
      </c>
      <c r="J5592">
        <v>86</v>
      </c>
      <c r="K5592" s="4">
        <v>9.9999999999999998E+23</v>
      </c>
      <c r="L5592" t="s">
        <v>12600</v>
      </c>
      <c r="M5592" t="s">
        <v>24</v>
      </c>
      <c r="N5592" t="s">
        <v>9137</v>
      </c>
      <c r="O5592" t="s">
        <v>66</v>
      </c>
      <c r="P5592" t="s">
        <v>20</v>
      </c>
      <c r="Q5592" t="s">
        <v>6067</v>
      </c>
    </row>
    <row r="5593" spans="1:17" x14ac:dyDescent="0.25">
      <c r="A5593" t="s">
        <v>12599</v>
      </c>
      <c r="B5593" t="s">
        <v>36</v>
      </c>
      <c r="C5593">
        <v>1</v>
      </c>
      <c r="D5593" t="s">
        <v>18</v>
      </c>
      <c r="E5593" t="s">
        <v>19</v>
      </c>
      <c r="F5593" s="1">
        <v>0.77083333333333337</v>
      </c>
      <c r="G5593" t="s">
        <v>12601</v>
      </c>
      <c r="H5593" t="s">
        <v>38</v>
      </c>
      <c r="I5593">
        <v>120</v>
      </c>
      <c r="J5593">
        <v>201</v>
      </c>
      <c r="K5593" s="4">
        <v>1E+19</v>
      </c>
      <c r="L5593" t="s">
        <v>38</v>
      </c>
      <c r="M5593" t="s">
        <v>24</v>
      </c>
      <c r="N5593" t="s">
        <v>9137</v>
      </c>
      <c r="O5593" t="s">
        <v>66</v>
      </c>
      <c r="P5593" t="s">
        <v>39</v>
      </c>
      <c r="Q5593" t="s">
        <v>6068</v>
      </c>
    </row>
    <row r="5594" spans="1:17" x14ac:dyDescent="0.25">
      <c r="A5594" t="s">
        <v>12599</v>
      </c>
      <c r="B5594" t="s">
        <v>44</v>
      </c>
      <c r="C5594">
        <v>1</v>
      </c>
      <c r="D5594" t="s">
        <v>18</v>
      </c>
      <c r="E5594" t="s">
        <v>42</v>
      </c>
      <c r="F5594" s="1">
        <v>0.625</v>
      </c>
      <c r="G5594" t="s">
        <v>9195</v>
      </c>
      <c r="H5594" t="s">
        <v>38</v>
      </c>
      <c r="I5594">
        <v>60</v>
      </c>
      <c r="J5594">
        <v>40</v>
      </c>
      <c r="K5594" s="4">
        <v>1.111100111111E+23</v>
      </c>
      <c r="L5594" t="s">
        <v>12600</v>
      </c>
      <c r="M5594" t="s">
        <v>24</v>
      </c>
      <c r="N5594" t="s">
        <v>9137</v>
      </c>
      <c r="O5594" t="s">
        <v>66</v>
      </c>
      <c r="P5594" t="s">
        <v>45</v>
      </c>
      <c r="Q5594" t="s">
        <v>6069</v>
      </c>
    </row>
    <row r="5595" spans="1:17" x14ac:dyDescent="0.25">
      <c r="A5595" t="s">
        <v>12599</v>
      </c>
      <c r="B5595" t="s">
        <v>44</v>
      </c>
      <c r="C5595">
        <v>2</v>
      </c>
      <c r="D5595" t="s">
        <v>18</v>
      </c>
      <c r="E5595" t="s">
        <v>42</v>
      </c>
      <c r="F5595" s="1">
        <v>0.66666666666666663</v>
      </c>
      <c r="G5595" t="s">
        <v>9195</v>
      </c>
      <c r="H5595" t="s">
        <v>38</v>
      </c>
      <c r="I5595">
        <v>60</v>
      </c>
      <c r="J5595">
        <v>33</v>
      </c>
      <c r="K5595" s="4">
        <v>1.111100111111E+23</v>
      </c>
      <c r="L5595" t="s">
        <v>12600</v>
      </c>
      <c r="M5595" t="s">
        <v>24</v>
      </c>
      <c r="N5595" t="s">
        <v>9137</v>
      </c>
      <c r="O5595" t="s">
        <v>66</v>
      </c>
      <c r="P5595" t="s">
        <v>45</v>
      </c>
      <c r="Q5595" t="s">
        <v>6070</v>
      </c>
    </row>
    <row r="5596" spans="1:17" x14ac:dyDescent="0.25">
      <c r="A5596" t="s">
        <v>12599</v>
      </c>
      <c r="B5596" t="s">
        <v>44</v>
      </c>
      <c r="C5596">
        <v>3</v>
      </c>
      <c r="D5596" t="s">
        <v>18</v>
      </c>
      <c r="E5596" t="s">
        <v>37</v>
      </c>
      <c r="F5596" s="1">
        <v>0.375</v>
      </c>
      <c r="G5596" t="s">
        <v>9197</v>
      </c>
      <c r="H5596" t="s">
        <v>38</v>
      </c>
      <c r="I5596">
        <v>60</v>
      </c>
      <c r="J5596">
        <v>30</v>
      </c>
      <c r="K5596" s="4">
        <v>1.111100111111E+23</v>
      </c>
      <c r="L5596" t="s">
        <v>12600</v>
      </c>
      <c r="M5596" t="s">
        <v>24</v>
      </c>
      <c r="N5596" t="s">
        <v>9137</v>
      </c>
      <c r="O5596" t="s">
        <v>66</v>
      </c>
      <c r="P5596" t="s">
        <v>45</v>
      </c>
      <c r="Q5596" t="s">
        <v>6071</v>
      </c>
    </row>
    <row r="5597" spans="1:17" x14ac:dyDescent="0.25">
      <c r="A5597" t="s">
        <v>12599</v>
      </c>
      <c r="B5597" t="s">
        <v>44</v>
      </c>
      <c r="C5597">
        <v>4</v>
      </c>
      <c r="D5597" t="s">
        <v>18</v>
      </c>
      <c r="E5597" t="s">
        <v>37</v>
      </c>
      <c r="F5597" s="1">
        <v>0.5</v>
      </c>
      <c r="G5597" t="s">
        <v>9159</v>
      </c>
      <c r="H5597" t="s">
        <v>38</v>
      </c>
      <c r="I5597">
        <v>60</v>
      </c>
      <c r="J5597">
        <v>22</v>
      </c>
      <c r="K5597" s="4">
        <v>1.111100111111E+23</v>
      </c>
      <c r="L5597" t="s">
        <v>12600</v>
      </c>
      <c r="M5597" t="s">
        <v>24</v>
      </c>
      <c r="N5597" t="s">
        <v>9137</v>
      </c>
      <c r="O5597" t="s">
        <v>66</v>
      </c>
      <c r="P5597" t="s">
        <v>45</v>
      </c>
      <c r="Q5597" t="s">
        <v>6072</v>
      </c>
    </row>
    <row r="5598" spans="1:17" x14ac:dyDescent="0.25">
      <c r="A5598" t="s">
        <v>12599</v>
      </c>
      <c r="B5598" t="s">
        <v>44</v>
      </c>
      <c r="C5598">
        <v>5</v>
      </c>
      <c r="D5598" t="s">
        <v>18</v>
      </c>
      <c r="E5598" t="s">
        <v>37</v>
      </c>
      <c r="F5598" s="1">
        <v>0.41666666666666669</v>
      </c>
      <c r="G5598" t="s">
        <v>9214</v>
      </c>
      <c r="H5598" t="s">
        <v>38</v>
      </c>
      <c r="I5598">
        <v>60</v>
      </c>
      <c r="J5598">
        <v>40</v>
      </c>
      <c r="K5598" s="4">
        <v>1.111100111111E+23</v>
      </c>
      <c r="L5598" t="s">
        <v>12600</v>
      </c>
      <c r="M5598" t="s">
        <v>24</v>
      </c>
      <c r="N5598" t="s">
        <v>9137</v>
      </c>
      <c r="O5598" t="s">
        <v>66</v>
      </c>
      <c r="P5598" t="s">
        <v>45</v>
      </c>
      <c r="Q5598" t="s">
        <v>6073</v>
      </c>
    </row>
    <row r="5599" spans="1:17" x14ac:dyDescent="0.25">
      <c r="A5599" t="s">
        <v>12599</v>
      </c>
      <c r="B5599" t="s">
        <v>44</v>
      </c>
      <c r="C5599">
        <v>6</v>
      </c>
      <c r="D5599" t="s">
        <v>18</v>
      </c>
      <c r="E5599" t="s">
        <v>37</v>
      </c>
      <c r="F5599" s="1">
        <v>0.54166666666666663</v>
      </c>
      <c r="G5599" t="s">
        <v>9194</v>
      </c>
      <c r="H5599" t="s">
        <v>38</v>
      </c>
      <c r="I5599">
        <v>60</v>
      </c>
      <c r="J5599">
        <v>32</v>
      </c>
      <c r="K5599" s="4">
        <v>1.111100111111E+23</v>
      </c>
      <c r="L5599" t="s">
        <v>12600</v>
      </c>
      <c r="M5599" t="s">
        <v>24</v>
      </c>
      <c r="N5599" t="s">
        <v>9137</v>
      </c>
      <c r="O5599" t="s">
        <v>66</v>
      </c>
      <c r="P5599" t="s">
        <v>45</v>
      </c>
      <c r="Q5599" t="s">
        <v>6074</v>
      </c>
    </row>
    <row r="5600" spans="1:17" x14ac:dyDescent="0.25">
      <c r="A5600" t="s">
        <v>12602</v>
      </c>
      <c r="B5600" t="s">
        <v>391</v>
      </c>
      <c r="C5600">
        <v>1</v>
      </c>
      <c r="D5600" t="s">
        <v>18</v>
      </c>
      <c r="E5600" t="s">
        <v>42</v>
      </c>
      <c r="F5600" s="1">
        <v>0.5</v>
      </c>
      <c r="G5600" t="s">
        <v>9370</v>
      </c>
      <c r="H5600" t="s">
        <v>5970</v>
      </c>
      <c r="I5600">
        <v>60</v>
      </c>
      <c r="J5600">
        <v>48</v>
      </c>
      <c r="K5600" s="4">
        <v>1.1111E+34</v>
      </c>
      <c r="L5600" t="s">
        <v>12603</v>
      </c>
      <c r="M5600" t="s">
        <v>24</v>
      </c>
      <c r="N5600" t="s">
        <v>9137</v>
      </c>
      <c r="O5600" t="s">
        <v>25</v>
      </c>
      <c r="P5600" t="s">
        <v>9372</v>
      </c>
      <c r="Q5600" t="s">
        <v>6075</v>
      </c>
    </row>
    <row r="5601" spans="1:17" x14ac:dyDescent="0.25">
      <c r="A5601" t="s">
        <v>12602</v>
      </c>
      <c r="B5601" t="s">
        <v>17</v>
      </c>
      <c r="C5601">
        <v>1</v>
      </c>
      <c r="D5601" t="s">
        <v>18</v>
      </c>
      <c r="E5601" t="s">
        <v>29</v>
      </c>
      <c r="F5601" s="1">
        <v>0.54166666666666663</v>
      </c>
      <c r="G5601" t="s">
        <v>9160</v>
      </c>
      <c r="H5601" t="s">
        <v>5970</v>
      </c>
      <c r="I5601">
        <v>120</v>
      </c>
      <c r="J5601">
        <v>48</v>
      </c>
      <c r="K5601" s="4">
        <v>1.1111010001111099E+44</v>
      </c>
      <c r="L5601" t="s">
        <v>12603</v>
      </c>
      <c r="M5601" t="s">
        <v>24</v>
      </c>
      <c r="N5601" t="s">
        <v>9137</v>
      </c>
      <c r="O5601" t="s">
        <v>25</v>
      </c>
      <c r="P5601" t="s">
        <v>20</v>
      </c>
      <c r="Q5601" t="s">
        <v>6076</v>
      </c>
    </row>
    <row r="5602" spans="1:17" x14ac:dyDescent="0.25">
      <c r="A5602" t="s">
        <v>12602</v>
      </c>
      <c r="B5602" t="s">
        <v>36</v>
      </c>
      <c r="C5602">
        <v>1</v>
      </c>
      <c r="D5602" t="s">
        <v>18</v>
      </c>
      <c r="E5602" t="s">
        <v>42</v>
      </c>
      <c r="F5602" s="1">
        <v>0.75</v>
      </c>
      <c r="G5602" t="s">
        <v>9239</v>
      </c>
      <c r="H5602" t="s">
        <v>5970</v>
      </c>
      <c r="I5602">
        <v>120</v>
      </c>
      <c r="J5602">
        <v>48</v>
      </c>
      <c r="K5602" s="4">
        <v>9.9999999999999998E+37</v>
      </c>
      <c r="L5602" t="s">
        <v>12603</v>
      </c>
      <c r="M5602" t="s">
        <v>24</v>
      </c>
      <c r="N5602" t="s">
        <v>9137</v>
      </c>
      <c r="O5602" t="s">
        <v>25</v>
      </c>
      <c r="P5602" t="s">
        <v>39</v>
      </c>
      <c r="Q5602" t="s">
        <v>6077</v>
      </c>
    </row>
    <row r="5603" spans="1:17" x14ac:dyDescent="0.25">
      <c r="A5603" t="s">
        <v>12602</v>
      </c>
      <c r="B5603" t="s">
        <v>44</v>
      </c>
      <c r="C5603">
        <v>1</v>
      </c>
      <c r="D5603" t="s">
        <v>18</v>
      </c>
      <c r="E5603" t="s">
        <v>29</v>
      </c>
      <c r="F5603" s="1">
        <v>0.625</v>
      </c>
      <c r="G5603" t="s">
        <v>9195</v>
      </c>
      <c r="H5603" t="s">
        <v>38</v>
      </c>
      <c r="I5603">
        <v>60</v>
      </c>
      <c r="J5603">
        <v>20</v>
      </c>
      <c r="K5603" s="4">
        <v>1.1111010001111099E+44</v>
      </c>
      <c r="L5603" t="s">
        <v>12603</v>
      </c>
      <c r="M5603" t="s">
        <v>24</v>
      </c>
      <c r="N5603" t="s">
        <v>9137</v>
      </c>
      <c r="O5603" t="s">
        <v>25</v>
      </c>
      <c r="P5603" t="s">
        <v>45</v>
      </c>
      <c r="Q5603" t="s">
        <v>6078</v>
      </c>
    </row>
    <row r="5604" spans="1:17" x14ac:dyDescent="0.25">
      <c r="A5604" t="s">
        <v>12602</v>
      </c>
      <c r="B5604" t="s">
        <v>44</v>
      </c>
      <c r="C5604">
        <v>2</v>
      </c>
      <c r="D5604" t="s">
        <v>18</v>
      </c>
      <c r="E5604" t="s">
        <v>29</v>
      </c>
      <c r="F5604" s="1">
        <v>0.66666666666666663</v>
      </c>
      <c r="G5604" t="s">
        <v>9195</v>
      </c>
      <c r="H5604" t="s">
        <v>38</v>
      </c>
      <c r="I5604">
        <v>60</v>
      </c>
      <c r="J5604">
        <v>19</v>
      </c>
      <c r="K5604" s="4">
        <v>1.1111010001111099E+44</v>
      </c>
      <c r="L5604" t="s">
        <v>12603</v>
      </c>
      <c r="M5604" t="s">
        <v>24</v>
      </c>
      <c r="N5604" t="s">
        <v>9137</v>
      </c>
      <c r="O5604" t="s">
        <v>25</v>
      </c>
      <c r="P5604" t="s">
        <v>45</v>
      </c>
      <c r="Q5604" t="s">
        <v>6079</v>
      </c>
    </row>
    <row r="5605" spans="1:17" x14ac:dyDescent="0.25">
      <c r="A5605" t="s">
        <v>12602</v>
      </c>
      <c r="B5605" t="s">
        <v>44</v>
      </c>
      <c r="C5605">
        <v>3</v>
      </c>
      <c r="D5605" t="s">
        <v>18</v>
      </c>
      <c r="E5605" t="s">
        <v>29</v>
      </c>
      <c r="F5605" s="1">
        <v>0.70833333333333337</v>
      </c>
      <c r="G5605" t="s">
        <v>9195</v>
      </c>
      <c r="H5605" t="s">
        <v>38</v>
      </c>
      <c r="I5605">
        <v>60</v>
      </c>
      <c r="J5605">
        <v>8</v>
      </c>
      <c r="K5605" s="4">
        <v>1.1111010001111099E+44</v>
      </c>
      <c r="L5605" t="s">
        <v>12603</v>
      </c>
      <c r="M5605" t="s">
        <v>24</v>
      </c>
      <c r="N5605" t="s">
        <v>9137</v>
      </c>
      <c r="O5605" t="s">
        <v>25</v>
      </c>
      <c r="P5605" t="s">
        <v>45</v>
      </c>
      <c r="Q5605" t="s">
        <v>6080</v>
      </c>
    </row>
    <row r="5606" spans="1:17" x14ac:dyDescent="0.25">
      <c r="A5606" t="s">
        <v>12604</v>
      </c>
      <c r="B5606" t="s">
        <v>405</v>
      </c>
      <c r="C5606">
        <v>1</v>
      </c>
      <c r="D5606" t="s">
        <v>18</v>
      </c>
      <c r="E5606" t="s">
        <v>37</v>
      </c>
      <c r="F5606" s="1">
        <v>0.54166666666666663</v>
      </c>
      <c r="G5606" t="s">
        <v>11837</v>
      </c>
      <c r="H5606" t="s">
        <v>38</v>
      </c>
      <c r="I5606">
        <v>120</v>
      </c>
      <c r="J5606">
        <v>26</v>
      </c>
      <c r="K5606" s="4">
        <v>1.1111100111111E+24</v>
      </c>
      <c r="L5606" t="s">
        <v>12605</v>
      </c>
      <c r="M5606" t="s">
        <v>24</v>
      </c>
      <c r="N5606" t="s">
        <v>9137</v>
      </c>
      <c r="O5606" t="s">
        <v>66</v>
      </c>
      <c r="P5606" t="s">
        <v>395</v>
      </c>
      <c r="Q5606" t="s">
        <v>6081</v>
      </c>
    </row>
    <row r="5607" spans="1:17" x14ac:dyDescent="0.25">
      <c r="A5607" t="s">
        <v>12604</v>
      </c>
      <c r="B5607" t="s">
        <v>405</v>
      </c>
      <c r="C5607">
        <v>2</v>
      </c>
      <c r="D5607" t="s">
        <v>18</v>
      </c>
      <c r="E5607" t="s">
        <v>37</v>
      </c>
      <c r="F5607" s="1">
        <v>0.66666666666666663</v>
      </c>
      <c r="G5607" t="s">
        <v>11837</v>
      </c>
      <c r="H5607" t="s">
        <v>38</v>
      </c>
      <c r="I5607">
        <v>120</v>
      </c>
      <c r="J5607">
        <v>25</v>
      </c>
      <c r="K5607" s="4">
        <v>1.1111100111111E+24</v>
      </c>
      <c r="L5607" t="s">
        <v>12605</v>
      </c>
      <c r="M5607" t="s">
        <v>24</v>
      </c>
      <c r="N5607" t="s">
        <v>9137</v>
      </c>
      <c r="O5607" t="s">
        <v>66</v>
      </c>
      <c r="P5607" t="s">
        <v>395</v>
      </c>
      <c r="Q5607" t="s">
        <v>6082</v>
      </c>
    </row>
    <row r="5608" spans="1:17" x14ac:dyDescent="0.25">
      <c r="A5608" t="s">
        <v>12604</v>
      </c>
      <c r="B5608" t="s">
        <v>17</v>
      </c>
      <c r="C5608">
        <v>1</v>
      </c>
      <c r="D5608" t="s">
        <v>18</v>
      </c>
      <c r="E5608" t="s">
        <v>29</v>
      </c>
      <c r="F5608" s="1">
        <v>0.375</v>
      </c>
      <c r="G5608" t="s">
        <v>9202</v>
      </c>
      <c r="H5608" t="s">
        <v>6008</v>
      </c>
      <c r="I5608">
        <v>120</v>
      </c>
      <c r="J5608">
        <v>54</v>
      </c>
      <c r="K5608" s="4">
        <v>1.1111100111111E+24</v>
      </c>
      <c r="L5608" t="s">
        <v>12605</v>
      </c>
      <c r="M5608" t="s">
        <v>24</v>
      </c>
      <c r="N5608" t="s">
        <v>9137</v>
      </c>
      <c r="O5608" t="s">
        <v>66</v>
      </c>
      <c r="P5608" t="s">
        <v>20</v>
      </c>
      <c r="Q5608" t="s">
        <v>6083</v>
      </c>
    </row>
    <row r="5609" spans="1:17" x14ac:dyDescent="0.25">
      <c r="A5609" t="s">
        <v>12606</v>
      </c>
      <c r="B5609" t="s">
        <v>17</v>
      </c>
      <c r="C5609">
        <v>1</v>
      </c>
      <c r="D5609" t="s">
        <v>18</v>
      </c>
      <c r="E5609" t="s">
        <v>19</v>
      </c>
      <c r="F5609" s="1">
        <v>0.45833333333333331</v>
      </c>
      <c r="G5609" t="s">
        <v>9156</v>
      </c>
      <c r="H5609" t="s">
        <v>38</v>
      </c>
      <c r="I5609">
        <v>120</v>
      </c>
      <c r="J5609">
        <v>29</v>
      </c>
      <c r="K5609" s="4">
        <v>1.1111010001111099E+44</v>
      </c>
      <c r="L5609" t="s">
        <v>12607</v>
      </c>
      <c r="M5609" t="s">
        <v>24</v>
      </c>
      <c r="N5609" t="s">
        <v>9137</v>
      </c>
      <c r="O5609" t="s">
        <v>25</v>
      </c>
      <c r="P5609" t="s">
        <v>20</v>
      </c>
      <c r="Q5609" t="s">
        <v>6084</v>
      </c>
    </row>
    <row r="5610" spans="1:17" x14ac:dyDescent="0.25">
      <c r="A5610" t="s">
        <v>12606</v>
      </c>
      <c r="B5610" t="s">
        <v>36</v>
      </c>
      <c r="C5610">
        <v>1</v>
      </c>
      <c r="D5610" t="s">
        <v>18</v>
      </c>
      <c r="E5610" t="s">
        <v>42</v>
      </c>
      <c r="F5610" s="1">
        <v>0.70833333333333337</v>
      </c>
      <c r="G5610" t="s">
        <v>9167</v>
      </c>
      <c r="H5610" t="s">
        <v>38</v>
      </c>
      <c r="I5610">
        <v>180</v>
      </c>
      <c r="J5610">
        <v>29</v>
      </c>
      <c r="K5610" s="4">
        <v>9.9999999999999995E+33</v>
      </c>
      <c r="L5610" t="s">
        <v>12607</v>
      </c>
      <c r="M5610" t="s">
        <v>24</v>
      </c>
      <c r="N5610" t="s">
        <v>9137</v>
      </c>
      <c r="O5610" t="s">
        <v>25</v>
      </c>
      <c r="P5610" t="s">
        <v>39</v>
      </c>
      <c r="Q5610" t="s">
        <v>6085</v>
      </c>
    </row>
    <row r="5611" spans="1:17" x14ac:dyDescent="0.25">
      <c r="A5611" t="s">
        <v>12606</v>
      </c>
      <c r="B5611" t="s">
        <v>44</v>
      </c>
      <c r="C5611">
        <v>1</v>
      </c>
      <c r="D5611" t="s">
        <v>18</v>
      </c>
      <c r="E5611" t="s">
        <v>42</v>
      </c>
      <c r="F5611" s="1">
        <v>0.5</v>
      </c>
      <c r="G5611" t="s">
        <v>9214</v>
      </c>
      <c r="H5611" t="s">
        <v>38</v>
      </c>
      <c r="I5611">
        <v>120</v>
      </c>
      <c r="J5611">
        <v>29</v>
      </c>
      <c r="K5611" s="4">
        <v>9.9999999999999991E+28</v>
      </c>
      <c r="L5611" t="s">
        <v>12607</v>
      </c>
      <c r="M5611" t="s">
        <v>24</v>
      </c>
      <c r="N5611" t="s">
        <v>9137</v>
      </c>
      <c r="O5611" t="s">
        <v>25</v>
      </c>
      <c r="P5611" t="s">
        <v>20</v>
      </c>
      <c r="Q5611" t="s">
        <v>6086</v>
      </c>
    </row>
    <row r="5612" spans="1:17" x14ac:dyDescent="0.25">
      <c r="A5612" t="s">
        <v>12608</v>
      </c>
      <c r="B5612" t="s">
        <v>391</v>
      </c>
      <c r="C5612">
        <v>1</v>
      </c>
      <c r="D5612" t="s">
        <v>18</v>
      </c>
      <c r="E5612" t="s">
        <v>33</v>
      </c>
      <c r="F5612" s="1">
        <v>0.58333333333333337</v>
      </c>
      <c r="G5612" t="s">
        <v>9373</v>
      </c>
      <c r="H5612" t="s">
        <v>6009</v>
      </c>
      <c r="I5612">
        <v>60</v>
      </c>
      <c r="J5612">
        <v>25</v>
      </c>
      <c r="K5612" s="4">
        <v>1.1111100111111E+24</v>
      </c>
      <c r="L5612" t="s">
        <v>12609</v>
      </c>
      <c r="M5612" t="s">
        <v>24</v>
      </c>
      <c r="N5612" t="s">
        <v>9137</v>
      </c>
      <c r="O5612" t="s">
        <v>66</v>
      </c>
      <c r="P5612" t="s">
        <v>20</v>
      </c>
      <c r="Q5612" t="s">
        <v>6087</v>
      </c>
    </row>
    <row r="5613" spans="1:17" x14ac:dyDescent="0.25">
      <c r="A5613" t="s">
        <v>12608</v>
      </c>
      <c r="B5613" t="s">
        <v>391</v>
      </c>
      <c r="C5613">
        <v>2</v>
      </c>
      <c r="D5613" t="s">
        <v>18</v>
      </c>
      <c r="E5613" t="s">
        <v>33</v>
      </c>
      <c r="F5613" s="1">
        <v>0.625</v>
      </c>
      <c r="G5613" t="s">
        <v>9373</v>
      </c>
      <c r="H5613" t="s">
        <v>6009</v>
      </c>
      <c r="I5613">
        <v>60</v>
      </c>
      <c r="J5613">
        <v>0</v>
      </c>
      <c r="K5613" s="4">
        <v>1.1111100111111E+24</v>
      </c>
      <c r="L5613" t="s">
        <v>12609</v>
      </c>
      <c r="M5613" t="s">
        <v>24</v>
      </c>
      <c r="N5613" t="s">
        <v>9137</v>
      </c>
      <c r="O5613" t="s">
        <v>66</v>
      </c>
      <c r="P5613" t="s">
        <v>20</v>
      </c>
      <c r="Q5613" t="s">
        <v>6088</v>
      </c>
    </row>
    <row r="5614" spans="1:17" x14ac:dyDescent="0.25">
      <c r="A5614" t="s">
        <v>12608</v>
      </c>
      <c r="B5614" t="s">
        <v>17</v>
      </c>
      <c r="C5614">
        <v>1</v>
      </c>
      <c r="D5614" t="s">
        <v>18</v>
      </c>
      <c r="E5614" t="s">
        <v>29</v>
      </c>
      <c r="F5614" s="1">
        <v>0.45833333333333331</v>
      </c>
      <c r="G5614" t="s">
        <v>9196</v>
      </c>
      <c r="H5614" t="s">
        <v>6009</v>
      </c>
      <c r="I5614">
        <v>120</v>
      </c>
      <c r="J5614">
        <v>26</v>
      </c>
      <c r="K5614" s="4">
        <v>1.1111100111111E+24</v>
      </c>
      <c r="L5614" t="s">
        <v>12609</v>
      </c>
      <c r="M5614" t="s">
        <v>24</v>
      </c>
      <c r="N5614" t="s">
        <v>9137</v>
      </c>
      <c r="O5614" t="s">
        <v>66</v>
      </c>
      <c r="P5614" t="s">
        <v>20</v>
      </c>
      <c r="Q5614" t="s">
        <v>6089</v>
      </c>
    </row>
    <row r="5615" spans="1:17" x14ac:dyDescent="0.25">
      <c r="A5615" t="s">
        <v>12608</v>
      </c>
      <c r="B5615" t="s">
        <v>36</v>
      </c>
      <c r="C5615">
        <v>1</v>
      </c>
      <c r="D5615" t="s">
        <v>18</v>
      </c>
      <c r="E5615" t="s">
        <v>42</v>
      </c>
      <c r="F5615" s="1">
        <v>0.75</v>
      </c>
      <c r="G5615" t="s">
        <v>9282</v>
      </c>
      <c r="H5615" t="s">
        <v>38</v>
      </c>
      <c r="I5615">
        <v>120</v>
      </c>
      <c r="J5615">
        <v>26</v>
      </c>
      <c r="K5615" s="4">
        <v>1E+19</v>
      </c>
      <c r="L5615" t="s">
        <v>38</v>
      </c>
      <c r="M5615" t="s">
        <v>24</v>
      </c>
      <c r="N5615" t="s">
        <v>9137</v>
      </c>
      <c r="O5615" t="s">
        <v>66</v>
      </c>
      <c r="P5615" t="s">
        <v>39</v>
      </c>
      <c r="Q5615" t="s">
        <v>6090</v>
      </c>
    </row>
    <row r="5616" spans="1:17" x14ac:dyDescent="0.25">
      <c r="A5616" t="s">
        <v>12608</v>
      </c>
      <c r="B5616" t="s">
        <v>41</v>
      </c>
      <c r="C5616">
        <v>1</v>
      </c>
      <c r="D5616" t="s">
        <v>18</v>
      </c>
      <c r="E5616" t="s">
        <v>42</v>
      </c>
      <c r="F5616" s="1">
        <v>0.75</v>
      </c>
      <c r="G5616" t="s">
        <v>9575</v>
      </c>
      <c r="H5616" t="s">
        <v>6009</v>
      </c>
      <c r="I5616">
        <v>120</v>
      </c>
      <c r="J5616">
        <v>26</v>
      </c>
      <c r="K5616" s="4">
        <v>1000000000000</v>
      </c>
      <c r="L5616" t="s">
        <v>12609</v>
      </c>
      <c r="M5616" t="s">
        <v>24</v>
      </c>
      <c r="N5616" t="s">
        <v>9137</v>
      </c>
      <c r="O5616" t="s">
        <v>66</v>
      </c>
      <c r="P5616" t="s">
        <v>39</v>
      </c>
      <c r="Q5616" t="s">
        <v>6091</v>
      </c>
    </row>
    <row r="5617" spans="1:17" x14ac:dyDescent="0.25">
      <c r="A5617" t="s">
        <v>12610</v>
      </c>
      <c r="B5617" t="s">
        <v>17</v>
      </c>
      <c r="C5617">
        <v>1</v>
      </c>
      <c r="D5617" t="s">
        <v>18</v>
      </c>
      <c r="E5617" t="s">
        <v>42</v>
      </c>
      <c r="F5617" s="1">
        <v>0.41666666666666669</v>
      </c>
      <c r="G5617" t="s">
        <v>10529</v>
      </c>
      <c r="H5617" t="s">
        <v>5970</v>
      </c>
      <c r="I5617">
        <v>120</v>
      </c>
      <c r="J5617">
        <v>23</v>
      </c>
      <c r="K5617" s="4">
        <v>1.1111110001111099E+44</v>
      </c>
      <c r="L5617" t="s">
        <v>12611</v>
      </c>
      <c r="M5617" t="s">
        <v>24</v>
      </c>
      <c r="N5617" t="s">
        <v>9137</v>
      </c>
      <c r="O5617" t="s">
        <v>25</v>
      </c>
      <c r="P5617" t="s">
        <v>20</v>
      </c>
      <c r="Q5617" t="s">
        <v>6092</v>
      </c>
    </row>
    <row r="5618" spans="1:17" x14ac:dyDescent="0.25">
      <c r="A5618" t="s">
        <v>12610</v>
      </c>
      <c r="B5618" t="s">
        <v>28</v>
      </c>
      <c r="C5618">
        <v>1</v>
      </c>
      <c r="D5618" t="s">
        <v>18</v>
      </c>
      <c r="E5618" t="s">
        <v>29</v>
      </c>
      <c r="F5618" s="1">
        <v>0.625</v>
      </c>
      <c r="G5618" t="s">
        <v>10529</v>
      </c>
      <c r="H5618" t="s">
        <v>5970</v>
      </c>
      <c r="I5618">
        <v>60</v>
      </c>
      <c r="J5618">
        <v>25</v>
      </c>
      <c r="K5618" s="4">
        <v>1.1111010001111099E+44</v>
      </c>
      <c r="L5618" t="s">
        <v>12611</v>
      </c>
      <c r="M5618" t="s">
        <v>24</v>
      </c>
      <c r="N5618" t="s">
        <v>9137</v>
      </c>
      <c r="O5618" t="s">
        <v>25</v>
      </c>
      <c r="P5618" t="s">
        <v>20</v>
      </c>
      <c r="Q5618" t="s">
        <v>6093</v>
      </c>
    </row>
    <row r="5619" spans="1:17" x14ac:dyDescent="0.25">
      <c r="A5619" t="s">
        <v>12610</v>
      </c>
      <c r="B5619" t="s">
        <v>36</v>
      </c>
      <c r="C5619">
        <v>1</v>
      </c>
      <c r="D5619" t="s">
        <v>18</v>
      </c>
      <c r="E5619" t="s">
        <v>29</v>
      </c>
      <c r="F5619" s="1">
        <v>0.70833333333333337</v>
      </c>
      <c r="G5619" t="s">
        <v>10529</v>
      </c>
      <c r="H5619" t="s">
        <v>38</v>
      </c>
      <c r="I5619">
        <v>120</v>
      </c>
      <c r="J5619">
        <v>25</v>
      </c>
      <c r="K5619" s="4">
        <v>9.9999999999999998E+37</v>
      </c>
      <c r="L5619" t="s">
        <v>38</v>
      </c>
      <c r="M5619" t="s">
        <v>24</v>
      </c>
      <c r="N5619" t="s">
        <v>9137</v>
      </c>
      <c r="O5619" t="s">
        <v>25</v>
      </c>
      <c r="P5619" t="s">
        <v>39</v>
      </c>
      <c r="Q5619" t="s">
        <v>6094</v>
      </c>
    </row>
    <row r="5620" spans="1:17" x14ac:dyDescent="0.25">
      <c r="A5620" t="s">
        <v>12612</v>
      </c>
      <c r="B5620" t="s">
        <v>17</v>
      </c>
      <c r="C5620" t="s">
        <v>411</v>
      </c>
      <c r="D5620" t="s">
        <v>18</v>
      </c>
      <c r="E5620" t="s">
        <v>19</v>
      </c>
      <c r="F5620" s="1">
        <v>0.54166666666666663</v>
      </c>
      <c r="G5620" t="s">
        <v>9373</v>
      </c>
      <c r="H5620" t="s">
        <v>38</v>
      </c>
      <c r="I5620">
        <v>180</v>
      </c>
      <c r="J5620">
        <v>33</v>
      </c>
      <c r="K5620" s="4">
        <v>1.1110999999999999E+50</v>
      </c>
      <c r="L5620" t="s">
        <v>38</v>
      </c>
      <c r="M5620" t="s">
        <v>24</v>
      </c>
      <c r="N5620" t="s">
        <v>9137</v>
      </c>
      <c r="O5620" t="s">
        <v>311</v>
      </c>
      <c r="P5620" t="s">
        <v>20</v>
      </c>
      <c r="Q5620" t="s">
        <v>6095</v>
      </c>
    </row>
    <row r="5621" spans="1:17" x14ac:dyDescent="0.25">
      <c r="A5621" t="s">
        <v>12612</v>
      </c>
      <c r="B5621" t="s">
        <v>17</v>
      </c>
      <c r="C5621" t="s">
        <v>413</v>
      </c>
      <c r="D5621" t="s">
        <v>18</v>
      </c>
      <c r="E5621" t="s">
        <v>42</v>
      </c>
      <c r="F5621" s="1">
        <v>0.54166666666666663</v>
      </c>
      <c r="G5621" t="s">
        <v>9373</v>
      </c>
      <c r="H5621" t="s">
        <v>38</v>
      </c>
      <c r="I5621">
        <v>180</v>
      </c>
      <c r="J5621">
        <v>33</v>
      </c>
      <c r="K5621" s="4">
        <v>9.9999999999999999E+50</v>
      </c>
      <c r="L5621" t="s">
        <v>38</v>
      </c>
      <c r="M5621" t="s">
        <v>24</v>
      </c>
      <c r="N5621" t="s">
        <v>9137</v>
      </c>
      <c r="O5621" t="s">
        <v>311</v>
      </c>
      <c r="P5621" t="s">
        <v>20</v>
      </c>
      <c r="Q5621" t="s">
        <v>6095</v>
      </c>
    </row>
    <row r="5622" spans="1:17" x14ac:dyDescent="0.25">
      <c r="A5622" t="s">
        <v>12612</v>
      </c>
      <c r="B5622" t="s">
        <v>44</v>
      </c>
      <c r="C5622">
        <v>1</v>
      </c>
      <c r="D5622" t="s">
        <v>18</v>
      </c>
      <c r="E5622" t="s">
        <v>33</v>
      </c>
      <c r="F5622" s="1">
        <v>0.54166666666666663</v>
      </c>
      <c r="G5622" t="s">
        <v>12613</v>
      </c>
      <c r="H5622" t="s">
        <v>38</v>
      </c>
      <c r="I5622">
        <v>180</v>
      </c>
      <c r="J5622">
        <v>33</v>
      </c>
      <c r="K5622" s="4">
        <v>1.1111100000000001E+51</v>
      </c>
      <c r="L5622" t="s">
        <v>38</v>
      </c>
      <c r="M5622" t="s">
        <v>24</v>
      </c>
      <c r="N5622" t="s">
        <v>9137</v>
      </c>
      <c r="O5622" t="s">
        <v>311</v>
      </c>
      <c r="P5622" t="s">
        <v>45</v>
      </c>
      <c r="Q5622" t="s">
        <v>6096</v>
      </c>
    </row>
    <row r="5623" spans="1:17" x14ac:dyDescent="0.25">
      <c r="A5623" t="s">
        <v>12614</v>
      </c>
      <c r="B5623" t="s">
        <v>17</v>
      </c>
      <c r="C5623">
        <v>1</v>
      </c>
      <c r="D5623" t="s">
        <v>18</v>
      </c>
      <c r="E5623" t="s">
        <v>29</v>
      </c>
      <c r="F5623" s="1">
        <v>0.5</v>
      </c>
      <c r="G5623" t="s">
        <v>9181</v>
      </c>
      <c r="H5623" t="s">
        <v>38</v>
      </c>
      <c r="I5623">
        <v>120</v>
      </c>
      <c r="J5623">
        <v>4</v>
      </c>
      <c r="K5623" s="4">
        <v>1.1111010001111099E+44</v>
      </c>
      <c r="L5623" t="s">
        <v>9249</v>
      </c>
      <c r="M5623" t="s">
        <v>24</v>
      </c>
      <c r="N5623" t="s">
        <v>9137</v>
      </c>
      <c r="O5623" t="s">
        <v>25</v>
      </c>
      <c r="P5623" t="s">
        <v>20</v>
      </c>
      <c r="Q5623" t="s">
        <v>6097</v>
      </c>
    </row>
    <row r="5624" spans="1:17" x14ac:dyDescent="0.25">
      <c r="A5624" t="s">
        <v>12615</v>
      </c>
      <c r="B5624" t="s">
        <v>17</v>
      </c>
      <c r="C5624">
        <v>1</v>
      </c>
      <c r="D5624" t="s">
        <v>18</v>
      </c>
      <c r="E5624" t="s">
        <v>33</v>
      </c>
      <c r="F5624" s="1">
        <v>0.375</v>
      </c>
      <c r="G5624" t="s">
        <v>9148</v>
      </c>
      <c r="H5624" t="s">
        <v>38</v>
      </c>
      <c r="I5624">
        <v>120</v>
      </c>
      <c r="J5624">
        <v>2</v>
      </c>
      <c r="K5624" s="4">
        <v>1.1111100111111E+24</v>
      </c>
      <c r="L5624" t="s">
        <v>9249</v>
      </c>
      <c r="M5624" t="s">
        <v>24</v>
      </c>
      <c r="N5624" t="s">
        <v>9137</v>
      </c>
      <c r="O5624" t="s">
        <v>66</v>
      </c>
      <c r="P5624" t="s">
        <v>20</v>
      </c>
      <c r="Q5624" t="s">
        <v>6098</v>
      </c>
    </row>
    <row r="5625" spans="1:17" x14ac:dyDescent="0.25">
      <c r="A5625" t="s">
        <v>12616</v>
      </c>
      <c r="B5625" t="s">
        <v>17</v>
      </c>
      <c r="C5625">
        <v>1</v>
      </c>
      <c r="D5625" t="s">
        <v>18</v>
      </c>
      <c r="E5625" t="s">
        <v>19</v>
      </c>
      <c r="F5625" s="1">
        <v>0.54166666666666663</v>
      </c>
      <c r="G5625" t="s">
        <v>158</v>
      </c>
      <c r="H5625" t="s">
        <v>6009</v>
      </c>
      <c r="I5625">
        <v>120</v>
      </c>
      <c r="J5625">
        <v>25</v>
      </c>
      <c r="K5625" s="4">
        <v>1.1111100111111E+24</v>
      </c>
      <c r="L5625" t="s">
        <v>12617</v>
      </c>
      <c r="M5625" t="s">
        <v>24</v>
      </c>
      <c r="N5625" t="s">
        <v>9137</v>
      </c>
      <c r="O5625" t="s">
        <v>66</v>
      </c>
      <c r="P5625" t="s">
        <v>20</v>
      </c>
      <c r="Q5625" t="s">
        <v>6099</v>
      </c>
    </row>
    <row r="5626" spans="1:17" x14ac:dyDescent="0.25">
      <c r="A5626" t="s">
        <v>12616</v>
      </c>
      <c r="B5626" t="s">
        <v>36</v>
      </c>
      <c r="C5626">
        <v>1</v>
      </c>
      <c r="D5626" t="s">
        <v>18</v>
      </c>
      <c r="E5626" t="s">
        <v>29</v>
      </c>
      <c r="F5626" s="1">
        <v>0.75</v>
      </c>
      <c r="G5626" t="s">
        <v>9247</v>
      </c>
      <c r="H5626" t="s">
        <v>38</v>
      </c>
      <c r="I5626">
        <v>120</v>
      </c>
      <c r="J5626">
        <v>25</v>
      </c>
      <c r="K5626" s="4">
        <v>1E+19</v>
      </c>
      <c r="L5626" t="s">
        <v>38</v>
      </c>
      <c r="M5626" t="s">
        <v>24</v>
      </c>
      <c r="N5626" t="s">
        <v>9137</v>
      </c>
      <c r="O5626" t="s">
        <v>66</v>
      </c>
      <c r="P5626" t="s">
        <v>39</v>
      </c>
      <c r="Q5626" t="s">
        <v>6100</v>
      </c>
    </row>
    <row r="5627" spans="1:17" x14ac:dyDescent="0.25">
      <c r="A5627" t="s">
        <v>12616</v>
      </c>
      <c r="B5627" t="s">
        <v>44</v>
      </c>
      <c r="C5627">
        <v>1</v>
      </c>
      <c r="D5627" t="s">
        <v>18</v>
      </c>
      <c r="E5627" t="s">
        <v>42</v>
      </c>
      <c r="F5627" s="1">
        <v>0.375</v>
      </c>
      <c r="G5627" t="s">
        <v>9180</v>
      </c>
      <c r="H5627" t="s">
        <v>6009</v>
      </c>
      <c r="I5627">
        <v>60</v>
      </c>
      <c r="J5627">
        <v>10</v>
      </c>
      <c r="K5627" s="4">
        <v>1.111100111111E+23</v>
      </c>
      <c r="L5627" t="s">
        <v>12617</v>
      </c>
      <c r="M5627" t="s">
        <v>24</v>
      </c>
      <c r="N5627" t="s">
        <v>9137</v>
      </c>
      <c r="O5627" t="s">
        <v>66</v>
      </c>
      <c r="P5627" t="s">
        <v>45</v>
      </c>
      <c r="Q5627" t="s">
        <v>6101</v>
      </c>
    </row>
    <row r="5628" spans="1:17" x14ac:dyDescent="0.25">
      <c r="A5628" t="s">
        <v>12616</v>
      </c>
      <c r="B5628" t="s">
        <v>44</v>
      </c>
      <c r="C5628">
        <v>2</v>
      </c>
      <c r="D5628" t="s">
        <v>18</v>
      </c>
      <c r="E5628" t="s">
        <v>42</v>
      </c>
      <c r="F5628" s="1">
        <v>0.41666666666666669</v>
      </c>
      <c r="G5628" t="s">
        <v>9180</v>
      </c>
      <c r="H5628" t="s">
        <v>6009</v>
      </c>
      <c r="I5628">
        <v>60</v>
      </c>
      <c r="J5628">
        <v>14</v>
      </c>
      <c r="K5628" s="4">
        <v>1.111100111111E+23</v>
      </c>
      <c r="L5628" t="s">
        <v>12617</v>
      </c>
      <c r="M5628" t="s">
        <v>24</v>
      </c>
      <c r="N5628" t="s">
        <v>9137</v>
      </c>
      <c r="O5628" t="s">
        <v>66</v>
      </c>
      <c r="P5628" t="s">
        <v>45</v>
      </c>
      <c r="Q5628" t="s">
        <v>6102</v>
      </c>
    </row>
    <row r="5629" spans="1:17" x14ac:dyDescent="0.25">
      <c r="A5629" t="s">
        <v>12618</v>
      </c>
      <c r="B5629" t="s">
        <v>17</v>
      </c>
      <c r="C5629">
        <v>1</v>
      </c>
      <c r="D5629" t="s">
        <v>18</v>
      </c>
      <c r="E5629" t="s">
        <v>19</v>
      </c>
      <c r="F5629" s="1">
        <v>0.58333333333333337</v>
      </c>
      <c r="G5629" t="s">
        <v>9252</v>
      </c>
      <c r="H5629" t="s">
        <v>215</v>
      </c>
      <c r="I5629">
        <v>120</v>
      </c>
      <c r="J5629">
        <v>3</v>
      </c>
      <c r="K5629" s="4">
        <v>1.1111010001111099E+44</v>
      </c>
      <c r="L5629" t="s">
        <v>9253</v>
      </c>
      <c r="M5629" t="s">
        <v>24</v>
      </c>
      <c r="N5629" t="s">
        <v>9137</v>
      </c>
      <c r="O5629" t="s">
        <v>25</v>
      </c>
      <c r="P5629" t="s">
        <v>20</v>
      </c>
      <c r="Q5629" t="s">
        <v>6103</v>
      </c>
    </row>
    <row r="5630" spans="1:17" x14ac:dyDescent="0.25">
      <c r="A5630" t="s">
        <v>12618</v>
      </c>
      <c r="B5630" t="s">
        <v>28</v>
      </c>
      <c r="C5630">
        <v>1</v>
      </c>
      <c r="D5630" t="s">
        <v>18</v>
      </c>
      <c r="E5630" t="s">
        <v>37</v>
      </c>
      <c r="F5630" s="1">
        <v>0.41666666666666669</v>
      </c>
      <c r="G5630" t="s">
        <v>9252</v>
      </c>
      <c r="H5630" t="s">
        <v>215</v>
      </c>
      <c r="I5630">
        <v>120</v>
      </c>
      <c r="J5630">
        <v>3</v>
      </c>
      <c r="K5630" s="4">
        <v>1.11101100011111E+44</v>
      </c>
      <c r="L5630" t="s">
        <v>9253</v>
      </c>
      <c r="M5630" t="s">
        <v>24</v>
      </c>
      <c r="N5630" t="s">
        <v>9137</v>
      </c>
      <c r="O5630" t="s">
        <v>25</v>
      </c>
      <c r="P5630" t="s">
        <v>20</v>
      </c>
      <c r="Q5630" t="s">
        <v>6104</v>
      </c>
    </row>
    <row r="5631" spans="1:17" x14ac:dyDescent="0.25">
      <c r="A5631" t="s">
        <v>12619</v>
      </c>
      <c r="B5631" t="s">
        <v>17</v>
      </c>
      <c r="C5631">
        <v>1</v>
      </c>
      <c r="D5631" t="s">
        <v>18</v>
      </c>
      <c r="E5631" t="s">
        <v>29</v>
      </c>
      <c r="F5631" s="1">
        <v>0.625</v>
      </c>
      <c r="G5631" t="s">
        <v>9145</v>
      </c>
      <c r="H5631" t="s">
        <v>6009</v>
      </c>
      <c r="I5631">
        <v>120</v>
      </c>
      <c r="J5631">
        <v>5</v>
      </c>
      <c r="K5631" s="4">
        <v>1.1111100111111E+24</v>
      </c>
      <c r="L5631" t="s">
        <v>12620</v>
      </c>
      <c r="M5631" t="s">
        <v>24</v>
      </c>
      <c r="N5631" t="s">
        <v>9137</v>
      </c>
      <c r="O5631" t="s">
        <v>66</v>
      </c>
      <c r="P5631" t="s">
        <v>20</v>
      </c>
      <c r="Q5631" t="s">
        <v>6105</v>
      </c>
    </row>
    <row r="5632" spans="1:17" x14ac:dyDescent="0.25">
      <c r="A5632" t="s">
        <v>12621</v>
      </c>
      <c r="B5632" t="s">
        <v>17</v>
      </c>
      <c r="C5632">
        <v>1</v>
      </c>
      <c r="D5632" t="s">
        <v>18</v>
      </c>
      <c r="E5632" t="s">
        <v>33</v>
      </c>
      <c r="F5632" s="1">
        <v>0.58333333333333337</v>
      </c>
      <c r="G5632" t="s">
        <v>12622</v>
      </c>
      <c r="H5632" t="s">
        <v>38</v>
      </c>
      <c r="I5632">
        <v>120</v>
      </c>
      <c r="J5632">
        <v>4</v>
      </c>
      <c r="K5632" s="4">
        <v>1.1111110001111099E+44</v>
      </c>
      <c r="L5632" t="s">
        <v>12623</v>
      </c>
      <c r="M5632" t="s">
        <v>24</v>
      </c>
      <c r="N5632" t="s">
        <v>9137</v>
      </c>
      <c r="O5632" t="s">
        <v>25</v>
      </c>
      <c r="P5632" t="s">
        <v>20</v>
      </c>
      <c r="Q5632" t="s">
        <v>6106</v>
      </c>
    </row>
    <row r="5633" spans="1:17" x14ac:dyDescent="0.25">
      <c r="A5633" t="s">
        <v>12624</v>
      </c>
      <c r="B5633" t="s">
        <v>17</v>
      </c>
      <c r="C5633">
        <v>1</v>
      </c>
      <c r="D5633" t="s">
        <v>18</v>
      </c>
      <c r="E5633" t="s">
        <v>19</v>
      </c>
      <c r="F5633" s="1">
        <v>0.45833333333333331</v>
      </c>
      <c r="G5633" t="s">
        <v>9242</v>
      </c>
      <c r="H5633" t="s">
        <v>12625</v>
      </c>
      <c r="I5633">
        <v>60</v>
      </c>
      <c r="J5633">
        <v>46</v>
      </c>
      <c r="K5633" s="4">
        <v>1.1111010001111099E+44</v>
      </c>
      <c r="L5633" t="s">
        <v>12626</v>
      </c>
      <c r="M5633" t="s">
        <v>24</v>
      </c>
      <c r="N5633" t="s">
        <v>9286</v>
      </c>
      <c r="O5633" t="s">
        <v>25</v>
      </c>
      <c r="P5633" t="s">
        <v>20</v>
      </c>
      <c r="Q5633" t="s">
        <v>6109</v>
      </c>
    </row>
    <row r="5634" spans="1:17" x14ac:dyDescent="0.25">
      <c r="A5634" t="s">
        <v>12624</v>
      </c>
      <c r="B5634" t="s">
        <v>28</v>
      </c>
      <c r="C5634">
        <v>1</v>
      </c>
      <c r="D5634" t="s">
        <v>18</v>
      </c>
      <c r="E5634" t="s">
        <v>33</v>
      </c>
      <c r="F5634" s="1">
        <v>0.54166666666666663</v>
      </c>
      <c r="G5634" t="s">
        <v>9220</v>
      </c>
      <c r="H5634" t="s">
        <v>12627</v>
      </c>
      <c r="I5634">
        <v>60</v>
      </c>
      <c r="J5634">
        <v>46</v>
      </c>
      <c r="K5634" s="4">
        <v>1.1111110001111099E+44</v>
      </c>
      <c r="L5634" t="s">
        <v>12626</v>
      </c>
      <c r="M5634" t="s">
        <v>24</v>
      </c>
      <c r="N5634" t="s">
        <v>9286</v>
      </c>
      <c r="O5634" t="s">
        <v>25</v>
      </c>
      <c r="P5634" t="s">
        <v>20</v>
      </c>
      <c r="Q5634" t="s">
        <v>6110</v>
      </c>
    </row>
    <row r="5635" spans="1:17" x14ac:dyDescent="0.25">
      <c r="A5635" t="s">
        <v>12624</v>
      </c>
      <c r="B5635" t="s">
        <v>32</v>
      </c>
      <c r="C5635">
        <v>1</v>
      </c>
      <c r="D5635" t="s">
        <v>18</v>
      </c>
      <c r="E5635" t="s">
        <v>37</v>
      </c>
      <c r="F5635" s="1">
        <v>0.41666666666666669</v>
      </c>
      <c r="G5635" t="s">
        <v>9239</v>
      </c>
      <c r="H5635" t="s">
        <v>12628</v>
      </c>
      <c r="I5635">
        <v>60</v>
      </c>
      <c r="J5635">
        <v>45</v>
      </c>
      <c r="K5635" s="4">
        <v>1.11101100011111E+44</v>
      </c>
      <c r="L5635" t="s">
        <v>12626</v>
      </c>
      <c r="M5635" t="s">
        <v>24</v>
      </c>
      <c r="N5635" t="s">
        <v>9286</v>
      </c>
      <c r="O5635" t="s">
        <v>25</v>
      </c>
      <c r="P5635" t="s">
        <v>20</v>
      </c>
      <c r="Q5635" t="s">
        <v>6111</v>
      </c>
    </row>
    <row r="5636" spans="1:17" x14ac:dyDescent="0.25">
      <c r="A5636" t="s">
        <v>12629</v>
      </c>
      <c r="B5636" t="s">
        <v>391</v>
      </c>
      <c r="C5636">
        <v>1</v>
      </c>
      <c r="D5636" t="s">
        <v>18</v>
      </c>
      <c r="E5636" t="s">
        <v>19</v>
      </c>
      <c r="F5636" s="1">
        <v>0.54166666666666663</v>
      </c>
      <c r="G5636" t="s">
        <v>11542</v>
      </c>
      <c r="H5636" t="s">
        <v>38</v>
      </c>
      <c r="I5636">
        <v>60</v>
      </c>
      <c r="J5636">
        <v>68</v>
      </c>
      <c r="K5636" s="4">
        <v>1.1110100011111E+43</v>
      </c>
      <c r="L5636" t="s">
        <v>12630</v>
      </c>
      <c r="M5636" t="s">
        <v>24</v>
      </c>
      <c r="N5636" t="s">
        <v>9286</v>
      </c>
      <c r="O5636" t="s">
        <v>25</v>
      </c>
      <c r="P5636" t="s">
        <v>9372</v>
      </c>
      <c r="Q5636" t="s">
        <v>6112</v>
      </c>
    </row>
    <row r="5637" spans="1:17" x14ac:dyDescent="0.25">
      <c r="A5637" t="s">
        <v>12629</v>
      </c>
      <c r="B5637" t="s">
        <v>17</v>
      </c>
      <c r="C5637">
        <v>1</v>
      </c>
      <c r="D5637" t="s">
        <v>18</v>
      </c>
      <c r="E5637" t="s">
        <v>29</v>
      </c>
      <c r="F5637" s="1">
        <v>0.41666666666666669</v>
      </c>
      <c r="G5637" t="s">
        <v>9247</v>
      </c>
      <c r="H5637" t="s">
        <v>6113</v>
      </c>
      <c r="I5637">
        <v>60</v>
      </c>
      <c r="J5637">
        <v>18</v>
      </c>
      <c r="K5637" s="4">
        <v>1.1111010001111099E+44</v>
      </c>
      <c r="L5637" t="s">
        <v>12630</v>
      </c>
      <c r="M5637" t="s">
        <v>24</v>
      </c>
      <c r="N5637" t="s">
        <v>9286</v>
      </c>
      <c r="O5637" t="s">
        <v>25</v>
      </c>
      <c r="P5637" t="s">
        <v>20</v>
      </c>
      <c r="Q5637" t="s">
        <v>6114</v>
      </c>
    </row>
    <row r="5638" spans="1:17" x14ac:dyDescent="0.25">
      <c r="A5638" t="s">
        <v>12629</v>
      </c>
      <c r="B5638" t="s">
        <v>17</v>
      </c>
      <c r="C5638">
        <v>2</v>
      </c>
      <c r="D5638" t="s">
        <v>18</v>
      </c>
      <c r="E5638" t="s">
        <v>29</v>
      </c>
      <c r="F5638" s="1">
        <v>0.45833333333333331</v>
      </c>
      <c r="G5638" t="s">
        <v>9247</v>
      </c>
      <c r="H5638" t="s">
        <v>6113</v>
      </c>
      <c r="I5638">
        <v>60</v>
      </c>
      <c r="J5638">
        <v>25</v>
      </c>
      <c r="K5638" s="4">
        <v>1.1111010001111099E+44</v>
      </c>
      <c r="L5638" t="s">
        <v>12630</v>
      </c>
      <c r="M5638" t="s">
        <v>24</v>
      </c>
      <c r="N5638" t="s">
        <v>9286</v>
      </c>
      <c r="O5638" t="s">
        <v>25</v>
      </c>
      <c r="P5638" t="s">
        <v>20</v>
      </c>
      <c r="Q5638" t="s">
        <v>6115</v>
      </c>
    </row>
    <row r="5639" spans="1:17" x14ac:dyDescent="0.25">
      <c r="A5639" t="s">
        <v>12629</v>
      </c>
      <c r="B5639" t="s">
        <v>17</v>
      </c>
      <c r="C5639">
        <v>3</v>
      </c>
      <c r="D5639" t="s">
        <v>18</v>
      </c>
      <c r="E5639" t="s">
        <v>29</v>
      </c>
      <c r="F5639" s="1">
        <v>0.58333333333333337</v>
      </c>
      <c r="G5639" t="s">
        <v>9235</v>
      </c>
      <c r="H5639" t="s">
        <v>6113</v>
      </c>
      <c r="I5639">
        <v>60</v>
      </c>
      <c r="J5639">
        <v>26</v>
      </c>
      <c r="K5639" s="4">
        <v>1.1111010001111099E+44</v>
      </c>
      <c r="L5639" t="s">
        <v>12630</v>
      </c>
      <c r="M5639" t="s">
        <v>24</v>
      </c>
      <c r="N5639" t="s">
        <v>9286</v>
      </c>
      <c r="O5639" t="s">
        <v>25</v>
      </c>
      <c r="P5639" t="s">
        <v>20</v>
      </c>
      <c r="Q5639" t="s">
        <v>6116</v>
      </c>
    </row>
    <row r="5640" spans="1:17" x14ac:dyDescent="0.25">
      <c r="A5640" t="s">
        <v>12629</v>
      </c>
      <c r="B5640" t="s">
        <v>28</v>
      </c>
      <c r="C5640">
        <v>1</v>
      </c>
      <c r="D5640" t="s">
        <v>18</v>
      </c>
      <c r="E5640" t="s">
        <v>33</v>
      </c>
      <c r="F5640" s="1">
        <v>0.41666666666666669</v>
      </c>
      <c r="G5640" t="s">
        <v>9196</v>
      </c>
      <c r="H5640" t="s">
        <v>6113</v>
      </c>
      <c r="I5640">
        <v>60</v>
      </c>
      <c r="J5640">
        <v>19</v>
      </c>
      <c r="K5640" s="4">
        <v>1.1111110001111099E+44</v>
      </c>
      <c r="L5640" t="s">
        <v>12630</v>
      </c>
      <c r="M5640" t="s">
        <v>24</v>
      </c>
      <c r="N5640" t="s">
        <v>9286</v>
      </c>
      <c r="O5640" t="s">
        <v>25</v>
      </c>
      <c r="P5640" t="s">
        <v>20</v>
      </c>
      <c r="Q5640" t="s">
        <v>6117</v>
      </c>
    </row>
    <row r="5641" spans="1:17" x14ac:dyDescent="0.25">
      <c r="A5641" t="s">
        <v>12629</v>
      </c>
      <c r="B5641" t="s">
        <v>28</v>
      </c>
      <c r="C5641">
        <v>2</v>
      </c>
      <c r="D5641" t="s">
        <v>18</v>
      </c>
      <c r="E5641" t="s">
        <v>33</v>
      </c>
      <c r="F5641" s="1">
        <v>0.45833333333333331</v>
      </c>
      <c r="G5641" t="s">
        <v>9196</v>
      </c>
      <c r="H5641" t="s">
        <v>6113</v>
      </c>
      <c r="I5641">
        <v>60</v>
      </c>
      <c r="J5641">
        <v>24</v>
      </c>
      <c r="K5641" s="4">
        <v>1.1111110001111099E+44</v>
      </c>
      <c r="L5641" t="s">
        <v>12630</v>
      </c>
      <c r="M5641" t="s">
        <v>24</v>
      </c>
      <c r="N5641" t="s">
        <v>9286</v>
      </c>
      <c r="O5641" t="s">
        <v>25</v>
      </c>
      <c r="P5641" t="s">
        <v>20</v>
      </c>
      <c r="Q5641" t="s">
        <v>6118</v>
      </c>
    </row>
    <row r="5642" spans="1:17" x14ac:dyDescent="0.25">
      <c r="A5642" t="s">
        <v>12629</v>
      </c>
      <c r="B5642" t="s">
        <v>28</v>
      </c>
      <c r="C5642">
        <v>3</v>
      </c>
      <c r="D5642" t="s">
        <v>18</v>
      </c>
      <c r="E5642" t="s">
        <v>33</v>
      </c>
      <c r="F5642" s="1">
        <v>0.58333333333333337</v>
      </c>
      <c r="G5642" t="s">
        <v>9235</v>
      </c>
      <c r="H5642" t="s">
        <v>6113</v>
      </c>
      <c r="I5642">
        <v>60</v>
      </c>
      <c r="J5642">
        <v>27</v>
      </c>
      <c r="K5642" s="4">
        <v>1.1111110001111099E+44</v>
      </c>
      <c r="L5642" t="s">
        <v>12630</v>
      </c>
      <c r="M5642" t="s">
        <v>24</v>
      </c>
      <c r="N5642" t="s">
        <v>9286</v>
      </c>
      <c r="O5642" t="s">
        <v>25</v>
      </c>
      <c r="P5642" t="s">
        <v>20</v>
      </c>
      <c r="Q5642" t="s">
        <v>6119</v>
      </c>
    </row>
    <row r="5643" spans="1:17" x14ac:dyDescent="0.25">
      <c r="A5643" t="s">
        <v>12629</v>
      </c>
      <c r="B5643" t="s">
        <v>32</v>
      </c>
      <c r="C5643">
        <v>1</v>
      </c>
      <c r="D5643" t="s">
        <v>18</v>
      </c>
      <c r="E5643" t="s">
        <v>42</v>
      </c>
      <c r="F5643" s="1">
        <v>0.45833333333333331</v>
      </c>
      <c r="G5643" t="s">
        <v>9229</v>
      </c>
      <c r="H5643" t="s">
        <v>6120</v>
      </c>
      <c r="I5643">
        <v>60</v>
      </c>
      <c r="J5643">
        <v>13</v>
      </c>
      <c r="K5643" s="4">
        <v>1.1111110001111099E+44</v>
      </c>
      <c r="L5643" t="s">
        <v>12630</v>
      </c>
      <c r="M5643" t="s">
        <v>24</v>
      </c>
      <c r="N5643" t="s">
        <v>9286</v>
      </c>
      <c r="O5643" t="s">
        <v>25</v>
      </c>
      <c r="P5643" t="s">
        <v>20</v>
      </c>
      <c r="Q5643" t="s">
        <v>6121</v>
      </c>
    </row>
    <row r="5644" spans="1:17" x14ac:dyDescent="0.25">
      <c r="A5644" t="s">
        <v>12629</v>
      </c>
      <c r="B5644" t="s">
        <v>32</v>
      </c>
      <c r="C5644">
        <v>2</v>
      </c>
      <c r="D5644" t="s">
        <v>18</v>
      </c>
      <c r="E5644" t="s">
        <v>42</v>
      </c>
      <c r="F5644" s="1">
        <v>0.54166666666666663</v>
      </c>
      <c r="G5644" t="s">
        <v>9202</v>
      </c>
      <c r="H5644" t="s">
        <v>6122</v>
      </c>
      <c r="I5644">
        <v>60</v>
      </c>
      <c r="J5644">
        <v>20</v>
      </c>
      <c r="K5644" s="4">
        <v>1.1111110001111099E+44</v>
      </c>
      <c r="L5644" t="s">
        <v>12630</v>
      </c>
      <c r="M5644" t="s">
        <v>24</v>
      </c>
      <c r="N5644" t="s">
        <v>9286</v>
      </c>
      <c r="O5644" t="s">
        <v>25</v>
      </c>
      <c r="P5644" t="s">
        <v>20</v>
      </c>
      <c r="Q5644" t="s">
        <v>6123</v>
      </c>
    </row>
    <row r="5645" spans="1:17" x14ac:dyDescent="0.25">
      <c r="A5645" t="s">
        <v>12629</v>
      </c>
      <c r="B5645" t="s">
        <v>32</v>
      </c>
      <c r="C5645">
        <v>3</v>
      </c>
      <c r="D5645" t="s">
        <v>18</v>
      </c>
      <c r="E5645" t="s">
        <v>42</v>
      </c>
      <c r="F5645" s="1">
        <v>0.41666666666666669</v>
      </c>
      <c r="G5645" t="s">
        <v>9229</v>
      </c>
      <c r="H5645" t="s">
        <v>6120</v>
      </c>
      <c r="I5645">
        <v>60</v>
      </c>
      <c r="J5645">
        <v>20</v>
      </c>
      <c r="K5645" s="4">
        <v>1.1111110001111099E+44</v>
      </c>
      <c r="L5645" t="s">
        <v>12630</v>
      </c>
      <c r="M5645" t="s">
        <v>24</v>
      </c>
      <c r="N5645" t="s">
        <v>9286</v>
      </c>
      <c r="O5645" t="s">
        <v>25</v>
      </c>
      <c r="P5645" t="s">
        <v>20</v>
      </c>
      <c r="Q5645" t="s">
        <v>6124</v>
      </c>
    </row>
    <row r="5646" spans="1:17" x14ac:dyDescent="0.25">
      <c r="A5646" t="s">
        <v>12629</v>
      </c>
      <c r="B5646" t="s">
        <v>32</v>
      </c>
      <c r="C5646">
        <v>4</v>
      </c>
      <c r="D5646" t="s">
        <v>18</v>
      </c>
      <c r="E5646" t="s">
        <v>42</v>
      </c>
      <c r="F5646" s="1">
        <v>0.45833333333333331</v>
      </c>
      <c r="G5646" t="s">
        <v>9217</v>
      </c>
      <c r="H5646" t="s">
        <v>6122</v>
      </c>
      <c r="I5646">
        <v>60</v>
      </c>
      <c r="J5646">
        <v>16</v>
      </c>
      <c r="K5646" s="4">
        <v>1.1111110001111099E+44</v>
      </c>
      <c r="L5646" t="s">
        <v>12630</v>
      </c>
      <c r="M5646" t="s">
        <v>24</v>
      </c>
      <c r="N5646" t="s">
        <v>9286</v>
      </c>
      <c r="O5646" t="s">
        <v>25</v>
      </c>
      <c r="P5646" t="s">
        <v>20</v>
      </c>
      <c r="Q5646" t="s">
        <v>6125</v>
      </c>
    </row>
    <row r="5647" spans="1:17" x14ac:dyDescent="0.25">
      <c r="A5647" t="s">
        <v>12629</v>
      </c>
      <c r="B5647" t="s">
        <v>36</v>
      </c>
      <c r="C5647">
        <v>1</v>
      </c>
      <c r="D5647" t="s">
        <v>18</v>
      </c>
      <c r="E5647" t="s">
        <v>42</v>
      </c>
      <c r="F5647" s="1">
        <v>0.6875</v>
      </c>
      <c r="G5647" t="s">
        <v>9134</v>
      </c>
      <c r="H5647" t="s">
        <v>38</v>
      </c>
      <c r="I5647">
        <v>90</v>
      </c>
      <c r="J5647">
        <v>71</v>
      </c>
      <c r="K5647" s="4">
        <v>9.9999999999999998E+37</v>
      </c>
      <c r="L5647" t="s">
        <v>12630</v>
      </c>
      <c r="M5647" t="s">
        <v>24</v>
      </c>
      <c r="N5647" t="s">
        <v>9286</v>
      </c>
      <c r="O5647" t="s">
        <v>25</v>
      </c>
      <c r="P5647" t="s">
        <v>39</v>
      </c>
      <c r="Q5647" t="s">
        <v>6126</v>
      </c>
    </row>
    <row r="5648" spans="1:17" x14ac:dyDescent="0.25">
      <c r="A5648" t="s">
        <v>12629</v>
      </c>
      <c r="B5648" t="s">
        <v>41</v>
      </c>
      <c r="C5648">
        <v>1</v>
      </c>
      <c r="D5648" t="s">
        <v>18</v>
      </c>
      <c r="E5648" t="s">
        <v>42</v>
      </c>
      <c r="F5648" s="1">
        <v>0.6875</v>
      </c>
      <c r="G5648" t="s">
        <v>9134</v>
      </c>
      <c r="H5648" t="s">
        <v>38</v>
      </c>
      <c r="I5648">
        <v>120</v>
      </c>
      <c r="J5648">
        <v>71</v>
      </c>
      <c r="K5648" s="4">
        <v>1E+30</v>
      </c>
      <c r="L5648" t="s">
        <v>12630</v>
      </c>
      <c r="M5648" t="s">
        <v>24</v>
      </c>
      <c r="N5648" t="s">
        <v>9286</v>
      </c>
      <c r="O5648" t="s">
        <v>25</v>
      </c>
      <c r="P5648" t="s">
        <v>39</v>
      </c>
      <c r="Q5648" t="s">
        <v>6127</v>
      </c>
    </row>
    <row r="5649" spans="1:17" x14ac:dyDescent="0.25">
      <c r="A5649" t="s">
        <v>12631</v>
      </c>
      <c r="B5649" t="s">
        <v>391</v>
      </c>
      <c r="C5649">
        <v>1</v>
      </c>
      <c r="D5649" t="s">
        <v>18</v>
      </c>
      <c r="E5649" t="s">
        <v>19</v>
      </c>
      <c r="F5649" s="1">
        <v>0.5</v>
      </c>
      <c r="G5649" t="s">
        <v>11542</v>
      </c>
      <c r="H5649" t="s">
        <v>38</v>
      </c>
      <c r="I5649">
        <v>60</v>
      </c>
      <c r="J5649">
        <v>37</v>
      </c>
      <c r="K5649" s="4">
        <v>1.1111100111111E+24</v>
      </c>
      <c r="L5649" t="s">
        <v>12632</v>
      </c>
      <c r="M5649" t="s">
        <v>24</v>
      </c>
      <c r="N5649" t="s">
        <v>9286</v>
      </c>
      <c r="O5649" t="s">
        <v>66</v>
      </c>
      <c r="P5649" t="s">
        <v>9372</v>
      </c>
      <c r="Q5649" t="s">
        <v>6128</v>
      </c>
    </row>
    <row r="5650" spans="1:17" x14ac:dyDescent="0.25">
      <c r="A5650" t="s">
        <v>12631</v>
      </c>
      <c r="B5650" t="s">
        <v>17</v>
      </c>
      <c r="C5650">
        <v>1</v>
      </c>
      <c r="D5650" t="s">
        <v>18</v>
      </c>
      <c r="E5650" t="s">
        <v>29</v>
      </c>
      <c r="F5650" s="1">
        <v>0.41666666666666669</v>
      </c>
      <c r="G5650" t="s">
        <v>9209</v>
      </c>
      <c r="H5650" t="s">
        <v>6113</v>
      </c>
      <c r="I5650">
        <v>60</v>
      </c>
      <c r="J5650">
        <v>16</v>
      </c>
      <c r="K5650" s="4">
        <v>1.1111100111111E+24</v>
      </c>
      <c r="L5650" t="s">
        <v>12632</v>
      </c>
      <c r="M5650" t="s">
        <v>24</v>
      </c>
      <c r="N5650" t="s">
        <v>9286</v>
      </c>
      <c r="O5650" t="s">
        <v>66</v>
      </c>
      <c r="P5650" t="s">
        <v>20</v>
      </c>
      <c r="Q5650" t="s">
        <v>6129</v>
      </c>
    </row>
    <row r="5651" spans="1:17" x14ac:dyDescent="0.25">
      <c r="A5651" t="s">
        <v>12631</v>
      </c>
      <c r="B5651" t="s">
        <v>17</v>
      </c>
      <c r="C5651">
        <v>2</v>
      </c>
      <c r="D5651" t="s">
        <v>18</v>
      </c>
      <c r="E5651" t="s">
        <v>29</v>
      </c>
      <c r="F5651" s="1">
        <v>0.45833333333333331</v>
      </c>
      <c r="G5651" t="s">
        <v>9209</v>
      </c>
      <c r="H5651" t="s">
        <v>6113</v>
      </c>
      <c r="I5651">
        <v>60</v>
      </c>
      <c r="J5651">
        <v>21</v>
      </c>
      <c r="K5651" s="4">
        <v>1.1111100111111E+24</v>
      </c>
      <c r="L5651" t="s">
        <v>12632</v>
      </c>
      <c r="M5651" t="s">
        <v>24</v>
      </c>
      <c r="N5651" t="s">
        <v>9286</v>
      </c>
      <c r="O5651" t="s">
        <v>66</v>
      </c>
      <c r="P5651" t="s">
        <v>20</v>
      </c>
      <c r="Q5651" t="s">
        <v>6130</v>
      </c>
    </row>
    <row r="5652" spans="1:17" x14ac:dyDescent="0.25">
      <c r="A5652" t="s">
        <v>12631</v>
      </c>
      <c r="B5652" t="s">
        <v>28</v>
      </c>
      <c r="C5652">
        <v>1</v>
      </c>
      <c r="D5652" t="s">
        <v>18</v>
      </c>
      <c r="E5652" t="s">
        <v>33</v>
      </c>
      <c r="F5652" s="1">
        <v>0.41666666666666669</v>
      </c>
      <c r="G5652" t="s">
        <v>9198</v>
      </c>
      <c r="H5652" t="s">
        <v>6120</v>
      </c>
      <c r="I5652">
        <v>60</v>
      </c>
      <c r="J5652">
        <v>19</v>
      </c>
      <c r="K5652" s="4">
        <v>1.1111100111111E+24</v>
      </c>
      <c r="L5652" t="s">
        <v>12632</v>
      </c>
      <c r="M5652" t="s">
        <v>24</v>
      </c>
      <c r="N5652" t="s">
        <v>9286</v>
      </c>
      <c r="O5652" t="s">
        <v>66</v>
      </c>
      <c r="P5652" t="s">
        <v>20</v>
      </c>
      <c r="Q5652" t="s">
        <v>6131</v>
      </c>
    </row>
    <row r="5653" spans="1:17" x14ac:dyDescent="0.25">
      <c r="A5653" t="s">
        <v>12631</v>
      </c>
      <c r="B5653" t="s">
        <v>28</v>
      </c>
      <c r="C5653">
        <v>2</v>
      </c>
      <c r="D5653" t="s">
        <v>18</v>
      </c>
      <c r="E5653" t="s">
        <v>33</v>
      </c>
      <c r="F5653" s="1">
        <v>0.45833333333333331</v>
      </c>
      <c r="G5653" t="s">
        <v>9198</v>
      </c>
      <c r="H5653" t="s">
        <v>6120</v>
      </c>
      <c r="I5653">
        <v>60</v>
      </c>
      <c r="J5653">
        <v>17</v>
      </c>
      <c r="K5653" s="4">
        <v>1.1111100111111E+24</v>
      </c>
      <c r="L5653" t="s">
        <v>12632</v>
      </c>
      <c r="M5653" t="s">
        <v>24</v>
      </c>
      <c r="N5653" t="s">
        <v>9286</v>
      </c>
      <c r="O5653" t="s">
        <v>66</v>
      </c>
      <c r="P5653" t="s">
        <v>20</v>
      </c>
      <c r="Q5653" t="s">
        <v>6132</v>
      </c>
    </row>
    <row r="5654" spans="1:17" x14ac:dyDescent="0.25">
      <c r="A5654" t="s">
        <v>12631</v>
      </c>
      <c r="B5654" t="s">
        <v>32</v>
      </c>
      <c r="C5654">
        <v>1</v>
      </c>
      <c r="D5654" t="s">
        <v>18</v>
      </c>
      <c r="E5654" t="s">
        <v>42</v>
      </c>
      <c r="F5654" s="1">
        <v>0.41666666666666669</v>
      </c>
      <c r="G5654" t="s">
        <v>9182</v>
      </c>
      <c r="H5654" t="s">
        <v>6113</v>
      </c>
      <c r="I5654">
        <v>60</v>
      </c>
      <c r="J5654">
        <v>20</v>
      </c>
      <c r="K5654" s="4">
        <v>1.1111100111111E+24</v>
      </c>
      <c r="L5654" t="s">
        <v>12632</v>
      </c>
      <c r="M5654" t="s">
        <v>24</v>
      </c>
      <c r="N5654" t="s">
        <v>9286</v>
      </c>
      <c r="O5654" t="s">
        <v>66</v>
      </c>
      <c r="P5654" t="s">
        <v>20</v>
      </c>
      <c r="Q5654" t="s">
        <v>6133</v>
      </c>
    </row>
    <row r="5655" spans="1:17" x14ac:dyDescent="0.25">
      <c r="A5655" t="s">
        <v>12631</v>
      </c>
      <c r="B5655" t="s">
        <v>32</v>
      </c>
      <c r="C5655">
        <v>2</v>
      </c>
      <c r="D5655" t="s">
        <v>18</v>
      </c>
      <c r="E5655" t="s">
        <v>42</v>
      </c>
      <c r="F5655" s="1">
        <v>0.45833333333333331</v>
      </c>
      <c r="G5655" t="s">
        <v>9182</v>
      </c>
      <c r="H5655" t="s">
        <v>6113</v>
      </c>
      <c r="I5655">
        <v>60</v>
      </c>
      <c r="J5655">
        <v>17</v>
      </c>
      <c r="K5655" s="4">
        <v>1.1111100111111E+24</v>
      </c>
      <c r="L5655" t="s">
        <v>12632</v>
      </c>
      <c r="M5655" t="s">
        <v>24</v>
      </c>
      <c r="N5655" t="s">
        <v>9286</v>
      </c>
      <c r="O5655" t="s">
        <v>66</v>
      </c>
      <c r="P5655" t="s">
        <v>20</v>
      </c>
      <c r="Q5655" t="s">
        <v>6134</v>
      </c>
    </row>
    <row r="5656" spans="1:17" x14ac:dyDescent="0.25">
      <c r="A5656" t="s">
        <v>12631</v>
      </c>
      <c r="B5656" t="s">
        <v>479</v>
      </c>
      <c r="C5656">
        <v>1</v>
      </c>
      <c r="D5656" t="s">
        <v>18</v>
      </c>
      <c r="E5656" t="s">
        <v>37</v>
      </c>
      <c r="F5656" s="1">
        <v>0.45833333333333331</v>
      </c>
      <c r="G5656" t="s">
        <v>9201</v>
      </c>
      <c r="H5656" t="s">
        <v>6122</v>
      </c>
      <c r="I5656">
        <v>60</v>
      </c>
      <c r="J5656">
        <v>19</v>
      </c>
      <c r="K5656" s="4">
        <v>1.1111100111111E+24</v>
      </c>
      <c r="L5656" t="s">
        <v>12632</v>
      </c>
      <c r="M5656" t="s">
        <v>24</v>
      </c>
      <c r="N5656" t="s">
        <v>9286</v>
      </c>
      <c r="O5656" t="s">
        <v>66</v>
      </c>
      <c r="P5656" t="s">
        <v>20</v>
      </c>
      <c r="Q5656" t="s">
        <v>6135</v>
      </c>
    </row>
    <row r="5657" spans="1:17" x14ac:dyDescent="0.25">
      <c r="A5657" t="s">
        <v>12631</v>
      </c>
      <c r="B5657" t="s">
        <v>479</v>
      </c>
      <c r="C5657">
        <v>2</v>
      </c>
      <c r="D5657" t="s">
        <v>18</v>
      </c>
      <c r="E5657" t="s">
        <v>37</v>
      </c>
      <c r="F5657" s="1">
        <v>0.54166666666666663</v>
      </c>
      <c r="G5657" t="s">
        <v>9195</v>
      </c>
      <c r="H5657" t="s">
        <v>6122</v>
      </c>
      <c r="I5657">
        <v>60</v>
      </c>
      <c r="J5657">
        <v>18</v>
      </c>
      <c r="K5657" s="4">
        <v>1.1111100111111E+24</v>
      </c>
      <c r="L5657" t="s">
        <v>12632</v>
      </c>
      <c r="M5657" t="s">
        <v>24</v>
      </c>
      <c r="N5657" t="s">
        <v>9286</v>
      </c>
      <c r="O5657" t="s">
        <v>66</v>
      </c>
      <c r="P5657" t="s">
        <v>20</v>
      </c>
      <c r="Q5657" t="s">
        <v>6136</v>
      </c>
    </row>
    <row r="5658" spans="1:17" x14ac:dyDescent="0.25">
      <c r="A5658" t="s">
        <v>12631</v>
      </c>
      <c r="B5658" t="s">
        <v>36</v>
      </c>
      <c r="C5658">
        <v>1</v>
      </c>
      <c r="D5658" t="s">
        <v>18</v>
      </c>
      <c r="E5658" t="s">
        <v>37</v>
      </c>
      <c r="F5658" s="1">
        <v>0.6875</v>
      </c>
      <c r="G5658" t="s">
        <v>9282</v>
      </c>
      <c r="H5658" t="s">
        <v>6113</v>
      </c>
      <c r="I5658">
        <v>120</v>
      </c>
      <c r="J5658">
        <v>36</v>
      </c>
      <c r="K5658" s="4">
        <v>1E+19</v>
      </c>
      <c r="L5658" t="s">
        <v>12632</v>
      </c>
      <c r="M5658" t="s">
        <v>24</v>
      </c>
      <c r="N5658" t="s">
        <v>9286</v>
      </c>
      <c r="O5658" t="s">
        <v>66</v>
      </c>
      <c r="P5658" t="s">
        <v>39</v>
      </c>
      <c r="Q5658" t="s">
        <v>6137</v>
      </c>
    </row>
    <row r="5659" spans="1:17" x14ac:dyDescent="0.25">
      <c r="A5659" t="s">
        <v>12633</v>
      </c>
      <c r="B5659" t="s">
        <v>17</v>
      </c>
      <c r="C5659">
        <v>1</v>
      </c>
      <c r="D5659" t="s">
        <v>18</v>
      </c>
      <c r="E5659" t="s">
        <v>19</v>
      </c>
      <c r="F5659" s="1">
        <v>0.45833333333333331</v>
      </c>
      <c r="G5659" t="s">
        <v>9214</v>
      </c>
      <c r="H5659" t="s">
        <v>6107</v>
      </c>
      <c r="I5659">
        <v>60</v>
      </c>
      <c r="J5659">
        <v>41</v>
      </c>
      <c r="K5659" s="4">
        <v>1.1111100111111E+24</v>
      </c>
      <c r="L5659" t="s">
        <v>12634</v>
      </c>
      <c r="M5659" t="s">
        <v>24</v>
      </c>
      <c r="N5659" t="s">
        <v>9286</v>
      </c>
      <c r="O5659" t="s">
        <v>66</v>
      </c>
      <c r="P5659" t="s">
        <v>20</v>
      </c>
      <c r="Q5659" t="s">
        <v>6138</v>
      </c>
    </row>
    <row r="5660" spans="1:17" x14ac:dyDescent="0.25">
      <c r="A5660" t="s">
        <v>12633</v>
      </c>
      <c r="B5660" t="s">
        <v>28</v>
      </c>
      <c r="C5660">
        <v>1</v>
      </c>
      <c r="D5660" t="s">
        <v>18</v>
      </c>
      <c r="E5660" t="s">
        <v>33</v>
      </c>
      <c r="F5660" s="1">
        <v>0.41666666666666669</v>
      </c>
      <c r="G5660" t="s">
        <v>9214</v>
      </c>
      <c r="H5660" t="s">
        <v>6107</v>
      </c>
      <c r="I5660">
        <v>60</v>
      </c>
      <c r="J5660">
        <v>41</v>
      </c>
      <c r="K5660" s="4">
        <v>1.1111100111111E+24</v>
      </c>
      <c r="L5660" t="s">
        <v>12634</v>
      </c>
      <c r="M5660" t="s">
        <v>24</v>
      </c>
      <c r="N5660" t="s">
        <v>9286</v>
      </c>
      <c r="O5660" t="s">
        <v>66</v>
      </c>
      <c r="P5660" t="s">
        <v>20</v>
      </c>
      <c r="Q5660" t="s">
        <v>6139</v>
      </c>
    </row>
    <row r="5661" spans="1:17" x14ac:dyDescent="0.25">
      <c r="A5661" t="s">
        <v>12633</v>
      </c>
      <c r="B5661" t="s">
        <v>32</v>
      </c>
      <c r="C5661">
        <v>1</v>
      </c>
      <c r="D5661" t="s">
        <v>18</v>
      </c>
      <c r="E5661" t="s">
        <v>42</v>
      </c>
      <c r="F5661" s="1">
        <v>0.45833333333333331</v>
      </c>
      <c r="G5661" t="s">
        <v>9214</v>
      </c>
      <c r="H5661" t="s">
        <v>6107</v>
      </c>
      <c r="I5661">
        <v>60</v>
      </c>
      <c r="J5661">
        <v>41</v>
      </c>
      <c r="K5661" s="4">
        <v>1.1111100111111E+24</v>
      </c>
      <c r="L5661" t="s">
        <v>12634</v>
      </c>
      <c r="M5661" t="s">
        <v>24</v>
      </c>
      <c r="N5661" t="s">
        <v>9286</v>
      </c>
      <c r="O5661" t="s">
        <v>66</v>
      </c>
      <c r="P5661" t="s">
        <v>20</v>
      </c>
      <c r="Q5661" t="s">
        <v>6140</v>
      </c>
    </row>
    <row r="5662" spans="1:17" x14ac:dyDescent="0.25">
      <c r="A5662" t="s">
        <v>12635</v>
      </c>
      <c r="B5662" t="s">
        <v>391</v>
      </c>
      <c r="C5662">
        <v>1</v>
      </c>
      <c r="D5662" t="s">
        <v>18</v>
      </c>
      <c r="E5662" t="s">
        <v>19</v>
      </c>
      <c r="F5662" s="1">
        <v>0.5</v>
      </c>
      <c r="G5662" t="s">
        <v>11542</v>
      </c>
      <c r="H5662" t="s">
        <v>6120</v>
      </c>
      <c r="I5662">
        <v>60</v>
      </c>
      <c r="J5662">
        <v>0</v>
      </c>
      <c r="K5662" s="4">
        <v>1.1111010001111099E+44</v>
      </c>
      <c r="L5662" t="s">
        <v>38</v>
      </c>
      <c r="M5662" t="s">
        <v>24</v>
      </c>
      <c r="N5662" t="s">
        <v>9286</v>
      </c>
      <c r="O5662" t="s">
        <v>25</v>
      </c>
      <c r="P5662" t="s">
        <v>9372</v>
      </c>
      <c r="Q5662" t="s">
        <v>6141</v>
      </c>
    </row>
    <row r="5663" spans="1:17" x14ac:dyDescent="0.25">
      <c r="A5663" t="s">
        <v>12635</v>
      </c>
      <c r="B5663" t="s">
        <v>391</v>
      </c>
      <c r="C5663">
        <v>2</v>
      </c>
      <c r="D5663" t="s">
        <v>18</v>
      </c>
      <c r="E5663" t="s">
        <v>19</v>
      </c>
      <c r="F5663" s="1">
        <v>0.58333333333333337</v>
      </c>
      <c r="G5663" t="s">
        <v>11542</v>
      </c>
      <c r="H5663" t="s">
        <v>6120</v>
      </c>
      <c r="I5663">
        <v>60</v>
      </c>
      <c r="J5663">
        <v>1</v>
      </c>
      <c r="K5663" s="4">
        <v>1.1111010001111099E+44</v>
      </c>
      <c r="L5663" t="s">
        <v>38</v>
      </c>
      <c r="M5663" t="s">
        <v>24</v>
      </c>
      <c r="N5663" t="s">
        <v>9286</v>
      </c>
      <c r="O5663" t="s">
        <v>25</v>
      </c>
      <c r="P5663" t="s">
        <v>9372</v>
      </c>
      <c r="Q5663" t="s">
        <v>6142</v>
      </c>
    </row>
    <row r="5664" spans="1:17" x14ac:dyDescent="0.25">
      <c r="A5664" t="s">
        <v>12635</v>
      </c>
      <c r="B5664" t="s">
        <v>17</v>
      </c>
      <c r="C5664">
        <v>1</v>
      </c>
      <c r="D5664" t="s">
        <v>18</v>
      </c>
      <c r="E5664" t="s">
        <v>29</v>
      </c>
      <c r="F5664" s="1">
        <v>0.5</v>
      </c>
      <c r="G5664" t="s">
        <v>9159</v>
      </c>
      <c r="H5664" t="s">
        <v>6108</v>
      </c>
      <c r="I5664">
        <v>60</v>
      </c>
      <c r="J5664">
        <v>1</v>
      </c>
      <c r="K5664" s="4">
        <v>1.1111010001111099E+44</v>
      </c>
      <c r="L5664" t="s">
        <v>38</v>
      </c>
      <c r="M5664" t="s">
        <v>24</v>
      </c>
      <c r="N5664" t="s">
        <v>9286</v>
      </c>
      <c r="O5664" t="s">
        <v>25</v>
      </c>
      <c r="P5664" t="s">
        <v>20</v>
      </c>
      <c r="Q5664" t="s">
        <v>6143</v>
      </c>
    </row>
    <row r="5665" spans="1:17" x14ac:dyDescent="0.25">
      <c r="A5665" t="s">
        <v>12635</v>
      </c>
      <c r="B5665" t="s">
        <v>28</v>
      </c>
      <c r="C5665">
        <v>1</v>
      </c>
      <c r="D5665" t="s">
        <v>18</v>
      </c>
      <c r="E5665" t="s">
        <v>33</v>
      </c>
      <c r="F5665" s="1">
        <v>0.5</v>
      </c>
      <c r="G5665" t="s">
        <v>9202</v>
      </c>
      <c r="H5665" t="s">
        <v>6122</v>
      </c>
      <c r="I5665">
        <v>60</v>
      </c>
      <c r="J5665">
        <v>0</v>
      </c>
      <c r="K5665" s="4">
        <v>1.1111110001111099E+44</v>
      </c>
      <c r="L5665" t="s">
        <v>38</v>
      </c>
      <c r="M5665" t="s">
        <v>24</v>
      </c>
      <c r="N5665" t="s">
        <v>9286</v>
      </c>
      <c r="O5665" t="s">
        <v>25</v>
      </c>
      <c r="P5665" t="s">
        <v>20</v>
      </c>
      <c r="Q5665" t="s">
        <v>6144</v>
      </c>
    </row>
    <row r="5666" spans="1:17" x14ac:dyDescent="0.25">
      <c r="A5666" t="s">
        <v>12635</v>
      </c>
      <c r="B5666" t="s">
        <v>28</v>
      </c>
      <c r="C5666">
        <v>2</v>
      </c>
      <c r="D5666" t="s">
        <v>18</v>
      </c>
      <c r="E5666" t="s">
        <v>33</v>
      </c>
      <c r="F5666" s="1">
        <v>0.45833333333333331</v>
      </c>
      <c r="G5666" t="s">
        <v>9247</v>
      </c>
      <c r="H5666" t="s">
        <v>6122</v>
      </c>
      <c r="I5666">
        <v>60</v>
      </c>
      <c r="J5666">
        <v>1</v>
      </c>
      <c r="K5666" s="4">
        <v>1.1111110001111099E+44</v>
      </c>
      <c r="L5666" t="s">
        <v>38</v>
      </c>
      <c r="M5666" t="s">
        <v>24</v>
      </c>
      <c r="N5666" t="s">
        <v>9286</v>
      </c>
      <c r="O5666" t="s">
        <v>25</v>
      </c>
      <c r="P5666" t="s">
        <v>20</v>
      </c>
      <c r="Q5666" t="s">
        <v>6145</v>
      </c>
    </row>
    <row r="5667" spans="1:17" x14ac:dyDescent="0.25">
      <c r="A5667" t="s">
        <v>12635</v>
      </c>
      <c r="B5667" t="s">
        <v>32</v>
      </c>
      <c r="C5667">
        <v>1</v>
      </c>
      <c r="D5667" t="s">
        <v>18</v>
      </c>
      <c r="E5667" t="s">
        <v>42</v>
      </c>
      <c r="F5667" s="1">
        <v>0.58333333333333337</v>
      </c>
      <c r="G5667" t="s">
        <v>9247</v>
      </c>
      <c r="H5667" t="s">
        <v>6122</v>
      </c>
      <c r="I5667">
        <v>60</v>
      </c>
      <c r="J5667">
        <v>1</v>
      </c>
      <c r="K5667" s="4">
        <v>1.1111110001111099E+44</v>
      </c>
      <c r="L5667" t="s">
        <v>38</v>
      </c>
      <c r="M5667" t="s">
        <v>24</v>
      </c>
      <c r="N5667" t="s">
        <v>9286</v>
      </c>
      <c r="O5667" t="s">
        <v>25</v>
      </c>
      <c r="P5667" t="s">
        <v>20</v>
      </c>
      <c r="Q5667" t="s">
        <v>6146</v>
      </c>
    </row>
    <row r="5668" spans="1:17" x14ac:dyDescent="0.25">
      <c r="A5668" t="s">
        <v>12635</v>
      </c>
      <c r="B5668" t="s">
        <v>32</v>
      </c>
      <c r="C5668">
        <v>2</v>
      </c>
      <c r="D5668" t="s">
        <v>18</v>
      </c>
      <c r="E5668" t="s">
        <v>42</v>
      </c>
      <c r="F5668" s="1">
        <v>0.66666666666666663</v>
      </c>
      <c r="G5668" t="s">
        <v>9247</v>
      </c>
      <c r="H5668" t="s">
        <v>6122</v>
      </c>
      <c r="I5668">
        <v>60</v>
      </c>
      <c r="J5668">
        <v>0</v>
      </c>
      <c r="K5668" s="4">
        <v>1.1111110001111099E+44</v>
      </c>
      <c r="L5668" t="s">
        <v>38</v>
      </c>
      <c r="M5668" t="s">
        <v>24</v>
      </c>
      <c r="N5668" t="s">
        <v>9286</v>
      </c>
      <c r="O5668" t="s">
        <v>25</v>
      </c>
      <c r="P5668" t="s">
        <v>20</v>
      </c>
      <c r="Q5668" t="s">
        <v>6147</v>
      </c>
    </row>
    <row r="5669" spans="1:17" x14ac:dyDescent="0.25">
      <c r="A5669" t="s">
        <v>12635</v>
      </c>
      <c r="B5669" t="s">
        <v>479</v>
      </c>
      <c r="C5669">
        <v>1</v>
      </c>
      <c r="D5669" t="s">
        <v>18</v>
      </c>
      <c r="E5669" t="s">
        <v>37</v>
      </c>
      <c r="F5669" s="1">
        <v>0.5</v>
      </c>
      <c r="G5669" t="s">
        <v>9229</v>
      </c>
      <c r="H5669" t="s">
        <v>6122</v>
      </c>
      <c r="I5669">
        <v>60</v>
      </c>
      <c r="J5669">
        <v>1</v>
      </c>
      <c r="K5669" s="4">
        <v>1.11101100011111E+44</v>
      </c>
      <c r="L5669" t="s">
        <v>38</v>
      </c>
      <c r="M5669" t="s">
        <v>24</v>
      </c>
      <c r="N5669" t="s">
        <v>9286</v>
      </c>
      <c r="O5669" t="s">
        <v>25</v>
      </c>
      <c r="P5669" t="s">
        <v>20</v>
      </c>
      <c r="Q5669" t="s">
        <v>6148</v>
      </c>
    </row>
    <row r="5670" spans="1:17" x14ac:dyDescent="0.25">
      <c r="A5670" t="s">
        <v>12635</v>
      </c>
      <c r="B5670" t="s">
        <v>479</v>
      </c>
      <c r="C5670">
        <v>2</v>
      </c>
      <c r="D5670" t="s">
        <v>18</v>
      </c>
      <c r="E5670" t="s">
        <v>37</v>
      </c>
      <c r="F5670" s="1">
        <v>0.54166666666666663</v>
      </c>
      <c r="G5670" t="s">
        <v>9235</v>
      </c>
      <c r="H5670" t="s">
        <v>6122</v>
      </c>
      <c r="I5670">
        <v>60</v>
      </c>
      <c r="J5670">
        <v>0</v>
      </c>
      <c r="K5670" s="4">
        <v>1.11101100011111E+44</v>
      </c>
      <c r="L5670" t="s">
        <v>38</v>
      </c>
      <c r="M5670" t="s">
        <v>24</v>
      </c>
      <c r="N5670" t="s">
        <v>9286</v>
      </c>
      <c r="O5670" t="s">
        <v>25</v>
      </c>
      <c r="P5670" t="s">
        <v>20</v>
      </c>
      <c r="Q5670" t="s">
        <v>6149</v>
      </c>
    </row>
    <row r="5671" spans="1:17" x14ac:dyDescent="0.25">
      <c r="A5671" t="s">
        <v>12635</v>
      </c>
      <c r="B5671" t="s">
        <v>36</v>
      </c>
      <c r="C5671">
        <v>1</v>
      </c>
      <c r="D5671" t="s">
        <v>18</v>
      </c>
      <c r="E5671" t="s">
        <v>37</v>
      </c>
      <c r="F5671" s="1">
        <v>0.70833333333333337</v>
      </c>
      <c r="G5671" t="s">
        <v>9358</v>
      </c>
      <c r="H5671" t="s">
        <v>6120</v>
      </c>
      <c r="I5671">
        <v>90</v>
      </c>
      <c r="J5671">
        <v>1</v>
      </c>
      <c r="K5671" s="4">
        <v>9.9999999999999998E+37</v>
      </c>
      <c r="L5671" t="s">
        <v>38</v>
      </c>
      <c r="M5671" t="s">
        <v>24</v>
      </c>
      <c r="N5671" t="s">
        <v>9286</v>
      </c>
      <c r="O5671" t="s">
        <v>25</v>
      </c>
      <c r="P5671" t="s">
        <v>39</v>
      </c>
      <c r="Q5671" t="s">
        <v>6150</v>
      </c>
    </row>
    <row r="5672" spans="1:17" x14ac:dyDescent="0.25">
      <c r="A5672" t="s">
        <v>12635</v>
      </c>
      <c r="B5672" t="s">
        <v>41</v>
      </c>
      <c r="C5672">
        <v>1</v>
      </c>
      <c r="D5672" t="s">
        <v>18</v>
      </c>
      <c r="E5672" t="s">
        <v>37</v>
      </c>
      <c r="F5672" s="1">
        <v>0.70833333333333337</v>
      </c>
      <c r="G5672" t="s">
        <v>9358</v>
      </c>
      <c r="H5672" t="s">
        <v>6120</v>
      </c>
      <c r="I5672">
        <v>90</v>
      </c>
      <c r="J5672">
        <v>1</v>
      </c>
      <c r="K5672" s="4">
        <v>1E+30</v>
      </c>
      <c r="L5672" t="s">
        <v>38</v>
      </c>
      <c r="M5672" t="s">
        <v>24</v>
      </c>
      <c r="N5672" t="s">
        <v>9286</v>
      </c>
      <c r="O5672" t="s">
        <v>25</v>
      </c>
      <c r="P5672" t="s">
        <v>39</v>
      </c>
      <c r="Q5672" t="s">
        <v>6151</v>
      </c>
    </row>
    <row r="5673" spans="1:17" x14ac:dyDescent="0.25">
      <c r="A5673" t="s">
        <v>12636</v>
      </c>
      <c r="B5673" t="s">
        <v>391</v>
      </c>
      <c r="C5673">
        <v>1</v>
      </c>
      <c r="D5673" t="s">
        <v>18</v>
      </c>
      <c r="E5673" t="s">
        <v>19</v>
      </c>
      <c r="F5673" s="1">
        <v>0.5</v>
      </c>
      <c r="G5673" t="s">
        <v>11542</v>
      </c>
      <c r="H5673" t="s">
        <v>6120</v>
      </c>
      <c r="I5673">
        <v>60</v>
      </c>
      <c r="J5673">
        <v>18</v>
      </c>
      <c r="K5673" s="4">
        <v>1.1111010001111099E+44</v>
      </c>
      <c r="L5673" t="s">
        <v>38</v>
      </c>
      <c r="M5673" t="s">
        <v>24</v>
      </c>
      <c r="N5673" t="s">
        <v>9286</v>
      </c>
      <c r="O5673" t="s">
        <v>331</v>
      </c>
      <c r="P5673" t="s">
        <v>9372</v>
      </c>
      <c r="Q5673" t="s">
        <v>6152</v>
      </c>
    </row>
    <row r="5674" spans="1:17" x14ac:dyDescent="0.25">
      <c r="A5674" t="s">
        <v>12636</v>
      </c>
      <c r="B5674" t="s">
        <v>391</v>
      </c>
      <c r="C5674">
        <v>2</v>
      </c>
      <c r="D5674" t="s">
        <v>18</v>
      </c>
      <c r="E5674" t="s">
        <v>19</v>
      </c>
      <c r="F5674" s="1">
        <v>0.58333333333333337</v>
      </c>
      <c r="G5674" t="s">
        <v>11542</v>
      </c>
      <c r="H5674" t="s">
        <v>6120</v>
      </c>
      <c r="I5674">
        <v>60</v>
      </c>
      <c r="J5674">
        <v>19</v>
      </c>
      <c r="K5674" s="4">
        <v>1.1111010001111099E+44</v>
      </c>
      <c r="L5674" t="s">
        <v>38</v>
      </c>
      <c r="M5674" t="s">
        <v>24</v>
      </c>
      <c r="N5674" t="s">
        <v>9286</v>
      </c>
      <c r="O5674" t="s">
        <v>331</v>
      </c>
      <c r="P5674" t="s">
        <v>9372</v>
      </c>
      <c r="Q5674" t="s">
        <v>6153</v>
      </c>
    </row>
    <row r="5675" spans="1:17" x14ac:dyDescent="0.25">
      <c r="A5675" t="s">
        <v>12636</v>
      </c>
      <c r="B5675" t="s">
        <v>3402</v>
      </c>
      <c r="C5675">
        <v>1</v>
      </c>
      <c r="D5675" t="s">
        <v>18</v>
      </c>
      <c r="E5675" t="s">
        <v>19</v>
      </c>
      <c r="F5675" s="1">
        <v>0.45833333333333331</v>
      </c>
      <c r="G5675" t="s">
        <v>11542</v>
      </c>
      <c r="H5675" t="s">
        <v>6120</v>
      </c>
      <c r="I5675">
        <v>60</v>
      </c>
      <c r="J5675">
        <v>15</v>
      </c>
      <c r="K5675" s="4">
        <v>1.1111100111111E+24</v>
      </c>
      <c r="L5675" t="s">
        <v>38</v>
      </c>
      <c r="M5675" t="s">
        <v>24</v>
      </c>
      <c r="N5675" t="s">
        <v>9286</v>
      </c>
      <c r="O5675" t="s">
        <v>331</v>
      </c>
      <c r="P5675" t="s">
        <v>9372</v>
      </c>
      <c r="Q5675" t="s">
        <v>6154</v>
      </c>
    </row>
    <row r="5676" spans="1:17" x14ac:dyDescent="0.25">
      <c r="A5676" t="s">
        <v>12636</v>
      </c>
      <c r="B5676" t="s">
        <v>3402</v>
      </c>
      <c r="C5676">
        <v>2</v>
      </c>
      <c r="D5676" t="s">
        <v>18</v>
      </c>
      <c r="E5676" t="s">
        <v>19</v>
      </c>
      <c r="F5676" s="1">
        <v>0.54166666666666663</v>
      </c>
      <c r="G5676" t="s">
        <v>11542</v>
      </c>
      <c r="H5676" t="s">
        <v>6120</v>
      </c>
      <c r="I5676">
        <v>60</v>
      </c>
      <c r="J5676">
        <v>23</v>
      </c>
      <c r="K5676" s="4">
        <v>1.1111100111111E+24</v>
      </c>
      <c r="L5676" t="s">
        <v>38</v>
      </c>
      <c r="M5676" t="s">
        <v>24</v>
      </c>
      <c r="N5676" t="s">
        <v>9286</v>
      </c>
      <c r="O5676" t="s">
        <v>331</v>
      </c>
      <c r="P5676" t="s">
        <v>9372</v>
      </c>
      <c r="Q5676" t="s">
        <v>6155</v>
      </c>
    </row>
    <row r="5677" spans="1:17" x14ac:dyDescent="0.25">
      <c r="A5677" t="s">
        <v>12636</v>
      </c>
      <c r="B5677" t="s">
        <v>17</v>
      </c>
      <c r="C5677">
        <v>1</v>
      </c>
      <c r="D5677" t="s">
        <v>18</v>
      </c>
      <c r="E5677" t="s">
        <v>29</v>
      </c>
      <c r="F5677" s="1">
        <v>0.5</v>
      </c>
      <c r="G5677" t="s">
        <v>9159</v>
      </c>
      <c r="H5677" t="s">
        <v>6108</v>
      </c>
      <c r="I5677">
        <v>60</v>
      </c>
      <c r="J5677">
        <v>38</v>
      </c>
      <c r="K5677" s="4">
        <v>1.1111010001111099E+44</v>
      </c>
      <c r="L5677" t="s">
        <v>38</v>
      </c>
      <c r="M5677" t="s">
        <v>24</v>
      </c>
      <c r="N5677" t="s">
        <v>9286</v>
      </c>
      <c r="O5677" t="s">
        <v>331</v>
      </c>
      <c r="P5677" t="s">
        <v>20</v>
      </c>
      <c r="Q5677" t="s">
        <v>6156</v>
      </c>
    </row>
    <row r="5678" spans="1:17" x14ac:dyDescent="0.25">
      <c r="A5678" t="s">
        <v>12636</v>
      </c>
      <c r="B5678" t="s">
        <v>28</v>
      </c>
      <c r="C5678">
        <v>1</v>
      </c>
      <c r="D5678" t="s">
        <v>18</v>
      </c>
      <c r="E5678" t="s">
        <v>33</v>
      </c>
      <c r="F5678" s="1">
        <v>0.5</v>
      </c>
      <c r="G5678" t="s">
        <v>9202</v>
      </c>
      <c r="H5678" t="s">
        <v>6122</v>
      </c>
      <c r="I5678">
        <v>60</v>
      </c>
      <c r="J5678">
        <v>16</v>
      </c>
      <c r="K5678" s="4">
        <v>1.1111110001111099E+44</v>
      </c>
      <c r="L5678" t="s">
        <v>38</v>
      </c>
      <c r="M5678" t="s">
        <v>24</v>
      </c>
      <c r="N5678" t="s">
        <v>9286</v>
      </c>
      <c r="O5678" t="s">
        <v>331</v>
      </c>
      <c r="P5678" t="s">
        <v>20</v>
      </c>
      <c r="Q5678" t="s">
        <v>6157</v>
      </c>
    </row>
    <row r="5679" spans="1:17" x14ac:dyDescent="0.25">
      <c r="A5679" t="s">
        <v>12636</v>
      </c>
      <c r="B5679" t="s">
        <v>28</v>
      </c>
      <c r="C5679">
        <v>2</v>
      </c>
      <c r="D5679" t="s">
        <v>18</v>
      </c>
      <c r="E5679" t="s">
        <v>33</v>
      </c>
      <c r="F5679" s="1">
        <v>0.45833333333333331</v>
      </c>
      <c r="G5679" t="s">
        <v>9247</v>
      </c>
      <c r="H5679" t="s">
        <v>6122</v>
      </c>
      <c r="I5679">
        <v>60</v>
      </c>
      <c r="J5679">
        <v>20</v>
      </c>
      <c r="K5679" s="4">
        <v>1.1111110001111099E+44</v>
      </c>
      <c r="L5679" t="s">
        <v>38</v>
      </c>
      <c r="M5679" t="s">
        <v>24</v>
      </c>
      <c r="N5679" t="s">
        <v>9286</v>
      </c>
      <c r="O5679" t="s">
        <v>331</v>
      </c>
      <c r="P5679" t="s">
        <v>20</v>
      </c>
      <c r="Q5679" t="s">
        <v>6158</v>
      </c>
    </row>
    <row r="5680" spans="1:17" x14ac:dyDescent="0.25">
      <c r="A5680" t="s">
        <v>12636</v>
      </c>
      <c r="B5680" t="s">
        <v>32</v>
      </c>
      <c r="C5680">
        <v>1</v>
      </c>
      <c r="D5680" t="s">
        <v>18</v>
      </c>
      <c r="E5680" t="s">
        <v>42</v>
      </c>
      <c r="F5680" s="1">
        <v>0.58333333333333337</v>
      </c>
      <c r="G5680" t="s">
        <v>9247</v>
      </c>
      <c r="H5680" t="s">
        <v>6122</v>
      </c>
      <c r="I5680">
        <v>60</v>
      </c>
      <c r="J5680">
        <v>20</v>
      </c>
      <c r="K5680" s="4">
        <v>1.1111110001111099E+44</v>
      </c>
      <c r="L5680" t="s">
        <v>38</v>
      </c>
      <c r="M5680" t="s">
        <v>24</v>
      </c>
      <c r="N5680" t="s">
        <v>9286</v>
      </c>
      <c r="O5680" t="s">
        <v>331</v>
      </c>
      <c r="P5680" t="s">
        <v>20</v>
      </c>
      <c r="Q5680" t="s">
        <v>6159</v>
      </c>
    </row>
    <row r="5681" spans="1:17" x14ac:dyDescent="0.25">
      <c r="A5681" t="s">
        <v>12636</v>
      </c>
      <c r="B5681" t="s">
        <v>32</v>
      </c>
      <c r="C5681">
        <v>2</v>
      </c>
      <c r="D5681" t="s">
        <v>18</v>
      </c>
      <c r="E5681" t="s">
        <v>42</v>
      </c>
      <c r="F5681" s="1">
        <v>0.66666666666666663</v>
      </c>
      <c r="G5681" t="s">
        <v>9247</v>
      </c>
      <c r="H5681" t="s">
        <v>6122</v>
      </c>
      <c r="I5681">
        <v>60</v>
      </c>
      <c r="J5681">
        <v>17</v>
      </c>
      <c r="K5681" s="4">
        <v>1.1111110001111099E+44</v>
      </c>
      <c r="L5681" t="s">
        <v>38</v>
      </c>
      <c r="M5681" t="s">
        <v>24</v>
      </c>
      <c r="N5681" t="s">
        <v>9286</v>
      </c>
      <c r="O5681" t="s">
        <v>331</v>
      </c>
      <c r="P5681" t="s">
        <v>20</v>
      </c>
      <c r="Q5681" t="s">
        <v>6160</v>
      </c>
    </row>
    <row r="5682" spans="1:17" x14ac:dyDescent="0.25">
      <c r="A5682" t="s">
        <v>12636</v>
      </c>
      <c r="B5682" t="s">
        <v>479</v>
      </c>
      <c r="C5682">
        <v>1</v>
      </c>
      <c r="D5682" t="s">
        <v>18</v>
      </c>
      <c r="E5682" t="s">
        <v>37</v>
      </c>
      <c r="F5682" s="1">
        <v>0.5</v>
      </c>
      <c r="G5682" t="s">
        <v>9229</v>
      </c>
      <c r="H5682" t="s">
        <v>6122</v>
      </c>
      <c r="I5682">
        <v>60</v>
      </c>
      <c r="J5682">
        <v>21</v>
      </c>
      <c r="K5682" s="4">
        <v>1.11101100011111E+44</v>
      </c>
      <c r="L5682" t="s">
        <v>38</v>
      </c>
      <c r="M5682" t="s">
        <v>24</v>
      </c>
      <c r="N5682" t="s">
        <v>9286</v>
      </c>
      <c r="O5682" t="s">
        <v>331</v>
      </c>
      <c r="P5682" t="s">
        <v>20</v>
      </c>
      <c r="Q5682" t="s">
        <v>6161</v>
      </c>
    </row>
    <row r="5683" spans="1:17" x14ac:dyDescent="0.25">
      <c r="A5683" t="s">
        <v>12636</v>
      </c>
      <c r="B5683" t="s">
        <v>479</v>
      </c>
      <c r="C5683">
        <v>2</v>
      </c>
      <c r="D5683" t="s">
        <v>18</v>
      </c>
      <c r="E5683" t="s">
        <v>37</v>
      </c>
      <c r="F5683" s="1">
        <v>0.54166666666666663</v>
      </c>
      <c r="G5683" t="s">
        <v>9235</v>
      </c>
      <c r="H5683" t="s">
        <v>6122</v>
      </c>
      <c r="I5683">
        <v>60</v>
      </c>
      <c r="J5683">
        <v>15</v>
      </c>
      <c r="K5683" s="4">
        <v>1.11101100011111E+44</v>
      </c>
      <c r="L5683" t="s">
        <v>38</v>
      </c>
      <c r="M5683" t="s">
        <v>24</v>
      </c>
      <c r="N5683" t="s">
        <v>9286</v>
      </c>
      <c r="O5683" t="s">
        <v>331</v>
      </c>
      <c r="P5683" t="s">
        <v>20</v>
      </c>
      <c r="Q5683" t="s">
        <v>6162</v>
      </c>
    </row>
    <row r="5684" spans="1:17" x14ac:dyDescent="0.25">
      <c r="A5684" t="s">
        <v>12636</v>
      </c>
      <c r="B5684" t="s">
        <v>502</v>
      </c>
      <c r="C5684">
        <v>1</v>
      </c>
      <c r="D5684" t="s">
        <v>18</v>
      </c>
      <c r="E5684" t="s">
        <v>29</v>
      </c>
      <c r="F5684" s="1">
        <v>0.54166666666666663</v>
      </c>
      <c r="G5684" t="s">
        <v>9202</v>
      </c>
      <c r="H5684" t="s">
        <v>6163</v>
      </c>
      <c r="I5684">
        <v>60</v>
      </c>
      <c r="J5684">
        <v>38</v>
      </c>
      <c r="K5684" s="4">
        <v>1.1111100111111E+24</v>
      </c>
      <c r="L5684" t="s">
        <v>38</v>
      </c>
      <c r="M5684" t="s">
        <v>24</v>
      </c>
      <c r="N5684" t="s">
        <v>9286</v>
      </c>
      <c r="O5684" t="s">
        <v>331</v>
      </c>
      <c r="P5684" t="s">
        <v>20</v>
      </c>
      <c r="Q5684" t="s">
        <v>6164</v>
      </c>
    </row>
    <row r="5685" spans="1:17" x14ac:dyDescent="0.25">
      <c r="A5685" t="s">
        <v>12636</v>
      </c>
      <c r="B5685" t="s">
        <v>504</v>
      </c>
      <c r="C5685">
        <v>1</v>
      </c>
      <c r="D5685" t="s">
        <v>18</v>
      </c>
      <c r="E5685" t="s">
        <v>33</v>
      </c>
      <c r="F5685" s="1">
        <v>0.625</v>
      </c>
      <c r="G5685" t="s">
        <v>9197</v>
      </c>
      <c r="H5685" t="s">
        <v>6122</v>
      </c>
      <c r="I5685">
        <v>60</v>
      </c>
      <c r="J5685">
        <v>13</v>
      </c>
      <c r="K5685" s="4">
        <v>1.1111100111111E+24</v>
      </c>
      <c r="L5685" t="s">
        <v>38</v>
      </c>
      <c r="M5685" t="s">
        <v>24</v>
      </c>
      <c r="N5685" t="s">
        <v>9286</v>
      </c>
      <c r="O5685" t="s">
        <v>331</v>
      </c>
      <c r="P5685" t="s">
        <v>20</v>
      </c>
      <c r="Q5685" t="s">
        <v>6165</v>
      </c>
    </row>
    <row r="5686" spans="1:17" x14ac:dyDescent="0.25">
      <c r="A5686" t="s">
        <v>12636</v>
      </c>
      <c r="B5686" t="s">
        <v>504</v>
      </c>
      <c r="C5686">
        <v>2</v>
      </c>
      <c r="D5686" t="s">
        <v>18</v>
      </c>
      <c r="E5686" t="s">
        <v>33</v>
      </c>
      <c r="F5686" s="1">
        <v>0.54166666666666663</v>
      </c>
      <c r="G5686" t="s">
        <v>9198</v>
      </c>
      <c r="H5686" t="s">
        <v>6122</v>
      </c>
      <c r="I5686">
        <v>60</v>
      </c>
      <c r="J5686">
        <v>25</v>
      </c>
      <c r="K5686" s="4">
        <v>1.1111100111111E+24</v>
      </c>
      <c r="L5686" t="s">
        <v>38</v>
      </c>
      <c r="M5686" t="s">
        <v>24</v>
      </c>
      <c r="N5686" t="s">
        <v>9286</v>
      </c>
      <c r="O5686" t="s">
        <v>331</v>
      </c>
      <c r="P5686" t="s">
        <v>20</v>
      </c>
      <c r="Q5686" t="s">
        <v>6166</v>
      </c>
    </row>
    <row r="5687" spans="1:17" x14ac:dyDescent="0.25">
      <c r="A5687" t="s">
        <v>12636</v>
      </c>
      <c r="B5687" t="s">
        <v>1107</v>
      </c>
      <c r="C5687">
        <v>1</v>
      </c>
      <c r="D5687" t="s">
        <v>18</v>
      </c>
      <c r="E5687" t="s">
        <v>42</v>
      </c>
      <c r="F5687" s="1">
        <v>0.41666666666666669</v>
      </c>
      <c r="G5687" t="s">
        <v>9159</v>
      </c>
      <c r="H5687" t="s">
        <v>6122</v>
      </c>
      <c r="I5687">
        <v>60</v>
      </c>
      <c r="J5687">
        <v>12</v>
      </c>
      <c r="K5687" s="4">
        <v>1.1111100111111E+24</v>
      </c>
      <c r="L5687" t="s">
        <v>38</v>
      </c>
      <c r="M5687" t="s">
        <v>24</v>
      </c>
      <c r="N5687" t="s">
        <v>9286</v>
      </c>
      <c r="O5687" t="s">
        <v>331</v>
      </c>
      <c r="P5687" t="s">
        <v>20</v>
      </c>
      <c r="Q5687" t="s">
        <v>6167</v>
      </c>
    </row>
    <row r="5688" spans="1:17" x14ac:dyDescent="0.25">
      <c r="A5688" t="s">
        <v>12636</v>
      </c>
      <c r="B5688" t="s">
        <v>1107</v>
      </c>
      <c r="C5688">
        <v>2</v>
      </c>
      <c r="D5688" t="s">
        <v>18</v>
      </c>
      <c r="E5688" t="s">
        <v>42</v>
      </c>
      <c r="F5688" s="1">
        <v>0.54166666666666663</v>
      </c>
      <c r="G5688" t="s">
        <v>9208</v>
      </c>
      <c r="H5688" t="s">
        <v>6122</v>
      </c>
      <c r="I5688">
        <v>60</v>
      </c>
      <c r="J5688">
        <v>24</v>
      </c>
      <c r="K5688" s="4">
        <v>1.1111100111111E+24</v>
      </c>
      <c r="L5688" t="s">
        <v>38</v>
      </c>
      <c r="M5688" t="s">
        <v>24</v>
      </c>
      <c r="N5688" t="s">
        <v>9286</v>
      </c>
      <c r="O5688" t="s">
        <v>331</v>
      </c>
      <c r="P5688" t="s">
        <v>20</v>
      </c>
      <c r="Q5688" t="s">
        <v>6168</v>
      </c>
    </row>
    <row r="5689" spans="1:17" x14ac:dyDescent="0.25">
      <c r="A5689" t="s">
        <v>12636</v>
      </c>
      <c r="B5689" t="s">
        <v>1110</v>
      </c>
      <c r="C5689">
        <v>1</v>
      </c>
      <c r="D5689" t="s">
        <v>18</v>
      </c>
      <c r="E5689" t="s">
        <v>37</v>
      </c>
      <c r="F5689" s="1">
        <v>0.41666666666666669</v>
      </c>
      <c r="G5689" t="s">
        <v>9201</v>
      </c>
      <c r="H5689" t="s">
        <v>6122</v>
      </c>
      <c r="I5689">
        <v>60</v>
      </c>
      <c r="J5689">
        <v>15</v>
      </c>
      <c r="K5689" s="4">
        <v>1.1111100111111E+24</v>
      </c>
      <c r="L5689" t="s">
        <v>38</v>
      </c>
      <c r="M5689" t="s">
        <v>24</v>
      </c>
      <c r="N5689" t="s">
        <v>9286</v>
      </c>
      <c r="O5689" t="s">
        <v>331</v>
      </c>
      <c r="P5689" t="s">
        <v>20</v>
      </c>
      <c r="Q5689" t="s">
        <v>6169</v>
      </c>
    </row>
    <row r="5690" spans="1:17" x14ac:dyDescent="0.25">
      <c r="A5690" t="s">
        <v>12636</v>
      </c>
      <c r="B5690" t="s">
        <v>1110</v>
      </c>
      <c r="C5690">
        <v>2</v>
      </c>
      <c r="D5690" t="s">
        <v>18</v>
      </c>
      <c r="E5690" t="s">
        <v>37</v>
      </c>
      <c r="F5690" s="1">
        <v>0.58333333333333337</v>
      </c>
      <c r="G5690" t="s">
        <v>9195</v>
      </c>
      <c r="H5690" t="s">
        <v>6122</v>
      </c>
      <c r="I5690">
        <v>60</v>
      </c>
      <c r="J5690">
        <v>22</v>
      </c>
      <c r="K5690" s="4">
        <v>1.1111100111111E+24</v>
      </c>
      <c r="L5690" t="s">
        <v>38</v>
      </c>
      <c r="M5690" t="s">
        <v>24</v>
      </c>
      <c r="N5690" t="s">
        <v>9286</v>
      </c>
      <c r="O5690" t="s">
        <v>331</v>
      </c>
      <c r="P5690" t="s">
        <v>20</v>
      </c>
      <c r="Q5690" t="s">
        <v>6170</v>
      </c>
    </row>
    <row r="5691" spans="1:17" x14ac:dyDescent="0.25">
      <c r="A5691" t="s">
        <v>12636</v>
      </c>
      <c r="B5691" t="s">
        <v>36</v>
      </c>
      <c r="C5691">
        <v>1</v>
      </c>
      <c r="D5691" t="s">
        <v>18</v>
      </c>
      <c r="E5691" t="s">
        <v>37</v>
      </c>
      <c r="F5691" s="1">
        <v>0.70833333333333337</v>
      </c>
      <c r="G5691" t="s">
        <v>9358</v>
      </c>
      <c r="H5691" t="s">
        <v>6120</v>
      </c>
      <c r="I5691">
        <v>90</v>
      </c>
      <c r="J5691">
        <v>38</v>
      </c>
      <c r="K5691" s="4">
        <v>9.9999999999999998E+37</v>
      </c>
      <c r="L5691" t="s">
        <v>38</v>
      </c>
      <c r="M5691" t="s">
        <v>24</v>
      </c>
      <c r="N5691" t="s">
        <v>9286</v>
      </c>
      <c r="O5691" t="s">
        <v>331</v>
      </c>
      <c r="P5691" t="s">
        <v>39</v>
      </c>
      <c r="Q5691" t="s">
        <v>6171</v>
      </c>
    </row>
    <row r="5692" spans="1:17" x14ac:dyDescent="0.25">
      <c r="A5692" t="s">
        <v>12636</v>
      </c>
      <c r="B5692" t="s">
        <v>41</v>
      </c>
      <c r="C5692">
        <v>1</v>
      </c>
      <c r="D5692" t="s">
        <v>18</v>
      </c>
      <c r="E5692" t="s">
        <v>37</v>
      </c>
      <c r="F5692" s="1">
        <v>0.70833333333333337</v>
      </c>
      <c r="G5692" t="s">
        <v>9358</v>
      </c>
      <c r="H5692" t="s">
        <v>6120</v>
      </c>
      <c r="I5692">
        <v>90</v>
      </c>
      <c r="J5692">
        <v>38</v>
      </c>
      <c r="K5692" s="4">
        <v>1E+30</v>
      </c>
      <c r="L5692" t="s">
        <v>38</v>
      </c>
      <c r="M5692" t="s">
        <v>24</v>
      </c>
      <c r="N5692" t="s">
        <v>9286</v>
      </c>
      <c r="O5692" t="s">
        <v>331</v>
      </c>
      <c r="P5692" t="s">
        <v>39</v>
      </c>
      <c r="Q5692" t="s">
        <v>6172</v>
      </c>
    </row>
    <row r="5693" spans="1:17" x14ac:dyDescent="0.25">
      <c r="A5693" t="s">
        <v>12636</v>
      </c>
      <c r="B5693" t="s">
        <v>2319</v>
      </c>
      <c r="C5693">
        <v>1</v>
      </c>
      <c r="D5693" t="s">
        <v>18</v>
      </c>
      <c r="E5693" t="s">
        <v>37</v>
      </c>
      <c r="F5693" s="1">
        <v>0.70833333333333337</v>
      </c>
      <c r="G5693" t="s">
        <v>9358</v>
      </c>
      <c r="H5693" t="s">
        <v>6120</v>
      </c>
      <c r="I5693">
        <v>90</v>
      </c>
      <c r="J5693">
        <v>38</v>
      </c>
      <c r="K5693" s="4">
        <v>1E+19</v>
      </c>
      <c r="L5693" t="s">
        <v>38</v>
      </c>
      <c r="M5693" t="s">
        <v>24</v>
      </c>
      <c r="N5693" t="s">
        <v>9286</v>
      </c>
      <c r="O5693" t="s">
        <v>331</v>
      </c>
      <c r="P5693" t="s">
        <v>39</v>
      </c>
      <c r="Q5693" t="s">
        <v>6173</v>
      </c>
    </row>
    <row r="5694" spans="1:17" x14ac:dyDescent="0.25">
      <c r="A5694" t="s">
        <v>12637</v>
      </c>
      <c r="B5694" t="s">
        <v>391</v>
      </c>
      <c r="C5694">
        <v>1</v>
      </c>
      <c r="D5694" t="s">
        <v>18</v>
      </c>
      <c r="E5694" t="s">
        <v>19</v>
      </c>
      <c r="F5694" s="1">
        <v>0.45833333333333331</v>
      </c>
      <c r="G5694" t="s">
        <v>11542</v>
      </c>
      <c r="H5694" t="s">
        <v>6120</v>
      </c>
      <c r="I5694">
        <v>60</v>
      </c>
      <c r="J5694">
        <v>0</v>
      </c>
      <c r="K5694" s="4">
        <v>1.1111100111111E+24</v>
      </c>
      <c r="L5694" t="s">
        <v>38</v>
      </c>
      <c r="M5694" t="s">
        <v>24</v>
      </c>
      <c r="N5694" t="s">
        <v>9286</v>
      </c>
      <c r="O5694" t="s">
        <v>66</v>
      </c>
      <c r="P5694" t="s">
        <v>9372</v>
      </c>
      <c r="Q5694" t="s">
        <v>6174</v>
      </c>
    </row>
    <row r="5695" spans="1:17" x14ac:dyDescent="0.25">
      <c r="A5695" t="s">
        <v>12637</v>
      </c>
      <c r="B5695" t="s">
        <v>391</v>
      </c>
      <c r="C5695">
        <v>2</v>
      </c>
      <c r="D5695" t="s">
        <v>18</v>
      </c>
      <c r="E5695" t="s">
        <v>19</v>
      </c>
      <c r="F5695" s="1">
        <v>0.54166666666666663</v>
      </c>
      <c r="G5695" t="s">
        <v>11542</v>
      </c>
      <c r="H5695" t="s">
        <v>6120</v>
      </c>
      <c r="I5695">
        <v>60</v>
      </c>
      <c r="J5695">
        <v>2</v>
      </c>
      <c r="K5695" s="4">
        <v>1.1111100111111E+24</v>
      </c>
      <c r="L5695" t="s">
        <v>38</v>
      </c>
      <c r="M5695" t="s">
        <v>24</v>
      </c>
      <c r="N5695" t="s">
        <v>9286</v>
      </c>
      <c r="O5695" t="s">
        <v>66</v>
      </c>
      <c r="P5695" t="s">
        <v>9372</v>
      </c>
      <c r="Q5695" t="s">
        <v>6175</v>
      </c>
    </row>
    <row r="5696" spans="1:17" x14ac:dyDescent="0.25">
      <c r="A5696" t="s">
        <v>12637</v>
      </c>
      <c r="B5696" t="s">
        <v>17</v>
      </c>
      <c r="C5696">
        <v>1</v>
      </c>
      <c r="D5696" t="s">
        <v>18</v>
      </c>
      <c r="E5696" t="s">
        <v>29</v>
      </c>
      <c r="F5696" s="1">
        <v>0.54166666666666663</v>
      </c>
      <c r="G5696" t="s">
        <v>9202</v>
      </c>
      <c r="H5696" t="s">
        <v>6163</v>
      </c>
      <c r="I5696">
        <v>60</v>
      </c>
      <c r="J5696">
        <v>3</v>
      </c>
      <c r="K5696" s="4">
        <v>1.1111100111111E+24</v>
      </c>
      <c r="L5696" t="s">
        <v>38</v>
      </c>
      <c r="M5696" t="s">
        <v>24</v>
      </c>
      <c r="N5696" t="s">
        <v>9286</v>
      </c>
      <c r="O5696" t="s">
        <v>66</v>
      </c>
      <c r="P5696" t="s">
        <v>20</v>
      </c>
      <c r="Q5696" t="s">
        <v>6176</v>
      </c>
    </row>
    <row r="5697" spans="1:17" x14ac:dyDescent="0.25">
      <c r="A5697" t="s">
        <v>12637</v>
      </c>
      <c r="B5697" t="s">
        <v>28</v>
      </c>
      <c r="C5697">
        <v>1</v>
      </c>
      <c r="D5697" t="s">
        <v>18</v>
      </c>
      <c r="E5697" t="s">
        <v>33</v>
      </c>
      <c r="F5697" s="1">
        <v>0.625</v>
      </c>
      <c r="G5697" t="s">
        <v>9197</v>
      </c>
      <c r="H5697" t="s">
        <v>6122</v>
      </c>
      <c r="I5697">
        <v>60</v>
      </c>
      <c r="J5697">
        <v>0</v>
      </c>
      <c r="K5697" s="4">
        <v>1.1111100111111E+24</v>
      </c>
      <c r="L5697" t="s">
        <v>38</v>
      </c>
      <c r="M5697" t="s">
        <v>24</v>
      </c>
      <c r="N5697" t="s">
        <v>9286</v>
      </c>
      <c r="O5697" t="s">
        <v>66</v>
      </c>
      <c r="P5697" t="s">
        <v>20</v>
      </c>
      <c r="Q5697" t="s">
        <v>6177</v>
      </c>
    </row>
    <row r="5698" spans="1:17" x14ac:dyDescent="0.25">
      <c r="A5698" t="s">
        <v>12637</v>
      </c>
      <c r="B5698" t="s">
        <v>28</v>
      </c>
      <c r="C5698">
        <v>2</v>
      </c>
      <c r="D5698" t="s">
        <v>18</v>
      </c>
      <c r="E5698" t="s">
        <v>33</v>
      </c>
      <c r="F5698" s="1">
        <v>0.54166666666666663</v>
      </c>
      <c r="G5698" t="s">
        <v>9198</v>
      </c>
      <c r="H5698" t="s">
        <v>6122</v>
      </c>
      <c r="I5698">
        <v>60</v>
      </c>
      <c r="J5698">
        <v>3</v>
      </c>
      <c r="K5698" s="4">
        <v>1.1111100111111E+24</v>
      </c>
      <c r="L5698" t="s">
        <v>38</v>
      </c>
      <c r="M5698" t="s">
        <v>24</v>
      </c>
      <c r="N5698" t="s">
        <v>9286</v>
      </c>
      <c r="O5698" t="s">
        <v>66</v>
      </c>
      <c r="P5698" t="s">
        <v>20</v>
      </c>
      <c r="Q5698" t="s">
        <v>6178</v>
      </c>
    </row>
    <row r="5699" spans="1:17" x14ac:dyDescent="0.25">
      <c r="A5699" t="s">
        <v>12637</v>
      </c>
      <c r="B5699" t="s">
        <v>32</v>
      </c>
      <c r="C5699">
        <v>1</v>
      </c>
      <c r="D5699" t="s">
        <v>18</v>
      </c>
      <c r="E5699" t="s">
        <v>42</v>
      </c>
      <c r="F5699" s="1">
        <v>0.41666666666666669</v>
      </c>
      <c r="G5699" t="s">
        <v>9159</v>
      </c>
      <c r="H5699" t="s">
        <v>6122</v>
      </c>
      <c r="I5699">
        <v>60</v>
      </c>
      <c r="J5699">
        <v>1</v>
      </c>
      <c r="K5699" s="4">
        <v>1.1111100111111E+24</v>
      </c>
      <c r="L5699" t="s">
        <v>38</v>
      </c>
      <c r="M5699" t="s">
        <v>24</v>
      </c>
      <c r="N5699" t="s">
        <v>9286</v>
      </c>
      <c r="O5699" t="s">
        <v>66</v>
      </c>
      <c r="P5699" t="s">
        <v>20</v>
      </c>
      <c r="Q5699" t="s">
        <v>6179</v>
      </c>
    </row>
    <row r="5700" spans="1:17" x14ac:dyDescent="0.25">
      <c r="A5700" t="s">
        <v>12637</v>
      </c>
      <c r="B5700" t="s">
        <v>32</v>
      </c>
      <c r="C5700">
        <v>2</v>
      </c>
      <c r="D5700" t="s">
        <v>18</v>
      </c>
      <c r="E5700" t="s">
        <v>42</v>
      </c>
      <c r="F5700" s="1">
        <v>0.54166666666666663</v>
      </c>
      <c r="G5700" t="s">
        <v>9208</v>
      </c>
      <c r="H5700" t="s">
        <v>6122</v>
      </c>
      <c r="I5700">
        <v>60</v>
      </c>
      <c r="J5700">
        <v>2</v>
      </c>
      <c r="K5700" s="4">
        <v>1.1111100111111E+24</v>
      </c>
      <c r="L5700" t="s">
        <v>38</v>
      </c>
      <c r="M5700" t="s">
        <v>24</v>
      </c>
      <c r="N5700" t="s">
        <v>9286</v>
      </c>
      <c r="O5700" t="s">
        <v>66</v>
      </c>
      <c r="P5700" t="s">
        <v>20</v>
      </c>
      <c r="Q5700" t="s">
        <v>6180</v>
      </c>
    </row>
    <row r="5701" spans="1:17" x14ac:dyDescent="0.25">
      <c r="A5701" t="s">
        <v>12637</v>
      </c>
      <c r="B5701" t="s">
        <v>479</v>
      </c>
      <c r="C5701">
        <v>1</v>
      </c>
      <c r="D5701" t="s">
        <v>18</v>
      </c>
      <c r="E5701" t="s">
        <v>37</v>
      </c>
      <c r="F5701" s="1">
        <v>0.41666666666666669</v>
      </c>
      <c r="G5701" t="s">
        <v>9201</v>
      </c>
      <c r="H5701" t="s">
        <v>6122</v>
      </c>
      <c r="I5701">
        <v>60</v>
      </c>
      <c r="J5701">
        <v>0</v>
      </c>
      <c r="K5701" s="4">
        <v>1.1111100111111E+24</v>
      </c>
      <c r="L5701" t="s">
        <v>38</v>
      </c>
      <c r="M5701" t="s">
        <v>24</v>
      </c>
      <c r="N5701" t="s">
        <v>9286</v>
      </c>
      <c r="O5701" t="s">
        <v>66</v>
      </c>
      <c r="P5701" t="s">
        <v>20</v>
      </c>
      <c r="Q5701" t="s">
        <v>6181</v>
      </c>
    </row>
    <row r="5702" spans="1:17" x14ac:dyDescent="0.25">
      <c r="A5702" t="s">
        <v>12637</v>
      </c>
      <c r="B5702" t="s">
        <v>479</v>
      </c>
      <c r="C5702">
        <v>2</v>
      </c>
      <c r="D5702" t="s">
        <v>18</v>
      </c>
      <c r="E5702" t="s">
        <v>37</v>
      </c>
      <c r="F5702" s="1">
        <v>0.58333333333333337</v>
      </c>
      <c r="G5702" t="s">
        <v>9195</v>
      </c>
      <c r="H5702" t="s">
        <v>6122</v>
      </c>
      <c r="I5702">
        <v>60</v>
      </c>
      <c r="J5702">
        <v>3</v>
      </c>
      <c r="K5702" s="4">
        <v>1.1111100111111E+24</v>
      </c>
      <c r="L5702" t="s">
        <v>38</v>
      </c>
      <c r="M5702" t="s">
        <v>24</v>
      </c>
      <c r="N5702" t="s">
        <v>9286</v>
      </c>
      <c r="O5702" t="s">
        <v>66</v>
      </c>
      <c r="P5702" t="s">
        <v>20</v>
      </c>
      <c r="Q5702" t="s">
        <v>6182</v>
      </c>
    </row>
    <row r="5703" spans="1:17" x14ac:dyDescent="0.25">
      <c r="A5703" t="s">
        <v>12637</v>
      </c>
      <c r="B5703" t="s">
        <v>36</v>
      </c>
      <c r="C5703">
        <v>1</v>
      </c>
      <c r="D5703" t="s">
        <v>18</v>
      </c>
      <c r="E5703" t="s">
        <v>37</v>
      </c>
      <c r="F5703" s="1">
        <v>0.70833333333333337</v>
      </c>
      <c r="G5703" t="s">
        <v>9358</v>
      </c>
      <c r="H5703" t="s">
        <v>6120</v>
      </c>
      <c r="I5703">
        <v>90</v>
      </c>
      <c r="J5703">
        <v>3</v>
      </c>
      <c r="K5703" s="4">
        <v>1E+19</v>
      </c>
      <c r="L5703" t="s">
        <v>38</v>
      </c>
      <c r="M5703" t="s">
        <v>24</v>
      </c>
      <c r="N5703" t="s">
        <v>9286</v>
      </c>
      <c r="O5703" t="s">
        <v>66</v>
      </c>
      <c r="P5703" t="s">
        <v>39</v>
      </c>
      <c r="Q5703" t="s">
        <v>6183</v>
      </c>
    </row>
    <row r="5704" spans="1:17" x14ac:dyDescent="0.25">
      <c r="A5704" t="s">
        <v>12638</v>
      </c>
      <c r="B5704" t="s">
        <v>17</v>
      </c>
      <c r="C5704">
        <v>1</v>
      </c>
      <c r="D5704" t="s">
        <v>18</v>
      </c>
      <c r="E5704" t="s">
        <v>19</v>
      </c>
      <c r="F5704" s="1">
        <v>0.625</v>
      </c>
      <c r="G5704" t="s">
        <v>9301</v>
      </c>
      <c r="H5704" t="s">
        <v>6107</v>
      </c>
      <c r="I5704">
        <v>120</v>
      </c>
      <c r="J5704">
        <v>13</v>
      </c>
      <c r="K5704" s="4">
        <v>1.1111010001111099E+44</v>
      </c>
      <c r="L5704" t="s">
        <v>38</v>
      </c>
      <c r="M5704" t="s">
        <v>24</v>
      </c>
      <c r="N5704" t="s">
        <v>9286</v>
      </c>
      <c r="O5704" t="s">
        <v>25</v>
      </c>
      <c r="P5704" t="s">
        <v>20</v>
      </c>
      <c r="Q5704" t="s">
        <v>6184</v>
      </c>
    </row>
    <row r="5705" spans="1:17" x14ac:dyDescent="0.25">
      <c r="A5705" t="s">
        <v>12638</v>
      </c>
      <c r="B5705" t="s">
        <v>28</v>
      </c>
      <c r="C5705">
        <v>1</v>
      </c>
      <c r="D5705" t="s">
        <v>18</v>
      </c>
      <c r="E5705" t="s">
        <v>42</v>
      </c>
      <c r="F5705" s="1">
        <v>0.41666666666666669</v>
      </c>
      <c r="G5705" t="s">
        <v>9301</v>
      </c>
      <c r="H5705" t="s">
        <v>6113</v>
      </c>
      <c r="I5705">
        <v>60</v>
      </c>
      <c r="J5705">
        <v>13</v>
      </c>
      <c r="K5705" s="4">
        <v>1.1111110001111099E+44</v>
      </c>
      <c r="L5705" t="s">
        <v>38</v>
      </c>
      <c r="M5705" t="s">
        <v>24</v>
      </c>
      <c r="N5705" t="s">
        <v>9286</v>
      </c>
      <c r="O5705" t="s">
        <v>25</v>
      </c>
      <c r="P5705" t="s">
        <v>20</v>
      </c>
      <c r="Q5705" t="s">
        <v>6185</v>
      </c>
    </row>
    <row r="5706" spans="1:17" x14ac:dyDescent="0.25">
      <c r="A5706" t="s">
        <v>12639</v>
      </c>
      <c r="B5706" t="s">
        <v>17</v>
      </c>
      <c r="C5706">
        <v>1</v>
      </c>
      <c r="D5706" t="s">
        <v>18</v>
      </c>
      <c r="E5706" t="s">
        <v>19</v>
      </c>
      <c r="F5706" s="1">
        <v>0.625</v>
      </c>
      <c r="G5706" t="s">
        <v>9319</v>
      </c>
      <c r="H5706" t="s">
        <v>6107</v>
      </c>
      <c r="I5706">
        <v>120</v>
      </c>
      <c r="J5706">
        <v>10</v>
      </c>
      <c r="K5706" s="4">
        <v>1.1111100111111E+24</v>
      </c>
      <c r="L5706" t="s">
        <v>38</v>
      </c>
      <c r="M5706" t="s">
        <v>24</v>
      </c>
      <c r="N5706" t="s">
        <v>9286</v>
      </c>
      <c r="O5706" t="s">
        <v>66</v>
      </c>
      <c r="P5706" t="s">
        <v>20</v>
      </c>
      <c r="Q5706" t="s">
        <v>6186</v>
      </c>
    </row>
    <row r="5707" spans="1:17" x14ac:dyDescent="0.25">
      <c r="A5707" t="s">
        <v>12639</v>
      </c>
      <c r="B5707" t="s">
        <v>28</v>
      </c>
      <c r="C5707">
        <v>1</v>
      </c>
      <c r="D5707" t="s">
        <v>18</v>
      </c>
      <c r="E5707" t="s">
        <v>37</v>
      </c>
      <c r="F5707" s="1">
        <v>0.375</v>
      </c>
      <c r="G5707" t="s">
        <v>9345</v>
      </c>
      <c r="H5707" t="s">
        <v>6107</v>
      </c>
      <c r="I5707">
        <v>60</v>
      </c>
      <c r="J5707">
        <v>10</v>
      </c>
      <c r="K5707" s="4">
        <v>1.1111100111111E+24</v>
      </c>
      <c r="L5707" t="s">
        <v>38</v>
      </c>
      <c r="M5707" t="s">
        <v>24</v>
      </c>
      <c r="N5707" t="s">
        <v>9286</v>
      </c>
      <c r="O5707" t="s">
        <v>66</v>
      </c>
      <c r="P5707" t="s">
        <v>20</v>
      </c>
      <c r="Q5707" t="s">
        <v>6187</v>
      </c>
    </row>
    <row r="5708" spans="1:17" x14ac:dyDescent="0.25">
      <c r="A5708" t="s">
        <v>12640</v>
      </c>
      <c r="B5708" t="s">
        <v>391</v>
      </c>
      <c r="C5708">
        <v>2</v>
      </c>
      <c r="D5708" t="s">
        <v>18</v>
      </c>
      <c r="E5708" t="s">
        <v>19</v>
      </c>
      <c r="F5708" s="1">
        <v>0.625</v>
      </c>
      <c r="G5708" t="s">
        <v>10471</v>
      </c>
      <c r="H5708" t="s">
        <v>6113</v>
      </c>
      <c r="I5708">
        <v>60</v>
      </c>
      <c r="J5708">
        <v>16</v>
      </c>
      <c r="K5708" s="4">
        <v>1.1111010001111099E+44</v>
      </c>
      <c r="L5708" t="s">
        <v>12641</v>
      </c>
      <c r="M5708" t="s">
        <v>24</v>
      </c>
      <c r="N5708" t="s">
        <v>9286</v>
      </c>
      <c r="O5708" t="s">
        <v>25</v>
      </c>
      <c r="P5708" t="s">
        <v>9372</v>
      </c>
      <c r="Q5708" t="s">
        <v>6188</v>
      </c>
    </row>
    <row r="5709" spans="1:17" x14ac:dyDescent="0.25">
      <c r="A5709" t="s">
        <v>12640</v>
      </c>
      <c r="B5709" t="s">
        <v>17</v>
      </c>
      <c r="C5709">
        <v>2</v>
      </c>
      <c r="D5709" t="s">
        <v>18</v>
      </c>
      <c r="E5709" t="s">
        <v>29</v>
      </c>
      <c r="F5709" s="1">
        <v>0.625</v>
      </c>
      <c r="G5709" t="s">
        <v>9235</v>
      </c>
      <c r="H5709" t="s">
        <v>6108</v>
      </c>
      <c r="I5709">
        <v>60</v>
      </c>
      <c r="J5709">
        <v>16</v>
      </c>
      <c r="K5709" s="4">
        <v>1.1111010001111099E+44</v>
      </c>
      <c r="L5709" t="s">
        <v>12641</v>
      </c>
      <c r="M5709" t="s">
        <v>24</v>
      </c>
      <c r="N5709" t="s">
        <v>9286</v>
      </c>
      <c r="O5709" t="s">
        <v>25</v>
      </c>
      <c r="P5709" t="s">
        <v>20</v>
      </c>
      <c r="Q5709" t="s">
        <v>6189</v>
      </c>
    </row>
    <row r="5710" spans="1:17" x14ac:dyDescent="0.25">
      <c r="A5710" t="s">
        <v>12640</v>
      </c>
      <c r="B5710" t="s">
        <v>28</v>
      </c>
      <c r="C5710">
        <v>2</v>
      </c>
      <c r="D5710" t="s">
        <v>18</v>
      </c>
      <c r="E5710" t="s">
        <v>33</v>
      </c>
      <c r="F5710" s="1">
        <v>0.625</v>
      </c>
      <c r="G5710" t="s">
        <v>9201</v>
      </c>
      <c r="H5710" t="s">
        <v>6108</v>
      </c>
      <c r="I5710">
        <v>60</v>
      </c>
      <c r="J5710">
        <v>16</v>
      </c>
      <c r="K5710" s="4">
        <v>1.1111110001111099E+44</v>
      </c>
      <c r="L5710" t="s">
        <v>12641</v>
      </c>
      <c r="M5710" t="s">
        <v>24</v>
      </c>
      <c r="N5710" t="s">
        <v>9286</v>
      </c>
      <c r="O5710" t="s">
        <v>25</v>
      </c>
      <c r="P5710" t="s">
        <v>20</v>
      </c>
      <c r="Q5710" t="s">
        <v>6190</v>
      </c>
    </row>
    <row r="5711" spans="1:17" x14ac:dyDescent="0.25">
      <c r="A5711" t="s">
        <v>12640</v>
      </c>
      <c r="B5711" t="s">
        <v>32</v>
      </c>
      <c r="C5711">
        <v>2</v>
      </c>
      <c r="D5711" t="s">
        <v>18</v>
      </c>
      <c r="E5711" t="s">
        <v>42</v>
      </c>
      <c r="F5711" s="1">
        <v>0.625</v>
      </c>
      <c r="G5711" t="s">
        <v>9208</v>
      </c>
      <c r="H5711" t="s">
        <v>6107</v>
      </c>
      <c r="I5711">
        <v>60</v>
      </c>
      <c r="J5711">
        <v>16</v>
      </c>
      <c r="K5711" s="4">
        <v>1.1111110001111099E+44</v>
      </c>
      <c r="L5711" t="s">
        <v>12641</v>
      </c>
      <c r="M5711" t="s">
        <v>24</v>
      </c>
      <c r="N5711" t="s">
        <v>9286</v>
      </c>
      <c r="O5711" t="s">
        <v>25</v>
      </c>
      <c r="P5711" t="s">
        <v>20</v>
      </c>
      <c r="Q5711" t="s">
        <v>6191</v>
      </c>
    </row>
    <row r="5712" spans="1:17" x14ac:dyDescent="0.25">
      <c r="A5712" t="s">
        <v>12640</v>
      </c>
      <c r="B5712" t="s">
        <v>479</v>
      </c>
      <c r="C5712">
        <v>1</v>
      </c>
      <c r="D5712" t="s">
        <v>18</v>
      </c>
      <c r="E5712" t="s">
        <v>37</v>
      </c>
      <c r="F5712" s="1">
        <v>0.45833333333333331</v>
      </c>
      <c r="G5712" t="s">
        <v>9201</v>
      </c>
      <c r="H5712" t="s">
        <v>6113</v>
      </c>
      <c r="I5712">
        <v>60</v>
      </c>
      <c r="J5712">
        <v>23</v>
      </c>
      <c r="K5712" s="4">
        <v>1.11101100011111E+44</v>
      </c>
      <c r="L5712" t="s">
        <v>12641</v>
      </c>
      <c r="M5712" t="s">
        <v>24</v>
      </c>
      <c r="N5712" t="s">
        <v>9286</v>
      </c>
      <c r="O5712" t="s">
        <v>25</v>
      </c>
      <c r="P5712" t="s">
        <v>20</v>
      </c>
      <c r="Q5712" t="s">
        <v>6192</v>
      </c>
    </row>
    <row r="5713" spans="1:17" x14ac:dyDescent="0.25">
      <c r="A5713" t="s">
        <v>12640</v>
      </c>
      <c r="B5713" t="s">
        <v>36</v>
      </c>
      <c r="C5713">
        <v>1</v>
      </c>
      <c r="D5713" t="s">
        <v>18</v>
      </c>
      <c r="E5713" t="s">
        <v>37</v>
      </c>
      <c r="F5713" s="1">
        <v>0.6875</v>
      </c>
      <c r="G5713" t="s">
        <v>9282</v>
      </c>
      <c r="H5713" t="s">
        <v>6108</v>
      </c>
      <c r="I5713">
        <v>120</v>
      </c>
      <c r="J5713">
        <v>23</v>
      </c>
      <c r="K5713" s="4">
        <v>9.9999999999999998E+37</v>
      </c>
      <c r="L5713" t="s">
        <v>12641</v>
      </c>
      <c r="M5713" t="s">
        <v>24</v>
      </c>
      <c r="N5713" t="s">
        <v>9286</v>
      </c>
      <c r="O5713" t="s">
        <v>25</v>
      </c>
      <c r="P5713" t="s">
        <v>39</v>
      </c>
      <c r="Q5713" t="s">
        <v>6193</v>
      </c>
    </row>
    <row r="5714" spans="1:17" x14ac:dyDescent="0.25">
      <c r="A5714" t="s">
        <v>12640</v>
      </c>
      <c r="B5714" t="s">
        <v>41</v>
      </c>
      <c r="C5714">
        <v>1</v>
      </c>
      <c r="D5714" t="s">
        <v>18</v>
      </c>
      <c r="E5714" t="s">
        <v>37</v>
      </c>
      <c r="F5714" s="1">
        <v>0.6875</v>
      </c>
      <c r="G5714" t="s">
        <v>9282</v>
      </c>
      <c r="H5714" t="s">
        <v>6108</v>
      </c>
      <c r="I5714">
        <v>120</v>
      </c>
      <c r="J5714">
        <v>23</v>
      </c>
      <c r="K5714" s="4">
        <v>1E+30</v>
      </c>
      <c r="L5714" t="s">
        <v>12641</v>
      </c>
      <c r="M5714" t="s">
        <v>24</v>
      </c>
      <c r="N5714" t="s">
        <v>9286</v>
      </c>
      <c r="O5714" t="s">
        <v>25</v>
      </c>
      <c r="P5714" t="s">
        <v>39</v>
      </c>
      <c r="Q5714" t="s">
        <v>6194</v>
      </c>
    </row>
    <row r="5715" spans="1:17" x14ac:dyDescent="0.25">
      <c r="A5715" t="s">
        <v>12642</v>
      </c>
      <c r="B5715" t="s">
        <v>391</v>
      </c>
      <c r="C5715">
        <v>1</v>
      </c>
      <c r="D5715" t="s">
        <v>18</v>
      </c>
      <c r="E5715" t="s">
        <v>19</v>
      </c>
      <c r="F5715" s="1">
        <v>0.58333333333333337</v>
      </c>
      <c r="G5715" t="s">
        <v>11542</v>
      </c>
      <c r="H5715" t="s">
        <v>6113</v>
      </c>
      <c r="I5715">
        <v>60</v>
      </c>
      <c r="J5715">
        <v>17</v>
      </c>
      <c r="K5715" s="4">
        <v>1.1111100111111E+24</v>
      </c>
      <c r="L5715" t="s">
        <v>12643</v>
      </c>
      <c r="M5715" t="s">
        <v>24</v>
      </c>
      <c r="N5715" t="s">
        <v>9286</v>
      </c>
      <c r="O5715" t="s">
        <v>66</v>
      </c>
      <c r="P5715" t="s">
        <v>9372</v>
      </c>
      <c r="Q5715" t="s">
        <v>6195</v>
      </c>
    </row>
    <row r="5716" spans="1:17" x14ac:dyDescent="0.25">
      <c r="A5716" t="s">
        <v>12642</v>
      </c>
      <c r="B5716" t="s">
        <v>17</v>
      </c>
      <c r="C5716">
        <v>1</v>
      </c>
      <c r="D5716" t="s">
        <v>18</v>
      </c>
      <c r="E5716" t="s">
        <v>29</v>
      </c>
      <c r="F5716" s="1">
        <v>0.58333333333333337</v>
      </c>
      <c r="G5716" t="s">
        <v>9197</v>
      </c>
      <c r="H5716" t="s">
        <v>6107</v>
      </c>
      <c r="I5716">
        <v>60</v>
      </c>
      <c r="J5716">
        <v>17</v>
      </c>
      <c r="K5716" s="4">
        <v>1.1111100111111E+24</v>
      </c>
      <c r="L5716" t="s">
        <v>12643</v>
      </c>
      <c r="M5716" t="s">
        <v>24</v>
      </c>
      <c r="N5716" t="s">
        <v>9286</v>
      </c>
      <c r="O5716" t="s">
        <v>66</v>
      </c>
      <c r="P5716" t="s">
        <v>20</v>
      </c>
      <c r="Q5716" t="s">
        <v>6196</v>
      </c>
    </row>
    <row r="5717" spans="1:17" x14ac:dyDescent="0.25">
      <c r="A5717" t="s">
        <v>12642</v>
      </c>
      <c r="B5717" t="s">
        <v>28</v>
      </c>
      <c r="C5717">
        <v>1</v>
      </c>
      <c r="D5717" t="s">
        <v>18</v>
      </c>
      <c r="E5717" t="s">
        <v>33</v>
      </c>
      <c r="F5717" s="1">
        <v>0.58333333333333337</v>
      </c>
      <c r="G5717" t="s">
        <v>9197</v>
      </c>
      <c r="H5717" t="s">
        <v>6113</v>
      </c>
      <c r="I5717">
        <v>60</v>
      </c>
      <c r="J5717">
        <v>17</v>
      </c>
      <c r="K5717" s="4">
        <v>1.1111100111111E+24</v>
      </c>
      <c r="L5717" t="s">
        <v>12643</v>
      </c>
      <c r="M5717" t="s">
        <v>24</v>
      </c>
      <c r="N5717" t="s">
        <v>9286</v>
      </c>
      <c r="O5717" t="s">
        <v>66</v>
      </c>
      <c r="P5717" t="s">
        <v>20</v>
      </c>
      <c r="Q5717" t="s">
        <v>6197</v>
      </c>
    </row>
    <row r="5718" spans="1:17" x14ac:dyDescent="0.25">
      <c r="A5718" t="s">
        <v>12642</v>
      </c>
      <c r="B5718" t="s">
        <v>32</v>
      </c>
      <c r="C5718">
        <v>1</v>
      </c>
      <c r="D5718" t="s">
        <v>18</v>
      </c>
      <c r="E5718" t="s">
        <v>42</v>
      </c>
      <c r="F5718" s="1">
        <v>0.58333333333333337</v>
      </c>
      <c r="G5718" t="s">
        <v>9235</v>
      </c>
      <c r="H5718" t="s">
        <v>6107</v>
      </c>
      <c r="I5718">
        <v>60</v>
      </c>
      <c r="J5718">
        <v>17</v>
      </c>
      <c r="K5718" s="4">
        <v>1.1111100111111E+24</v>
      </c>
      <c r="L5718" t="s">
        <v>12643</v>
      </c>
      <c r="M5718" t="s">
        <v>24</v>
      </c>
      <c r="N5718" t="s">
        <v>9286</v>
      </c>
      <c r="O5718" t="s">
        <v>66</v>
      </c>
      <c r="P5718" t="s">
        <v>20</v>
      </c>
      <c r="Q5718" t="s">
        <v>6198</v>
      </c>
    </row>
    <row r="5719" spans="1:17" x14ac:dyDescent="0.25">
      <c r="A5719" t="s">
        <v>12642</v>
      </c>
      <c r="B5719" t="s">
        <v>479</v>
      </c>
      <c r="C5719">
        <v>1</v>
      </c>
      <c r="D5719" t="s">
        <v>18</v>
      </c>
      <c r="E5719" t="s">
        <v>37</v>
      </c>
      <c r="F5719" s="1">
        <v>0.45833333333333331</v>
      </c>
      <c r="G5719" t="s">
        <v>9159</v>
      </c>
      <c r="H5719" t="s">
        <v>6113</v>
      </c>
      <c r="I5719">
        <v>60</v>
      </c>
      <c r="J5719">
        <v>17</v>
      </c>
      <c r="K5719" s="4">
        <v>1.1111100111111E+24</v>
      </c>
      <c r="L5719" t="s">
        <v>12643</v>
      </c>
      <c r="M5719" t="s">
        <v>24</v>
      </c>
      <c r="N5719" t="s">
        <v>9286</v>
      </c>
      <c r="O5719" t="s">
        <v>66</v>
      </c>
      <c r="P5719" t="s">
        <v>20</v>
      </c>
      <c r="Q5719" t="s">
        <v>6199</v>
      </c>
    </row>
    <row r="5720" spans="1:17" x14ac:dyDescent="0.25">
      <c r="A5720" t="s">
        <v>12642</v>
      </c>
      <c r="B5720" t="s">
        <v>36</v>
      </c>
      <c r="C5720">
        <v>1</v>
      </c>
      <c r="D5720" t="s">
        <v>18</v>
      </c>
      <c r="E5720" t="s">
        <v>42</v>
      </c>
      <c r="F5720" s="1">
        <v>0.6875</v>
      </c>
      <c r="G5720" t="s">
        <v>9194</v>
      </c>
      <c r="H5720" t="s">
        <v>6113</v>
      </c>
      <c r="I5720">
        <v>120</v>
      </c>
      <c r="J5720">
        <v>17</v>
      </c>
      <c r="K5720" s="4">
        <v>1E+19</v>
      </c>
      <c r="L5720" t="s">
        <v>12643</v>
      </c>
      <c r="M5720" t="s">
        <v>24</v>
      </c>
      <c r="N5720" t="s">
        <v>9286</v>
      </c>
      <c r="O5720" t="s">
        <v>66</v>
      </c>
      <c r="P5720" t="s">
        <v>39</v>
      </c>
      <c r="Q5720" t="s">
        <v>6200</v>
      </c>
    </row>
    <row r="5721" spans="1:17" x14ac:dyDescent="0.25">
      <c r="A5721" t="s">
        <v>12644</v>
      </c>
      <c r="B5721" t="s">
        <v>17</v>
      </c>
      <c r="C5721">
        <v>1</v>
      </c>
      <c r="D5721" t="s">
        <v>18</v>
      </c>
      <c r="E5721" t="s">
        <v>19</v>
      </c>
      <c r="F5721" s="1">
        <v>0.625</v>
      </c>
      <c r="G5721" t="s">
        <v>9301</v>
      </c>
      <c r="H5721" t="s">
        <v>6107</v>
      </c>
      <c r="I5721">
        <v>120</v>
      </c>
      <c r="J5721">
        <v>1</v>
      </c>
      <c r="K5721" s="4">
        <v>1.1111010001111099E+44</v>
      </c>
      <c r="L5721" t="s">
        <v>38</v>
      </c>
      <c r="M5721" t="s">
        <v>24</v>
      </c>
      <c r="N5721" t="s">
        <v>9286</v>
      </c>
      <c r="O5721" t="s">
        <v>25</v>
      </c>
      <c r="P5721" t="s">
        <v>20</v>
      </c>
      <c r="Q5721" t="s">
        <v>6201</v>
      </c>
    </row>
    <row r="5722" spans="1:17" x14ac:dyDescent="0.25">
      <c r="A5722" t="s">
        <v>12644</v>
      </c>
      <c r="B5722" t="s">
        <v>28</v>
      </c>
      <c r="C5722">
        <v>1</v>
      </c>
      <c r="D5722" t="s">
        <v>18</v>
      </c>
      <c r="E5722" t="s">
        <v>42</v>
      </c>
      <c r="F5722" s="1">
        <v>0.41666666666666669</v>
      </c>
      <c r="G5722" t="s">
        <v>9301</v>
      </c>
      <c r="H5722" t="s">
        <v>6113</v>
      </c>
      <c r="I5722">
        <v>60</v>
      </c>
      <c r="J5722">
        <v>1</v>
      </c>
      <c r="K5722" s="4">
        <v>1.1111110001111099E+44</v>
      </c>
      <c r="L5722" t="s">
        <v>38</v>
      </c>
      <c r="M5722" t="s">
        <v>24</v>
      </c>
      <c r="N5722" t="s">
        <v>9286</v>
      </c>
      <c r="O5722" t="s">
        <v>25</v>
      </c>
      <c r="P5722" t="s">
        <v>20</v>
      </c>
      <c r="Q5722" t="s">
        <v>6202</v>
      </c>
    </row>
    <row r="5723" spans="1:17" x14ac:dyDescent="0.25">
      <c r="A5723" t="s">
        <v>12645</v>
      </c>
      <c r="B5723" t="s">
        <v>17</v>
      </c>
      <c r="C5723">
        <v>1</v>
      </c>
      <c r="D5723" t="s">
        <v>18</v>
      </c>
      <c r="E5723" t="s">
        <v>19</v>
      </c>
      <c r="F5723" s="1">
        <v>0.625</v>
      </c>
      <c r="G5723" t="s">
        <v>9319</v>
      </c>
      <c r="H5723" t="s">
        <v>6107</v>
      </c>
      <c r="I5723">
        <v>120</v>
      </c>
      <c r="J5723">
        <v>2</v>
      </c>
      <c r="K5723" s="4">
        <v>1.1111100111111E+24</v>
      </c>
      <c r="L5723" t="s">
        <v>38</v>
      </c>
      <c r="M5723" t="s">
        <v>24</v>
      </c>
      <c r="N5723" t="s">
        <v>9286</v>
      </c>
      <c r="O5723" t="s">
        <v>66</v>
      </c>
      <c r="P5723" t="s">
        <v>20</v>
      </c>
      <c r="Q5723" t="s">
        <v>6203</v>
      </c>
    </row>
    <row r="5724" spans="1:17" x14ac:dyDescent="0.25">
      <c r="A5724" t="s">
        <v>12645</v>
      </c>
      <c r="B5724" t="s">
        <v>28</v>
      </c>
      <c r="C5724">
        <v>1</v>
      </c>
      <c r="D5724" t="s">
        <v>18</v>
      </c>
      <c r="E5724" t="s">
        <v>37</v>
      </c>
      <c r="F5724" s="1">
        <v>0.375</v>
      </c>
      <c r="G5724" t="s">
        <v>9345</v>
      </c>
      <c r="H5724" t="s">
        <v>6107</v>
      </c>
      <c r="I5724">
        <v>60</v>
      </c>
      <c r="J5724">
        <v>2</v>
      </c>
      <c r="K5724" s="4">
        <v>1.1111100111111E+24</v>
      </c>
      <c r="L5724" t="s">
        <v>38</v>
      </c>
      <c r="M5724" t="s">
        <v>24</v>
      </c>
      <c r="N5724" t="s">
        <v>9286</v>
      </c>
      <c r="O5724" t="s">
        <v>66</v>
      </c>
      <c r="P5724" t="s">
        <v>20</v>
      </c>
      <c r="Q5724" t="s">
        <v>6204</v>
      </c>
    </row>
    <row r="5725" spans="1:17" x14ac:dyDescent="0.25">
      <c r="A5725" t="s">
        <v>12646</v>
      </c>
      <c r="B5725" t="s">
        <v>17</v>
      </c>
      <c r="C5725">
        <v>1</v>
      </c>
      <c r="D5725" t="s">
        <v>18</v>
      </c>
      <c r="E5725" t="s">
        <v>530</v>
      </c>
      <c r="F5725" s="1">
        <v>0.4375</v>
      </c>
      <c r="G5725" t="s">
        <v>12647</v>
      </c>
      <c r="H5725" t="s">
        <v>38</v>
      </c>
      <c r="I5725">
        <v>210</v>
      </c>
      <c r="J5725">
        <v>3</v>
      </c>
      <c r="K5725" s="4">
        <v>1.1E+26</v>
      </c>
      <c r="L5725" t="s">
        <v>38</v>
      </c>
      <c r="M5725" t="s">
        <v>24</v>
      </c>
      <c r="N5725" t="s">
        <v>9732</v>
      </c>
      <c r="O5725" t="s">
        <v>453</v>
      </c>
      <c r="P5725" t="s">
        <v>20</v>
      </c>
      <c r="Q5725" t="s">
        <v>6205</v>
      </c>
    </row>
    <row r="5726" spans="1:17" x14ac:dyDescent="0.25">
      <c r="A5726" t="s">
        <v>12648</v>
      </c>
      <c r="B5726" t="s">
        <v>17</v>
      </c>
      <c r="C5726">
        <v>1</v>
      </c>
      <c r="D5726" t="s">
        <v>18</v>
      </c>
      <c r="E5726" t="s">
        <v>19</v>
      </c>
      <c r="F5726" s="1">
        <v>0.79166666666666663</v>
      </c>
      <c r="G5726" t="s">
        <v>10529</v>
      </c>
      <c r="H5726" t="s">
        <v>38</v>
      </c>
      <c r="I5726">
        <v>120</v>
      </c>
      <c r="J5726">
        <v>2</v>
      </c>
      <c r="K5726" s="4">
        <v>1.1E+26</v>
      </c>
      <c r="L5726" t="s">
        <v>38</v>
      </c>
      <c r="M5726" t="s">
        <v>24</v>
      </c>
      <c r="N5726" t="s">
        <v>9732</v>
      </c>
      <c r="O5726" t="s">
        <v>453</v>
      </c>
      <c r="P5726" t="s">
        <v>20</v>
      </c>
      <c r="Q5726" t="s">
        <v>6206</v>
      </c>
    </row>
    <row r="5727" spans="1:17" x14ac:dyDescent="0.25">
      <c r="A5727" t="s">
        <v>12648</v>
      </c>
      <c r="B5727" t="s">
        <v>28</v>
      </c>
      <c r="C5727">
        <v>1</v>
      </c>
      <c r="D5727" t="s">
        <v>18</v>
      </c>
      <c r="E5727" t="s">
        <v>33</v>
      </c>
      <c r="F5727" s="1">
        <v>0.79166666666666663</v>
      </c>
      <c r="G5727" t="s">
        <v>10529</v>
      </c>
      <c r="H5727" t="s">
        <v>38</v>
      </c>
      <c r="I5727">
        <v>120</v>
      </c>
      <c r="J5727">
        <v>2</v>
      </c>
      <c r="K5727" s="4">
        <v>1.1E+26</v>
      </c>
      <c r="L5727" t="s">
        <v>38</v>
      </c>
      <c r="M5727" t="s">
        <v>24</v>
      </c>
      <c r="N5727" t="s">
        <v>9732</v>
      </c>
      <c r="O5727" t="s">
        <v>453</v>
      </c>
      <c r="P5727" t="s">
        <v>20</v>
      </c>
      <c r="Q5727" t="s">
        <v>6207</v>
      </c>
    </row>
    <row r="5728" spans="1:17" x14ac:dyDescent="0.25">
      <c r="A5728" t="s">
        <v>12649</v>
      </c>
      <c r="B5728" t="s">
        <v>17</v>
      </c>
      <c r="C5728">
        <v>1</v>
      </c>
      <c r="D5728" t="s">
        <v>18</v>
      </c>
      <c r="E5728" t="s">
        <v>29</v>
      </c>
      <c r="F5728" s="1">
        <v>0.45833333333333331</v>
      </c>
      <c r="G5728" t="s">
        <v>9162</v>
      </c>
      <c r="H5728" t="s">
        <v>12650</v>
      </c>
      <c r="I5728">
        <v>60</v>
      </c>
      <c r="J5728">
        <v>198</v>
      </c>
      <c r="K5728" s="4">
        <v>1.1111010001111099E+44</v>
      </c>
      <c r="L5728" t="s">
        <v>12651</v>
      </c>
      <c r="M5728" t="s">
        <v>24</v>
      </c>
      <c r="N5728" t="s">
        <v>10396</v>
      </c>
      <c r="O5728" t="s">
        <v>331</v>
      </c>
      <c r="P5728" t="s">
        <v>20</v>
      </c>
      <c r="Q5728" t="s">
        <v>6212</v>
      </c>
    </row>
    <row r="5729" spans="1:17" x14ac:dyDescent="0.25">
      <c r="A5729" t="s">
        <v>12649</v>
      </c>
      <c r="B5729" t="s">
        <v>17</v>
      </c>
      <c r="C5729">
        <v>2</v>
      </c>
      <c r="D5729" t="s">
        <v>18</v>
      </c>
      <c r="E5729" t="s">
        <v>29</v>
      </c>
      <c r="F5729" s="1">
        <v>0.58333333333333337</v>
      </c>
      <c r="G5729" t="s">
        <v>9134</v>
      </c>
      <c r="H5729" t="s">
        <v>12650</v>
      </c>
      <c r="I5729">
        <v>60</v>
      </c>
      <c r="J5729">
        <v>268</v>
      </c>
      <c r="K5729" s="4">
        <v>1.1111010001111099E+44</v>
      </c>
      <c r="L5729" t="s">
        <v>12651</v>
      </c>
      <c r="M5729" t="s">
        <v>24</v>
      </c>
      <c r="N5729" t="s">
        <v>10396</v>
      </c>
      <c r="O5729" t="s">
        <v>331</v>
      </c>
      <c r="P5729" t="s">
        <v>20</v>
      </c>
      <c r="Q5729" t="s">
        <v>6213</v>
      </c>
    </row>
    <row r="5730" spans="1:17" x14ac:dyDescent="0.25">
      <c r="A5730" t="s">
        <v>12649</v>
      </c>
      <c r="B5730" t="s">
        <v>28</v>
      </c>
      <c r="C5730">
        <v>1</v>
      </c>
      <c r="D5730" t="s">
        <v>18</v>
      </c>
      <c r="E5730" t="s">
        <v>33</v>
      </c>
      <c r="F5730" s="1">
        <v>0.45833333333333331</v>
      </c>
      <c r="G5730" t="s">
        <v>9162</v>
      </c>
      <c r="H5730" t="s">
        <v>12652</v>
      </c>
      <c r="I5730">
        <v>60</v>
      </c>
      <c r="J5730">
        <v>200</v>
      </c>
      <c r="K5730" s="4">
        <v>1.1111110001111099E+44</v>
      </c>
      <c r="L5730" t="s">
        <v>12651</v>
      </c>
      <c r="M5730" t="s">
        <v>24</v>
      </c>
      <c r="N5730" t="s">
        <v>10396</v>
      </c>
      <c r="O5730" t="s">
        <v>331</v>
      </c>
      <c r="P5730" t="s">
        <v>20</v>
      </c>
      <c r="Q5730" t="s">
        <v>6214</v>
      </c>
    </row>
    <row r="5731" spans="1:17" x14ac:dyDescent="0.25">
      <c r="A5731" t="s">
        <v>12649</v>
      </c>
      <c r="B5731" t="s">
        <v>28</v>
      </c>
      <c r="C5731">
        <v>2</v>
      </c>
      <c r="D5731" t="s">
        <v>18</v>
      </c>
      <c r="E5731" t="s">
        <v>42</v>
      </c>
      <c r="F5731" s="1">
        <v>0.5</v>
      </c>
      <c r="G5731" t="s">
        <v>9134</v>
      </c>
      <c r="H5731" t="s">
        <v>12653</v>
      </c>
      <c r="I5731">
        <v>60</v>
      </c>
      <c r="J5731">
        <v>266</v>
      </c>
      <c r="K5731" s="4">
        <v>1.1111110001111099E+44</v>
      </c>
      <c r="L5731" t="s">
        <v>12651</v>
      </c>
      <c r="M5731" t="s">
        <v>24</v>
      </c>
      <c r="N5731" t="s">
        <v>10396</v>
      </c>
      <c r="O5731" t="s">
        <v>331</v>
      </c>
      <c r="P5731" t="s">
        <v>20</v>
      </c>
      <c r="Q5731" t="s">
        <v>6215</v>
      </c>
    </row>
    <row r="5732" spans="1:17" x14ac:dyDescent="0.25">
      <c r="A5732" t="s">
        <v>12649</v>
      </c>
      <c r="B5732" t="s">
        <v>32</v>
      </c>
      <c r="C5732">
        <v>1</v>
      </c>
      <c r="D5732" t="s">
        <v>18</v>
      </c>
      <c r="E5732" t="s">
        <v>37</v>
      </c>
      <c r="F5732" s="1">
        <v>0.41666666666666669</v>
      </c>
      <c r="G5732" t="s">
        <v>9162</v>
      </c>
      <c r="H5732" t="s">
        <v>12654</v>
      </c>
      <c r="I5732">
        <v>60</v>
      </c>
      <c r="J5732">
        <v>209</v>
      </c>
      <c r="K5732" s="4">
        <v>1.11101100011111E+44</v>
      </c>
      <c r="L5732" t="s">
        <v>12651</v>
      </c>
      <c r="M5732" t="s">
        <v>24</v>
      </c>
      <c r="N5732" t="s">
        <v>10396</v>
      </c>
      <c r="O5732" t="s">
        <v>331</v>
      </c>
      <c r="P5732" t="s">
        <v>20</v>
      </c>
      <c r="Q5732" t="s">
        <v>6216</v>
      </c>
    </row>
    <row r="5733" spans="1:17" x14ac:dyDescent="0.25">
      <c r="A5733" t="s">
        <v>12649</v>
      </c>
      <c r="B5733" t="s">
        <v>32</v>
      </c>
      <c r="C5733">
        <v>2</v>
      </c>
      <c r="D5733" t="s">
        <v>18</v>
      </c>
      <c r="E5733" t="s">
        <v>37</v>
      </c>
      <c r="F5733" s="1">
        <v>0.45833333333333331</v>
      </c>
      <c r="G5733" t="s">
        <v>9138</v>
      </c>
      <c r="H5733" t="s">
        <v>12654</v>
      </c>
      <c r="I5733">
        <v>60</v>
      </c>
      <c r="J5733">
        <v>257</v>
      </c>
      <c r="K5733" s="4">
        <v>1.11101100011111E+44</v>
      </c>
      <c r="L5733" t="s">
        <v>12651</v>
      </c>
      <c r="M5733" t="s">
        <v>24</v>
      </c>
      <c r="N5733" t="s">
        <v>10396</v>
      </c>
      <c r="O5733" t="s">
        <v>331</v>
      </c>
      <c r="P5733" t="s">
        <v>20</v>
      </c>
      <c r="Q5733" t="s">
        <v>6217</v>
      </c>
    </row>
    <row r="5734" spans="1:17" x14ac:dyDescent="0.25">
      <c r="A5734" t="s">
        <v>12649</v>
      </c>
      <c r="B5734" t="s">
        <v>36</v>
      </c>
      <c r="C5734">
        <v>1</v>
      </c>
      <c r="D5734" t="s">
        <v>18</v>
      </c>
      <c r="E5734" t="s">
        <v>29</v>
      </c>
      <c r="F5734" s="1">
        <v>0.77083333333333337</v>
      </c>
      <c r="G5734" t="s">
        <v>12655</v>
      </c>
      <c r="H5734" t="s">
        <v>6211</v>
      </c>
      <c r="I5734">
        <v>120</v>
      </c>
      <c r="J5734">
        <v>467</v>
      </c>
      <c r="K5734" s="4">
        <v>1E+16</v>
      </c>
      <c r="L5734" t="s">
        <v>38</v>
      </c>
      <c r="M5734" t="s">
        <v>24</v>
      </c>
      <c r="N5734" t="s">
        <v>10396</v>
      </c>
      <c r="O5734" t="s">
        <v>331</v>
      </c>
      <c r="P5734" t="s">
        <v>39</v>
      </c>
      <c r="Q5734" t="s">
        <v>6218</v>
      </c>
    </row>
    <row r="5735" spans="1:17" x14ac:dyDescent="0.25">
      <c r="A5735" t="s">
        <v>12649</v>
      </c>
      <c r="B5735" t="s">
        <v>44</v>
      </c>
      <c r="C5735">
        <v>1</v>
      </c>
      <c r="D5735" t="s">
        <v>18</v>
      </c>
      <c r="E5735" t="s">
        <v>19</v>
      </c>
      <c r="F5735" s="1">
        <v>0.375</v>
      </c>
      <c r="G5735" t="s">
        <v>12656</v>
      </c>
      <c r="H5735" t="s">
        <v>6219</v>
      </c>
      <c r="I5735">
        <v>60</v>
      </c>
      <c r="J5735">
        <v>10</v>
      </c>
      <c r="K5735" s="4">
        <v>1.010000000101E+42</v>
      </c>
      <c r="L5735" t="s">
        <v>38</v>
      </c>
      <c r="M5735" t="s">
        <v>24</v>
      </c>
      <c r="N5735" t="s">
        <v>10396</v>
      </c>
      <c r="O5735" t="s">
        <v>331</v>
      </c>
      <c r="P5735" t="s">
        <v>45</v>
      </c>
      <c r="Q5735" t="s">
        <v>6220</v>
      </c>
    </row>
    <row r="5736" spans="1:17" x14ac:dyDescent="0.25">
      <c r="A5736" t="s">
        <v>12649</v>
      </c>
      <c r="B5736" t="s">
        <v>44</v>
      </c>
      <c r="C5736">
        <v>2</v>
      </c>
      <c r="D5736" t="s">
        <v>18</v>
      </c>
      <c r="E5736" t="s">
        <v>19</v>
      </c>
      <c r="F5736" s="1">
        <v>0.41666666666666669</v>
      </c>
      <c r="G5736" t="s">
        <v>12656</v>
      </c>
      <c r="H5736" t="s">
        <v>6219</v>
      </c>
      <c r="I5736">
        <v>60</v>
      </c>
      <c r="J5736">
        <v>15</v>
      </c>
      <c r="K5736" s="4">
        <v>1.010000000101E+42</v>
      </c>
      <c r="L5736" t="s">
        <v>38</v>
      </c>
      <c r="M5736" t="s">
        <v>24</v>
      </c>
      <c r="N5736" t="s">
        <v>10396</v>
      </c>
      <c r="O5736" t="s">
        <v>331</v>
      </c>
      <c r="P5736" t="s">
        <v>45</v>
      </c>
      <c r="Q5736" t="s">
        <v>6221</v>
      </c>
    </row>
    <row r="5737" spans="1:17" x14ac:dyDescent="0.25">
      <c r="A5737" t="s">
        <v>12649</v>
      </c>
      <c r="B5737" t="s">
        <v>44</v>
      </c>
      <c r="C5737">
        <v>3</v>
      </c>
      <c r="D5737" t="s">
        <v>18</v>
      </c>
      <c r="E5737" t="s">
        <v>19</v>
      </c>
      <c r="F5737" s="1">
        <v>0.45833333333333331</v>
      </c>
      <c r="G5737" t="s">
        <v>12656</v>
      </c>
      <c r="H5737" t="s">
        <v>6219</v>
      </c>
      <c r="I5737">
        <v>60</v>
      </c>
      <c r="J5737">
        <v>14</v>
      </c>
      <c r="K5737" s="4">
        <v>1.010000000101E+42</v>
      </c>
      <c r="L5737" t="s">
        <v>38</v>
      </c>
      <c r="M5737" t="s">
        <v>24</v>
      </c>
      <c r="N5737" t="s">
        <v>10396</v>
      </c>
      <c r="O5737" t="s">
        <v>331</v>
      </c>
      <c r="P5737" t="s">
        <v>45</v>
      </c>
      <c r="Q5737" t="s">
        <v>6222</v>
      </c>
    </row>
    <row r="5738" spans="1:17" x14ac:dyDescent="0.25">
      <c r="A5738" t="s">
        <v>12649</v>
      </c>
      <c r="B5738" t="s">
        <v>44</v>
      </c>
      <c r="C5738">
        <v>4</v>
      </c>
      <c r="D5738" t="s">
        <v>18</v>
      </c>
      <c r="E5738" t="s">
        <v>19</v>
      </c>
      <c r="F5738" s="1">
        <v>0.5</v>
      </c>
      <c r="G5738" t="s">
        <v>12656</v>
      </c>
      <c r="H5738" t="s">
        <v>6219</v>
      </c>
      <c r="I5738">
        <v>60</v>
      </c>
      <c r="J5738">
        <v>14</v>
      </c>
      <c r="K5738" s="4">
        <v>1.010000000101E+42</v>
      </c>
      <c r="L5738" t="s">
        <v>38</v>
      </c>
      <c r="M5738" t="s">
        <v>24</v>
      </c>
      <c r="N5738" t="s">
        <v>10396</v>
      </c>
      <c r="O5738" t="s">
        <v>331</v>
      </c>
      <c r="P5738" t="s">
        <v>45</v>
      </c>
      <c r="Q5738" t="s">
        <v>6223</v>
      </c>
    </row>
    <row r="5739" spans="1:17" x14ac:dyDescent="0.25">
      <c r="A5739" t="s">
        <v>12649</v>
      </c>
      <c r="B5739" t="s">
        <v>44</v>
      </c>
      <c r="C5739">
        <v>5</v>
      </c>
      <c r="D5739" t="s">
        <v>18</v>
      </c>
      <c r="E5739" t="s">
        <v>19</v>
      </c>
      <c r="F5739" s="1">
        <v>0.5</v>
      </c>
      <c r="G5739" t="s">
        <v>10062</v>
      </c>
      <c r="H5739" t="s">
        <v>6224</v>
      </c>
      <c r="I5739">
        <v>60</v>
      </c>
      <c r="J5739">
        <v>14</v>
      </c>
      <c r="K5739" s="4">
        <v>1.010000000101E+42</v>
      </c>
      <c r="L5739" t="s">
        <v>38</v>
      </c>
      <c r="M5739" t="s">
        <v>24</v>
      </c>
      <c r="N5739" t="s">
        <v>10396</v>
      </c>
      <c r="O5739" t="s">
        <v>331</v>
      </c>
      <c r="P5739" t="s">
        <v>45</v>
      </c>
      <c r="Q5739" t="s">
        <v>6225</v>
      </c>
    </row>
    <row r="5740" spans="1:17" x14ac:dyDescent="0.25">
      <c r="A5740" t="s">
        <v>12649</v>
      </c>
      <c r="B5740" t="s">
        <v>44</v>
      </c>
      <c r="C5740">
        <v>6</v>
      </c>
      <c r="D5740" t="s">
        <v>18</v>
      </c>
      <c r="E5740" t="s">
        <v>19</v>
      </c>
      <c r="F5740" s="1">
        <v>0.54166666666666663</v>
      </c>
      <c r="G5740" t="s">
        <v>12656</v>
      </c>
      <c r="H5740" t="s">
        <v>6224</v>
      </c>
      <c r="I5740">
        <v>60</v>
      </c>
      <c r="J5740">
        <v>15</v>
      </c>
      <c r="K5740" s="4">
        <v>1.010000000101E+42</v>
      </c>
      <c r="L5740" t="s">
        <v>38</v>
      </c>
      <c r="M5740" t="s">
        <v>24</v>
      </c>
      <c r="N5740" t="s">
        <v>10396</v>
      </c>
      <c r="O5740" t="s">
        <v>331</v>
      </c>
      <c r="P5740" t="s">
        <v>45</v>
      </c>
      <c r="Q5740" t="s">
        <v>6226</v>
      </c>
    </row>
    <row r="5741" spans="1:17" x14ac:dyDescent="0.25">
      <c r="A5741" t="s">
        <v>12649</v>
      </c>
      <c r="B5741" t="s">
        <v>44</v>
      </c>
      <c r="C5741">
        <v>7</v>
      </c>
      <c r="D5741" t="s">
        <v>18</v>
      </c>
      <c r="E5741" t="s">
        <v>19</v>
      </c>
      <c r="F5741" s="1">
        <v>0.58333333333333337</v>
      </c>
      <c r="G5741" t="s">
        <v>12656</v>
      </c>
      <c r="H5741" t="s">
        <v>6224</v>
      </c>
      <c r="I5741">
        <v>60</v>
      </c>
      <c r="J5741">
        <v>14</v>
      </c>
      <c r="K5741" s="4">
        <v>1.010000000101E+42</v>
      </c>
      <c r="L5741" t="s">
        <v>38</v>
      </c>
      <c r="M5741" t="s">
        <v>24</v>
      </c>
      <c r="N5741" t="s">
        <v>10396</v>
      </c>
      <c r="O5741" t="s">
        <v>331</v>
      </c>
      <c r="P5741" t="s">
        <v>45</v>
      </c>
      <c r="Q5741" t="s">
        <v>6227</v>
      </c>
    </row>
    <row r="5742" spans="1:17" x14ac:dyDescent="0.25">
      <c r="A5742" t="s">
        <v>12649</v>
      </c>
      <c r="B5742" t="s">
        <v>44</v>
      </c>
      <c r="C5742">
        <v>8</v>
      </c>
      <c r="D5742" t="s">
        <v>18</v>
      </c>
      <c r="E5742" t="s">
        <v>19</v>
      </c>
      <c r="F5742" s="1">
        <v>0.58333333333333337</v>
      </c>
      <c r="G5742" t="s">
        <v>12657</v>
      </c>
      <c r="H5742" t="s">
        <v>6228</v>
      </c>
      <c r="I5742">
        <v>60</v>
      </c>
      <c r="J5742">
        <v>8</v>
      </c>
      <c r="K5742" s="4">
        <v>1.010000000101E+42</v>
      </c>
      <c r="L5742" t="s">
        <v>38</v>
      </c>
      <c r="M5742" t="s">
        <v>24</v>
      </c>
      <c r="N5742" t="s">
        <v>10396</v>
      </c>
      <c r="O5742" t="s">
        <v>331</v>
      </c>
      <c r="P5742" t="s">
        <v>45</v>
      </c>
      <c r="Q5742" t="s">
        <v>6229</v>
      </c>
    </row>
    <row r="5743" spans="1:17" x14ac:dyDescent="0.25">
      <c r="A5743" t="s">
        <v>12649</v>
      </c>
      <c r="B5743" t="s">
        <v>44</v>
      </c>
      <c r="C5743">
        <v>9</v>
      </c>
      <c r="D5743" t="s">
        <v>18</v>
      </c>
      <c r="E5743" t="s">
        <v>19</v>
      </c>
      <c r="F5743" s="1">
        <v>0.625</v>
      </c>
      <c r="G5743" t="s">
        <v>12656</v>
      </c>
      <c r="H5743" t="s">
        <v>6228</v>
      </c>
      <c r="I5743">
        <v>60</v>
      </c>
      <c r="J5743">
        <v>11</v>
      </c>
      <c r="K5743" s="4">
        <v>1.010000000101E+42</v>
      </c>
      <c r="L5743" t="s">
        <v>38</v>
      </c>
      <c r="M5743" t="s">
        <v>24</v>
      </c>
      <c r="N5743" t="s">
        <v>10396</v>
      </c>
      <c r="O5743" t="s">
        <v>331</v>
      </c>
      <c r="P5743" t="s">
        <v>45</v>
      </c>
      <c r="Q5743" t="s">
        <v>6230</v>
      </c>
    </row>
    <row r="5744" spans="1:17" x14ac:dyDescent="0.25">
      <c r="A5744" t="s">
        <v>12649</v>
      </c>
      <c r="B5744" t="s">
        <v>44</v>
      </c>
      <c r="C5744">
        <v>10</v>
      </c>
      <c r="D5744" t="s">
        <v>18</v>
      </c>
      <c r="E5744" t="s">
        <v>29</v>
      </c>
      <c r="F5744" s="1">
        <v>0.375</v>
      </c>
      <c r="G5744" t="s">
        <v>12656</v>
      </c>
      <c r="H5744" t="s">
        <v>6211</v>
      </c>
      <c r="I5744">
        <v>60</v>
      </c>
      <c r="J5744">
        <v>14</v>
      </c>
      <c r="K5744" s="4">
        <v>1.010000000101E+42</v>
      </c>
      <c r="L5744" t="s">
        <v>38</v>
      </c>
      <c r="M5744" t="s">
        <v>24</v>
      </c>
      <c r="N5744" t="s">
        <v>10396</v>
      </c>
      <c r="O5744" t="s">
        <v>331</v>
      </c>
      <c r="P5744" t="s">
        <v>45</v>
      </c>
      <c r="Q5744" t="s">
        <v>6231</v>
      </c>
    </row>
    <row r="5745" spans="1:17" x14ac:dyDescent="0.25">
      <c r="A5745" t="s">
        <v>12649</v>
      </c>
      <c r="B5745" t="s">
        <v>44</v>
      </c>
      <c r="C5745">
        <v>11</v>
      </c>
      <c r="D5745" t="s">
        <v>18</v>
      </c>
      <c r="E5745" t="s">
        <v>29</v>
      </c>
      <c r="F5745" s="1">
        <v>0.375</v>
      </c>
      <c r="G5745" t="s">
        <v>12657</v>
      </c>
      <c r="H5745" t="s">
        <v>6232</v>
      </c>
      <c r="I5745">
        <v>60</v>
      </c>
      <c r="J5745">
        <v>14</v>
      </c>
      <c r="K5745" s="4">
        <v>1.010000000101E+42</v>
      </c>
      <c r="L5745" t="s">
        <v>38</v>
      </c>
      <c r="M5745" t="s">
        <v>24</v>
      </c>
      <c r="N5745" t="s">
        <v>10396</v>
      </c>
      <c r="O5745" t="s">
        <v>331</v>
      </c>
      <c r="P5745" t="s">
        <v>45</v>
      </c>
      <c r="Q5745" t="s">
        <v>6233</v>
      </c>
    </row>
    <row r="5746" spans="1:17" x14ac:dyDescent="0.25">
      <c r="A5746" t="s">
        <v>12649</v>
      </c>
      <c r="B5746" t="s">
        <v>44</v>
      </c>
      <c r="C5746">
        <v>12</v>
      </c>
      <c r="D5746" t="s">
        <v>18</v>
      </c>
      <c r="E5746" t="s">
        <v>29</v>
      </c>
      <c r="F5746" s="1">
        <v>0.41666666666666669</v>
      </c>
      <c r="G5746" t="s">
        <v>12656</v>
      </c>
      <c r="H5746" t="s">
        <v>6211</v>
      </c>
      <c r="I5746">
        <v>60</v>
      </c>
      <c r="J5746">
        <v>15</v>
      </c>
      <c r="K5746" s="4">
        <v>1.010000000101E+42</v>
      </c>
      <c r="L5746" t="s">
        <v>38</v>
      </c>
      <c r="M5746" t="s">
        <v>24</v>
      </c>
      <c r="N5746" t="s">
        <v>10396</v>
      </c>
      <c r="O5746" t="s">
        <v>331</v>
      </c>
      <c r="P5746" t="s">
        <v>45</v>
      </c>
      <c r="Q5746" t="s">
        <v>6234</v>
      </c>
    </row>
    <row r="5747" spans="1:17" x14ac:dyDescent="0.25">
      <c r="A5747" t="s">
        <v>12649</v>
      </c>
      <c r="B5747" t="s">
        <v>44</v>
      </c>
      <c r="C5747">
        <v>13</v>
      </c>
      <c r="D5747" t="s">
        <v>18</v>
      </c>
      <c r="E5747" t="s">
        <v>29</v>
      </c>
      <c r="F5747" s="1">
        <v>0.41666666666666669</v>
      </c>
      <c r="G5747" t="s">
        <v>12657</v>
      </c>
      <c r="H5747" t="s">
        <v>6232</v>
      </c>
      <c r="I5747">
        <v>60</v>
      </c>
      <c r="J5747">
        <v>15</v>
      </c>
      <c r="K5747" s="4">
        <v>1.010000000101E+42</v>
      </c>
      <c r="L5747" t="s">
        <v>38</v>
      </c>
      <c r="M5747" t="s">
        <v>24</v>
      </c>
      <c r="N5747" t="s">
        <v>10396</v>
      </c>
      <c r="O5747" t="s">
        <v>331</v>
      </c>
      <c r="P5747" t="s">
        <v>45</v>
      </c>
      <c r="Q5747" t="s">
        <v>6235</v>
      </c>
    </row>
    <row r="5748" spans="1:17" x14ac:dyDescent="0.25">
      <c r="A5748" t="s">
        <v>12649</v>
      </c>
      <c r="B5748" t="s">
        <v>44</v>
      </c>
      <c r="C5748">
        <v>14</v>
      </c>
      <c r="D5748" t="s">
        <v>18</v>
      </c>
      <c r="E5748" t="s">
        <v>29</v>
      </c>
      <c r="F5748" s="1">
        <v>0.5</v>
      </c>
      <c r="G5748" t="s">
        <v>12656</v>
      </c>
      <c r="H5748" t="s">
        <v>6224</v>
      </c>
      <c r="I5748">
        <v>60</v>
      </c>
      <c r="J5748">
        <v>14</v>
      </c>
      <c r="K5748" s="4">
        <v>1.010000000101E+42</v>
      </c>
      <c r="L5748" t="s">
        <v>38</v>
      </c>
      <c r="M5748" t="s">
        <v>24</v>
      </c>
      <c r="N5748" t="s">
        <v>10396</v>
      </c>
      <c r="O5748" t="s">
        <v>331</v>
      </c>
      <c r="P5748" t="s">
        <v>45</v>
      </c>
      <c r="Q5748" t="s">
        <v>6236</v>
      </c>
    </row>
    <row r="5749" spans="1:17" x14ac:dyDescent="0.25">
      <c r="A5749" t="s">
        <v>12649</v>
      </c>
      <c r="B5749" t="s">
        <v>44</v>
      </c>
      <c r="C5749">
        <v>15</v>
      </c>
      <c r="D5749" t="s">
        <v>18</v>
      </c>
      <c r="E5749" t="s">
        <v>29</v>
      </c>
      <c r="F5749" s="1">
        <v>0.54166666666666663</v>
      </c>
      <c r="G5749" t="s">
        <v>12656</v>
      </c>
      <c r="H5749" t="s">
        <v>6224</v>
      </c>
      <c r="I5749">
        <v>60</v>
      </c>
      <c r="J5749">
        <v>15</v>
      </c>
      <c r="K5749" s="4">
        <v>1.010000000101E+42</v>
      </c>
      <c r="L5749" t="s">
        <v>38</v>
      </c>
      <c r="M5749" t="s">
        <v>24</v>
      </c>
      <c r="N5749" t="s">
        <v>10396</v>
      </c>
      <c r="O5749" t="s">
        <v>331</v>
      </c>
      <c r="P5749" t="s">
        <v>45</v>
      </c>
      <c r="Q5749" t="s">
        <v>6237</v>
      </c>
    </row>
    <row r="5750" spans="1:17" x14ac:dyDescent="0.25">
      <c r="A5750" t="s">
        <v>12649</v>
      </c>
      <c r="B5750" t="s">
        <v>44</v>
      </c>
      <c r="C5750">
        <v>16</v>
      </c>
      <c r="D5750" t="s">
        <v>18</v>
      </c>
      <c r="E5750" t="s">
        <v>29</v>
      </c>
      <c r="F5750" s="1">
        <v>0.58333333333333337</v>
      </c>
      <c r="G5750" t="s">
        <v>12656</v>
      </c>
      <c r="H5750" t="s">
        <v>6224</v>
      </c>
      <c r="I5750">
        <v>60</v>
      </c>
      <c r="J5750">
        <v>9</v>
      </c>
      <c r="K5750" s="4">
        <v>1.010000000101E+42</v>
      </c>
      <c r="L5750" t="s">
        <v>38</v>
      </c>
      <c r="M5750" t="s">
        <v>24</v>
      </c>
      <c r="N5750" t="s">
        <v>10396</v>
      </c>
      <c r="O5750" t="s">
        <v>331</v>
      </c>
      <c r="P5750" t="s">
        <v>45</v>
      </c>
      <c r="Q5750" t="s">
        <v>6238</v>
      </c>
    </row>
    <row r="5751" spans="1:17" x14ac:dyDescent="0.25">
      <c r="A5751" t="s">
        <v>12649</v>
      </c>
      <c r="B5751" t="s">
        <v>44</v>
      </c>
      <c r="C5751">
        <v>17</v>
      </c>
      <c r="D5751" t="s">
        <v>18</v>
      </c>
      <c r="E5751" t="s">
        <v>29</v>
      </c>
      <c r="F5751" s="1">
        <v>0.58333333333333337</v>
      </c>
      <c r="G5751" t="s">
        <v>12658</v>
      </c>
      <c r="H5751" t="s">
        <v>6228</v>
      </c>
      <c r="I5751">
        <v>60</v>
      </c>
      <c r="J5751">
        <v>6</v>
      </c>
      <c r="K5751" s="4">
        <v>1.010000000101E+42</v>
      </c>
      <c r="L5751" t="s">
        <v>38</v>
      </c>
      <c r="M5751" t="s">
        <v>24</v>
      </c>
      <c r="N5751" t="s">
        <v>10396</v>
      </c>
      <c r="O5751" t="s">
        <v>331</v>
      </c>
      <c r="P5751" t="s">
        <v>45</v>
      </c>
      <c r="Q5751" t="s">
        <v>6239</v>
      </c>
    </row>
    <row r="5752" spans="1:17" x14ac:dyDescent="0.25">
      <c r="A5752" t="s">
        <v>12649</v>
      </c>
      <c r="B5752" t="s">
        <v>44</v>
      </c>
      <c r="C5752">
        <v>18</v>
      </c>
      <c r="D5752" t="s">
        <v>18</v>
      </c>
      <c r="E5752" t="s">
        <v>29</v>
      </c>
      <c r="F5752" s="1">
        <v>0.625</v>
      </c>
      <c r="G5752" t="s">
        <v>12658</v>
      </c>
      <c r="H5752" t="s">
        <v>6228</v>
      </c>
      <c r="I5752">
        <v>60</v>
      </c>
      <c r="J5752">
        <v>11</v>
      </c>
      <c r="K5752" s="4">
        <v>1.010000000101E+42</v>
      </c>
      <c r="L5752" t="s">
        <v>38</v>
      </c>
      <c r="M5752" t="s">
        <v>24</v>
      </c>
      <c r="N5752" t="s">
        <v>10396</v>
      </c>
      <c r="O5752" t="s">
        <v>331</v>
      </c>
      <c r="P5752" t="s">
        <v>45</v>
      </c>
      <c r="Q5752" t="s">
        <v>6240</v>
      </c>
    </row>
    <row r="5753" spans="1:17" x14ac:dyDescent="0.25">
      <c r="A5753" t="s">
        <v>12649</v>
      </c>
      <c r="B5753" t="s">
        <v>44</v>
      </c>
      <c r="C5753">
        <v>19</v>
      </c>
      <c r="D5753" t="s">
        <v>18</v>
      </c>
      <c r="E5753" t="s">
        <v>29</v>
      </c>
      <c r="F5753" s="1">
        <v>0.66666666666666663</v>
      </c>
      <c r="G5753" t="s">
        <v>12659</v>
      </c>
      <c r="H5753" t="s">
        <v>5959</v>
      </c>
      <c r="I5753">
        <v>60</v>
      </c>
      <c r="J5753">
        <v>11</v>
      </c>
      <c r="K5753" s="4">
        <v>1.010000000101E+42</v>
      </c>
      <c r="L5753" t="s">
        <v>38</v>
      </c>
      <c r="M5753" t="s">
        <v>24</v>
      </c>
      <c r="N5753" t="s">
        <v>10396</v>
      </c>
      <c r="O5753" t="s">
        <v>331</v>
      </c>
      <c r="P5753" t="s">
        <v>45</v>
      </c>
      <c r="Q5753" t="s">
        <v>6241</v>
      </c>
    </row>
    <row r="5754" spans="1:17" x14ac:dyDescent="0.25">
      <c r="A5754" t="s">
        <v>12649</v>
      </c>
      <c r="B5754" t="s">
        <v>44</v>
      </c>
      <c r="C5754">
        <v>20</v>
      </c>
      <c r="D5754" t="s">
        <v>18</v>
      </c>
      <c r="E5754" t="s">
        <v>29</v>
      </c>
      <c r="F5754" s="1">
        <v>0.66666666666666663</v>
      </c>
      <c r="G5754" t="s">
        <v>12656</v>
      </c>
      <c r="H5754" t="s">
        <v>6242</v>
      </c>
      <c r="I5754">
        <v>60</v>
      </c>
      <c r="J5754">
        <v>11</v>
      </c>
      <c r="K5754" s="4">
        <v>1.010000000101E+42</v>
      </c>
      <c r="L5754" t="s">
        <v>38</v>
      </c>
      <c r="M5754" t="s">
        <v>24</v>
      </c>
      <c r="N5754" t="s">
        <v>10396</v>
      </c>
      <c r="O5754" t="s">
        <v>331</v>
      </c>
      <c r="P5754" t="s">
        <v>45</v>
      </c>
      <c r="Q5754" t="s">
        <v>6243</v>
      </c>
    </row>
    <row r="5755" spans="1:17" x14ac:dyDescent="0.25">
      <c r="A5755" t="s">
        <v>12649</v>
      </c>
      <c r="B5755" t="s">
        <v>44</v>
      </c>
      <c r="C5755">
        <v>21</v>
      </c>
      <c r="D5755" t="s">
        <v>18</v>
      </c>
      <c r="E5755" t="s">
        <v>29</v>
      </c>
      <c r="F5755" s="1">
        <v>0.70833333333333337</v>
      </c>
      <c r="G5755" t="s">
        <v>12656</v>
      </c>
      <c r="H5755" t="s">
        <v>6242</v>
      </c>
      <c r="I5755">
        <v>60</v>
      </c>
      <c r="J5755">
        <v>9</v>
      </c>
      <c r="K5755" s="4">
        <v>1.010000000101E+42</v>
      </c>
      <c r="L5755" t="s">
        <v>38</v>
      </c>
      <c r="M5755" t="s">
        <v>24</v>
      </c>
      <c r="N5755" t="s">
        <v>10396</v>
      </c>
      <c r="O5755" t="s">
        <v>331</v>
      </c>
      <c r="P5755" t="s">
        <v>45</v>
      </c>
      <c r="Q5755" t="s">
        <v>6244</v>
      </c>
    </row>
    <row r="5756" spans="1:17" x14ac:dyDescent="0.25">
      <c r="A5756" t="s">
        <v>12649</v>
      </c>
      <c r="B5756" t="s">
        <v>44</v>
      </c>
      <c r="C5756">
        <v>22</v>
      </c>
      <c r="D5756" t="s">
        <v>18</v>
      </c>
      <c r="E5756" t="s">
        <v>33</v>
      </c>
      <c r="F5756" s="1">
        <v>0.41666666666666669</v>
      </c>
      <c r="G5756" t="s">
        <v>12656</v>
      </c>
      <c r="H5756" t="s">
        <v>6245</v>
      </c>
      <c r="I5756">
        <v>60</v>
      </c>
      <c r="J5756">
        <v>14</v>
      </c>
      <c r="K5756" s="4">
        <v>1.010000000101E+42</v>
      </c>
      <c r="L5756" t="s">
        <v>38</v>
      </c>
      <c r="M5756" t="s">
        <v>24</v>
      </c>
      <c r="N5756" t="s">
        <v>10396</v>
      </c>
      <c r="O5756" t="s">
        <v>331</v>
      </c>
      <c r="P5756" t="s">
        <v>45</v>
      </c>
      <c r="Q5756" t="s">
        <v>6246</v>
      </c>
    </row>
    <row r="5757" spans="1:17" x14ac:dyDescent="0.25">
      <c r="A5757" t="s">
        <v>12649</v>
      </c>
      <c r="B5757" t="s">
        <v>44</v>
      </c>
      <c r="C5757">
        <v>23</v>
      </c>
      <c r="D5757" t="s">
        <v>18</v>
      </c>
      <c r="E5757" t="s">
        <v>33</v>
      </c>
      <c r="F5757" s="1">
        <v>0.45833333333333331</v>
      </c>
      <c r="G5757" t="s">
        <v>12656</v>
      </c>
      <c r="H5757" t="s">
        <v>6245</v>
      </c>
      <c r="I5757">
        <v>60</v>
      </c>
      <c r="J5757">
        <v>11</v>
      </c>
      <c r="K5757" s="4">
        <v>1.010000000101E+42</v>
      </c>
      <c r="L5757" t="s">
        <v>38</v>
      </c>
      <c r="M5757" t="s">
        <v>24</v>
      </c>
      <c r="N5757" t="s">
        <v>10396</v>
      </c>
      <c r="O5757" t="s">
        <v>331</v>
      </c>
      <c r="P5757" t="s">
        <v>45</v>
      </c>
      <c r="Q5757" t="s">
        <v>6247</v>
      </c>
    </row>
    <row r="5758" spans="1:17" x14ac:dyDescent="0.25">
      <c r="A5758" t="s">
        <v>12649</v>
      </c>
      <c r="B5758" t="s">
        <v>44</v>
      </c>
      <c r="C5758">
        <v>24</v>
      </c>
      <c r="D5758" t="s">
        <v>18</v>
      </c>
      <c r="E5758" t="s">
        <v>33</v>
      </c>
      <c r="F5758" s="1">
        <v>0.5</v>
      </c>
      <c r="G5758" t="s">
        <v>12656</v>
      </c>
      <c r="H5758" t="s">
        <v>6245</v>
      </c>
      <c r="I5758">
        <v>60</v>
      </c>
      <c r="J5758">
        <v>14</v>
      </c>
      <c r="K5758" s="4">
        <v>1.010000000101E+42</v>
      </c>
      <c r="L5758" t="s">
        <v>38</v>
      </c>
      <c r="M5758" t="s">
        <v>24</v>
      </c>
      <c r="N5758" t="s">
        <v>10396</v>
      </c>
      <c r="O5758" t="s">
        <v>331</v>
      </c>
      <c r="P5758" t="s">
        <v>45</v>
      </c>
      <c r="Q5758" t="s">
        <v>6248</v>
      </c>
    </row>
    <row r="5759" spans="1:17" x14ac:dyDescent="0.25">
      <c r="A5759" t="s">
        <v>12649</v>
      </c>
      <c r="B5759" t="s">
        <v>44</v>
      </c>
      <c r="C5759">
        <v>25</v>
      </c>
      <c r="D5759" t="s">
        <v>18</v>
      </c>
      <c r="E5759" t="s">
        <v>33</v>
      </c>
      <c r="F5759" s="1">
        <v>0.58333333333333337</v>
      </c>
      <c r="G5759" t="s">
        <v>12656</v>
      </c>
      <c r="H5759" t="s">
        <v>6228</v>
      </c>
      <c r="I5759">
        <v>60</v>
      </c>
      <c r="J5759">
        <v>14</v>
      </c>
      <c r="K5759" s="4">
        <v>1.010000000101E+42</v>
      </c>
      <c r="L5759" t="s">
        <v>38</v>
      </c>
      <c r="M5759" t="s">
        <v>24</v>
      </c>
      <c r="N5759" t="s">
        <v>10396</v>
      </c>
      <c r="O5759" t="s">
        <v>331</v>
      </c>
      <c r="P5759" t="s">
        <v>45</v>
      </c>
      <c r="Q5759" t="s">
        <v>6249</v>
      </c>
    </row>
    <row r="5760" spans="1:17" x14ac:dyDescent="0.25">
      <c r="A5760" t="s">
        <v>12649</v>
      </c>
      <c r="B5760" t="s">
        <v>44</v>
      </c>
      <c r="C5760">
        <v>26</v>
      </c>
      <c r="D5760" t="s">
        <v>18</v>
      </c>
      <c r="E5760" t="s">
        <v>33</v>
      </c>
      <c r="F5760" s="1">
        <v>0.625</v>
      </c>
      <c r="G5760" t="s">
        <v>12656</v>
      </c>
      <c r="H5760" t="s">
        <v>6228</v>
      </c>
      <c r="I5760">
        <v>60</v>
      </c>
      <c r="J5760">
        <v>13</v>
      </c>
      <c r="K5760" s="4">
        <v>1.010000000101E+42</v>
      </c>
      <c r="L5760" t="s">
        <v>38</v>
      </c>
      <c r="M5760" t="s">
        <v>24</v>
      </c>
      <c r="N5760" t="s">
        <v>10396</v>
      </c>
      <c r="O5760" t="s">
        <v>331</v>
      </c>
      <c r="P5760" t="s">
        <v>45</v>
      </c>
      <c r="Q5760" t="s">
        <v>6250</v>
      </c>
    </row>
    <row r="5761" spans="1:17" x14ac:dyDescent="0.25">
      <c r="A5761" t="s">
        <v>12649</v>
      </c>
      <c r="B5761" t="s">
        <v>44</v>
      </c>
      <c r="C5761">
        <v>27</v>
      </c>
      <c r="D5761" t="s">
        <v>18</v>
      </c>
      <c r="E5761" t="s">
        <v>33</v>
      </c>
      <c r="F5761" s="1">
        <v>0.66666666666666663</v>
      </c>
      <c r="G5761" t="s">
        <v>12656</v>
      </c>
      <c r="H5761" t="s">
        <v>6251</v>
      </c>
      <c r="I5761">
        <v>60</v>
      </c>
      <c r="J5761">
        <v>11</v>
      </c>
      <c r="K5761" s="4">
        <v>1.010000000101E+42</v>
      </c>
      <c r="L5761" t="s">
        <v>38</v>
      </c>
      <c r="M5761" t="s">
        <v>24</v>
      </c>
      <c r="N5761" t="s">
        <v>10396</v>
      </c>
      <c r="O5761" t="s">
        <v>331</v>
      </c>
      <c r="P5761" t="s">
        <v>45</v>
      </c>
      <c r="Q5761" t="s">
        <v>6252</v>
      </c>
    </row>
    <row r="5762" spans="1:17" x14ac:dyDescent="0.25">
      <c r="A5762" t="s">
        <v>12649</v>
      </c>
      <c r="B5762" t="s">
        <v>44</v>
      </c>
      <c r="C5762">
        <v>28</v>
      </c>
      <c r="D5762" t="s">
        <v>18</v>
      </c>
      <c r="E5762" t="s">
        <v>33</v>
      </c>
      <c r="F5762" s="1">
        <v>0.70833333333333337</v>
      </c>
      <c r="G5762" t="s">
        <v>12656</v>
      </c>
      <c r="H5762" t="s">
        <v>6251</v>
      </c>
      <c r="I5762">
        <v>60</v>
      </c>
      <c r="J5762">
        <v>10</v>
      </c>
      <c r="K5762" s="4">
        <v>1.010000000101E+42</v>
      </c>
      <c r="L5762" t="s">
        <v>38</v>
      </c>
      <c r="M5762" t="s">
        <v>24</v>
      </c>
      <c r="N5762" t="s">
        <v>10396</v>
      </c>
      <c r="O5762" t="s">
        <v>331</v>
      </c>
      <c r="P5762" t="s">
        <v>45</v>
      </c>
      <c r="Q5762" t="s">
        <v>6253</v>
      </c>
    </row>
    <row r="5763" spans="1:17" x14ac:dyDescent="0.25">
      <c r="A5763" t="s">
        <v>12649</v>
      </c>
      <c r="B5763" t="s">
        <v>44</v>
      </c>
      <c r="C5763">
        <v>29</v>
      </c>
      <c r="D5763" t="s">
        <v>18</v>
      </c>
      <c r="E5763" t="s">
        <v>42</v>
      </c>
      <c r="F5763" s="1">
        <v>0.375</v>
      </c>
      <c r="G5763" t="s">
        <v>12656</v>
      </c>
      <c r="H5763" t="s">
        <v>6254</v>
      </c>
      <c r="I5763">
        <v>60</v>
      </c>
      <c r="J5763">
        <v>14</v>
      </c>
      <c r="K5763" s="4">
        <v>1.010000000101E+42</v>
      </c>
      <c r="L5763" t="s">
        <v>38</v>
      </c>
      <c r="M5763" t="s">
        <v>24</v>
      </c>
      <c r="N5763" t="s">
        <v>10396</v>
      </c>
      <c r="O5763" t="s">
        <v>331</v>
      </c>
      <c r="P5763" t="s">
        <v>45</v>
      </c>
      <c r="Q5763" t="s">
        <v>6255</v>
      </c>
    </row>
    <row r="5764" spans="1:17" x14ac:dyDescent="0.25">
      <c r="A5764" t="s">
        <v>12649</v>
      </c>
      <c r="B5764" t="s">
        <v>44</v>
      </c>
      <c r="C5764">
        <v>30</v>
      </c>
      <c r="D5764" t="s">
        <v>18</v>
      </c>
      <c r="E5764" t="s">
        <v>42</v>
      </c>
      <c r="F5764" s="1">
        <v>0.375</v>
      </c>
      <c r="G5764" t="s">
        <v>12658</v>
      </c>
      <c r="H5764" t="s">
        <v>6256</v>
      </c>
      <c r="I5764">
        <v>60</v>
      </c>
      <c r="J5764">
        <v>13</v>
      </c>
      <c r="K5764" s="4">
        <v>1.010000000101E+42</v>
      </c>
      <c r="L5764" t="s">
        <v>38</v>
      </c>
      <c r="M5764" t="s">
        <v>24</v>
      </c>
      <c r="N5764" t="s">
        <v>10396</v>
      </c>
      <c r="O5764" t="s">
        <v>331</v>
      </c>
      <c r="P5764" t="s">
        <v>45</v>
      </c>
      <c r="Q5764" t="s">
        <v>6257</v>
      </c>
    </row>
    <row r="5765" spans="1:17" x14ac:dyDescent="0.25">
      <c r="A5765" t="s">
        <v>12649</v>
      </c>
      <c r="B5765" t="s">
        <v>44</v>
      </c>
      <c r="C5765">
        <v>31</v>
      </c>
      <c r="D5765" t="s">
        <v>18</v>
      </c>
      <c r="E5765" t="s">
        <v>42</v>
      </c>
      <c r="F5765" s="1">
        <v>0.41666666666666669</v>
      </c>
      <c r="G5765" t="s">
        <v>12656</v>
      </c>
      <c r="H5765" t="s">
        <v>6254</v>
      </c>
      <c r="I5765">
        <v>60</v>
      </c>
      <c r="J5765">
        <v>13</v>
      </c>
      <c r="K5765" s="4">
        <v>1.010000000101E+42</v>
      </c>
      <c r="L5765" t="s">
        <v>38</v>
      </c>
      <c r="M5765" t="s">
        <v>24</v>
      </c>
      <c r="N5765" t="s">
        <v>10396</v>
      </c>
      <c r="O5765" t="s">
        <v>331</v>
      </c>
      <c r="P5765" t="s">
        <v>45</v>
      </c>
      <c r="Q5765" t="s">
        <v>6258</v>
      </c>
    </row>
    <row r="5766" spans="1:17" x14ac:dyDescent="0.25">
      <c r="A5766" t="s">
        <v>12649</v>
      </c>
      <c r="B5766" t="s">
        <v>44</v>
      </c>
      <c r="C5766">
        <v>32</v>
      </c>
      <c r="D5766" t="s">
        <v>18</v>
      </c>
      <c r="E5766" t="s">
        <v>42</v>
      </c>
      <c r="F5766" s="1">
        <v>0.41666666666666669</v>
      </c>
      <c r="G5766" t="s">
        <v>12658</v>
      </c>
      <c r="H5766" t="s">
        <v>6256</v>
      </c>
      <c r="I5766">
        <v>60</v>
      </c>
      <c r="J5766">
        <v>14</v>
      </c>
      <c r="K5766" s="4">
        <v>1.010000000101E+42</v>
      </c>
      <c r="L5766" t="s">
        <v>38</v>
      </c>
      <c r="M5766" t="s">
        <v>24</v>
      </c>
      <c r="N5766" t="s">
        <v>10396</v>
      </c>
      <c r="O5766" t="s">
        <v>331</v>
      </c>
      <c r="P5766" t="s">
        <v>45</v>
      </c>
      <c r="Q5766" t="s">
        <v>6259</v>
      </c>
    </row>
    <row r="5767" spans="1:17" x14ac:dyDescent="0.25">
      <c r="A5767" t="s">
        <v>12649</v>
      </c>
      <c r="B5767" t="s">
        <v>44</v>
      </c>
      <c r="C5767">
        <v>33</v>
      </c>
      <c r="D5767" t="s">
        <v>18</v>
      </c>
      <c r="E5767" t="s">
        <v>42</v>
      </c>
      <c r="F5767" s="1">
        <v>0.45833333333333331</v>
      </c>
      <c r="G5767" t="s">
        <v>12656</v>
      </c>
      <c r="H5767" t="s">
        <v>6254</v>
      </c>
      <c r="I5767">
        <v>60</v>
      </c>
      <c r="J5767">
        <v>15</v>
      </c>
      <c r="K5767" s="4">
        <v>1.010000000101E+42</v>
      </c>
      <c r="L5767" t="s">
        <v>38</v>
      </c>
      <c r="M5767" t="s">
        <v>24</v>
      </c>
      <c r="N5767" t="s">
        <v>10396</v>
      </c>
      <c r="O5767" t="s">
        <v>331</v>
      </c>
      <c r="P5767" t="s">
        <v>45</v>
      </c>
      <c r="Q5767" t="s">
        <v>6260</v>
      </c>
    </row>
    <row r="5768" spans="1:17" x14ac:dyDescent="0.25">
      <c r="A5768" t="s">
        <v>12649</v>
      </c>
      <c r="B5768" t="s">
        <v>44</v>
      </c>
      <c r="C5768">
        <v>34</v>
      </c>
      <c r="D5768" t="s">
        <v>18</v>
      </c>
      <c r="E5768" t="s">
        <v>42</v>
      </c>
      <c r="F5768" s="1">
        <v>0.45833333333333331</v>
      </c>
      <c r="G5768" t="s">
        <v>12658</v>
      </c>
      <c r="H5768" t="s">
        <v>6256</v>
      </c>
      <c r="I5768">
        <v>60</v>
      </c>
      <c r="J5768">
        <v>13</v>
      </c>
      <c r="K5768" s="4">
        <v>1.010000000101E+42</v>
      </c>
      <c r="L5768" t="s">
        <v>38</v>
      </c>
      <c r="M5768" t="s">
        <v>24</v>
      </c>
      <c r="N5768" t="s">
        <v>10396</v>
      </c>
      <c r="O5768" t="s">
        <v>331</v>
      </c>
      <c r="P5768" t="s">
        <v>45</v>
      </c>
      <c r="Q5768" t="s">
        <v>6261</v>
      </c>
    </row>
    <row r="5769" spans="1:17" x14ac:dyDescent="0.25">
      <c r="A5769" t="s">
        <v>12649</v>
      </c>
      <c r="B5769" t="s">
        <v>44</v>
      </c>
      <c r="C5769">
        <v>35</v>
      </c>
      <c r="D5769" t="s">
        <v>18</v>
      </c>
      <c r="E5769" t="s">
        <v>42</v>
      </c>
      <c r="F5769" s="1">
        <v>0.54166666666666663</v>
      </c>
      <c r="G5769" t="s">
        <v>12659</v>
      </c>
      <c r="H5769" t="s">
        <v>6211</v>
      </c>
      <c r="I5769">
        <v>60</v>
      </c>
      <c r="J5769">
        <v>11</v>
      </c>
      <c r="K5769" s="4">
        <v>1.010000000101E+42</v>
      </c>
      <c r="L5769" t="s">
        <v>38</v>
      </c>
      <c r="M5769" t="s">
        <v>24</v>
      </c>
      <c r="N5769" t="s">
        <v>10396</v>
      </c>
      <c r="O5769" t="s">
        <v>331</v>
      </c>
      <c r="P5769" t="s">
        <v>45</v>
      </c>
      <c r="Q5769" t="s">
        <v>6262</v>
      </c>
    </row>
    <row r="5770" spans="1:17" x14ac:dyDescent="0.25">
      <c r="A5770" t="s">
        <v>12649</v>
      </c>
      <c r="B5770" t="s">
        <v>44</v>
      </c>
      <c r="C5770">
        <v>36</v>
      </c>
      <c r="D5770" t="s">
        <v>18</v>
      </c>
      <c r="E5770" t="s">
        <v>42</v>
      </c>
      <c r="F5770" s="1">
        <v>0.54166666666666663</v>
      </c>
      <c r="G5770" t="s">
        <v>12658</v>
      </c>
      <c r="H5770" t="s">
        <v>5959</v>
      </c>
      <c r="I5770">
        <v>60</v>
      </c>
      <c r="J5770">
        <v>15</v>
      </c>
      <c r="K5770" s="4">
        <v>1.010000000101E+42</v>
      </c>
      <c r="L5770" t="s">
        <v>38</v>
      </c>
      <c r="M5770" t="s">
        <v>24</v>
      </c>
      <c r="N5770" t="s">
        <v>10396</v>
      </c>
      <c r="O5770" t="s">
        <v>331</v>
      </c>
      <c r="P5770" t="s">
        <v>45</v>
      </c>
      <c r="Q5770" t="s">
        <v>6263</v>
      </c>
    </row>
    <row r="5771" spans="1:17" x14ac:dyDescent="0.25">
      <c r="A5771" t="s">
        <v>12649</v>
      </c>
      <c r="B5771" t="s">
        <v>44</v>
      </c>
      <c r="C5771">
        <v>37</v>
      </c>
      <c r="D5771" t="s">
        <v>18</v>
      </c>
      <c r="E5771" t="s">
        <v>42</v>
      </c>
      <c r="F5771" s="1">
        <v>0.58333333333333337</v>
      </c>
      <c r="G5771" t="s">
        <v>12656</v>
      </c>
      <c r="H5771" t="s">
        <v>6211</v>
      </c>
      <c r="I5771">
        <v>60</v>
      </c>
      <c r="J5771">
        <v>13</v>
      </c>
      <c r="K5771" s="4">
        <v>1.010000000101E+42</v>
      </c>
      <c r="L5771" t="s">
        <v>38</v>
      </c>
      <c r="M5771" t="s">
        <v>24</v>
      </c>
      <c r="N5771" t="s">
        <v>10396</v>
      </c>
      <c r="O5771" t="s">
        <v>331</v>
      </c>
      <c r="P5771" t="s">
        <v>45</v>
      </c>
      <c r="Q5771" t="s">
        <v>6264</v>
      </c>
    </row>
    <row r="5772" spans="1:17" x14ac:dyDescent="0.25">
      <c r="A5772" t="s">
        <v>12660</v>
      </c>
      <c r="B5772" t="s">
        <v>17</v>
      </c>
      <c r="C5772">
        <v>1</v>
      </c>
      <c r="D5772" t="s">
        <v>18</v>
      </c>
      <c r="E5772" t="s">
        <v>19</v>
      </c>
      <c r="F5772" s="1">
        <v>0.41666666666666669</v>
      </c>
      <c r="G5772" t="s">
        <v>9174</v>
      </c>
      <c r="H5772" t="s">
        <v>12661</v>
      </c>
      <c r="I5772">
        <v>60</v>
      </c>
      <c r="J5772">
        <v>179</v>
      </c>
      <c r="K5772" s="4">
        <v>1.1111010001111099E+44</v>
      </c>
      <c r="L5772" t="s">
        <v>12662</v>
      </c>
      <c r="M5772" t="s">
        <v>24</v>
      </c>
      <c r="N5772" t="s">
        <v>10396</v>
      </c>
      <c r="O5772" t="s">
        <v>25</v>
      </c>
      <c r="P5772" t="s">
        <v>20</v>
      </c>
      <c r="Q5772" t="s">
        <v>6265</v>
      </c>
    </row>
    <row r="5773" spans="1:17" x14ac:dyDescent="0.25">
      <c r="A5773" t="s">
        <v>12660</v>
      </c>
      <c r="B5773" t="s">
        <v>17</v>
      </c>
      <c r="C5773">
        <v>2</v>
      </c>
      <c r="D5773" t="s">
        <v>18</v>
      </c>
      <c r="E5773" t="s">
        <v>19</v>
      </c>
      <c r="F5773" s="1">
        <v>0.5</v>
      </c>
      <c r="G5773" t="s">
        <v>9174</v>
      </c>
      <c r="H5773" t="s">
        <v>12661</v>
      </c>
      <c r="I5773">
        <v>60</v>
      </c>
      <c r="J5773">
        <v>187</v>
      </c>
      <c r="K5773" s="4">
        <v>1.1111010001111099E+44</v>
      </c>
      <c r="L5773" t="s">
        <v>12662</v>
      </c>
      <c r="M5773" t="s">
        <v>24</v>
      </c>
      <c r="N5773" t="s">
        <v>10396</v>
      </c>
      <c r="O5773" t="s">
        <v>25</v>
      </c>
      <c r="P5773" t="s">
        <v>20</v>
      </c>
      <c r="Q5773" t="s">
        <v>6266</v>
      </c>
    </row>
    <row r="5774" spans="1:17" x14ac:dyDescent="0.25">
      <c r="A5774" t="s">
        <v>12660</v>
      </c>
      <c r="B5774" t="s">
        <v>28</v>
      </c>
      <c r="C5774">
        <v>1</v>
      </c>
      <c r="D5774" t="s">
        <v>18</v>
      </c>
      <c r="E5774" t="s">
        <v>29</v>
      </c>
      <c r="F5774" s="1">
        <v>0.54166666666666663</v>
      </c>
      <c r="G5774" t="s">
        <v>9174</v>
      </c>
      <c r="H5774" t="s">
        <v>12663</v>
      </c>
      <c r="I5774">
        <v>60</v>
      </c>
      <c r="J5774">
        <v>179</v>
      </c>
      <c r="K5774" s="4">
        <v>1.1111010001111099E+44</v>
      </c>
      <c r="L5774" t="s">
        <v>12662</v>
      </c>
      <c r="M5774" t="s">
        <v>24</v>
      </c>
      <c r="N5774" t="s">
        <v>10396</v>
      </c>
      <c r="O5774" t="s">
        <v>25</v>
      </c>
      <c r="P5774" t="s">
        <v>20</v>
      </c>
      <c r="Q5774" t="s">
        <v>6267</v>
      </c>
    </row>
    <row r="5775" spans="1:17" x14ac:dyDescent="0.25">
      <c r="A5775" t="s">
        <v>12660</v>
      </c>
      <c r="B5775" t="s">
        <v>28</v>
      </c>
      <c r="C5775">
        <v>2</v>
      </c>
      <c r="D5775" t="s">
        <v>18</v>
      </c>
      <c r="E5775" t="s">
        <v>29</v>
      </c>
      <c r="F5775" s="1">
        <v>0.5</v>
      </c>
      <c r="G5775" t="s">
        <v>9174</v>
      </c>
      <c r="H5775" t="s">
        <v>12663</v>
      </c>
      <c r="I5775">
        <v>60</v>
      </c>
      <c r="J5775">
        <v>187</v>
      </c>
      <c r="K5775" s="4">
        <v>1.1111010001111099E+44</v>
      </c>
      <c r="L5775" t="s">
        <v>12662</v>
      </c>
      <c r="M5775" t="s">
        <v>24</v>
      </c>
      <c r="N5775" t="s">
        <v>10396</v>
      </c>
      <c r="O5775" t="s">
        <v>25</v>
      </c>
      <c r="P5775" t="s">
        <v>20</v>
      </c>
      <c r="Q5775" t="s">
        <v>6268</v>
      </c>
    </row>
    <row r="5776" spans="1:17" x14ac:dyDescent="0.25">
      <c r="A5776" t="s">
        <v>12660</v>
      </c>
      <c r="B5776" t="s">
        <v>32</v>
      </c>
      <c r="C5776">
        <v>1</v>
      </c>
      <c r="D5776" t="s">
        <v>18</v>
      </c>
      <c r="E5776" t="s">
        <v>33</v>
      </c>
      <c r="F5776" s="1">
        <v>0.41666666666666669</v>
      </c>
      <c r="G5776" t="s">
        <v>9139</v>
      </c>
      <c r="H5776" t="s">
        <v>12664</v>
      </c>
      <c r="I5776">
        <v>60</v>
      </c>
      <c r="J5776">
        <v>181</v>
      </c>
      <c r="K5776" s="4">
        <v>1.1111110001111099E+44</v>
      </c>
      <c r="L5776" t="s">
        <v>12662</v>
      </c>
      <c r="M5776" t="s">
        <v>24</v>
      </c>
      <c r="N5776" t="s">
        <v>10396</v>
      </c>
      <c r="O5776" t="s">
        <v>25</v>
      </c>
      <c r="P5776" t="s">
        <v>20</v>
      </c>
      <c r="Q5776" t="s">
        <v>6269</v>
      </c>
    </row>
    <row r="5777" spans="1:17" x14ac:dyDescent="0.25">
      <c r="A5777" t="s">
        <v>12660</v>
      </c>
      <c r="B5777" t="s">
        <v>32</v>
      </c>
      <c r="C5777">
        <v>2</v>
      </c>
      <c r="D5777" t="s">
        <v>18</v>
      </c>
      <c r="E5777" t="s">
        <v>33</v>
      </c>
      <c r="F5777" s="1">
        <v>0.5</v>
      </c>
      <c r="G5777" t="s">
        <v>9139</v>
      </c>
      <c r="H5777" t="s">
        <v>12664</v>
      </c>
      <c r="I5777">
        <v>60</v>
      </c>
      <c r="J5777">
        <v>185</v>
      </c>
      <c r="K5777" s="4">
        <v>1.1111110001111099E+44</v>
      </c>
      <c r="L5777" t="s">
        <v>12662</v>
      </c>
      <c r="M5777" t="s">
        <v>24</v>
      </c>
      <c r="N5777" t="s">
        <v>10396</v>
      </c>
      <c r="O5777" t="s">
        <v>25</v>
      </c>
      <c r="P5777" t="s">
        <v>20</v>
      </c>
      <c r="Q5777" t="s">
        <v>6270</v>
      </c>
    </row>
    <row r="5778" spans="1:17" x14ac:dyDescent="0.25">
      <c r="A5778" t="s">
        <v>12660</v>
      </c>
      <c r="B5778" t="s">
        <v>179</v>
      </c>
      <c r="C5778">
        <v>1</v>
      </c>
      <c r="D5778" t="s">
        <v>18</v>
      </c>
      <c r="E5778" t="s">
        <v>19</v>
      </c>
      <c r="F5778" s="1">
        <v>0.54166666666666663</v>
      </c>
      <c r="G5778" t="s">
        <v>12665</v>
      </c>
      <c r="H5778" t="s">
        <v>38</v>
      </c>
      <c r="I5778">
        <v>60</v>
      </c>
      <c r="J5778">
        <v>27</v>
      </c>
      <c r="K5778" s="4">
        <v>1.111101E+44</v>
      </c>
      <c r="L5778" t="s">
        <v>12666</v>
      </c>
      <c r="M5778" t="s">
        <v>24</v>
      </c>
      <c r="N5778" t="s">
        <v>10396</v>
      </c>
      <c r="O5778" t="s">
        <v>25</v>
      </c>
      <c r="P5778" t="s">
        <v>180</v>
      </c>
      <c r="Q5778" t="s">
        <v>6271</v>
      </c>
    </row>
    <row r="5779" spans="1:17" x14ac:dyDescent="0.25">
      <c r="A5779" t="s">
        <v>12660</v>
      </c>
      <c r="B5779" t="s">
        <v>179</v>
      </c>
      <c r="C5779">
        <v>2</v>
      </c>
      <c r="D5779" t="s">
        <v>18</v>
      </c>
      <c r="E5779" t="s">
        <v>19</v>
      </c>
      <c r="F5779" s="1">
        <v>0.58333333333333337</v>
      </c>
      <c r="G5779" t="s">
        <v>12667</v>
      </c>
      <c r="H5779" t="s">
        <v>38</v>
      </c>
      <c r="I5779">
        <v>60</v>
      </c>
      <c r="J5779">
        <v>29</v>
      </c>
      <c r="K5779" s="4">
        <v>1.111101E+44</v>
      </c>
      <c r="L5779" t="s">
        <v>12666</v>
      </c>
      <c r="M5779" t="s">
        <v>24</v>
      </c>
      <c r="N5779" t="s">
        <v>10396</v>
      </c>
      <c r="O5779" t="s">
        <v>25</v>
      </c>
      <c r="P5779" t="s">
        <v>180</v>
      </c>
      <c r="Q5779" t="s">
        <v>6272</v>
      </c>
    </row>
    <row r="5780" spans="1:17" x14ac:dyDescent="0.25">
      <c r="A5780" t="s">
        <v>12660</v>
      </c>
      <c r="B5780" t="s">
        <v>179</v>
      </c>
      <c r="C5780">
        <v>3</v>
      </c>
      <c r="D5780" t="s">
        <v>18</v>
      </c>
      <c r="E5780" t="s">
        <v>19</v>
      </c>
      <c r="F5780" s="1">
        <v>0.625</v>
      </c>
      <c r="G5780" t="s">
        <v>12668</v>
      </c>
      <c r="H5780" t="s">
        <v>38</v>
      </c>
      <c r="I5780">
        <v>60</v>
      </c>
      <c r="J5780">
        <v>27</v>
      </c>
      <c r="K5780" s="4">
        <v>1.111101E+44</v>
      </c>
      <c r="L5780" t="s">
        <v>12666</v>
      </c>
      <c r="M5780" t="s">
        <v>24</v>
      </c>
      <c r="N5780" t="s">
        <v>10396</v>
      </c>
      <c r="O5780" t="s">
        <v>25</v>
      </c>
      <c r="P5780" t="s">
        <v>180</v>
      </c>
      <c r="Q5780" t="s">
        <v>6273</v>
      </c>
    </row>
    <row r="5781" spans="1:17" x14ac:dyDescent="0.25">
      <c r="A5781" t="s">
        <v>12660</v>
      </c>
      <c r="B5781" t="s">
        <v>179</v>
      </c>
      <c r="C5781">
        <v>4</v>
      </c>
      <c r="D5781" t="s">
        <v>18</v>
      </c>
      <c r="E5781" t="s">
        <v>29</v>
      </c>
      <c r="F5781" s="1">
        <v>0.58333333333333337</v>
      </c>
      <c r="G5781" t="s">
        <v>12669</v>
      </c>
      <c r="H5781" t="s">
        <v>38</v>
      </c>
      <c r="I5781">
        <v>60</v>
      </c>
      <c r="J5781">
        <v>21</v>
      </c>
      <c r="K5781" s="4">
        <v>1.111101E+44</v>
      </c>
      <c r="L5781" t="s">
        <v>12666</v>
      </c>
      <c r="M5781" t="s">
        <v>24</v>
      </c>
      <c r="N5781" t="s">
        <v>10396</v>
      </c>
      <c r="O5781" t="s">
        <v>25</v>
      </c>
      <c r="P5781" t="s">
        <v>180</v>
      </c>
      <c r="Q5781" t="s">
        <v>6274</v>
      </c>
    </row>
    <row r="5782" spans="1:17" x14ac:dyDescent="0.25">
      <c r="A5782" t="s">
        <v>12660</v>
      </c>
      <c r="B5782" t="s">
        <v>179</v>
      </c>
      <c r="C5782">
        <v>5</v>
      </c>
      <c r="D5782" t="s">
        <v>18</v>
      </c>
      <c r="E5782" t="s">
        <v>42</v>
      </c>
      <c r="F5782" s="1">
        <v>0.41666666666666669</v>
      </c>
      <c r="G5782" t="s">
        <v>12670</v>
      </c>
      <c r="H5782" t="s">
        <v>38</v>
      </c>
      <c r="I5782">
        <v>60</v>
      </c>
      <c r="J5782">
        <v>25</v>
      </c>
      <c r="K5782" s="4">
        <v>1.1111109999999999E+44</v>
      </c>
      <c r="L5782" t="s">
        <v>12666</v>
      </c>
      <c r="M5782" t="s">
        <v>24</v>
      </c>
      <c r="N5782" t="s">
        <v>10396</v>
      </c>
      <c r="O5782" t="s">
        <v>25</v>
      </c>
      <c r="P5782" t="s">
        <v>180</v>
      </c>
      <c r="Q5782" t="s">
        <v>6275</v>
      </c>
    </row>
    <row r="5783" spans="1:17" x14ac:dyDescent="0.25">
      <c r="A5783" t="s">
        <v>12660</v>
      </c>
      <c r="B5783" t="s">
        <v>179</v>
      </c>
      <c r="C5783">
        <v>6</v>
      </c>
      <c r="D5783" t="s">
        <v>18</v>
      </c>
      <c r="E5783" t="s">
        <v>42</v>
      </c>
      <c r="F5783" s="1">
        <v>0.45833333333333331</v>
      </c>
      <c r="G5783" t="s">
        <v>12670</v>
      </c>
      <c r="H5783" t="s">
        <v>38</v>
      </c>
      <c r="I5783">
        <v>60</v>
      </c>
      <c r="J5783">
        <v>25</v>
      </c>
      <c r="K5783" s="4">
        <v>1.1111109999999999E+44</v>
      </c>
      <c r="L5783" t="s">
        <v>12666</v>
      </c>
      <c r="M5783" t="s">
        <v>24</v>
      </c>
      <c r="N5783" t="s">
        <v>10396</v>
      </c>
      <c r="O5783" t="s">
        <v>25</v>
      </c>
      <c r="P5783" t="s">
        <v>180</v>
      </c>
      <c r="Q5783" t="s">
        <v>6276</v>
      </c>
    </row>
    <row r="5784" spans="1:17" x14ac:dyDescent="0.25">
      <c r="A5784" t="s">
        <v>12660</v>
      </c>
      <c r="B5784" t="s">
        <v>179</v>
      </c>
      <c r="C5784">
        <v>7</v>
      </c>
      <c r="D5784" t="s">
        <v>18</v>
      </c>
      <c r="E5784" t="s">
        <v>42</v>
      </c>
      <c r="F5784" s="1">
        <v>0.54166666666666663</v>
      </c>
      <c r="G5784" t="s">
        <v>12671</v>
      </c>
      <c r="H5784" t="s">
        <v>38</v>
      </c>
      <c r="I5784">
        <v>60</v>
      </c>
      <c r="J5784">
        <v>28</v>
      </c>
      <c r="K5784" s="4">
        <v>1.1111109999999999E+44</v>
      </c>
      <c r="L5784" t="s">
        <v>12666</v>
      </c>
      <c r="M5784" t="s">
        <v>24</v>
      </c>
      <c r="N5784" t="s">
        <v>10396</v>
      </c>
      <c r="O5784" t="s">
        <v>25</v>
      </c>
      <c r="P5784" t="s">
        <v>180</v>
      </c>
      <c r="Q5784" t="s">
        <v>6277</v>
      </c>
    </row>
    <row r="5785" spans="1:17" x14ac:dyDescent="0.25">
      <c r="A5785" t="s">
        <v>12660</v>
      </c>
      <c r="B5785" t="s">
        <v>179</v>
      </c>
      <c r="C5785">
        <v>8</v>
      </c>
      <c r="D5785" t="s">
        <v>18</v>
      </c>
      <c r="E5785" t="s">
        <v>42</v>
      </c>
      <c r="F5785" s="1">
        <v>0.58333333333333337</v>
      </c>
      <c r="G5785" t="s">
        <v>12672</v>
      </c>
      <c r="H5785" t="s">
        <v>38</v>
      </c>
      <c r="I5785">
        <v>60</v>
      </c>
      <c r="J5785">
        <v>25</v>
      </c>
      <c r="K5785" s="4">
        <v>1.1111109999999999E+44</v>
      </c>
      <c r="L5785" t="s">
        <v>12666</v>
      </c>
      <c r="M5785" t="s">
        <v>24</v>
      </c>
      <c r="N5785" t="s">
        <v>10396</v>
      </c>
      <c r="O5785" t="s">
        <v>25</v>
      </c>
      <c r="P5785" t="s">
        <v>180</v>
      </c>
      <c r="Q5785" t="s">
        <v>6278</v>
      </c>
    </row>
    <row r="5786" spans="1:17" x14ac:dyDescent="0.25">
      <c r="A5786" t="s">
        <v>12660</v>
      </c>
      <c r="B5786" t="s">
        <v>179</v>
      </c>
      <c r="C5786">
        <v>9</v>
      </c>
      <c r="D5786" t="s">
        <v>18</v>
      </c>
      <c r="E5786" t="s">
        <v>42</v>
      </c>
      <c r="F5786" s="1">
        <v>0.625</v>
      </c>
      <c r="G5786" t="s">
        <v>12673</v>
      </c>
      <c r="H5786" t="s">
        <v>38</v>
      </c>
      <c r="I5786">
        <v>60</v>
      </c>
      <c r="J5786">
        <v>26</v>
      </c>
      <c r="K5786" s="4">
        <v>1.1111109999999999E+44</v>
      </c>
      <c r="L5786" t="s">
        <v>12666</v>
      </c>
      <c r="M5786" t="s">
        <v>24</v>
      </c>
      <c r="N5786" t="s">
        <v>10396</v>
      </c>
      <c r="O5786" t="s">
        <v>25</v>
      </c>
      <c r="P5786" t="s">
        <v>180</v>
      </c>
      <c r="Q5786" t="s">
        <v>6279</v>
      </c>
    </row>
    <row r="5787" spans="1:17" x14ac:dyDescent="0.25">
      <c r="A5787" t="s">
        <v>12660</v>
      </c>
      <c r="B5787" t="s">
        <v>179</v>
      </c>
      <c r="C5787">
        <v>10</v>
      </c>
      <c r="D5787" t="s">
        <v>18</v>
      </c>
      <c r="E5787" t="s">
        <v>37</v>
      </c>
      <c r="F5787" s="1">
        <v>0.375</v>
      </c>
      <c r="G5787" t="s">
        <v>12674</v>
      </c>
      <c r="H5787" t="s">
        <v>38</v>
      </c>
      <c r="I5787">
        <v>60</v>
      </c>
      <c r="J5787">
        <v>28</v>
      </c>
      <c r="K5787" s="4">
        <v>1.111011E+44</v>
      </c>
      <c r="L5787" t="s">
        <v>12666</v>
      </c>
      <c r="M5787" t="s">
        <v>24</v>
      </c>
      <c r="N5787" t="s">
        <v>10396</v>
      </c>
      <c r="O5787" t="s">
        <v>25</v>
      </c>
      <c r="P5787" t="s">
        <v>180</v>
      </c>
      <c r="Q5787" t="s">
        <v>6280</v>
      </c>
    </row>
    <row r="5788" spans="1:17" x14ac:dyDescent="0.25">
      <c r="A5788" t="s">
        <v>12660</v>
      </c>
      <c r="B5788" t="s">
        <v>179</v>
      </c>
      <c r="C5788">
        <v>11</v>
      </c>
      <c r="D5788" t="s">
        <v>18</v>
      </c>
      <c r="E5788" t="s">
        <v>37</v>
      </c>
      <c r="F5788" s="1">
        <v>0.45833333333333331</v>
      </c>
      <c r="G5788" t="s">
        <v>12675</v>
      </c>
      <c r="H5788" t="s">
        <v>38</v>
      </c>
      <c r="I5788">
        <v>60</v>
      </c>
      <c r="J5788">
        <v>28</v>
      </c>
      <c r="K5788" s="4">
        <v>1.111011E+44</v>
      </c>
      <c r="L5788" t="s">
        <v>12666</v>
      </c>
      <c r="M5788" t="s">
        <v>24</v>
      </c>
      <c r="N5788" t="s">
        <v>10396</v>
      </c>
      <c r="O5788" t="s">
        <v>25</v>
      </c>
      <c r="P5788" t="s">
        <v>180</v>
      </c>
      <c r="Q5788" t="s">
        <v>6281</v>
      </c>
    </row>
    <row r="5789" spans="1:17" x14ac:dyDescent="0.25">
      <c r="A5789" t="s">
        <v>12660</v>
      </c>
      <c r="B5789" t="s">
        <v>179</v>
      </c>
      <c r="C5789">
        <v>12</v>
      </c>
      <c r="D5789" t="s">
        <v>18</v>
      </c>
      <c r="E5789" t="s">
        <v>37</v>
      </c>
      <c r="F5789" s="1">
        <v>0.5</v>
      </c>
      <c r="G5789" t="s">
        <v>12676</v>
      </c>
      <c r="H5789" t="s">
        <v>38</v>
      </c>
      <c r="I5789">
        <v>60</v>
      </c>
      <c r="J5789">
        <v>29</v>
      </c>
      <c r="K5789" s="4">
        <v>1.111011E+44</v>
      </c>
      <c r="L5789" t="s">
        <v>12666</v>
      </c>
      <c r="M5789" t="s">
        <v>24</v>
      </c>
      <c r="N5789" t="s">
        <v>10396</v>
      </c>
      <c r="O5789" t="s">
        <v>25</v>
      </c>
      <c r="P5789" t="s">
        <v>180</v>
      </c>
      <c r="Q5789" t="s">
        <v>6282</v>
      </c>
    </row>
    <row r="5790" spans="1:17" x14ac:dyDescent="0.25">
      <c r="A5790" t="s">
        <v>12660</v>
      </c>
      <c r="B5790" t="s">
        <v>179</v>
      </c>
      <c r="C5790">
        <v>13</v>
      </c>
      <c r="D5790" t="s">
        <v>18</v>
      </c>
      <c r="E5790" t="s">
        <v>33</v>
      </c>
      <c r="F5790" s="1">
        <v>0.45833333333333331</v>
      </c>
      <c r="G5790" t="s">
        <v>12677</v>
      </c>
      <c r="H5790" t="s">
        <v>38</v>
      </c>
      <c r="I5790">
        <v>60</v>
      </c>
      <c r="J5790">
        <v>25</v>
      </c>
      <c r="K5790" s="4">
        <v>1.1111109999999999E+44</v>
      </c>
      <c r="L5790" t="s">
        <v>12666</v>
      </c>
      <c r="M5790" t="s">
        <v>24</v>
      </c>
      <c r="N5790" t="s">
        <v>10396</v>
      </c>
      <c r="O5790" t="s">
        <v>25</v>
      </c>
      <c r="P5790" t="s">
        <v>180</v>
      </c>
      <c r="Q5790" t="s">
        <v>6283</v>
      </c>
    </row>
    <row r="5791" spans="1:17" x14ac:dyDescent="0.25">
      <c r="A5791" t="s">
        <v>12660</v>
      </c>
      <c r="B5791" t="s">
        <v>179</v>
      </c>
      <c r="C5791">
        <v>14</v>
      </c>
      <c r="D5791" t="s">
        <v>18</v>
      </c>
      <c r="E5791" t="s">
        <v>33</v>
      </c>
      <c r="F5791" s="1">
        <v>0.54166666666666663</v>
      </c>
      <c r="G5791" t="s">
        <v>12678</v>
      </c>
      <c r="H5791" t="s">
        <v>38</v>
      </c>
      <c r="I5791">
        <v>60</v>
      </c>
      <c r="J5791">
        <v>23</v>
      </c>
      <c r="K5791" s="4">
        <v>1.1111109999999999E+44</v>
      </c>
      <c r="L5791" t="s">
        <v>12666</v>
      </c>
      <c r="M5791" t="s">
        <v>24</v>
      </c>
      <c r="N5791" t="s">
        <v>10396</v>
      </c>
      <c r="O5791" t="s">
        <v>25</v>
      </c>
      <c r="P5791" t="s">
        <v>180</v>
      </c>
      <c r="Q5791" t="s">
        <v>6284</v>
      </c>
    </row>
    <row r="5792" spans="1:17" x14ac:dyDescent="0.25">
      <c r="A5792" t="s">
        <v>12679</v>
      </c>
      <c r="B5792" t="s">
        <v>17</v>
      </c>
      <c r="C5792">
        <v>1</v>
      </c>
      <c r="D5792" t="s">
        <v>18</v>
      </c>
      <c r="E5792" t="s">
        <v>29</v>
      </c>
      <c r="F5792" s="1">
        <v>0.41666666666666669</v>
      </c>
      <c r="G5792" t="s">
        <v>9162</v>
      </c>
      <c r="H5792" t="s">
        <v>12680</v>
      </c>
      <c r="I5792">
        <v>60</v>
      </c>
      <c r="J5792">
        <v>198</v>
      </c>
      <c r="K5792" s="4">
        <v>1.1111010001111099E+44</v>
      </c>
      <c r="L5792" t="s">
        <v>12681</v>
      </c>
      <c r="M5792" t="s">
        <v>24</v>
      </c>
      <c r="N5792" t="s">
        <v>10396</v>
      </c>
      <c r="O5792" t="s">
        <v>331</v>
      </c>
      <c r="P5792" t="s">
        <v>20</v>
      </c>
      <c r="Q5792" t="s">
        <v>6285</v>
      </c>
    </row>
    <row r="5793" spans="1:17" x14ac:dyDescent="0.25">
      <c r="A5793" t="s">
        <v>12679</v>
      </c>
      <c r="B5793" t="s">
        <v>28</v>
      </c>
      <c r="C5793">
        <v>1</v>
      </c>
      <c r="D5793" t="s">
        <v>18</v>
      </c>
      <c r="E5793" t="s">
        <v>33</v>
      </c>
      <c r="F5793" s="1">
        <v>0.54166666666666663</v>
      </c>
      <c r="G5793" t="s">
        <v>9162</v>
      </c>
      <c r="H5793" t="s">
        <v>12682</v>
      </c>
      <c r="I5793">
        <v>60</v>
      </c>
      <c r="J5793">
        <v>198</v>
      </c>
      <c r="K5793" s="4">
        <v>1.1111110001111099E+44</v>
      </c>
      <c r="L5793" t="s">
        <v>12681</v>
      </c>
      <c r="M5793" t="s">
        <v>24</v>
      </c>
      <c r="N5793" t="s">
        <v>10396</v>
      </c>
      <c r="O5793" t="s">
        <v>331</v>
      </c>
      <c r="P5793" t="s">
        <v>20</v>
      </c>
      <c r="Q5793" t="s">
        <v>6286</v>
      </c>
    </row>
    <row r="5794" spans="1:17" x14ac:dyDescent="0.25">
      <c r="A5794" t="s">
        <v>12679</v>
      </c>
      <c r="B5794" t="s">
        <v>32</v>
      </c>
      <c r="C5794">
        <v>1</v>
      </c>
      <c r="D5794" t="s">
        <v>18</v>
      </c>
      <c r="E5794" t="s">
        <v>37</v>
      </c>
      <c r="F5794" s="1">
        <v>0.58333333333333337</v>
      </c>
      <c r="G5794" t="s">
        <v>12683</v>
      </c>
      <c r="H5794" t="s">
        <v>12684</v>
      </c>
      <c r="I5794">
        <v>60</v>
      </c>
      <c r="J5794">
        <v>198</v>
      </c>
      <c r="K5794" s="4">
        <v>1.11101100011111E+44</v>
      </c>
      <c r="L5794" t="s">
        <v>12681</v>
      </c>
      <c r="M5794" t="s">
        <v>24</v>
      </c>
      <c r="N5794" t="s">
        <v>10396</v>
      </c>
      <c r="O5794" t="s">
        <v>331</v>
      </c>
      <c r="P5794" t="s">
        <v>20</v>
      </c>
      <c r="Q5794" t="s">
        <v>6287</v>
      </c>
    </row>
    <row r="5795" spans="1:17" x14ac:dyDescent="0.25">
      <c r="A5795" t="s">
        <v>12679</v>
      </c>
      <c r="B5795" t="s">
        <v>36</v>
      </c>
      <c r="C5795">
        <v>1</v>
      </c>
      <c r="D5795" t="s">
        <v>18</v>
      </c>
      <c r="E5795" t="s">
        <v>29</v>
      </c>
      <c r="F5795" s="1">
        <v>0.77083333333333337</v>
      </c>
      <c r="G5795" t="s">
        <v>12685</v>
      </c>
      <c r="H5795" t="s">
        <v>38</v>
      </c>
      <c r="I5795">
        <v>120</v>
      </c>
      <c r="J5795">
        <v>198</v>
      </c>
      <c r="K5795" s="4">
        <v>9.9999999999999995E+33</v>
      </c>
      <c r="L5795" t="s">
        <v>38</v>
      </c>
      <c r="M5795" t="s">
        <v>24</v>
      </c>
      <c r="N5795" t="s">
        <v>10396</v>
      </c>
      <c r="O5795" t="s">
        <v>331</v>
      </c>
      <c r="P5795" t="s">
        <v>39</v>
      </c>
      <c r="Q5795" t="s">
        <v>6288</v>
      </c>
    </row>
    <row r="5796" spans="1:17" x14ac:dyDescent="0.25">
      <c r="A5796" t="s">
        <v>12679</v>
      </c>
      <c r="B5796" t="s">
        <v>44</v>
      </c>
      <c r="C5796">
        <v>1</v>
      </c>
      <c r="D5796" t="s">
        <v>18</v>
      </c>
      <c r="E5796" t="s">
        <v>19</v>
      </c>
      <c r="F5796" s="1">
        <v>0.625</v>
      </c>
      <c r="G5796" t="s">
        <v>12686</v>
      </c>
      <c r="H5796" t="s">
        <v>12687</v>
      </c>
      <c r="I5796">
        <v>60</v>
      </c>
      <c r="J5796">
        <v>17</v>
      </c>
      <c r="K5796" s="4">
        <v>1.0100000001E+42</v>
      </c>
      <c r="L5796" t="s">
        <v>12681</v>
      </c>
      <c r="M5796" t="s">
        <v>24</v>
      </c>
      <c r="N5796" t="s">
        <v>10396</v>
      </c>
      <c r="O5796" t="s">
        <v>331</v>
      </c>
      <c r="P5796" t="s">
        <v>45</v>
      </c>
      <c r="Q5796" t="s">
        <v>6289</v>
      </c>
    </row>
    <row r="5797" spans="1:17" x14ac:dyDescent="0.25">
      <c r="A5797" t="s">
        <v>12679</v>
      </c>
      <c r="B5797" t="s">
        <v>44</v>
      </c>
      <c r="C5797">
        <v>2</v>
      </c>
      <c r="D5797" t="s">
        <v>18</v>
      </c>
      <c r="E5797" t="s">
        <v>19</v>
      </c>
      <c r="F5797" s="1">
        <v>0.625</v>
      </c>
      <c r="G5797" t="s">
        <v>12688</v>
      </c>
      <c r="H5797" t="s">
        <v>12689</v>
      </c>
      <c r="I5797">
        <v>60</v>
      </c>
      <c r="J5797">
        <v>17</v>
      </c>
      <c r="K5797" s="4">
        <v>1.0010000000999999E+41</v>
      </c>
      <c r="L5797" t="s">
        <v>12681</v>
      </c>
      <c r="M5797" t="s">
        <v>24</v>
      </c>
      <c r="N5797" t="s">
        <v>10396</v>
      </c>
      <c r="O5797" t="s">
        <v>331</v>
      </c>
      <c r="P5797" t="s">
        <v>45</v>
      </c>
      <c r="Q5797" t="s">
        <v>6290</v>
      </c>
    </row>
    <row r="5798" spans="1:17" x14ac:dyDescent="0.25">
      <c r="A5798" t="s">
        <v>12679</v>
      </c>
      <c r="B5798" t="s">
        <v>44</v>
      </c>
      <c r="C5798">
        <v>3</v>
      </c>
      <c r="D5798" t="s">
        <v>18</v>
      </c>
      <c r="E5798" t="s">
        <v>19</v>
      </c>
      <c r="F5798" s="1">
        <v>0.66666666666666663</v>
      </c>
      <c r="G5798" t="s">
        <v>12686</v>
      </c>
      <c r="H5798" t="s">
        <v>12687</v>
      </c>
      <c r="I5798">
        <v>60</v>
      </c>
      <c r="J5798">
        <v>14</v>
      </c>
      <c r="K5798" s="4">
        <v>1.0100000001E+42</v>
      </c>
      <c r="L5798" t="s">
        <v>12681</v>
      </c>
      <c r="M5798" t="s">
        <v>24</v>
      </c>
      <c r="N5798" t="s">
        <v>10396</v>
      </c>
      <c r="O5798" t="s">
        <v>331</v>
      </c>
      <c r="P5798" t="s">
        <v>45</v>
      </c>
      <c r="Q5798" t="s">
        <v>6291</v>
      </c>
    </row>
    <row r="5799" spans="1:17" x14ac:dyDescent="0.25">
      <c r="A5799" t="s">
        <v>12679</v>
      </c>
      <c r="B5799" t="s">
        <v>44</v>
      </c>
      <c r="C5799">
        <v>4</v>
      </c>
      <c r="D5799" t="s">
        <v>18</v>
      </c>
      <c r="E5799" t="s">
        <v>19</v>
      </c>
      <c r="F5799" s="1">
        <v>0.66666666666666663</v>
      </c>
      <c r="G5799" t="s">
        <v>12688</v>
      </c>
      <c r="H5799" t="s">
        <v>12689</v>
      </c>
      <c r="I5799">
        <v>60</v>
      </c>
      <c r="J5799">
        <v>15</v>
      </c>
      <c r="K5799" s="4">
        <v>1.0010000000999999E+41</v>
      </c>
      <c r="L5799" t="s">
        <v>12681</v>
      </c>
      <c r="M5799" t="s">
        <v>24</v>
      </c>
      <c r="N5799" t="s">
        <v>10396</v>
      </c>
      <c r="O5799" t="s">
        <v>331</v>
      </c>
      <c r="P5799" t="s">
        <v>45</v>
      </c>
      <c r="Q5799" t="s">
        <v>6292</v>
      </c>
    </row>
    <row r="5800" spans="1:17" x14ac:dyDescent="0.25">
      <c r="A5800" t="s">
        <v>12679</v>
      </c>
      <c r="B5800" t="s">
        <v>44</v>
      </c>
      <c r="C5800">
        <v>5</v>
      </c>
      <c r="D5800" t="s">
        <v>18</v>
      </c>
      <c r="E5800" t="s">
        <v>42</v>
      </c>
      <c r="F5800" s="1">
        <v>0.375</v>
      </c>
      <c r="G5800" t="s">
        <v>12690</v>
      </c>
      <c r="H5800" t="s">
        <v>12691</v>
      </c>
      <c r="I5800">
        <v>60</v>
      </c>
      <c r="J5800">
        <v>16</v>
      </c>
      <c r="K5800" s="4">
        <v>1.0100000001E+42</v>
      </c>
      <c r="L5800" t="s">
        <v>12681</v>
      </c>
      <c r="M5800" t="s">
        <v>24</v>
      </c>
      <c r="N5800" t="s">
        <v>10396</v>
      </c>
      <c r="O5800" t="s">
        <v>331</v>
      </c>
      <c r="P5800" t="s">
        <v>45</v>
      </c>
      <c r="Q5800" t="s">
        <v>6293</v>
      </c>
    </row>
    <row r="5801" spans="1:17" x14ac:dyDescent="0.25">
      <c r="A5801" t="s">
        <v>12679</v>
      </c>
      <c r="B5801" t="s">
        <v>44</v>
      </c>
      <c r="C5801">
        <v>6</v>
      </c>
      <c r="D5801" t="s">
        <v>18</v>
      </c>
      <c r="E5801" t="s">
        <v>42</v>
      </c>
      <c r="F5801" s="1">
        <v>0.375</v>
      </c>
      <c r="G5801" t="s">
        <v>12692</v>
      </c>
      <c r="H5801" t="s">
        <v>12693</v>
      </c>
      <c r="I5801">
        <v>60</v>
      </c>
      <c r="J5801">
        <v>11</v>
      </c>
      <c r="K5801" s="4">
        <v>1.0010000000999999E+41</v>
      </c>
      <c r="L5801" t="s">
        <v>12681</v>
      </c>
      <c r="M5801" t="s">
        <v>24</v>
      </c>
      <c r="N5801" t="s">
        <v>10396</v>
      </c>
      <c r="O5801" t="s">
        <v>331</v>
      </c>
      <c r="P5801" t="s">
        <v>45</v>
      </c>
      <c r="Q5801" t="s">
        <v>6294</v>
      </c>
    </row>
    <row r="5802" spans="1:17" x14ac:dyDescent="0.25">
      <c r="A5802" t="s">
        <v>12679</v>
      </c>
      <c r="B5802" t="s">
        <v>44</v>
      </c>
      <c r="C5802">
        <v>7</v>
      </c>
      <c r="D5802" t="s">
        <v>18</v>
      </c>
      <c r="E5802" t="s">
        <v>42</v>
      </c>
      <c r="F5802" s="1">
        <v>0.41666666666666669</v>
      </c>
      <c r="G5802" t="s">
        <v>12690</v>
      </c>
      <c r="H5802" t="s">
        <v>12691</v>
      </c>
      <c r="I5802">
        <v>60</v>
      </c>
      <c r="J5802">
        <v>19</v>
      </c>
      <c r="K5802" s="4">
        <v>1.0100000001E+42</v>
      </c>
      <c r="L5802" t="s">
        <v>12681</v>
      </c>
      <c r="M5802" t="s">
        <v>24</v>
      </c>
      <c r="N5802" t="s">
        <v>10396</v>
      </c>
      <c r="O5802" t="s">
        <v>331</v>
      </c>
      <c r="P5802" t="s">
        <v>45</v>
      </c>
      <c r="Q5802" t="s">
        <v>6295</v>
      </c>
    </row>
    <row r="5803" spans="1:17" x14ac:dyDescent="0.25">
      <c r="A5803" t="s">
        <v>12679</v>
      </c>
      <c r="B5803" t="s">
        <v>44</v>
      </c>
      <c r="C5803">
        <v>8</v>
      </c>
      <c r="D5803" t="s">
        <v>18</v>
      </c>
      <c r="E5803" t="s">
        <v>42</v>
      </c>
      <c r="F5803" s="1">
        <v>0.41666666666666669</v>
      </c>
      <c r="G5803" t="s">
        <v>12692</v>
      </c>
      <c r="H5803" t="s">
        <v>12693</v>
      </c>
      <c r="I5803">
        <v>60</v>
      </c>
      <c r="J5803">
        <v>18</v>
      </c>
      <c r="K5803" s="4">
        <v>1.0010000000999999E+41</v>
      </c>
      <c r="L5803" t="s">
        <v>12681</v>
      </c>
      <c r="M5803" t="s">
        <v>24</v>
      </c>
      <c r="N5803" t="s">
        <v>10396</v>
      </c>
      <c r="O5803" t="s">
        <v>331</v>
      </c>
      <c r="P5803" t="s">
        <v>45</v>
      </c>
      <c r="Q5803" t="s">
        <v>6296</v>
      </c>
    </row>
    <row r="5804" spans="1:17" x14ac:dyDescent="0.25">
      <c r="A5804" t="s">
        <v>12679</v>
      </c>
      <c r="B5804" t="s">
        <v>44</v>
      </c>
      <c r="C5804">
        <v>9</v>
      </c>
      <c r="D5804" t="s">
        <v>18</v>
      </c>
      <c r="E5804" t="s">
        <v>42</v>
      </c>
      <c r="F5804" s="1">
        <v>0.45833333333333331</v>
      </c>
      <c r="G5804" t="s">
        <v>12690</v>
      </c>
      <c r="H5804" t="s">
        <v>12691</v>
      </c>
      <c r="I5804">
        <v>60</v>
      </c>
      <c r="J5804">
        <v>17</v>
      </c>
      <c r="K5804" s="4">
        <v>1.0100000001E+42</v>
      </c>
      <c r="L5804" t="s">
        <v>12681</v>
      </c>
      <c r="M5804" t="s">
        <v>24</v>
      </c>
      <c r="N5804" t="s">
        <v>10396</v>
      </c>
      <c r="O5804" t="s">
        <v>331</v>
      </c>
      <c r="P5804" t="s">
        <v>45</v>
      </c>
      <c r="Q5804" t="s">
        <v>6297</v>
      </c>
    </row>
    <row r="5805" spans="1:17" x14ac:dyDescent="0.25">
      <c r="A5805" t="s">
        <v>12679</v>
      </c>
      <c r="B5805" t="s">
        <v>44</v>
      </c>
      <c r="C5805">
        <v>10</v>
      </c>
      <c r="D5805" t="s">
        <v>18</v>
      </c>
      <c r="E5805" t="s">
        <v>42</v>
      </c>
      <c r="F5805" s="1">
        <v>0.45833333333333331</v>
      </c>
      <c r="G5805" t="s">
        <v>12692</v>
      </c>
      <c r="H5805" t="s">
        <v>12693</v>
      </c>
      <c r="I5805">
        <v>60</v>
      </c>
      <c r="J5805">
        <v>19</v>
      </c>
      <c r="K5805" s="4">
        <v>1.0010000000999999E+41</v>
      </c>
      <c r="L5805" t="s">
        <v>12681</v>
      </c>
      <c r="M5805" t="s">
        <v>24</v>
      </c>
      <c r="N5805" t="s">
        <v>10396</v>
      </c>
      <c r="O5805" t="s">
        <v>331</v>
      </c>
      <c r="P5805" t="s">
        <v>45</v>
      </c>
      <c r="Q5805" t="s">
        <v>6298</v>
      </c>
    </row>
    <row r="5806" spans="1:17" x14ac:dyDescent="0.25">
      <c r="A5806" t="s">
        <v>12679</v>
      </c>
      <c r="B5806" t="s">
        <v>44</v>
      </c>
      <c r="C5806">
        <v>11</v>
      </c>
      <c r="D5806" t="s">
        <v>18</v>
      </c>
      <c r="E5806" t="s">
        <v>42</v>
      </c>
      <c r="F5806" s="1">
        <v>0.5</v>
      </c>
      <c r="G5806" t="s">
        <v>12690</v>
      </c>
      <c r="H5806" t="s">
        <v>12691</v>
      </c>
      <c r="I5806">
        <v>60</v>
      </c>
      <c r="J5806">
        <v>18</v>
      </c>
      <c r="K5806" s="4">
        <v>1.0100000001E+42</v>
      </c>
      <c r="L5806" t="s">
        <v>12681</v>
      </c>
      <c r="M5806" t="s">
        <v>24</v>
      </c>
      <c r="N5806" t="s">
        <v>10396</v>
      </c>
      <c r="O5806" t="s">
        <v>331</v>
      </c>
      <c r="P5806" t="s">
        <v>45</v>
      </c>
      <c r="Q5806" t="s">
        <v>6299</v>
      </c>
    </row>
    <row r="5807" spans="1:17" x14ac:dyDescent="0.25">
      <c r="A5807" t="s">
        <v>12679</v>
      </c>
      <c r="B5807" t="s">
        <v>44</v>
      </c>
      <c r="C5807">
        <v>12</v>
      </c>
      <c r="D5807" t="s">
        <v>18</v>
      </c>
      <c r="E5807" t="s">
        <v>42</v>
      </c>
      <c r="F5807" s="1">
        <v>0.5</v>
      </c>
      <c r="G5807" t="s">
        <v>12692</v>
      </c>
      <c r="H5807" t="s">
        <v>12693</v>
      </c>
      <c r="I5807">
        <v>60</v>
      </c>
      <c r="J5807">
        <v>17</v>
      </c>
      <c r="K5807" s="4">
        <v>1.0010000000999999E+41</v>
      </c>
      <c r="L5807" t="s">
        <v>12681</v>
      </c>
      <c r="M5807" t="s">
        <v>24</v>
      </c>
      <c r="N5807" t="s">
        <v>10396</v>
      </c>
      <c r="O5807" t="s">
        <v>331</v>
      </c>
      <c r="P5807" t="s">
        <v>45</v>
      </c>
      <c r="Q5807" t="s">
        <v>6300</v>
      </c>
    </row>
    <row r="5808" spans="1:17" x14ac:dyDescent="0.25">
      <c r="A5808" t="s">
        <v>12694</v>
      </c>
      <c r="B5808" t="s">
        <v>17</v>
      </c>
      <c r="C5808">
        <v>1</v>
      </c>
      <c r="D5808" t="s">
        <v>18</v>
      </c>
      <c r="E5808" t="s">
        <v>29</v>
      </c>
      <c r="F5808" s="1">
        <v>0.625</v>
      </c>
      <c r="G5808" t="s">
        <v>9162</v>
      </c>
      <c r="H5808" t="s">
        <v>12695</v>
      </c>
      <c r="I5808">
        <v>120</v>
      </c>
      <c r="J5808">
        <v>211</v>
      </c>
      <c r="K5808" s="4">
        <v>1.1111010001111099E+44</v>
      </c>
      <c r="L5808" t="s">
        <v>12696</v>
      </c>
      <c r="M5808" t="s">
        <v>24</v>
      </c>
      <c r="N5808" t="s">
        <v>10396</v>
      </c>
      <c r="O5808" t="s">
        <v>331</v>
      </c>
      <c r="P5808" t="s">
        <v>20</v>
      </c>
      <c r="Q5808" t="s">
        <v>6303</v>
      </c>
    </row>
    <row r="5809" spans="1:17" x14ac:dyDescent="0.25">
      <c r="A5809" t="s">
        <v>12694</v>
      </c>
      <c r="B5809" t="s">
        <v>28</v>
      </c>
      <c r="C5809">
        <v>1</v>
      </c>
      <c r="D5809" t="s">
        <v>18</v>
      </c>
      <c r="E5809" t="s">
        <v>42</v>
      </c>
      <c r="F5809" s="1">
        <v>0.45833333333333331</v>
      </c>
      <c r="G5809" t="s">
        <v>9162</v>
      </c>
      <c r="H5809" t="s">
        <v>12697</v>
      </c>
      <c r="I5809">
        <v>60</v>
      </c>
      <c r="J5809">
        <v>211</v>
      </c>
      <c r="K5809" s="4">
        <v>1.1111110001111099E+44</v>
      </c>
      <c r="L5809" t="s">
        <v>12696</v>
      </c>
      <c r="M5809" t="s">
        <v>24</v>
      </c>
      <c r="N5809" t="s">
        <v>10396</v>
      </c>
      <c r="O5809" t="s">
        <v>331</v>
      </c>
      <c r="P5809" t="s">
        <v>20</v>
      </c>
      <c r="Q5809" t="s">
        <v>6304</v>
      </c>
    </row>
    <row r="5810" spans="1:17" x14ac:dyDescent="0.25">
      <c r="A5810" t="s">
        <v>12694</v>
      </c>
      <c r="B5810" t="s">
        <v>44</v>
      </c>
      <c r="C5810">
        <v>1</v>
      </c>
      <c r="D5810" t="s">
        <v>18</v>
      </c>
      <c r="E5810" t="s">
        <v>19</v>
      </c>
      <c r="F5810" s="1">
        <v>0.375</v>
      </c>
      <c r="G5810" t="s">
        <v>12698</v>
      </c>
      <c r="H5810" t="s">
        <v>12699</v>
      </c>
      <c r="I5810">
        <v>60</v>
      </c>
      <c r="J5810">
        <v>16</v>
      </c>
      <c r="K5810" s="4">
        <v>1.0100000001E+42</v>
      </c>
      <c r="L5810" t="s">
        <v>38</v>
      </c>
      <c r="M5810" t="s">
        <v>24</v>
      </c>
      <c r="N5810" t="s">
        <v>10396</v>
      </c>
      <c r="O5810" t="s">
        <v>331</v>
      </c>
      <c r="P5810" t="s">
        <v>45</v>
      </c>
      <c r="Q5810" t="s">
        <v>6305</v>
      </c>
    </row>
    <row r="5811" spans="1:17" x14ac:dyDescent="0.25">
      <c r="A5811" t="s">
        <v>12694</v>
      </c>
      <c r="B5811" t="s">
        <v>44</v>
      </c>
      <c r="C5811">
        <v>2</v>
      </c>
      <c r="D5811" t="s">
        <v>18</v>
      </c>
      <c r="E5811" t="s">
        <v>19</v>
      </c>
      <c r="F5811" s="1">
        <v>0.375</v>
      </c>
      <c r="G5811" t="s">
        <v>12700</v>
      </c>
      <c r="H5811" t="s">
        <v>6254</v>
      </c>
      <c r="I5811">
        <v>60</v>
      </c>
      <c r="J5811">
        <v>13</v>
      </c>
      <c r="K5811" s="4">
        <v>1.0010000000999999E+41</v>
      </c>
      <c r="L5811" t="s">
        <v>38</v>
      </c>
      <c r="M5811" t="s">
        <v>24</v>
      </c>
      <c r="N5811" t="s">
        <v>10396</v>
      </c>
      <c r="O5811" t="s">
        <v>331</v>
      </c>
      <c r="P5811" t="s">
        <v>45</v>
      </c>
      <c r="Q5811" t="s">
        <v>6306</v>
      </c>
    </row>
    <row r="5812" spans="1:17" x14ac:dyDescent="0.25">
      <c r="A5812" t="s">
        <v>12694</v>
      </c>
      <c r="B5812" t="s">
        <v>44</v>
      </c>
      <c r="C5812">
        <v>3</v>
      </c>
      <c r="D5812" t="s">
        <v>18</v>
      </c>
      <c r="E5812" t="s">
        <v>19</v>
      </c>
      <c r="F5812" s="1">
        <v>0.41666666666666669</v>
      </c>
      <c r="G5812" t="s">
        <v>12698</v>
      </c>
      <c r="H5812" t="s">
        <v>12699</v>
      </c>
      <c r="I5812">
        <v>60</v>
      </c>
      <c r="J5812">
        <v>17</v>
      </c>
      <c r="K5812" s="4">
        <v>1.0100000001E+42</v>
      </c>
      <c r="L5812" t="s">
        <v>38</v>
      </c>
      <c r="M5812" t="s">
        <v>24</v>
      </c>
      <c r="N5812" t="s">
        <v>10396</v>
      </c>
      <c r="O5812" t="s">
        <v>331</v>
      </c>
      <c r="P5812" t="s">
        <v>45</v>
      </c>
      <c r="Q5812" t="s">
        <v>6307</v>
      </c>
    </row>
    <row r="5813" spans="1:17" x14ac:dyDescent="0.25">
      <c r="A5813" t="s">
        <v>12694</v>
      </c>
      <c r="B5813" t="s">
        <v>44</v>
      </c>
      <c r="C5813">
        <v>4</v>
      </c>
      <c r="D5813" t="s">
        <v>18</v>
      </c>
      <c r="E5813" t="s">
        <v>19</v>
      </c>
      <c r="F5813" s="1">
        <v>0.41666666666666669</v>
      </c>
      <c r="G5813" t="s">
        <v>12700</v>
      </c>
      <c r="H5813" t="s">
        <v>6254</v>
      </c>
      <c r="I5813">
        <v>60</v>
      </c>
      <c r="J5813">
        <v>18</v>
      </c>
      <c r="K5813" s="4">
        <v>1.0010000000999999E+41</v>
      </c>
      <c r="L5813" t="s">
        <v>38</v>
      </c>
      <c r="M5813" t="s">
        <v>24</v>
      </c>
      <c r="N5813" t="s">
        <v>10396</v>
      </c>
      <c r="O5813" t="s">
        <v>331</v>
      </c>
      <c r="P5813" t="s">
        <v>45</v>
      </c>
      <c r="Q5813" t="s">
        <v>6308</v>
      </c>
    </row>
    <row r="5814" spans="1:17" x14ac:dyDescent="0.25">
      <c r="A5814" t="s">
        <v>12694</v>
      </c>
      <c r="B5814" t="s">
        <v>44</v>
      </c>
      <c r="C5814">
        <v>5</v>
      </c>
      <c r="D5814" t="s">
        <v>18</v>
      </c>
      <c r="E5814" t="s">
        <v>19</v>
      </c>
      <c r="F5814" s="1">
        <v>0.45833333333333331</v>
      </c>
      <c r="G5814" t="s">
        <v>12701</v>
      </c>
      <c r="H5814" t="s">
        <v>12699</v>
      </c>
      <c r="I5814">
        <v>60</v>
      </c>
      <c r="J5814">
        <v>17</v>
      </c>
      <c r="K5814" s="4">
        <v>1.0100000001E+42</v>
      </c>
      <c r="L5814" t="s">
        <v>38</v>
      </c>
      <c r="M5814" t="s">
        <v>24</v>
      </c>
      <c r="N5814" t="s">
        <v>10396</v>
      </c>
      <c r="O5814" t="s">
        <v>331</v>
      </c>
      <c r="P5814" t="s">
        <v>45</v>
      </c>
      <c r="Q5814" t="s">
        <v>6309</v>
      </c>
    </row>
    <row r="5815" spans="1:17" x14ac:dyDescent="0.25">
      <c r="A5815" t="s">
        <v>12694</v>
      </c>
      <c r="B5815" t="s">
        <v>44</v>
      </c>
      <c r="C5815">
        <v>6</v>
      </c>
      <c r="D5815" t="s">
        <v>18</v>
      </c>
      <c r="E5815" t="s">
        <v>19</v>
      </c>
      <c r="F5815" s="1">
        <v>0.45833333333333331</v>
      </c>
      <c r="G5815" t="s">
        <v>12702</v>
      </c>
      <c r="H5815" t="s">
        <v>6254</v>
      </c>
      <c r="I5815">
        <v>60</v>
      </c>
      <c r="J5815">
        <v>18</v>
      </c>
      <c r="K5815" s="4">
        <v>1.0010000000999999E+41</v>
      </c>
      <c r="L5815" t="s">
        <v>38</v>
      </c>
      <c r="M5815" t="s">
        <v>24</v>
      </c>
      <c r="N5815" t="s">
        <v>10396</v>
      </c>
      <c r="O5815" t="s">
        <v>331</v>
      </c>
      <c r="P5815" t="s">
        <v>45</v>
      </c>
      <c r="Q5815" t="s">
        <v>6310</v>
      </c>
    </row>
    <row r="5816" spans="1:17" x14ac:dyDescent="0.25">
      <c r="A5816" t="s">
        <v>12694</v>
      </c>
      <c r="B5816" t="s">
        <v>44</v>
      </c>
      <c r="C5816">
        <v>7</v>
      </c>
      <c r="D5816" t="s">
        <v>18</v>
      </c>
      <c r="E5816" t="s">
        <v>19</v>
      </c>
      <c r="F5816" s="1">
        <v>0.5</v>
      </c>
      <c r="G5816" t="s">
        <v>12701</v>
      </c>
      <c r="H5816" t="s">
        <v>12699</v>
      </c>
      <c r="I5816">
        <v>60</v>
      </c>
      <c r="J5816">
        <v>18</v>
      </c>
      <c r="K5816" s="4">
        <v>1.0100000001E+42</v>
      </c>
      <c r="L5816" t="s">
        <v>38</v>
      </c>
      <c r="M5816" t="s">
        <v>24</v>
      </c>
      <c r="N5816" t="s">
        <v>10396</v>
      </c>
      <c r="O5816" t="s">
        <v>331</v>
      </c>
      <c r="P5816" t="s">
        <v>45</v>
      </c>
      <c r="Q5816" t="s">
        <v>6311</v>
      </c>
    </row>
    <row r="5817" spans="1:17" x14ac:dyDescent="0.25">
      <c r="A5817" t="s">
        <v>12694</v>
      </c>
      <c r="B5817" t="s">
        <v>44</v>
      </c>
      <c r="C5817">
        <v>8</v>
      </c>
      <c r="D5817" t="s">
        <v>18</v>
      </c>
      <c r="E5817" t="s">
        <v>19</v>
      </c>
      <c r="F5817" s="1">
        <v>0.5</v>
      </c>
      <c r="G5817" t="s">
        <v>12702</v>
      </c>
      <c r="H5817" t="s">
        <v>6254</v>
      </c>
      <c r="I5817">
        <v>60</v>
      </c>
      <c r="J5817">
        <v>18</v>
      </c>
      <c r="K5817" s="4">
        <v>1.0010000000999999E+41</v>
      </c>
      <c r="L5817" t="s">
        <v>38</v>
      </c>
      <c r="M5817" t="s">
        <v>24</v>
      </c>
      <c r="N5817" t="s">
        <v>10396</v>
      </c>
      <c r="O5817" t="s">
        <v>331</v>
      </c>
      <c r="P5817" t="s">
        <v>45</v>
      </c>
      <c r="Q5817" t="s">
        <v>6312</v>
      </c>
    </row>
    <row r="5818" spans="1:17" x14ac:dyDescent="0.25">
      <c r="A5818" t="s">
        <v>12694</v>
      </c>
      <c r="B5818" t="s">
        <v>44</v>
      </c>
      <c r="C5818">
        <v>9</v>
      </c>
      <c r="D5818" t="s">
        <v>18</v>
      </c>
      <c r="E5818" t="s">
        <v>42</v>
      </c>
      <c r="F5818" s="1">
        <v>0.54166666666666663</v>
      </c>
      <c r="G5818" t="s">
        <v>12703</v>
      </c>
      <c r="H5818" t="s">
        <v>12704</v>
      </c>
      <c r="I5818">
        <v>60</v>
      </c>
      <c r="J5818">
        <v>18</v>
      </c>
      <c r="K5818" s="4">
        <v>1.0100000001E+42</v>
      </c>
      <c r="L5818" t="s">
        <v>38</v>
      </c>
      <c r="M5818" t="s">
        <v>24</v>
      </c>
      <c r="N5818" t="s">
        <v>10396</v>
      </c>
      <c r="O5818" t="s">
        <v>331</v>
      </c>
      <c r="P5818" t="s">
        <v>45</v>
      </c>
      <c r="Q5818" t="s">
        <v>6313</v>
      </c>
    </row>
    <row r="5819" spans="1:17" x14ac:dyDescent="0.25">
      <c r="A5819" t="s">
        <v>12694</v>
      </c>
      <c r="B5819" t="s">
        <v>44</v>
      </c>
      <c r="C5819">
        <v>10</v>
      </c>
      <c r="D5819" t="s">
        <v>18</v>
      </c>
      <c r="E5819" t="s">
        <v>42</v>
      </c>
      <c r="F5819" s="1">
        <v>0.54166666666666663</v>
      </c>
      <c r="G5819" t="s">
        <v>12705</v>
      </c>
      <c r="H5819" t="s">
        <v>6254</v>
      </c>
      <c r="I5819">
        <v>60</v>
      </c>
      <c r="J5819">
        <v>19</v>
      </c>
      <c r="K5819" s="4">
        <v>1.0010000000999999E+41</v>
      </c>
      <c r="L5819" t="s">
        <v>38</v>
      </c>
      <c r="M5819" t="s">
        <v>24</v>
      </c>
      <c r="N5819" t="s">
        <v>10396</v>
      </c>
      <c r="O5819" t="s">
        <v>331</v>
      </c>
      <c r="P5819" t="s">
        <v>45</v>
      </c>
      <c r="Q5819" t="s">
        <v>6314</v>
      </c>
    </row>
    <row r="5820" spans="1:17" x14ac:dyDescent="0.25">
      <c r="A5820" t="s">
        <v>12694</v>
      </c>
      <c r="B5820" t="s">
        <v>44</v>
      </c>
      <c r="C5820">
        <v>11</v>
      </c>
      <c r="D5820" t="s">
        <v>18</v>
      </c>
      <c r="E5820" t="s">
        <v>42</v>
      </c>
      <c r="F5820" s="1">
        <v>0.58333333333333337</v>
      </c>
      <c r="G5820" t="s">
        <v>12706</v>
      </c>
      <c r="H5820" t="s">
        <v>12704</v>
      </c>
      <c r="I5820">
        <v>60</v>
      </c>
      <c r="J5820">
        <v>18</v>
      </c>
      <c r="K5820" s="4">
        <v>1.0100000001E+42</v>
      </c>
      <c r="L5820" t="s">
        <v>38</v>
      </c>
      <c r="M5820" t="s">
        <v>24</v>
      </c>
      <c r="N5820" t="s">
        <v>10396</v>
      </c>
      <c r="O5820" t="s">
        <v>331</v>
      </c>
      <c r="P5820" t="s">
        <v>45</v>
      </c>
      <c r="Q5820" t="s">
        <v>6315</v>
      </c>
    </row>
    <row r="5821" spans="1:17" x14ac:dyDescent="0.25">
      <c r="A5821" t="s">
        <v>12694</v>
      </c>
      <c r="B5821" t="s">
        <v>44</v>
      </c>
      <c r="C5821">
        <v>12</v>
      </c>
      <c r="D5821" t="s">
        <v>18</v>
      </c>
      <c r="E5821" t="s">
        <v>42</v>
      </c>
      <c r="F5821" s="1">
        <v>0.58333333333333337</v>
      </c>
      <c r="G5821" t="s">
        <v>12705</v>
      </c>
      <c r="H5821" t="s">
        <v>6254</v>
      </c>
      <c r="I5821">
        <v>60</v>
      </c>
      <c r="J5821">
        <v>21</v>
      </c>
      <c r="K5821" s="4">
        <v>1.0010000000999999E+41</v>
      </c>
      <c r="L5821" t="s">
        <v>38</v>
      </c>
      <c r="M5821" t="s">
        <v>24</v>
      </c>
      <c r="N5821" t="s">
        <v>10396</v>
      </c>
      <c r="O5821" t="s">
        <v>331</v>
      </c>
      <c r="P5821" t="s">
        <v>45</v>
      </c>
      <c r="Q5821" t="s">
        <v>6316</v>
      </c>
    </row>
    <row r="5822" spans="1:17" x14ac:dyDescent="0.25">
      <c r="A5822" t="s">
        <v>12707</v>
      </c>
      <c r="B5822" t="s">
        <v>17</v>
      </c>
      <c r="C5822" t="s">
        <v>411</v>
      </c>
      <c r="D5822" t="s">
        <v>18</v>
      </c>
      <c r="E5822" t="s">
        <v>19</v>
      </c>
      <c r="F5822" s="1">
        <v>0.375</v>
      </c>
      <c r="G5822" t="s">
        <v>9162</v>
      </c>
      <c r="H5822" t="s">
        <v>12708</v>
      </c>
      <c r="I5822">
        <v>120</v>
      </c>
      <c r="J5822">
        <v>202</v>
      </c>
      <c r="K5822" s="4">
        <v>1.1111100111111E+24</v>
      </c>
      <c r="L5822" t="s">
        <v>12709</v>
      </c>
      <c r="M5822" t="s">
        <v>24</v>
      </c>
      <c r="N5822" t="s">
        <v>10396</v>
      </c>
      <c r="O5822" t="s">
        <v>331</v>
      </c>
      <c r="P5822" t="s">
        <v>20</v>
      </c>
      <c r="Q5822" t="s">
        <v>6318</v>
      </c>
    </row>
    <row r="5823" spans="1:17" x14ac:dyDescent="0.25">
      <c r="A5823" t="s">
        <v>12707</v>
      </c>
      <c r="B5823" t="s">
        <v>17</v>
      </c>
      <c r="C5823" t="s">
        <v>413</v>
      </c>
      <c r="D5823" t="s">
        <v>18</v>
      </c>
      <c r="E5823" t="s">
        <v>42</v>
      </c>
      <c r="F5823" s="1">
        <v>0.5</v>
      </c>
      <c r="G5823" t="s">
        <v>9162</v>
      </c>
      <c r="H5823" t="s">
        <v>6302</v>
      </c>
      <c r="I5823">
        <v>120</v>
      </c>
      <c r="J5823">
        <v>202</v>
      </c>
      <c r="K5823" s="4">
        <v>1.1111110001111099E+44</v>
      </c>
      <c r="L5823" t="s">
        <v>12709</v>
      </c>
      <c r="M5823" t="s">
        <v>24</v>
      </c>
      <c r="N5823" t="s">
        <v>10396</v>
      </c>
      <c r="O5823" t="s">
        <v>331</v>
      </c>
      <c r="P5823" t="s">
        <v>20</v>
      </c>
      <c r="Q5823" t="s">
        <v>6318</v>
      </c>
    </row>
    <row r="5824" spans="1:17" x14ac:dyDescent="0.25">
      <c r="A5824" t="s">
        <v>12707</v>
      </c>
      <c r="B5824" t="s">
        <v>28</v>
      </c>
      <c r="C5824" t="s">
        <v>411</v>
      </c>
      <c r="D5824" t="s">
        <v>18</v>
      </c>
      <c r="E5824" t="s">
        <v>29</v>
      </c>
      <c r="F5824" s="1">
        <v>0.54166666666666663</v>
      </c>
      <c r="G5824" t="s">
        <v>9162</v>
      </c>
      <c r="H5824" t="s">
        <v>12710</v>
      </c>
      <c r="I5824">
        <v>60</v>
      </c>
      <c r="J5824">
        <v>202</v>
      </c>
      <c r="K5824" s="4">
        <v>1.1111100111111E+24</v>
      </c>
      <c r="L5824" t="s">
        <v>12709</v>
      </c>
      <c r="M5824" t="s">
        <v>24</v>
      </c>
      <c r="N5824" t="s">
        <v>10396</v>
      </c>
      <c r="O5824" t="s">
        <v>331</v>
      </c>
      <c r="P5824" t="s">
        <v>20</v>
      </c>
      <c r="Q5824" t="s">
        <v>6319</v>
      </c>
    </row>
    <row r="5825" spans="1:17" x14ac:dyDescent="0.25">
      <c r="A5825" t="s">
        <v>12707</v>
      </c>
      <c r="B5825" t="s">
        <v>28</v>
      </c>
      <c r="C5825" t="s">
        <v>413</v>
      </c>
      <c r="D5825" t="s">
        <v>18</v>
      </c>
      <c r="E5825" t="s">
        <v>37</v>
      </c>
      <c r="F5825" s="1">
        <v>0.375</v>
      </c>
      <c r="G5825" t="s">
        <v>9162</v>
      </c>
      <c r="H5825" t="s">
        <v>6302</v>
      </c>
      <c r="I5825">
        <v>60</v>
      </c>
      <c r="J5825">
        <v>202</v>
      </c>
      <c r="K5825" s="4">
        <v>1.11101100011111E+44</v>
      </c>
      <c r="L5825" t="s">
        <v>12709</v>
      </c>
      <c r="M5825" t="s">
        <v>24</v>
      </c>
      <c r="N5825" t="s">
        <v>10396</v>
      </c>
      <c r="O5825" t="s">
        <v>331</v>
      </c>
      <c r="P5825" t="s">
        <v>20</v>
      </c>
      <c r="Q5825" t="s">
        <v>6319</v>
      </c>
    </row>
    <row r="5826" spans="1:17" x14ac:dyDescent="0.25">
      <c r="A5826" t="s">
        <v>12707</v>
      </c>
      <c r="B5826" t="s">
        <v>36</v>
      </c>
      <c r="C5826">
        <v>1</v>
      </c>
      <c r="D5826" t="s">
        <v>18</v>
      </c>
      <c r="E5826" t="s">
        <v>42</v>
      </c>
      <c r="F5826" s="1">
        <v>0.77083333333333337</v>
      </c>
      <c r="G5826" t="s">
        <v>12711</v>
      </c>
      <c r="H5826" t="s">
        <v>38</v>
      </c>
      <c r="I5826">
        <v>120</v>
      </c>
      <c r="J5826">
        <v>202</v>
      </c>
      <c r="K5826" s="4">
        <v>9.9999999999999995E+33</v>
      </c>
      <c r="L5826" t="s">
        <v>38</v>
      </c>
      <c r="M5826" t="s">
        <v>24</v>
      </c>
      <c r="N5826" t="s">
        <v>10396</v>
      </c>
      <c r="O5826" t="s">
        <v>331</v>
      </c>
      <c r="P5826" t="s">
        <v>39</v>
      </c>
      <c r="Q5826" t="s">
        <v>6320</v>
      </c>
    </row>
    <row r="5827" spans="1:17" x14ac:dyDescent="0.25">
      <c r="A5827" t="s">
        <v>12707</v>
      </c>
      <c r="B5827" t="s">
        <v>44</v>
      </c>
      <c r="C5827">
        <v>1</v>
      </c>
      <c r="D5827" t="s">
        <v>18</v>
      </c>
      <c r="E5827" t="s">
        <v>29</v>
      </c>
      <c r="F5827" s="1">
        <v>0.375</v>
      </c>
      <c r="G5827" t="s">
        <v>9147</v>
      </c>
      <c r="H5827" t="s">
        <v>12712</v>
      </c>
      <c r="I5827">
        <v>60</v>
      </c>
      <c r="J5827">
        <v>17</v>
      </c>
      <c r="K5827" s="4">
        <v>1.0100000001E+42</v>
      </c>
      <c r="L5827" t="s">
        <v>38</v>
      </c>
      <c r="M5827" t="s">
        <v>24</v>
      </c>
      <c r="N5827" t="s">
        <v>10396</v>
      </c>
      <c r="O5827" t="s">
        <v>331</v>
      </c>
      <c r="P5827" t="s">
        <v>45</v>
      </c>
      <c r="Q5827" t="s">
        <v>6321</v>
      </c>
    </row>
    <row r="5828" spans="1:17" x14ac:dyDescent="0.25">
      <c r="A5828" t="s">
        <v>12707</v>
      </c>
      <c r="B5828" t="s">
        <v>44</v>
      </c>
      <c r="C5828">
        <v>2</v>
      </c>
      <c r="D5828" t="s">
        <v>18</v>
      </c>
      <c r="E5828" t="s">
        <v>29</v>
      </c>
      <c r="F5828" s="1">
        <v>0.375</v>
      </c>
      <c r="G5828" t="s">
        <v>9147</v>
      </c>
      <c r="H5828" t="s">
        <v>12713</v>
      </c>
      <c r="I5828">
        <v>60</v>
      </c>
      <c r="J5828">
        <v>16</v>
      </c>
      <c r="K5828" s="4">
        <v>1.0010000000999999E+41</v>
      </c>
      <c r="L5828" t="s">
        <v>38</v>
      </c>
      <c r="M5828" t="s">
        <v>24</v>
      </c>
      <c r="N5828" t="s">
        <v>10396</v>
      </c>
      <c r="O5828" t="s">
        <v>331</v>
      </c>
      <c r="P5828" t="s">
        <v>45</v>
      </c>
      <c r="Q5828" t="s">
        <v>6322</v>
      </c>
    </row>
    <row r="5829" spans="1:17" x14ac:dyDescent="0.25">
      <c r="A5829" t="s">
        <v>12707</v>
      </c>
      <c r="B5829" t="s">
        <v>44</v>
      </c>
      <c r="C5829">
        <v>3</v>
      </c>
      <c r="D5829" t="s">
        <v>18</v>
      </c>
      <c r="E5829" t="s">
        <v>29</v>
      </c>
      <c r="F5829" s="1">
        <v>0.41666666666666669</v>
      </c>
      <c r="G5829" t="s">
        <v>9147</v>
      </c>
      <c r="H5829" t="s">
        <v>12712</v>
      </c>
      <c r="I5829">
        <v>60</v>
      </c>
      <c r="J5829">
        <v>17</v>
      </c>
      <c r="K5829" s="4">
        <v>1.0100000001E+42</v>
      </c>
      <c r="L5829" t="s">
        <v>38</v>
      </c>
      <c r="M5829" t="s">
        <v>24</v>
      </c>
      <c r="N5829" t="s">
        <v>10396</v>
      </c>
      <c r="O5829" t="s">
        <v>331</v>
      </c>
      <c r="P5829" t="s">
        <v>45</v>
      </c>
      <c r="Q5829" t="s">
        <v>6323</v>
      </c>
    </row>
    <row r="5830" spans="1:17" x14ac:dyDescent="0.25">
      <c r="A5830" t="s">
        <v>12707</v>
      </c>
      <c r="B5830" t="s">
        <v>44</v>
      </c>
      <c r="C5830">
        <v>4</v>
      </c>
      <c r="D5830" t="s">
        <v>18</v>
      </c>
      <c r="E5830" t="s">
        <v>29</v>
      </c>
      <c r="F5830" s="1">
        <v>0.41666666666666669</v>
      </c>
      <c r="G5830" t="s">
        <v>9147</v>
      </c>
      <c r="H5830" t="s">
        <v>12713</v>
      </c>
      <c r="I5830">
        <v>60</v>
      </c>
      <c r="J5830">
        <v>17</v>
      </c>
      <c r="K5830" s="4">
        <v>1.0010000000999999E+41</v>
      </c>
      <c r="L5830" t="s">
        <v>38</v>
      </c>
      <c r="M5830" t="s">
        <v>24</v>
      </c>
      <c r="N5830" t="s">
        <v>10396</v>
      </c>
      <c r="O5830" t="s">
        <v>331</v>
      </c>
      <c r="P5830" t="s">
        <v>45</v>
      </c>
      <c r="Q5830" t="s">
        <v>6324</v>
      </c>
    </row>
    <row r="5831" spans="1:17" x14ac:dyDescent="0.25">
      <c r="A5831" t="s">
        <v>12707</v>
      </c>
      <c r="B5831" t="s">
        <v>44</v>
      </c>
      <c r="C5831">
        <v>5</v>
      </c>
      <c r="D5831" t="s">
        <v>18</v>
      </c>
      <c r="E5831" t="s">
        <v>33</v>
      </c>
      <c r="F5831" s="1">
        <v>0.45833333333333331</v>
      </c>
      <c r="G5831" t="s">
        <v>9764</v>
      </c>
      <c r="H5831" t="s">
        <v>12714</v>
      </c>
      <c r="I5831">
        <v>60</v>
      </c>
      <c r="J5831">
        <v>17</v>
      </c>
      <c r="K5831" s="4">
        <v>1.0100000001E+42</v>
      </c>
      <c r="L5831" t="s">
        <v>38</v>
      </c>
      <c r="M5831" t="s">
        <v>24</v>
      </c>
      <c r="N5831" t="s">
        <v>10396</v>
      </c>
      <c r="O5831" t="s">
        <v>331</v>
      </c>
      <c r="P5831" t="s">
        <v>45</v>
      </c>
      <c r="Q5831" t="s">
        <v>6325</v>
      </c>
    </row>
    <row r="5832" spans="1:17" x14ac:dyDescent="0.25">
      <c r="A5832" t="s">
        <v>12707</v>
      </c>
      <c r="B5832" t="s">
        <v>44</v>
      </c>
      <c r="C5832">
        <v>6</v>
      </c>
      <c r="D5832" t="s">
        <v>18</v>
      </c>
      <c r="E5832" t="s">
        <v>33</v>
      </c>
      <c r="F5832" s="1">
        <v>0.45833333333333331</v>
      </c>
      <c r="G5832" t="s">
        <v>9764</v>
      </c>
      <c r="H5832" t="s">
        <v>12715</v>
      </c>
      <c r="I5832">
        <v>60</v>
      </c>
      <c r="J5832">
        <v>18</v>
      </c>
      <c r="K5832" s="4">
        <v>1.0010000000999999E+41</v>
      </c>
      <c r="L5832" t="s">
        <v>38</v>
      </c>
      <c r="M5832" t="s">
        <v>24</v>
      </c>
      <c r="N5832" t="s">
        <v>10396</v>
      </c>
      <c r="O5832" t="s">
        <v>331</v>
      </c>
      <c r="P5832" t="s">
        <v>45</v>
      </c>
      <c r="Q5832" t="s">
        <v>6326</v>
      </c>
    </row>
    <row r="5833" spans="1:17" x14ac:dyDescent="0.25">
      <c r="A5833" t="s">
        <v>12707</v>
      </c>
      <c r="B5833" t="s">
        <v>44</v>
      </c>
      <c r="C5833">
        <v>7</v>
      </c>
      <c r="D5833" t="s">
        <v>18</v>
      </c>
      <c r="E5833" t="s">
        <v>33</v>
      </c>
      <c r="F5833" s="1">
        <v>0.5</v>
      </c>
      <c r="G5833" t="s">
        <v>9764</v>
      </c>
      <c r="H5833" t="s">
        <v>12714</v>
      </c>
      <c r="I5833">
        <v>60</v>
      </c>
      <c r="J5833">
        <v>18</v>
      </c>
      <c r="K5833" s="4">
        <v>1.0100000001E+42</v>
      </c>
      <c r="L5833" t="s">
        <v>38</v>
      </c>
      <c r="M5833" t="s">
        <v>24</v>
      </c>
      <c r="N5833" t="s">
        <v>10396</v>
      </c>
      <c r="O5833" t="s">
        <v>331</v>
      </c>
      <c r="P5833" t="s">
        <v>45</v>
      </c>
      <c r="Q5833" t="s">
        <v>6327</v>
      </c>
    </row>
    <row r="5834" spans="1:17" x14ac:dyDescent="0.25">
      <c r="A5834" t="s">
        <v>12707</v>
      </c>
      <c r="B5834" t="s">
        <v>44</v>
      </c>
      <c r="C5834">
        <v>8</v>
      </c>
      <c r="D5834" t="s">
        <v>18</v>
      </c>
      <c r="E5834" t="s">
        <v>33</v>
      </c>
      <c r="F5834" s="1">
        <v>0.5</v>
      </c>
      <c r="G5834" t="s">
        <v>9764</v>
      </c>
      <c r="H5834" t="s">
        <v>12715</v>
      </c>
      <c r="I5834">
        <v>60</v>
      </c>
      <c r="J5834">
        <v>19</v>
      </c>
      <c r="K5834" s="4">
        <v>1.0010000000999999E+41</v>
      </c>
      <c r="L5834" t="s">
        <v>38</v>
      </c>
      <c r="M5834" t="s">
        <v>24</v>
      </c>
      <c r="N5834" t="s">
        <v>10396</v>
      </c>
      <c r="O5834" t="s">
        <v>331</v>
      </c>
      <c r="P5834" t="s">
        <v>45</v>
      </c>
      <c r="Q5834" t="s">
        <v>6328</v>
      </c>
    </row>
    <row r="5835" spans="1:17" x14ac:dyDescent="0.25">
      <c r="A5835" t="s">
        <v>12707</v>
      </c>
      <c r="B5835" t="s">
        <v>44</v>
      </c>
      <c r="C5835">
        <v>9</v>
      </c>
      <c r="D5835" t="s">
        <v>18</v>
      </c>
      <c r="E5835" t="s">
        <v>42</v>
      </c>
      <c r="F5835" s="1">
        <v>0.625</v>
      </c>
      <c r="G5835" t="s">
        <v>10741</v>
      </c>
      <c r="H5835" t="s">
        <v>12716</v>
      </c>
      <c r="I5835">
        <v>60</v>
      </c>
      <c r="J5835">
        <v>14</v>
      </c>
      <c r="K5835" s="4">
        <v>1.0100000001E+42</v>
      </c>
      <c r="L5835" t="s">
        <v>38</v>
      </c>
      <c r="M5835" t="s">
        <v>24</v>
      </c>
      <c r="N5835" t="s">
        <v>10396</v>
      </c>
      <c r="O5835" t="s">
        <v>331</v>
      </c>
      <c r="P5835" t="s">
        <v>45</v>
      </c>
      <c r="Q5835" t="s">
        <v>6329</v>
      </c>
    </row>
    <row r="5836" spans="1:17" x14ac:dyDescent="0.25">
      <c r="A5836" t="s">
        <v>12707</v>
      </c>
      <c r="B5836" t="s">
        <v>44</v>
      </c>
      <c r="C5836">
        <v>10</v>
      </c>
      <c r="D5836" t="s">
        <v>18</v>
      </c>
      <c r="E5836" t="s">
        <v>42</v>
      </c>
      <c r="F5836" s="1">
        <v>0.625</v>
      </c>
      <c r="G5836" t="s">
        <v>10741</v>
      </c>
      <c r="H5836" t="s">
        <v>12717</v>
      </c>
      <c r="I5836">
        <v>60</v>
      </c>
      <c r="J5836">
        <v>16</v>
      </c>
      <c r="K5836" s="4">
        <v>1.0010000000999999E+41</v>
      </c>
      <c r="L5836" t="s">
        <v>38</v>
      </c>
      <c r="M5836" t="s">
        <v>24</v>
      </c>
      <c r="N5836" t="s">
        <v>10396</v>
      </c>
      <c r="O5836" t="s">
        <v>331</v>
      </c>
      <c r="P5836" t="s">
        <v>45</v>
      </c>
      <c r="Q5836" t="s">
        <v>6330</v>
      </c>
    </row>
    <row r="5837" spans="1:17" x14ac:dyDescent="0.25">
      <c r="A5837" t="s">
        <v>12707</v>
      </c>
      <c r="B5837" t="s">
        <v>44</v>
      </c>
      <c r="C5837">
        <v>11</v>
      </c>
      <c r="D5837" t="s">
        <v>18</v>
      </c>
      <c r="E5837" t="s">
        <v>42</v>
      </c>
      <c r="F5837" s="1">
        <v>0.66666666666666663</v>
      </c>
      <c r="G5837" t="s">
        <v>10741</v>
      </c>
      <c r="H5837" t="s">
        <v>12716</v>
      </c>
      <c r="I5837">
        <v>60</v>
      </c>
      <c r="J5837">
        <v>17</v>
      </c>
      <c r="K5837" s="4">
        <v>1.0100000001E+42</v>
      </c>
      <c r="L5837" t="s">
        <v>38</v>
      </c>
      <c r="M5837" t="s">
        <v>24</v>
      </c>
      <c r="N5837" t="s">
        <v>10396</v>
      </c>
      <c r="O5837" t="s">
        <v>331</v>
      </c>
      <c r="P5837" t="s">
        <v>45</v>
      </c>
      <c r="Q5837" t="s">
        <v>6331</v>
      </c>
    </row>
    <row r="5838" spans="1:17" x14ac:dyDescent="0.25">
      <c r="A5838" t="s">
        <v>12707</v>
      </c>
      <c r="B5838" t="s">
        <v>44</v>
      </c>
      <c r="C5838">
        <v>12</v>
      </c>
      <c r="D5838" t="s">
        <v>18</v>
      </c>
      <c r="E5838" t="s">
        <v>42</v>
      </c>
      <c r="F5838" s="1">
        <v>0.66666666666666663</v>
      </c>
      <c r="G5838" t="s">
        <v>10741</v>
      </c>
      <c r="H5838" t="s">
        <v>12717</v>
      </c>
      <c r="I5838">
        <v>60</v>
      </c>
      <c r="J5838">
        <v>16</v>
      </c>
      <c r="K5838" s="4">
        <v>1.0010000000999999E+41</v>
      </c>
      <c r="L5838" t="s">
        <v>38</v>
      </c>
      <c r="M5838" t="s">
        <v>24</v>
      </c>
      <c r="N5838" t="s">
        <v>10396</v>
      </c>
      <c r="O5838" t="s">
        <v>331</v>
      </c>
      <c r="P5838" t="s">
        <v>45</v>
      </c>
      <c r="Q5838" t="s">
        <v>6332</v>
      </c>
    </row>
    <row r="5839" spans="1:17" x14ac:dyDescent="0.25">
      <c r="A5839" t="s">
        <v>12718</v>
      </c>
      <c r="B5839" t="s">
        <v>17</v>
      </c>
      <c r="C5839" t="s">
        <v>411</v>
      </c>
      <c r="D5839" t="s">
        <v>18</v>
      </c>
      <c r="E5839" t="s">
        <v>33</v>
      </c>
      <c r="F5839" s="1">
        <v>0.375</v>
      </c>
      <c r="G5839" t="s">
        <v>9162</v>
      </c>
      <c r="H5839" t="s">
        <v>12719</v>
      </c>
      <c r="I5839">
        <v>120</v>
      </c>
      <c r="J5839">
        <v>214</v>
      </c>
      <c r="K5839" s="4">
        <v>1.1111100111111E+24</v>
      </c>
      <c r="L5839" t="s">
        <v>12720</v>
      </c>
      <c r="M5839" t="s">
        <v>24</v>
      </c>
      <c r="N5839" t="s">
        <v>10396</v>
      </c>
      <c r="O5839" t="s">
        <v>331</v>
      </c>
      <c r="P5839" t="s">
        <v>20</v>
      </c>
      <c r="Q5839" t="s">
        <v>6334</v>
      </c>
    </row>
    <row r="5840" spans="1:17" x14ac:dyDescent="0.25">
      <c r="A5840" t="s">
        <v>12718</v>
      </c>
      <c r="B5840" t="s">
        <v>17</v>
      </c>
      <c r="C5840" t="s">
        <v>413</v>
      </c>
      <c r="D5840" t="s">
        <v>18</v>
      </c>
      <c r="E5840" t="s">
        <v>33</v>
      </c>
      <c r="F5840" s="1">
        <v>0.66666666666666663</v>
      </c>
      <c r="G5840" t="s">
        <v>9162</v>
      </c>
      <c r="H5840" t="s">
        <v>12721</v>
      </c>
      <c r="I5840">
        <v>120</v>
      </c>
      <c r="J5840">
        <v>214</v>
      </c>
      <c r="K5840" s="4">
        <v>1.1111110001111099E+44</v>
      </c>
      <c r="L5840" t="s">
        <v>12720</v>
      </c>
      <c r="M5840" t="s">
        <v>24</v>
      </c>
      <c r="N5840" t="s">
        <v>10396</v>
      </c>
      <c r="O5840" t="s">
        <v>331</v>
      </c>
      <c r="P5840" t="s">
        <v>20</v>
      </c>
      <c r="Q5840" t="s">
        <v>6334</v>
      </c>
    </row>
    <row r="5841" spans="1:17" x14ac:dyDescent="0.25">
      <c r="A5841" t="s">
        <v>12718</v>
      </c>
      <c r="B5841" t="s">
        <v>28</v>
      </c>
      <c r="C5841" t="s">
        <v>411</v>
      </c>
      <c r="D5841" t="s">
        <v>18</v>
      </c>
      <c r="E5841" t="s">
        <v>37</v>
      </c>
      <c r="F5841" s="1">
        <v>0.5</v>
      </c>
      <c r="G5841" t="s">
        <v>9162</v>
      </c>
      <c r="H5841" t="s">
        <v>12722</v>
      </c>
      <c r="I5841">
        <v>60</v>
      </c>
      <c r="J5841">
        <v>214</v>
      </c>
      <c r="K5841" s="4">
        <v>1.1111100111111E+24</v>
      </c>
      <c r="L5841" t="s">
        <v>12720</v>
      </c>
      <c r="M5841" t="s">
        <v>24</v>
      </c>
      <c r="N5841" t="s">
        <v>10396</v>
      </c>
      <c r="O5841" t="s">
        <v>331</v>
      </c>
      <c r="P5841" t="s">
        <v>20</v>
      </c>
      <c r="Q5841" t="s">
        <v>6336</v>
      </c>
    </row>
    <row r="5842" spans="1:17" x14ac:dyDescent="0.25">
      <c r="A5842" t="s">
        <v>12718</v>
      </c>
      <c r="B5842" t="s">
        <v>28</v>
      </c>
      <c r="C5842" t="s">
        <v>413</v>
      </c>
      <c r="D5842" t="s">
        <v>18</v>
      </c>
      <c r="E5842" t="s">
        <v>37</v>
      </c>
      <c r="F5842" s="1">
        <v>0.54166666666666663</v>
      </c>
      <c r="G5842" t="s">
        <v>9162</v>
      </c>
      <c r="H5842" t="s">
        <v>12723</v>
      </c>
      <c r="I5842">
        <v>60</v>
      </c>
      <c r="J5842">
        <v>214</v>
      </c>
      <c r="K5842" s="4">
        <v>1.11101100011111E+44</v>
      </c>
      <c r="L5842" t="s">
        <v>12720</v>
      </c>
      <c r="M5842" t="s">
        <v>24</v>
      </c>
      <c r="N5842" t="s">
        <v>10396</v>
      </c>
      <c r="O5842" t="s">
        <v>331</v>
      </c>
      <c r="P5842" t="s">
        <v>20</v>
      </c>
      <c r="Q5842" t="s">
        <v>6336</v>
      </c>
    </row>
    <row r="5843" spans="1:17" x14ac:dyDescent="0.25">
      <c r="A5843" t="s">
        <v>12718</v>
      </c>
      <c r="B5843" t="s">
        <v>36</v>
      </c>
      <c r="C5843">
        <v>1</v>
      </c>
      <c r="D5843" t="s">
        <v>18</v>
      </c>
      <c r="E5843" t="s">
        <v>29</v>
      </c>
      <c r="F5843" s="1">
        <v>0.77083333333333337</v>
      </c>
      <c r="G5843" t="s">
        <v>12724</v>
      </c>
      <c r="H5843" t="s">
        <v>38</v>
      </c>
      <c r="I5843">
        <v>120</v>
      </c>
      <c r="J5843">
        <v>214</v>
      </c>
      <c r="K5843" s="4">
        <v>9.9999999999999995E+32</v>
      </c>
      <c r="L5843" t="s">
        <v>38</v>
      </c>
      <c r="M5843" t="s">
        <v>24</v>
      </c>
      <c r="N5843" t="s">
        <v>10396</v>
      </c>
      <c r="O5843" t="s">
        <v>331</v>
      </c>
      <c r="P5843" t="s">
        <v>39</v>
      </c>
      <c r="Q5843" t="s">
        <v>6337</v>
      </c>
    </row>
    <row r="5844" spans="1:17" x14ac:dyDescent="0.25">
      <c r="A5844" t="s">
        <v>12718</v>
      </c>
      <c r="B5844" t="s">
        <v>44</v>
      </c>
      <c r="C5844">
        <v>1</v>
      </c>
      <c r="D5844" t="s">
        <v>18</v>
      </c>
      <c r="E5844" t="s">
        <v>29</v>
      </c>
      <c r="F5844" s="1">
        <v>0.41666666666666669</v>
      </c>
      <c r="G5844" t="s">
        <v>9222</v>
      </c>
      <c r="H5844" t="s">
        <v>6338</v>
      </c>
      <c r="I5844">
        <v>60</v>
      </c>
      <c r="J5844">
        <v>15</v>
      </c>
      <c r="K5844" s="4">
        <v>1.0100000001E+42</v>
      </c>
      <c r="L5844" t="s">
        <v>38</v>
      </c>
      <c r="M5844" t="s">
        <v>24</v>
      </c>
      <c r="N5844" t="s">
        <v>10396</v>
      </c>
      <c r="O5844" t="s">
        <v>331</v>
      </c>
      <c r="P5844" t="s">
        <v>45</v>
      </c>
      <c r="Q5844" t="s">
        <v>6339</v>
      </c>
    </row>
    <row r="5845" spans="1:17" x14ac:dyDescent="0.25">
      <c r="A5845" t="s">
        <v>12718</v>
      </c>
      <c r="B5845" t="s">
        <v>44</v>
      </c>
      <c r="C5845">
        <v>2</v>
      </c>
      <c r="D5845" t="s">
        <v>18</v>
      </c>
      <c r="E5845" t="s">
        <v>29</v>
      </c>
      <c r="F5845" s="1">
        <v>0.41666666666666669</v>
      </c>
      <c r="G5845" t="s">
        <v>9222</v>
      </c>
      <c r="H5845" t="s">
        <v>6338</v>
      </c>
      <c r="I5845">
        <v>60</v>
      </c>
      <c r="J5845">
        <v>15</v>
      </c>
      <c r="K5845" s="4">
        <v>1.0010000000999999E+41</v>
      </c>
      <c r="L5845" t="s">
        <v>38</v>
      </c>
      <c r="M5845" t="s">
        <v>24</v>
      </c>
      <c r="N5845" t="s">
        <v>10396</v>
      </c>
      <c r="O5845" t="s">
        <v>331</v>
      </c>
      <c r="P5845" t="s">
        <v>45</v>
      </c>
      <c r="Q5845" t="s">
        <v>6340</v>
      </c>
    </row>
    <row r="5846" spans="1:17" x14ac:dyDescent="0.25">
      <c r="A5846" t="s">
        <v>12718</v>
      </c>
      <c r="B5846" t="s">
        <v>44</v>
      </c>
      <c r="C5846">
        <v>3</v>
      </c>
      <c r="D5846" t="s">
        <v>18</v>
      </c>
      <c r="E5846" t="s">
        <v>29</v>
      </c>
      <c r="F5846" s="1">
        <v>0.45833333333333331</v>
      </c>
      <c r="G5846" t="s">
        <v>9222</v>
      </c>
      <c r="H5846" t="s">
        <v>6338</v>
      </c>
      <c r="I5846">
        <v>60</v>
      </c>
      <c r="J5846">
        <v>19</v>
      </c>
      <c r="K5846" s="4">
        <v>1.0100000001E+42</v>
      </c>
      <c r="L5846" t="s">
        <v>38</v>
      </c>
      <c r="M5846" t="s">
        <v>24</v>
      </c>
      <c r="N5846" t="s">
        <v>10396</v>
      </c>
      <c r="O5846" t="s">
        <v>331</v>
      </c>
      <c r="P5846" t="s">
        <v>45</v>
      </c>
      <c r="Q5846" t="s">
        <v>6341</v>
      </c>
    </row>
    <row r="5847" spans="1:17" x14ac:dyDescent="0.25">
      <c r="A5847" t="s">
        <v>12718</v>
      </c>
      <c r="B5847" t="s">
        <v>44</v>
      </c>
      <c r="C5847">
        <v>4</v>
      </c>
      <c r="D5847" t="s">
        <v>18</v>
      </c>
      <c r="E5847" t="s">
        <v>29</v>
      </c>
      <c r="F5847" s="1">
        <v>0.45833333333333331</v>
      </c>
      <c r="G5847" t="s">
        <v>9222</v>
      </c>
      <c r="H5847" t="s">
        <v>6338</v>
      </c>
      <c r="I5847">
        <v>60</v>
      </c>
      <c r="J5847">
        <v>19</v>
      </c>
      <c r="K5847" s="4">
        <v>1.0010000000999999E+41</v>
      </c>
      <c r="L5847" t="s">
        <v>38</v>
      </c>
      <c r="M5847" t="s">
        <v>24</v>
      </c>
      <c r="N5847" t="s">
        <v>10396</v>
      </c>
      <c r="O5847" t="s">
        <v>331</v>
      </c>
      <c r="P5847" t="s">
        <v>45</v>
      </c>
      <c r="Q5847" t="s">
        <v>6342</v>
      </c>
    </row>
    <row r="5848" spans="1:17" x14ac:dyDescent="0.25">
      <c r="A5848" t="s">
        <v>12718</v>
      </c>
      <c r="B5848" t="s">
        <v>44</v>
      </c>
      <c r="C5848">
        <v>5</v>
      </c>
      <c r="D5848" t="s">
        <v>18</v>
      </c>
      <c r="E5848" t="s">
        <v>29</v>
      </c>
      <c r="F5848" s="1">
        <v>0.5</v>
      </c>
      <c r="G5848" t="s">
        <v>9222</v>
      </c>
      <c r="H5848" t="s">
        <v>6338</v>
      </c>
      <c r="I5848">
        <v>60</v>
      </c>
      <c r="J5848">
        <v>20</v>
      </c>
      <c r="K5848" s="4">
        <v>1.0100000001E+42</v>
      </c>
      <c r="L5848" t="s">
        <v>38</v>
      </c>
      <c r="M5848" t="s">
        <v>24</v>
      </c>
      <c r="N5848" t="s">
        <v>10396</v>
      </c>
      <c r="O5848" t="s">
        <v>331</v>
      </c>
      <c r="P5848" t="s">
        <v>45</v>
      </c>
      <c r="Q5848" t="s">
        <v>6343</v>
      </c>
    </row>
    <row r="5849" spans="1:17" x14ac:dyDescent="0.25">
      <c r="A5849" t="s">
        <v>12718</v>
      </c>
      <c r="B5849" t="s">
        <v>44</v>
      </c>
      <c r="C5849">
        <v>6</v>
      </c>
      <c r="D5849" t="s">
        <v>18</v>
      </c>
      <c r="E5849" t="s">
        <v>29</v>
      </c>
      <c r="F5849" s="1">
        <v>0.5</v>
      </c>
      <c r="G5849" t="s">
        <v>9222</v>
      </c>
      <c r="H5849" t="s">
        <v>6338</v>
      </c>
      <c r="I5849">
        <v>60</v>
      </c>
      <c r="J5849">
        <v>20</v>
      </c>
      <c r="K5849" s="4">
        <v>1.0010000000999999E+41</v>
      </c>
      <c r="L5849" t="s">
        <v>38</v>
      </c>
      <c r="M5849" t="s">
        <v>24</v>
      </c>
      <c r="N5849" t="s">
        <v>10396</v>
      </c>
      <c r="O5849" t="s">
        <v>331</v>
      </c>
      <c r="P5849" t="s">
        <v>45</v>
      </c>
      <c r="Q5849" t="s">
        <v>6344</v>
      </c>
    </row>
    <row r="5850" spans="1:17" x14ac:dyDescent="0.25">
      <c r="A5850" t="s">
        <v>12718</v>
      </c>
      <c r="B5850" t="s">
        <v>44</v>
      </c>
      <c r="C5850">
        <v>7</v>
      </c>
      <c r="D5850" t="s">
        <v>18</v>
      </c>
      <c r="E5850" t="s">
        <v>33</v>
      </c>
      <c r="F5850" s="1">
        <v>0.54166666666666663</v>
      </c>
      <c r="G5850" t="s">
        <v>10012</v>
      </c>
      <c r="H5850" t="s">
        <v>6335</v>
      </c>
      <c r="I5850">
        <v>60</v>
      </c>
      <c r="J5850">
        <v>18</v>
      </c>
      <c r="K5850" s="4">
        <v>1.0100000001E+42</v>
      </c>
      <c r="L5850" t="s">
        <v>38</v>
      </c>
      <c r="M5850" t="s">
        <v>24</v>
      </c>
      <c r="N5850" t="s">
        <v>10396</v>
      </c>
      <c r="O5850" t="s">
        <v>331</v>
      </c>
      <c r="P5850" t="s">
        <v>45</v>
      </c>
      <c r="Q5850" t="s">
        <v>6345</v>
      </c>
    </row>
    <row r="5851" spans="1:17" x14ac:dyDescent="0.25">
      <c r="A5851" t="s">
        <v>12718</v>
      </c>
      <c r="B5851" t="s">
        <v>44</v>
      </c>
      <c r="C5851">
        <v>8</v>
      </c>
      <c r="D5851" t="s">
        <v>18</v>
      </c>
      <c r="E5851" t="s">
        <v>33</v>
      </c>
      <c r="F5851" s="1">
        <v>0.54166666666666663</v>
      </c>
      <c r="G5851" t="s">
        <v>10012</v>
      </c>
      <c r="H5851" t="s">
        <v>6335</v>
      </c>
      <c r="I5851">
        <v>60</v>
      </c>
      <c r="J5851">
        <v>16</v>
      </c>
      <c r="K5851" s="4">
        <v>1.0010000000999999E+41</v>
      </c>
      <c r="L5851" t="s">
        <v>38</v>
      </c>
      <c r="M5851" t="s">
        <v>24</v>
      </c>
      <c r="N5851" t="s">
        <v>10396</v>
      </c>
      <c r="O5851" t="s">
        <v>331</v>
      </c>
      <c r="P5851" t="s">
        <v>45</v>
      </c>
      <c r="Q5851" t="s">
        <v>6346</v>
      </c>
    </row>
    <row r="5852" spans="1:17" x14ac:dyDescent="0.25">
      <c r="A5852" t="s">
        <v>12718</v>
      </c>
      <c r="B5852" t="s">
        <v>44</v>
      </c>
      <c r="C5852">
        <v>9</v>
      </c>
      <c r="D5852" t="s">
        <v>18</v>
      </c>
      <c r="E5852" t="s">
        <v>33</v>
      </c>
      <c r="F5852" s="1">
        <v>0.58333333333333337</v>
      </c>
      <c r="G5852" t="s">
        <v>10012</v>
      </c>
      <c r="H5852" t="s">
        <v>6335</v>
      </c>
      <c r="I5852">
        <v>60</v>
      </c>
      <c r="J5852">
        <v>19</v>
      </c>
      <c r="K5852" s="4">
        <v>1.0100000001E+42</v>
      </c>
      <c r="L5852" t="s">
        <v>38</v>
      </c>
      <c r="M5852" t="s">
        <v>24</v>
      </c>
      <c r="N5852" t="s">
        <v>10396</v>
      </c>
      <c r="O5852" t="s">
        <v>331</v>
      </c>
      <c r="P5852" t="s">
        <v>45</v>
      </c>
      <c r="Q5852" t="s">
        <v>6347</v>
      </c>
    </row>
    <row r="5853" spans="1:17" x14ac:dyDescent="0.25">
      <c r="A5853" t="s">
        <v>12718</v>
      </c>
      <c r="B5853" t="s">
        <v>44</v>
      </c>
      <c r="C5853">
        <v>10</v>
      </c>
      <c r="D5853" t="s">
        <v>18</v>
      </c>
      <c r="E5853" t="s">
        <v>33</v>
      </c>
      <c r="F5853" s="1">
        <v>0.58333333333333337</v>
      </c>
      <c r="G5853" t="s">
        <v>10012</v>
      </c>
      <c r="H5853" t="s">
        <v>6335</v>
      </c>
      <c r="I5853">
        <v>60</v>
      </c>
      <c r="J5853">
        <v>17</v>
      </c>
      <c r="K5853" s="4">
        <v>1.0010000000999999E+41</v>
      </c>
      <c r="L5853" t="s">
        <v>38</v>
      </c>
      <c r="M5853" t="s">
        <v>24</v>
      </c>
      <c r="N5853" t="s">
        <v>10396</v>
      </c>
      <c r="O5853" t="s">
        <v>331</v>
      </c>
      <c r="P5853" t="s">
        <v>45</v>
      </c>
      <c r="Q5853" t="s">
        <v>6348</v>
      </c>
    </row>
    <row r="5854" spans="1:17" x14ac:dyDescent="0.25">
      <c r="A5854" t="s">
        <v>12718</v>
      </c>
      <c r="B5854" t="s">
        <v>44</v>
      </c>
      <c r="C5854">
        <v>11</v>
      </c>
      <c r="D5854" t="s">
        <v>18</v>
      </c>
      <c r="E5854" t="s">
        <v>33</v>
      </c>
      <c r="F5854" s="1">
        <v>0.625</v>
      </c>
      <c r="G5854" t="s">
        <v>10012</v>
      </c>
      <c r="H5854" t="s">
        <v>6335</v>
      </c>
      <c r="I5854">
        <v>60</v>
      </c>
      <c r="J5854">
        <v>17</v>
      </c>
      <c r="K5854" s="4">
        <v>1.0100000001E+42</v>
      </c>
      <c r="L5854" t="s">
        <v>38</v>
      </c>
      <c r="M5854" t="s">
        <v>24</v>
      </c>
      <c r="N5854" t="s">
        <v>10396</v>
      </c>
      <c r="O5854" t="s">
        <v>331</v>
      </c>
      <c r="P5854" t="s">
        <v>45</v>
      </c>
      <c r="Q5854" t="s">
        <v>6349</v>
      </c>
    </row>
    <row r="5855" spans="1:17" x14ac:dyDescent="0.25">
      <c r="A5855" t="s">
        <v>12718</v>
      </c>
      <c r="B5855" t="s">
        <v>44</v>
      </c>
      <c r="C5855">
        <v>12</v>
      </c>
      <c r="D5855" t="s">
        <v>18</v>
      </c>
      <c r="E5855" t="s">
        <v>33</v>
      </c>
      <c r="F5855" s="1">
        <v>0.625</v>
      </c>
      <c r="G5855" t="s">
        <v>10012</v>
      </c>
      <c r="H5855" t="s">
        <v>6335</v>
      </c>
      <c r="I5855">
        <v>60</v>
      </c>
      <c r="J5855">
        <v>19</v>
      </c>
      <c r="K5855" s="4">
        <v>1.0010000000999999E+41</v>
      </c>
      <c r="L5855" t="s">
        <v>38</v>
      </c>
      <c r="M5855" t="s">
        <v>24</v>
      </c>
      <c r="N5855" t="s">
        <v>10396</v>
      </c>
      <c r="O5855" t="s">
        <v>331</v>
      </c>
      <c r="P5855" t="s">
        <v>45</v>
      </c>
      <c r="Q5855" t="s">
        <v>6350</v>
      </c>
    </row>
    <row r="5856" spans="1:17" x14ac:dyDescent="0.25">
      <c r="A5856" t="s">
        <v>12725</v>
      </c>
      <c r="B5856" t="s">
        <v>17</v>
      </c>
      <c r="C5856" t="s">
        <v>411</v>
      </c>
      <c r="D5856" t="s">
        <v>18</v>
      </c>
      <c r="E5856" t="s">
        <v>19</v>
      </c>
      <c r="F5856" s="1">
        <v>0.45833333333333331</v>
      </c>
      <c r="G5856" t="s">
        <v>9142</v>
      </c>
      <c r="H5856" t="s">
        <v>12726</v>
      </c>
      <c r="I5856">
        <v>60</v>
      </c>
      <c r="J5856">
        <v>201</v>
      </c>
      <c r="K5856" s="4">
        <v>1.1111100111111E+24</v>
      </c>
      <c r="L5856" t="s">
        <v>12727</v>
      </c>
      <c r="M5856" t="s">
        <v>24</v>
      </c>
      <c r="N5856" t="s">
        <v>10396</v>
      </c>
      <c r="O5856" t="s">
        <v>331</v>
      </c>
      <c r="P5856" t="s">
        <v>20</v>
      </c>
      <c r="Q5856" t="s">
        <v>6352</v>
      </c>
    </row>
    <row r="5857" spans="1:17" x14ac:dyDescent="0.25">
      <c r="A5857" t="s">
        <v>12725</v>
      </c>
      <c r="B5857" t="s">
        <v>17</v>
      </c>
      <c r="C5857" t="s">
        <v>413</v>
      </c>
      <c r="D5857" t="s">
        <v>18</v>
      </c>
      <c r="E5857" t="s">
        <v>19</v>
      </c>
      <c r="F5857" s="1">
        <v>0.66666666666666663</v>
      </c>
      <c r="G5857" t="s">
        <v>9162</v>
      </c>
      <c r="H5857" t="s">
        <v>6351</v>
      </c>
      <c r="I5857">
        <v>60</v>
      </c>
      <c r="J5857">
        <v>201</v>
      </c>
      <c r="K5857" s="4">
        <v>1.1111010001111099E+44</v>
      </c>
      <c r="L5857" t="s">
        <v>12727</v>
      </c>
      <c r="M5857" t="s">
        <v>24</v>
      </c>
      <c r="N5857" t="s">
        <v>10396</v>
      </c>
      <c r="O5857" t="s">
        <v>331</v>
      </c>
      <c r="P5857" t="s">
        <v>20</v>
      </c>
      <c r="Q5857" t="s">
        <v>6352</v>
      </c>
    </row>
    <row r="5858" spans="1:17" x14ac:dyDescent="0.25">
      <c r="A5858" t="s">
        <v>12725</v>
      </c>
      <c r="B5858" t="s">
        <v>28</v>
      </c>
      <c r="C5858" t="s">
        <v>411</v>
      </c>
      <c r="D5858" t="s">
        <v>18</v>
      </c>
      <c r="E5858" t="s">
        <v>29</v>
      </c>
      <c r="F5858" s="1">
        <v>0.45833333333333331</v>
      </c>
      <c r="G5858" t="s">
        <v>9138</v>
      </c>
      <c r="H5858" t="s">
        <v>12728</v>
      </c>
      <c r="I5858">
        <v>60</v>
      </c>
      <c r="J5858">
        <v>201</v>
      </c>
      <c r="K5858" s="4">
        <v>1.1111100111111E+24</v>
      </c>
      <c r="L5858" t="s">
        <v>12727</v>
      </c>
      <c r="M5858" t="s">
        <v>24</v>
      </c>
      <c r="N5858" t="s">
        <v>10396</v>
      </c>
      <c r="O5858" t="s">
        <v>331</v>
      </c>
      <c r="P5858" t="s">
        <v>20</v>
      </c>
      <c r="Q5858" t="s">
        <v>6353</v>
      </c>
    </row>
    <row r="5859" spans="1:17" x14ac:dyDescent="0.25">
      <c r="A5859" t="s">
        <v>12725</v>
      </c>
      <c r="B5859" t="s">
        <v>28</v>
      </c>
      <c r="C5859" t="s">
        <v>413</v>
      </c>
      <c r="D5859" t="s">
        <v>18</v>
      </c>
      <c r="E5859" t="s">
        <v>42</v>
      </c>
      <c r="F5859" s="1">
        <v>0.375</v>
      </c>
      <c r="G5859" t="s">
        <v>9162</v>
      </c>
      <c r="H5859" t="s">
        <v>6351</v>
      </c>
      <c r="I5859">
        <v>60</v>
      </c>
      <c r="J5859">
        <v>201</v>
      </c>
      <c r="K5859" s="4">
        <v>1.1111110001111099E+44</v>
      </c>
      <c r="L5859" t="s">
        <v>12727</v>
      </c>
      <c r="M5859" t="s">
        <v>24</v>
      </c>
      <c r="N5859" t="s">
        <v>10396</v>
      </c>
      <c r="O5859" t="s">
        <v>331</v>
      </c>
      <c r="P5859" t="s">
        <v>20</v>
      </c>
      <c r="Q5859" t="s">
        <v>6353</v>
      </c>
    </row>
    <row r="5860" spans="1:17" x14ac:dyDescent="0.25">
      <c r="A5860" t="s">
        <v>12725</v>
      </c>
      <c r="B5860" t="s">
        <v>32</v>
      </c>
      <c r="C5860" t="s">
        <v>411</v>
      </c>
      <c r="D5860" t="s">
        <v>18</v>
      </c>
      <c r="E5860" t="s">
        <v>29</v>
      </c>
      <c r="F5860" s="1">
        <v>0.54166666666666663</v>
      </c>
      <c r="G5860" t="s">
        <v>9142</v>
      </c>
      <c r="H5860" t="s">
        <v>6351</v>
      </c>
      <c r="I5860">
        <v>60</v>
      </c>
      <c r="J5860">
        <v>201</v>
      </c>
      <c r="K5860" s="4">
        <v>1.1111010001111099E+44</v>
      </c>
      <c r="L5860" t="s">
        <v>12727</v>
      </c>
      <c r="M5860" t="s">
        <v>24</v>
      </c>
      <c r="N5860" t="s">
        <v>10396</v>
      </c>
      <c r="O5860" t="s">
        <v>331</v>
      </c>
      <c r="P5860" t="s">
        <v>20</v>
      </c>
      <c r="Q5860" t="s">
        <v>6354</v>
      </c>
    </row>
    <row r="5861" spans="1:17" x14ac:dyDescent="0.25">
      <c r="A5861" t="s">
        <v>12725</v>
      </c>
      <c r="B5861" t="s">
        <v>32</v>
      </c>
      <c r="C5861" t="s">
        <v>413</v>
      </c>
      <c r="D5861" t="s">
        <v>18</v>
      </c>
      <c r="E5861" t="s">
        <v>33</v>
      </c>
      <c r="F5861" s="1">
        <v>0.45833333333333331</v>
      </c>
      <c r="G5861" t="s">
        <v>9134</v>
      </c>
      <c r="H5861" t="s">
        <v>12729</v>
      </c>
      <c r="I5861">
        <v>60</v>
      </c>
      <c r="J5861">
        <v>201</v>
      </c>
      <c r="K5861" s="4">
        <v>1.1111100111111E+24</v>
      </c>
      <c r="L5861" t="s">
        <v>12727</v>
      </c>
      <c r="M5861" t="s">
        <v>24</v>
      </c>
      <c r="N5861" t="s">
        <v>10396</v>
      </c>
      <c r="O5861" t="s">
        <v>331</v>
      </c>
      <c r="P5861" t="s">
        <v>20</v>
      </c>
      <c r="Q5861" t="s">
        <v>6354</v>
      </c>
    </row>
    <row r="5862" spans="1:17" x14ac:dyDescent="0.25">
      <c r="A5862" t="s">
        <v>12725</v>
      </c>
      <c r="B5862" t="s">
        <v>44</v>
      </c>
      <c r="C5862">
        <v>1</v>
      </c>
      <c r="D5862" t="s">
        <v>18</v>
      </c>
      <c r="E5862" t="s">
        <v>29</v>
      </c>
      <c r="F5862" s="1">
        <v>0.625</v>
      </c>
      <c r="G5862" t="s">
        <v>9146</v>
      </c>
      <c r="H5862" t="s">
        <v>12730</v>
      </c>
      <c r="I5862">
        <v>60</v>
      </c>
      <c r="J5862">
        <v>13</v>
      </c>
      <c r="K5862" s="4">
        <v>1.0100000001E+42</v>
      </c>
      <c r="L5862" t="s">
        <v>38</v>
      </c>
      <c r="M5862" t="s">
        <v>24</v>
      </c>
      <c r="N5862" t="s">
        <v>10396</v>
      </c>
      <c r="O5862" t="s">
        <v>331</v>
      </c>
      <c r="P5862" t="s">
        <v>45</v>
      </c>
      <c r="Q5862" t="s">
        <v>6355</v>
      </c>
    </row>
    <row r="5863" spans="1:17" x14ac:dyDescent="0.25">
      <c r="A5863" t="s">
        <v>12725</v>
      </c>
      <c r="B5863" t="s">
        <v>44</v>
      </c>
      <c r="C5863">
        <v>2</v>
      </c>
      <c r="D5863" t="s">
        <v>18</v>
      </c>
      <c r="E5863" t="s">
        <v>29</v>
      </c>
      <c r="F5863" s="1">
        <v>0.625</v>
      </c>
      <c r="G5863" t="s">
        <v>9146</v>
      </c>
      <c r="H5863" t="s">
        <v>12731</v>
      </c>
      <c r="I5863">
        <v>60</v>
      </c>
      <c r="J5863">
        <v>11</v>
      </c>
      <c r="K5863" s="4">
        <v>1.0010000000999999E+41</v>
      </c>
      <c r="L5863" t="s">
        <v>38</v>
      </c>
      <c r="M5863" t="s">
        <v>24</v>
      </c>
      <c r="N5863" t="s">
        <v>10396</v>
      </c>
      <c r="O5863" t="s">
        <v>331</v>
      </c>
      <c r="P5863" t="s">
        <v>45</v>
      </c>
      <c r="Q5863" t="s">
        <v>6356</v>
      </c>
    </row>
    <row r="5864" spans="1:17" x14ac:dyDescent="0.25">
      <c r="A5864" t="s">
        <v>12725</v>
      </c>
      <c r="B5864" t="s">
        <v>44</v>
      </c>
      <c r="C5864">
        <v>3</v>
      </c>
      <c r="D5864" t="s">
        <v>18</v>
      </c>
      <c r="E5864" t="s">
        <v>29</v>
      </c>
      <c r="F5864" s="1">
        <v>0.66666666666666663</v>
      </c>
      <c r="G5864" t="s">
        <v>9146</v>
      </c>
      <c r="H5864" t="s">
        <v>12730</v>
      </c>
      <c r="I5864">
        <v>60</v>
      </c>
      <c r="J5864">
        <v>8</v>
      </c>
      <c r="K5864" s="4">
        <v>1.0100000001E+42</v>
      </c>
      <c r="L5864" t="s">
        <v>38</v>
      </c>
      <c r="M5864" t="s">
        <v>24</v>
      </c>
      <c r="N5864" t="s">
        <v>10396</v>
      </c>
      <c r="O5864" t="s">
        <v>331</v>
      </c>
      <c r="P5864" t="s">
        <v>45</v>
      </c>
      <c r="Q5864" t="s">
        <v>6357</v>
      </c>
    </row>
    <row r="5865" spans="1:17" x14ac:dyDescent="0.25">
      <c r="A5865" t="s">
        <v>12725</v>
      </c>
      <c r="B5865" t="s">
        <v>44</v>
      </c>
      <c r="C5865">
        <v>4</v>
      </c>
      <c r="D5865" t="s">
        <v>18</v>
      </c>
      <c r="E5865" t="s">
        <v>29</v>
      </c>
      <c r="F5865" s="1">
        <v>0.66666666666666663</v>
      </c>
      <c r="G5865" t="s">
        <v>9146</v>
      </c>
      <c r="H5865" t="s">
        <v>12731</v>
      </c>
      <c r="I5865">
        <v>60</v>
      </c>
      <c r="J5865">
        <v>6</v>
      </c>
      <c r="K5865" s="4">
        <v>1.0010000000999999E+41</v>
      </c>
      <c r="L5865" t="s">
        <v>38</v>
      </c>
      <c r="M5865" t="s">
        <v>24</v>
      </c>
      <c r="N5865" t="s">
        <v>10396</v>
      </c>
      <c r="O5865" t="s">
        <v>331</v>
      </c>
      <c r="P5865" t="s">
        <v>45</v>
      </c>
      <c r="Q5865" t="s">
        <v>6358</v>
      </c>
    </row>
    <row r="5866" spans="1:17" x14ac:dyDescent="0.25">
      <c r="A5866" t="s">
        <v>12725</v>
      </c>
      <c r="B5866" t="s">
        <v>44</v>
      </c>
      <c r="C5866">
        <v>5</v>
      </c>
      <c r="D5866" t="s">
        <v>18</v>
      </c>
      <c r="E5866" t="s">
        <v>33</v>
      </c>
      <c r="F5866" s="1">
        <v>0.5</v>
      </c>
      <c r="G5866" t="s">
        <v>10742</v>
      </c>
      <c r="H5866" t="s">
        <v>12732</v>
      </c>
      <c r="I5866">
        <v>60</v>
      </c>
      <c r="J5866">
        <v>21</v>
      </c>
      <c r="K5866" s="4">
        <v>1.0100000001E+42</v>
      </c>
      <c r="L5866" t="s">
        <v>38</v>
      </c>
      <c r="M5866" t="s">
        <v>24</v>
      </c>
      <c r="N5866" t="s">
        <v>10396</v>
      </c>
      <c r="O5866" t="s">
        <v>331</v>
      </c>
      <c r="P5866" t="s">
        <v>45</v>
      </c>
      <c r="Q5866" t="s">
        <v>6359</v>
      </c>
    </row>
    <row r="5867" spans="1:17" x14ac:dyDescent="0.25">
      <c r="A5867" t="s">
        <v>12725</v>
      </c>
      <c r="B5867" t="s">
        <v>44</v>
      </c>
      <c r="C5867">
        <v>6</v>
      </c>
      <c r="D5867" t="s">
        <v>18</v>
      </c>
      <c r="E5867" t="s">
        <v>33</v>
      </c>
      <c r="F5867" s="1">
        <v>0.5</v>
      </c>
      <c r="G5867" t="s">
        <v>10742</v>
      </c>
      <c r="H5867" t="s">
        <v>12733</v>
      </c>
      <c r="I5867">
        <v>60</v>
      </c>
      <c r="J5867">
        <v>22</v>
      </c>
      <c r="K5867" s="4">
        <v>1.0010000000999999E+41</v>
      </c>
      <c r="L5867" t="s">
        <v>38</v>
      </c>
      <c r="M5867" t="s">
        <v>24</v>
      </c>
      <c r="N5867" t="s">
        <v>10396</v>
      </c>
      <c r="O5867" t="s">
        <v>331</v>
      </c>
      <c r="P5867" t="s">
        <v>45</v>
      </c>
      <c r="Q5867" t="s">
        <v>6360</v>
      </c>
    </row>
    <row r="5868" spans="1:17" x14ac:dyDescent="0.25">
      <c r="A5868" t="s">
        <v>12725</v>
      </c>
      <c r="B5868" t="s">
        <v>44</v>
      </c>
      <c r="C5868">
        <v>7</v>
      </c>
      <c r="D5868" t="s">
        <v>18</v>
      </c>
      <c r="E5868" t="s">
        <v>33</v>
      </c>
      <c r="F5868" s="1">
        <v>0.54166666666666663</v>
      </c>
      <c r="G5868" t="s">
        <v>12734</v>
      </c>
      <c r="H5868" t="s">
        <v>12732</v>
      </c>
      <c r="I5868">
        <v>60</v>
      </c>
      <c r="J5868">
        <v>20</v>
      </c>
      <c r="K5868" s="4">
        <v>1.0100000001E+42</v>
      </c>
      <c r="L5868" t="s">
        <v>38</v>
      </c>
      <c r="M5868" t="s">
        <v>24</v>
      </c>
      <c r="N5868" t="s">
        <v>10396</v>
      </c>
      <c r="O5868" t="s">
        <v>331</v>
      </c>
      <c r="P5868" t="s">
        <v>45</v>
      </c>
      <c r="Q5868" t="s">
        <v>6361</v>
      </c>
    </row>
    <row r="5869" spans="1:17" x14ac:dyDescent="0.25">
      <c r="A5869" t="s">
        <v>12725</v>
      </c>
      <c r="B5869" t="s">
        <v>44</v>
      </c>
      <c r="C5869">
        <v>8</v>
      </c>
      <c r="D5869" t="s">
        <v>18</v>
      </c>
      <c r="E5869" t="s">
        <v>33</v>
      </c>
      <c r="F5869" s="1">
        <v>0.54166666666666663</v>
      </c>
      <c r="G5869" t="s">
        <v>12735</v>
      </c>
      <c r="H5869" t="s">
        <v>12733</v>
      </c>
      <c r="I5869">
        <v>60</v>
      </c>
      <c r="J5869">
        <v>20</v>
      </c>
      <c r="K5869" s="4">
        <v>1.0010000000999999E+41</v>
      </c>
      <c r="L5869" t="s">
        <v>38</v>
      </c>
      <c r="M5869" t="s">
        <v>24</v>
      </c>
      <c r="N5869" t="s">
        <v>10396</v>
      </c>
      <c r="O5869" t="s">
        <v>331</v>
      </c>
      <c r="P5869" t="s">
        <v>45</v>
      </c>
      <c r="Q5869" t="s">
        <v>6362</v>
      </c>
    </row>
    <row r="5870" spans="1:17" x14ac:dyDescent="0.25">
      <c r="A5870" t="s">
        <v>12725</v>
      </c>
      <c r="B5870" t="s">
        <v>44</v>
      </c>
      <c r="C5870">
        <v>9</v>
      </c>
      <c r="D5870" t="s">
        <v>18</v>
      </c>
      <c r="E5870" t="s">
        <v>42</v>
      </c>
      <c r="F5870" s="1">
        <v>0.41666666666666669</v>
      </c>
      <c r="G5870" t="s">
        <v>12736</v>
      </c>
      <c r="H5870" t="s">
        <v>12737</v>
      </c>
      <c r="I5870">
        <v>60</v>
      </c>
      <c r="J5870">
        <v>18</v>
      </c>
      <c r="K5870" s="4">
        <v>1.0100000001E+42</v>
      </c>
      <c r="L5870" t="s">
        <v>38</v>
      </c>
      <c r="M5870" t="s">
        <v>24</v>
      </c>
      <c r="N5870" t="s">
        <v>10396</v>
      </c>
      <c r="O5870" t="s">
        <v>331</v>
      </c>
      <c r="P5870" t="s">
        <v>45</v>
      </c>
      <c r="Q5870" t="s">
        <v>6363</v>
      </c>
    </row>
    <row r="5871" spans="1:17" x14ac:dyDescent="0.25">
      <c r="A5871" t="s">
        <v>12725</v>
      </c>
      <c r="B5871" t="s">
        <v>44</v>
      </c>
      <c r="C5871">
        <v>10</v>
      </c>
      <c r="D5871" t="s">
        <v>18</v>
      </c>
      <c r="E5871" t="s">
        <v>42</v>
      </c>
      <c r="F5871" s="1">
        <v>0.41666666666666669</v>
      </c>
      <c r="G5871" t="s">
        <v>12738</v>
      </c>
      <c r="H5871" t="s">
        <v>12739</v>
      </c>
      <c r="I5871">
        <v>60</v>
      </c>
      <c r="J5871">
        <v>18</v>
      </c>
      <c r="K5871" s="4">
        <v>1.0010000000999999E+41</v>
      </c>
      <c r="L5871" t="s">
        <v>38</v>
      </c>
      <c r="M5871" t="s">
        <v>24</v>
      </c>
      <c r="N5871" t="s">
        <v>10396</v>
      </c>
      <c r="O5871" t="s">
        <v>331</v>
      </c>
      <c r="P5871" t="s">
        <v>45</v>
      </c>
      <c r="Q5871" t="s">
        <v>6364</v>
      </c>
    </row>
    <row r="5872" spans="1:17" x14ac:dyDescent="0.25">
      <c r="A5872" t="s">
        <v>12725</v>
      </c>
      <c r="B5872" t="s">
        <v>44</v>
      </c>
      <c r="C5872">
        <v>11</v>
      </c>
      <c r="D5872" t="s">
        <v>18</v>
      </c>
      <c r="E5872" t="s">
        <v>42</v>
      </c>
      <c r="F5872" s="1">
        <v>0.45833333333333331</v>
      </c>
      <c r="G5872" t="s">
        <v>12740</v>
      </c>
      <c r="H5872" t="s">
        <v>12737</v>
      </c>
      <c r="I5872">
        <v>60</v>
      </c>
      <c r="J5872">
        <v>13</v>
      </c>
      <c r="K5872" s="4">
        <v>1.0100000001E+42</v>
      </c>
      <c r="L5872" t="s">
        <v>38</v>
      </c>
      <c r="M5872" t="s">
        <v>24</v>
      </c>
      <c r="N5872" t="s">
        <v>10396</v>
      </c>
      <c r="O5872" t="s">
        <v>331</v>
      </c>
      <c r="P5872" t="s">
        <v>45</v>
      </c>
      <c r="Q5872" t="s">
        <v>6365</v>
      </c>
    </row>
    <row r="5873" spans="1:17" x14ac:dyDescent="0.25">
      <c r="A5873" t="s">
        <v>12725</v>
      </c>
      <c r="B5873" t="s">
        <v>44</v>
      </c>
      <c r="C5873">
        <v>12</v>
      </c>
      <c r="D5873" t="s">
        <v>18</v>
      </c>
      <c r="E5873" t="s">
        <v>42</v>
      </c>
      <c r="F5873" s="1">
        <v>0.45833333333333331</v>
      </c>
      <c r="G5873" t="s">
        <v>12741</v>
      </c>
      <c r="H5873" t="s">
        <v>12739</v>
      </c>
      <c r="I5873">
        <v>60</v>
      </c>
      <c r="J5873">
        <v>11</v>
      </c>
      <c r="K5873" s="4">
        <v>1.0010000000999999E+41</v>
      </c>
      <c r="L5873" t="s">
        <v>38</v>
      </c>
      <c r="M5873" t="s">
        <v>24</v>
      </c>
      <c r="N5873" t="s">
        <v>10396</v>
      </c>
      <c r="O5873" t="s">
        <v>331</v>
      </c>
      <c r="P5873" t="s">
        <v>45</v>
      </c>
      <c r="Q5873" t="s">
        <v>6366</v>
      </c>
    </row>
    <row r="5874" spans="1:17" x14ac:dyDescent="0.25">
      <c r="A5874" t="s">
        <v>12725</v>
      </c>
      <c r="B5874" t="s">
        <v>44</v>
      </c>
      <c r="C5874">
        <v>13</v>
      </c>
      <c r="D5874" t="s">
        <v>18</v>
      </c>
      <c r="E5874" t="s">
        <v>29</v>
      </c>
      <c r="F5874" s="1">
        <v>0.5</v>
      </c>
      <c r="G5874" t="s">
        <v>9147</v>
      </c>
      <c r="H5874" t="s">
        <v>12742</v>
      </c>
      <c r="I5874">
        <v>60</v>
      </c>
      <c r="J5874">
        <v>20</v>
      </c>
      <c r="K5874" s="4">
        <v>1.0010000000999999E+41</v>
      </c>
      <c r="L5874" t="s">
        <v>38</v>
      </c>
      <c r="M5874" t="s">
        <v>24</v>
      </c>
      <c r="N5874" t="s">
        <v>10396</v>
      </c>
      <c r="O5874" t="s">
        <v>331</v>
      </c>
      <c r="P5874" t="s">
        <v>45</v>
      </c>
      <c r="Q5874" t="s">
        <v>6367</v>
      </c>
    </row>
    <row r="5875" spans="1:17" x14ac:dyDescent="0.25">
      <c r="A5875" t="s">
        <v>12743</v>
      </c>
      <c r="B5875" t="s">
        <v>17</v>
      </c>
      <c r="C5875">
        <v>1</v>
      </c>
      <c r="D5875" t="s">
        <v>18</v>
      </c>
      <c r="E5875" t="s">
        <v>42</v>
      </c>
      <c r="F5875" s="1">
        <v>0.625</v>
      </c>
      <c r="G5875" t="s">
        <v>9142</v>
      </c>
      <c r="H5875" t="s">
        <v>12744</v>
      </c>
      <c r="I5875">
        <v>120</v>
      </c>
      <c r="J5875">
        <v>169</v>
      </c>
      <c r="K5875" s="4">
        <v>1.1111110001111099E+44</v>
      </c>
      <c r="L5875" t="s">
        <v>12745</v>
      </c>
      <c r="M5875" t="s">
        <v>24</v>
      </c>
      <c r="N5875" t="s">
        <v>10396</v>
      </c>
      <c r="O5875" t="s">
        <v>25</v>
      </c>
      <c r="P5875" t="s">
        <v>20</v>
      </c>
      <c r="Q5875" t="s">
        <v>6368</v>
      </c>
    </row>
    <row r="5876" spans="1:17" x14ac:dyDescent="0.25">
      <c r="A5876" t="s">
        <v>12743</v>
      </c>
      <c r="B5876" t="s">
        <v>28</v>
      </c>
      <c r="C5876">
        <v>1</v>
      </c>
      <c r="D5876" t="s">
        <v>18</v>
      </c>
      <c r="E5876" t="s">
        <v>33</v>
      </c>
      <c r="F5876" s="1">
        <v>0.58333333333333337</v>
      </c>
      <c r="G5876" t="s">
        <v>9162</v>
      </c>
      <c r="H5876" t="s">
        <v>12746</v>
      </c>
      <c r="I5876">
        <v>60</v>
      </c>
      <c r="J5876">
        <v>169</v>
      </c>
      <c r="K5876" s="4">
        <v>1.1111110001111099E+44</v>
      </c>
      <c r="L5876" t="s">
        <v>12745</v>
      </c>
      <c r="M5876" t="s">
        <v>24</v>
      </c>
      <c r="N5876" t="s">
        <v>10396</v>
      </c>
      <c r="O5876" t="s">
        <v>25</v>
      </c>
      <c r="P5876" t="s">
        <v>20</v>
      </c>
      <c r="Q5876" t="s">
        <v>6369</v>
      </c>
    </row>
    <row r="5877" spans="1:17" x14ac:dyDescent="0.25">
      <c r="A5877" t="s">
        <v>12743</v>
      </c>
      <c r="B5877" t="s">
        <v>36</v>
      </c>
      <c r="C5877">
        <v>1</v>
      </c>
      <c r="D5877" t="s">
        <v>18</v>
      </c>
      <c r="E5877" t="s">
        <v>42</v>
      </c>
      <c r="F5877" s="1">
        <v>0.8125</v>
      </c>
      <c r="G5877" t="s">
        <v>12747</v>
      </c>
      <c r="H5877" t="s">
        <v>38</v>
      </c>
      <c r="I5877">
        <v>120</v>
      </c>
      <c r="J5877">
        <v>169</v>
      </c>
      <c r="K5877" s="4">
        <v>9.9999999999999998E+37</v>
      </c>
      <c r="L5877" t="s">
        <v>38</v>
      </c>
      <c r="M5877" t="s">
        <v>24</v>
      </c>
      <c r="N5877" t="s">
        <v>10396</v>
      </c>
      <c r="O5877" t="s">
        <v>25</v>
      </c>
      <c r="P5877" t="s">
        <v>39</v>
      </c>
      <c r="Q5877" t="s">
        <v>6370</v>
      </c>
    </row>
    <row r="5878" spans="1:17" x14ac:dyDescent="0.25">
      <c r="A5878" t="s">
        <v>12748</v>
      </c>
      <c r="B5878" t="s">
        <v>17</v>
      </c>
      <c r="C5878">
        <v>1</v>
      </c>
      <c r="D5878" t="s">
        <v>18</v>
      </c>
      <c r="E5878" t="s">
        <v>19</v>
      </c>
      <c r="F5878" s="1">
        <v>0.5</v>
      </c>
      <c r="G5878" t="s">
        <v>9139</v>
      </c>
      <c r="H5878" t="s">
        <v>12749</v>
      </c>
      <c r="I5878">
        <v>120</v>
      </c>
      <c r="J5878">
        <v>114</v>
      </c>
      <c r="K5878" s="4">
        <v>1.1111010001111099E+44</v>
      </c>
      <c r="L5878" t="s">
        <v>12750</v>
      </c>
      <c r="M5878" t="s">
        <v>24</v>
      </c>
      <c r="N5878" t="s">
        <v>10396</v>
      </c>
      <c r="O5878" t="s">
        <v>25</v>
      </c>
      <c r="P5878" t="s">
        <v>20</v>
      </c>
      <c r="Q5878" t="s">
        <v>6372</v>
      </c>
    </row>
    <row r="5879" spans="1:17" x14ac:dyDescent="0.25">
      <c r="A5879" t="s">
        <v>12748</v>
      </c>
      <c r="B5879" t="s">
        <v>28</v>
      </c>
      <c r="C5879">
        <v>1</v>
      </c>
      <c r="D5879" t="s">
        <v>18</v>
      </c>
      <c r="E5879" t="s">
        <v>33</v>
      </c>
      <c r="F5879" s="1">
        <v>0.54166666666666663</v>
      </c>
      <c r="G5879" t="s">
        <v>9142</v>
      </c>
      <c r="H5879" t="s">
        <v>12751</v>
      </c>
      <c r="I5879">
        <v>60</v>
      </c>
      <c r="J5879">
        <v>114</v>
      </c>
      <c r="K5879" s="4">
        <v>1.1111110001111099E+44</v>
      </c>
      <c r="L5879" t="s">
        <v>12750</v>
      </c>
      <c r="M5879" t="s">
        <v>24</v>
      </c>
      <c r="N5879" t="s">
        <v>10396</v>
      </c>
      <c r="O5879" t="s">
        <v>25</v>
      </c>
      <c r="P5879" t="s">
        <v>20</v>
      </c>
      <c r="Q5879" t="s">
        <v>6373</v>
      </c>
    </row>
    <row r="5880" spans="1:17" x14ac:dyDescent="0.25">
      <c r="A5880" t="s">
        <v>12752</v>
      </c>
      <c r="B5880" t="s">
        <v>17</v>
      </c>
      <c r="C5880">
        <v>1</v>
      </c>
      <c r="D5880" t="s">
        <v>18</v>
      </c>
      <c r="E5880" t="s">
        <v>33</v>
      </c>
      <c r="F5880" s="1">
        <v>0.58333333333333337</v>
      </c>
      <c r="G5880" t="s">
        <v>9174</v>
      </c>
      <c r="H5880" t="s">
        <v>1724</v>
      </c>
      <c r="I5880">
        <v>120</v>
      </c>
      <c r="J5880">
        <v>140</v>
      </c>
      <c r="K5880" s="4">
        <v>1.1111100111111E+24</v>
      </c>
      <c r="L5880" t="s">
        <v>10421</v>
      </c>
      <c r="M5880" t="s">
        <v>24</v>
      </c>
      <c r="N5880" t="s">
        <v>10396</v>
      </c>
      <c r="O5880" t="s">
        <v>66</v>
      </c>
      <c r="P5880" t="s">
        <v>20</v>
      </c>
      <c r="Q5880" t="s">
        <v>6374</v>
      </c>
    </row>
    <row r="5881" spans="1:17" x14ac:dyDescent="0.25">
      <c r="A5881" t="s">
        <v>12752</v>
      </c>
      <c r="B5881" t="s">
        <v>28</v>
      </c>
      <c r="C5881">
        <v>1</v>
      </c>
      <c r="D5881" t="s">
        <v>18</v>
      </c>
      <c r="E5881" t="s">
        <v>37</v>
      </c>
      <c r="F5881" s="1">
        <v>0.41666666666666669</v>
      </c>
      <c r="G5881" t="s">
        <v>9174</v>
      </c>
      <c r="H5881" t="s">
        <v>1724</v>
      </c>
      <c r="I5881">
        <v>60</v>
      </c>
      <c r="J5881">
        <v>140</v>
      </c>
      <c r="K5881" s="4">
        <v>1.1111100111111E+24</v>
      </c>
      <c r="L5881" t="s">
        <v>10421</v>
      </c>
      <c r="M5881" t="s">
        <v>24</v>
      </c>
      <c r="N5881" t="s">
        <v>10396</v>
      </c>
      <c r="O5881" t="s">
        <v>66</v>
      </c>
      <c r="P5881" t="s">
        <v>20</v>
      </c>
      <c r="Q5881" t="s">
        <v>6375</v>
      </c>
    </row>
    <row r="5882" spans="1:17" x14ac:dyDescent="0.25">
      <c r="A5882" t="s">
        <v>12753</v>
      </c>
      <c r="B5882" t="s">
        <v>17</v>
      </c>
      <c r="C5882">
        <v>1</v>
      </c>
      <c r="D5882" t="s">
        <v>18</v>
      </c>
      <c r="E5882" t="s">
        <v>42</v>
      </c>
      <c r="F5882" s="1">
        <v>0.375</v>
      </c>
      <c r="G5882" t="s">
        <v>9267</v>
      </c>
      <c r="H5882" t="s">
        <v>6376</v>
      </c>
      <c r="I5882">
        <v>120</v>
      </c>
      <c r="J5882">
        <v>118</v>
      </c>
      <c r="K5882" s="4">
        <v>1.1111110001111099E+44</v>
      </c>
      <c r="L5882" t="s">
        <v>12754</v>
      </c>
      <c r="M5882" t="s">
        <v>24</v>
      </c>
      <c r="N5882" t="s">
        <v>10396</v>
      </c>
      <c r="O5882" t="s">
        <v>25</v>
      </c>
      <c r="P5882" t="s">
        <v>20</v>
      </c>
      <c r="Q5882" t="s">
        <v>6377</v>
      </c>
    </row>
    <row r="5883" spans="1:17" x14ac:dyDescent="0.25">
      <c r="A5883" t="s">
        <v>12753</v>
      </c>
      <c r="B5883" t="s">
        <v>179</v>
      </c>
      <c r="C5883">
        <v>1</v>
      </c>
      <c r="D5883" t="s">
        <v>18</v>
      </c>
      <c r="E5883" t="s">
        <v>33</v>
      </c>
      <c r="F5883" s="1">
        <v>0.54166666666666663</v>
      </c>
      <c r="G5883" t="s">
        <v>10425</v>
      </c>
      <c r="H5883" t="s">
        <v>6376</v>
      </c>
      <c r="I5883">
        <v>60</v>
      </c>
      <c r="J5883">
        <v>13</v>
      </c>
      <c r="K5883" s="4">
        <v>1E+42</v>
      </c>
      <c r="L5883" t="s">
        <v>12754</v>
      </c>
      <c r="M5883" t="s">
        <v>24</v>
      </c>
      <c r="N5883" t="s">
        <v>10396</v>
      </c>
      <c r="O5883" t="s">
        <v>25</v>
      </c>
      <c r="P5883" t="s">
        <v>180</v>
      </c>
      <c r="Q5883" t="s">
        <v>6378</v>
      </c>
    </row>
    <row r="5884" spans="1:17" x14ac:dyDescent="0.25">
      <c r="A5884" t="s">
        <v>12753</v>
      </c>
      <c r="B5884" t="s">
        <v>179</v>
      </c>
      <c r="C5884">
        <v>2</v>
      </c>
      <c r="D5884" t="s">
        <v>18</v>
      </c>
      <c r="E5884" t="s">
        <v>33</v>
      </c>
      <c r="F5884" s="1">
        <v>0.54166666666666663</v>
      </c>
      <c r="G5884" t="s">
        <v>10425</v>
      </c>
      <c r="H5884" t="s">
        <v>6376</v>
      </c>
      <c r="I5884">
        <v>60</v>
      </c>
      <c r="J5884">
        <v>16</v>
      </c>
      <c r="K5884" s="4">
        <v>1E+41</v>
      </c>
      <c r="L5884" t="s">
        <v>12754</v>
      </c>
      <c r="M5884" t="s">
        <v>24</v>
      </c>
      <c r="N5884" t="s">
        <v>10396</v>
      </c>
      <c r="O5884" t="s">
        <v>25</v>
      </c>
      <c r="P5884" t="s">
        <v>180</v>
      </c>
      <c r="Q5884" t="s">
        <v>6379</v>
      </c>
    </row>
    <row r="5885" spans="1:17" x14ac:dyDescent="0.25">
      <c r="A5885" t="s">
        <v>12753</v>
      </c>
      <c r="B5885" t="s">
        <v>179</v>
      </c>
      <c r="C5885">
        <v>3</v>
      </c>
      <c r="D5885" t="s">
        <v>18</v>
      </c>
      <c r="E5885" t="s">
        <v>33</v>
      </c>
      <c r="F5885" s="1">
        <v>0.58333333333333337</v>
      </c>
      <c r="G5885" t="s">
        <v>10425</v>
      </c>
      <c r="H5885" t="s">
        <v>6376</v>
      </c>
      <c r="I5885">
        <v>60</v>
      </c>
      <c r="J5885">
        <v>18</v>
      </c>
      <c r="K5885" s="4">
        <v>1E+42</v>
      </c>
      <c r="L5885" t="s">
        <v>12754</v>
      </c>
      <c r="M5885" t="s">
        <v>24</v>
      </c>
      <c r="N5885" t="s">
        <v>10396</v>
      </c>
      <c r="O5885" t="s">
        <v>25</v>
      </c>
      <c r="P5885" t="s">
        <v>180</v>
      </c>
      <c r="Q5885" t="s">
        <v>6380</v>
      </c>
    </row>
    <row r="5886" spans="1:17" x14ac:dyDescent="0.25">
      <c r="A5886" t="s">
        <v>12753</v>
      </c>
      <c r="B5886" t="s">
        <v>179</v>
      </c>
      <c r="C5886">
        <v>4</v>
      </c>
      <c r="D5886" t="s">
        <v>18</v>
      </c>
      <c r="E5886" t="s">
        <v>33</v>
      </c>
      <c r="F5886" s="1">
        <v>0.58333333333333337</v>
      </c>
      <c r="G5886" t="s">
        <v>10425</v>
      </c>
      <c r="H5886" t="s">
        <v>6376</v>
      </c>
      <c r="I5886">
        <v>60</v>
      </c>
      <c r="J5886">
        <v>20</v>
      </c>
      <c r="K5886" s="4">
        <v>1E+41</v>
      </c>
      <c r="L5886" t="s">
        <v>12754</v>
      </c>
      <c r="M5886" t="s">
        <v>24</v>
      </c>
      <c r="N5886" t="s">
        <v>10396</v>
      </c>
      <c r="O5886" t="s">
        <v>25</v>
      </c>
      <c r="P5886" t="s">
        <v>180</v>
      </c>
      <c r="Q5886" t="s">
        <v>6381</v>
      </c>
    </row>
    <row r="5887" spans="1:17" x14ac:dyDescent="0.25">
      <c r="A5887" t="s">
        <v>12753</v>
      </c>
      <c r="B5887" t="s">
        <v>179</v>
      </c>
      <c r="C5887">
        <v>5</v>
      </c>
      <c r="D5887" t="s">
        <v>18</v>
      </c>
      <c r="E5887" t="s">
        <v>42</v>
      </c>
      <c r="F5887" s="1">
        <v>0.45833333333333331</v>
      </c>
      <c r="G5887" t="s">
        <v>10425</v>
      </c>
      <c r="H5887" t="s">
        <v>6376</v>
      </c>
      <c r="I5887">
        <v>60</v>
      </c>
      <c r="J5887">
        <v>19</v>
      </c>
      <c r="K5887" s="4">
        <v>1E+41</v>
      </c>
      <c r="L5887" t="s">
        <v>12754</v>
      </c>
      <c r="M5887" t="s">
        <v>24</v>
      </c>
      <c r="N5887" t="s">
        <v>10396</v>
      </c>
      <c r="O5887" t="s">
        <v>25</v>
      </c>
      <c r="P5887" t="s">
        <v>180</v>
      </c>
      <c r="Q5887" t="s">
        <v>6382</v>
      </c>
    </row>
    <row r="5888" spans="1:17" x14ac:dyDescent="0.25">
      <c r="A5888" t="s">
        <v>12755</v>
      </c>
      <c r="B5888" t="s">
        <v>17</v>
      </c>
      <c r="C5888">
        <v>1</v>
      </c>
      <c r="D5888" t="s">
        <v>18</v>
      </c>
      <c r="E5888" t="s">
        <v>42</v>
      </c>
      <c r="F5888" s="1">
        <v>0.5</v>
      </c>
      <c r="G5888" t="s">
        <v>9239</v>
      </c>
      <c r="H5888" t="s">
        <v>6376</v>
      </c>
      <c r="I5888">
        <v>120</v>
      </c>
      <c r="J5888">
        <v>105</v>
      </c>
      <c r="K5888" s="4">
        <v>1.1111100111111E+24</v>
      </c>
      <c r="L5888" t="s">
        <v>12756</v>
      </c>
      <c r="M5888" t="s">
        <v>24</v>
      </c>
      <c r="N5888" t="s">
        <v>10396</v>
      </c>
      <c r="O5888" t="s">
        <v>66</v>
      </c>
      <c r="P5888" t="s">
        <v>20</v>
      </c>
      <c r="Q5888" t="s">
        <v>6383</v>
      </c>
    </row>
    <row r="5889" spans="1:17" x14ac:dyDescent="0.25">
      <c r="A5889" t="s">
        <v>12757</v>
      </c>
      <c r="B5889" t="s">
        <v>17</v>
      </c>
      <c r="C5889">
        <v>1</v>
      </c>
      <c r="D5889" t="s">
        <v>18</v>
      </c>
      <c r="E5889" t="s">
        <v>29</v>
      </c>
      <c r="F5889" s="1">
        <v>0.5</v>
      </c>
      <c r="G5889" t="s">
        <v>9221</v>
      </c>
      <c r="H5889" t="s">
        <v>6335</v>
      </c>
      <c r="I5889">
        <v>120</v>
      </c>
      <c r="J5889">
        <v>33</v>
      </c>
      <c r="K5889" s="4">
        <v>1.1111010001111099E+44</v>
      </c>
      <c r="L5889" t="s">
        <v>12758</v>
      </c>
      <c r="M5889" t="s">
        <v>24</v>
      </c>
      <c r="N5889" t="s">
        <v>10396</v>
      </c>
      <c r="O5889" t="s">
        <v>25</v>
      </c>
      <c r="P5889" t="s">
        <v>20</v>
      </c>
      <c r="Q5889" t="s">
        <v>6384</v>
      </c>
    </row>
    <row r="5890" spans="1:17" x14ac:dyDescent="0.25">
      <c r="A5890" t="s">
        <v>12759</v>
      </c>
      <c r="B5890" t="s">
        <v>17</v>
      </c>
      <c r="C5890">
        <v>1</v>
      </c>
      <c r="D5890" t="s">
        <v>18</v>
      </c>
      <c r="E5890" t="s">
        <v>42</v>
      </c>
      <c r="F5890" s="1">
        <v>0.625</v>
      </c>
      <c r="G5890" t="s">
        <v>9210</v>
      </c>
      <c r="H5890" t="s">
        <v>1722</v>
      </c>
      <c r="I5890">
        <v>120</v>
      </c>
      <c r="J5890">
        <v>18</v>
      </c>
      <c r="K5890" s="4">
        <v>1.1111100111111E+24</v>
      </c>
      <c r="L5890" t="s">
        <v>10423</v>
      </c>
      <c r="M5890" t="s">
        <v>24</v>
      </c>
      <c r="N5890" t="s">
        <v>10396</v>
      </c>
      <c r="O5890" t="s">
        <v>66</v>
      </c>
      <c r="P5890" t="s">
        <v>20</v>
      </c>
      <c r="Q5890" t="s">
        <v>6385</v>
      </c>
    </row>
    <row r="5891" spans="1:17" x14ac:dyDescent="0.25">
      <c r="A5891" t="s">
        <v>12760</v>
      </c>
      <c r="B5891" t="s">
        <v>17</v>
      </c>
      <c r="C5891">
        <v>1</v>
      </c>
      <c r="D5891" t="s">
        <v>18</v>
      </c>
      <c r="E5891" t="s">
        <v>42</v>
      </c>
      <c r="F5891" s="1">
        <v>0.41666666666666669</v>
      </c>
      <c r="G5891" t="s">
        <v>9166</v>
      </c>
      <c r="H5891" t="s">
        <v>12761</v>
      </c>
      <c r="I5891">
        <v>120</v>
      </c>
      <c r="J5891">
        <v>28</v>
      </c>
      <c r="K5891" s="4">
        <v>1.1111110001111099E+44</v>
      </c>
      <c r="L5891" t="s">
        <v>12575</v>
      </c>
      <c r="M5891" t="s">
        <v>24</v>
      </c>
      <c r="N5891" t="s">
        <v>10396</v>
      </c>
      <c r="O5891" t="s">
        <v>25</v>
      </c>
      <c r="P5891" t="s">
        <v>20</v>
      </c>
      <c r="Q5891" t="s">
        <v>6386</v>
      </c>
    </row>
    <row r="5892" spans="1:17" x14ac:dyDescent="0.25">
      <c r="A5892" t="s">
        <v>12762</v>
      </c>
      <c r="B5892" t="s">
        <v>17</v>
      </c>
      <c r="C5892">
        <v>1</v>
      </c>
      <c r="D5892" t="s">
        <v>18</v>
      </c>
      <c r="E5892" t="s">
        <v>29</v>
      </c>
      <c r="F5892" s="1">
        <v>0.41666666666666669</v>
      </c>
      <c r="G5892" t="s">
        <v>9242</v>
      </c>
      <c r="H5892" t="s">
        <v>12763</v>
      </c>
      <c r="I5892">
        <v>60</v>
      </c>
      <c r="J5892">
        <v>73</v>
      </c>
      <c r="K5892" s="4">
        <v>1.1111010001111099E+44</v>
      </c>
      <c r="L5892" t="s">
        <v>12764</v>
      </c>
      <c r="M5892" t="s">
        <v>24</v>
      </c>
      <c r="N5892" t="s">
        <v>10396</v>
      </c>
      <c r="O5892" t="s">
        <v>25</v>
      </c>
      <c r="P5892" t="s">
        <v>20</v>
      </c>
      <c r="Q5892" t="s">
        <v>6387</v>
      </c>
    </row>
    <row r="5893" spans="1:17" x14ac:dyDescent="0.25">
      <c r="A5893" t="s">
        <v>12762</v>
      </c>
      <c r="B5893" t="s">
        <v>28</v>
      </c>
      <c r="C5893">
        <v>1</v>
      </c>
      <c r="D5893" t="s">
        <v>18</v>
      </c>
      <c r="E5893" t="s">
        <v>42</v>
      </c>
      <c r="F5893" s="1">
        <v>0.54166666666666663</v>
      </c>
      <c r="G5893" t="s">
        <v>9166</v>
      </c>
      <c r="H5893" t="s">
        <v>12765</v>
      </c>
      <c r="I5893">
        <v>60</v>
      </c>
      <c r="J5893">
        <v>73</v>
      </c>
      <c r="K5893" s="4">
        <v>1.1111110001111099E+44</v>
      </c>
      <c r="L5893" t="s">
        <v>38</v>
      </c>
      <c r="M5893" t="s">
        <v>24</v>
      </c>
      <c r="N5893" t="s">
        <v>10396</v>
      </c>
      <c r="O5893" t="s">
        <v>25</v>
      </c>
      <c r="P5893" t="s">
        <v>20</v>
      </c>
      <c r="Q5893" t="s">
        <v>6388</v>
      </c>
    </row>
    <row r="5894" spans="1:17" x14ac:dyDescent="0.25">
      <c r="A5894" t="s">
        <v>12766</v>
      </c>
      <c r="B5894" t="s">
        <v>17</v>
      </c>
      <c r="C5894">
        <v>1</v>
      </c>
      <c r="D5894" t="s">
        <v>18</v>
      </c>
      <c r="E5894" t="s">
        <v>37</v>
      </c>
      <c r="F5894" s="1">
        <v>0.375</v>
      </c>
      <c r="G5894" t="s">
        <v>9177</v>
      </c>
      <c r="H5894" t="s">
        <v>1827</v>
      </c>
      <c r="I5894">
        <v>120</v>
      </c>
      <c r="J5894">
        <v>31</v>
      </c>
      <c r="K5894" s="4">
        <v>1.11101100011111E+44</v>
      </c>
      <c r="L5894" t="s">
        <v>10489</v>
      </c>
      <c r="M5894" t="s">
        <v>24</v>
      </c>
      <c r="N5894" t="s">
        <v>10396</v>
      </c>
      <c r="O5894" t="s">
        <v>25</v>
      </c>
      <c r="P5894" t="s">
        <v>20</v>
      </c>
      <c r="Q5894" t="s">
        <v>6389</v>
      </c>
    </row>
    <row r="5895" spans="1:17" x14ac:dyDescent="0.25">
      <c r="A5895" t="s">
        <v>12766</v>
      </c>
      <c r="B5895" t="s">
        <v>28</v>
      </c>
      <c r="C5895">
        <v>1</v>
      </c>
      <c r="D5895" t="s">
        <v>18</v>
      </c>
      <c r="E5895" t="s">
        <v>29</v>
      </c>
      <c r="F5895" s="1">
        <v>0.58333333333333337</v>
      </c>
      <c r="G5895" t="s">
        <v>9166</v>
      </c>
      <c r="H5895" t="s">
        <v>1827</v>
      </c>
      <c r="I5895">
        <v>60</v>
      </c>
      <c r="J5895">
        <v>31</v>
      </c>
      <c r="K5895" s="4">
        <v>1.1111010001111099E+44</v>
      </c>
      <c r="L5895" t="s">
        <v>10489</v>
      </c>
      <c r="M5895" t="s">
        <v>24</v>
      </c>
      <c r="N5895" t="s">
        <v>10396</v>
      </c>
      <c r="O5895" t="s">
        <v>25</v>
      </c>
      <c r="P5895" t="s">
        <v>20</v>
      </c>
      <c r="Q5895" t="s">
        <v>6390</v>
      </c>
    </row>
    <row r="5896" spans="1:17" x14ac:dyDescent="0.25">
      <c r="A5896" t="s">
        <v>12767</v>
      </c>
      <c r="B5896" t="s">
        <v>17</v>
      </c>
      <c r="C5896">
        <v>1</v>
      </c>
      <c r="D5896" t="s">
        <v>18</v>
      </c>
      <c r="E5896" t="s">
        <v>19</v>
      </c>
      <c r="F5896" s="1">
        <v>0.45833333333333331</v>
      </c>
      <c r="G5896" t="s">
        <v>9217</v>
      </c>
      <c r="H5896" t="s">
        <v>5609</v>
      </c>
      <c r="I5896">
        <v>60</v>
      </c>
      <c r="J5896">
        <v>15</v>
      </c>
      <c r="K5896" s="4">
        <v>1.1111010001111099E+44</v>
      </c>
      <c r="L5896" t="s">
        <v>12768</v>
      </c>
      <c r="M5896" t="s">
        <v>24</v>
      </c>
      <c r="N5896" t="s">
        <v>10396</v>
      </c>
      <c r="O5896" t="s">
        <v>25</v>
      </c>
      <c r="P5896" t="s">
        <v>20</v>
      </c>
      <c r="Q5896" t="s">
        <v>6391</v>
      </c>
    </row>
    <row r="5897" spans="1:17" x14ac:dyDescent="0.25">
      <c r="A5897" t="s">
        <v>12767</v>
      </c>
      <c r="B5897" t="s">
        <v>28</v>
      </c>
      <c r="C5897">
        <v>1</v>
      </c>
      <c r="D5897" t="s">
        <v>18</v>
      </c>
      <c r="E5897" t="s">
        <v>42</v>
      </c>
      <c r="F5897" s="1">
        <v>0.5</v>
      </c>
      <c r="G5897" t="s">
        <v>9226</v>
      </c>
      <c r="H5897" t="s">
        <v>5609</v>
      </c>
      <c r="I5897">
        <v>60</v>
      </c>
      <c r="J5897">
        <v>15</v>
      </c>
      <c r="K5897" s="4">
        <v>1.1111110001111099E+44</v>
      </c>
      <c r="L5897" t="s">
        <v>12768</v>
      </c>
      <c r="M5897" t="s">
        <v>24</v>
      </c>
      <c r="N5897" t="s">
        <v>10396</v>
      </c>
      <c r="O5897" t="s">
        <v>25</v>
      </c>
      <c r="P5897" t="s">
        <v>20</v>
      </c>
      <c r="Q5897" t="s">
        <v>6392</v>
      </c>
    </row>
    <row r="5898" spans="1:17" x14ac:dyDescent="0.25">
      <c r="A5898" t="s">
        <v>12767</v>
      </c>
      <c r="B5898" t="s">
        <v>44</v>
      </c>
      <c r="C5898">
        <v>1</v>
      </c>
      <c r="D5898" t="s">
        <v>18</v>
      </c>
      <c r="E5898" t="s">
        <v>37</v>
      </c>
      <c r="F5898" s="1">
        <v>0.45833333333333331</v>
      </c>
      <c r="G5898" t="s">
        <v>9196</v>
      </c>
      <c r="H5898" t="s">
        <v>5609</v>
      </c>
      <c r="I5898">
        <v>60</v>
      </c>
      <c r="J5898">
        <v>15</v>
      </c>
      <c r="K5898" s="4">
        <v>1.11101100011111E+44</v>
      </c>
      <c r="L5898" t="s">
        <v>12768</v>
      </c>
      <c r="M5898" t="s">
        <v>24</v>
      </c>
      <c r="N5898" t="s">
        <v>10396</v>
      </c>
      <c r="O5898" t="s">
        <v>25</v>
      </c>
      <c r="P5898" t="s">
        <v>45</v>
      </c>
      <c r="Q5898" t="s">
        <v>6393</v>
      </c>
    </row>
    <row r="5899" spans="1:17" x14ac:dyDescent="0.25">
      <c r="A5899" t="s">
        <v>12769</v>
      </c>
      <c r="B5899" t="s">
        <v>17</v>
      </c>
      <c r="C5899">
        <v>1</v>
      </c>
      <c r="D5899" t="s">
        <v>18</v>
      </c>
      <c r="E5899" t="s">
        <v>29</v>
      </c>
      <c r="F5899" s="1">
        <v>0.625</v>
      </c>
      <c r="G5899" t="s">
        <v>9267</v>
      </c>
      <c r="H5899" t="s">
        <v>6210</v>
      </c>
      <c r="I5899">
        <v>120</v>
      </c>
      <c r="J5899">
        <v>117</v>
      </c>
      <c r="K5899" s="4">
        <v>1.1111010001111099E+44</v>
      </c>
      <c r="L5899" t="s">
        <v>12770</v>
      </c>
      <c r="M5899" t="s">
        <v>24</v>
      </c>
      <c r="N5899" t="s">
        <v>10396</v>
      </c>
      <c r="O5899" t="s">
        <v>25</v>
      </c>
      <c r="P5899" t="s">
        <v>20</v>
      </c>
      <c r="Q5899" t="s">
        <v>6394</v>
      </c>
    </row>
    <row r="5900" spans="1:17" x14ac:dyDescent="0.25">
      <c r="A5900" t="s">
        <v>12769</v>
      </c>
      <c r="B5900" t="s">
        <v>28</v>
      </c>
      <c r="C5900">
        <v>1</v>
      </c>
      <c r="D5900" t="s">
        <v>18</v>
      </c>
      <c r="E5900" t="s">
        <v>37</v>
      </c>
      <c r="F5900" s="1">
        <v>0.375</v>
      </c>
      <c r="G5900" t="s">
        <v>9239</v>
      </c>
      <c r="H5900" t="s">
        <v>6210</v>
      </c>
      <c r="I5900">
        <v>60</v>
      </c>
      <c r="J5900">
        <v>117</v>
      </c>
      <c r="K5900" s="4">
        <v>1.11101100011111E+44</v>
      </c>
      <c r="L5900" t="s">
        <v>12770</v>
      </c>
      <c r="M5900" t="s">
        <v>24</v>
      </c>
      <c r="N5900" t="s">
        <v>10396</v>
      </c>
      <c r="O5900" t="s">
        <v>25</v>
      </c>
      <c r="P5900" t="s">
        <v>20</v>
      </c>
      <c r="Q5900" t="s">
        <v>6395</v>
      </c>
    </row>
    <row r="5901" spans="1:17" x14ac:dyDescent="0.25">
      <c r="A5901" t="s">
        <v>12771</v>
      </c>
      <c r="B5901" t="s">
        <v>17</v>
      </c>
      <c r="C5901">
        <v>1</v>
      </c>
      <c r="D5901" t="s">
        <v>18</v>
      </c>
      <c r="E5901" t="s">
        <v>29</v>
      </c>
      <c r="F5901" s="1">
        <v>0.54166666666666663</v>
      </c>
      <c r="G5901" t="s">
        <v>9239</v>
      </c>
      <c r="H5901" t="s">
        <v>6301</v>
      </c>
      <c r="I5901">
        <v>60</v>
      </c>
      <c r="J5901">
        <v>97</v>
      </c>
      <c r="K5901" s="4">
        <v>1.1111010001111099E+44</v>
      </c>
      <c r="L5901" t="s">
        <v>12772</v>
      </c>
      <c r="M5901" t="s">
        <v>24</v>
      </c>
      <c r="N5901" t="s">
        <v>10396</v>
      </c>
      <c r="O5901" t="s">
        <v>25</v>
      </c>
      <c r="P5901" t="s">
        <v>20</v>
      </c>
      <c r="Q5901" t="s">
        <v>6396</v>
      </c>
    </row>
    <row r="5902" spans="1:17" x14ac:dyDescent="0.25">
      <c r="A5902" t="s">
        <v>12771</v>
      </c>
      <c r="B5902" t="s">
        <v>28</v>
      </c>
      <c r="C5902">
        <v>1</v>
      </c>
      <c r="D5902" t="s">
        <v>18</v>
      </c>
      <c r="E5902" t="s">
        <v>42</v>
      </c>
      <c r="F5902" s="1">
        <v>0.58333333333333337</v>
      </c>
      <c r="G5902" t="s">
        <v>9267</v>
      </c>
      <c r="H5902" t="s">
        <v>38</v>
      </c>
      <c r="I5902">
        <v>60</v>
      </c>
      <c r="J5902">
        <v>97</v>
      </c>
      <c r="K5902" s="4">
        <v>1.1111110001111099E+44</v>
      </c>
      <c r="L5902" t="s">
        <v>12772</v>
      </c>
      <c r="M5902" t="s">
        <v>24</v>
      </c>
      <c r="N5902" t="s">
        <v>10396</v>
      </c>
      <c r="O5902" t="s">
        <v>25</v>
      </c>
      <c r="P5902" t="s">
        <v>20</v>
      </c>
      <c r="Q5902" t="s">
        <v>6397</v>
      </c>
    </row>
    <row r="5903" spans="1:17" x14ac:dyDescent="0.25">
      <c r="A5903" t="s">
        <v>12773</v>
      </c>
      <c r="B5903" t="s">
        <v>17</v>
      </c>
      <c r="C5903">
        <v>1</v>
      </c>
      <c r="D5903" t="s">
        <v>18</v>
      </c>
      <c r="E5903" t="s">
        <v>29</v>
      </c>
      <c r="F5903" s="1">
        <v>0.625</v>
      </c>
      <c r="G5903" t="s">
        <v>9142</v>
      </c>
      <c r="H5903" t="s">
        <v>6208</v>
      </c>
      <c r="I5903">
        <v>60</v>
      </c>
      <c r="J5903">
        <v>81</v>
      </c>
      <c r="K5903" s="4">
        <v>1.1111100111111E+24</v>
      </c>
      <c r="L5903" t="s">
        <v>12774</v>
      </c>
      <c r="M5903" t="s">
        <v>24</v>
      </c>
      <c r="N5903" t="s">
        <v>10396</v>
      </c>
      <c r="O5903" t="s">
        <v>66</v>
      </c>
      <c r="P5903" t="s">
        <v>20</v>
      </c>
      <c r="Q5903" t="s">
        <v>6398</v>
      </c>
    </row>
    <row r="5904" spans="1:17" x14ac:dyDescent="0.25">
      <c r="A5904" t="s">
        <v>12773</v>
      </c>
      <c r="B5904" t="s">
        <v>28</v>
      </c>
      <c r="C5904">
        <v>1</v>
      </c>
      <c r="D5904" t="s">
        <v>18</v>
      </c>
      <c r="E5904" t="s">
        <v>33</v>
      </c>
      <c r="F5904" s="1">
        <v>0.375</v>
      </c>
      <c r="G5904" t="s">
        <v>9267</v>
      </c>
      <c r="H5904" t="s">
        <v>6208</v>
      </c>
      <c r="I5904">
        <v>60</v>
      </c>
      <c r="J5904">
        <v>81</v>
      </c>
      <c r="K5904" s="4">
        <v>1.1111100111111E+24</v>
      </c>
      <c r="L5904" t="s">
        <v>12774</v>
      </c>
      <c r="M5904" t="s">
        <v>24</v>
      </c>
      <c r="N5904" t="s">
        <v>10396</v>
      </c>
      <c r="O5904" t="s">
        <v>66</v>
      </c>
      <c r="P5904" t="s">
        <v>20</v>
      </c>
      <c r="Q5904" t="s">
        <v>6399</v>
      </c>
    </row>
    <row r="5905" spans="1:17" x14ac:dyDescent="0.25">
      <c r="A5905" t="s">
        <v>12773</v>
      </c>
      <c r="B5905" t="s">
        <v>44</v>
      </c>
      <c r="C5905">
        <v>1</v>
      </c>
      <c r="D5905" t="s">
        <v>18</v>
      </c>
      <c r="E5905" t="s">
        <v>42</v>
      </c>
      <c r="F5905" s="1">
        <v>0.375</v>
      </c>
      <c r="G5905" t="s">
        <v>9229</v>
      </c>
      <c r="H5905" t="s">
        <v>6208</v>
      </c>
      <c r="I5905">
        <v>60</v>
      </c>
      <c r="J5905">
        <v>0</v>
      </c>
      <c r="K5905" s="4">
        <v>1.0010000101E+22</v>
      </c>
      <c r="L5905" t="s">
        <v>12774</v>
      </c>
      <c r="M5905" t="s">
        <v>24</v>
      </c>
      <c r="N5905" t="s">
        <v>10396</v>
      </c>
      <c r="O5905" t="s">
        <v>66</v>
      </c>
      <c r="P5905" t="s">
        <v>45</v>
      </c>
      <c r="Q5905" t="s">
        <v>6400</v>
      </c>
    </row>
    <row r="5906" spans="1:17" x14ac:dyDescent="0.25">
      <c r="A5906" t="s">
        <v>12773</v>
      </c>
      <c r="B5906" t="s">
        <v>44</v>
      </c>
      <c r="C5906">
        <v>2</v>
      </c>
      <c r="D5906" t="s">
        <v>18</v>
      </c>
      <c r="E5906" t="s">
        <v>37</v>
      </c>
      <c r="F5906" s="1">
        <v>0.5</v>
      </c>
      <c r="G5906" t="s">
        <v>9158</v>
      </c>
      <c r="H5906" t="s">
        <v>6208</v>
      </c>
      <c r="I5906">
        <v>60</v>
      </c>
      <c r="J5906">
        <v>22</v>
      </c>
      <c r="K5906" s="4">
        <v>1.0010000101E+22</v>
      </c>
      <c r="L5906" t="s">
        <v>12774</v>
      </c>
      <c r="M5906" t="s">
        <v>24</v>
      </c>
      <c r="N5906" t="s">
        <v>10396</v>
      </c>
      <c r="O5906" t="s">
        <v>66</v>
      </c>
      <c r="P5906" t="s">
        <v>45</v>
      </c>
      <c r="Q5906" t="s">
        <v>6401</v>
      </c>
    </row>
    <row r="5907" spans="1:17" x14ac:dyDescent="0.25">
      <c r="A5907" t="s">
        <v>12773</v>
      </c>
      <c r="B5907" t="s">
        <v>44</v>
      </c>
      <c r="C5907">
        <v>3</v>
      </c>
      <c r="D5907" t="s">
        <v>18</v>
      </c>
      <c r="E5907" t="s">
        <v>37</v>
      </c>
      <c r="F5907" s="1">
        <v>0.54166666666666663</v>
      </c>
      <c r="G5907" t="s">
        <v>9158</v>
      </c>
      <c r="H5907" t="s">
        <v>6208</v>
      </c>
      <c r="I5907">
        <v>60</v>
      </c>
      <c r="J5907">
        <v>21</v>
      </c>
      <c r="K5907" s="4">
        <v>1.0010000101E+22</v>
      </c>
      <c r="L5907" t="s">
        <v>12774</v>
      </c>
      <c r="M5907" t="s">
        <v>24</v>
      </c>
      <c r="N5907" t="s">
        <v>10396</v>
      </c>
      <c r="O5907" t="s">
        <v>66</v>
      </c>
      <c r="P5907" t="s">
        <v>45</v>
      </c>
      <c r="Q5907" t="s">
        <v>6402</v>
      </c>
    </row>
    <row r="5908" spans="1:17" x14ac:dyDescent="0.25">
      <c r="A5908" t="s">
        <v>12773</v>
      </c>
      <c r="B5908" t="s">
        <v>44</v>
      </c>
      <c r="C5908">
        <v>4</v>
      </c>
      <c r="D5908" t="s">
        <v>18</v>
      </c>
      <c r="E5908" t="s">
        <v>37</v>
      </c>
      <c r="F5908" s="1">
        <v>0.58333333333333337</v>
      </c>
      <c r="G5908" t="s">
        <v>9235</v>
      </c>
      <c r="H5908" t="s">
        <v>6208</v>
      </c>
      <c r="I5908">
        <v>60</v>
      </c>
      <c r="J5908">
        <v>16</v>
      </c>
      <c r="K5908" s="4">
        <v>1.0010000101E+22</v>
      </c>
      <c r="L5908" t="s">
        <v>12774</v>
      </c>
      <c r="M5908" t="s">
        <v>24</v>
      </c>
      <c r="N5908" t="s">
        <v>10396</v>
      </c>
      <c r="O5908" t="s">
        <v>66</v>
      </c>
      <c r="P5908" t="s">
        <v>45</v>
      </c>
      <c r="Q5908" t="s">
        <v>6403</v>
      </c>
    </row>
    <row r="5909" spans="1:17" x14ac:dyDescent="0.25">
      <c r="A5909" t="s">
        <v>12775</v>
      </c>
      <c r="B5909" t="s">
        <v>17</v>
      </c>
      <c r="C5909">
        <v>1</v>
      </c>
      <c r="D5909" t="s">
        <v>18</v>
      </c>
      <c r="E5909" t="s">
        <v>37</v>
      </c>
      <c r="F5909" s="1">
        <v>0.54166666666666663</v>
      </c>
      <c r="G5909" t="s">
        <v>9359</v>
      </c>
      <c r="H5909" t="s">
        <v>1827</v>
      </c>
      <c r="I5909">
        <v>120</v>
      </c>
      <c r="J5909">
        <v>15</v>
      </c>
      <c r="K5909" s="4">
        <v>1.1111100111111E+24</v>
      </c>
      <c r="L5909" t="s">
        <v>12776</v>
      </c>
      <c r="M5909" t="s">
        <v>24</v>
      </c>
      <c r="N5909" t="s">
        <v>10396</v>
      </c>
      <c r="O5909" t="s">
        <v>66</v>
      </c>
      <c r="P5909" t="s">
        <v>20</v>
      </c>
      <c r="Q5909" t="s">
        <v>6404</v>
      </c>
    </row>
    <row r="5910" spans="1:17" x14ac:dyDescent="0.25">
      <c r="A5910" t="s">
        <v>12777</v>
      </c>
      <c r="B5910" t="s">
        <v>17</v>
      </c>
      <c r="C5910">
        <v>1</v>
      </c>
      <c r="D5910" t="s">
        <v>18</v>
      </c>
      <c r="E5910" t="s">
        <v>19</v>
      </c>
      <c r="F5910" s="1">
        <v>0.45833333333333331</v>
      </c>
      <c r="G5910" t="s">
        <v>9226</v>
      </c>
      <c r="H5910" t="s">
        <v>1830</v>
      </c>
      <c r="I5910">
        <v>60</v>
      </c>
      <c r="J5910">
        <v>28</v>
      </c>
      <c r="K5910" s="4">
        <v>1.1111100111111E+24</v>
      </c>
      <c r="L5910" t="s">
        <v>10491</v>
      </c>
      <c r="M5910" t="s">
        <v>24</v>
      </c>
      <c r="N5910" t="s">
        <v>10396</v>
      </c>
      <c r="O5910" t="s">
        <v>66</v>
      </c>
      <c r="P5910" t="s">
        <v>20</v>
      </c>
      <c r="Q5910" t="s">
        <v>6405</v>
      </c>
    </row>
    <row r="5911" spans="1:17" x14ac:dyDescent="0.25">
      <c r="A5911" t="s">
        <v>12777</v>
      </c>
      <c r="B5911" t="s">
        <v>28</v>
      </c>
      <c r="C5911">
        <v>1</v>
      </c>
      <c r="D5911" t="s">
        <v>18</v>
      </c>
      <c r="E5911" t="s">
        <v>33</v>
      </c>
      <c r="F5911" s="1">
        <v>0.54166666666666663</v>
      </c>
      <c r="G5911" t="s">
        <v>9242</v>
      </c>
      <c r="H5911" t="s">
        <v>1830</v>
      </c>
      <c r="I5911">
        <v>60</v>
      </c>
      <c r="J5911">
        <v>28</v>
      </c>
      <c r="K5911" s="4">
        <v>1.1111100111111E+24</v>
      </c>
      <c r="L5911" t="s">
        <v>10491</v>
      </c>
      <c r="M5911" t="s">
        <v>24</v>
      </c>
      <c r="N5911" t="s">
        <v>10396</v>
      </c>
      <c r="O5911" t="s">
        <v>66</v>
      </c>
      <c r="P5911" t="s">
        <v>20</v>
      </c>
      <c r="Q5911" t="s">
        <v>6406</v>
      </c>
    </row>
    <row r="5912" spans="1:17" x14ac:dyDescent="0.25">
      <c r="A5912" t="s">
        <v>12778</v>
      </c>
      <c r="B5912" t="s">
        <v>17</v>
      </c>
      <c r="C5912">
        <v>1</v>
      </c>
      <c r="D5912" t="s">
        <v>18</v>
      </c>
      <c r="E5912" t="s">
        <v>29</v>
      </c>
      <c r="F5912" s="1">
        <v>0.5</v>
      </c>
      <c r="G5912" t="s">
        <v>9239</v>
      </c>
      <c r="H5912" t="s">
        <v>6209</v>
      </c>
      <c r="I5912">
        <v>120</v>
      </c>
      <c r="J5912">
        <v>105</v>
      </c>
      <c r="K5912" s="4">
        <v>1.1111100111111E+24</v>
      </c>
      <c r="L5912" t="s">
        <v>12779</v>
      </c>
      <c r="M5912" t="s">
        <v>24</v>
      </c>
      <c r="N5912" t="s">
        <v>10396</v>
      </c>
      <c r="O5912" t="s">
        <v>66</v>
      </c>
      <c r="P5912" t="s">
        <v>20</v>
      </c>
      <c r="Q5912" t="s">
        <v>6407</v>
      </c>
    </row>
    <row r="5913" spans="1:17" x14ac:dyDescent="0.25">
      <c r="A5913" t="s">
        <v>12780</v>
      </c>
      <c r="B5913" t="s">
        <v>17</v>
      </c>
      <c r="C5913">
        <v>1</v>
      </c>
      <c r="D5913" t="s">
        <v>18</v>
      </c>
      <c r="E5913" t="s">
        <v>42</v>
      </c>
      <c r="F5913" s="1">
        <v>0.41666666666666669</v>
      </c>
      <c r="G5913" t="s">
        <v>9194</v>
      </c>
      <c r="H5913" t="s">
        <v>12781</v>
      </c>
      <c r="I5913">
        <v>120</v>
      </c>
      <c r="J5913">
        <v>47</v>
      </c>
      <c r="K5913" s="4">
        <v>1.1111100111111E+24</v>
      </c>
      <c r="L5913" t="s">
        <v>12782</v>
      </c>
      <c r="M5913" t="s">
        <v>24</v>
      </c>
      <c r="N5913" t="s">
        <v>10396</v>
      </c>
      <c r="O5913" t="s">
        <v>66</v>
      </c>
      <c r="P5913" t="s">
        <v>20</v>
      </c>
      <c r="Q5913" t="s">
        <v>6408</v>
      </c>
    </row>
    <row r="5914" spans="1:17" x14ac:dyDescent="0.25">
      <c r="A5914" t="s">
        <v>12783</v>
      </c>
      <c r="B5914" t="s">
        <v>17</v>
      </c>
      <c r="C5914">
        <v>1</v>
      </c>
      <c r="D5914" t="s">
        <v>18</v>
      </c>
      <c r="E5914" t="s">
        <v>19</v>
      </c>
      <c r="F5914" s="1">
        <v>0.625</v>
      </c>
      <c r="G5914" t="s">
        <v>9167</v>
      </c>
      <c r="H5914" t="s">
        <v>6333</v>
      </c>
      <c r="I5914">
        <v>120</v>
      </c>
      <c r="J5914">
        <v>120</v>
      </c>
      <c r="K5914" s="4">
        <v>1.1111010001111099E+44</v>
      </c>
      <c r="L5914" t="s">
        <v>12784</v>
      </c>
      <c r="M5914" t="s">
        <v>24</v>
      </c>
      <c r="N5914" t="s">
        <v>10396</v>
      </c>
      <c r="O5914" t="s">
        <v>25</v>
      </c>
      <c r="P5914" t="s">
        <v>20</v>
      </c>
      <c r="Q5914" t="s">
        <v>6409</v>
      </c>
    </row>
    <row r="5915" spans="1:17" x14ac:dyDescent="0.25">
      <c r="A5915" t="s">
        <v>12783</v>
      </c>
      <c r="B5915" t="s">
        <v>36</v>
      </c>
      <c r="C5915">
        <v>1</v>
      </c>
      <c r="D5915" t="s">
        <v>18</v>
      </c>
      <c r="E5915" t="s">
        <v>29</v>
      </c>
      <c r="F5915" s="1">
        <v>0.77083333333333337</v>
      </c>
      <c r="G5915" t="s">
        <v>12785</v>
      </c>
      <c r="H5915" t="s">
        <v>38</v>
      </c>
      <c r="I5915">
        <v>120</v>
      </c>
      <c r="J5915">
        <v>120</v>
      </c>
      <c r="K5915" s="4">
        <v>9.9999999999999998E+37</v>
      </c>
      <c r="L5915" t="s">
        <v>38</v>
      </c>
      <c r="M5915" t="s">
        <v>24</v>
      </c>
      <c r="N5915" t="s">
        <v>10396</v>
      </c>
      <c r="O5915" t="s">
        <v>25</v>
      </c>
      <c r="P5915" t="s">
        <v>39</v>
      </c>
      <c r="Q5915" t="s">
        <v>6410</v>
      </c>
    </row>
    <row r="5916" spans="1:17" x14ac:dyDescent="0.25">
      <c r="A5916" t="s">
        <v>12786</v>
      </c>
      <c r="B5916" t="s">
        <v>17</v>
      </c>
      <c r="C5916">
        <v>1</v>
      </c>
      <c r="D5916" t="s">
        <v>18</v>
      </c>
      <c r="E5916" t="s">
        <v>29</v>
      </c>
      <c r="F5916" s="1">
        <v>0.375</v>
      </c>
      <c r="G5916" t="s">
        <v>9247</v>
      </c>
      <c r="H5916" t="s">
        <v>12787</v>
      </c>
      <c r="I5916">
        <v>120</v>
      </c>
      <c r="J5916">
        <v>41</v>
      </c>
      <c r="K5916" s="4">
        <v>1.1111100111111E+24</v>
      </c>
      <c r="L5916" t="s">
        <v>12788</v>
      </c>
      <c r="M5916" t="s">
        <v>24</v>
      </c>
      <c r="N5916" t="s">
        <v>10396</v>
      </c>
      <c r="O5916" t="s">
        <v>66</v>
      </c>
      <c r="P5916" t="s">
        <v>20</v>
      </c>
      <c r="Q5916" t="s">
        <v>6411</v>
      </c>
    </row>
    <row r="5917" spans="1:17" x14ac:dyDescent="0.25">
      <c r="A5917" t="s">
        <v>12786</v>
      </c>
      <c r="B5917" t="s">
        <v>36</v>
      </c>
      <c r="C5917">
        <v>1</v>
      </c>
      <c r="D5917" t="s">
        <v>18</v>
      </c>
      <c r="E5917" t="s">
        <v>29</v>
      </c>
      <c r="F5917" s="1">
        <v>0.77083333333333337</v>
      </c>
      <c r="G5917" t="s">
        <v>9167</v>
      </c>
      <c r="H5917" t="s">
        <v>38</v>
      </c>
      <c r="I5917">
        <v>120</v>
      </c>
      <c r="J5917">
        <v>41</v>
      </c>
      <c r="K5917" s="4">
        <v>1000000000000000</v>
      </c>
      <c r="L5917" t="s">
        <v>38</v>
      </c>
      <c r="M5917" t="s">
        <v>24</v>
      </c>
      <c r="N5917" t="s">
        <v>10396</v>
      </c>
      <c r="O5917" t="s">
        <v>66</v>
      </c>
      <c r="P5917" t="s">
        <v>39</v>
      </c>
      <c r="Q5917" t="s">
        <v>6412</v>
      </c>
    </row>
    <row r="5918" spans="1:17" x14ac:dyDescent="0.25">
      <c r="A5918" t="s">
        <v>12786</v>
      </c>
      <c r="B5918" t="s">
        <v>44</v>
      </c>
      <c r="C5918">
        <v>1</v>
      </c>
      <c r="D5918" t="s">
        <v>18</v>
      </c>
      <c r="E5918" t="s">
        <v>37</v>
      </c>
      <c r="F5918" s="1">
        <v>0.5</v>
      </c>
      <c r="G5918" t="s">
        <v>9235</v>
      </c>
      <c r="H5918" t="s">
        <v>12789</v>
      </c>
      <c r="I5918">
        <v>60</v>
      </c>
      <c r="J5918">
        <v>20</v>
      </c>
      <c r="K5918" s="4">
        <v>1.1111100111111E+24</v>
      </c>
      <c r="L5918" t="s">
        <v>12788</v>
      </c>
      <c r="M5918" t="s">
        <v>24</v>
      </c>
      <c r="N5918" t="s">
        <v>10396</v>
      </c>
      <c r="O5918" t="s">
        <v>66</v>
      </c>
      <c r="P5918" t="s">
        <v>45</v>
      </c>
      <c r="Q5918" t="s">
        <v>6413</v>
      </c>
    </row>
    <row r="5919" spans="1:17" x14ac:dyDescent="0.25">
      <c r="A5919" t="s">
        <v>12786</v>
      </c>
      <c r="B5919" t="s">
        <v>44</v>
      </c>
      <c r="C5919">
        <v>2</v>
      </c>
      <c r="D5919" t="s">
        <v>18</v>
      </c>
      <c r="E5919" t="s">
        <v>37</v>
      </c>
      <c r="F5919" s="1">
        <v>0.58333333333333337</v>
      </c>
      <c r="G5919" t="s">
        <v>9210</v>
      </c>
      <c r="H5919" t="s">
        <v>12789</v>
      </c>
      <c r="I5919">
        <v>60</v>
      </c>
      <c r="J5919">
        <v>16</v>
      </c>
      <c r="K5919" s="4">
        <v>1.1111100111111E+24</v>
      </c>
      <c r="L5919" t="s">
        <v>12788</v>
      </c>
      <c r="M5919" t="s">
        <v>24</v>
      </c>
      <c r="N5919" t="s">
        <v>10396</v>
      </c>
      <c r="O5919" t="s">
        <v>66</v>
      </c>
      <c r="P5919" t="s">
        <v>45</v>
      </c>
      <c r="Q5919" t="s">
        <v>6414</v>
      </c>
    </row>
    <row r="5920" spans="1:17" x14ac:dyDescent="0.25">
      <c r="A5920" t="s">
        <v>12790</v>
      </c>
      <c r="B5920" t="s">
        <v>17</v>
      </c>
      <c r="C5920">
        <v>1</v>
      </c>
      <c r="D5920" t="s">
        <v>18</v>
      </c>
      <c r="E5920" t="s">
        <v>19</v>
      </c>
      <c r="F5920" s="1">
        <v>0.58333333333333337</v>
      </c>
      <c r="G5920" t="s">
        <v>9220</v>
      </c>
      <c r="H5920" t="s">
        <v>11803</v>
      </c>
      <c r="I5920">
        <v>120</v>
      </c>
      <c r="J5920">
        <v>21</v>
      </c>
      <c r="K5920" s="4">
        <v>1.1111010001111099E+44</v>
      </c>
      <c r="L5920" t="s">
        <v>11804</v>
      </c>
      <c r="M5920" t="s">
        <v>24</v>
      </c>
      <c r="N5920" t="s">
        <v>10396</v>
      </c>
      <c r="O5920" t="s">
        <v>25</v>
      </c>
      <c r="P5920" t="s">
        <v>20</v>
      </c>
      <c r="Q5920" t="s">
        <v>6415</v>
      </c>
    </row>
    <row r="5921" spans="1:17" x14ac:dyDescent="0.25">
      <c r="A5921" t="s">
        <v>12791</v>
      </c>
      <c r="B5921" t="s">
        <v>17</v>
      </c>
      <c r="C5921">
        <v>1</v>
      </c>
      <c r="D5921" t="s">
        <v>18</v>
      </c>
      <c r="E5921" t="s">
        <v>33</v>
      </c>
      <c r="F5921" s="1">
        <v>0.45833333333333331</v>
      </c>
      <c r="G5921" t="s">
        <v>9186</v>
      </c>
      <c r="H5921" t="s">
        <v>6335</v>
      </c>
      <c r="I5921">
        <v>120</v>
      </c>
      <c r="J5921">
        <v>21</v>
      </c>
      <c r="K5921" s="4">
        <v>1.1111100111111E+24</v>
      </c>
      <c r="L5921" t="s">
        <v>6416</v>
      </c>
      <c r="M5921" t="s">
        <v>24</v>
      </c>
      <c r="N5921" t="s">
        <v>10396</v>
      </c>
      <c r="O5921" t="s">
        <v>66</v>
      </c>
      <c r="P5921" t="s">
        <v>20</v>
      </c>
      <c r="Q5921" t="s">
        <v>6417</v>
      </c>
    </row>
    <row r="5922" spans="1:17" x14ac:dyDescent="0.25">
      <c r="A5922" t="s">
        <v>12792</v>
      </c>
      <c r="B5922" t="s">
        <v>17</v>
      </c>
      <c r="C5922">
        <v>1</v>
      </c>
      <c r="D5922" t="s">
        <v>18</v>
      </c>
      <c r="E5922" t="s">
        <v>19</v>
      </c>
      <c r="F5922" s="1">
        <v>0.58333333333333337</v>
      </c>
      <c r="G5922" t="s">
        <v>9134</v>
      </c>
      <c r="H5922" t="s">
        <v>6209</v>
      </c>
      <c r="I5922">
        <v>60</v>
      </c>
      <c r="J5922">
        <v>152</v>
      </c>
      <c r="K5922" s="4">
        <v>1.1111100111111E+24</v>
      </c>
      <c r="L5922" t="s">
        <v>12793</v>
      </c>
      <c r="M5922" t="s">
        <v>24</v>
      </c>
      <c r="N5922" t="s">
        <v>10396</v>
      </c>
      <c r="O5922" t="s">
        <v>66</v>
      </c>
      <c r="P5922" t="s">
        <v>20</v>
      </c>
      <c r="Q5922" t="s">
        <v>6418</v>
      </c>
    </row>
    <row r="5923" spans="1:17" x14ac:dyDescent="0.25">
      <c r="A5923" t="s">
        <v>12792</v>
      </c>
      <c r="B5923" t="s">
        <v>28</v>
      </c>
      <c r="C5923">
        <v>1</v>
      </c>
      <c r="D5923" t="s">
        <v>18</v>
      </c>
      <c r="E5923" t="s">
        <v>33</v>
      </c>
      <c r="F5923" s="1">
        <v>0.41666666666666669</v>
      </c>
      <c r="G5923" t="s">
        <v>9239</v>
      </c>
      <c r="H5923" t="s">
        <v>6209</v>
      </c>
      <c r="I5923">
        <v>60</v>
      </c>
      <c r="J5923">
        <v>152</v>
      </c>
      <c r="K5923" s="4">
        <v>1.1111100111111E+24</v>
      </c>
      <c r="L5923" t="s">
        <v>12793</v>
      </c>
      <c r="M5923" t="s">
        <v>24</v>
      </c>
      <c r="N5923" t="s">
        <v>10396</v>
      </c>
      <c r="O5923" t="s">
        <v>66</v>
      </c>
      <c r="P5923" t="s">
        <v>20</v>
      </c>
      <c r="Q5923" t="s">
        <v>6419</v>
      </c>
    </row>
    <row r="5924" spans="1:17" x14ac:dyDescent="0.25">
      <c r="A5924" t="s">
        <v>12794</v>
      </c>
      <c r="B5924" t="s">
        <v>17</v>
      </c>
      <c r="C5924">
        <v>1</v>
      </c>
      <c r="D5924" t="s">
        <v>18</v>
      </c>
      <c r="E5924" t="s">
        <v>19</v>
      </c>
      <c r="F5924" s="1">
        <v>0.5</v>
      </c>
      <c r="G5924" t="s">
        <v>9282</v>
      </c>
      <c r="H5924" t="s">
        <v>10418</v>
      </c>
      <c r="I5924">
        <v>120</v>
      </c>
      <c r="J5924">
        <v>42</v>
      </c>
      <c r="K5924" s="4">
        <v>1.1111100111111E+24</v>
      </c>
      <c r="L5924" t="s">
        <v>10419</v>
      </c>
      <c r="M5924" t="s">
        <v>24</v>
      </c>
      <c r="N5924" t="s">
        <v>10396</v>
      </c>
      <c r="O5924" t="s">
        <v>66</v>
      </c>
      <c r="P5924" t="s">
        <v>20</v>
      </c>
      <c r="Q5924" t="s">
        <v>6420</v>
      </c>
    </row>
    <row r="5925" spans="1:17" x14ac:dyDescent="0.25">
      <c r="A5925" t="s">
        <v>12795</v>
      </c>
      <c r="B5925" t="s">
        <v>17</v>
      </c>
      <c r="C5925">
        <v>1</v>
      </c>
      <c r="D5925" t="s">
        <v>18</v>
      </c>
      <c r="E5925" t="s">
        <v>37</v>
      </c>
      <c r="F5925" s="1">
        <v>0.5</v>
      </c>
      <c r="G5925" t="s">
        <v>9358</v>
      </c>
      <c r="H5925" t="s">
        <v>10411</v>
      </c>
      <c r="I5925">
        <v>120</v>
      </c>
      <c r="J5925">
        <v>25</v>
      </c>
      <c r="K5925" s="4">
        <v>1.11101100011111E+44</v>
      </c>
      <c r="L5925" t="s">
        <v>10412</v>
      </c>
      <c r="M5925" t="s">
        <v>24</v>
      </c>
      <c r="N5925" t="s">
        <v>10396</v>
      </c>
      <c r="O5925" t="s">
        <v>25</v>
      </c>
      <c r="P5925" t="s">
        <v>20</v>
      </c>
      <c r="Q5925" t="s">
        <v>6421</v>
      </c>
    </row>
    <row r="5926" spans="1:17" x14ac:dyDescent="0.25">
      <c r="A5926" t="s">
        <v>12795</v>
      </c>
      <c r="B5926" t="s">
        <v>44</v>
      </c>
      <c r="C5926">
        <v>1</v>
      </c>
      <c r="D5926" t="s">
        <v>18</v>
      </c>
      <c r="E5926" t="s">
        <v>42</v>
      </c>
      <c r="F5926" s="1">
        <v>0.625</v>
      </c>
      <c r="G5926" t="s">
        <v>9227</v>
      </c>
      <c r="H5926" t="s">
        <v>10413</v>
      </c>
      <c r="I5926">
        <v>60</v>
      </c>
      <c r="J5926">
        <v>7</v>
      </c>
      <c r="K5926" s="4">
        <v>1.01010000101E+42</v>
      </c>
      <c r="L5926" t="s">
        <v>10412</v>
      </c>
      <c r="M5926" t="s">
        <v>24</v>
      </c>
      <c r="N5926" t="s">
        <v>10396</v>
      </c>
      <c r="O5926" t="s">
        <v>25</v>
      </c>
      <c r="P5926" t="s">
        <v>45</v>
      </c>
      <c r="Q5926" t="s">
        <v>6422</v>
      </c>
    </row>
    <row r="5927" spans="1:17" x14ac:dyDescent="0.25">
      <c r="A5927" t="s">
        <v>12795</v>
      </c>
      <c r="B5927" t="s">
        <v>44</v>
      </c>
      <c r="C5927">
        <v>2</v>
      </c>
      <c r="D5927" t="s">
        <v>18</v>
      </c>
      <c r="E5927" t="s">
        <v>42</v>
      </c>
      <c r="F5927" s="1">
        <v>0.625</v>
      </c>
      <c r="G5927" t="s">
        <v>9227</v>
      </c>
      <c r="H5927" t="s">
        <v>10414</v>
      </c>
      <c r="I5927">
        <v>60</v>
      </c>
      <c r="J5927">
        <v>7</v>
      </c>
      <c r="K5927" s="4">
        <v>1.0100001010100001E+41</v>
      </c>
      <c r="L5927" t="s">
        <v>10412</v>
      </c>
      <c r="M5927" t="s">
        <v>24</v>
      </c>
      <c r="N5927" t="s">
        <v>10396</v>
      </c>
      <c r="O5927" t="s">
        <v>25</v>
      </c>
      <c r="P5927" t="s">
        <v>45</v>
      </c>
      <c r="Q5927" t="s">
        <v>6423</v>
      </c>
    </row>
    <row r="5928" spans="1:17" x14ac:dyDescent="0.25">
      <c r="A5928" t="s">
        <v>12795</v>
      </c>
      <c r="B5928" t="s">
        <v>44</v>
      </c>
      <c r="C5928">
        <v>3</v>
      </c>
      <c r="D5928" t="s">
        <v>18</v>
      </c>
      <c r="E5928" t="s">
        <v>42</v>
      </c>
      <c r="F5928" s="1">
        <v>0.66666666666666663</v>
      </c>
      <c r="G5928" t="s">
        <v>9227</v>
      </c>
      <c r="H5928" t="s">
        <v>10413</v>
      </c>
      <c r="I5928">
        <v>60</v>
      </c>
      <c r="J5928">
        <v>5</v>
      </c>
      <c r="K5928" s="4">
        <v>1.01010000101E+42</v>
      </c>
      <c r="L5928" t="s">
        <v>38</v>
      </c>
      <c r="M5928" t="s">
        <v>24</v>
      </c>
      <c r="N5928" t="s">
        <v>10396</v>
      </c>
      <c r="O5928" t="s">
        <v>25</v>
      </c>
      <c r="P5928" t="s">
        <v>45</v>
      </c>
      <c r="Q5928" t="s">
        <v>6424</v>
      </c>
    </row>
    <row r="5929" spans="1:17" x14ac:dyDescent="0.25">
      <c r="A5929" t="s">
        <v>12795</v>
      </c>
      <c r="B5929" t="s">
        <v>44</v>
      </c>
      <c r="C5929">
        <v>4</v>
      </c>
      <c r="D5929" t="s">
        <v>18</v>
      </c>
      <c r="E5929" t="s">
        <v>42</v>
      </c>
      <c r="F5929" s="1">
        <v>0.66666666666666663</v>
      </c>
      <c r="G5929" t="s">
        <v>9227</v>
      </c>
      <c r="H5929" t="s">
        <v>10414</v>
      </c>
      <c r="I5929">
        <v>60</v>
      </c>
      <c r="J5929">
        <v>5</v>
      </c>
      <c r="K5929" s="4">
        <v>1.0100001010100001E+41</v>
      </c>
      <c r="L5929" t="s">
        <v>38</v>
      </c>
      <c r="M5929" t="s">
        <v>24</v>
      </c>
      <c r="N5929" t="s">
        <v>10396</v>
      </c>
      <c r="O5929" t="s">
        <v>25</v>
      </c>
      <c r="P5929" t="s">
        <v>45</v>
      </c>
      <c r="Q5929" t="s">
        <v>6425</v>
      </c>
    </row>
    <row r="5930" spans="1:17" x14ac:dyDescent="0.25">
      <c r="A5930" t="s">
        <v>12796</v>
      </c>
      <c r="B5930" t="s">
        <v>17</v>
      </c>
      <c r="C5930">
        <v>1</v>
      </c>
      <c r="D5930" t="s">
        <v>18</v>
      </c>
      <c r="E5930" t="s">
        <v>19</v>
      </c>
      <c r="F5930" s="1">
        <v>0.41666666666666669</v>
      </c>
      <c r="G5930" t="s">
        <v>9282</v>
      </c>
      <c r="H5930" t="s">
        <v>1830</v>
      </c>
      <c r="I5930">
        <v>60</v>
      </c>
      <c r="J5930">
        <v>9</v>
      </c>
      <c r="K5930" s="4">
        <v>1.1111100111111E+24</v>
      </c>
      <c r="L5930" t="s">
        <v>12580</v>
      </c>
      <c r="M5930" t="s">
        <v>24</v>
      </c>
      <c r="N5930" t="s">
        <v>10396</v>
      </c>
      <c r="O5930" t="s">
        <v>66</v>
      </c>
      <c r="P5930" t="s">
        <v>20</v>
      </c>
      <c r="Q5930" t="s">
        <v>6426</v>
      </c>
    </row>
    <row r="5931" spans="1:17" x14ac:dyDescent="0.25">
      <c r="A5931" t="s">
        <v>12796</v>
      </c>
      <c r="B5931" t="s">
        <v>28</v>
      </c>
      <c r="C5931">
        <v>1</v>
      </c>
      <c r="D5931" t="s">
        <v>18</v>
      </c>
      <c r="E5931" t="s">
        <v>33</v>
      </c>
      <c r="F5931" s="1">
        <v>0.45833333333333331</v>
      </c>
      <c r="G5931" t="s">
        <v>9214</v>
      </c>
      <c r="H5931" t="s">
        <v>1830</v>
      </c>
      <c r="I5931">
        <v>60</v>
      </c>
      <c r="J5931">
        <v>9</v>
      </c>
      <c r="K5931" s="4">
        <v>1.1111100111111E+24</v>
      </c>
      <c r="L5931" t="s">
        <v>12580</v>
      </c>
      <c r="M5931" t="s">
        <v>24</v>
      </c>
      <c r="N5931" t="s">
        <v>10396</v>
      </c>
      <c r="O5931" t="s">
        <v>66</v>
      </c>
      <c r="P5931" t="s">
        <v>20</v>
      </c>
      <c r="Q5931" t="s">
        <v>6427</v>
      </c>
    </row>
    <row r="5932" spans="1:17" x14ac:dyDescent="0.25">
      <c r="A5932" t="s">
        <v>12797</v>
      </c>
      <c r="B5932" t="s">
        <v>17</v>
      </c>
      <c r="C5932">
        <v>1</v>
      </c>
      <c r="D5932" t="s">
        <v>18</v>
      </c>
      <c r="E5932" t="s">
        <v>19</v>
      </c>
      <c r="F5932" s="1">
        <v>0.5</v>
      </c>
      <c r="G5932" t="s">
        <v>9354</v>
      </c>
      <c r="H5932" t="s">
        <v>6333</v>
      </c>
      <c r="I5932">
        <v>120</v>
      </c>
      <c r="J5932">
        <v>57</v>
      </c>
      <c r="K5932" s="4">
        <v>1.1111100111111E+24</v>
      </c>
      <c r="L5932" t="s">
        <v>12798</v>
      </c>
      <c r="M5932" t="s">
        <v>24</v>
      </c>
      <c r="N5932" t="s">
        <v>10396</v>
      </c>
      <c r="O5932" t="s">
        <v>66</v>
      </c>
      <c r="P5932" t="s">
        <v>20</v>
      </c>
      <c r="Q5932" t="s">
        <v>6428</v>
      </c>
    </row>
    <row r="5933" spans="1:17" x14ac:dyDescent="0.25">
      <c r="A5933" t="s">
        <v>12797</v>
      </c>
      <c r="B5933" t="s">
        <v>36</v>
      </c>
      <c r="C5933">
        <v>1</v>
      </c>
      <c r="D5933" t="s">
        <v>18</v>
      </c>
      <c r="E5933" t="s">
        <v>42</v>
      </c>
      <c r="F5933" s="1">
        <v>0.77083333333333337</v>
      </c>
      <c r="G5933" t="s">
        <v>12799</v>
      </c>
      <c r="H5933" t="s">
        <v>38</v>
      </c>
      <c r="I5933">
        <v>120</v>
      </c>
      <c r="J5933">
        <v>65</v>
      </c>
      <c r="K5933" s="4">
        <v>1E+19</v>
      </c>
      <c r="L5933" t="s">
        <v>38</v>
      </c>
      <c r="M5933" t="s">
        <v>24</v>
      </c>
      <c r="N5933" t="s">
        <v>10396</v>
      </c>
      <c r="O5933" t="s">
        <v>66</v>
      </c>
      <c r="P5933" t="s">
        <v>39</v>
      </c>
      <c r="Q5933" t="s">
        <v>6429</v>
      </c>
    </row>
    <row r="5934" spans="1:17" x14ac:dyDescent="0.25">
      <c r="A5934" t="s">
        <v>12800</v>
      </c>
      <c r="B5934" t="s">
        <v>17</v>
      </c>
      <c r="C5934">
        <v>1</v>
      </c>
      <c r="D5934" t="s">
        <v>18</v>
      </c>
      <c r="E5934" t="s">
        <v>37</v>
      </c>
      <c r="F5934" s="1">
        <v>0.58333333333333337</v>
      </c>
      <c r="G5934" t="s">
        <v>9145</v>
      </c>
      <c r="H5934" t="s">
        <v>38</v>
      </c>
      <c r="I5934">
        <v>60</v>
      </c>
      <c r="J5934">
        <v>20</v>
      </c>
      <c r="K5934" s="4">
        <v>9.9999999999999999E+50</v>
      </c>
      <c r="L5934" t="s">
        <v>12801</v>
      </c>
      <c r="M5934" t="s">
        <v>24</v>
      </c>
      <c r="N5934" t="s">
        <v>10396</v>
      </c>
      <c r="O5934" t="s">
        <v>2044</v>
      </c>
      <c r="P5934" t="s">
        <v>20</v>
      </c>
      <c r="Q5934" t="s">
        <v>6430</v>
      </c>
    </row>
    <row r="5935" spans="1:17" x14ac:dyDescent="0.25">
      <c r="A5935" t="s">
        <v>12802</v>
      </c>
      <c r="B5935" t="s">
        <v>17</v>
      </c>
      <c r="C5935">
        <v>1</v>
      </c>
      <c r="D5935" t="s">
        <v>18</v>
      </c>
      <c r="E5935" t="s">
        <v>19</v>
      </c>
      <c r="F5935" s="1">
        <v>0.45833333333333331</v>
      </c>
      <c r="G5935" t="s">
        <v>9214</v>
      </c>
      <c r="H5935" t="s">
        <v>1685</v>
      </c>
      <c r="I5935">
        <v>60</v>
      </c>
      <c r="J5935">
        <v>44</v>
      </c>
      <c r="K5935" s="4">
        <v>1.1111010001111099E+44</v>
      </c>
      <c r="L5935" t="s">
        <v>10426</v>
      </c>
      <c r="M5935" t="s">
        <v>24</v>
      </c>
      <c r="N5935" t="s">
        <v>10396</v>
      </c>
      <c r="O5935" t="s">
        <v>25</v>
      </c>
      <c r="P5935" t="s">
        <v>20</v>
      </c>
      <c r="Q5935" t="s">
        <v>6431</v>
      </c>
    </row>
    <row r="5936" spans="1:17" x14ac:dyDescent="0.25">
      <c r="A5936" t="s">
        <v>12802</v>
      </c>
      <c r="B5936" t="s">
        <v>44</v>
      </c>
      <c r="C5936">
        <v>1</v>
      </c>
      <c r="D5936" t="s">
        <v>18</v>
      </c>
      <c r="E5936" t="s">
        <v>19</v>
      </c>
      <c r="F5936" s="1">
        <v>0.375</v>
      </c>
      <c r="G5936" t="s">
        <v>10425</v>
      </c>
      <c r="H5936" t="s">
        <v>1685</v>
      </c>
      <c r="I5936">
        <v>60</v>
      </c>
      <c r="J5936">
        <v>21</v>
      </c>
      <c r="K5936" s="4">
        <v>1.1111010001111099E+44</v>
      </c>
      <c r="L5936" t="s">
        <v>10426</v>
      </c>
      <c r="M5936" t="s">
        <v>24</v>
      </c>
      <c r="N5936" t="s">
        <v>10396</v>
      </c>
      <c r="O5936" t="s">
        <v>25</v>
      </c>
      <c r="P5936" t="s">
        <v>45</v>
      </c>
      <c r="Q5936" t="s">
        <v>6432</v>
      </c>
    </row>
    <row r="5937" spans="1:17" x14ac:dyDescent="0.25">
      <c r="A5937" t="s">
        <v>12802</v>
      </c>
      <c r="B5937" t="s">
        <v>44</v>
      </c>
      <c r="C5937">
        <v>2</v>
      </c>
      <c r="D5937" t="s">
        <v>18</v>
      </c>
      <c r="E5937" t="s">
        <v>19</v>
      </c>
      <c r="F5937" s="1">
        <v>0.41666666666666669</v>
      </c>
      <c r="G5937" t="s">
        <v>10425</v>
      </c>
      <c r="H5937" t="s">
        <v>1685</v>
      </c>
      <c r="I5937">
        <v>60</v>
      </c>
      <c r="J5937">
        <v>23</v>
      </c>
      <c r="K5937" s="4">
        <v>1.1111010001111099E+44</v>
      </c>
      <c r="L5937" t="s">
        <v>10426</v>
      </c>
      <c r="M5937" t="s">
        <v>24</v>
      </c>
      <c r="N5937" t="s">
        <v>10396</v>
      </c>
      <c r="O5937" t="s">
        <v>25</v>
      </c>
      <c r="P5937" t="s">
        <v>45</v>
      </c>
      <c r="Q5937" t="s">
        <v>6433</v>
      </c>
    </row>
    <row r="5938" spans="1:17" x14ac:dyDescent="0.25">
      <c r="A5938" t="s">
        <v>12803</v>
      </c>
      <c r="B5938" t="s">
        <v>17</v>
      </c>
      <c r="C5938">
        <v>1</v>
      </c>
      <c r="D5938" t="s">
        <v>18</v>
      </c>
      <c r="E5938" t="s">
        <v>42</v>
      </c>
      <c r="F5938" s="1">
        <v>0.54166666666666663</v>
      </c>
      <c r="G5938" t="s">
        <v>9194</v>
      </c>
      <c r="H5938" t="s">
        <v>6208</v>
      </c>
      <c r="I5938">
        <v>120</v>
      </c>
      <c r="J5938">
        <v>30</v>
      </c>
      <c r="K5938" s="4">
        <v>1.1111100111111E+24</v>
      </c>
      <c r="L5938" t="s">
        <v>12804</v>
      </c>
      <c r="M5938" t="s">
        <v>24</v>
      </c>
      <c r="N5938" t="s">
        <v>10396</v>
      </c>
      <c r="O5938" t="s">
        <v>66</v>
      </c>
      <c r="P5938" t="s">
        <v>20</v>
      </c>
      <c r="Q5938" t="s">
        <v>6434</v>
      </c>
    </row>
    <row r="5939" spans="1:17" x14ac:dyDescent="0.25">
      <c r="A5939" t="s">
        <v>12805</v>
      </c>
      <c r="B5939" t="s">
        <v>17</v>
      </c>
      <c r="C5939">
        <v>1</v>
      </c>
      <c r="D5939" t="s">
        <v>18</v>
      </c>
      <c r="E5939" t="s">
        <v>19</v>
      </c>
      <c r="F5939" s="1">
        <v>0.625</v>
      </c>
      <c r="G5939" t="s">
        <v>9158</v>
      </c>
      <c r="H5939" t="s">
        <v>1724</v>
      </c>
      <c r="I5939">
        <v>60</v>
      </c>
      <c r="J5939">
        <v>15</v>
      </c>
      <c r="K5939" s="4">
        <v>1.1111100111111E+24</v>
      </c>
      <c r="L5939" t="s">
        <v>12806</v>
      </c>
      <c r="M5939" t="s">
        <v>24</v>
      </c>
      <c r="N5939" t="s">
        <v>10396</v>
      </c>
      <c r="O5939" t="s">
        <v>66</v>
      </c>
      <c r="P5939" t="s">
        <v>20</v>
      </c>
      <c r="Q5939" t="s">
        <v>6435</v>
      </c>
    </row>
    <row r="5940" spans="1:17" x14ac:dyDescent="0.25">
      <c r="A5940" t="s">
        <v>12805</v>
      </c>
      <c r="B5940" t="s">
        <v>28</v>
      </c>
      <c r="C5940">
        <v>1</v>
      </c>
      <c r="D5940" t="s">
        <v>18</v>
      </c>
      <c r="E5940" t="s">
        <v>42</v>
      </c>
      <c r="F5940" s="1">
        <v>0.41666666666666669</v>
      </c>
      <c r="G5940" t="s">
        <v>9158</v>
      </c>
      <c r="H5940" t="s">
        <v>1724</v>
      </c>
      <c r="I5940">
        <v>120</v>
      </c>
      <c r="J5940">
        <v>14</v>
      </c>
      <c r="K5940" s="4">
        <v>1.1111100111111E+24</v>
      </c>
      <c r="L5940" t="s">
        <v>12806</v>
      </c>
      <c r="M5940" t="s">
        <v>24</v>
      </c>
      <c r="N5940" t="s">
        <v>10396</v>
      </c>
      <c r="O5940" t="s">
        <v>66</v>
      </c>
      <c r="P5940" t="s">
        <v>20</v>
      </c>
      <c r="Q5940" t="s">
        <v>6436</v>
      </c>
    </row>
    <row r="5941" spans="1:17" x14ac:dyDescent="0.25">
      <c r="A5941" t="s">
        <v>12807</v>
      </c>
      <c r="B5941" t="s">
        <v>17</v>
      </c>
      <c r="C5941">
        <v>1</v>
      </c>
      <c r="D5941" t="s">
        <v>18</v>
      </c>
      <c r="E5941" t="s">
        <v>33</v>
      </c>
      <c r="F5941" s="1">
        <v>0.45833333333333331</v>
      </c>
      <c r="G5941" t="s">
        <v>9158</v>
      </c>
      <c r="H5941" t="s">
        <v>6351</v>
      </c>
      <c r="I5941">
        <v>120</v>
      </c>
      <c r="J5941">
        <v>18</v>
      </c>
      <c r="K5941" s="4">
        <v>1.1111110001111099E+44</v>
      </c>
      <c r="L5941" t="s">
        <v>12808</v>
      </c>
      <c r="M5941" t="s">
        <v>24</v>
      </c>
      <c r="N5941" t="s">
        <v>10396</v>
      </c>
      <c r="O5941" t="s">
        <v>25</v>
      </c>
      <c r="P5941" t="s">
        <v>20</v>
      </c>
      <c r="Q5941" t="s">
        <v>6437</v>
      </c>
    </row>
    <row r="5942" spans="1:17" x14ac:dyDescent="0.25">
      <c r="A5942" t="s">
        <v>12807</v>
      </c>
      <c r="B5942" t="s">
        <v>36</v>
      </c>
      <c r="C5942">
        <v>1</v>
      </c>
      <c r="D5942" t="s">
        <v>18</v>
      </c>
      <c r="E5942" t="s">
        <v>33</v>
      </c>
      <c r="F5942" s="1">
        <v>0.77083333333333337</v>
      </c>
      <c r="G5942" t="s">
        <v>9358</v>
      </c>
      <c r="H5942" t="s">
        <v>38</v>
      </c>
      <c r="I5942">
        <v>120</v>
      </c>
      <c r="J5942">
        <v>18</v>
      </c>
      <c r="K5942" s="4">
        <v>9.9999999999999995E+32</v>
      </c>
      <c r="L5942" t="s">
        <v>38</v>
      </c>
      <c r="M5942" t="s">
        <v>24</v>
      </c>
      <c r="N5942" t="s">
        <v>10396</v>
      </c>
      <c r="O5942" t="s">
        <v>25</v>
      </c>
      <c r="P5942" t="s">
        <v>39</v>
      </c>
      <c r="Q5942" t="s">
        <v>6438</v>
      </c>
    </row>
    <row r="5943" spans="1:17" x14ac:dyDescent="0.25">
      <c r="A5943" t="s">
        <v>12809</v>
      </c>
      <c r="B5943" t="s">
        <v>17</v>
      </c>
      <c r="C5943">
        <v>1</v>
      </c>
      <c r="D5943" t="s">
        <v>18</v>
      </c>
      <c r="E5943" t="s">
        <v>29</v>
      </c>
      <c r="F5943" s="1">
        <v>0.54166666666666663</v>
      </c>
      <c r="G5943" t="s">
        <v>9159</v>
      </c>
      <c r="H5943" t="s">
        <v>4849</v>
      </c>
      <c r="I5943">
        <v>120</v>
      </c>
      <c r="J5943">
        <v>13</v>
      </c>
      <c r="K5943" s="4">
        <v>1.1111100111111E+24</v>
      </c>
      <c r="L5943" t="s">
        <v>11808</v>
      </c>
      <c r="M5943" t="s">
        <v>24</v>
      </c>
      <c r="N5943" t="s">
        <v>10396</v>
      </c>
      <c r="O5943" t="s">
        <v>66</v>
      </c>
      <c r="P5943" t="s">
        <v>20</v>
      </c>
      <c r="Q5943" t="s">
        <v>6439</v>
      </c>
    </row>
    <row r="5944" spans="1:17" x14ac:dyDescent="0.25">
      <c r="A5944" t="s">
        <v>12810</v>
      </c>
      <c r="B5944" t="s">
        <v>17</v>
      </c>
      <c r="C5944">
        <v>1</v>
      </c>
      <c r="D5944" t="s">
        <v>18</v>
      </c>
      <c r="E5944" t="s">
        <v>19</v>
      </c>
      <c r="F5944" s="1">
        <v>0.625</v>
      </c>
      <c r="G5944" t="s">
        <v>9201</v>
      </c>
      <c r="H5944" t="s">
        <v>6317</v>
      </c>
      <c r="I5944">
        <v>120</v>
      </c>
      <c r="J5944">
        <v>38</v>
      </c>
      <c r="K5944" s="4">
        <v>1.1111100111111E+24</v>
      </c>
      <c r="L5944" t="s">
        <v>12811</v>
      </c>
      <c r="M5944" t="s">
        <v>24</v>
      </c>
      <c r="N5944" t="s">
        <v>10396</v>
      </c>
      <c r="O5944" t="s">
        <v>66</v>
      </c>
      <c r="P5944" t="s">
        <v>20</v>
      </c>
      <c r="Q5944" t="s">
        <v>6440</v>
      </c>
    </row>
    <row r="5945" spans="1:17" x14ac:dyDescent="0.25">
      <c r="A5945" t="s">
        <v>12812</v>
      </c>
      <c r="B5945" t="s">
        <v>17</v>
      </c>
      <c r="C5945">
        <v>1</v>
      </c>
      <c r="D5945" t="s">
        <v>18</v>
      </c>
      <c r="E5945" t="s">
        <v>33</v>
      </c>
      <c r="F5945" s="1">
        <v>0.375</v>
      </c>
      <c r="G5945" t="s">
        <v>9142</v>
      </c>
      <c r="H5945" t="s">
        <v>12813</v>
      </c>
      <c r="I5945">
        <v>120</v>
      </c>
      <c r="J5945">
        <v>163</v>
      </c>
      <c r="K5945" s="4">
        <v>1.1111110001111099E+44</v>
      </c>
      <c r="L5945" t="s">
        <v>12814</v>
      </c>
      <c r="M5945" t="s">
        <v>24</v>
      </c>
      <c r="N5945" t="s">
        <v>10396</v>
      </c>
      <c r="O5945" t="s">
        <v>25</v>
      </c>
      <c r="P5945" t="s">
        <v>20</v>
      </c>
      <c r="Q5945" t="s">
        <v>6441</v>
      </c>
    </row>
    <row r="5946" spans="1:17" x14ac:dyDescent="0.25">
      <c r="A5946" t="s">
        <v>12815</v>
      </c>
      <c r="B5946" t="s">
        <v>17</v>
      </c>
      <c r="C5946">
        <v>1</v>
      </c>
      <c r="D5946" t="s">
        <v>18</v>
      </c>
      <c r="E5946" t="s">
        <v>33</v>
      </c>
      <c r="F5946" s="1">
        <v>0.45833333333333331</v>
      </c>
      <c r="G5946" t="s">
        <v>12816</v>
      </c>
      <c r="H5946" t="s">
        <v>6371</v>
      </c>
      <c r="I5946">
        <v>120</v>
      </c>
      <c r="J5946">
        <v>33</v>
      </c>
      <c r="K5946" s="4">
        <v>1.1111109999999999E+44</v>
      </c>
      <c r="L5946" t="s">
        <v>12817</v>
      </c>
      <c r="M5946" t="s">
        <v>24</v>
      </c>
      <c r="N5946" t="s">
        <v>10396</v>
      </c>
      <c r="O5946" t="s">
        <v>25</v>
      </c>
      <c r="P5946" t="s">
        <v>20</v>
      </c>
      <c r="Q5946" t="s">
        <v>6442</v>
      </c>
    </row>
    <row r="5947" spans="1:17" x14ac:dyDescent="0.25">
      <c r="A5947" t="s">
        <v>12818</v>
      </c>
      <c r="B5947" t="s">
        <v>17</v>
      </c>
      <c r="C5947">
        <v>1</v>
      </c>
      <c r="D5947" t="s">
        <v>18</v>
      </c>
      <c r="E5947" t="s">
        <v>29</v>
      </c>
      <c r="F5947" s="1">
        <v>0.41666666666666669</v>
      </c>
      <c r="G5947" t="s">
        <v>9167</v>
      </c>
      <c r="H5947" t="s">
        <v>11534</v>
      </c>
      <c r="I5947">
        <v>60</v>
      </c>
      <c r="J5947">
        <v>106</v>
      </c>
      <c r="K5947" s="4">
        <v>1.1111010001111099E+44</v>
      </c>
      <c r="L5947" t="s">
        <v>11535</v>
      </c>
      <c r="M5947" t="s">
        <v>24</v>
      </c>
      <c r="N5947" t="s">
        <v>9286</v>
      </c>
      <c r="O5947" t="s">
        <v>25</v>
      </c>
      <c r="P5947" t="s">
        <v>20</v>
      </c>
      <c r="Q5947" t="s">
        <v>6443</v>
      </c>
    </row>
    <row r="5948" spans="1:17" x14ac:dyDescent="0.25">
      <c r="A5948" t="s">
        <v>12818</v>
      </c>
      <c r="B5948" t="s">
        <v>28</v>
      </c>
      <c r="C5948">
        <v>1</v>
      </c>
      <c r="D5948" t="s">
        <v>18</v>
      </c>
      <c r="E5948" t="s">
        <v>42</v>
      </c>
      <c r="F5948" s="1">
        <v>0.54166666666666663</v>
      </c>
      <c r="G5948" t="s">
        <v>9167</v>
      </c>
      <c r="H5948" t="s">
        <v>12819</v>
      </c>
      <c r="I5948">
        <v>60</v>
      </c>
      <c r="J5948">
        <v>106</v>
      </c>
      <c r="K5948" s="4">
        <v>1.1111110001111099E+44</v>
      </c>
      <c r="L5948" t="s">
        <v>11535</v>
      </c>
      <c r="M5948" t="s">
        <v>24</v>
      </c>
      <c r="N5948" t="s">
        <v>9286</v>
      </c>
      <c r="O5948" t="s">
        <v>25</v>
      </c>
      <c r="P5948" t="s">
        <v>20</v>
      </c>
      <c r="Q5948" t="s">
        <v>6444</v>
      </c>
    </row>
    <row r="5949" spans="1:17" x14ac:dyDescent="0.25">
      <c r="A5949" t="s">
        <v>12818</v>
      </c>
      <c r="B5949" t="s">
        <v>44</v>
      </c>
      <c r="C5949">
        <v>1</v>
      </c>
      <c r="D5949" t="s">
        <v>18</v>
      </c>
      <c r="E5949" t="s">
        <v>42</v>
      </c>
      <c r="F5949" s="1">
        <v>0.41666666666666669</v>
      </c>
      <c r="G5949" t="s">
        <v>9156</v>
      </c>
      <c r="H5949" t="s">
        <v>38</v>
      </c>
      <c r="I5949">
        <v>60</v>
      </c>
      <c r="J5949">
        <v>24</v>
      </c>
      <c r="K5949" s="4">
        <v>1.1111100011111E+43</v>
      </c>
      <c r="L5949" t="s">
        <v>11535</v>
      </c>
      <c r="M5949" t="s">
        <v>24</v>
      </c>
      <c r="N5949" t="s">
        <v>9286</v>
      </c>
      <c r="O5949" t="s">
        <v>25</v>
      </c>
      <c r="P5949" t="s">
        <v>45</v>
      </c>
      <c r="Q5949" t="s">
        <v>6445</v>
      </c>
    </row>
    <row r="5950" spans="1:17" x14ac:dyDescent="0.25">
      <c r="A5950" t="s">
        <v>12818</v>
      </c>
      <c r="B5950" t="s">
        <v>44</v>
      </c>
      <c r="C5950">
        <v>2</v>
      </c>
      <c r="D5950" t="s">
        <v>18</v>
      </c>
      <c r="E5950" t="s">
        <v>42</v>
      </c>
      <c r="F5950" s="1">
        <v>0.45833333333333331</v>
      </c>
      <c r="G5950" t="s">
        <v>9210</v>
      </c>
      <c r="H5950" t="s">
        <v>38</v>
      </c>
      <c r="I5950">
        <v>60</v>
      </c>
      <c r="J5950">
        <v>13</v>
      </c>
      <c r="K5950" s="4">
        <v>1.1111100011111E+43</v>
      </c>
      <c r="L5950" t="s">
        <v>11535</v>
      </c>
      <c r="M5950" t="s">
        <v>24</v>
      </c>
      <c r="N5950" t="s">
        <v>9286</v>
      </c>
      <c r="O5950" t="s">
        <v>25</v>
      </c>
      <c r="P5950" t="s">
        <v>45</v>
      </c>
      <c r="Q5950" t="s">
        <v>6446</v>
      </c>
    </row>
    <row r="5951" spans="1:17" x14ac:dyDescent="0.25">
      <c r="A5951" t="s">
        <v>12818</v>
      </c>
      <c r="B5951" t="s">
        <v>44</v>
      </c>
      <c r="C5951">
        <v>3</v>
      </c>
      <c r="D5951" t="s">
        <v>18</v>
      </c>
      <c r="E5951" t="s">
        <v>42</v>
      </c>
      <c r="F5951" s="1">
        <v>0.5</v>
      </c>
      <c r="G5951" t="s">
        <v>9194</v>
      </c>
      <c r="H5951" t="s">
        <v>38</v>
      </c>
      <c r="I5951">
        <v>60</v>
      </c>
      <c r="J5951">
        <v>22</v>
      </c>
      <c r="K5951" s="4">
        <v>1.1111100011111E+43</v>
      </c>
      <c r="L5951" t="s">
        <v>11535</v>
      </c>
      <c r="M5951" t="s">
        <v>24</v>
      </c>
      <c r="N5951" t="s">
        <v>9286</v>
      </c>
      <c r="O5951" t="s">
        <v>25</v>
      </c>
      <c r="P5951" t="s">
        <v>45</v>
      </c>
      <c r="Q5951" t="s">
        <v>6447</v>
      </c>
    </row>
    <row r="5952" spans="1:17" x14ac:dyDescent="0.25">
      <c r="A5952" t="s">
        <v>12818</v>
      </c>
      <c r="B5952" t="s">
        <v>44</v>
      </c>
      <c r="C5952">
        <v>4</v>
      </c>
      <c r="D5952" t="s">
        <v>18</v>
      </c>
      <c r="E5952" t="s">
        <v>37</v>
      </c>
      <c r="F5952" s="1">
        <v>0.41666666666666669</v>
      </c>
      <c r="G5952" t="s">
        <v>9155</v>
      </c>
      <c r="H5952" t="s">
        <v>38</v>
      </c>
      <c r="I5952">
        <v>60</v>
      </c>
      <c r="J5952">
        <v>22</v>
      </c>
      <c r="K5952" s="4">
        <v>1.1101100011111E+43</v>
      </c>
      <c r="L5952" t="s">
        <v>11535</v>
      </c>
      <c r="M5952" t="s">
        <v>24</v>
      </c>
      <c r="N5952" t="s">
        <v>9286</v>
      </c>
      <c r="O5952" t="s">
        <v>25</v>
      </c>
      <c r="P5952" t="s">
        <v>45</v>
      </c>
      <c r="Q5952" t="s">
        <v>6448</v>
      </c>
    </row>
    <row r="5953" spans="1:17" x14ac:dyDescent="0.25">
      <c r="A5953" t="s">
        <v>12818</v>
      </c>
      <c r="B5953" t="s">
        <v>44</v>
      </c>
      <c r="C5953">
        <v>5</v>
      </c>
      <c r="D5953" t="s">
        <v>18</v>
      </c>
      <c r="E5953" t="s">
        <v>37</v>
      </c>
      <c r="F5953" s="1">
        <v>0.45833333333333331</v>
      </c>
      <c r="G5953" t="s">
        <v>9170</v>
      </c>
      <c r="H5953" t="s">
        <v>38</v>
      </c>
      <c r="I5953">
        <v>60</v>
      </c>
      <c r="J5953">
        <v>25</v>
      </c>
      <c r="K5953" s="4">
        <v>1.1101100011111E+43</v>
      </c>
      <c r="L5953" t="s">
        <v>11535</v>
      </c>
      <c r="M5953" t="s">
        <v>24</v>
      </c>
      <c r="N5953" t="s">
        <v>9286</v>
      </c>
      <c r="O5953" t="s">
        <v>25</v>
      </c>
      <c r="P5953" t="s">
        <v>45</v>
      </c>
      <c r="Q5953" t="s">
        <v>6449</v>
      </c>
    </row>
    <row r="5954" spans="1:17" x14ac:dyDescent="0.25">
      <c r="A5954" t="s">
        <v>12820</v>
      </c>
      <c r="B5954" t="s">
        <v>36</v>
      </c>
      <c r="C5954">
        <v>1</v>
      </c>
      <c r="D5954" t="s">
        <v>18</v>
      </c>
      <c r="E5954" t="s">
        <v>42</v>
      </c>
      <c r="F5954" s="1">
        <v>0.64583333333333337</v>
      </c>
      <c r="G5954" t="s">
        <v>9186</v>
      </c>
      <c r="H5954" t="s">
        <v>3997</v>
      </c>
      <c r="I5954">
        <v>60</v>
      </c>
      <c r="J5954">
        <v>23</v>
      </c>
      <c r="K5954" s="4">
        <v>9.9999999999999995E+48</v>
      </c>
      <c r="L5954" t="s">
        <v>38</v>
      </c>
      <c r="M5954" t="s">
        <v>24</v>
      </c>
      <c r="N5954" t="s">
        <v>9286</v>
      </c>
      <c r="O5954" t="s">
        <v>311</v>
      </c>
      <c r="P5954" t="s">
        <v>39</v>
      </c>
      <c r="Q5954" t="s">
        <v>6450</v>
      </c>
    </row>
    <row r="5955" spans="1:17" x14ac:dyDescent="0.25">
      <c r="A5955" t="s">
        <v>12820</v>
      </c>
      <c r="B5955" t="s">
        <v>41</v>
      </c>
      <c r="C5955">
        <v>1</v>
      </c>
      <c r="D5955" t="s">
        <v>18</v>
      </c>
      <c r="E5955" t="s">
        <v>42</v>
      </c>
      <c r="F5955" s="1">
        <v>0.64583333333333337</v>
      </c>
      <c r="G5955" t="s">
        <v>9186</v>
      </c>
      <c r="H5955" t="s">
        <v>3997</v>
      </c>
      <c r="I5955">
        <v>60</v>
      </c>
      <c r="J5955">
        <v>23</v>
      </c>
      <c r="K5955" s="4">
        <v>9.9999999999999999E+45</v>
      </c>
      <c r="L5955" t="s">
        <v>38</v>
      </c>
      <c r="M5955" t="s">
        <v>24</v>
      </c>
      <c r="N5955" t="s">
        <v>9286</v>
      </c>
      <c r="O5955" t="s">
        <v>311</v>
      </c>
      <c r="P5955" t="s">
        <v>39</v>
      </c>
      <c r="Q5955" t="s">
        <v>6451</v>
      </c>
    </row>
    <row r="5956" spans="1:17" x14ac:dyDescent="0.25">
      <c r="A5956" t="s">
        <v>12820</v>
      </c>
      <c r="B5956" t="s">
        <v>44</v>
      </c>
      <c r="C5956">
        <v>1</v>
      </c>
      <c r="D5956" t="s">
        <v>18</v>
      </c>
      <c r="E5956" t="s">
        <v>42</v>
      </c>
      <c r="F5956" s="1">
        <v>0.54166666666666663</v>
      </c>
      <c r="G5956" t="s">
        <v>9180</v>
      </c>
      <c r="H5956" t="s">
        <v>3997</v>
      </c>
      <c r="I5956">
        <v>60</v>
      </c>
      <c r="J5956">
        <v>9</v>
      </c>
      <c r="K5956" s="4">
        <v>1.1111100000000001E+51</v>
      </c>
      <c r="L5956" t="s">
        <v>38</v>
      </c>
      <c r="M5956" t="s">
        <v>24</v>
      </c>
      <c r="N5956" t="s">
        <v>9286</v>
      </c>
      <c r="O5956" t="s">
        <v>311</v>
      </c>
      <c r="P5956" t="s">
        <v>45</v>
      </c>
      <c r="Q5956" t="s">
        <v>6452</v>
      </c>
    </row>
    <row r="5957" spans="1:17" x14ac:dyDescent="0.25">
      <c r="A5957" t="s">
        <v>12820</v>
      </c>
      <c r="B5957" t="s">
        <v>44</v>
      </c>
      <c r="C5957">
        <v>2</v>
      </c>
      <c r="D5957" t="s">
        <v>18</v>
      </c>
      <c r="E5957" t="s">
        <v>42</v>
      </c>
      <c r="F5957" s="1">
        <v>0.58333333333333337</v>
      </c>
      <c r="G5957" t="s">
        <v>9180</v>
      </c>
      <c r="H5957" t="s">
        <v>3997</v>
      </c>
      <c r="I5957">
        <v>60</v>
      </c>
      <c r="J5957">
        <v>5</v>
      </c>
      <c r="K5957" s="4">
        <v>1.1111100000000001E+51</v>
      </c>
      <c r="L5957" t="s">
        <v>38</v>
      </c>
      <c r="M5957" t="s">
        <v>24</v>
      </c>
      <c r="N5957" t="s">
        <v>9286</v>
      </c>
      <c r="O5957" t="s">
        <v>311</v>
      </c>
      <c r="P5957" t="s">
        <v>45</v>
      </c>
      <c r="Q5957" t="s">
        <v>6453</v>
      </c>
    </row>
    <row r="5958" spans="1:17" x14ac:dyDescent="0.25">
      <c r="A5958" t="s">
        <v>12821</v>
      </c>
      <c r="B5958" t="s">
        <v>17</v>
      </c>
      <c r="C5958">
        <v>1</v>
      </c>
      <c r="D5958" t="s">
        <v>18</v>
      </c>
      <c r="E5958" t="s">
        <v>29</v>
      </c>
      <c r="F5958" s="1">
        <v>0.5</v>
      </c>
      <c r="G5958" t="s">
        <v>9358</v>
      </c>
      <c r="H5958" t="s">
        <v>11539</v>
      </c>
      <c r="I5958">
        <v>60</v>
      </c>
      <c r="J5958">
        <v>72</v>
      </c>
      <c r="K5958" s="4">
        <v>1.1111100111111E+24</v>
      </c>
      <c r="L5958" t="s">
        <v>11540</v>
      </c>
      <c r="M5958" t="s">
        <v>24</v>
      </c>
      <c r="N5958" t="s">
        <v>9286</v>
      </c>
      <c r="O5958" t="s">
        <v>66</v>
      </c>
      <c r="P5958" t="s">
        <v>20</v>
      </c>
      <c r="Q5958" t="s">
        <v>6454</v>
      </c>
    </row>
    <row r="5959" spans="1:17" x14ac:dyDescent="0.25">
      <c r="A5959" t="s">
        <v>12821</v>
      </c>
      <c r="B5959" t="s">
        <v>28</v>
      </c>
      <c r="C5959">
        <v>1</v>
      </c>
      <c r="D5959" t="s">
        <v>18</v>
      </c>
      <c r="E5959" t="s">
        <v>42</v>
      </c>
      <c r="F5959" s="1">
        <v>0.625</v>
      </c>
      <c r="G5959" t="s">
        <v>9167</v>
      </c>
      <c r="H5959" t="s">
        <v>12822</v>
      </c>
      <c r="I5959">
        <v>60</v>
      </c>
      <c r="J5959">
        <v>74</v>
      </c>
      <c r="K5959" s="4">
        <v>1.111100111111E+23</v>
      </c>
      <c r="L5959" t="s">
        <v>11540</v>
      </c>
      <c r="M5959" t="s">
        <v>24</v>
      </c>
      <c r="N5959" t="s">
        <v>9286</v>
      </c>
      <c r="O5959" t="s">
        <v>66</v>
      </c>
      <c r="P5959" t="s">
        <v>20</v>
      </c>
      <c r="Q5959" t="s">
        <v>6455</v>
      </c>
    </row>
    <row r="5960" spans="1:17" x14ac:dyDescent="0.25">
      <c r="A5960" t="s">
        <v>12821</v>
      </c>
      <c r="B5960" t="s">
        <v>44</v>
      </c>
      <c r="C5960">
        <v>1</v>
      </c>
      <c r="D5960" t="s">
        <v>18</v>
      </c>
      <c r="E5960" t="s">
        <v>33</v>
      </c>
      <c r="F5960" s="1">
        <v>0.45833333333333331</v>
      </c>
      <c r="G5960" t="s">
        <v>11542</v>
      </c>
      <c r="H5960" t="s">
        <v>38</v>
      </c>
      <c r="I5960">
        <v>60</v>
      </c>
      <c r="J5960">
        <v>0</v>
      </c>
      <c r="K5960" s="4">
        <v>1.111100111111E+23</v>
      </c>
      <c r="L5960" t="s">
        <v>11540</v>
      </c>
      <c r="M5960" t="s">
        <v>24</v>
      </c>
      <c r="N5960" t="s">
        <v>9286</v>
      </c>
      <c r="O5960" t="s">
        <v>66</v>
      </c>
      <c r="P5960" t="s">
        <v>45</v>
      </c>
      <c r="Q5960" t="s">
        <v>6456</v>
      </c>
    </row>
    <row r="5961" spans="1:17" x14ac:dyDescent="0.25">
      <c r="A5961" t="s">
        <v>12821</v>
      </c>
      <c r="B5961" t="s">
        <v>44</v>
      </c>
      <c r="C5961">
        <v>3</v>
      </c>
      <c r="D5961" t="s">
        <v>18</v>
      </c>
      <c r="E5961" t="s">
        <v>42</v>
      </c>
      <c r="F5961" s="1">
        <v>0.58333333333333337</v>
      </c>
      <c r="G5961" t="s">
        <v>11542</v>
      </c>
      <c r="H5961" t="s">
        <v>38</v>
      </c>
      <c r="I5961">
        <v>60</v>
      </c>
      <c r="J5961">
        <v>27</v>
      </c>
      <c r="K5961" s="4">
        <v>1.111100111111E+23</v>
      </c>
      <c r="L5961" t="s">
        <v>11540</v>
      </c>
      <c r="M5961" t="s">
        <v>24</v>
      </c>
      <c r="N5961" t="s">
        <v>9286</v>
      </c>
      <c r="O5961" t="s">
        <v>66</v>
      </c>
      <c r="P5961" t="s">
        <v>45</v>
      </c>
      <c r="Q5961" t="s">
        <v>6457</v>
      </c>
    </row>
    <row r="5962" spans="1:17" x14ac:dyDescent="0.25">
      <c r="A5962" t="s">
        <v>12821</v>
      </c>
      <c r="B5962" t="s">
        <v>44</v>
      </c>
      <c r="C5962">
        <v>4</v>
      </c>
      <c r="D5962" t="s">
        <v>18</v>
      </c>
      <c r="E5962" t="s">
        <v>37</v>
      </c>
      <c r="F5962" s="1">
        <v>0.41666666666666669</v>
      </c>
      <c r="G5962" t="s">
        <v>11542</v>
      </c>
      <c r="H5962" t="s">
        <v>38</v>
      </c>
      <c r="I5962">
        <v>60</v>
      </c>
      <c r="J5962">
        <v>26</v>
      </c>
      <c r="K5962" s="4">
        <v>1.111100111111E+23</v>
      </c>
      <c r="L5962" t="s">
        <v>11540</v>
      </c>
      <c r="M5962" t="s">
        <v>24</v>
      </c>
      <c r="N5962" t="s">
        <v>9286</v>
      </c>
      <c r="O5962" t="s">
        <v>66</v>
      </c>
      <c r="P5962" t="s">
        <v>45</v>
      </c>
      <c r="Q5962" t="s">
        <v>6458</v>
      </c>
    </row>
    <row r="5963" spans="1:17" x14ac:dyDescent="0.25">
      <c r="A5963" t="s">
        <v>12821</v>
      </c>
      <c r="B5963" t="s">
        <v>44</v>
      </c>
      <c r="C5963">
        <v>5</v>
      </c>
      <c r="D5963" t="s">
        <v>18</v>
      </c>
      <c r="E5963" t="s">
        <v>37</v>
      </c>
      <c r="F5963" s="1">
        <v>0.45833333333333331</v>
      </c>
      <c r="G5963" t="s">
        <v>11542</v>
      </c>
      <c r="H5963" t="s">
        <v>38</v>
      </c>
      <c r="I5963">
        <v>60</v>
      </c>
      <c r="J5963">
        <v>10</v>
      </c>
      <c r="K5963" s="4">
        <v>1.111100111111E+23</v>
      </c>
      <c r="L5963" t="s">
        <v>11540</v>
      </c>
      <c r="M5963" t="s">
        <v>24</v>
      </c>
      <c r="N5963" t="s">
        <v>9286</v>
      </c>
      <c r="O5963" t="s">
        <v>66</v>
      </c>
      <c r="P5963" t="s">
        <v>45</v>
      </c>
      <c r="Q5963" t="s">
        <v>6459</v>
      </c>
    </row>
    <row r="5964" spans="1:17" x14ac:dyDescent="0.25">
      <c r="A5964" t="s">
        <v>12823</v>
      </c>
      <c r="B5964" t="s">
        <v>17</v>
      </c>
      <c r="C5964">
        <v>1</v>
      </c>
      <c r="D5964" t="s">
        <v>1189</v>
      </c>
      <c r="E5964" t="s">
        <v>29</v>
      </c>
      <c r="F5964" s="1">
        <v>0.5</v>
      </c>
      <c r="G5964" t="s">
        <v>9358</v>
      </c>
      <c r="H5964" t="s">
        <v>11539</v>
      </c>
      <c r="I5964">
        <v>60</v>
      </c>
      <c r="J5964">
        <v>13</v>
      </c>
      <c r="K5964" s="4">
        <v>1.1111100111111E+24</v>
      </c>
      <c r="L5964" t="s">
        <v>11540</v>
      </c>
      <c r="M5964" t="s">
        <v>24</v>
      </c>
      <c r="N5964" t="s">
        <v>9286</v>
      </c>
      <c r="O5964" t="s">
        <v>66</v>
      </c>
      <c r="P5964" t="s">
        <v>20</v>
      </c>
      <c r="Q5964" t="s">
        <v>6460</v>
      </c>
    </row>
    <row r="5965" spans="1:17" x14ac:dyDescent="0.25">
      <c r="A5965" t="s">
        <v>12823</v>
      </c>
      <c r="B5965" t="s">
        <v>28</v>
      </c>
      <c r="C5965">
        <v>1</v>
      </c>
      <c r="D5965" t="s">
        <v>1189</v>
      </c>
      <c r="E5965" t="s">
        <v>42</v>
      </c>
      <c r="F5965" s="1">
        <v>0.625</v>
      </c>
      <c r="G5965" t="s">
        <v>9167</v>
      </c>
      <c r="H5965" t="s">
        <v>12822</v>
      </c>
      <c r="I5965">
        <v>60</v>
      </c>
      <c r="J5965">
        <v>13</v>
      </c>
      <c r="K5965" s="4">
        <v>1.111100111111E+23</v>
      </c>
      <c r="L5965" t="s">
        <v>11540</v>
      </c>
      <c r="M5965" t="s">
        <v>24</v>
      </c>
      <c r="N5965" t="s">
        <v>9286</v>
      </c>
      <c r="O5965" t="s">
        <v>66</v>
      </c>
      <c r="P5965" t="s">
        <v>20</v>
      </c>
      <c r="Q5965" t="s">
        <v>6461</v>
      </c>
    </row>
    <row r="5966" spans="1:17" x14ac:dyDescent="0.25">
      <c r="A5966" t="s">
        <v>12823</v>
      </c>
      <c r="B5966" t="s">
        <v>44</v>
      </c>
      <c r="C5966">
        <v>1</v>
      </c>
      <c r="D5966" t="s">
        <v>1189</v>
      </c>
      <c r="E5966" t="s">
        <v>33</v>
      </c>
      <c r="F5966" s="1">
        <v>0.45833333333333331</v>
      </c>
      <c r="G5966" t="s">
        <v>11542</v>
      </c>
      <c r="H5966" t="s">
        <v>38</v>
      </c>
      <c r="I5966">
        <v>60</v>
      </c>
      <c r="J5966">
        <v>0</v>
      </c>
      <c r="K5966" s="4">
        <v>1.111100111111E+23</v>
      </c>
      <c r="L5966" t="s">
        <v>11540</v>
      </c>
      <c r="M5966" t="s">
        <v>24</v>
      </c>
      <c r="N5966" t="s">
        <v>9286</v>
      </c>
      <c r="O5966" t="s">
        <v>66</v>
      </c>
      <c r="P5966" t="s">
        <v>45</v>
      </c>
      <c r="Q5966" t="s">
        <v>6462</v>
      </c>
    </row>
    <row r="5967" spans="1:17" x14ac:dyDescent="0.25">
      <c r="A5967" t="s">
        <v>12823</v>
      </c>
      <c r="B5967" t="s">
        <v>44</v>
      </c>
      <c r="C5967">
        <v>3</v>
      </c>
      <c r="D5967" t="s">
        <v>1189</v>
      </c>
      <c r="E5967" t="s">
        <v>42</v>
      </c>
      <c r="F5967" s="1">
        <v>0.58333333333333337</v>
      </c>
      <c r="G5967" t="s">
        <v>11542</v>
      </c>
      <c r="H5967" t="s">
        <v>38</v>
      </c>
      <c r="I5967">
        <v>60</v>
      </c>
      <c r="J5967">
        <v>0</v>
      </c>
      <c r="K5967" s="4">
        <v>1.111100111111E+23</v>
      </c>
      <c r="L5967" t="s">
        <v>11540</v>
      </c>
      <c r="M5967" t="s">
        <v>24</v>
      </c>
      <c r="N5967" t="s">
        <v>9286</v>
      </c>
      <c r="O5967" t="s">
        <v>66</v>
      </c>
      <c r="P5967" t="s">
        <v>45</v>
      </c>
      <c r="Q5967" t="s">
        <v>6463</v>
      </c>
    </row>
    <row r="5968" spans="1:17" x14ac:dyDescent="0.25">
      <c r="A5968" t="s">
        <v>12823</v>
      </c>
      <c r="B5968" t="s">
        <v>44</v>
      </c>
      <c r="C5968">
        <v>4</v>
      </c>
      <c r="D5968" t="s">
        <v>1189</v>
      </c>
      <c r="E5968" t="s">
        <v>37</v>
      </c>
      <c r="F5968" s="1">
        <v>0.41666666666666669</v>
      </c>
      <c r="G5968" t="s">
        <v>11542</v>
      </c>
      <c r="H5968" t="s">
        <v>38</v>
      </c>
      <c r="I5968">
        <v>60</v>
      </c>
      <c r="J5968">
        <v>0</v>
      </c>
      <c r="K5968" s="4">
        <v>1.111100111111E+23</v>
      </c>
      <c r="L5968" t="s">
        <v>11540</v>
      </c>
      <c r="M5968" t="s">
        <v>24</v>
      </c>
      <c r="N5968" t="s">
        <v>9286</v>
      </c>
      <c r="O5968" t="s">
        <v>66</v>
      </c>
      <c r="P5968" t="s">
        <v>45</v>
      </c>
      <c r="Q5968" t="s">
        <v>6464</v>
      </c>
    </row>
    <row r="5969" spans="1:17" x14ac:dyDescent="0.25">
      <c r="A5969" t="s">
        <v>12823</v>
      </c>
      <c r="B5969" t="s">
        <v>44</v>
      </c>
      <c r="C5969">
        <v>5</v>
      </c>
      <c r="D5969" t="s">
        <v>1189</v>
      </c>
      <c r="E5969" t="s">
        <v>37</v>
      </c>
      <c r="F5969" s="1">
        <v>0.45833333333333331</v>
      </c>
      <c r="G5969" t="s">
        <v>11542</v>
      </c>
      <c r="H5969" t="s">
        <v>38</v>
      </c>
      <c r="I5969">
        <v>60</v>
      </c>
      <c r="J5969">
        <v>0</v>
      </c>
      <c r="K5969" s="4">
        <v>1.111100111111E+23</v>
      </c>
      <c r="L5969" t="s">
        <v>11540</v>
      </c>
      <c r="M5969" t="s">
        <v>24</v>
      </c>
      <c r="N5969" t="s">
        <v>9286</v>
      </c>
      <c r="O5969" t="s">
        <v>66</v>
      </c>
      <c r="P5969" t="s">
        <v>45</v>
      </c>
      <c r="Q5969" t="s">
        <v>6465</v>
      </c>
    </row>
    <row r="5970" spans="1:17" x14ac:dyDescent="0.25">
      <c r="A5970" t="s">
        <v>12824</v>
      </c>
      <c r="B5970" t="s">
        <v>17</v>
      </c>
      <c r="C5970">
        <v>1</v>
      </c>
      <c r="D5970" t="s">
        <v>18</v>
      </c>
      <c r="E5970" t="s">
        <v>19</v>
      </c>
      <c r="F5970" s="1">
        <v>0.58333333333333337</v>
      </c>
      <c r="G5970" t="s">
        <v>11786</v>
      </c>
      <c r="H5970" t="s">
        <v>11787</v>
      </c>
      <c r="I5970">
        <v>120</v>
      </c>
      <c r="J5970">
        <v>18</v>
      </c>
      <c r="K5970" s="4">
        <v>1.1111100111111E+24</v>
      </c>
      <c r="L5970" t="s">
        <v>11788</v>
      </c>
      <c r="M5970" t="s">
        <v>24</v>
      </c>
      <c r="N5970" t="s">
        <v>9286</v>
      </c>
      <c r="O5970" t="s">
        <v>66</v>
      </c>
      <c r="P5970" t="s">
        <v>20</v>
      </c>
      <c r="Q5970" t="s">
        <v>6466</v>
      </c>
    </row>
    <row r="5971" spans="1:17" x14ac:dyDescent="0.25">
      <c r="A5971" t="s">
        <v>12824</v>
      </c>
      <c r="B5971" t="s">
        <v>44</v>
      </c>
      <c r="C5971" t="s">
        <v>411</v>
      </c>
      <c r="D5971" t="s">
        <v>18</v>
      </c>
      <c r="E5971" t="s">
        <v>37</v>
      </c>
      <c r="F5971" s="1">
        <v>0.375</v>
      </c>
      <c r="G5971" t="s">
        <v>9195</v>
      </c>
      <c r="H5971" t="s">
        <v>12825</v>
      </c>
      <c r="I5971">
        <v>60</v>
      </c>
      <c r="J5971">
        <v>10</v>
      </c>
      <c r="K5971" s="4">
        <v>1.111100111111E+23</v>
      </c>
      <c r="L5971" t="s">
        <v>11788</v>
      </c>
      <c r="M5971" t="s">
        <v>24</v>
      </c>
      <c r="N5971" t="s">
        <v>9286</v>
      </c>
      <c r="O5971" t="s">
        <v>66</v>
      </c>
      <c r="P5971" t="s">
        <v>45</v>
      </c>
      <c r="Q5971" t="s">
        <v>6467</v>
      </c>
    </row>
    <row r="5972" spans="1:17" x14ac:dyDescent="0.25">
      <c r="A5972" t="s">
        <v>12824</v>
      </c>
      <c r="B5972" t="s">
        <v>44</v>
      </c>
      <c r="C5972" t="s">
        <v>413</v>
      </c>
      <c r="D5972" t="s">
        <v>18</v>
      </c>
      <c r="E5972" t="s">
        <v>37</v>
      </c>
      <c r="F5972" s="1">
        <v>0.5</v>
      </c>
      <c r="G5972" t="s">
        <v>9301</v>
      </c>
      <c r="H5972" t="s">
        <v>12825</v>
      </c>
      <c r="I5972">
        <v>60</v>
      </c>
      <c r="J5972">
        <v>10</v>
      </c>
      <c r="K5972" s="4">
        <v>1.111100111111E+23</v>
      </c>
      <c r="L5972" t="s">
        <v>12826</v>
      </c>
      <c r="M5972" t="s">
        <v>24</v>
      </c>
      <c r="N5972" t="s">
        <v>9286</v>
      </c>
      <c r="O5972" t="s">
        <v>66</v>
      </c>
      <c r="P5972" t="s">
        <v>45</v>
      </c>
      <c r="Q5972" t="s">
        <v>6467</v>
      </c>
    </row>
    <row r="5973" spans="1:17" x14ac:dyDescent="0.25">
      <c r="A5973" t="s">
        <v>12827</v>
      </c>
      <c r="B5973" t="s">
        <v>405</v>
      </c>
      <c r="C5973">
        <v>1</v>
      </c>
      <c r="D5973" t="s">
        <v>18</v>
      </c>
      <c r="E5973" t="s">
        <v>42</v>
      </c>
      <c r="F5973" s="1">
        <v>0.5</v>
      </c>
      <c r="G5973" t="s">
        <v>11542</v>
      </c>
      <c r="H5973" t="s">
        <v>3997</v>
      </c>
      <c r="I5973">
        <v>120</v>
      </c>
      <c r="J5973">
        <v>15</v>
      </c>
      <c r="K5973" s="4">
        <v>1.1111100111111E+24</v>
      </c>
      <c r="L5973" t="s">
        <v>11544</v>
      </c>
      <c r="M5973" t="s">
        <v>24</v>
      </c>
      <c r="N5973" t="s">
        <v>9286</v>
      </c>
      <c r="O5973" t="s">
        <v>66</v>
      </c>
      <c r="P5973" t="s">
        <v>395</v>
      </c>
      <c r="Q5973" t="s">
        <v>6468</v>
      </c>
    </row>
    <row r="5974" spans="1:17" x14ac:dyDescent="0.25">
      <c r="A5974" t="s">
        <v>12827</v>
      </c>
      <c r="B5974" t="s">
        <v>17</v>
      </c>
      <c r="C5974">
        <v>1</v>
      </c>
      <c r="D5974" t="s">
        <v>18</v>
      </c>
      <c r="E5974" t="s">
        <v>29</v>
      </c>
      <c r="F5974" s="1">
        <v>0.45833333333333331</v>
      </c>
      <c r="G5974" t="s">
        <v>9195</v>
      </c>
      <c r="H5974" t="s">
        <v>3997</v>
      </c>
      <c r="I5974">
        <v>60</v>
      </c>
      <c r="J5974">
        <v>16</v>
      </c>
      <c r="K5974" s="4">
        <v>1.1111100111111E+24</v>
      </c>
      <c r="L5974" t="s">
        <v>11544</v>
      </c>
      <c r="M5974" t="s">
        <v>24</v>
      </c>
      <c r="N5974" t="s">
        <v>9286</v>
      </c>
      <c r="O5974" t="s">
        <v>66</v>
      </c>
      <c r="P5974" t="s">
        <v>20</v>
      </c>
      <c r="Q5974" t="s">
        <v>6469</v>
      </c>
    </row>
    <row r="5975" spans="1:17" x14ac:dyDescent="0.25">
      <c r="A5975" t="s">
        <v>12828</v>
      </c>
      <c r="B5975" t="s">
        <v>391</v>
      </c>
      <c r="C5975">
        <v>1</v>
      </c>
      <c r="D5975" t="s">
        <v>18</v>
      </c>
      <c r="E5975" t="s">
        <v>37</v>
      </c>
      <c r="F5975" s="1">
        <v>0.41666666666666669</v>
      </c>
      <c r="G5975" t="s">
        <v>11542</v>
      </c>
      <c r="H5975" t="s">
        <v>3997</v>
      </c>
      <c r="I5975">
        <v>120</v>
      </c>
      <c r="J5975">
        <v>0</v>
      </c>
      <c r="K5975" s="4">
        <v>1.11101100011111E+44</v>
      </c>
      <c r="L5975" t="s">
        <v>12829</v>
      </c>
      <c r="M5975" t="s">
        <v>24</v>
      </c>
      <c r="N5975" t="s">
        <v>9286</v>
      </c>
      <c r="O5975" t="s">
        <v>25</v>
      </c>
      <c r="P5975" t="s">
        <v>9372</v>
      </c>
      <c r="Q5975" t="s">
        <v>6470</v>
      </c>
    </row>
    <row r="5976" spans="1:17" x14ac:dyDescent="0.25">
      <c r="A5976" t="s">
        <v>12828</v>
      </c>
      <c r="B5976" t="s">
        <v>391</v>
      </c>
      <c r="C5976">
        <v>2</v>
      </c>
      <c r="D5976" t="s">
        <v>18</v>
      </c>
      <c r="E5976" t="s">
        <v>33</v>
      </c>
      <c r="F5976" s="1">
        <v>0.375</v>
      </c>
      <c r="G5976" t="s">
        <v>11542</v>
      </c>
      <c r="H5976" t="s">
        <v>3997</v>
      </c>
      <c r="I5976">
        <v>120</v>
      </c>
      <c r="J5976">
        <v>17</v>
      </c>
      <c r="K5976" s="4">
        <v>1.1111110001111099E+44</v>
      </c>
      <c r="L5976" t="s">
        <v>12829</v>
      </c>
      <c r="M5976" t="s">
        <v>24</v>
      </c>
      <c r="N5976" t="s">
        <v>9286</v>
      </c>
      <c r="O5976" t="s">
        <v>25</v>
      </c>
      <c r="P5976" t="s">
        <v>9372</v>
      </c>
      <c r="Q5976" t="s">
        <v>6471</v>
      </c>
    </row>
    <row r="5977" spans="1:17" x14ac:dyDescent="0.25">
      <c r="A5977" t="s">
        <v>12828</v>
      </c>
      <c r="B5977" t="s">
        <v>17</v>
      </c>
      <c r="C5977">
        <v>1</v>
      </c>
      <c r="D5977" t="s">
        <v>18</v>
      </c>
      <c r="E5977" t="s">
        <v>19</v>
      </c>
      <c r="F5977" s="1">
        <v>0.45833333333333331</v>
      </c>
      <c r="G5977" t="s">
        <v>9349</v>
      </c>
      <c r="H5977" t="s">
        <v>3997</v>
      </c>
      <c r="I5977">
        <v>60</v>
      </c>
      <c r="J5977">
        <v>21</v>
      </c>
      <c r="K5977" s="4">
        <v>1.1111010001111099E+44</v>
      </c>
      <c r="L5977" t="s">
        <v>12829</v>
      </c>
      <c r="M5977" t="s">
        <v>24</v>
      </c>
      <c r="N5977" t="s">
        <v>9286</v>
      </c>
      <c r="O5977" t="s">
        <v>25</v>
      </c>
      <c r="P5977" t="s">
        <v>20</v>
      </c>
      <c r="Q5977" t="s">
        <v>6472</v>
      </c>
    </row>
    <row r="5978" spans="1:17" x14ac:dyDescent="0.25">
      <c r="A5978" t="s">
        <v>12830</v>
      </c>
      <c r="B5978" t="s">
        <v>17</v>
      </c>
      <c r="C5978">
        <v>1</v>
      </c>
      <c r="D5978" t="s">
        <v>18</v>
      </c>
      <c r="E5978" t="s">
        <v>19</v>
      </c>
      <c r="F5978" s="1">
        <v>0.5</v>
      </c>
      <c r="G5978" t="s">
        <v>9208</v>
      </c>
      <c r="H5978" t="s">
        <v>4011</v>
      </c>
      <c r="I5978">
        <v>120</v>
      </c>
      <c r="J5978">
        <v>22</v>
      </c>
      <c r="K5978" s="4">
        <v>1.1111100111111E+24</v>
      </c>
      <c r="L5978" t="s">
        <v>12831</v>
      </c>
      <c r="M5978" t="s">
        <v>24</v>
      </c>
      <c r="N5978" t="s">
        <v>9286</v>
      </c>
      <c r="O5978" t="s">
        <v>66</v>
      </c>
      <c r="P5978" t="s">
        <v>20</v>
      </c>
      <c r="Q5978" t="s">
        <v>6473</v>
      </c>
    </row>
    <row r="5979" spans="1:17" x14ac:dyDescent="0.25">
      <c r="A5979" t="s">
        <v>12830</v>
      </c>
      <c r="B5979" t="s">
        <v>28</v>
      </c>
      <c r="C5979">
        <v>1</v>
      </c>
      <c r="D5979" t="s">
        <v>18</v>
      </c>
      <c r="E5979" t="s">
        <v>42</v>
      </c>
      <c r="F5979" s="1">
        <v>0.41666666666666669</v>
      </c>
      <c r="G5979" t="s">
        <v>9198</v>
      </c>
      <c r="H5979" t="s">
        <v>4011</v>
      </c>
      <c r="I5979">
        <v>60</v>
      </c>
      <c r="J5979">
        <v>21</v>
      </c>
      <c r="K5979" s="4">
        <v>1.1111100111111E+24</v>
      </c>
      <c r="L5979" t="s">
        <v>12831</v>
      </c>
      <c r="M5979" t="s">
        <v>24</v>
      </c>
      <c r="N5979" t="s">
        <v>9286</v>
      </c>
      <c r="O5979" t="s">
        <v>66</v>
      </c>
      <c r="P5979" t="s">
        <v>20</v>
      </c>
      <c r="Q5979" t="s">
        <v>6474</v>
      </c>
    </row>
    <row r="5980" spans="1:17" x14ac:dyDescent="0.25">
      <c r="A5980" t="s">
        <v>12832</v>
      </c>
      <c r="B5980" t="s">
        <v>17</v>
      </c>
      <c r="C5980">
        <v>1</v>
      </c>
      <c r="D5980" t="s">
        <v>18</v>
      </c>
      <c r="E5980" t="s">
        <v>19</v>
      </c>
      <c r="F5980" s="1">
        <v>0.54166666666666663</v>
      </c>
      <c r="G5980" t="s">
        <v>9159</v>
      </c>
      <c r="H5980" t="s">
        <v>3999</v>
      </c>
      <c r="I5980">
        <v>120</v>
      </c>
      <c r="J5980">
        <v>21</v>
      </c>
      <c r="K5980" s="4">
        <v>1.1111010001111099E+44</v>
      </c>
      <c r="L5980" t="s">
        <v>12833</v>
      </c>
      <c r="M5980" t="s">
        <v>24</v>
      </c>
      <c r="N5980" t="s">
        <v>9286</v>
      </c>
      <c r="O5980" t="s">
        <v>25</v>
      </c>
      <c r="P5980" t="s">
        <v>20</v>
      </c>
      <c r="Q5980" t="s">
        <v>6475</v>
      </c>
    </row>
    <row r="5981" spans="1:17" x14ac:dyDescent="0.25">
      <c r="A5981" t="s">
        <v>12832</v>
      </c>
      <c r="B5981" t="s">
        <v>28</v>
      </c>
      <c r="C5981">
        <v>1</v>
      </c>
      <c r="D5981" t="s">
        <v>18</v>
      </c>
      <c r="E5981" t="s">
        <v>42</v>
      </c>
      <c r="F5981" s="1">
        <v>0.45833333333333331</v>
      </c>
      <c r="G5981" t="s">
        <v>9247</v>
      </c>
      <c r="H5981" t="s">
        <v>3999</v>
      </c>
      <c r="I5981">
        <v>60</v>
      </c>
      <c r="J5981">
        <v>21</v>
      </c>
      <c r="K5981" s="4">
        <v>1.1111110001111099E+44</v>
      </c>
      <c r="L5981" t="s">
        <v>12833</v>
      </c>
      <c r="M5981" t="s">
        <v>24</v>
      </c>
      <c r="N5981" t="s">
        <v>9286</v>
      </c>
      <c r="O5981" t="s">
        <v>25</v>
      </c>
      <c r="P5981" t="s">
        <v>20</v>
      </c>
      <c r="Q5981" t="s">
        <v>6476</v>
      </c>
    </row>
    <row r="5982" spans="1:17" x14ac:dyDescent="0.25">
      <c r="A5982" t="s">
        <v>12834</v>
      </c>
      <c r="B5982" t="s">
        <v>17</v>
      </c>
      <c r="C5982">
        <v>1</v>
      </c>
      <c r="D5982" t="s">
        <v>18</v>
      </c>
      <c r="E5982" t="s">
        <v>29</v>
      </c>
      <c r="F5982" s="1">
        <v>0.58333333333333337</v>
      </c>
      <c r="G5982" t="s">
        <v>10952</v>
      </c>
      <c r="H5982" t="s">
        <v>3999</v>
      </c>
      <c r="I5982">
        <v>120</v>
      </c>
      <c r="J5982">
        <v>22</v>
      </c>
      <c r="K5982" s="4">
        <v>1.1111100000000001E+51</v>
      </c>
      <c r="L5982" t="s">
        <v>12835</v>
      </c>
      <c r="M5982" t="s">
        <v>24</v>
      </c>
      <c r="N5982" t="s">
        <v>9286</v>
      </c>
      <c r="O5982" t="s">
        <v>311</v>
      </c>
      <c r="P5982" t="s">
        <v>20</v>
      </c>
      <c r="Q5982" t="s">
        <v>6477</v>
      </c>
    </row>
    <row r="5983" spans="1:17" x14ac:dyDescent="0.25">
      <c r="A5983" t="s">
        <v>12834</v>
      </c>
      <c r="B5983" t="s">
        <v>28</v>
      </c>
      <c r="C5983">
        <v>1</v>
      </c>
      <c r="D5983" t="s">
        <v>18</v>
      </c>
      <c r="E5983" t="s">
        <v>42</v>
      </c>
      <c r="F5983" s="1">
        <v>0.58333333333333337</v>
      </c>
      <c r="G5983" t="s">
        <v>10952</v>
      </c>
      <c r="H5983" t="s">
        <v>3999</v>
      </c>
      <c r="I5983">
        <v>60</v>
      </c>
      <c r="J5983">
        <v>22</v>
      </c>
      <c r="K5983" s="4">
        <v>1.1111100000000001E+51</v>
      </c>
      <c r="L5983" t="s">
        <v>12835</v>
      </c>
      <c r="M5983" t="s">
        <v>24</v>
      </c>
      <c r="N5983" t="s">
        <v>9286</v>
      </c>
      <c r="O5983" t="s">
        <v>311</v>
      </c>
      <c r="P5983" t="s">
        <v>20</v>
      </c>
      <c r="Q5983" t="s">
        <v>6478</v>
      </c>
    </row>
    <row r="5984" spans="1:17" x14ac:dyDescent="0.25">
      <c r="A5984" t="s">
        <v>12834</v>
      </c>
      <c r="B5984" t="s">
        <v>44</v>
      </c>
      <c r="C5984">
        <v>1</v>
      </c>
      <c r="D5984" t="s">
        <v>18</v>
      </c>
      <c r="E5984" t="s">
        <v>42</v>
      </c>
      <c r="F5984" s="1">
        <v>0.625</v>
      </c>
      <c r="G5984" t="s">
        <v>10952</v>
      </c>
      <c r="H5984" t="s">
        <v>3999</v>
      </c>
      <c r="I5984">
        <v>60</v>
      </c>
      <c r="J5984">
        <v>22</v>
      </c>
      <c r="K5984" s="4">
        <v>1.1111100000000001E+51</v>
      </c>
      <c r="L5984" t="s">
        <v>12835</v>
      </c>
      <c r="M5984" t="s">
        <v>24</v>
      </c>
      <c r="N5984" t="s">
        <v>9286</v>
      </c>
      <c r="O5984" t="s">
        <v>311</v>
      </c>
      <c r="P5984" t="s">
        <v>45</v>
      </c>
      <c r="Q5984" t="s">
        <v>6479</v>
      </c>
    </row>
    <row r="5985" spans="1:17" x14ac:dyDescent="0.25">
      <c r="A5985" t="s">
        <v>12836</v>
      </c>
      <c r="B5985" t="s">
        <v>17</v>
      </c>
      <c r="C5985">
        <v>1</v>
      </c>
      <c r="D5985" t="s">
        <v>18</v>
      </c>
      <c r="E5985" t="s">
        <v>19</v>
      </c>
      <c r="F5985" s="1">
        <v>0.375</v>
      </c>
      <c r="G5985" t="s">
        <v>9354</v>
      </c>
      <c r="H5985" t="s">
        <v>4011</v>
      </c>
      <c r="I5985">
        <v>120</v>
      </c>
      <c r="J5985">
        <v>78</v>
      </c>
      <c r="K5985" s="4">
        <v>1.1111010001111099E+44</v>
      </c>
      <c r="L5985" t="s">
        <v>12837</v>
      </c>
      <c r="M5985" t="s">
        <v>24</v>
      </c>
      <c r="N5985" t="s">
        <v>9286</v>
      </c>
      <c r="O5985" t="s">
        <v>25</v>
      </c>
      <c r="P5985" t="s">
        <v>20</v>
      </c>
      <c r="Q5985" t="s">
        <v>6480</v>
      </c>
    </row>
    <row r="5986" spans="1:17" x14ac:dyDescent="0.25">
      <c r="A5986" t="s">
        <v>12836</v>
      </c>
      <c r="B5986" t="s">
        <v>44</v>
      </c>
      <c r="C5986">
        <v>1</v>
      </c>
      <c r="D5986" t="s">
        <v>18</v>
      </c>
      <c r="E5986" t="s">
        <v>42</v>
      </c>
      <c r="F5986" s="1">
        <v>0.5</v>
      </c>
      <c r="G5986" t="s">
        <v>9197</v>
      </c>
      <c r="H5986" t="s">
        <v>4011</v>
      </c>
      <c r="I5986">
        <v>60</v>
      </c>
      <c r="J5986">
        <v>25</v>
      </c>
      <c r="K5986" s="4">
        <v>1.1111110001111099E+44</v>
      </c>
      <c r="L5986" t="s">
        <v>12837</v>
      </c>
      <c r="M5986" t="s">
        <v>24</v>
      </c>
      <c r="N5986" t="s">
        <v>9286</v>
      </c>
      <c r="O5986" t="s">
        <v>25</v>
      </c>
      <c r="P5986" t="s">
        <v>45</v>
      </c>
      <c r="Q5986" t="s">
        <v>6481</v>
      </c>
    </row>
    <row r="5987" spans="1:17" x14ac:dyDescent="0.25">
      <c r="A5987" t="s">
        <v>12836</v>
      </c>
      <c r="B5987" t="s">
        <v>44</v>
      </c>
      <c r="C5987">
        <v>2</v>
      </c>
      <c r="D5987" t="s">
        <v>18</v>
      </c>
      <c r="E5987" t="s">
        <v>42</v>
      </c>
      <c r="F5987" s="1">
        <v>0.54166666666666663</v>
      </c>
      <c r="G5987" t="s">
        <v>9197</v>
      </c>
      <c r="H5987" t="s">
        <v>4011</v>
      </c>
      <c r="I5987">
        <v>60</v>
      </c>
      <c r="J5987">
        <v>25</v>
      </c>
      <c r="K5987" s="4">
        <v>1.1111110001111099E+44</v>
      </c>
      <c r="L5987" t="s">
        <v>12837</v>
      </c>
      <c r="M5987" t="s">
        <v>24</v>
      </c>
      <c r="N5987" t="s">
        <v>9286</v>
      </c>
      <c r="O5987" t="s">
        <v>25</v>
      </c>
      <c r="P5987" t="s">
        <v>45</v>
      </c>
      <c r="Q5987" t="s">
        <v>6482</v>
      </c>
    </row>
    <row r="5988" spans="1:17" x14ac:dyDescent="0.25">
      <c r="A5988" t="s">
        <v>12836</v>
      </c>
      <c r="B5988" t="s">
        <v>44</v>
      </c>
      <c r="C5988">
        <v>3</v>
      </c>
      <c r="D5988" t="s">
        <v>18</v>
      </c>
      <c r="E5988" t="s">
        <v>33</v>
      </c>
      <c r="F5988" s="1">
        <v>0.5</v>
      </c>
      <c r="G5988" t="s">
        <v>9221</v>
      </c>
      <c r="H5988" t="s">
        <v>4011</v>
      </c>
      <c r="I5988">
        <v>60</v>
      </c>
      <c r="J5988">
        <v>23</v>
      </c>
      <c r="K5988" s="4">
        <v>1.1111110001111099E+44</v>
      </c>
      <c r="L5988" t="s">
        <v>12837</v>
      </c>
      <c r="M5988" t="s">
        <v>24</v>
      </c>
      <c r="N5988" t="s">
        <v>9286</v>
      </c>
      <c r="O5988" t="s">
        <v>25</v>
      </c>
      <c r="P5988" t="s">
        <v>45</v>
      </c>
      <c r="Q5988" t="s">
        <v>6483</v>
      </c>
    </row>
    <row r="5989" spans="1:17" x14ac:dyDescent="0.25">
      <c r="A5989" t="s">
        <v>12836</v>
      </c>
      <c r="B5989" t="s">
        <v>44</v>
      </c>
      <c r="C5989">
        <v>4</v>
      </c>
      <c r="D5989" t="s">
        <v>18</v>
      </c>
      <c r="E5989" t="s">
        <v>33</v>
      </c>
      <c r="F5989" s="1">
        <v>0.54166666666666663</v>
      </c>
      <c r="G5989" t="s">
        <v>9214</v>
      </c>
      <c r="H5989" t="s">
        <v>4011</v>
      </c>
      <c r="I5989">
        <v>60</v>
      </c>
      <c r="J5989">
        <v>6</v>
      </c>
      <c r="K5989" s="4">
        <v>1.1111110001111099E+44</v>
      </c>
      <c r="L5989" t="s">
        <v>12837</v>
      </c>
      <c r="M5989" t="s">
        <v>24</v>
      </c>
      <c r="N5989" t="s">
        <v>9286</v>
      </c>
      <c r="O5989" t="s">
        <v>25</v>
      </c>
      <c r="P5989" t="s">
        <v>45</v>
      </c>
      <c r="Q5989" t="s">
        <v>6484</v>
      </c>
    </row>
    <row r="5990" spans="1:17" x14ac:dyDescent="0.25">
      <c r="A5990" t="s">
        <v>12838</v>
      </c>
      <c r="B5990" t="s">
        <v>17</v>
      </c>
      <c r="C5990">
        <v>1</v>
      </c>
      <c r="D5990" t="s">
        <v>18</v>
      </c>
      <c r="E5990" t="s">
        <v>29</v>
      </c>
      <c r="F5990" s="1">
        <v>0.58333333333333337</v>
      </c>
      <c r="G5990" t="s">
        <v>9177</v>
      </c>
      <c r="H5990" t="s">
        <v>3999</v>
      </c>
      <c r="I5990">
        <v>120</v>
      </c>
      <c r="J5990">
        <v>15</v>
      </c>
      <c r="K5990" s="4">
        <v>1.1111100111111E+24</v>
      </c>
      <c r="L5990" t="s">
        <v>12839</v>
      </c>
      <c r="M5990" t="s">
        <v>24</v>
      </c>
      <c r="N5990" t="s">
        <v>9286</v>
      </c>
      <c r="O5990" t="s">
        <v>66</v>
      </c>
      <c r="P5990" t="s">
        <v>20</v>
      </c>
      <c r="Q5990" t="s">
        <v>6485</v>
      </c>
    </row>
    <row r="5991" spans="1:17" x14ac:dyDescent="0.25">
      <c r="A5991" t="s">
        <v>12838</v>
      </c>
      <c r="B5991" t="s">
        <v>28</v>
      </c>
      <c r="C5991">
        <v>1</v>
      </c>
      <c r="D5991" t="s">
        <v>18</v>
      </c>
      <c r="E5991" t="s">
        <v>42</v>
      </c>
      <c r="F5991" s="1">
        <v>0.45833333333333331</v>
      </c>
      <c r="G5991" t="s">
        <v>9177</v>
      </c>
      <c r="H5991" t="s">
        <v>3999</v>
      </c>
      <c r="I5991">
        <v>60</v>
      </c>
      <c r="J5991">
        <v>15</v>
      </c>
      <c r="K5991" s="4">
        <v>1.1111100111111E+24</v>
      </c>
      <c r="L5991" t="s">
        <v>12839</v>
      </c>
      <c r="M5991" t="s">
        <v>24</v>
      </c>
      <c r="N5991" t="s">
        <v>9286</v>
      </c>
      <c r="O5991" t="s">
        <v>66</v>
      </c>
      <c r="P5991" t="s">
        <v>20</v>
      </c>
      <c r="Q5991" t="s">
        <v>6486</v>
      </c>
    </row>
    <row r="5992" spans="1:17" x14ac:dyDescent="0.25">
      <c r="A5992" t="s">
        <v>12840</v>
      </c>
      <c r="B5992" t="s">
        <v>17</v>
      </c>
      <c r="C5992">
        <v>1</v>
      </c>
      <c r="D5992" t="s">
        <v>18</v>
      </c>
      <c r="E5992" t="s">
        <v>29</v>
      </c>
      <c r="F5992" s="1">
        <v>0.45833333333333331</v>
      </c>
      <c r="G5992" t="s">
        <v>11542</v>
      </c>
      <c r="H5992" t="s">
        <v>4011</v>
      </c>
      <c r="I5992">
        <v>60</v>
      </c>
      <c r="J5992">
        <v>10</v>
      </c>
      <c r="K5992" s="4">
        <v>1.1111010001111099E+44</v>
      </c>
      <c r="L5992" t="s">
        <v>12841</v>
      </c>
      <c r="M5992" t="s">
        <v>24</v>
      </c>
      <c r="N5992" t="s">
        <v>9286</v>
      </c>
      <c r="O5992" t="s">
        <v>25</v>
      </c>
      <c r="P5992" t="s">
        <v>20</v>
      </c>
      <c r="Q5992" t="s">
        <v>6487</v>
      </c>
    </row>
    <row r="5993" spans="1:17" x14ac:dyDescent="0.25">
      <c r="A5993" t="s">
        <v>12840</v>
      </c>
      <c r="B5993" t="s">
        <v>179</v>
      </c>
      <c r="C5993">
        <v>1</v>
      </c>
      <c r="D5993" t="s">
        <v>18</v>
      </c>
      <c r="E5993" t="s">
        <v>37</v>
      </c>
      <c r="F5993" s="1">
        <v>0.54166666666666663</v>
      </c>
      <c r="G5993" t="s">
        <v>11542</v>
      </c>
      <c r="H5993" t="s">
        <v>4011</v>
      </c>
      <c r="I5993">
        <v>120</v>
      </c>
      <c r="J5993">
        <v>10</v>
      </c>
      <c r="K5993" s="4">
        <v>1.11101100011111E+44</v>
      </c>
      <c r="L5993" t="s">
        <v>12841</v>
      </c>
      <c r="M5993" t="s">
        <v>24</v>
      </c>
      <c r="N5993" t="s">
        <v>9286</v>
      </c>
      <c r="O5993" t="s">
        <v>25</v>
      </c>
      <c r="P5993" t="s">
        <v>180</v>
      </c>
      <c r="Q5993" t="s">
        <v>6488</v>
      </c>
    </row>
    <row r="5994" spans="1:17" x14ac:dyDescent="0.25">
      <c r="A5994" t="s">
        <v>12842</v>
      </c>
      <c r="B5994" t="s">
        <v>405</v>
      </c>
      <c r="C5994">
        <v>1</v>
      </c>
      <c r="D5994" t="s">
        <v>18</v>
      </c>
      <c r="E5994" t="s">
        <v>42</v>
      </c>
      <c r="F5994" s="1">
        <v>0.58333333333333337</v>
      </c>
      <c r="G5994" t="s">
        <v>10471</v>
      </c>
      <c r="H5994" t="s">
        <v>3997</v>
      </c>
      <c r="I5994">
        <v>120</v>
      </c>
      <c r="J5994">
        <v>10</v>
      </c>
      <c r="K5994" s="4">
        <v>1.1111110001111099E+44</v>
      </c>
      <c r="L5994" t="s">
        <v>11546</v>
      </c>
      <c r="M5994" t="s">
        <v>24</v>
      </c>
      <c r="N5994" t="s">
        <v>9286</v>
      </c>
      <c r="O5994" t="s">
        <v>25</v>
      </c>
      <c r="P5994" t="s">
        <v>395</v>
      </c>
      <c r="Q5994" t="s">
        <v>6489</v>
      </c>
    </row>
    <row r="5995" spans="1:17" x14ac:dyDescent="0.25">
      <c r="A5995" t="s">
        <v>12842</v>
      </c>
      <c r="B5995" t="s">
        <v>17</v>
      </c>
      <c r="C5995">
        <v>1</v>
      </c>
      <c r="D5995" t="s">
        <v>18</v>
      </c>
      <c r="E5995" t="s">
        <v>33</v>
      </c>
      <c r="F5995" s="1">
        <v>0.45833333333333331</v>
      </c>
      <c r="G5995" t="s">
        <v>9301</v>
      </c>
      <c r="H5995" t="s">
        <v>3997</v>
      </c>
      <c r="I5995">
        <v>60</v>
      </c>
      <c r="J5995">
        <v>10</v>
      </c>
      <c r="K5995" s="4">
        <v>1.1111110001111099E+44</v>
      </c>
      <c r="L5995" t="s">
        <v>11546</v>
      </c>
      <c r="M5995" t="s">
        <v>24</v>
      </c>
      <c r="N5995" t="s">
        <v>9286</v>
      </c>
      <c r="O5995" t="s">
        <v>25</v>
      </c>
      <c r="P5995" t="s">
        <v>20</v>
      </c>
      <c r="Q5995" t="s">
        <v>6490</v>
      </c>
    </row>
    <row r="5996" spans="1:17" x14ac:dyDescent="0.25">
      <c r="A5996" t="s">
        <v>12843</v>
      </c>
      <c r="B5996" t="s">
        <v>17</v>
      </c>
      <c r="C5996">
        <v>1</v>
      </c>
      <c r="D5996" t="s">
        <v>18</v>
      </c>
      <c r="E5996" t="s">
        <v>33</v>
      </c>
      <c r="F5996" s="1">
        <v>0.375</v>
      </c>
      <c r="G5996" t="s">
        <v>9227</v>
      </c>
      <c r="H5996" t="s">
        <v>3998</v>
      </c>
      <c r="I5996">
        <v>120</v>
      </c>
      <c r="J5996">
        <v>13</v>
      </c>
      <c r="K5996" s="4">
        <v>1.1111100111111E+24</v>
      </c>
      <c r="L5996" t="s">
        <v>11548</v>
      </c>
      <c r="M5996" t="s">
        <v>24</v>
      </c>
      <c r="N5996" t="s">
        <v>9286</v>
      </c>
      <c r="O5996" t="s">
        <v>66</v>
      </c>
      <c r="P5996" t="s">
        <v>20</v>
      </c>
      <c r="Q5996" t="s">
        <v>6491</v>
      </c>
    </row>
    <row r="5997" spans="1:17" x14ac:dyDescent="0.25">
      <c r="A5997" t="s">
        <v>12843</v>
      </c>
      <c r="B5997" t="s">
        <v>44</v>
      </c>
      <c r="C5997">
        <v>1</v>
      </c>
      <c r="D5997" t="s">
        <v>18</v>
      </c>
      <c r="E5997" t="s">
        <v>42</v>
      </c>
      <c r="F5997" s="1">
        <v>0.625</v>
      </c>
      <c r="G5997" t="s">
        <v>10493</v>
      </c>
      <c r="H5997" t="s">
        <v>3998</v>
      </c>
      <c r="I5997">
        <v>60</v>
      </c>
      <c r="J5997">
        <v>13</v>
      </c>
      <c r="K5997" s="4">
        <v>1.111100111111E+23</v>
      </c>
      <c r="L5997" t="s">
        <v>11548</v>
      </c>
      <c r="M5997" t="s">
        <v>24</v>
      </c>
      <c r="N5997" t="s">
        <v>9286</v>
      </c>
      <c r="O5997" t="s">
        <v>66</v>
      </c>
      <c r="P5997" t="s">
        <v>45</v>
      </c>
      <c r="Q5997" t="s">
        <v>6492</v>
      </c>
    </row>
    <row r="5998" spans="1:17" x14ac:dyDescent="0.25">
      <c r="A5998" t="s">
        <v>12844</v>
      </c>
      <c r="B5998" t="s">
        <v>17</v>
      </c>
      <c r="C5998">
        <v>1</v>
      </c>
      <c r="D5998" t="s">
        <v>18</v>
      </c>
      <c r="E5998" t="s">
        <v>29</v>
      </c>
      <c r="F5998" s="1">
        <v>0.5</v>
      </c>
      <c r="G5998" t="s">
        <v>9148</v>
      </c>
      <c r="H5998" t="s">
        <v>3999</v>
      </c>
      <c r="I5998">
        <v>120</v>
      </c>
      <c r="J5998">
        <v>1</v>
      </c>
      <c r="K5998" s="4">
        <v>1.1111010001111099E+44</v>
      </c>
      <c r="L5998" t="s">
        <v>12845</v>
      </c>
      <c r="M5998" t="s">
        <v>24</v>
      </c>
      <c r="N5998" t="s">
        <v>9286</v>
      </c>
      <c r="O5998" t="s">
        <v>25</v>
      </c>
      <c r="P5998" t="s">
        <v>20</v>
      </c>
      <c r="Q5998" t="s">
        <v>6493</v>
      </c>
    </row>
    <row r="5999" spans="1:17" x14ac:dyDescent="0.25">
      <c r="A5999" t="s">
        <v>12844</v>
      </c>
      <c r="B5999" t="s">
        <v>28</v>
      </c>
      <c r="C5999">
        <v>1</v>
      </c>
      <c r="D5999" t="s">
        <v>18</v>
      </c>
      <c r="E5999" t="s">
        <v>42</v>
      </c>
      <c r="F5999" s="1">
        <v>0.58333333333333337</v>
      </c>
      <c r="G5999" t="s">
        <v>10012</v>
      </c>
      <c r="H5999" t="s">
        <v>3999</v>
      </c>
      <c r="I5999">
        <v>60</v>
      </c>
      <c r="J5999">
        <v>1</v>
      </c>
      <c r="K5999" s="4">
        <v>1.1111110001111099E+44</v>
      </c>
      <c r="L5999" t="s">
        <v>12845</v>
      </c>
      <c r="M5999" t="s">
        <v>24</v>
      </c>
      <c r="N5999" t="s">
        <v>9286</v>
      </c>
      <c r="O5999" t="s">
        <v>25</v>
      </c>
      <c r="P5999" t="s">
        <v>20</v>
      </c>
      <c r="Q5999" t="s">
        <v>6494</v>
      </c>
    </row>
    <row r="6000" spans="1:17" x14ac:dyDescent="0.25">
      <c r="A6000" t="s">
        <v>12846</v>
      </c>
      <c r="B6000" t="s">
        <v>17</v>
      </c>
      <c r="C6000">
        <v>1</v>
      </c>
      <c r="D6000" t="s">
        <v>18</v>
      </c>
      <c r="E6000" t="s">
        <v>19</v>
      </c>
      <c r="F6000" s="1">
        <v>0.54166666666666663</v>
      </c>
      <c r="G6000" t="s">
        <v>10068</v>
      </c>
      <c r="H6000" t="s">
        <v>3999</v>
      </c>
      <c r="I6000">
        <v>60</v>
      </c>
      <c r="J6000">
        <v>5</v>
      </c>
      <c r="K6000" s="4">
        <v>1.1111100111111E+24</v>
      </c>
      <c r="L6000" t="s">
        <v>12847</v>
      </c>
      <c r="M6000" t="s">
        <v>24</v>
      </c>
      <c r="N6000" t="s">
        <v>9286</v>
      </c>
      <c r="O6000" t="s">
        <v>66</v>
      </c>
      <c r="P6000" t="s">
        <v>20</v>
      </c>
      <c r="Q6000" t="s">
        <v>6495</v>
      </c>
    </row>
    <row r="6001" spans="1:17" x14ac:dyDescent="0.25">
      <c r="A6001" t="s">
        <v>12846</v>
      </c>
      <c r="B6001" t="s">
        <v>28</v>
      </c>
      <c r="C6001">
        <v>1</v>
      </c>
      <c r="D6001" t="s">
        <v>18</v>
      </c>
      <c r="E6001" t="s">
        <v>42</v>
      </c>
      <c r="F6001" s="1">
        <v>0.54166666666666663</v>
      </c>
      <c r="G6001" t="s">
        <v>9148</v>
      </c>
      <c r="H6001" t="s">
        <v>12848</v>
      </c>
      <c r="I6001">
        <v>120</v>
      </c>
      <c r="J6001">
        <v>5</v>
      </c>
      <c r="K6001" s="4">
        <v>1.1111100111111E+24</v>
      </c>
      <c r="L6001" t="s">
        <v>12847</v>
      </c>
      <c r="M6001" t="s">
        <v>24</v>
      </c>
      <c r="N6001" t="s">
        <v>9286</v>
      </c>
      <c r="O6001" t="s">
        <v>66</v>
      </c>
      <c r="P6001" t="s">
        <v>20</v>
      </c>
      <c r="Q6001" t="s">
        <v>6496</v>
      </c>
    </row>
    <row r="6002" spans="1:17" x14ac:dyDescent="0.25">
      <c r="A6002" t="s">
        <v>12849</v>
      </c>
      <c r="B6002" t="s">
        <v>17</v>
      </c>
      <c r="C6002">
        <v>1</v>
      </c>
      <c r="D6002" t="s">
        <v>18</v>
      </c>
      <c r="E6002" t="s">
        <v>29</v>
      </c>
      <c r="F6002" s="1">
        <v>0.58333333333333337</v>
      </c>
      <c r="G6002" t="s">
        <v>9345</v>
      </c>
      <c r="H6002" t="s">
        <v>3998</v>
      </c>
      <c r="I6002">
        <v>120</v>
      </c>
      <c r="J6002">
        <v>6</v>
      </c>
      <c r="K6002" s="4">
        <v>1.1111100111111E+24</v>
      </c>
      <c r="L6002" t="s">
        <v>12850</v>
      </c>
      <c r="M6002" t="s">
        <v>24</v>
      </c>
      <c r="N6002" t="s">
        <v>9286</v>
      </c>
      <c r="O6002" t="s">
        <v>66</v>
      </c>
      <c r="P6002" t="s">
        <v>20</v>
      </c>
      <c r="Q6002" t="s">
        <v>6497</v>
      </c>
    </row>
    <row r="6003" spans="1:17" x14ac:dyDescent="0.25">
      <c r="A6003" t="s">
        <v>12849</v>
      </c>
      <c r="B6003" t="s">
        <v>28</v>
      </c>
      <c r="C6003">
        <v>1</v>
      </c>
      <c r="D6003" t="s">
        <v>18</v>
      </c>
      <c r="E6003" t="s">
        <v>42</v>
      </c>
      <c r="F6003" s="1">
        <v>0.5</v>
      </c>
      <c r="G6003" t="s">
        <v>9147</v>
      </c>
      <c r="H6003" t="s">
        <v>3998</v>
      </c>
      <c r="I6003">
        <v>60</v>
      </c>
      <c r="J6003">
        <v>6</v>
      </c>
      <c r="K6003" s="4">
        <v>1.1111100111111E+24</v>
      </c>
      <c r="L6003" t="s">
        <v>12850</v>
      </c>
      <c r="M6003" t="s">
        <v>24</v>
      </c>
      <c r="N6003" t="s">
        <v>9286</v>
      </c>
      <c r="O6003" t="s">
        <v>66</v>
      </c>
      <c r="P6003" t="s">
        <v>20</v>
      </c>
      <c r="Q6003" t="s">
        <v>6498</v>
      </c>
    </row>
    <row r="6004" spans="1:17" x14ac:dyDescent="0.25">
      <c r="A6004" t="s">
        <v>12851</v>
      </c>
      <c r="B6004" t="s">
        <v>405</v>
      </c>
      <c r="C6004">
        <v>1</v>
      </c>
      <c r="D6004" t="s">
        <v>18</v>
      </c>
      <c r="E6004" t="s">
        <v>42</v>
      </c>
      <c r="F6004" s="1">
        <v>0.41666666666666669</v>
      </c>
      <c r="G6004" t="s">
        <v>11542</v>
      </c>
      <c r="H6004" t="s">
        <v>4011</v>
      </c>
      <c r="I6004">
        <v>120</v>
      </c>
      <c r="J6004">
        <v>5</v>
      </c>
      <c r="K6004" s="4">
        <v>1.1111110001111099E+44</v>
      </c>
      <c r="L6004" t="s">
        <v>12852</v>
      </c>
      <c r="M6004" t="s">
        <v>24</v>
      </c>
      <c r="N6004" t="s">
        <v>9286</v>
      </c>
      <c r="O6004" t="s">
        <v>25</v>
      </c>
      <c r="P6004" t="s">
        <v>395</v>
      </c>
      <c r="Q6004" t="s">
        <v>6499</v>
      </c>
    </row>
    <row r="6005" spans="1:17" x14ac:dyDescent="0.25">
      <c r="A6005" t="s">
        <v>12851</v>
      </c>
      <c r="B6005" t="s">
        <v>17</v>
      </c>
      <c r="C6005">
        <v>1</v>
      </c>
      <c r="D6005" t="s">
        <v>18</v>
      </c>
      <c r="E6005" t="s">
        <v>19</v>
      </c>
      <c r="F6005" s="1">
        <v>0.45833333333333331</v>
      </c>
      <c r="G6005" t="s">
        <v>10493</v>
      </c>
      <c r="H6005" t="s">
        <v>4011</v>
      </c>
      <c r="I6005">
        <v>60</v>
      </c>
      <c r="J6005">
        <v>5</v>
      </c>
      <c r="K6005" s="4">
        <v>1.1111010001111099E+44</v>
      </c>
      <c r="L6005" t="s">
        <v>12852</v>
      </c>
      <c r="M6005" t="s">
        <v>24</v>
      </c>
      <c r="N6005" t="s">
        <v>9286</v>
      </c>
      <c r="O6005" t="s">
        <v>25</v>
      </c>
      <c r="P6005" t="s">
        <v>20</v>
      </c>
      <c r="Q6005" t="s">
        <v>6500</v>
      </c>
    </row>
    <row r="6006" spans="1:17" x14ac:dyDescent="0.25">
      <c r="A6006" t="s">
        <v>12853</v>
      </c>
      <c r="B6006" t="s">
        <v>17</v>
      </c>
      <c r="C6006">
        <v>1</v>
      </c>
      <c r="D6006" t="s">
        <v>18</v>
      </c>
      <c r="E6006" t="s">
        <v>19</v>
      </c>
      <c r="F6006" s="1">
        <v>0.5</v>
      </c>
      <c r="G6006" t="s">
        <v>10575</v>
      </c>
      <c r="H6006" t="s">
        <v>12854</v>
      </c>
      <c r="I6006">
        <v>120</v>
      </c>
      <c r="J6006">
        <v>0</v>
      </c>
      <c r="K6006" s="4">
        <v>1.111101E+44</v>
      </c>
      <c r="L6006" t="s">
        <v>12567</v>
      </c>
      <c r="M6006" t="s">
        <v>24</v>
      </c>
      <c r="N6006" t="s">
        <v>9286</v>
      </c>
      <c r="O6006" t="s">
        <v>25</v>
      </c>
      <c r="P6006" t="s">
        <v>20</v>
      </c>
      <c r="Q6006" t="s">
        <v>6501</v>
      </c>
    </row>
    <row r="6007" spans="1:17" x14ac:dyDescent="0.25">
      <c r="A6007" t="s">
        <v>12855</v>
      </c>
      <c r="B6007" t="s">
        <v>17</v>
      </c>
      <c r="C6007">
        <v>1</v>
      </c>
      <c r="D6007" t="s">
        <v>18</v>
      </c>
      <c r="E6007" t="s">
        <v>19</v>
      </c>
      <c r="F6007" s="1">
        <v>0.5</v>
      </c>
      <c r="G6007" t="s">
        <v>9267</v>
      </c>
      <c r="H6007" t="s">
        <v>12856</v>
      </c>
      <c r="I6007">
        <v>60</v>
      </c>
      <c r="J6007">
        <v>114</v>
      </c>
      <c r="K6007" s="4">
        <v>1.1111010001111099E+44</v>
      </c>
      <c r="L6007" t="s">
        <v>12857</v>
      </c>
      <c r="M6007" t="s">
        <v>24</v>
      </c>
      <c r="N6007" t="s">
        <v>10040</v>
      </c>
      <c r="O6007" t="s">
        <v>25</v>
      </c>
      <c r="P6007" t="s">
        <v>20</v>
      </c>
      <c r="Q6007" t="s">
        <v>6502</v>
      </c>
    </row>
    <row r="6008" spans="1:17" x14ac:dyDescent="0.25">
      <c r="A6008" t="s">
        <v>12855</v>
      </c>
      <c r="B6008" t="s">
        <v>28</v>
      </c>
      <c r="C6008">
        <v>1</v>
      </c>
      <c r="D6008" t="s">
        <v>18</v>
      </c>
      <c r="E6008" t="s">
        <v>33</v>
      </c>
      <c r="F6008" s="1">
        <v>0.5</v>
      </c>
      <c r="G6008" t="s">
        <v>9134</v>
      </c>
      <c r="H6008" t="s">
        <v>12858</v>
      </c>
      <c r="I6008">
        <v>60</v>
      </c>
      <c r="J6008">
        <v>113</v>
      </c>
      <c r="K6008" s="4">
        <v>1.1111110001111099E+44</v>
      </c>
      <c r="L6008" t="s">
        <v>12857</v>
      </c>
      <c r="M6008" t="s">
        <v>24</v>
      </c>
      <c r="N6008" t="s">
        <v>10040</v>
      </c>
      <c r="O6008" t="s">
        <v>25</v>
      </c>
      <c r="P6008" t="s">
        <v>20</v>
      </c>
      <c r="Q6008" t="s">
        <v>6503</v>
      </c>
    </row>
    <row r="6009" spans="1:17" x14ac:dyDescent="0.25">
      <c r="A6009" t="s">
        <v>12855</v>
      </c>
      <c r="B6009" t="s">
        <v>44</v>
      </c>
      <c r="C6009">
        <v>1</v>
      </c>
      <c r="D6009" t="s">
        <v>18</v>
      </c>
      <c r="E6009" t="s">
        <v>29</v>
      </c>
      <c r="F6009" s="1">
        <v>0.5</v>
      </c>
      <c r="G6009" t="s">
        <v>12859</v>
      </c>
      <c r="H6009" t="s">
        <v>1753</v>
      </c>
      <c r="I6009">
        <v>60</v>
      </c>
      <c r="J6009">
        <v>18</v>
      </c>
      <c r="K6009" s="4">
        <v>1.1110100011111E+43</v>
      </c>
      <c r="L6009" t="s">
        <v>12857</v>
      </c>
      <c r="M6009" t="s">
        <v>24</v>
      </c>
      <c r="N6009" t="s">
        <v>10040</v>
      </c>
      <c r="O6009" t="s">
        <v>25</v>
      </c>
      <c r="P6009" t="s">
        <v>45</v>
      </c>
      <c r="Q6009" t="s">
        <v>6504</v>
      </c>
    </row>
    <row r="6010" spans="1:17" x14ac:dyDescent="0.25">
      <c r="A6010" t="s">
        <v>12855</v>
      </c>
      <c r="B6010" t="s">
        <v>44</v>
      </c>
      <c r="C6010">
        <v>2</v>
      </c>
      <c r="D6010" t="s">
        <v>18</v>
      </c>
      <c r="E6010" t="s">
        <v>29</v>
      </c>
      <c r="F6010" s="1">
        <v>0.45833333333333331</v>
      </c>
      <c r="G6010" t="s">
        <v>12859</v>
      </c>
      <c r="H6010" t="s">
        <v>1162</v>
      </c>
      <c r="I6010">
        <v>60</v>
      </c>
      <c r="J6010">
        <v>18</v>
      </c>
      <c r="K6010" s="4">
        <v>1.1110100011111E+43</v>
      </c>
      <c r="L6010" t="s">
        <v>12857</v>
      </c>
      <c r="M6010" t="s">
        <v>24</v>
      </c>
      <c r="N6010" t="s">
        <v>10040</v>
      </c>
      <c r="O6010" t="s">
        <v>25</v>
      </c>
      <c r="P6010" t="s">
        <v>45</v>
      </c>
      <c r="Q6010" t="s">
        <v>6505</v>
      </c>
    </row>
    <row r="6011" spans="1:17" x14ac:dyDescent="0.25">
      <c r="A6011" t="s">
        <v>12855</v>
      </c>
      <c r="B6011" t="s">
        <v>44</v>
      </c>
      <c r="C6011">
        <v>3</v>
      </c>
      <c r="D6011" t="s">
        <v>18</v>
      </c>
      <c r="E6011" t="s">
        <v>42</v>
      </c>
      <c r="F6011" s="1">
        <v>0.5</v>
      </c>
      <c r="G6011" t="s">
        <v>12859</v>
      </c>
      <c r="H6011" t="s">
        <v>38</v>
      </c>
      <c r="I6011">
        <v>60</v>
      </c>
      <c r="J6011">
        <v>18</v>
      </c>
      <c r="K6011" s="4">
        <v>1.1111100011111E+43</v>
      </c>
      <c r="L6011" t="s">
        <v>12857</v>
      </c>
      <c r="M6011" t="s">
        <v>24</v>
      </c>
      <c r="N6011" t="s">
        <v>10040</v>
      </c>
      <c r="O6011" t="s">
        <v>25</v>
      </c>
      <c r="P6011" t="s">
        <v>45</v>
      </c>
      <c r="Q6011" t="s">
        <v>6506</v>
      </c>
    </row>
    <row r="6012" spans="1:17" x14ac:dyDescent="0.25">
      <c r="A6012" t="s">
        <v>12855</v>
      </c>
      <c r="B6012" t="s">
        <v>44</v>
      </c>
      <c r="C6012">
        <v>4</v>
      </c>
      <c r="D6012" t="s">
        <v>18</v>
      </c>
      <c r="E6012" t="s">
        <v>29</v>
      </c>
      <c r="F6012" s="1">
        <v>0.54166666666666663</v>
      </c>
      <c r="G6012" t="s">
        <v>12859</v>
      </c>
      <c r="H6012" t="s">
        <v>38</v>
      </c>
      <c r="I6012">
        <v>60</v>
      </c>
      <c r="J6012">
        <v>18</v>
      </c>
      <c r="K6012" s="4">
        <v>1.1110100011111E+43</v>
      </c>
      <c r="L6012" t="s">
        <v>12857</v>
      </c>
      <c r="M6012" t="s">
        <v>24</v>
      </c>
      <c r="N6012" t="s">
        <v>10040</v>
      </c>
      <c r="O6012" t="s">
        <v>25</v>
      </c>
      <c r="P6012" t="s">
        <v>45</v>
      </c>
      <c r="Q6012" t="s">
        <v>6507</v>
      </c>
    </row>
    <row r="6013" spans="1:17" x14ac:dyDescent="0.25">
      <c r="A6013" t="s">
        <v>12855</v>
      </c>
      <c r="B6013" t="s">
        <v>44</v>
      </c>
      <c r="C6013">
        <v>5</v>
      </c>
      <c r="D6013" t="s">
        <v>18</v>
      </c>
      <c r="E6013" t="s">
        <v>19</v>
      </c>
      <c r="F6013" s="1">
        <v>0.625</v>
      </c>
      <c r="G6013" t="s">
        <v>12859</v>
      </c>
      <c r="H6013" t="s">
        <v>38</v>
      </c>
      <c r="I6013">
        <v>60</v>
      </c>
      <c r="J6013">
        <v>18</v>
      </c>
      <c r="K6013" s="4">
        <v>1.1110100011111E+43</v>
      </c>
      <c r="L6013" t="s">
        <v>12857</v>
      </c>
      <c r="M6013" t="s">
        <v>24</v>
      </c>
      <c r="N6013" t="s">
        <v>10040</v>
      </c>
      <c r="O6013" t="s">
        <v>25</v>
      </c>
      <c r="P6013" t="s">
        <v>45</v>
      </c>
      <c r="Q6013" t="s">
        <v>6508</v>
      </c>
    </row>
    <row r="6014" spans="1:17" x14ac:dyDescent="0.25">
      <c r="A6014" t="s">
        <v>12860</v>
      </c>
      <c r="B6014" t="s">
        <v>17</v>
      </c>
      <c r="C6014">
        <v>1</v>
      </c>
      <c r="D6014" t="s">
        <v>18</v>
      </c>
      <c r="E6014" t="s">
        <v>19</v>
      </c>
      <c r="F6014" s="1">
        <v>0.41666666666666669</v>
      </c>
      <c r="G6014" t="s">
        <v>9134</v>
      </c>
      <c r="H6014" t="s">
        <v>1729</v>
      </c>
      <c r="I6014">
        <v>60</v>
      </c>
      <c r="J6014">
        <v>234</v>
      </c>
      <c r="K6014" s="4">
        <v>1.1111100111111E+24</v>
      </c>
      <c r="L6014" t="s">
        <v>38</v>
      </c>
      <c r="M6014" t="s">
        <v>24</v>
      </c>
      <c r="N6014" t="s">
        <v>10040</v>
      </c>
      <c r="O6014" t="s">
        <v>66</v>
      </c>
      <c r="P6014" t="s">
        <v>20</v>
      </c>
      <c r="Q6014" t="s">
        <v>6509</v>
      </c>
    </row>
    <row r="6015" spans="1:17" x14ac:dyDescent="0.25">
      <c r="A6015" t="s">
        <v>12860</v>
      </c>
      <c r="B6015" t="s">
        <v>28</v>
      </c>
      <c r="C6015">
        <v>1</v>
      </c>
      <c r="D6015" t="s">
        <v>18</v>
      </c>
      <c r="E6015" t="s">
        <v>37</v>
      </c>
      <c r="F6015" s="1">
        <v>0.58333333333333337</v>
      </c>
      <c r="G6015" t="s">
        <v>9174</v>
      </c>
      <c r="H6015" t="s">
        <v>1729</v>
      </c>
      <c r="I6015">
        <v>60</v>
      </c>
      <c r="J6015">
        <v>235</v>
      </c>
      <c r="K6015" s="4">
        <v>1.1111100111111E+24</v>
      </c>
      <c r="L6015" t="s">
        <v>38</v>
      </c>
      <c r="M6015" t="s">
        <v>24</v>
      </c>
      <c r="N6015" t="s">
        <v>10040</v>
      </c>
      <c r="O6015" t="s">
        <v>66</v>
      </c>
      <c r="P6015" t="s">
        <v>20</v>
      </c>
      <c r="Q6015" t="s">
        <v>6510</v>
      </c>
    </row>
    <row r="6016" spans="1:17" x14ac:dyDescent="0.25">
      <c r="A6016" t="s">
        <v>12860</v>
      </c>
      <c r="B6016" t="s">
        <v>456</v>
      </c>
      <c r="C6016">
        <v>1</v>
      </c>
      <c r="D6016" t="s">
        <v>18</v>
      </c>
      <c r="E6016" t="s">
        <v>19</v>
      </c>
      <c r="F6016" s="1">
        <v>0.625</v>
      </c>
      <c r="G6016" t="s">
        <v>10041</v>
      </c>
      <c r="H6016" t="s">
        <v>1729</v>
      </c>
      <c r="I6016">
        <v>60</v>
      </c>
      <c r="J6016">
        <v>16</v>
      </c>
      <c r="K6016" s="4">
        <v>1.111100111111E+23</v>
      </c>
      <c r="L6016" t="s">
        <v>38</v>
      </c>
      <c r="M6016" t="s">
        <v>24</v>
      </c>
      <c r="N6016" t="s">
        <v>10040</v>
      </c>
      <c r="O6016" t="s">
        <v>66</v>
      </c>
      <c r="P6016" t="s">
        <v>45</v>
      </c>
      <c r="Q6016" t="s">
        <v>6511</v>
      </c>
    </row>
    <row r="6017" spans="1:17" x14ac:dyDescent="0.25">
      <c r="A6017" t="s">
        <v>12860</v>
      </c>
      <c r="B6017" t="s">
        <v>456</v>
      </c>
      <c r="C6017">
        <v>2</v>
      </c>
      <c r="D6017" t="s">
        <v>18</v>
      </c>
      <c r="E6017" t="s">
        <v>19</v>
      </c>
      <c r="F6017" s="1">
        <v>0.66666666666666663</v>
      </c>
      <c r="G6017" t="s">
        <v>10041</v>
      </c>
      <c r="H6017" t="s">
        <v>1729</v>
      </c>
      <c r="I6017">
        <v>60</v>
      </c>
      <c r="J6017">
        <v>4</v>
      </c>
      <c r="K6017" s="4">
        <v>1.111100111111E+23</v>
      </c>
      <c r="L6017" t="s">
        <v>38</v>
      </c>
      <c r="M6017" t="s">
        <v>24</v>
      </c>
      <c r="N6017" t="s">
        <v>10040</v>
      </c>
      <c r="O6017" t="s">
        <v>66</v>
      </c>
      <c r="P6017" t="s">
        <v>45</v>
      </c>
      <c r="Q6017" t="s">
        <v>6512</v>
      </c>
    </row>
    <row r="6018" spans="1:17" x14ac:dyDescent="0.25">
      <c r="A6018" t="s">
        <v>12860</v>
      </c>
      <c r="B6018" t="s">
        <v>456</v>
      </c>
      <c r="C6018">
        <v>3</v>
      </c>
      <c r="D6018" t="s">
        <v>18</v>
      </c>
      <c r="E6018" t="s">
        <v>29</v>
      </c>
      <c r="F6018" s="1">
        <v>0.54166666666666663</v>
      </c>
      <c r="G6018" t="s">
        <v>10041</v>
      </c>
      <c r="H6018" t="s">
        <v>1729</v>
      </c>
      <c r="I6018">
        <v>60</v>
      </c>
      <c r="J6018">
        <v>32</v>
      </c>
      <c r="K6018" s="4">
        <v>1.111100111111E+23</v>
      </c>
      <c r="L6018" t="s">
        <v>38</v>
      </c>
      <c r="M6018" t="s">
        <v>24</v>
      </c>
      <c r="N6018" t="s">
        <v>10040</v>
      </c>
      <c r="O6018" t="s">
        <v>66</v>
      </c>
      <c r="P6018" t="s">
        <v>45</v>
      </c>
      <c r="Q6018" t="s">
        <v>6513</v>
      </c>
    </row>
    <row r="6019" spans="1:17" x14ac:dyDescent="0.25">
      <c r="A6019" t="s">
        <v>12860</v>
      </c>
      <c r="B6019" t="s">
        <v>456</v>
      </c>
      <c r="C6019">
        <v>4</v>
      </c>
      <c r="D6019" t="s">
        <v>18</v>
      </c>
      <c r="E6019" t="s">
        <v>37</v>
      </c>
      <c r="F6019" s="1">
        <v>0.5</v>
      </c>
      <c r="G6019" t="s">
        <v>10041</v>
      </c>
      <c r="H6019" t="s">
        <v>1729</v>
      </c>
      <c r="I6019">
        <v>60</v>
      </c>
      <c r="J6019">
        <v>32</v>
      </c>
      <c r="K6019" s="4">
        <v>1.111100111111E+23</v>
      </c>
      <c r="L6019" t="s">
        <v>38</v>
      </c>
      <c r="M6019" t="s">
        <v>24</v>
      </c>
      <c r="N6019" t="s">
        <v>10040</v>
      </c>
      <c r="O6019" t="s">
        <v>66</v>
      </c>
      <c r="P6019" t="s">
        <v>45</v>
      </c>
      <c r="Q6019" t="s">
        <v>6514</v>
      </c>
    </row>
    <row r="6020" spans="1:17" x14ac:dyDescent="0.25">
      <c r="A6020" t="s">
        <v>12860</v>
      </c>
      <c r="B6020" t="s">
        <v>456</v>
      </c>
      <c r="C6020">
        <v>5</v>
      </c>
      <c r="D6020" t="s">
        <v>18</v>
      </c>
      <c r="E6020" t="s">
        <v>29</v>
      </c>
      <c r="F6020" s="1">
        <v>0.5</v>
      </c>
      <c r="G6020" t="s">
        <v>10041</v>
      </c>
      <c r="H6020" t="s">
        <v>1729</v>
      </c>
      <c r="I6020">
        <v>60</v>
      </c>
      <c r="J6020">
        <v>30</v>
      </c>
      <c r="K6020" s="4">
        <v>1.111100111111E+23</v>
      </c>
      <c r="L6020" t="s">
        <v>38</v>
      </c>
      <c r="M6020" t="s">
        <v>24</v>
      </c>
      <c r="N6020" t="s">
        <v>10040</v>
      </c>
      <c r="O6020" t="s">
        <v>66</v>
      </c>
      <c r="P6020" t="s">
        <v>45</v>
      </c>
      <c r="Q6020" t="s">
        <v>6515</v>
      </c>
    </row>
    <row r="6021" spans="1:17" x14ac:dyDescent="0.25">
      <c r="A6021" t="s">
        <v>12860</v>
      </c>
      <c r="B6021" t="s">
        <v>456</v>
      </c>
      <c r="C6021">
        <v>6</v>
      </c>
      <c r="D6021" t="s">
        <v>18</v>
      </c>
      <c r="E6021" t="s">
        <v>42</v>
      </c>
      <c r="F6021" s="1">
        <v>0.45833333333333331</v>
      </c>
      <c r="G6021" t="s">
        <v>10041</v>
      </c>
      <c r="H6021" t="s">
        <v>1729</v>
      </c>
      <c r="I6021">
        <v>60</v>
      </c>
      <c r="J6021">
        <v>31</v>
      </c>
      <c r="K6021" s="4">
        <v>1.111100111111E+23</v>
      </c>
      <c r="L6021" t="s">
        <v>38</v>
      </c>
      <c r="M6021" t="s">
        <v>24</v>
      </c>
      <c r="N6021" t="s">
        <v>10040</v>
      </c>
      <c r="O6021" t="s">
        <v>66</v>
      </c>
      <c r="P6021" t="s">
        <v>45</v>
      </c>
      <c r="Q6021" t="s">
        <v>6516</v>
      </c>
    </row>
    <row r="6022" spans="1:17" x14ac:dyDescent="0.25">
      <c r="A6022" t="s">
        <v>12860</v>
      </c>
      <c r="B6022" t="s">
        <v>456</v>
      </c>
      <c r="C6022">
        <v>7</v>
      </c>
      <c r="D6022" t="s">
        <v>18</v>
      </c>
      <c r="E6022" t="s">
        <v>33</v>
      </c>
      <c r="F6022" s="1">
        <v>0.58333333333333337</v>
      </c>
      <c r="G6022" t="s">
        <v>10041</v>
      </c>
      <c r="H6022" t="s">
        <v>38</v>
      </c>
      <c r="I6022">
        <v>60</v>
      </c>
      <c r="J6022">
        <v>32</v>
      </c>
      <c r="K6022" s="4">
        <v>1.111100111111E+23</v>
      </c>
      <c r="L6022" t="s">
        <v>38</v>
      </c>
      <c r="M6022" t="s">
        <v>24</v>
      </c>
      <c r="N6022" t="s">
        <v>10040</v>
      </c>
      <c r="O6022" t="s">
        <v>66</v>
      </c>
      <c r="P6022" t="s">
        <v>45</v>
      </c>
      <c r="Q6022" t="s">
        <v>6517</v>
      </c>
    </row>
    <row r="6023" spans="1:17" x14ac:dyDescent="0.25">
      <c r="A6023" t="s">
        <v>12860</v>
      </c>
      <c r="B6023" t="s">
        <v>456</v>
      </c>
      <c r="C6023">
        <v>8</v>
      </c>
      <c r="D6023" t="s">
        <v>18</v>
      </c>
      <c r="E6023" t="s">
        <v>33</v>
      </c>
      <c r="F6023" s="1">
        <v>0.625</v>
      </c>
      <c r="G6023" t="s">
        <v>10041</v>
      </c>
      <c r="H6023" t="s">
        <v>38</v>
      </c>
      <c r="I6023">
        <v>60</v>
      </c>
      <c r="J6023">
        <v>9</v>
      </c>
      <c r="K6023" s="4">
        <v>1.111100111111E+23</v>
      </c>
      <c r="L6023" t="s">
        <v>38</v>
      </c>
      <c r="M6023" t="s">
        <v>24</v>
      </c>
      <c r="N6023" t="s">
        <v>10040</v>
      </c>
      <c r="O6023" t="s">
        <v>66</v>
      </c>
      <c r="P6023" t="s">
        <v>45</v>
      </c>
      <c r="Q6023" t="s">
        <v>6518</v>
      </c>
    </row>
    <row r="6024" spans="1:17" x14ac:dyDescent="0.25">
      <c r="A6024" t="s">
        <v>12860</v>
      </c>
      <c r="B6024" t="s">
        <v>456</v>
      </c>
      <c r="C6024">
        <v>9</v>
      </c>
      <c r="D6024" t="s">
        <v>18</v>
      </c>
      <c r="E6024" t="s">
        <v>42</v>
      </c>
      <c r="F6024" s="1">
        <v>0.41666666666666669</v>
      </c>
      <c r="G6024" t="s">
        <v>10041</v>
      </c>
      <c r="H6024" t="s">
        <v>38</v>
      </c>
      <c r="I6024">
        <v>60</v>
      </c>
      <c r="J6024">
        <v>27</v>
      </c>
      <c r="K6024" s="4">
        <v>1.111100111111E+23</v>
      </c>
      <c r="L6024" t="s">
        <v>38</v>
      </c>
      <c r="M6024" t="s">
        <v>24</v>
      </c>
      <c r="N6024" t="s">
        <v>10040</v>
      </c>
      <c r="O6024" t="s">
        <v>66</v>
      </c>
      <c r="P6024" t="s">
        <v>45</v>
      </c>
      <c r="Q6024" t="s">
        <v>6519</v>
      </c>
    </row>
    <row r="6025" spans="1:17" x14ac:dyDescent="0.25">
      <c r="A6025" t="s">
        <v>12860</v>
      </c>
      <c r="B6025" t="s">
        <v>456</v>
      </c>
      <c r="C6025">
        <v>10</v>
      </c>
      <c r="D6025" t="s">
        <v>18</v>
      </c>
      <c r="E6025" t="s">
        <v>29</v>
      </c>
      <c r="F6025" s="1">
        <v>0.625</v>
      </c>
      <c r="G6025" t="s">
        <v>10041</v>
      </c>
      <c r="H6025" t="s">
        <v>38</v>
      </c>
      <c r="I6025">
        <v>60</v>
      </c>
      <c r="J6025">
        <v>12</v>
      </c>
      <c r="K6025" s="4">
        <v>1.111100111111E+23</v>
      </c>
      <c r="L6025" t="s">
        <v>38</v>
      </c>
      <c r="M6025" t="s">
        <v>24</v>
      </c>
      <c r="N6025" t="s">
        <v>10040</v>
      </c>
      <c r="O6025" t="s">
        <v>66</v>
      </c>
      <c r="P6025" t="s">
        <v>45</v>
      </c>
      <c r="Q6025" t="s">
        <v>6520</v>
      </c>
    </row>
    <row r="6026" spans="1:17" x14ac:dyDescent="0.25">
      <c r="A6026" t="s">
        <v>12861</v>
      </c>
      <c r="B6026" t="s">
        <v>17</v>
      </c>
      <c r="C6026">
        <v>1</v>
      </c>
      <c r="D6026" t="s">
        <v>18</v>
      </c>
      <c r="E6026" t="s">
        <v>29</v>
      </c>
      <c r="F6026" s="1">
        <v>0.625</v>
      </c>
      <c r="G6026" t="s">
        <v>10041</v>
      </c>
      <c r="H6026" t="s">
        <v>6521</v>
      </c>
      <c r="I6026">
        <v>60</v>
      </c>
      <c r="J6026">
        <v>25</v>
      </c>
      <c r="K6026" s="4">
        <v>1.1111011111111099E+44</v>
      </c>
      <c r="L6026" t="s">
        <v>12862</v>
      </c>
      <c r="M6026" t="s">
        <v>24</v>
      </c>
      <c r="N6026" t="s">
        <v>10040</v>
      </c>
      <c r="O6026" t="s">
        <v>25</v>
      </c>
      <c r="P6026" t="s">
        <v>20</v>
      </c>
      <c r="Q6026" t="s">
        <v>6522</v>
      </c>
    </row>
    <row r="6027" spans="1:17" x14ac:dyDescent="0.25">
      <c r="A6027" t="s">
        <v>12861</v>
      </c>
      <c r="B6027" t="s">
        <v>28</v>
      </c>
      <c r="C6027">
        <v>1</v>
      </c>
      <c r="D6027" t="s">
        <v>18</v>
      </c>
      <c r="E6027" t="s">
        <v>33</v>
      </c>
      <c r="F6027" s="1">
        <v>0.58333333333333337</v>
      </c>
      <c r="G6027" t="s">
        <v>10041</v>
      </c>
      <c r="H6027" t="s">
        <v>6521</v>
      </c>
      <c r="I6027">
        <v>60</v>
      </c>
      <c r="J6027">
        <v>25</v>
      </c>
      <c r="K6027" s="4">
        <v>1.1111111111111101E+44</v>
      </c>
      <c r="L6027" t="s">
        <v>12862</v>
      </c>
      <c r="M6027" t="s">
        <v>24</v>
      </c>
      <c r="N6027" t="s">
        <v>10040</v>
      </c>
      <c r="O6027" t="s">
        <v>25</v>
      </c>
      <c r="P6027" t="s">
        <v>20</v>
      </c>
      <c r="Q6027" t="s">
        <v>6523</v>
      </c>
    </row>
    <row r="6028" spans="1:17" x14ac:dyDescent="0.25">
      <c r="A6028" t="s">
        <v>12861</v>
      </c>
      <c r="B6028" t="s">
        <v>44</v>
      </c>
      <c r="C6028">
        <v>1</v>
      </c>
      <c r="D6028" t="s">
        <v>18</v>
      </c>
      <c r="E6028" t="s">
        <v>37</v>
      </c>
      <c r="F6028" s="1">
        <v>0.375</v>
      </c>
      <c r="G6028" t="s">
        <v>10041</v>
      </c>
      <c r="H6028" t="s">
        <v>6521</v>
      </c>
      <c r="I6028">
        <v>60</v>
      </c>
      <c r="J6028">
        <v>9</v>
      </c>
      <c r="K6028" s="4">
        <v>1.11101111111111E+44</v>
      </c>
      <c r="L6028" t="s">
        <v>12862</v>
      </c>
      <c r="M6028" t="s">
        <v>24</v>
      </c>
      <c r="N6028" t="s">
        <v>10040</v>
      </c>
      <c r="O6028" t="s">
        <v>25</v>
      </c>
      <c r="P6028" t="s">
        <v>45</v>
      </c>
      <c r="Q6028" t="s">
        <v>6524</v>
      </c>
    </row>
    <row r="6029" spans="1:17" x14ac:dyDescent="0.25">
      <c r="A6029" t="s">
        <v>12861</v>
      </c>
      <c r="B6029" t="s">
        <v>44</v>
      </c>
      <c r="C6029">
        <v>2</v>
      </c>
      <c r="D6029" t="s">
        <v>18</v>
      </c>
      <c r="E6029" t="s">
        <v>37</v>
      </c>
      <c r="F6029" s="1">
        <v>0.41666666666666669</v>
      </c>
      <c r="G6029" t="s">
        <v>10041</v>
      </c>
      <c r="H6029" t="s">
        <v>6521</v>
      </c>
      <c r="I6029">
        <v>60</v>
      </c>
      <c r="J6029">
        <v>11</v>
      </c>
      <c r="K6029" s="4">
        <v>1.11101111111111E+44</v>
      </c>
      <c r="L6029" t="s">
        <v>12862</v>
      </c>
      <c r="M6029" t="s">
        <v>24</v>
      </c>
      <c r="N6029" t="s">
        <v>10040</v>
      </c>
      <c r="O6029" t="s">
        <v>25</v>
      </c>
      <c r="P6029" t="s">
        <v>45</v>
      </c>
      <c r="Q6029" t="s">
        <v>6525</v>
      </c>
    </row>
    <row r="6030" spans="1:17" x14ac:dyDescent="0.25">
      <c r="A6030" t="s">
        <v>12863</v>
      </c>
      <c r="B6030" t="s">
        <v>17</v>
      </c>
      <c r="C6030">
        <v>1</v>
      </c>
      <c r="D6030" t="s">
        <v>18</v>
      </c>
      <c r="E6030" t="s">
        <v>19</v>
      </c>
      <c r="F6030" s="1">
        <v>0.58333333333333337</v>
      </c>
      <c r="G6030" t="s">
        <v>9282</v>
      </c>
      <c r="H6030" t="s">
        <v>12864</v>
      </c>
      <c r="I6030">
        <v>60</v>
      </c>
      <c r="J6030">
        <v>52</v>
      </c>
      <c r="K6030" s="4">
        <v>1.1111100111111E+24</v>
      </c>
      <c r="L6030" t="s">
        <v>12865</v>
      </c>
      <c r="M6030" t="s">
        <v>24</v>
      </c>
      <c r="N6030" t="s">
        <v>10040</v>
      </c>
      <c r="O6030" t="s">
        <v>66</v>
      </c>
      <c r="P6030" t="s">
        <v>20</v>
      </c>
      <c r="Q6030" t="s">
        <v>6526</v>
      </c>
    </row>
    <row r="6031" spans="1:17" x14ac:dyDescent="0.25">
      <c r="A6031" t="s">
        <v>12863</v>
      </c>
      <c r="B6031" t="s">
        <v>28</v>
      </c>
      <c r="C6031">
        <v>1</v>
      </c>
      <c r="D6031" t="s">
        <v>18</v>
      </c>
      <c r="E6031" t="s">
        <v>37</v>
      </c>
      <c r="F6031" s="1">
        <v>0.41666666666666669</v>
      </c>
      <c r="G6031" t="s">
        <v>9282</v>
      </c>
      <c r="H6031" t="s">
        <v>12866</v>
      </c>
      <c r="I6031">
        <v>60</v>
      </c>
      <c r="J6031">
        <v>52</v>
      </c>
      <c r="K6031" s="4">
        <v>1.1111100111111E+24</v>
      </c>
      <c r="L6031" t="s">
        <v>12865</v>
      </c>
      <c r="M6031" t="s">
        <v>24</v>
      </c>
      <c r="N6031" t="s">
        <v>10040</v>
      </c>
      <c r="O6031" t="s">
        <v>66</v>
      </c>
      <c r="P6031" t="s">
        <v>20</v>
      </c>
      <c r="Q6031" t="s">
        <v>6527</v>
      </c>
    </row>
    <row r="6032" spans="1:17" x14ac:dyDescent="0.25">
      <c r="A6032" t="s">
        <v>12863</v>
      </c>
      <c r="B6032" t="s">
        <v>44</v>
      </c>
      <c r="C6032">
        <v>1</v>
      </c>
      <c r="D6032" t="s">
        <v>18</v>
      </c>
      <c r="E6032" t="s">
        <v>29</v>
      </c>
      <c r="F6032" s="1">
        <v>0.625</v>
      </c>
      <c r="G6032" t="s">
        <v>9159</v>
      </c>
      <c r="H6032" t="s">
        <v>12867</v>
      </c>
      <c r="I6032">
        <v>60</v>
      </c>
      <c r="J6032">
        <v>27</v>
      </c>
      <c r="K6032" s="4">
        <v>1.111100111111E+23</v>
      </c>
      <c r="L6032" t="s">
        <v>12865</v>
      </c>
      <c r="M6032" t="s">
        <v>24</v>
      </c>
      <c r="N6032" t="s">
        <v>10040</v>
      </c>
      <c r="O6032" t="s">
        <v>66</v>
      </c>
      <c r="P6032" t="s">
        <v>45</v>
      </c>
      <c r="Q6032" t="s">
        <v>6528</v>
      </c>
    </row>
    <row r="6033" spans="1:17" x14ac:dyDescent="0.25">
      <c r="A6033" t="s">
        <v>12863</v>
      </c>
      <c r="B6033" t="s">
        <v>44</v>
      </c>
      <c r="C6033">
        <v>2</v>
      </c>
      <c r="D6033" t="s">
        <v>18</v>
      </c>
      <c r="E6033" t="s">
        <v>37</v>
      </c>
      <c r="F6033" s="1">
        <v>0.45833333333333331</v>
      </c>
      <c r="G6033" t="s">
        <v>9226</v>
      </c>
      <c r="H6033" t="s">
        <v>12868</v>
      </c>
      <c r="I6033">
        <v>60</v>
      </c>
      <c r="J6033">
        <v>22</v>
      </c>
      <c r="K6033" s="4">
        <v>1.111100111111E+23</v>
      </c>
      <c r="L6033" t="s">
        <v>38</v>
      </c>
      <c r="M6033" t="s">
        <v>24</v>
      </c>
      <c r="N6033" t="s">
        <v>10040</v>
      </c>
      <c r="O6033" t="s">
        <v>66</v>
      </c>
      <c r="P6033" t="s">
        <v>45</v>
      </c>
      <c r="Q6033" t="s">
        <v>6529</v>
      </c>
    </row>
    <row r="6034" spans="1:17" x14ac:dyDescent="0.25">
      <c r="A6034" t="s">
        <v>12869</v>
      </c>
      <c r="B6034" t="s">
        <v>17</v>
      </c>
      <c r="C6034">
        <v>1</v>
      </c>
      <c r="D6034" t="s">
        <v>18</v>
      </c>
      <c r="E6034" t="s">
        <v>37</v>
      </c>
      <c r="F6034" s="1">
        <v>0.41666666666666669</v>
      </c>
      <c r="G6034" t="s">
        <v>9358</v>
      </c>
      <c r="H6034" t="s">
        <v>1729</v>
      </c>
      <c r="I6034">
        <v>60</v>
      </c>
      <c r="J6034">
        <v>44</v>
      </c>
      <c r="K6034" s="4">
        <v>1.1101100011111E+43</v>
      </c>
      <c r="L6034" t="s">
        <v>12318</v>
      </c>
      <c r="M6034" t="s">
        <v>24</v>
      </c>
      <c r="N6034" t="s">
        <v>10040</v>
      </c>
      <c r="O6034" t="s">
        <v>25</v>
      </c>
      <c r="P6034" t="s">
        <v>20</v>
      </c>
      <c r="Q6034" t="s">
        <v>6530</v>
      </c>
    </row>
    <row r="6035" spans="1:17" x14ac:dyDescent="0.25">
      <c r="A6035" t="s">
        <v>12869</v>
      </c>
      <c r="B6035" t="s">
        <v>28</v>
      </c>
      <c r="C6035">
        <v>1</v>
      </c>
      <c r="D6035" t="s">
        <v>18</v>
      </c>
      <c r="E6035" t="s">
        <v>29</v>
      </c>
      <c r="F6035" s="1">
        <v>0.41666666666666669</v>
      </c>
      <c r="G6035" t="s">
        <v>9160</v>
      </c>
      <c r="H6035" t="s">
        <v>1729</v>
      </c>
      <c r="I6035">
        <v>60</v>
      </c>
      <c r="J6035">
        <v>44</v>
      </c>
      <c r="K6035" s="4">
        <v>1.1110100011111E+43</v>
      </c>
      <c r="L6035" t="s">
        <v>12318</v>
      </c>
      <c r="M6035" t="s">
        <v>24</v>
      </c>
      <c r="N6035" t="s">
        <v>10040</v>
      </c>
      <c r="O6035" t="s">
        <v>25</v>
      </c>
      <c r="P6035" t="s">
        <v>20</v>
      </c>
      <c r="Q6035" t="s">
        <v>6531</v>
      </c>
    </row>
    <row r="6036" spans="1:17" x14ac:dyDescent="0.25">
      <c r="A6036" t="s">
        <v>12869</v>
      </c>
      <c r="B6036" t="s">
        <v>44</v>
      </c>
      <c r="C6036">
        <v>1</v>
      </c>
      <c r="D6036" t="s">
        <v>18</v>
      </c>
      <c r="E6036" t="s">
        <v>42</v>
      </c>
      <c r="F6036" s="1">
        <v>0.625</v>
      </c>
      <c r="G6036" t="s">
        <v>9177</v>
      </c>
      <c r="H6036" t="s">
        <v>1729</v>
      </c>
      <c r="I6036">
        <v>60</v>
      </c>
      <c r="J6036">
        <v>30</v>
      </c>
      <c r="K6036" s="4">
        <v>1.1111100011111E+43</v>
      </c>
      <c r="L6036" t="s">
        <v>12318</v>
      </c>
      <c r="M6036" t="s">
        <v>24</v>
      </c>
      <c r="N6036" t="s">
        <v>10040</v>
      </c>
      <c r="O6036" t="s">
        <v>25</v>
      </c>
      <c r="P6036" t="s">
        <v>45</v>
      </c>
      <c r="Q6036" t="s">
        <v>6532</v>
      </c>
    </row>
    <row r="6037" spans="1:17" x14ac:dyDescent="0.25">
      <c r="A6037" t="s">
        <v>12869</v>
      </c>
      <c r="B6037" t="s">
        <v>44</v>
      </c>
      <c r="C6037">
        <v>2</v>
      </c>
      <c r="D6037" t="s">
        <v>18</v>
      </c>
      <c r="E6037" t="s">
        <v>42</v>
      </c>
      <c r="F6037" s="1">
        <v>0.58333333333333337</v>
      </c>
      <c r="G6037" t="s">
        <v>9177</v>
      </c>
      <c r="H6037" t="s">
        <v>1729</v>
      </c>
      <c r="I6037">
        <v>60</v>
      </c>
      <c r="J6037">
        <v>8</v>
      </c>
      <c r="K6037" s="4">
        <v>1.1111100011111E+43</v>
      </c>
      <c r="L6037" t="s">
        <v>38</v>
      </c>
      <c r="M6037" t="s">
        <v>24</v>
      </c>
      <c r="N6037" t="s">
        <v>10040</v>
      </c>
      <c r="O6037" t="s">
        <v>25</v>
      </c>
      <c r="P6037" t="s">
        <v>45</v>
      </c>
      <c r="Q6037" t="s">
        <v>6533</v>
      </c>
    </row>
    <row r="6038" spans="1:17" x14ac:dyDescent="0.25">
      <c r="A6038" t="s">
        <v>12869</v>
      </c>
      <c r="B6038" t="s">
        <v>44</v>
      </c>
      <c r="C6038">
        <v>3</v>
      </c>
      <c r="D6038" t="s">
        <v>18</v>
      </c>
      <c r="E6038" t="s">
        <v>37</v>
      </c>
      <c r="F6038" s="1">
        <v>0.5</v>
      </c>
      <c r="G6038" t="s">
        <v>9799</v>
      </c>
      <c r="H6038" t="s">
        <v>1729</v>
      </c>
      <c r="I6038">
        <v>60</v>
      </c>
      <c r="J6038">
        <v>6</v>
      </c>
      <c r="K6038" s="4">
        <v>1.1101100011111E+43</v>
      </c>
      <c r="L6038" t="s">
        <v>38</v>
      </c>
      <c r="M6038" t="s">
        <v>24</v>
      </c>
      <c r="N6038" t="s">
        <v>10040</v>
      </c>
      <c r="O6038" t="s">
        <v>25</v>
      </c>
      <c r="P6038" t="s">
        <v>45</v>
      </c>
      <c r="Q6038" t="s">
        <v>6534</v>
      </c>
    </row>
    <row r="6039" spans="1:17" x14ac:dyDescent="0.25">
      <c r="A6039" t="s">
        <v>12870</v>
      </c>
      <c r="B6039" t="s">
        <v>17</v>
      </c>
      <c r="C6039">
        <v>1</v>
      </c>
      <c r="D6039" t="s">
        <v>18</v>
      </c>
      <c r="E6039" t="s">
        <v>29</v>
      </c>
      <c r="F6039" s="1">
        <v>0.45833333333333331</v>
      </c>
      <c r="G6039" t="s">
        <v>9239</v>
      </c>
      <c r="H6039" t="s">
        <v>1753</v>
      </c>
      <c r="I6039">
        <v>60</v>
      </c>
      <c r="J6039">
        <v>86</v>
      </c>
      <c r="K6039" s="4">
        <v>1.1111100111111E+24</v>
      </c>
      <c r="L6039" t="s">
        <v>38</v>
      </c>
      <c r="M6039" t="s">
        <v>24</v>
      </c>
      <c r="N6039" t="s">
        <v>10040</v>
      </c>
      <c r="O6039" t="s">
        <v>66</v>
      </c>
      <c r="P6039" t="s">
        <v>20</v>
      </c>
      <c r="Q6039" t="s">
        <v>6535</v>
      </c>
    </row>
    <row r="6040" spans="1:17" x14ac:dyDescent="0.25">
      <c r="A6040" t="s">
        <v>12870</v>
      </c>
      <c r="B6040" t="s">
        <v>28</v>
      </c>
      <c r="C6040">
        <v>1</v>
      </c>
      <c r="D6040" t="s">
        <v>18</v>
      </c>
      <c r="E6040" t="s">
        <v>42</v>
      </c>
      <c r="F6040" s="1">
        <v>0.375</v>
      </c>
      <c r="G6040" t="s">
        <v>10435</v>
      </c>
      <c r="H6040" t="s">
        <v>1753</v>
      </c>
      <c r="I6040">
        <v>60</v>
      </c>
      <c r="J6040">
        <v>88</v>
      </c>
      <c r="K6040" s="4">
        <v>1.1111100111111E+24</v>
      </c>
      <c r="L6040" t="s">
        <v>38</v>
      </c>
      <c r="M6040" t="s">
        <v>24</v>
      </c>
      <c r="N6040" t="s">
        <v>10040</v>
      </c>
      <c r="O6040" t="s">
        <v>66</v>
      </c>
      <c r="P6040" t="s">
        <v>20</v>
      </c>
      <c r="Q6040" t="s">
        <v>6536</v>
      </c>
    </row>
    <row r="6041" spans="1:17" x14ac:dyDescent="0.25">
      <c r="A6041" t="s">
        <v>12870</v>
      </c>
      <c r="B6041" t="s">
        <v>44</v>
      </c>
      <c r="C6041">
        <v>1</v>
      </c>
      <c r="D6041" t="s">
        <v>18</v>
      </c>
      <c r="E6041" t="s">
        <v>33</v>
      </c>
      <c r="F6041" s="1">
        <v>0.54166666666666663</v>
      </c>
      <c r="G6041" t="s">
        <v>10041</v>
      </c>
      <c r="H6041" t="s">
        <v>1753</v>
      </c>
      <c r="I6041">
        <v>60</v>
      </c>
      <c r="J6041">
        <v>24</v>
      </c>
      <c r="K6041" s="4">
        <v>1.111100111111E+23</v>
      </c>
      <c r="L6041" t="s">
        <v>38</v>
      </c>
      <c r="M6041" t="s">
        <v>24</v>
      </c>
      <c r="N6041" t="s">
        <v>10040</v>
      </c>
      <c r="O6041" t="s">
        <v>66</v>
      </c>
      <c r="P6041" t="s">
        <v>45</v>
      </c>
      <c r="Q6041" t="s">
        <v>6537</v>
      </c>
    </row>
    <row r="6042" spans="1:17" x14ac:dyDescent="0.25">
      <c r="A6042" t="s">
        <v>12870</v>
      </c>
      <c r="B6042" t="s">
        <v>44</v>
      </c>
      <c r="C6042">
        <v>2</v>
      </c>
      <c r="D6042" t="s">
        <v>18</v>
      </c>
      <c r="E6042" t="s">
        <v>42</v>
      </c>
      <c r="F6042" s="1">
        <v>0.625</v>
      </c>
      <c r="G6042" t="s">
        <v>10041</v>
      </c>
      <c r="H6042" t="s">
        <v>1753</v>
      </c>
      <c r="I6042">
        <v>60</v>
      </c>
      <c r="J6042">
        <v>4</v>
      </c>
      <c r="K6042" s="4">
        <v>1.111100111111E+23</v>
      </c>
      <c r="L6042" t="s">
        <v>38</v>
      </c>
      <c r="M6042" t="s">
        <v>24</v>
      </c>
      <c r="N6042" t="s">
        <v>10040</v>
      </c>
      <c r="O6042" t="s">
        <v>66</v>
      </c>
      <c r="P6042" t="s">
        <v>45</v>
      </c>
      <c r="Q6042" t="s">
        <v>6538</v>
      </c>
    </row>
    <row r="6043" spans="1:17" x14ac:dyDescent="0.25">
      <c r="A6043" t="s">
        <v>12870</v>
      </c>
      <c r="B6043" t="s">
        <v>44</v>
      </c>
      <c r="C6043">
        <v>3</v>
      </c>
      <c r="D6043" t="s">
        <v>18</v>
      </c>
      <c r="E6043" t="s">
        <v>37</v>
      </c>
      <c r="F6043" s="1">
        <v>0.58333333333333337</v>
      </c>
      <c r="G6043" t="s">
        <v>10041</v>
      </c>
      <c r="H6043" t="s">
        <v>1753</v>
      </c>
      <c r="I6043">
        <v>60</v>
      </c>
      <c r="J6043">
        <v>7</v>
      </c>
      <c r="K6043" s="4">
        <v>1.111100111111E+23</v>
      </c>
      <c r="L6043" t="s">
        <v>38</v>
      </c>
      <c r="M6043" t="s">
        <v>24</v>
      </c>
      <c r="N6043" t="s">
        <v>10040</v>
      </c>
      <c r="O6043" t="s">
        <v>66</v>
      </c>
      <c r="P6043" t="s">
        <v>45</v>
      </c>
      <c r="Q6043" t="s">
        <v>6539</v>
      </c>
    </row>
    <row r="6044" spans="1:17" x14ac:dyDescent="0.25">
      <c r="A6044" t="s">
        <v>12870</v>
      </c>
      <c r="B6044" t="s">
        <v>44</v>
      </c>
      <c r="C6044">
        <v>4</v>
      </c>
      <c r="D6044" t="s">
        <v>18</v>
      </c>
      <c r="E6044" t="s">
        <v>29</v>
      </c>
      <c r="F6044" s="1">
        <v>0.58333333333333337</v>
      </c>
      <c r="G6044" t="s">
        <v>10041</v>
      </c>
      <c r="H6044" t="s">
        <v>1753</v>
      </c>
      <c r="I6044">
        <v>60</v>
      </c>
      <c r="J6044">
        <v>16</v>
      </c>
      <c r="K6044" s="4">
        <v>1.111100111111E+23</v>
      </c>
      <c r="L6044" t="s">
        <v>38</v>
      </c>
      <c r="M6044" t="s">
        <v>24</v>
      </c>
      <c r="N6044" t="s">
        <v>10040</v>
      </c>
      <c r="O6044" t="s">
        <v>66</v>
      </c>
      <c r="P6044" t="s">
        <v>45</v>
      </c>
      <c r="Q6044" t="s">
        <v>6540</v>
      </c>
    </row>
    <row r="6045" spans="1:17" x14ac:dyDescent="0.25">
      <c r="A6045" t="s">
        <v>12870</v>
      </c>
      <c r="B6045" t="s">
        <v>44</v>
      </c>
      <c r="C6045">
        <v>5</v>
      </c>
      <c r="D6045" t="s">
        <v>18</v>
      </c>
      <c r="E6045" t="s">
        <v>33</v>
      </c>
      <c r="F6045" s="1">
        <v>0.45833333333333331</v>
      </c>
      <c r="G6045" t="s">
        <v>10041</v>
      </c>
      <c r="H6045" t="s">
        <v>1753</v>
      </c>
      <c r="I6045">
        <v>60</v>
      </c>
      <c r="J6045">
        <v>23</v>
      </c>
      <c r="K6045" s="4">
        <v>1.111100111111E+23</v>
      </c>
      <c r="L6045" t="s">
        <v>38</v>
      </c>
      <c r="M6045" t="s">
        <v>24</v>
      </c>
      <c r="N6045" t="s">
        <v>10040</v>
      </c>
      <c r="O6045" t="s">
        <v>66</v>
      </c>
      <c r="P6045" t="s">
        <v>45</v>
      </c>
      <c r="Q6045" t="s">
        <v>6541</v>
      </c>
    </row>
    <row r="6046" spans="1:17" x14ac:dyDescent="0.25">
      <c r="A6046" t="s">
        <v>12870</v>
      </c>
      <c r="B6046" t="s">
        <v>44</v>
      </c>
      <c r="C6046">
        <v>6</v>
      </c>
      <c r="D6046" t="s">
        <v>18</v>
      </c>
      <c r="E6046" t="s">
        <v>37</v>
      </c>
      <c r="F6046" s="1">
        <v>0.41666666666666669</v>
      </c>
      <c r="G6046" t="s">
        <v>10041</v>
      </c>
      <c r="H6046" t="s">
        <v>1753</v>
      </c>
      <c r="I6046">
        <v>60</v>
      </c>
      <c r="J6046">
        <v>9</v>
      </c>
      <c r="K6046" s="4">
        <v>1.111100111111E+23</v>
      </c>
      <c r="L6046" t="s">
        <v>38</v>
      </c>
      <c r="M6046" t="s">
        <v>24</v>
      </c>
      <c r="N6046" t="s">
        <v>10040</v>
      </c>
      <c r="O6046" t="s">
        <v>66</v>
      </c>
      <c r="P6046" t="s">
        <v>45</v>
      </c>
      <c r="Q6046" t="s">
        <v>6542</v>
      </c>
    </row>
    <row r="6047" spans="1:17" x14ac:dyDescent="0.25">
      <c r="A6047" t="s">
        <v>12871</v>
      </c>
      <c r="B6047" t="s">
        <v>17</v>
      </c>
      <c r="C6047">
        <v>1</v>
      </c>
      <c r="D6047" t="s">
        <v>18</v>
      </c>
      <c r="E6047" t="s">
        <v>37</v>
      </c>
      <c r="F6047" s="1">
        <v>0.375</v>
      </c>
      <c r="G6047" t="s">
        <v>9247</v>
      </c>
      <c r="H6047" t="s">
        <v>304</v>
      </c>
      <c r="I6047">
        <v>120</v>
      </c>
      <c r="J6047">
        <v>3</v>
      </c>
      <c r="K6047" s="4">
        <v>1.1111100111111E+24</v>
      </c>
      <c r="L6047" t="s">
        <v>9304</v>
      </c>
      <c r="M6047" t="s">
        <v>24</v>
      </c>
      <c r="N6047" t="s">
        <v>9286</v>
      </c>
      <c r="O6047" t="s">
        <v>66</v>
      </c>
      <c r="P6047" t="s">
        <v>20</v>
      </c>
      <c r="Q6047" t="s">
        <v>6543</v>
      </c>
    </row>
    <row r="6048" spans="1:17" x14ac:dyDescent="0.25">
      <c r="A6048" t="s">
        <v>12871</v>
      </c>
      <c r="B6048" t="s">
        <v>44</v>
      </c>
      <c r="C6048">
        <v>1</v>
      </c>
      <c r="D6048" t="s">
        <v>18</v>
      </c>
      <c r="E6048" t="s">
        <v>37</v>
      </c>
      <c r="F6048" s="1">
        <v>0.58333333333333337</v>
      </c>
      <c r="G6048" t="s">
        <v>9208</v>
      </c>
      <c r="H6048" t="s">
        <v>38</v>
      </c>
      <c r="I6048">
        <v>60</v>
      </c>
      <c r="J6048">
        <v>1</v>
      </c>
      <c r="K6048" s="4">
        <v>1.111100111111E+23</v>
      </c>
      <c r="L6048" t="s">
        <v>9304</v>
      </c>
      <c r="M6048" t="s">
        <v>24</v>
      </c>
      <c r="N6048" t="s">
        <v>9286</v>
      </c>
      <c r="O6048" t="s">
        <v>66</v>
      </c>
      <c r="P6048" t="s">
        <v>45</v>
      </c>
      <c r="Q6048" t="s">
        <v>6544</v>
      </c>
    </row>
    <row r="6049" spans="1:17" x14ac:dyDescent="0.25">
      <c r="A6049" t="s">
        <v>12871</v>
      </c>
      <c r="B6049" t="s">
        <v>44</v>
      </c>
      <c r="C6049">
        <v>2</v>
      </c>
      <c r="D6049" t="s">
        <v>18</v>
      </c>
      <c r="E6049" t="s">
        <v>37</v>
      </c>
      <c r="F6049" s="1">
        <v>0.625</v>
      </c>
      <c r="G6049" t="s">
        <v>9201</v>
      </c>
      <c r="H6049" t="s">
        <v>38</v>
      </c>
      <c r="I6049">
        <v>60</v>
      </c>
      <c r="J6049">
        <v>1</v>
      </c>
      <c r="K6049" s="4">
        <v>1.111100111111E+23</v>
      </c>
      <c r="L6049" t="s">
        <v>9304</v>
      </c>
      <c r="M6049" t="s">
        <v>24</v>
      </c>
      <c r="N6049" t="s">
        <v>9286</v>
      </c>
      <c r="O6049" t="s">
        <v>66</v>
      </c>
      <c r="P6049" t="s">
        <v>45</v>
      </c>
      <c r="Q6049" t="s">
        <v>6545</v>
      </c>
    </row>
    <row r="6050" spans="1:17" x14ac:dyDescent="0.25">
      <c r="A6050" t="s">
        <v>12872</v>
      </c>
      <c r="B6050" t="s">
        <v>17</v>
      </c>
      <c r="C6050">
        <v>1</v>
      </c>
      <c r="D6050" t="s">
        <v>18</v>
      </c>
      <c r="E6050" t="s">
        <v>19</v>
      </c>
      <c r="F6050" s="1">
        <v>0.54166666666666663</v>
      </c>
      <c r="G6050" t="s">
        <v>10039</v>
      </c>
      <c r="H6050" t="s">
        <v>1162</v>
      </c>
      <c r="I6050">
        <v>120</v>
      </c>
      <c r="J6050">
        <v>13</v>
      </c>
      <c r="K6050" s="4">
        <v>1.1111010001111099E+44</v>
      </c>
      <c r="L6050" t="s">
        <v>38</v>
      </c>
      <c r="M6050" t="s">
        <v>24</v>
      </c>
      <c r="N6050" t="s">
        <v>10040</v>
      </c>
      <c r="O6050" t="s">
        <v>25</v>
      </c>
      <c r="P6050" t="s">
        <v>20</v>
      </c>
      <c r="Q6050" t="s">
        <v>6546</v>
      </c>
    </row>
    <row r="6051" spans="1:17" x14ac:dyDescent="0.25">
      <c r="A6051" t="s">
        <v>12872</v>
      </c>
      <c r="B6051" t="s">
        <v>28</v>
      </c>
      <c r="C6051">
        <v>1</v>
      </c>
      <c r="D6051" t="s">
        <v>18</v>
      </c>
      <c r="E6051" t="s">
        <v>29</v>
      </c>
      <c r="F6051" s="1">
        <v>0.54166666666666663</v>
      </c>
      <c r="G6051" t="s">
        <v>10041</v>
      </c>
      <c r="H6051" t="s">
        <v>1162</v>
      </c>
      <c r="I6051">
        <v>120</v>
      </c>
      <c r="J6051">
        <v>13</v>
      </c>
      <c r="K6051" s="4">
        <v>1.1111010001111099E+44</v>
      </c>
      <c r="L6051" t="s">
        <v>38</v>
      </c>
      <c r="M6051" t="s">
        <v>24</v>
      </c>
      <c r="N6051" t="s">
        <v>10040</v>
      </c>
      <c r="O6051" t="s">
        <v>25</v>
      </c>
      <c r="P6051" t="s">
        <v>20</v>
      </c>
      <c r="Q6051" t="s">
        <v>6547</v>
      </c>
    </row>
    <row r="6052" spans="1:17" x14ac:dyDescent="0.25">
      <c r="A6052" t="s">
        <v>12873</v>
      </c>
      <c r="B6052" t="s">
        <v>17</v>
      </c>
      <c r="C6052">
        <v>1</v>
      </c>
      <c r="D6052" t="s">
        <v>18</v>
      </c>
      <c r="E6052" t="s">
        <v>42</v>
      </c>
      <c r="F6052" s="1">
        <v>0.45833333333333331</v>
      </c>
      <c r="G6052" t="s">
        <v>10041</v>
      </c>
      <c r="H6052" t="s">
        <v>10612</v>
      </c>
      <c r="I6052">
        <v>120</v>
      </c>
      <c r="J6052">
        <v>38</v>
      </c>
      <c r="K6052" s="4">
        <v>1.1111110001111099E+44</v>
      </c>
      <c r="L6052" t="s">
        <v>12874</v>
      </c>
      <c r="M6052" t="s">
        <v>24</v>
      </c>
      <c r="N6052" t="s">
        <v>10040</v>
      </c>
      <c r="O6052" t="s">
        <v>25</v>
      </c>
      <c r="P6052" t="s">
        <v>20</v>
      </c>
      <c r="Q6052" t="s">
        <v>6548</v>
      </c>
    </row>
    <row r="6053" spans="1:17" x14ac:dyDescent="0.25">
      <c r="A6053" t="s">
        <v>12873</v>
      </c>
      <c r="B6053" t="s">
        <v>44</v>
      </c>
      <c r="C6053">
        <v>1</v>
      </c>
      <c r="D6053" t="s">
        <v>18</v>
      </c>
      <c r="E6053" t="s">
        <v>33</v>
      </c>
      <c r="F6053" s="1">
        <v>0.41666666666666669</v>
      </c>
      <c r="G6053" t="s">
        <v>10041</v>
      </c>
      <c r="H6053" t="s">
        <v>10612</v>
      </c>
      <c r="I6053">
        <v>60</v>
      </c>
      <c r="J6053">
        <v>38</v>
      </c>
      <c r="K6053" s="4">
        <v>1.1111100011111E+43</v>
      </c>
      <c r="L6053" t="s">
        <v>12874</v>
      </c>
      <c r="M6053" t="s">
        <v>24</v>
      </c>
      <c r="N6053" t="s">
        <v>10040</v>
      </c>
      <c r="O6053" t="s">
        <v>25</v>
      </c>
      <c r="P6053" t="s">
        <v>45</v>
      </c>
      <c r="Q6053" t="s">
        <v>6549</v>
      </c>
    </row>
    <row r="6054" spans="1:17" x14ac:dyDescent="0.25">
      <c r="A6054" t="s">
        <v>12875</v>
      </c>
      <c r="B6054" t="s">
        <v>17</v>
      </c>
      <c r="C6054">
        <v>1</v>
      </c>
      <c r="D6054" t="s">
        <v>18</v>
      </c>
      <c r="E6054" t="s">
        <v>42</v>
      </c>
      <c r="F6054" s="1">
        <v>0.54166666666666663</v>
      </c>
      <c r="G6054" t="s">
        <v>10041</v>
      </c>
      <c r="H6054" t="s">
        <v>6550</v>
      </c>
      <c r="I6054">
        <v>120</v>
      </c>
      <c r="J6054">
        <v>15</v>
      </c>
      <c r="K6054" s="4">
        <v>1.1111100111111E+24</v>
      </c>
      <c r="L6054" t="s">
        <v>12876</v>
      </c>
      <c r="M6054" t="s">
        <v>24</v>
      </c>
      <c r="N6054" t="s">
        <v>10040</v>
      </c>
      <c r="O6054" t="s">
        <v>66</v>
      </c>
      <c r="P6054" t="s">
        <v>20</v>
      </c>
      <c r="Q6054" t="s">
        <v>6551</v>
      </c>
    </row>
    <row r="6055" spans="1:17" x14ac:dyDescent="0.25">
      <c r="A6055" t="s">
        <v>12875</v>
      </c>
      <c r="B6055" t="s">
        <v>28</v>
      </c>
      <c r="C6055">
        <v>1</v>
      </c>
      <c r="D6055" t="s">
        <v>18</v>
      </c>
      <c r="E6055" t="s">
        <v>33</v>
      </c>
      <c r="F6055" s="1">
        <v>0.5</v>
      </c>
      <c r="G6055" t="s">
        <v>12859</v>
      </c>
      <c r="H6055" t="s">
        <v>6550</v>
      </c>
      <c r="I6055">
        <v>60</v>
      </c>
      <c r="J6055">
        <v>15</v>
      </c>
      <c r="K6055" s="4">
        <v>1.1111100111111E+24</v>
      </c>
      <c r="L6055" t="s">
        <v>12876</v>
      </c>
      <c r="M6055" t="s">
        <v>24</v>
      </c>
      <c r="N6055" t="s">
        <v>10040</v>
      </c>
      <c r="O6055" t="s">
        <v>66</v>
      </c>
      <c r="P6055" t="s">
        <v>20</v>
      </c>
      <c r="Q6055" t="s">
        <v>6552</v>
      </c>
    </row>
    <row r="6056" spans="1:17" x14ac:dyDescent="0.25">
      <c r="A6056" t="s">
        <v>12875</v>
      </c>
      <c r="B6056" t="s">
        <v>44</v>
      </c>
      <c r="C6056">
        <v>1</v>
      </c>
      <c r="D6056" t="s">
        <v>18</v>
      </c>
      <c r="E6056" t="s">
        <v>33</v>
      </c>
      <c r="F6056" s="1">
        <v>0.54166666666666663</v>
      </c>
      <c r="G6056" t="s">
        <v>12859</v>
      </c>
      <c r="H6056" t="s">
        <v>6550</v>
      </c>
      <c r="I6056">
        <v>60</v>
      </c>
      <c r="J6056">
        <v>15</v>
      </c>
      <c r="K6056" s="4">
        <v>1.1111100111111E+24</v>
      </c>
      <c r="L6056" t="s">
        <v>12876</v>
      </c>
      <c r="M6056" t="s">
        <v>24</v>
      </c>
      <c r="N6056" t="s">
        <v>10040</v>
      </c>
      <c r="O6056" t="s">
        <v>66</v>
      </c>
      <c r="P6056" t="s">
        <v>45</v>
      </c>
      <c r="Q6056" t="s">
        <v>6553</v>
      </c>
    </row>
    <row r="6057" spans="1:17" x14ac:dyDescent="0.25">
      <c r="A6057" t="s">
        <v>12877</v>
      </c>
      <c r="B6057" t="s">
        <v>17</v>
      </c>
      <c r="C6057">
        <v>1</v>
      </c>
      <c r="D6057" t="s">
        <v>18</v>
      </c>
      <c r="E6057" t="s">
        <v>19</v>
      </c>
      <c r="F6057" s="1">
        <v>0.58333333333333337</v>
      </c>
      <c r="G6057" t="s">
        <v>10041</v>
      </c>
      <c r="H6057" t="s">
        <v>12333</v>
      </c>
      <c r="I6057">
        <v>60</v>
      </c>
      <c r="J6057">
        <v>6</v>
      </c>
      <c r="K6057" s="4">
        <v>1.1111100111111E+24</v>
      </c>
      <c r="L6057" t="s">
        <v>38</v>
      </c>
      <c r="M6057" t="s">
        <v>24</v>
      </c>
      <c r="N6057" t="s">
        <v>10040</v>
      </c>
      <c r="O6057" t="s">
        <v>66</v>
      </c>
      <c r="P6057" t="s">
        <v>20</v>
      </c>
      <c r="Q6057" t="s">
        <v>6554</v>
      </c>
    </row>
    <row r="6058" spans="1:17" x14ac:dyDescent="0.25">
      <c r="A6058" t="s">
        <v>12877</v>
      </c>
      <c r="B6058" t="s">
        <v>28</v>
      </c>
      <c r="C6058">
        <v>1</v>
      </c>
      <c r="D6058" t="s">
        <v>18</v>
      </c>
      <c r="E6058" t="s">
        <v>33</v>
      </c>
      <c r="F6058" s="1">
        <v>0.41666666666666669</v>
      </c>
      <c r="G6058" t="s">
        <v>10041</v>
      </c>
      <c r="H6058" t="s">
        <v>12878</v>
      </c>
      <c r="I6058">
        <v>60</v>
      </c>
      <c r="J6058">
        <v>6</v>
      </c>
      <c r="K6058" s="4">
        <v>1.1111100111111E+24</v>
      </c>
      <c r="L6058" t="s">
        <v>38</v>
      </c>
      <c r="M6058" t="s">
        <v>24</v>
      </c>
      <c r="N6058" t="s">
        <v>10040</v>
      </c>
      <c r="O6058" t="s">
        <v>66</v>
      </c>
      <c r="P6058" t="s">
        <v>20</v>
      </c>
      <c r="Q6058" t="s">
        <v>6555</v>
      </c>
    </row>
    <row r="6059" spans="1:17" x14ac:dyDescent="0.25">
      <c r="A6059" t="s">
        <v>12877</v>
      </c>
      <c r="B6059" t="s">
        <v>44</v>
      </c>
      <c r="C6059">
        <v>1</v>
      </c>
      <c r="D6059" t="s">
        <v>18</v>
      </c>
      <c r="E6059" t="s">
        <v>37</v>
      </c>
      <c r="F6059" s="1">
        <v>0.45833333333333331</v>
      </c>
      <c r="G6059" t="s">
        <v>10041</v>
      </c>
      <c r="H6059" t="s">
        <v>12335</v>
      </c>
      <c r="I6059">
        <v>60</v>
      </c>
      <c r="J6059">
        <v>6</v>
      </c>
      <c r="K6059" s="4">
        <v>1.1111100111111E+24</v>
      </c>
      <c r="L6059" t="s">
        <v>38</v>
      </c>
      <c r="M6059" t="s">
        <v>24</v>
      </c>
      <c r="N6059" t="s">
        <v>10040</v>
      </c>
      <c r="O6059" t="s">
        <v>66</v>
      </c>
      <c r="P6059" t="s">
        <v>45</v>
      </c>
      <c r="Q6059" t="s">
        <v>6556</v>
      </c>
    </row>
    <row r="6060" spans="1:17" x14ac:dyDescent="0.25">
      <c r="A6060" t="s">
        <v>12879</v>
      </c>
      <c r="B6060" t="s">
        <v>17</v>
      </c>
      <c r="C6060">
        <v>1</v>
      </c>
      <c r="D6060" t="s">
        <v>18</v>
      </c>
      <c r="E6060" t="s">
        <v>29</v>
      </c>
      <c r="F6060" s="1">
        <v>0.375</v>
      </c>
      <c r="G6060" t="s">
        <v>10039</v>
      </c>
      <c r="H6060" t="s">
        <v>1729</v>
      </c>
      <c r="I6060">
        <v>120</v>
      </c>
      <c r="J6060">
        <v>11</v>
      </c>
      <c r="K6060" s="4">
        <v>1.1111100111111E+24</v>
      </c>
      <c r="L6060" t="s">
        <v>38</v>
      </c>
      <c r="M6060" t="s">
        <v>24</v>
      </c>
      <c r="N6060" t="s">
        <v>10040</v>
      </c>
      <c r="O6060" t="s">
        <v>66</v>
      </c>
      <c r="P6060" t="s">
        <v>20</v>
      </c>
      <c r="Q6060" t="s">
        <v>6557</v>
      </c>
    </row>
    <row r="6061" spans="1:17" x14ac:dyDescent="0.25">
      <c r="A6061" t="s">
        <v>12879</v>
      </c>
      <c r="B6061" t="s">
        <v>44</v>
      </c>
      <c r="C6061">
        <v>1</v>
      </c>
      <c r="D6061" t="s">
        <v>18</v>
      </c>
      <c r="E6061" t="s">
        <v>37</v>
      </c>
      <c r="F6061" s="1">
        <v>0.45833333333333331</v>
      </c>
      <c r="G6061" t="s">
        <v>10039</v>
      </c>
      <c r="H6061" t="s">
        <v>1729</v>
      </c>
      <c r="I6061">
        <v>60</v>
      </c>
      <c r="J6061">
        <v>12</v>
      </c>
      <c r="K6061" s="4">
        <v>1.111100111111E+23</v>
      </c>
      <c r="L6061" t="s">
        <v>38</v>
      </c>
      <c r="M6061" t="s">
        <v>24</v>
      </c>
      <c r="N6061" t="s">
        <v>10040</v>
      </c>
      <c r="O6061" t="s">
        <v>66</v>
      </c>
      <c r="P6061" t="s">
        <v>45</v>
      </c>
      <c r="Q6061" t="s">
        <v>6558</v>
      </c>
    </row>
    <row r="6062" spans="1:17" x14ac:dyDescent="0.25">
      <c r="A6062" t="s">
        <v>12880</v>
      </c>
      <c r="B6062" t="s">
        <v>17</v>
      </c>
      <c r="C6062">
        <v>1</v>
      </c>
      <c r="D6062" t="s">
        <v>18</v>
      </c>
      <c r="E6062" t="s">
        <v>19</v>
      </c>
      <c r="F6062" s="1">
        <v>0.45833333333333331</v>
      </c>
      <c r="G6062" t="s">
        <v>10041</v>
      </c>
      <c r="H6062" t="s">
        <v>1753</v>
      </c>
      <c r="I6062">
        <v>120</v>
      </c>
      <c r="J6062">
        <v>10</v>
      </c>
      <c r="K6062" s="4">
        <v>1.1111100111111E+24</v>
      </c>
      <c r="L6062" t="s">
        <v>10438</v>
      </c>
      <c r="M6062" t="s">
        <v>24</v>
      </c>
      <c r="N6062" t="s">
        <v>10040</v>
      </c>
      <c r="O6062" t="s">
        <v>66</v>
      </c>
      <c r="P6062" t="s">
        <v>20</v>
      </c>
      <c r="Q6062" t="s">
        <v>6559</v>
      </c>
    </row>
    <row r="6063" spans="1:17" x14ac:dyDescent="0.25">
      <c r="A6063" t="s">
        <v>12880</v>
      </c>
      <c r="B6063" t="s">
        <v>28</v>
      </c>
      <c r="C6063">
        <v>1</v>
      </c>
      <c r="D6063" t="s">
        <v>18</v>
      </c>
      <c r="E6063" t="s">
        <v>33</v>
      </c>
      <c r="F6063" s="1">
        <v>0.375</v>
      </c>
      <c r="G6063" t="s">
        <v>10041</v>
      </c>
      <c r="H6063" t="s">
        <v>1753</v>
      </c>
      <c r="I6063">
        <v>60</v>
      </c>
      <c r="J6063">
        <v>10</v>
      </c>
      <c r="K6063" s="4">
        <v>1.1111100111111E+24</v>
      </c>
      <c r="L6063" t="s">
        <v>10439</v>
      </c>
      <c r="M6063" t="s">
        <v>24</v>
      </c>
      <c r="N6063" t="s">
        <v>10040</v>
      </c>
      <c r="O6063" t="s">
        <v>66</v>
      </c>
      <c r="P6063" t="s">
        <v>20</v>
      </c>
      <c r="Q6063" t="s">
        <v>6560</v>
      </c>
    </row>
    <row r="6064" spans="1:17" x14ac:dyDescent="0.25">
      <c r="A6064" t="s">
        <v>12880</v>
      </c>
      <c r="B6064" t="s">
        <v>44</v>
      </c>
      <c r="C6064">
        <v>1</v>
      </c>
      <c r="D6064" t="s">
        <v>18</v>
      </c>
      <c r="E6064" t="s">
        <v>37</v>
      </c>
      <c r="F6064" s="1">
        <v>0.54166666666666663</v>
      </c>
      <c r="G6064" t="s">
        <v>10041</v>
      </c>
      <c r="H6064" t="s">
        <v>1753</v>
      </c>
      <c r="I6064">
        <v>60</v>
      </c>
      <c r="J6064">
        <v>10</v>
      </c>
      <c r="K6064" s="4">
        <v>1.1111100111111E+24</v>
      </c>
      <c r="L6064" t="s">
        <v>10439</v>
      </c>
      <c r="M6064" t="s">
        <v>24</v>
      </c>
      <c r="N6064" t="s">
        <v>10040</v>
      </c>
      <c r="O6064" t="s">
        <v>66</v>
      </c>
      <c r="P6064" t="s">
        <v>45</v>
      </c>
      <c r="Q6064" t="s">
        <v>6561</v>
      </c>
    </row>
    <row r="6065" spans="1:17" x14ac:dyDescent="0.25">
      <c r="A6065" t="s">
        <v>12881</v>
      </c>
      <c r="B6065" t="s">
        <v>17</v>
      </c>
      <c r="C6065">
        <v>1</v>
      </c>
      <c r="D6065" t="s">
        <v>18</v>
      </c>
      <c r="E6065" t="s">
        <v>29</v>
      </c>
      <c r="F6065" s="1">
        <v>0.45833333333333331</v>
      </c>
      <c r="G6065" t="s">
        <v>10041</v>
      </c>
      <c r="H6065" t="s">
        <v>6521</v>
      </c>
      <c r="I6065">
        <v>120</v>
      </c>
      <c r="J6065">
        <v>13</v>
      </c>
      <c r="K6065" s="4">
        <v>1.1111010001111099E+44</v>
      </c>
      <c r="L6065" t="s">
        <v>12882</v>
      </c>
      <c r="M6065" t="s">
        <v>24</v>
      </c>
      <c r="N6065" t="s">
        <v>10040</v>
      </c>
      <c r="O6065" t="s">
        <v>25</v>
      </c>
      <c r="P6065" t="s">
        <v>20</v>
      </c>
      <c r="Q6065" t="s">
        <v>6562</v>
      </c>
    </row>
    <row r="6066" spans="1:17" x14ac:dyDescent="0.25">
      <c r="A6066" t="s">
        <v>12881</v>
      </c>
      <c r="B6066" t="s">
        <v>28</v>
      </c>
      <c r="C6066">
        <v>1</v>
      </c>
      <c r="D6066" t="s">
        <v>18</v>
      </c>
      <c r="E6066" t="s">
        <v>42</v>
      </c>
      <c r="F6066" s="1">
        <v>0.41666666666666669</v>
      </c>
      <c r="G6066" t="s">
        <v>12859</v>
      </c>
      <c r="H6066" t="s">
        <v>6521</v>
      </c>
      <c r="I6066">
        <v>60</v>
      </c>
      <c r="J6066">
        <v>13</v>
      </c>
      <c r="K6066" s="4">
        <v>1.1111100011111E+43</v>
      </c>
      <c r="L6066" t="s">
        <v>12882</v>
      </c>
      <c r="M6066" t="s">
        <v>24</v>
      </c>
      <c r="N6066" t="s">
        <v>10040</v>
      </c>
      <c r="O6066" t="s">
        <v>25</v>
      </c>
      <c r="P6066" t="s">
        <v>20</v>
      </c>
      <c r="Q6066" t="s">
        <v>6563</v>
      </c>
    </row>
    <row r="6067" spans="1:17" x14ac:dyDescent="0.25">
      <c r="A6067" t="s">
        <v>12883</v>
      </c>
      <c r="B6067" t="s">
        <v>44</v>
      </c>
      <c r="C6067">
        <v>1</v>
      </c>
      <c r="D6067" t="s">
        <v>18</v>
      </c>
      <c r="E6067" t="s">
        <v>19</v>
      </c>
      <c r="F6067" s="1">
        <v>0.45833333333333331</v>
      </c>
      <c r="G6067" t="s">
        <v>38</v>
      </c>
      <c r="H6067" t="s">
        <v>38</v>
      </c>
      <c r="I6067">
        <v>120</v>
      </c>
      <c r="J6067">
        <v>3</v>
      </c>
      <c r="K6067" s="4">
        <v>1.1111010001111099E+44</v>
      </c>
      <c r="L6067" t="s">
        <v>38</v>
      </c>
      <c r="N6067" t="s">
        <v>10040</v>
      </c>
      <c r="O6067" t="s">
        <v>25</v>
      </c>
      <c r="P6067" t="s">
        <v>45</v>
      </c>
      <c r="Q6067" t="s">
        <v>6564</v>
      </c>
    </row>
    <row r="6068" spans="1:17" x14ac:dyDescent="0.25">
      <c r="A6068" t="s">
        <v>12884</v>
      </c>
      <c r="B6068" t="s">
        <v>17</v>
      </c>
      <c r="C6068">
        <v>1</v>
      </c>
      <c r="D6068" t="s">
        <v>18</v>
      </c>
      <c r="E6068" t="s">
        <v>19</v>
      </c>
      <c r="F6068" s="1">
        <v>0.54166666666666663</v>
      </c>
      <c r="G6068" t="s">
        <v>9177</v>
      </c>
      <c r="H6068" t="s">
        <v>12885</v>
      </c>
      <c r="I6068">
        <v>180</v>
      </c>
      <c r="J6068">
        <v>1</v>
      </c>
      <c r="K6068" s="4">
        <v>1.1111010001111099E+44</v>
      </c>
      <c r="L6068" t="s">
        <v>12563</v>
      </c>
      <c r="M6068" t="s">
        <v>24</v>
      </c>
      <c r="N6068" t="s">
        <v>9286</v>
      </c>
      <c r="O6068" t="s">
        <v>25</v>
      </c>
      <c r="P6068" t="s">
        <v>20</v>
      </c>
      <c r="Q6068" t="s">
        <v>6565</v>
      </c>
    </row>
    <row r="6069" spans="1:17" x14ac:dyDescent="0.25">
      <c r="A6069" t="s">
        <v>12886</v>
      </c>
      <c r="B6069" t="s">
        <v>6566</v>
      </c>
      <c r="C6069">
        <v>1</v>
      </c>
      <c r="D6069" t="s">
        <v>18</v>
      </c>
      <c r="E6069" t="s">
        <v>29</v>
      </c>
      <c r="F6069" s="1">
        <v>0.60416666666666663</v>
      </c>
      <c r="G6069" t="s">
        <v>9177</v>
      </c>
      <c r="H6069" t="s">
        <v>38</v>
      </c>
      <c r="I6069">
        <v>150</v>
      </c>
      <c r="J6069">
        <v>36</v>
      </c>
      <c r="K6069" s="4">
        <v>9.9999999999999999E+45</v>
      </c>
      <c r="L6069" t="s">
        <v>12887</v>
      </c>
      <c r="M6069" t="s">
        <v>24</v>
      </c>
      <c r="N6069" t="s">
        <v>10549</v>
      </c>
      <c r="O6069" t="s">
        <v>2044</v>
      </c>
      <c r="P6069" t="s">
        <v>2424</v>
      </c>
      <c r="Q6069" t="s">
        <v>6567</v>
      </c>
    </row>
    <row r="6070" spans="1:17" x14ac:dyDescent="0.25">
      <c r="A6070" t="s">
        <v>12886</v>
      </c>
      <c r="B6070" t="s">
        <v>17</v>
      </c>
      <c r="C6070">
        <v>1</v>
      </c>
      <c r="D6070" t="s">
        <v>18</v>
      </c>
      <c r="E6070" t="s">
        <v>19</v>
      </c>
      <c r="F6070" s="1">
        <v>0.54166666666666663</v>
      </c>
      <c r="G6070" t="s">
        <v>12888</v>
      </c>
      <c r="H6070" t="s">
        <v>12889</v>
      </c>
      <c r="I6070">
        <v>90</v>
      </c>
      <c r="J6070">
        <v>36</v>
      </c>
      <c r="K6070" s="4">
        <v>1.1110999999999999E+51</v>
      </c>
      <c r="L6070" t="s">
        <v>38</v>
      </c>
      <c r="M6070" t="s">
        <v>24</v>
      </c>
      <c r="N6070" t="s">
        <v>10549</v>
      </c>
      <c r="O6070" t="s">
        <v>2044</v>
      </c>
      <c r="P6070" t="s">
        <v>20</v>
      </c>
      <c r="Q6070" t="s">
        <v>6569</v>
      </c>
    </row>
    <row r="6071" spans="1:17" x14ac:dyDescent="0.25">
      <c r="A6071" t="s">
        <v>12886</v>
      </c>
      <c r="B6071" t="s">
        <v>28</v>
      </c>
      <c r="C6071">
        <v>1</v>
      </c>
      <c r="D6071" t="s">
        <v>18</v>
      </c>
      <c r="E6071" t="s">
        <v>42</v>
      </c>
      <c r="F6071" s="1">
        <v>0.375</v>
      </c>
      <c r="G6071" t="s">
        <v>12890</v>
      </c>
      <c r="H6071" t="s">
        <v>12891</v>
      </c>
      <c r="I6071">
        <v>90</v>
      </c>
      <c r="J6071">
        <v>36</v>
      </c>
      <c r="K6071" s="4">
        <v>1.1110999999999999E+51</v>
      </c>
      <c r="L6071" t="s">
        <v>38</v>
      </c>
      <c r="M6071" t="s">
        <v>24</v>
      </c>
      <c r="N6071" t="s">
        <v>10549</v>
      </c>
      <c r="O6071" t="s">
        <v>2044</v>
      </c>
      <c r="P6071" t="s">
        <v>20</v>
      </c>
      <c r="Q6071" t="s">
        <v>6570</v>
      </c>
    </row>
    <row r="6072" spans="1:17" x14ac:dyDescent="0.25">
      <c r="A6072" t="s">
        <v>12886</v>
      </c>
      <c r="B6072" t="s">
        <v>36</v>
      </c>
      <c r="C6072">
        <v>1</v>
      </c>
      <c r="D6072" t="s">
        <v>18</v>
      </c>
      <c r="E6072" t="s">
        <v>29</v>
      </c>
      <c r="F6072" s="1">
        <v>0.60416666666666663</v>
      </c>
      <c r="G6072" t="s">
        <v>12892</v>
      </c>
      <c r="H6072" t="s">
        <v>38</v>
      </c>
      <c r="I6072">
        <v>90</v>
      </c>
      <c r="J6072">
        <v>36</v>
      </c>
      <c r="K6072" s="4">
        <v>9.9999999999999999E+50</v>
      </c>
      <c r="L6072" t="s">
        <v>12887</v>
      </c>
      <c r="M6072" t="s">
        <v>24</v>
      </c>
      <c r="N6072" t="s">
        <v>10549</v>
      </c>
      <c r="O6072" t="s">
        <v>2044</v>
      </c>
      <c r="P6072" t="s">
        <v>39</v>
      </c>
      <c r="Q6072" t="s">
        <v>6571</v>
      </c>
    </row>
    <row r="6073" spans="1:17" x14ac:dyDescent="0.25">
      <c r="A6073" t="s">
        <v>12886</v>
      </c>
      <c r="B6073" t="s">
        <v>44</v>
      </c>
      <c r="C6073">
        <v>1</v>
      </c>
      <c r="D6073" t="s">
        <v>18</v>
      </c>
      <c r="E6073" t="s">
        <v>19</v>
      </c>
      <c r="F6073" s="1">
        <v>0.60416666666666663</v>
      </c>
      <c r="G6073" t="s">
        <v>12893</v>
      </c>
      <c r="H6073" t="s">
        <v>12894</v>
      </c>
      <c r="I6073">
        <v>90</v>
      </c>
      <c r="J6073">
        <v>30</v>
      </c>
      <c r="K6073" s="4">
        <v>1.1110999999999999E+51</v>
      </c>
      <c r="L6073" t="s">
        <v>38</v>
      </c>
      <c r="M6073" t="s">
        <v>24</v>
      </c>
      <c r="N6073" t="s">
        <v>10549</v>
      </c>
      <c r="O6073" t="s">
        <v>2044</v>
      </c>
      <c r="P6073" t="s">
        <v>45</v>
      </c>
      <c r="Q6073" t="s">
        <v>6572</v>
      </c>
    </row>
    <row r="6074" spans="1:17" x14ac:dyDescent="0.25">
      <c r="A6074" t="s">
        <v>12886</v>
      </c>
      <c r="B6074" t="s">
        <v>243</v>
      </c>
      <c r="C6074">
        <v>1</v>
      </c>
      <c r="D6074" t="s">
        <v>18</v>
      </c>
      <c r="E6074" t="s">
        <v>42</v>
      </c>
      <c r="F6074" s="1">
        <v>0.4375</v>
      </c>
      <c r="G6074" t="s">
        <v>12895</v>
      </c>
      <c r="H6074" t="s">
        <v>12896</v>
      </c>
      <c r="I6074">
        <v>90</v>
      </c>
      <c r="J6074">
        <v>30</v>
      </c>
      <c r="K6074" s="4">
        <v>1.1110999999999999E+51</v>
      </c>
      <c r="L6074" t="s">
        <v>38</v>
      </c>
      <c r="M6074" t="s">
        <v>24</v>
      </c>
      <c r="N6074" t="s">
        <v>10549</v>
      </c>
      <c r="O6074" t="s">
        <v>2044</v>
      </c>
      <c r="P6074" t="s">
        <v>45</v>
      </c>
      <c r="Q6074" t="s">
        <v>6573</v>
      </c>
    </row>
    <row r="6075" spans="1:17" x14ac:dyDescent="0.25">
      <c r="A6075" t="s">
        <v>12897</v>
      </c>
      <c r="B6075" t="s">
        <v>17</v>
      </c>
      <c r="C6075">
        <v>1</v>
      </c>
      <c r="D6075" t="s">
        <v>18</v>
      </c>
      <c r="E6075" t="s">
        <v>19</v>
      </c>
      <c r="F6075" s="1">
        <v>0.45833333333333331</v>
      </c>
      <c r="G6075" t="s">
        <v>12898</v>
      </c>
      <c r="H6075" t="s">
        <v>12899</v>
      </c>
      <c r="I6075">
        <v>60</v>
      </c>
      <c r="J6075">
        <v>343</v>
      </c>
      <c r="K6075" s="4">
        <v>1.1111010001111099E+44</v>
      </c>
      <c r="L6075" t="s">
        <v>12887</v>
      </c>
      <c r="M6075" t="s">
        <v>24</v>
      </c>
      <c r="N6075" t="s">
        <v>10549</v>
      </c>
      <c r="O6075" t="s">
        <v>25</v>
      </c>
      <c r="P6075" t="s">
        <v>20</v>
      </c>
      <c r="Q6075" t="s">
        <v>6574</v>
      </c>
    </row>
    <row r="6076" spans="1:17" x14ac:dyDescent="0.25">
      <c r="A6076" t="s">
        <v>12897</v>
      </c>
      <c r="B6076" t="s">
        <v>28</v>
      </c>
      <c r="C6076">
        <v>1</v>
      </c>
      <c r="D6076" t="s">
        <v>18</v>
      </c>
      <c r="E6076" t="s">
        <v>29</v>
      </c>
      <c r="F6076" s="1">
        <v>0.45833333333333331</v>
      </c>
      <c r="G6076" t="s">
        <v>12900</v>
      </c>
      <c r="H6076" t="s">
        <v>12901</v>
      </c>
      <c r="I6076">
        <v>60</v>
      </c>
      <c r="J6076">
        <v>343</v>
      </c>
      <c r="K6076" s="4">
        <v>1.1111010001111099E+44</v>
      </c>
      <c r="L6076" t="s">
        <v>12887</v>
      </c>
      <c r="M6076" t="s">
        <v>24</v>
      </c>
      <c r="N6076" t="s">
        <v>10549</v>
      </c>
      <c r="O6076" t="s">
        <v>25</v>
      </c>
      <c r="P6076" t="s">
        <v>20</v>
      </c>
      <c r="Q6076" t="s">
        <v>6575</v>
      </c>
    </row>
    <row r="6077" spans="1:17" x14ac:dyDescent="0.25">
      <c r="A6077" t="s">
        <v>12897</v>
      </c>
      <c r="B6077" t="s">
        <v>32</v>
      </c>
      <c r="C6077">
        <v>1</v>
      </c>
      <c r="D6077" t="s">
        <v>18</v>
      </c>
      <c r="E6077" t="s">
        <v>33</v>
      </c>
      <c r="F6077" s="1">
        <v>0.33333333333333331</v>
      </c>
      <c r="G6077" t="s">
        <v>12902</v>
      </c>
      <c r="H6077" t="s">
        <v>12903</v>
      </c>
      <c r="I6077">
        <v>60</v>
      </c>
      <c r="J6077">
        <v>344</v>
      </c>
      <c r="K6077" s="4">
        <v>1.1111110001111099E+44</v>
      </c>
      <c r="L6077" t="s">
        <v>12887</v>
      </c>
      <c r="M6077" t="s">
        <v>24</v>
      </c>
      <c r="N6077" t="s">
        <v>10549</v>
      </c>
      <c r="O6077" t="s">
        <v>25</v>
      </c>
      <c r="P6077" t="s">
        <v>20</v>
      </c>
      <c r="Q6077" t="s">
        <v>6576</v>
      </c>
    </row>
    <row r="6078" spans="1:17" x14ac:dyDescent="0.25">
      <c r="A6078" t="s">
        <v>12897</v>
      </c>
      <c r="B6078" t="s">
        <v>479</v>
      </c>
      <c r="C6078">
        <v>1</v>
      </c>
      <c r="D6078" t="s">
        <v>18</v>
      </c>
      <c r="E6078" t="s">
        <v>42</v>
      </c>
      <c r="F6078" s="1">
        <v>0.33333333333333331</v>
      </c>
      <c r="G6078" t="s">
        <v>12904</v>
      </c>
      <c r="H6078" t="s">
        <v>12905</v>
      </c>
      <c r="I6078">
        <v>60</v>
      </c>
      <c r="J6078">
        <v>344</v>
      </c>
      <c r="K6078" s="4">
        <v>1.11011100011111E+44</v>
      </c>
      <c r="L6078" t="s">
        <v>12887</v>
      </c>
      <c r="M6078" t="s">
        <v>24</v>
      </c>
      <c r="N6078" t="s">
        <v>10549</v>
      </c>
      <c r="O6078" t="s">
        <v>25</v>
      </c>
      <c r="P6078" t="s">
        <v>20</v>
      </c>
      <c r="Q6078" t="s">
        <v>6577</v>
      </c>
    </row>
    <row r="6079" spans="1:17" x14ac:dyDescent="0.25">
      <c r="A6079" t="s">
        <v>12897</v>
      </c>
      <c r="B6079" t="s">
        <v>36</v>
      </c>
      <c r="C6079">
        <v>1</v>
      </c>
      <c r="D6079" t="s">
        <v>18</v>
      </c>
      <c r="E6079" t="s">
        <v>42</v>
      </c>
      <c r="F6079" s="1">
        <v>0.33333333333333331</v>
      </c>
      <c r="G6079" t="s">
        <v>12906</v>
      </c>
      <c r="H6079" t="s">
        <v>12907</v>
      </c>
      <c r="I6079">
        <v>60</v>
      </c>
      <c r="J6079">
        <v>344</v>
      </c>
      <c r="K6079" s="4">
        <v>1E+41</v>
      </c>
      <c r="L6079" t="s">
        <v>12887</v>
      </c>
      <c r="M6079" t="s">
        <v>24</v>
      </c>
      <c r="N6079" t="s">
        <v>10549</v>
      </c>
      <c r="O6079" t="s">
        <v>25</v>
      </c>
      <c r="P6079" t="s">
        <v>39</v>
      </c>
      <c r="Q6079" t="s">
        <v>6578</v>
      </c>
    </row>
    <row r="6080" spans="1:17" x14ac:dyDescent="0.25">
      <c r="A6080" t="s">
        <v>12897</v>
      </c>
      <c r="B6080" t="s">
        <v>41</v>
      </c>
      <c r="C6080">
        <v>1</v>
      </c>
      <c r="D6080" t="s">
        <v>18</v>
      </c>
      <c r="E6080" t="s">
        <v>29</v>
      </c>
      <c r="F6080" s="1">
        <v>0.75</v>
      </c>
      <c r="G6080" t="s">
        <v>9138</v>
      </c>
      <c r="H6080" t="s">
        <v>38</v>
      </c>
      <c r="I6080">
        <v>90</v>
      </c>
      <c r="J6080">
        <v>165</v>
      </c>
      <c r="K6080" s="4">
        <v>9.9999999999999995E+32</v>
      </c>
      <c r="L6080" t="s">
        <v>38</v>
      </c>
      <c r="M6080" t="s">
        <v>24</v>
      </c>
      <c r="N6080" t="s">
        <v>10549</v>
      </c>
      <c r="O6080" t="s">
        <v>25</v>
      </c>
      <c r="P6080" t="s">
        <v>39</v>
      </c>
      <c r="Q6080" t="s">
        <v>6579</v>
      </c>
    </row>
    <row r="6081" spans="1:17" x14ac:dyDescent="0.25">
      <c r="A6081" t="s">
        <v>12897</v>
      </c>
      <c r="B6081" t="s">
        <v>41</v>
      </c>
      <c r="C6081">
        <v>2</v>
      </c>
      <c r="D6081" t="s">
        <v>18</v>
      </c>
      <c r="E6081" t="s">
        <v>29</v>
      </c>
      <c r="F6081" s="1">
        <v>0.75</v>
      </c>
      <c r="G6081" t="s">
        <v>9139</v>
      </c>
      <c r="H6081" t="s">
        <v>38</v>
      </c>
      <c r="I6081">
        <v>90</v>
      </c>
      <c r="J6081">
        <v>90</v>
      </c>
      <c r="K6081" s="4">
        <v>9.9999999999999995E+32</v>
      </c>
      <c r="L6081" t="s">
        <v>38</v>
      </c>
      <c r="M6081" t="s">
        <v>24</v>
      </c>
      <c r="N6081" t="s">
        <v>10549</v>
      </c>
      <c r="O6081" t="s">
        <v>25</v>
      </c>
      <c r="P6081" t="s">
        <v>39</v>
      </c>
      <c r="Q6081" t="s">
        <v>6580</v>
      </c>
    </row>
    <row r="6082" spans="1:17" x14ac:dyDescent="0.25">
      <c r="A6082" t="s">
        <v>12897</v>
      </c>
      <c r="B6082" t="s">
        <v>41</v>
      </c>
      <c r="C6082">
        <v>3</v>
      </c>
      <c r="D6082" t="s">
        <v>18</v>
      </c>
      <c r="E6082" t="s">
        <v>29</v>
      </c>
      <c r="F6082" s="1">
        <v>0.75</v>
      </c>
      <c r="G6082" t="s">
        <v>9142</v>
      </c>
      <c r="H6082" t="s">
        <v>38</v>
      </c>
      <c r="I6082">
        <v>90</v>
      </c>
      <c r="J6082">
        <v>89</v>
      </c>
      <c r="K6082" s="4">
        <v>9.9999999999999995E+32</v>
      </c>
      <c r="L6082" t="s">
        <v>38</v>
      </c>
      <c r="M6082" t="s">
        <v>24</v>
      </c>
      <c r="N6082" t="s">
        <v>10549</v>
      </c>
      <c r="O6082" t="s">
        <v>25</v>
      </c>
      <c r="P6082" t="s">
        <v>39</v>
      </c>
      <c r="Q6082" t="s">
        <v>6581</v>
      </c>
    </row>
    <row r="6083" spans="1:17" x14ac:dyDescent="0.25">
      <c r="A6083" t="s">
        <v>12897</v>
      </c>
      <c r="B6083" t="s">
        <v>44</v>
      </c>
      <c r="C6083">
        <v>1</v>
      </c>
      <c r="D6083" t="s">
        <v>18</v>
      </c>
      <c r="E6083" t="s">
        <v>42</v>
      </c>
      <c r="F6083" s="1">
        <v>0.375</v>
      </c>
      <c r="G6083" t="s">
        <v>10769</v>
      </c>
      <c r="H6083" t="s">
        <v>38</v>
      </c>
      <c r="I6083">
        <v>60</v>
      </c>
      <c r="J6083">
        <v>14</v>
      </c>
      <c r="K6083" s="4">
        <v>1.1111110001111099E+44</v>
      </c>
      <c r="L6083" t="s">
        <v>12887</v>
      </c>
      <c r="M6083" t="s">
        <v>24</v>
      </c>
      <c r="N6083" t="s">
        <v>10549</v>
      </c>
      <c r="O6083" t="s">
        <v>25</v>
      </c>
      <c r="P6083" t="s">
        <v>45</v>
      </c>
      <c r="Q6083" t="s">
        <v>6582</v>
      </c>
    </row>
    <row r="6084" spans="1:17" x14ac:dyDescent="0.25">
      <c r="A6084" t="s">
        <v>12897</v>
      </c>
      <c r="B6084" t="s">
        <v>44</v>
      </c>
      <c r="C6084">
        <v>2</v>
      </c>
      <c r="D6084" t="s">
        <v>18</v>
      </c>
      <c r="E6084" t="s">
        <v>42</v>
      </c>
      <c r="F6084" s="1">
        <v>0.375</v>
      </c>
      <c r="G6084" t="s">
        <v>10771</v>
      </c>
      <c r="H6084" t="s">
        <v>38</v>
      </c>
      <c r="I6084">
        <v>60</v>
      </c>
      <c r="J6084">
        <v>15</v>
      </c>
      <c r="K6084" s="4">
        <v>1.1111110001111099E+44</v>
      </c>
      <c r="L6084" t="s">
        <v>12887</v>
      </c>
      <c r="M6084" t="s">
        <v>24</v>
      </c>
      <c r="N6084" t="s">
        <v>10549</v>
      </c>
      <c r="O6084" t="s">
        <v>25</v>
      </c>
      <c r="P6084" t="s">
        <v>45</v>
      </c>
      <c r="Q6084" t="s">
        <v>6583</v>
      </c>
    </row>
    <row r="6085" spans="1:17" x14ac:dyDescent="0.25">
      <c r="A6085" t="s">
        <v>12897</v>
      </c>
      <c r="B6085" t="s">
        <v>44</v>
      </c>
      <c r="C6085">
        <v>3</v>
      </c>
      <c r="D6085" t="s">
        <v>18</v>
      </c>
      <c r="E6085" t="s">
        <v>42</v>
      </c>
      <c r="F6085" s="1">
        <v>0.41666666666666669</v>
      </c>
      <c r="G6085" t="s">
        <v>10769</v>
      </c>
      <c r="H6085" t="s">
        <v>38</v>
      </c>
      <c r="I6085">
        <v>60</v>
      </c>
      <c r="J6085">
        <v>15</v>
      </c>
      <c r="K6085" s="4">
        <v>1.1111110001111099E+44</v>
      </c>
      <c r="L6085" t="s">
        <v>12887</v>
      </c>
      <c r="M6085" t="s">
        <v>24</v>
      </c>
      <c r="N6085" t="s">
        <v>10549</v>
      </c>
      <c r="O6085" t="s">
        <v>25</v>
      </c>
      <c r="P6085" t="s">
        <v>45</v>
      </c>
      <c r="Q6085" t="s">
        <v>6584</v>
      </c>
    </row>
    <row r="6086" spans="1:17" x14ac:dyDescent="0.25">
      <c r="A6086" t="s">
        <v>12897</v>
      </c>
      <c r="B6086" t="s">
        <v>44</v>
      </c>
      <c r="C6086">
        <v>4</v>
      </c>
      <c r="D6086" t="s">
        <v>18</v>
      </c>
      <c r="E6086" t="s">
        <v>42</v>
      </c>
      <c r="F6086" s="1">
        <v>0.41666666666666669</v>
      </c>
      <c r="G6086" t="s">
        <v>10771</v>
      </c>
      <c r="H6086" t="s">
        <v>38</v>
      </c>
      <c r="I6086">
        <v>60</v>
      </c>
      <c r="J6086">
        <v>17</v>
      </c>
      <c r="K6086" s="4">
        <v>1.1111110001111099E+44</v>
      </c>
      <c r="L6086" t="s">
        <v>12887</v>
      </c>
      <c r="M6086" t="s">
        <v>24</v>
      </c>
      <c r="N6086" t="s">
        <v>10549</v>
      </c>
      <c r="O6086" t="s">
        <v>25</v>
      </c>
      <c r="P6086" t="s">
        <v>45</v>
      </c>
      <c r="Q6086" t="s">
        <v>6585</v>
      </c>
    </row>
    <row r="6087" spans="1:17" x14ac:dyDescent="0.25">
      <c r="A6087" t="s">
        <v>12897</v>
      </c>
      <c r="B6087" t="s">
        <v>44</v>
      </c>
      <c r="C6087">
        <v>5</v>
      </c>
      <c r="D6087" t="s">
        <v>18</v>
      </c>
      <c r="E6087" t="s">
        <v>42</v>
      </c>
      <c r="F6087" s="1">
        <v>0.45833333333333331</v>
      </c>
      <c r="G6087" t="s">
        <v>10771</v>
      </c>
      <c r="H6087" t="s">
        <v>38</v>
      </c>
      <c r="I6087">
        <v>60</v>
      </c>
      <c r="J6087">
        <v>17</v>
      </c>
      <c r="K6087" s="4">
        <v>1.1111110001111099E+44</v>
      </c>
      <c r="L6087" t="s">
        <v>12887</v>
      </c>
      <c r="M6087" t="s">
        <v>24</v>
      </c>
      <c r="N6087" t="s">
        <v>10549</v>
      </c>
      <c r="O6087" t="s">
        <v>25</v>
      </c>
      <c r="P6087" t="s">
        <v>45</v>
      </c>
      <c r="Q6087" t="s">
        <v>6586</v>
      </c>
    </row>
    <row r="6088" spans="1:17" x14ac:dyDescent="0.25">
      <c r="A6088" t="s">
        <v>12897</v>
      </c>
      <c r="B6088" t="s">
        <v>44</v>
      </c>
      <c r="C6088">
        <v>6</v>
      </c>
      <c r="D6088" t="s">
        <v>18</v>
      </c>
      <c r="E6088" t="s">
        <v>42</v>
      </c>
      <c r="F6088" s="1">
        <v>0.45833333333333331</v>
      </c>
      <c r="G6088" t="s">
        <v>10769</v>
      </c>
      <c r="H6088" t="s">
        <v>38</v>
      </c>
      <c r="I6088">
        <v>60</v>
      </c>
      <c r="J6088">
        <v>16</v>
      </c>
      <c r="K6088" s="4">
        <v>1.1111110001111099E+44</v>
      </c>
      <c r="L6088" t="s">
        <v>12887</v>
      </c>
      <c r="M6088" t="s">
        <v>24</v>
      </c>
      <c r="N6088" t="s">
        <v>10549</v>
      </c>
      <c r="O6088" t="s">
        <v>25</v>
      </c>
      <c r="P6088" t="s">
        <v>45</v>
      </c>
      <c r="Q6088" t="s">
        <v>6587</v>
      </c>
    </row>
    <row r="6089" spans="1:17" x14ac:dyDescent="0.25">
      <c r="A6089" t="s">
        <v>12897</v>
      </c>
      <c r="B6089" t="s">
        <v>44</v>
      </c>
      <c r="C6089">
        <v>7</v>
      </c>
      <c r="D6089" t="s">
        <v>18</v>
      </c>
      <c r="E6089" t="s">
        <v>42</v>
      </c>
      <c r="F6089" s="1">
        <v>0.5</v>
      </c>
      <c r="G6089" t="s">
        <v>10771</v>
      </c>
      <c r="H6089" t="s">
        <v>38</v>
      </c>
      <c r="I6089">
        <v>60</v>
      </c>
      <c r="J6089">
        <v>15</v>
      </c>
      <c r="K6089" s="4">
        <v>1.1111110001111099E+44</v>
      </c>
      <c r="L6089" t="s">
        <v>12887</v>
      </c>
      <c r="M6089" t="s">
        <v>24</v>
      </c>
      <c r="N6089" t="s">
        <v>10549</v>
      </c>
      <c r="O6089" t="s">
        <v>25</v>
      </c>
      <c r="P6089" t="s">
        <v>45</v>
      </c>
      <c r="Q6089" t="s">
        <v>6588</v>
      </c>
    </row>
    <row r="6090" spans="1:17" x14ac:dyDescent="0.25">
      <c r="A6090" t="s">
        <v>12897</v>
      </c>
      <c r="B6090" t="s">
        <v>44</v>
      </c>
      <c r="C6090">
        <v>8</v>
      </c>
      <c r="D6090" t="s">
        <v>18</v>
      </c>
      <c r="E6090" t="s">
        <v>42</v>
      </c>
      <c r="F6090" s="1">
        <v>0.5</v>
      </c>
      <c r="G6090" t="s">
        <v>10769</v>
      </c>
      <c r="H6090" t="s">
        <v>38</v>
      </c>
      <c r="I6090">
        <v>60</v>
      </c>
      <c r="J6090">
        <v>16</v>
      </c>
      <c r="K6090" s="4">
        <v>1.1111110001111099E+44</v>
      </c>
      <c r="L6090" t="s">
        <v>12887</v>
      </c>
      <c r="M6090" t="s">
        <v>24</v>
      </c>
      <c r="N6090" t="s">
        <v>10549</v>
      </c>
      <c r="O6090" t="s">
        <v>25</v>
      </c>
      <c r="P6090" t="s">
        <v>45</v>
      </c>
      <c r="Q6090" t="s">
        <v>6589</v>
      </c>
    </row>
    <row r="6091" spans="1:17" x14ac:dyDescent="0.25">
      <c r="A6091" t="s">
        <v>12897</v>
      </c>
      <c r="B6091" t="s">
        <v>44</v>
      </c>
      <c r="C6091">
        <v>9</v>
      </c>
      <c r="D6091" t="s">
        <v>18</v>
      </c>
      <c r="E6091" t="s">
        <v>42</v>
      </c>
      <c r="F6091" s="1">
        <v>0.54166666666666663</v>
      </c>
      <c r="G6091" t="s">
        <v>10771</v>
      </c>
      <c r="H6091" t="s">
        <v>38</v>
      </c>
      <c r="I6091">
        <v>60</v>
      </c>
      <c r="J6091">
        <v>15</v>
      </c>
      <c r="K6091" s="4">
        <v>1.1111110001111099E+44</v>
      </c>
      <c r="L6091" t="s">
        <v>12887</v>
      </c>
      <c r="M6091" t="s">
        <v>24</v>
      </c>
      <c r="N6091" t="s">
        <v>10549</v>
      </c>
      <c r="O6091" t="s">
        <v>25</v>
      </c>
      <c r="P6091" t="s">
        <v>45</v>
      </c>
      <c r="Q6091" t="s">
        <v>6590</v>
      </c>
    </row>
    <row r="6092" spans="1:17" x14ac:dyDescent="0.25">
      <c r="A6092" t="s">
        <v>12897</v>
      </c>
      <c r="B6092" t="s">
        <v>44</v>
      </c>
      <c r="C6092">
        <v>10</v>
      </c>
      <c r="D6092" t="s">
        <v>18</v>
      </c>
      <c r="E6092" t="s">
        <v>42</v>
      </c>
      <c r="F6092" s="1">
        <v>0.58333333333333337</v>
      </c>
      <c r="G6092" t="s">
        <v>10771</v>
      </c>
      <c r="H6092" t="s">
        <v>38</v>
      </c>
      <c r="I6092">
        <v>60</v>
      </c>
      <c r="J6092">
        <v>19</v>
      </c>
      <c r="K6092" s="4">
        <v>1.1111110001111099E+44</v>
      </c>
      <c r="L6092" t="s">
        <v>12887</v>
      </c>
      <c r="M6092" t="s">
        <v>24</v>
      </c>
      <c r="N6092" t="s">
        <v>10549</v>
      </c>
      <c r="O6092" t="s">
        <v>25</v>
      </c>
      <c r="P6092" t="s">
        <v>45</v>
      </c>
      <c r="Q6092" t="s">
        <v>6591</v>
      </c>
    </row>
    <row r="6093" spans="1:17" x14ac:dyDescent="0.25">
      <c r="A6093" t="s">
        <v>12897</v>
      </c>
      <c r="B6093" t="s">
        <v>44</v>
      </c>
      <c r="C6093">
        <v>11</v>
      </c>
      <c r="D6093" t="s">
        <v>18</v>
      </c>
      <c r="E6093" t="s">
        <v>42</v>
      </c>
      <c r="F6093" s="1">
        <v>0.625</v>
      </c>
      <c r="G6093" t="s">
        <v>10771</v>
      </c>
      <c r="H6093" t="s">
        <v>38</v>
      </c>
      <c r="I6093">
        <v>60</v>
      </c>
      <c r="J6093">
        <v>16</v>
      </c>
      <c r="K6093" s="4">
        <v>1.1111110001111099E+44</v>
      </c>
      <c r="L6093" t="s">
        <v>12887</v>
      </c>
      <c r="M6093" t="s">
        <v>24</v>
      </c>
      <c r="N6093" t="s">
        <v>10549</v>
      </c>
      <c r="O6093" t="s">
        <v>25</v>
      </c>
      <c r="P6093" t="s">
        <v>45</v>
      </c>
      <c r="Q6093" t="s">
        <v>6592</v>
      </c>
    </row>
    <row r="6094" spans="1:17" x14ac:dyDescent="0.25">
      <c r="A6094" t="s">
        <v>12897</v>
      </c>
      <c r="B6094" t="s">
        <v>44</v>
      </c>
      <c r="C6094">
        <v>12</v>
      </c>
      <c r="D6094" t="s">
        <v>18</v>
      </c>
      <c r="E6094" t="s">
        <v>37</v>
      </c>
      <c r="F6094" s="1">
        <v>0.375</v>
      </c>
      <c r="G6094" t="s">
        <v>10771</v>
      </c>
      <c r="H6094" t="s">
        <v>38</v>
      </c>
      <c r="I6094">
        <v>60</v>
      </c>
      <c r="J6094">
        <v>16</v>
      </c>
      <c r="K6094" s="4">
        <v>1.11101100011111E+44</v>
      </c>
      <c r="L6094" t="s">
        <v>12887</v>
      </c>
      <c r="M6094" t="s">
        <v>24</v>
      </c>
      <c r="N6094" t="s">
        <v>10549</v>
      </c>
      <c r="O6094" t="s">
        <v>25</v>
      </c>
      <c r="P6094" t="s">
        <v>45</v>
      </c>
      <c r="Q6094" t="s">
        <v>6593</v>
      </c>
    </row>
    <row r="6095" spans="1:17" x14ac:dyDescent="0.25">
      <c r="A6095" t="s">
        <v>12897</v>
      </c>
      <c r="B6095" t="s">
        <v>44</v>
      </c>
      <c r="C6095">
        <v>13</v>
      </c>
      <c r="D6095" t="s">
        <v>18</v>
      </c>
      <c r="E6095" t="s">
        <v>37</v>
      </c>
      <c r="F6095" s="1">
        <v>0.41666666666666669</v>
      </c>
      <c r="G6095" t="s">
        <v>10771</v>
      </c>
      <c r="H6095" t="s">
        <v>38</v>
      </c>
      <c r="I6095">
        <v>60</v>
      </c>
      <c r="J6095">
        <v>16</v>
      </c>
      <c r="K6095" s="4">
        <v>1.11101100011111E+44</v>
      </c>
      <c r="L6095" t="s">
        <v>12887</v>
      </c>
      <c r="M6095" t="s">
        <v>24</v>
      </c>
      <c r="N6095" t="s">
        <v>10549</v>
      </c>
      <c r="O6095" t="s">
        <v>25</v>
      </c>
      <c r="P6095" t="s">
        <v>45</v>
      </c>
      <c r="Q6095" t="s">
        <v>6594</v>
      </c>
    </row>
    <row r="6096" spans="1:17" x14ac:dyDescent="0.25">
      <c r="A6096" t="s">
        <v>12897</v>
      </c>
      <c r="B6096" t="s">
        <v>44</v>
      </c>
      <c r="C6096">
        <v>14</v>
      </c>
      <c r="D6096" t="s">
        <v>18</v>
      </c>
      <c r="E6096" t="s">
        <v>37</v>
      </c>
      <c r="F6096" s="1">
        <v>0.41666666666666669</v>
      </c>
      <c r="G6096" t="s">
        <v>10769</v>
      </c>
      <c r="H6096" t="s">
        <v>38</v>
      </c>
      <c r="I6096">
        <v>60</v>
      </c>
      <c r="J6096">
        <v>16</v>
      </c>
      <c r="K6096" s="4">
        <v>1.11101100011111E+44</v>
      </c>
      <c r="L6096" t="s">
        <v>12887</v>
      </c>
      <c r="M6096" t="s">
        <v>24</v>
      </c>
      <c r="N6096" t="s">
        <v>10549</v>
      </c>
      <c r="O6096" t="s">
        <v>25</v>
      </c>
      <c r="P6096" t="s">
        <v>45</v>
      </c>
      <c r="Q6096" t="s">
        <v>6595</v>
      </c>
    </row>
    <row r="6097" spans="1:17" x14ac:dyDescent="0.25">
      <c r="A6097" t="s">
        <v>12897</v>
      </c>
      <c r="B6097" t="s">
        <v>44</v>
      </c>
      <c r="C6097">
        <v>15</v>
      </c>
      <c r="D6097" t="s">
        <v>18</v>
      </c>
      <c r="E6097" t="s">
        <v>37</v>
      </c>
      <c r="F6097" s="1">
        <v>0.45833333333333331</v>
      </c>
      <c r="G6097" t="s">
        <v>10771</v>
      </c>
      <c r="H6097" t="s">
        <v>38</v>
      </c>
      <c r="I6097">
        <v>60</v>
      </c>
      <c r="J6097">
        <v>16</v>
      </c>
      <c r="K6097" s="4">
        <v>1.11101100011111E+44</v>
      </c>
      <c r="L6097" t="s">
        <v>12887</v>
      </c>
      <c r="M6097" t="s">
        <v>24</v>
      </c>
      <c r="N6097" t="s">
        <v>10549</v>
      </c>
      <c r="O6097" t="s">
        <v>25</v>
      </c>
      <c r="P6097" t="s">
        <v>45</v>
      </c>
      <c r="Q6097" t="s">
        <v>6596</v>
      </c>
    </row>
    <row r="6098" spans="1:17" x14ac:dyDescent="0.25">
      <c r="A6098" t="s">
        <v>12897</v>
      </c>
      <c r="B6098" t="s">
        <v>44</v>
      </c>
      <c r="C6098">
        <v>16</v>
      </c>
      <c r="D6098" t="s">
        <v>18</v>
      </c>
      <c r="E6098" t="s">
        <v>37</v>
      </c>
      <c r="F6098" s="1">
        <v>0.45833333333333331</v>
      </c>
      <c r="G6098" t="s">
        <v>10769</v>
      </c>
      <c r="H6098" t="s">
        <v>38</v>
      </c>
      <c r="I6098">
        <v>60</v>
      </c>
      <c r="J6098">
        <v>17</v>
      </c>
      <c r="K6098" s="4">
        <v>1.11101100011111E+44</v>
      </c>
      <c r="L6098" t="s">
        <v>12887</v>
      </c>
      <c r="M6098" t="s">
        <v>24</v>
      </c>
      <c r="N6098" t="s">
        <v>10549</v>
      </c>
      <c r="O6098" t="s">
        <v>25</v>
      </c>
      <c r="P6098" t="s">
        <v>45</v>
      </c>
      <c r="Q6098" t="s">
        <v>6597</v>
      </c>
    </row>
    <row r="6099" spans="1:17" x14ac:dyDescent="0.25">
      <c r="A6099" t="s">
        <v>12897</v>
      </c>
      <c r="B6099" t="s">
        <v>44</v>
      </c>
      <c r="C6099">
        <v>17</v>
      </c>
      <c r="D6099" t="s">
        <v>18</v>
      </c>
      <c r="E6099" t="s">
        <v>37</v>
      </c>
      <c r="F6099" s="1">
        <v>0.5</v>
      </c>
      <c r="G6099" t="s">
        <v>10771</v>
      </c>
      <c r="H6099" t="s">
        <v>38</v>
      </c>
      <c r="I6099">
        <v>60</v>
      </c>
      <c r="J6099">
        <v>13</v>
      </c>
      <c r="K6099" s="4">
        <v>1.11101100011111E+44</v>
      </c>
      <c r="L6099" t="s">
        <v>12887</v>
      </c>
      <c r="M6099" t="s">
        <v>24</v>
      </c>
      <c r="N6099" t="s">
        <v>10549</v>
      </c>
      <c r="O6099" t="s">
        <v>25</v>
      </c>
      <c r="P6099" t="s">
        <v>45</v>
      </c>
      <c r="Q6099" t="s">
        <v>6598</v>
      </c>
    </row>
    <row r="6100" spans="1:17" x14ac:dyDescent="0.25">
      <c r="A6100" t="s">
        <v>12897</v>
      </c>
      <c r="B6100" t="s">
        <v>44</v>
      </c>
      <c r="C6100">
        <v>18</v>
      </c>
      <c r="D6100" t="s">
        <v>18</v>
      </c>
      <c r="E6100" t="s">
        <v>37</v>
      </c>
      <c r="F6100" s="1">
        <v>0.5</v>
      </c>
      <c r="G6100" t="s">
        <v>10738</v>
      </c>
      <c r="H6100" t="s">
        <v>38</v>
      </c>
      <c r="I6100">
        <v>60</v>
      </c>
      <c r="J6100">
        <v>15</v>
      </c>
      <c r="K6100" s="4">
        <v>1.11101100011111E+44</v>
      </c>
      <c r="L6100" t="s">
        <v>12887</v>
      </c>
      <c r="M6100" t="s">
        <v>24</v>
      </c>
      <c r="N6100" t="s">
        <v>10549</v>
      </c>
      <c r="O6100" t="s">
        <v>25</v>
      </c>
      <c r="P6100" t="s">
        <v>45</v>
      </c>
      <c r="Q6100" t="s">
        <v>6599</v>
      </c>
    </row>
    <row r="6101" spans="1:17" x14ac:dyDescent="0.25">
      <c r="A6101" t="s">
        <v>12897</v>
      </c>
      <c r="B6101" t="s">
        <v>44</v>
      </c>
      <c r="C6101">
        <v>19</v>
      </c>
      <c r="D6101" t="s">
        <v>18</v>
      </c>
      <c r="E6101" t="s">
        <v>37</v>
      </c>
      <c r="F6101" s="1">
        <v>0.54166666666666663</v>
      </c>
      <c r="G6101" t="s">
        <v>10771</v>
      </c>
      <c r="H6101" t="s">
        <v>38</v>
      </c>
      <c r="I6101">
        <v>60</v>
      </c>
      <c r="J6101">
        <v>14</v>
      </c>
      <c r="K6101" s="4">
        <v>1.11101100011111E+44</v>
      </c>
      <c r="L6101" t="s">
        <v>12887</v>
      </c>
      <c r="M6101" t="s">
        <v>24</v>
      </c>
      <c r="N6101" t="s">
        <v>10549</v>
      </c>
      <c r="O6101" t="s">
        <v>25</v>
      </c>
      <c r="P6101" t="s">
        <v>45</v>
      </c>
      <c r="Q6101" t="s">
        <v>6600</v>
      </c>
    </row>
    <row r="6102" spans="1:17" x14ac:dyDescent="0.25">
      <c r="A6102" t="s">
        <v>12897</v>
      </c>
      <c r="B6102" t="s">
        <v>44</v>
      </c>
      <c r="C6102">
        <v>20</v>
      </c>
      <c r="D6102" t="s">
        <v>18</v>
      </c>
      <c r="E6102" t="s">
        <v>37</v>
      </c>
      <c r="F6102" s="1">
        <v>0.58333333333333337</v>
      </c>
      <c r="G6102" t="s">
        <v>10771</v>
      </c>
      <c r="H6102" t="s">
        <v>38</v>
      </c>
      <c r="I6102">
        <v>60</v>
      </c>
      <c r="J6102">
        <v>16</v>
      </c>
      <c r="K6102" s="4">
        <v>1.11101100011111E+44</v>
      </c>
      <c r="L6102" t="s">
        <v>12887</v>
      </c>
      <c r="M6102" t="s">
        <v>24</v>
      </c>
      <c r="N6102" t="s">
        <v>10549</v>
      </c>
      <c r="O6102" t="s">
        <v>25</v>
      </c>
      <c r="P6102" t="s">
        <v>45</v>
      </c>
      <c r="Q6102" t="s">
        <v>6601</v>
      </c>
    </row>
    <row r="6103" spans="1:17" x14ac:dyDescent="0.25">
      <c r="A6103" t="s">
        <v>12897</v>
      </c>
      <c r="B6103" t="s">
        <v>44</v>
      </c>
      <c r="C6103">
        <v>21</v>
      </c>
      <c r="D6103" t="s">
        <v>18</v>
      </c>
      <c r="E6103" t="s">
        <v>37</v>
      </c>
      <c r="F6103" s="1">
        <v>0.375</v>
      </c>
      <c r="G6103" t="s">
        <v>10769</v>
      </c>
      <c r="H6103" t="s">
        <v>38</v>
      </c>
      <c r="I6103">
        <v>60</v>
      </c>
      <c r="J6103">
        <v>15</v>
      </c>
      <c r="K6103" s="4">
        <v>1.11101100011111E+44</v>
      </c>
      <c r="L6103" t="s">
        <v>12887</v>
      </c>
      <c r="M6103" t="s">
        <v>24</v>
      </c>
      <c r="N6103" t="s">
        <v>10549</v>
      </c>
      <c r="O6103" t="s">
        <v>25</v>
      </c>
      <c r="P6103" t="s">
        <v>45</v>
      </c>
      <c r="Q6103" t="s">
        <v>6602</v>
      </c>
    </row>
    <row r="6104" spans="1:17" x14ac:dyDescent="0.25">
      <c r="A6104" t="s">
        <v>12897</v>
      </c>
      <c r="B6104" t="s">
        <v>44</v>
      </c>
      <c r="C6104">
        <v>22</v>
      </c>
      <c r="D6104" t="s">
        <v>18</v>
      </c>
      <c r="E6104" t="s">
        <v>37</v>
      </c>
      <c r="F6104" s="1">
        <v>0.54166666666666663</v>
      </c>
      <c r="G6104" t="s">
        <v>10769</v>
      </c>
      <c r="H6104" t="s">
        <v>38</v>
      </c>
      <c r="I6104">
        <v>60</v>
      </c>
      <c r="J6104">
        <v>15</v>
      </c>
      <c r="K6104" s="4">
        <v>1.11101100011111E+44</v>
      </c>
      <c r="L6104" t="s">
        <v>12887</v>
      </c>
      <c r="M6104" t="s">
        <v>24</v>
      </c>
      <c r="N6104" t="s">
        <v>10549</v>
      </c>
      <c r="O6104" t="s">
        <v>25</v>
      </c>
      <c r="P6104" t="s">
        <v>45</v>
      </c>
      <c r="Q6104" t="s">
        <v>6603</v>
      </c>
    </row>
    <row r="6105" spans="1:17" x14ac:dyDescent="0.25">
      <c r="A6105" t="s">
        <v>12908</v>
      </c>
      <c r="B6105" t="s">
        <v>17</v>
      </c>
      <c r="C6105">
        <v>1</v>
      </c>
      <c r="D6105" t="s">
        <v>18</v>
      </c>
      <c r="E6105" t="s">
        <v>19</v>
      </c>
      <c r="F6105" s="1">
        <v>0.45833333333333331</v>
      </c>
      <c r="G6105" t="s">
        <v>9267</v>
      </c>
      <c r="H6105" t="s">
        <v>12909</v>
      </c>
      <c r="I6105">
        <v>60</v>
      </c>
      <c r="J6105">
        <v>112</v>
      </c>
      <c r="K6105" s="4">
        <v>1.1111010001111099E+44</v>
      </c>
      <c r="L6105" t="s">
        <v>12910</v>
      </c>
      <c r="M6105" t="s">
        <v>24</v>
      </c>
      <c r="N6105" t="s">
        <v>10549</v>
      </c>
      <c r="O6105" t="s">
        <v>25</v>
      </c>
      <c r="P6105" t="s">
        <v>20</v>
      </c>
      <c r="Q6105" t="s">
        <v>6605</v>
      </c>
    </row>
    <row r="6106" spans="1:17" x14ac:dyDescent="0.25">
      <c r="A6106" t="s">
        <v>12908</v>
      </c>
      <c r="B6106" t="s">
        <v>28</v>
      </c>
      <c r="C6106">
        <v>1</v>
      </c>
      <c r="D6106" t="s">
        <v>18</v>
      </c>
      <c r="E6106" t="s">
        <v>29</v>
      </c>
      <c r="F6106" s="1">
        <v>0.33333333333333331</v>
      </c>
      <c r="G6106" t="s">
        <v>9239</v>
      </c>
      <c r="H6106" t="s">
        <v>12911</v>
      </c>
      <c r="I6106">
        <v>60</v>
      </c>
      <c r="J6106">
        <v>112</v>
      </c>
      <c r="K6106" s="4">
        <v>1.11010100001111E+44</v>
      </c>
      <c r="L6106" t="s">
        <v>12910</v>
      </c>
      <c r="M6106" t="s">
        <v>24</v>
      </c>
      <c r="N6106" t="s">
        <v>10549</v>
      </c>
      <c r="O6106" t="s">
        <v>25</v>
      </c>
      <c r="P6106" t="s">
        <v>20</v>
      </c>
      <c r="Q6106" t="s">
        <v>6606</v>
      </c>
    </row>
    <row r="6107" spans="1:17" x14ac:dyDescent="0.25">
      <c r="A6107" t="s">
        <v>12908</v>
      </c>
      <c r="B6107" t="s">
        <v>32</v>
      </c>
      <c r="C6107">
        <v>1</v>
      </c>
      <c r="D6107" t="s">
        <v>18</v>
      </c>
      <c r="E6107" t="s">
        <v>33</v>
      </c>
      <c r="F6107" s="1">
        <v>0.33333333333333331</v>
      </c>
      <c r="G6107" t="s">
        <v>9239</v>
      </c>
      <c r="H6107" t="s">
        <v>12912</v>
      </c>
      <c r="I6107">
        <v>60</v>
      </c>
      <c r="J6107">
        <v>112</v>
      </c>
      <c r="K6107" s="4">
        <v>1.1111110001111099E+44</v>
      </c>
      <c r="L6107" t="s">
        <v>12910</v>
      </c>
      <c r="M6107" t="s">
        <v>24</v>
      </c>
      <c r="N6107" t="s">
        <v>10549</v>
      </c>
      <c r="O6107" t="s">
        <v>25</v>
      </c>
      <c r="P6107" t="s">
        <v>20</v>
      </c>
      <c r="Q6107" t="s">
        <v>6607</v>
      </c>
    </row>
    <row r="6108" spans="1:17" x14ac:dyDescent="0.25">
      <c r="A6108" t="s">
        <v>12908</v>
      </c>
      <c r="B6108" t="s">
        <v>479</v>
      </c>
      <c r="C6108">
        <v>1</v>
      </c>
      <c r="D6108" t="s">
        <v>18</v>
      </c>
      <c r="E6108" t="s">
        <v>42</v>
      </c>
      <c r="F6108" s="1">
        <v>0.45833333333333331</v>
      </c>
      <c r="G6108" t="s">
        <v>9239</v>
      </c>
      <c r="H6108" t="s">
        <v>12913</v>
      </c>
      <c r="I6108">
        <v>60</v>
      </c>
      <c r="J6108">
        <v>111</v>
      </c>
      <c r="K6108" s="4">
        <v>1.1111110001111099E+44</v>
      </c>
      <c r="L6108" t="s">
        <v>12910</v>
      </c>
      <c r="M6108" t="s">
        <v>24</v>
      </c>
      <c r="N6108" t="s">
        <v>10549</v>
      </c>
      <c r="O6108" t="s">
        <v>25</v>
      </c>
      <c r="P6108" t="s">
        <v>20</v>
      </c>
      <c r="Q6108" t="s">
        <v>6608</v>
      </c>
    </row>
    <row r="6109" spans="1:17" x14ac:dyDescent="0.25">
      <c r="A6109" t="s">
        <v>12908</v>
      </c>
      <c r="B6109" t="s">
        <v>36</v>
      </c>
      <c r="C6109">
        <v>1</v>
      </c>
      <c r="D6109" t="s">
        <v>18</v>
      </c>
      <c r="E6109" t="s">
        <v>29</v>
      </c>
      <c r="F6109" s="1">
        <v>0.33333333333333331</v>
      </c>
      <c r="G6109" t="s">
        <v>12914</v>
      </c>
      <c r="H6109" t="s">
        <v>38</v>
      </c>
      <c r="I6109">
        <v>60</v>
      </c>
      <c r="J6109">
        <v>112</v>
      </c>
      <c r="K6109" s="4">
        <v>1E+41</v>
      </c>
      <c r="L6109" t="s">
        <v>38</v>
      </c>
      <c r="M6109" t="s">
        <v>24</v>
      </c>
      <c r="N6109" t="s">
        <v>10549</v>
      </c>
      <c r="O6109" t="s">
        <v>25</v>
      </c>
      <c r="P6109" t="s">
        <v>39</v>
      </c>
      <c r="Q6109" t="s">
        <v>6609</v>
      </c>
    </row>
    <row r="6110" spans="1:17" x14ac:dyDescent="0.25">
      <c r="A6110" t="s">
        <v>12908</v>
      </c>
      <c r="B6110" t="s">
        <v>41</v>
      </c>
      <c r="C6110">
        <v>1</v>
      </c>
      <c r="D6110" t="s">
        <v>18</v>
      </c>
      <c r="E6110" t="s">
        <v>29</v>
      </c>
      <c r="F6110" s="1">
        <v>0.33333333333333331</v>
      </c>
      <c r="G6110" t="s">
        <v>12915</v>
      </c>
      <c r="H6110" t="s">
        <v>38</v>
      </c>
      <c r="I6110">
        <v>60</v>
      </c>
      <c r="J6110">
        <v>112</v>
      </c>
      <c r="K6110" s="4">
        <v>9.9999999999999995E+33</v>
      </c>
      <c r="L6110" t="s">
        <v>38</v>
      </c>
      <c r="M6110" t="s">
        <v>24</v>
      </c>
      <c r="N6110" t="s">
        <v>10549</v>
      </c>
      <c r="O6110" t="s">
        <v>25</v>
      </c>
      <c r="P6110" t="s">
        <v>39</v>
      </c>
      <c r="Q6110" t="s">
        <v>6610</v>
      </c>
    </row>
    <row r="6111" spans="1:17" x14ac:dyDescent="0.25">
      <c r="A6111" t="s">
        <v>12908</v>
      </c>
      <c r="B6111" t="s">
        <v>44</v>
      </c>
      <c r="C6111">
        <v>1</v>
      </c>
      <c r="D6111" t="s">
        <v>18</v>
      </c>
      <c r="E6111" t="s">
        <v>19</v>
      </c>
      <c r="F6111" s="1">
        <v>0.5</v>
      </c>
      <c r="G6111" t="s">
        <v>12916</v>
      </c>
      <c r="H6111" t="s">
        <v>38</v>
      </c>
      <c r="I6111">
        <v>60</v>
      </c>
      <c r="J6111">
        <v>22</v>
      </c>
      <c r="K6111" s="4">
        <v>1.1111010001111099E+44</v>
      </c>
      <c r="L6111" t="s">
        <v>12910</v>
      </c>
      <c r="M6111" t="s">
        <v>24</v>
      </c>
      <c r="N6111" t="s">
        <v>10549</v>
      </c>
      <c r="O6111" t="s">
        <v>25</v>
      </c>
      <c r="P6111" t="s">
        <v>45</v>
      </c>
      <c r="Q6111" t="s">
        <v>6611</v>
      </c>
    </row>
    <row r="6112" spans="1:17" x14ac:dyDescent="0.25">
      <c r="A6112" t="s">
        <v>12908</v>
      </c>
      <c r="B6112" t="s">
        <v>44</v>
      </c>
      <c r="C6112">
        <v>2</v>
      </c>
      <c r="D6112" t="s">
        <v>18</v>
      </c>
      <c r="E6112" t="s">
        <v>19</v>
      </c>
      <c r="F6112" s="1">
        <v>0.625</v>
      </c>
      <c r="G6112" t="s">
        <v>12916</v>
      </c>
      <c r="H6112" t="s">
        <v>38</v>
      </c>
      <c r="I6112">
        <v>60</v>
      </c>
      <c r="J6112">
        <v>21</v>
      </c>
      <c r="K6112" s="4">
        <v>1.1111010001111099E+44</v>
      </c>
      <c r="L6112" t="s">
        <v>12910</v>
      </c>
      <c r="M6112" t="s">
        <v>24</v>
      </c>
      <c r="N6112" t="s">
        <v>10549</v>
      </c>
      <c r="O6112" t="s">
        <v>25</v>
      </c>
      <c r="P6112" t="s">
        <v>45</v>
      </c>
      <c r="Q6112" t="s">
        <v>6612</v>
      </c>
    </row>
    <row r="6113" spans="1:17" x14ac:dyDescent="0.25">
      <c r="A6113" t="s">
        <v>12908</v>
      </c>
      <c r="B6113" t="s">
        <v>44</v>
      </c>
      <c r="C6113">
        <v>3</v>
      </c>
      <c r="D6113" t="s">
        <v>18</v>
      </c>
      <c r="E6113" t="s">
        <v>29</v>
      </c>
      <c r="F6113" s="1">
        <v>0.66666666666666663</v>
      </c>
      <c r="G6113" t="s">
        <v>12917</v>
      </c>
      <c r="H6113" t="s">
        <v>38</v>
      </c>
      <c r="I6113">
        <v>60</v>
      </c>
      <c r="J6113">
        <v>8</v>
      </c>
      <c r="K6113" s="4">
        <v>1.1111010001111099E+44</v>
      </c>
      <c r="L6113" t="s">
        <v>12910</v>
      </c>
      <c r="M6113" t="s">
        <v>24</v>
      </c>
      <c r="N6113" t="s">
        <v>10549</v>
      </c>
      <c r="O6113" t="s">
        <v>25</v>
      </c>
      <c r="P6113" t="s">
        <v>45</v>
      </c>
      <c r="Q6113" t="s">
        <v>6613</v>
      </c>
    </row>
    <row r="6114" spans="1:17" x14ac:dyDescent="0.25">
      <c r="A6114" t="s">
        <v>12908</v>
      </c>
      <c r="B6114" t="s">
        <v>44</v>
      </c>
      <c r="C6114">
        <v>4</v>
      </c>
      <c r="D6114" t="s">
        <v>18</v>
      </c>
      <c r="E6114" t="s">
        <v>33</v>
      </c>
      <c r="F6114" s="1">
        <v>0.54166666666666663</v>
      </c>
      <c r="G6114" t="s">
        <v>12918</v>
      </c>
      <c r="H6114" t="s">
        <v>38</v>
      </c>
      <c r="I6114">
        <v>60</v>
      </c>
      <c r="J6114">
        <v>21</v>
      </c>
      <c r="K6114" s="4">
        <v>1.1111110001111099E+44</v>
      </c>
      <c r="L6114" t="s">
        <v>12910</v>
      </c>
      <c r="M6114" t="s">
        <v>24</v>
      </c>
      <c r="N6114" t="s">
        <v>10549</v>
      </c>
      <c r="O6114" t="s">
        <v>25</v>
      </c>
      <c r="P6114" t="s">
        <v>45</v>
      </c>
      <c r="Q6114" t="s">
        <v>6614</v>
      </c>
    </row>
    <row r="6115" spans="1:17" x14ac:dyDescent="0.25">
      <c r="A6115" t="s">
        <v>12908</v>
      </c>
      <c r="B6115" t="s">
        <v>44</v>
      </c>
      <c r="C6115">
        <v>5</v>
      </c>
      <c r="D6115" t="s">
        <v>18</v>
      </c>
      <c r="E6115" t="s">
        <v>29</v>
      </c>
      <c r="F6115" s="1">
        <v>0.625</v>
      </c>
      <c r="G6115" t="s">
        <v>12919</v>
      </c>
      <c r="H6115" t="s">
        <v>38</v>
      </c>
      <c r="I6115">
        <v>60</v>
      </c>
      <c r="J6115">
        <v>19</v>
      </c>
      <c r="K6115" s="4">
        <v>1.1111010001111099E+44</v>
      </c>
      <c r="L6115" t="s">
        <v>12910</v>
      </c>
      <c r="M6115" t="s">
        <v>24</v>
      </c>
      <c r="N6115" t="s">
        <v>10549</v>
      </c>
      <c r="O6115" t="s">
        <v>25</v>
      </c>
      <c r="P6115" t="s">
        <v>45</v>
      </c>
      <c r="Q6115" t="s">
        <v>6615</v>
      </c>
    </row>
    <row r="6116" spans="1:17" x14ac:dyDescent="0.25">
      <c r="A6116" t="s">
        <v>12908</v>
      </c>
      <c r="B6116" t="s">
        <v>44</v>
      </c>
      <c r="C6116">
        <v>7</v>
      </c>
      <c r="D6116" t="s">
        <v>18</v>
      </c>
      <c r="E6116" t="s">
        <v>19</v>
      </c>
      <c r="F6116" s="1">
        <v>0.54166666666666663</v>
      </c>
      <c r="G6116" t="s">
        <v>12916</v>
      </c>
      <c r="H6116" t="s">
        <v>38</v>
      </c>
      <c r="I6116">
        <v>60</v>
      </c>
      <c r="J6116">
        <v>18</v>
      </c>
      <c r="K6116" s="4">
        <v>1.1111010001111099E+44</v>
      </c>
      <c r="L6116" t="s">
        <v>12910</v>
      </c>
      <c r="M6116" t="s">
        <v>24</v>
      </c>
      <c r="N6116" t="s">
        <v>10549</v>
      </c>
      <c r="O6116" t="s">
        <v>25</v>
      </c>
      <c r="P6116" t="s">
        <v>45</v>
      </c>
      <c r="Q6116" t="s">
        <v>6616</v>
      </c>
    </row>
    <row r="6117" spans="1:17" x14ac:dyDescent="0.25">
      <c r="A6117" t="s">
        <v>12920</v>
      </c>
      <c r="B6117" t="s">
        <v>17</v>
      </c>
      <c r="C6117">
        <v>1</v>
      </c>
      <c r="D6117" t="s">
        <v>18</v>
      </c>
      <c r="E6117" t="s">
        <v>33</v>
      </c>
      <c r="F6117" s="1">
        <v>0.33333333333333331</v>
      </c>
      <c r="G6117" t="s">
        <v>9239</v>
      </c>
      <c r="H6117" t="s">
        <v>12921</v>
      </c>
      <c r="I6117">
        <v>60</v>
      </c>
      <c r="J6117">
        <v>92</v>
      </c>
      <c r="K6117" s="4">
        <v>1.1110100110111E+24</v>
      </c>
      <c r="L6117" t="s">
        <v>12910</v>
      </c>
      <c r="M6117" t="s">
        <v>24</v>
      </c>
      <c r="N6117" t="s">
        <v>10549</v>
      </c>
      <c r="O6117" t="s">
        <v>66</v>
      </c>
      <c r="P6117" t="s">
        <v>20</v>
      </c>
      <c r="Q6117" t="s">
        <v>6618</v>
      </c>
    </row>
    <row r="6118" spans="1:17" x14ac:dyDescent="0.25">
      <c r="A6118" t="s">
        <v>12920</v>
      </c>
      <c r="B6118" t="s">
        <v>28</v>
      </c>
      <c r="C6118">
        <v>1</v>
      </c>
      <c r="D6118" t="s">
        <v>18</v>
      </c>
      <c r="E6118" t="s">
        <v>37</v>
      </c>
      <c r="F6118" s="1">
        <v>0.5</v>
      </c>
      <c r="G6118" t="s">
        <v>9167</v>
      </c>
      <c r="H6118" t="s">
        <v>12922</v>
      </c>
      <c r="I6118">
        <v>60</v>
      </c>
      <c r="J6118">
        <v>92</v>
      </c>
      <c r="K6118" s="4">
        <v>1.1111100111111E+24</v>
      </c>
      <c r="L6118" t="s">
        <v>12910</v>
      </c>
      <c r="M6118" t="s">
        <v>24</v>
      </c>
      <c r="N6118" t="s">
        <v>10549</v>
      </c>
      <c r="O6118" t="s">
        <v>66</v>
      </c>
      <c r="P6118" t="s">
        <v>20</v>
      </c>
      <c r="Q6118" t="s">
        <v>6619</v>
      </c>
    </row>
    <row r="6119" spans="1:17" x14ac:dyDescent="0.25">
      <c r="A6119" t="s">
        <v>12920</v>
      </c>
      <c r="B6119" t="s">
        <v>32</v>
      </c>
      <c r="C6119">
        <v>1</v>
      </c>
      <c r="D6119" t="s">
        <v>18</v>
      </c>
      <c r="E6119" t="s">
        <v>42</v>
      </c>
      <c r="F6119" s="1">
        <v>0.33333333333333331</v>
      </c>
      <c r="G6119" t="s">
        <v>9239</v>
      </c>
      <c r="H6119" t="s">
        <v>12923</v>
      </c>
      <c r="I6119">
        <v>60</v>
      </c>
      <c r="J6119">
        <v>92</v>
      </c>
      <c r="K6119" s="4">
        <v>1.1111100111111E+24</v>
      </c>
      <c r="L6119" t="s">
        <v>12910</v>
      </c>
      <c r="M6119" t="s">
        <v>24</v>
      </c>
      <c r="N6119" t="s">
        <v>10549</v>
      </c>
      <c r="O6119" t="s">
        <v>66</v>
      </c>
      <c r="P6119" t="s">
        <v>20</v>
      </c>
      <c r="Q6119" t="s">
        <v>6620</v>
      </c>
    </row>
    <row r="6120" spans="1:17" x14ac:dyDescent="0.25">
      <c r="A6120" t="s">
        <v>12920</v>
      </c>
      <c r="B6120" t="s">
        <v>479</v>
      </c>
      <c r="C6120">
        <v>1</v>
      </c>
      <c r="D6120" t="s">
        <v>18</v>
      </c>
      <c r="E6120" t="s">
        <v>29</v>
      </c>
      <c r="F6120" s="1">
        <v>0.33333333333333331</v>
      </c>
      <c r="G6120" t="s">
        <v>9239</v>
      </c>
      <c r="H6120" t="s">
        <v>12924</v>
      </c>
      <c r="I6120">
        <v>60</v>
      </c>
      <c r="J6120">
        <v>92</v>
      </c>
      <c r="K6120" s="4">
        <v>1.1111100111111E+24</v>
      </c>
      <c r="L6120" t="s">
        <v>12910</v>
      </c>
      <c r="M6120" t="s">
        <v>24</v>
      </c>
      <c r="N6120" t="s">
        <v>10549</v>
      </c>
      <c r="O6120" t="s">
        <v>66</v>
      </c>
      <c r="P6120" t="s">
        <v>20</v>
      </c>
      <c r="Q6120" t="s">
        <v>6621</v>
      </c>
    </row>
    <row r="6121" spans="1:17" x14ac:dyDescent="0.25">
      <c r="A6121" t="s">
        <v>12920</v>
      </c>
      <c r="B6121" t="s">
        <v>36</v>
      </c>
      <c r="C6121">
        <v>1</v>
      </c>
      <c r="D6121" t="s">
        <v>18</v>
      </c>
      <c r="E6121" t="s">
        <v>33</v>
      </c>
      <c r="F6121" s="1">
        <v>0.33333333333333331</v>
      </c>
      <c r="G6121" t="s">
        <v>9174</v>
      </c>
      <c r="H6121" t="s">
        <v>2298</v>
      </c>
      <c r="I6121">
        <v>60</v>
      </c>
      <c r="J6121">
        <v>92</v>
      </c>
      <c r="K6121" s="4">
        <v>1E+20</v>
      </c>
      <c r="L6121" t="s">
        <v>38</v>
      </c>
      <c r="M6121" t="s">
        <v>24</v>
      </c>
      <c r="N6121" t="s">
        <v>10549</v>
      </c>
      <c r="O6121" t="s">
        <v>66</v>
      </c>
      <c r="P6121" t="s">
        <v>39</v>
      </c>
      <c r="Q6121" t="s">
        <v>6622</v>
      </c>
    </row>
    <row r="6122" spans="1:17" x14ac:dyDescent="0.25">
      <c r="A6122" t="s">
        <v>12920</v>
      </c>
      <c r="B6122" t="s">
        <v>41</v>
      </c>
      <c r="C6122">
        <v>1</v>
      </c>
      <c r="D6122" t="s">
        <v>18</v>
      </c>
      <c r="E6122" t="s">
        <v>33</v>
      </c>
      <c r="F6122" s="1">
        <v>0.33333333333333331</v>
      </c>
      <c r="G6122" t="s">
        <v>9174</v>
      </c>
      <c r="H6122" t="s">
        <v>6617</v>
      </c>
      <c r="I6122">
        <v>60</v>
      </c>
      <c r="J6122">
        <v>92</v>
      </c>
      <c r="K6122" s="4">
        <v>100000000000000</v>
      </c>
      <c r="L6122" t="s">
        <v>38</v>
      </c>
      <c r="M6122" t="s">
        <v>24</v>
      </c>
      <c r="N6122" t="s">
        <v>10549</v>
      </c>
      <c r="O6122" t="s">
        <v>66</v>
      </c>
      <c r="P6122" t="s">
        <v>39</v>
      </c>
      <c r="Q6122" t="s">
        <v>6623</v>
      </c>
    </row>
    <row r="6123" spans="1:17" x14ac:dyDescent="0.25">
      <c r="A6123" t="s">
        <v>12920</v>
      </c>
      <c r="B6123" t="s">
        <v>44</v>
      </c>
      <c r="C6123">
        <v>1</v>
      </c>
      <c r="D6123" t="s">
        <v>18</v>
      </c>
      <c r="E6123" t="s">
        <v>29</v>
      </c>
      <c r="F6123" s="1">
        <v>0.5</v>
      </c>
      <c r="G6123" t="s">
        <v>12925</v>
      </c>
      <c r="H6123" t="s">
        <v>38</v>
      </c>
      <c r="I6123">
        <v>60</v>
      </c>
      <c r="J6123">
        <v>20</v>
      </c>
      <c r="K6123" s="4">
        <v>1.111100111111E+23</v>
      </c>
      <c r="L6123" t="s">
        <v>12910</v>
      </c>
      <c r="M6123" t="s">
        <v>24</v>
      </c>
      <c r="N6123" t="s">
        <v>10549</v>
      </c>
      <c r="O6123" t="s">
        <v>66</v>
      </c>
      <c r="P6123" t="s">
        <v>45</v>
      </c>
      <c r="Q6123" t="s">
        <v>6624</v>
      </c>
    </row>
    <row r="6124" spans="1:17" x14ac:dyDescent="0.25">
      <c r="A6124" t="s">
        <v>12920</v>
      </c>
      <c r="B6124" t="s">
        <v>44</v>
      </c>
      <c r="C6124">
        <v>2</v>
      </c>
      <c r="D6124" t="s">
        <v>18</v>
      </c>
      <c r="E6124" t="s">
        <v>19</v>
      </c>
      <c r="F6124" s="1">
        <v>0.58333333333333337</v>
      </c>
      <c r="G6124" t="s">
        <v>12926</v>
      </c>
      <c r="H6124" t="s">
        <v>38</v>
      </c>
      <c r="I6124">
        <v>60</v>
      </c>
      <c r="J6124">
        <v>19</v>
      </c>
      <c r="K6124" s="4">
        <v>1.111100111111E+23</v>
      </c>
      <c r="L6124" t="s">
        <v>12910</v>
      </c>
      <c r="M6124" t="s">
        <v>24</v>
      </c>
      <c r="N6124" t="s">
        <v>10549</v>
      </c>
      <c r="O6124" t="s">
        <v>66</v>
      </c>
      <c r="P6124" t="s">
        <v>45</v>
      </c>
      <c r="Q6124" t="s">
        <v>6625</v>
      </c>
    </row>
    <row r="6125" spans="1:17" x14ac:dyDescent="0.25">
      <c r="A6125" t="s">
        <v>12920</v>
      </c>
      <c r="B6125" t="s">
        <v>44</v>
      </c>
      <c r="C6125">
        <v>3</v>
      </c>
      <c r="D6125" t="s">
        <v>18</v>
      </c>
      <c r="E6125" t="s">
        <v>29</v>
      </c>
      <c r="F6125" s="1">
        <v>0.625</v>
      </c>
      <c r="G6125" t="s">
        <v>12927</v>
      </c>
      <c r="H6125" t="s">
        <v>38</v>
      </c>
      <c r="I6125">
        <v>60</v>
      </c>
      <c r="J6125">
        <v>20</v>
      </c>
      <c r="K6125" s="4">
        <v>1.111100111111E+23</v>
      </c>
      <c r="L6125" t="s">
        <v>12910</v>
      </c>
      <c r="M6125" t="s">
        <v>24</v>
      </c>
      <c r="N6125" t="s">
        <v>10549</v>
      </c>
      <c r="O6125" t="s">
        <v>66</v>
      </c>
      <c r="P6125" t="s">
        <v>45</v>
      </c>
      <c r="Q6125" t="s">
        <v>6626</v>
      </c>
    </row>
    <row r="6126" spans="1:17" x14ac:dyDescent="0.25">
      <c r="A6126" t="s">
        <v>12920</v>
      </c>
      <c r="B6126" t="s">
        <v>44</v>
      </c>
      <c r="C6126">
        <v>4</v>
      </c>
      <c r="D6126" t="s">
        <v>18</v>
      </c>
      <c r="E6126" t="s">
        <v>29</v>
      </c>
      <c r="F6126" s="1">
        <v>0.41666666666666669</v>
      </c>
      <c r="G6126" t="s">
        <v>12928</v>
      </c>
      <c r="H6126" t="s">
        <v>38</v>
      </c>
      <c r="I6126">
        <v>60</v>
      </c>
      <c r="J6126">
        <v>20</v>
      </c>
      <c r="K6126" s="4">
        <v>1.111100111111E+23</v>
      </c>
      <c r="L6126" t="s">
        <v>12910</v>
      </c>
      <c r="M6126" t="s">
        <v>24</v>
      </c>
      <c r="N6126" t="s">
        <v>10549</v>
      </c>
      <c r="O6126" t="s">
        <v>66</v>
      </c>
      <c r="P6126" t="s">
        <v>45</v>
      </c>
      <c r="Q6126" t="s">
        <v>6627</v>
      </c>
    </row>
    <row r="6127" spans="1:17" x14ac:dyDescent="0.25">
      <c r="A6127" t="s">
        <v>12920</v>
      </c>
      <c r="B6127" t="s">
        <v>44</v>
      </c>
      <c r="C6127">
        <v>5</v>
      </c>
      <c r="D6127" t="s">
        <v>18</v>
      </c>
      <c r="E6127" t="s">
        <v>19</v>
      </c>
      <c r="F6127" s="1">
        <v>0.66666666666666663</v>
      </c>
      <c r="G6127" t="s">
        <v>12926</v>
      </c>
      <c r="H6127" t="s">
        <v>38</v>
      </c>
      <c r="I6127">
        <v>60</v>
      </c>
      <c r="J6127">
        <v>13</v>
      </c>
      <c r="K6127" s="4">
        <v>1.111100111111E+23</v>
      </c>
      <c r="L6127" t="s">
        <v>12910</v>
      </c>
      <c r="M6127" t="s">
        <v>24</v>
      </c>
      <c r="N6127" t="s">
        <v>10549</v>
      </c>
      <c r="O6127" t="s">
        <v>66</v>
      </c>
      <c r="P6127" t="s">
        <v>45</v>
      </c>
      <c r="Q6127" t="s">
        <v>6628</v>
      </c>
    </row>
    <row r="6128" spans="1:17" x14ac:dyDescent="0.25">
      <c r="A6128" t="s">
        <v>12929</v>
      </c>
      <c r="B6128" t="s">
        <v>17</v>
      </c>
      <c r="C6128">
        <v>1</v>
      </c>
      <c r="D6128" t="s">
        <v>18</v>
      </c>
      <c r="E6128" t="s">
        <v>29</v>
      </c>
      <c r="F6128" s="1">
        <v>0.375</v>
      </c>
      <c r="G6128" t="s">
        <v>9239</v>
      </c>
      <c r="H6128" t="s">
        <v>38</v>
      </c>
      <c r="I6128">
        <v>90</v>
      </c>
      <c r="J6128">
        <v>14</v>
      </c>
      <c r="K6128" s="4">
        <v>1.1110999999999999E+51</v>
      </c>
      <c r="L6128" t="s">
        <v>38</v>
      </c>
      <c r="M6128" t="s">
        <v>24</v>
      </c>
      <c r="N6128" t="s">
        <v>10549</v>
      </c>
      <c r="O6128" t="s">
        <v>2044</v>
      </c>
      <c r="P6128" t="s">
        <v>20</v>
      </c>
      <c r="Q6128" t="s">
        <v>6629</v>
      </c>
    </row>
    <row r="6129" spans="1:17" x14ac:dyDescent="0.25">
      <c r="A6129" t="s">
        <v>12929</v>
      </c>
      <c r="B6129" t="s">
        <v>28</v>
      </c>
      <c r="C6129">
        <v>1</v>
      </c>
      <c r="D6129" t="s">
        <v>18</v>
      </c>
      <c r="E6129" t="s">
        <v>33</v>
      </c>
      <c r="F6129" s="1">
        <v>0.45833333333333331</v>
      </c>
      <c r="G6129" t="s">
        <v>9239</v>
      </c>
      <c r="H6129" t="s">
        <v>38</v>
      </c>
      <c r="I6129">
        <v>90</v>
      </c>
      <c r="J6129">
        <v>14</v>
      </c>
      <c r="K6129" s="4">
        <v>1.1110999999999999E+51</v>
      </c>
      <c r="L6129" t="s">
        <v>38</v>
      </c>
      <c r="M6129" t="s">
        <v>24</v>
      </c>
      <c r="N6129" t="s">
        <v>10549</v>
      </c>
      <c r="O6129" t="s">
        <v>2044</v>
      </c>
      <c r="P6129" t="s">
        <v>20</v>
      </c>
      <c r="Q6129" t="s">
        <v>6630</v>
      </c>
    </row>
    <row r="6130" spans="1:17" x14ac:dyDescent="0.25">
      <c r="A6130" t="s">
        <v>12929</v>
      </c>
      <c r="B6130" t="s">
        <v>32</v>
      </c>
      <c r="C6130">
        <v>1</v>
      </c>
      <c r="D6130" t="s">
        <v>18</v>
      </c>
      <c r="E6130" t="s">
        <v>42</v>
      </c>
      <c r="F6130" s="1">
        <v>0.5</v>
      </c>
      <c r="G6130" t="s">
        <v>9239</v>
      </c>
      <c r="H6130" t="s">
        <v>38</v>
      </c>
      <c r="I6130">
        <v>90</v>
      </c>
      <c r="J6130">
        <v>14</v>
      </c>
      <c r="K6130" s="4">
        <v>1.1109999999999999E+51</v>
      </c>
      <c r="L6130" t="s">
        <v>38</v>
      </c>
      <c r="M6130" t="s">
        <v>24</v>
      </c>
      <c r="N6130" t="s">
        <v>10549</v>
      </c>
      <c r="O6130" t="s">
        <v>2044</v>
      </c>
      <c r="P6130" t="s">
        <v>20</v>
      </c>
      <c r="Q6130" t="s">
        <v>6631</v>
      </c>
    </row>
    <row r="6131" spans="1:17" x14ac:dyDescent="0.25">
      <c r="A6131" t="s">
        <v>12929</v>
      </c>
      <c r="B6131" t="s">
        <v>479</v>
      </c>
      <c r="C6131">
        <v>1</v>
      </c>
      <c r="D6131" t="s">
        <v>18</v>
      </c>
      <c r="E6131" t="s">
        <v>37</v>
      </c>
      <c r="F6131" s="1">
        <v>0.375</v>
      </c>
      <c r="G6131" t="s">
        <v>9239</v>
      </c>
      <c r="H6131" t="s">
        <v>38</v>
      </c>
      <c r="I6131">
        <v>90</v>
      </c>
      <c r="J6131">
        <v>14</v>
      </c>
      <c r="K6131" s="4">
        <v>1.1109999999999999E+51</v>
      </c>
      <c r="L6131" t="s">
        <v>38</v>
      </c>
      <c r="M6131" t="s">
        <v>24</v>
      </c>
      <c r="N6131" t="s">
        <v>10549</v>
      </c>
      <c r="O6131" t="s">
        <v>2044</v>
      </c>
      <c r="P6131" t="s">
        <v>20</v>
      </c>
      <c r="Q6131" t="s">
        <v>6632</v>
      </c>
    </row>
    <row r="6132" spans="1:17" x14ac:dyDescent="0.25">
      <c r="A6132" t="s">
        <v>12929</v>
      </c>
      <c r="B6132" t="s">
        <v>36</v>
      </c>
      <c r="C6132">
        <v>1</v>
      </c>
      <c r="D6132" t="s">
        <v>18</v>
      </c>
      <c r="E6132" t="s">
        <v>19</v>
      </c>
      <c r="F6132" s="1">
        <v>0.75</v>
      </c>
      <c r="G6132" t="s">
        <v>10751</v>
      </c>
      <c r="H6132" t="s">
        <v>38</v>
      </c>
      <c r="I6132">
        <v>90</v>
      </c>
      <c r="J6132">
        <v>0</v>
      </c>
      <c r="K6132" s="4">
        <v>1.0000000000000001E+50</v>
      </c>
      <c r="L6132" t="s">
        <v>38</v>
      </c>
      <c r="M6132" t="s">
        <v>915</v>
      </c>
      <c r="N6132" t="s">
        <v>10549</v>
      </c>
      <c r="O6132" t="s">
        <v>2044</v>
      </c>
      <c r="P6132" t="s">
        <v>39</v>
      </c>
      <c r="Q6132" t="s">
        <v>6633</v>
      </c>
    </row>
    <row r="6133" spans="1:17" x14ac:dyDescent="0.25">
      <c r="A6133" t="s">
        <v>12929</v>
      </c>
      <c r="B6133" t="s">
        <v>41</v>
      </c>
      <c r="C6133">
        <v>1</v>
      </c>
      <c r="D6133" t="s">
        <v>18</v>
      </c>
      <c r="E6133" t="s">
        <v>33</v>
      </c>
      <c r="F6133" s="1">
        <v>0.39583333333333331</v>
      </c>
      <c r="G6133" t="s">
        <v>10752</v>
      </c>
      <c r="H6133" t="s">
        <v>38</v>
      </c>
      <c r="I6133">
        <v>150</v>
      </c>
      <c r="J6133">
        <v>0</v>
      </c>
      <c r="K6133" s="4">
        <v>9.9999999999999999E+45</v>
      </c>
      <c r="L6133" t="s">
        <v>38</v>
      </c>
      <c r="M6133" t="s">
        <v>915</v>
      </c>
      <c r="N6133" t="s">
        <v>10549</v>
      </c>
      <c r="O6133" t="s">
        <v>2044</v>
      </c>
      <c r="P6133" t="s">
        <v>39</v>
      </c>
      <c r="Q6133" t="s">
        <v>6634</v>
      </c>
    </row>
    <row r="6134" spans="1:17" x14ac:dyDescent="0.25">
      <c r="A6134" t="s">
        <v>12929</v>
      </c>
      <c r="B6134" t="s">
        <v>44</v>
      </c>
      <c r="C6134">
        <v>1</v>
      </c>
      <c r="D6134" t="s">
        <v>18</v>
      </c>
      <c r="E6134" t="s">
        <v>29</v>
      </c>
      <c r="F6134" s="1">
        <v>0.45833333333333331</v>
      </c>
      <c r="G6134" t="s">
        <v>10743</v>
      </c>
      <c r="H6134" t="s">
        <v>38</v>
      </c>
      <c r="I6134">
        <v>60</v>
      </c>
      <c r="J6134">
        <v>14</v>
      </c>
      <c r="K6134" s="4">
        <v>1.1110999999999999E+51</v>
      </c>
      <c r="L6134" t="s">
        <v>38</v>
      </c>
      <c r="M6134" t="s">
        <v>24</v>
      </c>
      <c r="N6134" t="s">
        <v>10549</v>
      </c>
      <c r="O6134" t="s">
        <v>2044</v>
      </c>
      <c r="P6134" t="s">
        <v>45</v>
      </c>
      <c r="Q6134" t="s">
        <v>6635</v>
      </c>
    </row>
    <row r="6135" spans="1:17" x14ac:dyDescent="0.25">
      <c r="A6135" t="s">
        <v>12929</v>
      </c>
      <c r="B6135" t="s">
        <v>243</v>
      </c>
      <c r="C6135">
        <v>1</v>
      </c>
      <c r="D6135" t="s">
        <v>18</v>
      </c>
      <c r="E6135" t="s">
        <v>33</v>
      </c>
      <c r="F6135" s="1">
        <v>0.54166666666666663</v>
      </c>
      <c r="G6135" t="s">
        <v>10743</v>
      </c>
      <c r="H6135" t="s">
        <v>38</v>
      </c>
      <c r="I6135">
        <v>60</v>
      </c>
      <c r="J6135">
        <v>14</v>
      </c>
      <c r="K6135" s="4">
        <v>1.1110999999999999E+51</v>
      </c>
      <c r="L6135" t="s">
        <v>38</v>
      </c>
      <c r="M6135" t="s">
        <v>24</v>
      </c>
      <c r="N6135" t="s">
        <v>10549</v>
      </c>
      <c r="O6135" t="s">
        <v>2044</v>
      </c>
      <c r="P6135" t="s">
        <v>45</v>
      </c>
      <c r="Q6135" t="s">
        <v>6636</v>
      </c>
    </row>
    <row r="6136" spans="1:17" x14ac:dyDescent="0.25">
      <c r="A6136" t="s">
        <v>12929</v>
      </c>
      <c r="B6136" t="s">
        <v>437</v>
      </c>
      <c r="C6136">
        <v>1</v>
      </c>
      <c r="D6136" t="s">
        <v>18</v>
      </c>
      <c r="E6136" t="s">
        <v>42</v>
      </c>
      <c r="F6136" s="1">
        <v>0.58333333333333337</v>
      </c>
      <c r="G6136" t="s">
        <v>10743</v>
      </c>
      <c r="H6136" t="s">
        <v>38</v>
      </c>
      <c r="I6136">
        <v>60</v>
      </c>
      <c r="J6136">
        <v>14</v>
      </c>
      <c r="K6136" s="4">
        <v>1.1109999999999999E+51</v>
      </c>
      <c r="L6136" t="s">
        <v>38</v>
      </c>
      <c r="M6136" t="s">
        <v>24</v>
      </c>
      <c r="N6136" t="s">
        <v>10549</v>
      </c>
      <c r="O6136" t="s">
        <v>2044</v>
      </c>
      <c r="P6136" t="s">
        <v>45</v>
      </c>
      <c r="Q6136" t="s">
        <v>6637</v>
      </c>
    </row>
    <row r="6137" spans="1:17" x14ac:dyDescent="0.25">
      <c r="A6137" t="s">
        <v>12929</v>
      </c>
      <c r="B6137" t="s">
        <v>765</v>
      </c>
      <c r="C6137">
        <v>1</v>
      </c>
      <c r="D6137" t="s">
        <v>18</v>
      </c>
      <c r="E6137" t="s">
        <v>37</v>
      </c>
      <c r="F6137" s="1">
        <v>0.45833333333333331</v>
      </c>
      <c r="G6137" t="s">
        <v>10743</v>
      </c>
      <c r="H6137" t="s">
        <v>38</v>
      </c>
      <c r="I6137">
        <v>60</v>
      </c>
      <c r="J6137">
        <v>14</v>
      </c>
      <c r="K6137" s="4">
        <v>1.1109999999999999E+51</v>
      </c>
      <c r="L6137" t="s">
        <v>38</v>
      </c>
      <c r="M6137" t="s">
        <v>24</v>
      </c>
      <c r="N6137" t="s">
        <v>10549</v>
      </c>
      <c r="O6137" t="s">
        <v>2044</v>
      </c>
      <c r="P6137" t="s">
        <v>45</v>
      </c>
      <c r="Q6137" t="s">
        <v>6638</v>
      </c>
    </row>
    <row r="6138" spans="1:17" x14ac:dyDescent="0.25">
      <c r="A6138" t="s">
        <v>12930</v>
      </c>
      <c r="B6138" t="s">
        <v>17</v>
      </c>
      <c r="C6138">
        <v>1</v>
      </c>
      <c r="D6138" t="s">
        <v>18</v>
      </c>
      <c r="E6138" t="s">
        <v>19</v>
      </c>
      <c r="F6138" s="1">
        <v>0.5</v>
      </c>
      <c r="G6138" t="s">
        <v>9282</v>
      </c>
      <c r="H6138" t="s">
        <v>12931</v>
      </c>
      <c r="I6138">
        <v>60</v>
      </c>
      <c r="J6138">
        <v>77</v>
      </c>
      <c r="K6138" s="4">
        <v>1.1111010001111099E+44</v>
      </c>
      <c r="L6138" t="s">
        <v>12932</v>
      </c>
      <c r="M6138" t="s">
        <v>24</v>
      </c>
      <c r="N6138" t="s">
        <v>10549</v>
      </c>
      <c r="O6138" t="s">
        <v>25</v>
      </c>
      <c r="P6138" t="s">
        <v>20</v>
      </c>
      <c r="Q6138" t="s">
        <v>6640</v>
      </c>
    </row>
    <row r="6139" spans="1:17" x14ac:dyDescent="0.25">
      <c r="A6139" t="s">
        <v>12930</v>
      </c>
      <c r="B6139" t="s">
        <v>28</v>
      </c>
      <c r="C6139">
        <v>1</v>
      </c>
      <c r="D6139" t="s">
        <v>18</v>
      </c>
      <c r="E6139" t="s">
        <v>29</v>
      </c>
      <c r="F6139" s="1">
        <v>0.45833333333333331</v>
      </c>
      <c r="G6139" t="s">
        <v>9354</v>
      </c>
      <c r="H6139" t="s">
        <v>12933</v>
      </c>
      <c r="I6139">
        <v>60</v>
      </c>
      <c r="J6139">
        <v>77</v>
      </c>
      <c r="K6139" s="4">
        <v>1.1111010001111099E+44</v>
      </c>
      <c r="L6139" t="s">
        <v>12932</v>
      </c>
      <c r="M6139" t="s">
        <v>24</v>
      </c>
      <c r="N6139" t="s">
        <v>10549</v>
      </c>
      <c r="O6139" t="s">
        <v>25</v>
      </c>
      <c r="P6139" t="s">
        <v>20</v>
      </c>
      <c r="Q6139" t="s">
        <v>6641</v>
      </c>
    </row>
    <row r="6140" spans="1:17" x14ac:dyDescent="0.25">
      <c r="A6140" t="s">
        <v>12930</v>
      </c>
      <c r="B6140" t="s">
        <v>32</v>
      </c>
      <c r="C6140">
        <v>1</v>
      </c>
      <c r="D6140" t="s">
        <v>18</v>
      </c>
      <c r="E6140" t="s">
        <v>33</v>
      </c>
      <c r="F6140" s="1">
        <v>0.33333333333333331</v>
      </c>
      <c r="G6140" t="s">
        <v>9282</v>
      </c>
      <c r="H6140" t="s">
        <v>12934</v>
      </c>
      <c r="I6140">
        <v>60</v>
      </c>
      <c r="J6140">
        <v>77</v>
      </c>
      <c r="K6140" s="4">
        <v>1.1111110001111099E+44</v>
      </c>
      <c r="L6140" t="s">
        <v>12932</v>
      </c>
      <c r="M6140" t="s">
        <v>24</v>
      </c>
      <c r="N6140" t="s">
        <v>10549</v>
      </c>
      <c r="O6140" t="s">
        <v>25</v>
      </c>
      <c r="P6140" t="s">
        <v>20</v>
      </c>
      <c r="Q6140" t="s">
        <v>6642</v>
      </c>
    </row>
    <row r="6141" spans="1:17" x14ac:dyDescent="0.25">
      <c r="A6141" t="s">
        <v>12930</v>
      </c>
      <c r="B6141" t="s">
        <v>479</v>
      </c>
      <c r="C6141">
        <v>1</v>
      </c>
      <c r="D6141" t="s">
        <v>18</v>
      </c>
      <c r="E6141" t="s">
        <v>42</v>
      </c>
      <c r="F6141" s="1">
        <v>0.54166666666666663</v>
      </c>
      <c r="G6141" t="s">
        <v>9282</v>
      </c>
      <c r="H6141" t="s">
        <v>12935</v>
      </c>
      <c r="I6141">
        <v>60</v>
      </c>
      <c r="J6141">
        <v>77</v>
      </c>
      <c r="K6141" s="4">
        <v>1.1111110001111099E+44</v>
      </c>
      <c r="L6141" t="s">
        <v>12932</v>
      </c>
      <c r="M6141" t="s">
        <v>24</v>
      </c>
      <c r="N6141" t="s">
        <v>10549</v>
      </c>
      <c r="O6141" t="s">
        <v>25</v>
      </c>
      <c r="P6141" t="s">
        <v>20</v>
      </c>
      <c r="Q6141" t="s">
        <v>6643</v>
      </c>
    </row>
    <row r="6142" spans="1:17" x14ac:dyDescent="0.25">
      <c r="A6142" t="s">
        <v>12930</v>
      </c>
      <c r="B6142" t="s">
        <v>36</v>
      </c>
      <c r="C6142">
        <v>1</v>
      </c>
      <c r="D6142" t="s">
        <v>18</v>
      </c>
      <c r="E6142" t="s">
        <v>33</v>
      </c>
      <c r="F6142" s="1">
        <v>0.77083333333333337</v>
      </c>
      <c r="G6142" t="s">
        <v>9167</v>
      </c>
      <c r="H6142" t="s">
        <v>38</v>
      </c>
      <c r="I6142">
        <v>90</v>
      </c>
      <c r="J6142">
        <v>77</v>
      </c>
      <c r="K6142" s="4">
        <v>1E+40</v>
      </c>
      <c r="L6142" t="s">
        <v>38</v>
      </c>
      <c r="M6142" t="s">
        <v>24</v>
      </c>
      <c r="N6142" t="s">
        <v>10549</v>
      </c>
      <c r="O6142" t="s">
        <v>25</v>
      </c>
      <c r="P6142" t="s">
        <v>39</v>
      </c>
      <c r="Q6142" t="s">
        <v>6644</v>
      </c>
    </row>
    <row r="6143" spans="1:17" x14ac:dyDescent="0.25">
      <c r="A6143" t="s">
        <v>12930</v>
      </c>
      <c r="B6143" t="s">
        <v>44</v>
      </c>
      <c r="C6143">
        <v>1</v>
      </c>
      <c r="D6143" t="s">
        <v>18</v>
      </c>
      <c r="E6143" t="s">
        <v>19</v>
      </c>
      <c r="F6143" s="1">
        <v>0.54166666666666663</v>
      </c>
      <c r="G6143" t="s">
        <v>10743</v>
      </c>
      <c r="H6143" t="s">
        <v>38</v>
      </c>
      <c r="I6143">
        <v>60</v>
      </c>
      <c r="J6143">
        <v>20</v>
      </c>
      <c r="K6143" s="4">
        <v>1.1110100011111E+43</v>
      </c>
      <c r="L6143" t="s">
        <v>12932</v>
      </c>
      <c r="M6143" t="s">
        <v>24</v>
      </c>
      <c r="N6143" t="s">
        <v>10549</v>
      </c>
      <c r="O6143" t="s">
        <v>25</v>
      </c>
      <c r="P6143" t="s">
        <v>45</v>
      </c>
      <c r="Q6143" t="s">
        <v>6645</v>
      </c>
    </row>
    <row r="6144" spans="1:17" x14ac:dyDescent="0.25">
      <c r="A6144" t="s">
        <v>12930</v>
      </c>
      <c r="B6144" t="s">
        <v>44</v>
      </c>
      <c r="C6144">
        <v>2</v>
      </c>
      <c r="D6144" t="s">
        <v>18</v>
      </c>
      <c r="E6144" t="s">
        <v>29</v>
      </c>
      <c r="F6144" s="1">
        <v>0.54166666666666663</v>
      </c>
      <c r="G6144" t="s">
        <v>10742</v>
      </c>
      <c r="H6144" t="s">
        <v>38</v>
      </c>
      <c r="I6144">
        <v>60</v>
      </c>
      <c r="J6144">
        <v>21</v>
      </c>
      <c r="K6144" s="4">
        <v>1.1110100011111E+43</v>
      </c>
      <c r="L6144" t="s">
        <v>12932</v>
      </c>
      <c r="M6144" t="s">
        <v>24</v>
      </c>
      <c r="N6144" t="s">
        <v>10549</v>
      </c>
      <c r="O6144" t="s">
        <v>25</v>
      </c>
      <c r="P6144" t="s">
        <v>45</v>
      </c>
      <c r="Q6144" t="s">
        <v>6646</v>
      </c>
    </row>
    <row r="6145" spans="1:17" x14ac:dyDescent="0.25">
      <c r="A6145" t="s">
        <v>12930</v>
      </c>
      <c r="B6145" t="s">
        <v>44</v>
      </c>
      <c r="C6145">
        <v>3</v>
      </c>
      <c r="D6145" t="s">
        <v>18</v>
      </c>
      <c r="E6145" t="s">
        <v>19</v>
      </c>
      <c r="F6145" s="1">
        <v>0.625</v>
      </c>
      <c r="G6145" t="s">
        <v>9169</v>
      </c>
      <c r="H6145" t="s">
        <v>38</v>
      </c>
      <c r="I6145">
        <v>60</v>
      </c>
      <c r="J6145">
        <v>19</v>
      </c>
      <c r="K6145" s="4">
        <v>1.1110100011111E+43</v>
      </c>
      <c r="L6145" t="s">
        <v>12932</v>
      </c>
      <c r="M6145" t="s">
        <v>24</v>
      </c>
      <c r="N6145" t="s">
        <v>10549</v>
      </c>
      <c r="O6145" t="s">
        <v>25</v>
      </c>
      <c r="P6145" t="s">
        <v>45</v>
      </c>
      <c r="Q6145" t="s">
        <v>6647</v>
      </c>
    </row>
    <row r="6146" spans="1:17" x14ac:dyDescent="0.25">
      <c r="A6146" t="s">
        <v>12930</v>
      </c>
      <c r="B6146" t="s">
        <v>44</v>
      </c>
      <c r="C6146">
        <v>4</v>
      </c>
      <c r="D6146" t="s">
        <v>18</v>
      </c>
      <c r="E6146" t="s">
        <v>29</v>
      </c>
      <c r="F6146" s="1">
        <v>0.625</v>
      </c>
      <c r="G6146" t="s">
        <v>10743</v>
      </c>
      <c r="H6146" t="s">
        <v>38</v>
      </c>
      <c r="I6146">
        <v>60</v>
      </c>
      <c r="J6146">
        <v>17</v>
      </c>
      <c r="K6146" s="4">
        <v>1.1110100011111E+43</v>
      </c>
      <c r="L6146" t="s">
        <v>12932</v>
      </c>
      <c r="M6146" t="s">
        <v>24</v>
      </c>
      <c r="N6146" t="s">
        <v>10549</v>
      </c>
      <c r="O6146" t="s">
        <v>25</v>
      </c>
      <c r="P6146" t="s">
        <v>45</v>
      </c>
      <c r="Q6146" t="s">
        <v>6648</v>
      </c>
    </row>
    <row r="6147" spans="1:17" x14ac:dyDescent="0.25">
      <c r="A6147" t="s">
        <v>12936</v>
      </c>
      <c r="B6147" t="s">
        <v>17</v>
      </c>
      <c r="C6147">
        <v>1</v>
      </c>
      <c r="D6147" t="s">
        <v>18</v>
      </c>
      <c r="E6147" t="s">
        <v>19</v>
      </c>
      <c r="F6147" s="1">
        <v>0.625</v>
      </c>
      <c r="G6147" t="s">
        <v>9167</v>
      </c>
      <c r="H6147" t="s">
        <v>12937</v>
      </c>
      <c r="I6147">
        <v>60</v>
      </c>
      <c r="J6147">
        <v>72</v>
      </c>
      <c r="K6147" s="4">
        <v>1.1111100111111E+24</v>
      </c>
      <c r="L6147" t="s">
        <v>12932</v>
      </c>
      <c r="M6147" t="s">
        <v>24</v>
      </c>
      <c r="N6147" t="s">
        <v>10549</v>
      </c>
      <c r="O6147" t="s">
        <v>66</v>
      </c>
      <c r="P6147" t="s">
        <v>20</v>
      </c>
      <c r="Q6147" t="s">
        <v>6649</v>
      </c>
    </row>
    <row r="6148" spans="1:17" x14ac:dyDescent="0.25">
      <c r="A6148" t="s">
        <v>12936</v>
      </c>
      <c r="B6148" t="s">
        <v>28</v>
      </c>
      <c r="C6148">
        <v>1</v>
      </c>
      <c r="D6148" t="s">
        <v>18</v>
      </c>
      <c r="E6148" t="s">
        <v>33</v>
      </c>
      <c r="F6148" s="1">
        <v>0.66666666666666663</v>
      </c>
      <c r="G6148" t="s">
        <v>9239</v>
      </c>
      <c r="H6148" t="s">
        <v>12938</v>
      </c>
      <c r="I6148">
        <v>60</v>
      </c>
      <c r="J6148">
        <v>72</v>
      </c>
      <c r="K6148" s="4">
        <v>1.1111100111111E+24</v>
      </c>
      <c r="L6148" t="s">
        <v>12932</v>
      </c>
      <c r="M6148" t="s">
        <v>24</v>
      </c>
      <c r="N6148" t="s">
        <v>10549</v>
      </c>
      <c r="O6148" t="s">
        <v>66</v>
      </c>
      <c r="P6148" t="s">
        <v>20</v>
      </c>
      <c r="Q6148" t="s">
        <v>6650</v>
      </c>
    </row>
    <row r="6149" spans="1:17" x14ac:dyDescent="0.25">
      <c r="A6149" t="s">
        <v>12936</v>
      </c>
      <c r="B6149" t="s">
        <v>32</v>
      </c>
      <c r="C6149">
        <v>1</v>
      </c>
      <c r="D6149" t="s">
        <v>18</v>
      </c>
      <c r="E6149" t="s">
        <v>42</v>
      </c>
      <c r="F6149" s="1">
        <v>0.5</v>
      </c>
      <c r="G6149" t="s">
        <v>9174</v>
      </c>
      <c r="H6149" t="s">
        <v>12939</v>
      </c>
      <c r="I6149">
        <v>60</v>
      </c>
      <c r="J6149">
        <v>71</v>
      </c>
      <c r="K6149" s="4">
        <v>1.111100111111E+23</v>
      </c>
      <c r="L6149" t="s">
        <v>12932</v>
      </c>
      <c r="M6149" t="s">
        <v>24</v>
      </c>
      <c r="N6149" t="s">
        <v>10549</v>
      </c>
      <c r="O6149" t="s">
        <v>66</v>
      </c>
      <c r="P6149" t="s">
        <v>20</v>
      </c>
      <c r="Q6149" t="s">
        <v>6651</v>
      </c>
    </row>
    <row r="6150" spans="1:17" x14ac:dyDescent="0.25">
      <c r="A6150" t="s">
        <v>12936</v>
      </c>
      <c r="B6150" t="s">
        <v>479</v>
      </c>
      <c r="C6150">
        <v>1</v>
      </c>
      <c r="D6150" t="s">
        <v>18</v>
      </c>
      <c r="E6150" t="s">
        <v>37</v>
      </c>
      <c r="F6150" s="1">
        <v>0.375</v>
      </c>
      <c r="G6150" t="s">
        <v>9174</v>
      </c>
      <c r="H6150" t="s">
        <v>12940</v>
      </c>
      <c r="I6150">
        <v>60</v>
      </c>
      <c r="J6150">
        <v>72</v>
      </c>
      <c r="K6150" s="4">
        <v>1.1011100101111E+24</v>
      </c>
      <c r="L6150" t="s">
        <v>12932</v>
      </c>
      <c r="M6150" t="s">
        <v>24</v>
      </c>
      <c r="N6150" t="s">
        <v>10549</v>
      </c>
      <c r="O6150" t="s">
        <v>66</v>
      </c>
      <c r="P6150" t="s">
        <v>20</v>
      </c>
      <c r="Q6150" t="s">
        <v>6652</v>
      </c>
    </row>
    <row r="6151" spans="1:17" x14ac:dyDescent="0.25">
      <c r="A6151" t="s">
        <v>12936</v>
      </c>
      <c r="B6151" t="s">
        <v>36</v>
      </c>
      <c r="C6151">
        <v>1</v>
      </c>
      <c r="D6151" t="s">
        <v>18</v>
      </c>
      <c r="E6151" t="s">
        <v>37</v>
      </c>
      <c r="F6151" s="1">
        <v>0.375</v>
      </c>
      <c r="G6151" t="s">
        <v>9174</v>
      </c>
      <c r="H6151" t="s">
        <v>38</v>
      </c>
      <c r="I6151">
        <v>60</v>
      </c>
      <c r="J6151">
        <v>72</v>
      </c>
      <c r="K6151" s="4">
        <v>1E+22</v>
      </c>
      <c r="L6151" t="s">
        <v>38</v>
      </c>
      <c r="M6151" t="s">
        <v>24</v>
      </c>
      <c r="N6151" t="s">
        <v>10549</v>
      </c>
      <c r="O6151" t="s">
        <v>66</v>
      </c>
      <c r="P6151" t="s">
        <v>39</v>
      </c>
      <c r="Q6151" t="s">
        <v>6653</v>
      </c>
    </row>
    <row r="6152" spans="1:17" x14ac:dyDescent="0.25">
      <c r="A6152" t="s">
        <v>12936</v>
      </c>
      <c r="B6152" t="s">
        <v>41</v>
      </c>
      <c r="C6152">
        <v>1</v>
      </c>
      <c r="D6152" t="s">
        <v>18</v>
      </c>
      <c r="E6152" t="s">
        <v>37</v>
      </c>
      <c r="F6152" s="1">
        <v>0.375</v>
      </c>
      <c r="G6152" t="s">
        <v>9174</v>
      </c>
      <c r="H6152" t="s">
        <v>38</v>
      </c>
      <c r="I6152">
        <v>60</v>
      </c>
      <c r="J6152">
        <v>72</v>
      </c>
      <c r="K6152" s="4">
        <v>1000000000000000</v>
      </c>
      <c r="L6152" t="s">
        <v>38</v>
      </c>
      <c r="M6152" t="s">
        <v>24</v>
      </c>
      <c r="N6152" t="s">
        <v>10549</v>
      </c>
      <c r="O6152" t="s">
        <v>66</v>
      </c>
      <c r="P6152" t="s">
        <v>39</v>
      </c>
      <c r="Q6152" t="s">
        <v>6654</v>
      </c>
    </row>
    <row r="6153" spans="1:17" x14ac:dyDescent="0.25">
      <c r="A6153" t="s">
        <v>12936</v>
      </c>
      <c r="B6153" t="s">
        <v>44</v>
      </c>
      <c r="C6153">
        <v>1</v>
      </c>
      <c r="D6153" t="s">
        <v>18</v>
      </c>
      <c r="E6153" t="s">
        <v>29</v>
      </c>
      <c r="F6153" s="1">
        <v>0.45833333333333331</v>
      </c>
      <c r="G6153" t="s">
        <v>12941</v>
      </c>
      <c r="H6153" t="s">
        <v>38</v>
      </c>
      <c r="I6153">
        <v>60</v>
      </c>
      <c r="J6153">
        <v>17</v>
      </c>
      <c r="K6153" s="4">
        <v>1.1111100111111E+24</v>
      </c>
      <c r="L6153" t="s">
        <v>12932</v>
      </c>
      <c r="M6153" t="s">
        <v>24</v>
      </c>
      <c r="N6153" t="s">
        <v>10549</v>
      </c>
      <c r="O6153" t="s">
        <v>66</v>
      </c>
      <c r="P6153" t="s">
        <v>45</v>
      </c>
      <c r="Q6153" t="s">
        <v>6655</v>
      </c>
    </row>
    <row r="6154" spans="1:17" x14ac:dyDescent="0.25">
      <c r="A6154" t="s">
        <v>12936</v>
      </c>
      <c r="B6154" t="s">
        <v>44</v>
      </c>
      <c r="C6154">
        <v>2</v>
      </c>
      <c r="D6154" t="s">
        <v>18</v>
      </c>
      <c r="E6154" t="s">
        <v>33</v>
      </c>
      <c r="F6154" s="1">
        <v>0.41666666666666669</v>
      </c>
      <c r="G6154" t="s">
        <v>12942</v>
      </c>
      <c r="H6154" t="s">
        <v>38</v>
      </c>
      <c r="I6154">
        <v>60</v>
      </c>
      <c r="J6154">
        <v>20</v>
      </c>
      <c r="K6154" s="4">
        <v>1.1111100111111E+24</v>
      </c>
      <c r="L6154" t="s">
        <v>12932</v>
      </c>
      <c r="M6154" t="s">
        <v>24</v>
      </c>
      <c r="N6154" t="s">
        <v>10549</v>
      </c>
      <c r="O6154" t="s">
        <v>66</v>
      </c>
      <c r="P6154" t="s">
        <v>45</v>
      </c>
      <c r="Q6154" t="s">
        <v>6656</v>
      </c>
    </row>
    <row r="6155" spans="1:17" x14ac:dyDescent="0.25">
      <c r="A6155" t="s">
        <v>12936</v>
      </c>
      <c r="B6155" t="s">
        <v>44</v>
      </c>
      <c r="C6155">
        <v>3</v>
      </c>
      <c r="D6155" t="s">
        <v>18</v>
      </c>
      <c r="E6155" t="s">
        <v>29</v>
      </c>
      <c r="F6155" s="1">
        <v>0.375</v>
      </c>
      <c r="G6155" t="s">
        <v>12943</v>
      </c>
      <c r="H6155" t="s">
        <v>38</v>
      </c>
      <c r="I6155">
        <v>60</v>
      </c>
      <c r="J6155">
        <v>16</v>
      </c>
      <c r="K6155" s="4">
        <v>1.1111100111111E+24</v>
      </c>
      <c r="L6155" t="s">
        <v>12932</v>
      </c>
      <c r="M6155" t="s">
        <v>24</v>
      </c>
      <c r="N6155" t="s">
        <v>10549</v>
      </c>
      <c r="O6155" t="s">
        <v>66</v>
      </c>
      <c r="P6155" t="s">
        <v>45</v>
      </c>
      <c r="Q6155" t="s">
        <v>6657</v>
      </c>
    </row>
    <row r="6156" spans="1:17" x14ac:dyDescent="0.25">
      <c r="A6156" t="s">
        <v>12936</v>
      </c>
      <c r="B6156" t="s">
        <v>44</v>
      </c>
      <c r="C6156">
        <v>4</v>
      </c>
      <c r="D6156" t="s">
        <v>18</v>
      </c>
      <c r="E6156" t="s">
        <v>29</v>
      </c>
      <c r="F6156" s="1">
        <v>0.5</v>
      </c>
      <c r="G6156" t="s">
        <v>12943</v>
      </c>
      <c r="H6156" t="s">
        <v>38</v>
      </c>
      <c r="I6156">
        <v>60</v>
      </c>
      <c r="J6156">
        <v>18</v>
      </c>
      <c r="K6156" s="4">
        <v>1.1111100111111E+24</v>
      </c>
      <c r="L6156" t="s">
        <v>12932</v>
      </c>
      <c r="M6156" t="s">
        <v>24</v>
      </c>
      <c r="N6156" t="s">
        <v>10549</v>
      </c>
      <c r="O6156" t="s">
        <v>66</v>
      </c>
      <c r="P6156" t="s">
        <v>45</v>
      </c>
      <c r="Q6156" t="s">
        <v>6658</v>
      </c>
    </row>
    <row r="6157" spans="1:17" x14ac:dyDescent="0.25">
      <c r="A6157" t="s">
        <v>12944</v>
      </c>
      <c r="B6157" t="s">
        <v>17</v>
      </c>
      <c r="C6157">
        <v>1</v>
      </c>
      <c r="D6157" t="s">
        <v>18</v>
      </c>
      <c r="E6157" t="s">
        <v>19</v>
      </c>
      <c r="F6157" s="1">
        <v>0.58333333333333337</v>
      </c>
      <c r="G6157" t="s">
        <v>9138</v>
      </c>
      <c r="H6157" t="s">
        <v>12945</v>
      </c>
      <c r="I6157">
        <v>60</v>
      </c>
      <c r="J6157">
        <v>361</v>
      </c>
      <c r="K6157" s="4">
        <v>1.1111100111111E+24</v>
      </c>
      <c r="L6157" t="s">
        <v>12946</v>
      </c>
      <c r="M6157" t="s">
        <v>24</v>
      </c>
      <c r="N6157" t="s">
        <v>10549</v>
      </c>
      <c r="O6157" t="s">
        <v>66</v>
      </c>
      <c r="P6157" t="s">
        <v>20</v>
      </c>
      <c r="Q6157" t="s">
        <v>6661</v>
      </c>
    </row>
    <row r="6158" spans="1:17" x14ac:dyDescent="0.25">
      <c r="A6158" t="s">
        <v>12944</v>
      </c>
      <c r="B6158" t="s">
        <v>28</v>
      </c>
      <c r="C6158">
        <v>1</v>
      </c>
      <c r="D6158" t="s">
        <v>18</v>
      </c>
      <c r="E6158" t="s">
        <v>33</v>
      </c>
      <c r="F6158" s="1">
        <v>0.5</v>
      </c>
      <c r="G6158" t="s">
        <v>9138</v>
      </c>
      <c r="H6158" t="s">
        <v>12947</v>
      </c>
      <c r="I6158">
        <v>60</v>
      </c>
      <c r="J6158">
        <v>361</v>
      </c>
      <c r="K6158" s="4">
        <v>1.1111100111111E+24</v>
      </c>
      <c r="L6158" t="s">
        <v>12946</v>
      </c>
      <c r="M6158" t="s">
        <v>24</v>
      </c>
      <c r="N6158" t="s">
        <v>10549</v>
      </c>
      <c r="O6158" t="s">
        <v>66</v>
      </c>
      <c r="P6158" t="s">
        <v>20</v>
      </c>
      <c r="Q6158" t="s">
        <v>6662</v>
      </c>
    </row>
    <row r="6159" spans="1:17" x14ac:dyDescent="0.25">
      <c r="A6159" t="s">
        <v>12944</v>
      </c>
      <c r="B6159" t="s">
        <v>32</v>
      </c>
      <c r="C6159">
        <v>1</v>
      </c>
      <c r="D6159" t="s">
        <v>18</v>
      </c>
      <c r="E6159" t="s">
        <v>42</v>
      </c>
      <c r="F6159" s="1">
        <v>0.625</v>
      </c>
      <c r="G6159" t="s">
        <v>9138</v>
      </c>
      <c r="H6159" t="s">
        <v>12948</v>
      </c>
      <c r="I6159">
        <v>60</v>
      </c>
      <c r="J6159">
        <v>361</v>
      </c>
      <c r="K6159" s="4">
        <v>1.111100111111E+23</v>
      </c>
      <c r="L6159" t="s">
        <v>12946</v>
      </c>
      <c r="M6159" t="s">
        <v>24</v>
      </c>
      <c r="N6159" t="s">
        <v>10549</v>
      </c>
      <c r="O6159" t="s">
        <v>66</v>
      </c>
      <c r="P6159" t="s">
        <v>20</v>
      </c>
      <c r="Q6159" t="s">
        <v>6663</v>
      </c>
    </row>
    <row r="6160" spans="1:17" x14ac:dyDescent="0.25">
      <c r="A6160" t="s">
        <v>12944</v>
      </c>
      <c r="B6160" t="s">
        <v>479</v>
      </c>
      <c r="C6160">
        <v>1</v>
      </c>
      <c r="D6160" t="s">
        <v>18</v>
      </c>
      <c r="E6160" t="s">
        <v>37</v>
      </c>
      <c r="F6160" s="1">
        <v>0.41666666666666669</v>
      </c>
      <c r="G6160" t="s">
        <v>9138</v>
      </c>
      <c r="H6160" t="s">
        <v>12949</v>
      </c>
      <c r="I6160">
        <v>60</v>
      </c>
      <c r="J6160">
        <v>361</v>
      </c>
      <c r="K6160" s="4">
        <v>1.1111100111111E+24</v>
      </c>
      <c r="L6160" t="s">
        <v>12946</v>
      </c>
      <c r="M6160" t="s">
        <v>24</v>
      </c>
      <c r="N6160" t="s">
        <v>10549</v>
      </c>
      <c r="O6160" t="s">
        <v>66</v>
      </c>
      <c r="P6160" t="s">
        <v>20</v>
      </c>
      <c r="Q6160" t="s">
        <v>6664</v>
      </c>
    </row>
    <row r="6161" spans="1:17" x14ac:dyDescent="0.25">
      <c r="A6161" t="s">
        <v>12944</v>
      </c>
      <c r="B6161" t="s">
        <v>36</v>
      </c>
      <c r="C6161">
        <v>1</v>
      </c>
      <c r="D6161" t="s">
        <v>18</v>
      </c>
      <c r="E6161" t="s">
        <v>42</v>
      </c>
      <c r="F6161" s="1">
        <v>0.77083333333333337</v>
      </c>
      <c r="G6161" t="s">
        <v>12950</v>
      </c>
      <c r="H6161" t="s">
        <v>38</v>
      </c>
      <c r="I6161">
        <v>90</v>
      </c>
      <c r="J6161">
        <v>360</v>
      </c>
      <c r="K6161" s="4">
        <v>1E+19</v>
      </c>
      <c r="L6161" t="s">
        <v>38</v>
      </c>
      <c r="M6161" t="s">
        <v>24</v>
      </c>
      <c r="N6161" t="s">
        <v>10549</v>
      </c>
      <c r="O6161" t="s">
        <v>66</v>
      </c>
      <c r="P6161" t="s">
        <v>39</v>
      </c>
      <c r="Q6161" t="s">
        <v>6665</v>
      </c>
    </row>
    <row r="6162" spans="1:17" x14ac:dyDescent="0.25">
      <c r="A6162" t="s">
        <v>12944</v>
      </c>
      <c r="B6162" t="s">
        <v>44</v>
      </c>
      <c r="C6162">
        <v>1</v>
      </c>
      <c r="D6162" t="s">
        <v>18</v>
      </c>
      <c r="E6162" t="s">
        <v>19</v>
      </c>
      <c r="F6162" s="1">
        <v>0.375</v>
      </c>
      <c r="G6162" t="s">
        <v>9217</v>
      </c>
      <c r="H6162" t="s">
        <v>38</v>
      </c>
      <c r="I6162">
        <v>60</v>
      </c>
      <c r="J6162">
        <v>18</v>
      </c>
      <c r="K6162" s="4">
        <v>1.111100111111E+23</v>
      </c>
      <c r="L6162" t="s">
        <v>12946</v>
      </c>
      <c r="M6162" t="s">
        <v>24</v>
      </c>
      <c r="N6162" t="s">
        <v>10549</v>
      </c>
      <c r="O6162" t="s">
        <v>66</v>
      </c>
      <c r="P6162" t="s">
        <v>45</v>
      </c>
      <c r="Q6162" t="s">
        <v>6666</v>
      </c>
    </row>
    <row r="6163" spans="1:17" x14ac:dyDescent="0.25">
      <c r="A6163" t="s">
        <v>12944</v>
      </c>
      <c r="B6163" t="s">
        <v>44</v>
      </c>
      <c r="C6163">
        <v>2</v>
      </c>
      <c r="D6163" t="s">
        <v>18</v>
      </c>
      <c r="E6163" t="s">
        <v>19</v>
      </c>
      <c r="F6163" s="1">
        <v>0.375</v>
      </c>
      <c r="G6163" t="s">
        <v>9226</v>
      </c>
      <c r="H6163" t="s">
        <v>38</v>
      </c>
      <c r="I6163">
        <v>60</v>
      </c>
      <c r="J6163">
        <v>19</v>
      </c>
      <c r="K6163" s="4">
        <v>1.111100111111E+23</v>
      </c>
      <c r="L6163" t="s">
        <v>12946</v>
      </c>
      <c r="M6163" t="s">
        <v>24</v>
      </c>
      <c r="N6163" t="s">
        <v>10549</v>
      </c>
      <c r="O6163" t="s">
        <v>66</v>
      </c>
      <c r="P6163" t="s">
        <v>45</v>
      </c>
      <c r="Q6163" t="s">
        <v>6667</v>
      </c>
    </row>
    <row r="6164" spans="1:17" x14ac:dyDescent="0.25">
      <c r="A6164" t="s">
        <v>12944</v>
      </c>
      <c r="B6164" t="s">
        <v>44</v>
      </c>
      <c r="C6164">
        <v>3</v>
      </c>
      <c r="D6164" t="s">
        <v>18</v>
      </c>
      <c r="E6164" t="s">
        <v>19</v>
      </c>
      <c r="F6164" s="1">
        <v>0.41666666666666669</v>
      </c>
      <c r="G6164" t="s">
        <v>9217</v>
      </c>
      <c r="H6164" t="s">
        <v>38</v>
      </c>
      <c r="I6164">
        <v>60</v>
      </c>
      <c r="J6164">
        <v>19</v>
      </c>
      <c r="K6164" s="4">
        <v>1.111100111111E+23</v>
      </c>
      <c r="L6164" t="s">
        <v>12946</v>
      </c>
      <c r="M6164" t="s">
        <v>24</v>
      </c>
      <c r="N6164" t="s">
        <v>10549</v>
      </c>
      <c r="O6164" t="s">
        <v>66</v>
      </c>
      <c r="P6164" t="s">
        <v>45</v>
      </c>
      <c r="Q6164" t="s">
        <v>6668</v>
      </c>
    </row>
    <row r="6165" spans="1:17" x14ac:dyDescent="0.25">
      <c r="A6165" t="s">
        <v>12944</v>
      </c>
      <c r="B6165" t="s">
        <v>44</v>
      </c>
      <c r="C6165">
        <v>4</v>
      </c>
      <c r="D6165" t="s">
        <v>18</v>
      </c>
      <c r="E6165" t="s">
        <v>29</v>
      </c>
      <c r="F6165" s="1">
        <v>0.625</v>
      </c>
      <c r="G6165" t="s">
        <v>9176</v>
      </c>
      <c r="H6165" t="s">
        <v>38</v>
      </c>
      <c r="I6165">
        <v>60</v>
      </c>
      <c r="J6165">
        <v>17</v>
      </c>
      <c r="K6165" s="4">
        <v>1.111100111111E+23</v>
      </c>
      <c r="L6165" t="s">
        <v>12946</v>
      </c>
      <c r="M6165" t="s">
        <v>24</v>
      </c>
      <c r="N6165" t="s">
        <v>10549</v>
      </c>
      <c r="O6165" t="s">
        <v>66</v>
      </c>
      <c r="P6165" t="s">
        <v>45</v>
      </c>
      <c r="Q6165" t="s">
        <v>6669</v>
      </c>
    </row>
    <row r="6166" spans="1:17" x14ac:dyDescent="0.25">
      <c r="A6166" t="s">
        <v>12944</v>
      </c>
      <c r="B6166" t="s">
        <v>44</v>
      </c>
      <c r="C6166">
        <v>5</v>
      </c>
      <c r="D6166" t="s">
        <v>18</v>
      </c>
      <c r="E6166" t="s">
        <v>29</v>
      </c>
      <c r="F6166" s="1">
        <v>0.41666666666666669</v>
      </c>
      <c r="G6166" t="s">
        <v>9226</v>
      </c>
      <c r="H6166" t="s">
        <v>38</v>
      </c>
      <c r="I6166">
        <v>60</v>
      </c>
      <c r="J6166">
        <v>19</v>
      </c>
      <c r="K6166" s="4">
        <v>1.111100111111E+23</v>
      </c>
      <c r="L6166" t="s">
        <v>12946</v>
      </c>
      <c r="M6166" t="s">
        <v>24</v>
      </c>
      <c r="N6166" t="s">
        <v>10549</v>
      </c>
      <c r="O6166" t="s">
        <v>66</v>
      </c>
      <c r="P6166" t="s">
        <v>45</v>
      </c>
      <c r="Q6166" t="s">
        <v>6670</v>
      </c>
    </row>
    <row r="6167" spans="1:17" x14ac:dyDescent="0.25">
      <c r="A6167" t="s">
        <v>12944</v>
      </c>
      <c r="B6167" t="s">
        <v>44</v>
      </c>
      <c r="C6167">
        <v>6</v>
      </c>
      <c r="D6167" t="s">
        <v>18</v>
      </c>
      <c r="E6167" t="s">
        <v>29</v>
      </c>
      <c r="F6167" s="1">
        <v>0.54166666666666663</v>
      </c>
      <c r="G6167" t="s">
        <v>9228</v>
      </c>
      <c r="H6167" t="s">
        <v>38</v>
      </c>
      <c r="I6167">
        <v>60</v>
      </c>
      <c r="J6167">
        <v>20</v>
      </c>
      <c r="K6167" s="4">
        <v>1.111100111111E+23</v>
      </c>
      <c r="L6167" t="s">
        <v>12946</v>
      </c>
      <c r="M6167" t="s">
        <v>24</v>
      </c>
      <c r="N6167" t="s">
        <v>10549</v>
      </c>
      <c r="O6167" t="s">
        <v>66</v>
      </c>
      <c r="P6167" t="s">
        <v>45</v>
      </c>
      <c r="Q6167" t="s">
        <v>6671</v>
      </c>
    </row>
    <row r="6168" spans="1:17" x14ac:dyDescent="0.25">
      <c r="A6168" t="s">
        <v>12944</v>
      </c>
      <c r="B6168" t="s">
        <v>44</v>
      </c>
      <c r="C6168">
        <v>7</v>
      </c>
      <c r="D6168" t="s">
        <v>18</v>
      </c>
      <c r="E6168" t="s">
        <v>29</v>
      </c>
      <c r="F6168" s="1">
        <v>0.54166666666666663</v>
      </c>
      <c r="G6168" t="s">
        <v>9226</v>
      </c>
      <c r="H6168" t="s">
        <v>38</v>
      </c>
      <c r="I6168">
        <v>60</v>
      </c>
      <c r="J6168">
        <v>20</v>
      </c>
      <c r="K6168" s="4">
        <v>1.111100111111E+23</v>
      </c>
      <c r="L6168" t="s">
        <v>12946</v>
      </c>
      <c r="M6168" t="s">
        <v>24</v>
      </c>
      <c r="N6168" t="s">
        <v>10549</v>
      </c>
      <c r="O6168" t="s">
        <v>66</v>
      </c>
      <c r="P6168" t="s">
        <v>45</v>
      </c>
      <c r="Q6168" t="s">
        <v>6672</v>
      </c>
    </row>
    <row r="6169" spans="1:17" x14ac:dyDescent="0.25">
      <c r="A6169" t="s">
        <v>12944</v>
      </c>
      <c r="B6169" t="s">
        <v>44</v>
      </c>
      <c r="C6169">
        <v>8</v>
      </c>
      <c r="D6169" t="s">
        <v>18</v>
      </c>
      <c r="E6169" t="s">
        <v>29</v>
      </c>
      <c r="F6169" s="1">
        <v>0.66666666666666663</v>
      </c>
      <c r="G6169" t="s">
        <v>9176</v>
      </c>
      <c r="H6169" t="s">
        <v>38</v>
      </c>
      <c r="I6169">
        <v>60</v>
      </c>
      <c r="J6169">
        <v>18</v>
      </c>
      <c r="K6169" s="4">
        <v>1.111100111111E+23</v>
      </c>
      <c r="L6169" t="s">
        <v>12946</v>
      </c>
      <c r="M6169" t="s">
        <v>24</v>
      </c>
      <c r="N6169" t="s">
        <v>10549</v>
      </c>
      <c r="O6169" t="s">
        <v>66</v>
      </c>
      <c r="P6169" t="s">
        <v>45</v>
      </c>
      <c r="Q6169" t="s">
        <v>6673</v>
      </c>
    </row>
    <row r="6170" spans="1:17" x14ac:dyDescent="0.25">
      <c r="A6170" t="s">
        <v>12944</v>
      </c>
      <c r="B6170" t="s">
        <v>44</v>
      </c>
      <c r="C6170">
        <v>9</v>
      </c>
      <c r="D6170" t="s">
        <v>18</v>
      </c>
      <c r="E6170" t="s">
        <v>33</v>
      </c>
      <c r="F6170" s="1">
        <v>0.41666666666666669</v>
      </c>
      <c r="G6170" t="s">
        <v>10743</v>
      </c>
      <c r="H6170" t="s">
        <v>38</v>
      </c>
      <c r="I6170">
        <v>60</v>
      </c>
      <c r="J6170">
        <v>20</v>
      </c>
      <c r="K6170" s="4">
        <v>1.111100111111E+23</v>
      </c>
      <c r="L6170" t="s">
        <v>12946</v>
      </c>
      <c r="M6170" t="s">
        <v>24</v>
      </c>
      <c r="N6170" t="s">
        <v>10549</v>
      </c>
      <c r="O6170" t="s">
        <v>66</v>
      </c>
      <c r="P6170" t="s">
        <v>45</v>
      </c>
      <c r="Q6170" t="s">
        <v>6674</v>
      </c>
    </row>
    <row r="6171" spans="1:17" x14ac:dyDescent="0.25">
      <c r="A6171" t="s">
        <v>12944</v>
      </c>
      <c r="B6171" t="s">
        <v>44</v>
      </c>
      <c r="C6171">
        <v>10</v>
      </c>
      <c r="D6171" t="s">
        <v>18</v>
      </c>
      <c r="E6171" t="s">
        <v>33</v>
      </c>
      <c r="F6171" s="1">
        <v>0.54166666666666663</v>
      </c>
      <c r="G6171" t="s">
        <v>9349</v>
      </c>
      <c r="H6171" t="s">
        <v>38</v>
      </c>
      <c r="I6171">
        <v>60</v>
      </c>
      <c r="J6171">
        <v>20</v>
      </c>
      <c r="K6171" s="4">
        <v>1.111100111111E+23</v>
      </c>
      <c r="L6171" t="s">
        <v>12946</v>
      </c>
      <c r="M6171" t="s">
        <v>24</v>
      </c>
      <c r="N6171" t="s">
        <v>10549</v>
      </c>
      <c r="O6171" t="s">
        <v>66</v>
      </c>
      <c r="P6171" t="s">
        <v>45</v>
      </c>
      <c r="Q6171" t="s">
        <v>6675</v>
      </c>
    </row>
    <row r="6172" spans="1:17" x14ac:dyDescent="0.25">
      <c r="A6172" t="s">
        <v>12944</v>
      </c>
      <c r="B6172" t="s">
        <v>44</v>
      </c>
      <c r="C6172">
        <v>11</v>
      </c>
      <c r="D6172" t="s">
        <v>18</v>
      </c>
      <c r="E6172" t="s">
        <v>33</v>
      </c>
      <c r="F6172" s="1">
        <v>0.54166666666666663</v>
      </c>
      <c r="G6172" t="s">
        <v>9228</v>
      </c>
      <c r="H6172" t="s">
        <v>38</v>
      </c>
      <c r="I6172">
        <v>60</v>
      </c>
      <c r="J6172">
        <v>20</v>
      </c>
      <c r="K6172" s="4">
        <v>1.111100111111E+23</v>
      </c>
      <c r="L6172" t="s">
        <v>12946</v>
      </c>
      <c r="M6172" t="s">
        <v>24</v>
      </c>
      <c r="N6172" t="s">
        <v>10549</v>
      </c>
      <c r="O6172" t="s">
        <v>66</v>
      </c>
      <c r="P6172" t="s">
        <v>45</v>
      </c>
      <c r="Q6172" t="s">
        <v>6676</v>
      </c>
    </row>
    <row r="6173" spans="1:17" x14ac:dyDescent="0.25">
      <c r="A6173" t="s">
        <v>12944</v>
      </c>
      <c r="B6173" t="s">
        <v>44</v>
      </c>
      <c r="C6173">
        <v>12</v>
      </c>
      <c r="D6173" t="s">
        <v>18</v>
      </c>
      <c r="E6173" t="s">
        <v>42</v>
      </c>
      <c r="F6173" s="1">
        <v>0.375</v>
      </c>
      <c r="G6173" t="s">
        <v>9349</v>
      </c>
      <c r="H6173" t="s">
        <v>38</v>
      </c>
      <c r="I6173">
        <v>60</v>
      </c>
      <c r="J6173">
        <v>20</v>
      </c>
      <c r="K6173" s="4">
        <v>1.111100111111E+23</v>
      </c>
      <c r="L6173" t="s">
        <v>12946</v>
      </c>
      <c r="M6173" t="s">
        <v>24</v>
      </c>
      <c r="N6173" t="s">
        <v>10549</v>
      </c>
      <c r="O6173" t="s">
        <v>66</v>
      </c>
      <c r="P6173" t="s">
        <v>45</v>
      </c>
      <c r="Q6173" t="s">
        <v>6677</v>
      </c>
    </row>
    <row r="6174" spans="1:17" x14ac:dyDescent="0.25">
      <c r="A6174" t="s">
        <v>12944</v>
      </c>
      <c r="B6174" t="s">
        <v>44</v>
      </c>
      <c r="C6174">
        <v>13</v>
      </c>
      <c r="D6174" t="s">
        <v>18</v>
      </c>
      <c r="E6174" t="s">
        <v>42</v>
      </c>
      <c r="F6174" s="1">
        <v>0.41666666666666669</v>
      </c>
      <c r="G6174" t="s">
        <v>9349</v>
      </c>
      <c r="H6174" t="s">
        <v>38</v>
      </c>
      <c r="I6174">
        <v>60</v>
      </c>
      <c r="J6174">
        <v>19</v>
      </c>
      <c r="K6174" s="4">
        <v>1.111100111111E+23</v>
      </c>
      <c r="L6174" t="s">
        <v>12946</v>
      </c>
      <c r="M6174" t="s">
        <v>24</v>
      </c>
      <c r="N6174" t="s">
        <v>10549</v>
      </c>
      <c r="O6174" t="s">
        <v>66</v>
      </c>
      <c r="P6174" t="s">
        <v>45</v>
      </c>
      <c r="Q6174" t="s">
        <v>6678</v>
      </c>
    </row>
    <row r="6175" spans="1:17" x14ac:dyDescent="0.25">
      <c r="A6175" t="s">
        <v>12944</v>
      </c>
      <c r="B6175" t="s">
        <v>44</v>
      </c>
      <c r="C6175">
        <v>14</v>
      </c>
      <c r="D6175" t="s">
        <v>18</v>
      </c>
      <c r="E6175" t="s">
        <v>42</v>
      </c>
      <c r="F6175" s="1">
        <v>0.5</v>
      </c>
      <c r="G6175" t="s">
        <v>9226</v>
      </c>
      <c r="H6175" t="s">
        <v>38</v>
      </c>
      <c r="I6175">
        <v>60</v>
      </c>
      <c r="J6175">
        <v>20</v>
      </c>
      <c r="K6175" s="4">
        <v>1.111100111111E+23</v>
      </c>
      <c r="L6175" t="s">
        <v>12946</v>
      </c>
      <c r="M6175" t="s">
        <v>24</v>
      </c>
      <c r="N6175" t="s">
        <v>10549</v>
      </c>
      <c r="O6175" t="s">
        <v>66</v>
      </c>
      <c r="P6175" t="s">
        <v>45</v>
      </c>
      <c r="Q6175" t="s">
        <v>6679</v>
      </c>
    </row>
    <row r="6176" spans="1:17" x14ac:dyDescent="0.25">
      <c r="A6176" t="s">
        <v>12944</v>
      </c>
      <c r="B6176" t="s">
        <v>44</v>
      </c>
      <c r="C6176">
        <v>15</v>
      </c>
      <c r="D6176" t="s">
        <v>18</v>
      </c>
      <c r="E6176" t="s">
        <v>42</v>
      </c>
      <c r="F6176" s="1">
        <v>0.5</v>
      </c>
      <c r="G6176" t="s">
        <v>9176</v>
      </c>
      <c r="H6176" t="s">
        <v>38</v>
      </c>
      <c r="I6176">
        <v>60</v>
      </c>
      <c r="J6176">
        <v>20</v>
      </c>
      <c r="K6176" s="4">
        <v>1.111100111111E+23</v>
      </c>
      <c r="L6176" t="s">
        <v>12946</v>
      </c>
      <c r="M6176" t="s">
        <v>24</v>
      </c>
      <c r="N6176" t="s">
        <v>10549</v>
      </c>
      <c r="O6176" t="s">
        <v>66</v>
      </c>
      <c r="P6176" t="s">
        <v>45</v>
      </c>
      <c r="Q6176" t="s">
        <v>6680</v>
      </c>
    </row>
    <row r="6177" spans="1:17" x14ac:dyDescent="0.25">
      <c r="A6177" t="s">
        <v>12944</v>
      </c>
      <c r="B6177" t="s">
        <v>44</v>
      </c>
      <c r="C6177">
        <v>16</v>
      </c>
      <c r="D6177" t="s">
        <v>18</v>
      </c>
      <c r="E6177" t="s">
        <v>19</v>
      </c>
      <c r="F6177" s="1">
        <v>0.41666666666666669</v>
      </c>
      <c r="G6177" t="s">
        <v>9226</v>
      </c>
      <c r="H6177" t="s">
        <v>38</v>
      </c>
      <c r="I6177">
        <v>60</v>
      </c>
      <c r="J6177">
        <v>18</v>
      </c>
      <c r="K6177" s="4">
        <v>1.111100111111E+23</v>
      </c>
      <c r="L6177" t="s">
        <v>12946</v>
      </c>
      <c r="M6177" t="s">
        <v>24</v>
      </c>
      <c r="N6177" t="s">
        <v>10549</v>
      </c>
      <c r="O6177" t="s">
        <v>66</v>
      </c>
      <c r="P6177" t="s">
        <v>45</v>
      </c>
      <c r="Q6177" t="s">
        <v>6681</v>
      </c>
    </row>
    <row r="6178" spans="1:17" x14ac:dyDescent="0.25">
      <c r="A6178" t="s">
        <v>12944</v>
      </c>
      <c r="B6178" t="s">
        <v>44</v>
      </c>
      <c r="C6178">
        <v>17</v>
      </c>
      <c r="D6178" t="s">
        <v>18</v>
      </c>
      <c r="E6178" t="s">
        <v>42</v>
      </c>
      <c r="F6178" s="1">
        <v>0.41666666666666669</v>
      </c>
      <c r="G6178" t="s">
        <v>9228</v>
      </c>
      <c r="H6178" t="s">
        <v>38</v>
      </c>
      <c r="I6178">
        <v>60</v>
      </c>
      <c r="J6178">
        <v>20</v>
      </c>
      <c r="K6178" s="4">
        <v>1.111100111111E+23</v>
      </c>
      <c r="L6178" t="s">
        <v>12946</v>
      </c>
      <c r="M6178" t="s">
        <v>24</v>
      </c>
      <c r="N6178" t="s">
        <v>10549</v>
      </c>
      <c r="O6178" t="s">
        <v>66</v>
      </c>
      <c r="P6178" t="s">
        <v>45</v>
      </c>
      <c r="Q6178" t="s">
        <v>6682</v>
      </c>
    </row>
    <row r="6179" spans="1:17" x14ac:dyDescent="0.25">
      <c r="A6179" t="s">
        <v>12944</v>
      </c>
      <c r="B6179" t="s">
        <v>44</v>
      </c>
      <c r="C6179">
        <v>18</v>
      </c>
      <c r="D6179" t="s">
        <v>18</v>
      </c>
      <c r="E6179" t="s">
        <v>42</v>
      </c>
      <c r="F6179" s="1">
        <v>0.58333333333333337</v>
      </c>
      <c r="G6179" t="s">
        <v>9349</v>
      </c>
      <c r="H6179" t="s">
        <v>38</v>
      </c>
      <c r="I6179">
        <v>60</v>
      </c>
      <c r="J6179">
        <v>21</v>
      </c>
      <c r="K6179" s="4">
        <v>1.111100111111E+23</v>
      </c>
      <c r="L6179" t="s">
        <v>12946</v>
      </c>
      <c r="M6179" t="s">
        <v>24</v>
      </c>
      <c r="N6179" t="s">
        <v>10549</v>
      </c>
      <c r="O6179" t="s">
        <v>66</v>
      </c>
      <c r="P6179" t="s">
        <v>45</v>
      </c>
      <c r="Q6179" t="s">
        <v>6683</v>
      </c>
    </row>
    <row r="6180" spans="1:17" x14ac:dyDescent="0.25">
      <c r="A6180" t="s">
        <v>12951</v>
      </c>
      <c r="B6180" t="s">
        <v>391</v>
      </c>
      <c r="C6180">
        <v>1</v>
      </c>
      <c r="D6180" t="s">
        <v>18</v>
      </c>
      <c r="E6180" t="s">
        <v>19</v>
      </c>
      <c r="F6180" s="1">
        <v>0.45833333333333331</v>
      </c>
      <c r="G6180" t="s">
        <v>10769</v>
      </c>
      <c r="H6180" t="s">
        <v>38</v>
      </c>
      <c r="I6180">
        <v>180</v>
      </c>
      <c r="J6180">
        <v>0</v>
      </c>
      <c r="K6180" s="4">
        <v>1.111110011111E+24</v>
      </c>
      <c r="L6180" t="s">
        <v>10770</v>
      </c>
      <c r="M6180" t="s">
        <v>24</v>
      </c>
      <c r="N6180" t="s">
        <v>10549</v>
      </c>
      <c r="O6180" t="s">
        <v>66</v>
      </c>
      <c r="P6180" t="s">
        <v>9372</v>
      </c>
      <c r="Q6180" t="s">
        <v>6684</v>
      </c>
    </row>
    <row r="6181" spans="1:17" x14ac:dyDescent="0.25">
      <c r="A6181" t="s">
        <v>12951</v>
      </c>
      <c r="B6181" t="s">
        <v>391</v>
      </c>
      <c r="C6181">
        <v>2</v>
      </c>
      <c r="D6181" t="s">
        <v>18</v>
      </c>
      <c r="E6181" t="s">
        <v>19</v>
      </c>
      <c r="F6181" s="1">
        <v>0.45833333333333331</v>
      </c>
      <c r="G6181" t="s">
        <v>10771</v>
      </c>
      <c r="H6181" t="s">
        <v>38</v>
      </c>
      <c r="I6181">
        <v>180</v>
      </c>
      <c r="J6181">
        <v>0</v>
      </c>
      <c r="K6181" s="4">
        <v>1.111110011111E+24</v>
      </c>
      <c r="L6181" t="s">
        <v>10770</v>
      </c>
      <c r="M6181" t="s">
        <v>24</v>
      </c>
      <c r="N6181" t="s">
        <v>10549</v>
      </c>
      <c r="O6181" t="s">
        <v>66</v>
      </c>
      <c r="P6181" t="s">
        <v>9372</v>
      </c>
      <c r="Q6181" t="s">
        <v>6685</v>
      </c>
    </row>
    <row r="6182" spans="1:17" x14ac:dyDescent="0.25">
      <c r="A6182" t="s">
        <v>12951</v>
      </c>
      <c r="B6182" t="s">
        <v>391</v>
      </c>
      <c r="C6182">
        <v>3</v>
      </c>
      <c r="D6182" t="s">
        <v>18</v>
      </c>
      <c r="E6182" t="s">
        <v>19</v>
      </c>
      <c r="F6182" s="1">
        <v>0.58333333333333337</v>
      </c>
      <c r="G6182" t="s">
        <v>10769</v>
      </c>
      <c r="H6182" t="s">
        <v>38</v>
      </c>
      <c r="I6182">
        <v>180</v>
      </c>
      <c r="J6182">
        <v>0</v>
      </c>
      <c r="K6182" s="4">
        <v>1.111110011111E+24</v>
      </c>
      <c r="L6182" t="s">
        <v>10770</v>
      </c>
      <c r="M6182" t="s">
        <v>24</v>
      </c>
      <c r="N6182" t="s">
        <v>10549</v>
      </c>
      <c r="O6182" t="s">
        <v>66</v>
      </c>
      <c r="P6182" t="s">
        <v>9372</v>
      </c>
      <c r="Q6182" t="s">
        <v>6686</v>
      </c>
    </row>
    <row r="6183" spans="1:17" x14ac:dyDescent="0.25">
      <c r="A6183" t="s">
        <v>12951</v>
      </c>
      <c r="B6183" t="s">
        <v>391</v>
      </c>
      <c r="C6183">
        <v>4</v>
      </c>
      <c r="D6183" t="s">
        <v>18</v>
      </c>
      <c r="E6183" t="s">
        <v>19</v>
      </c>
      <c r="F6183" s="1">
        <v>0.58333333333333337</v>
      </c>
      <c r="G6183" t="s">
        <v>10771</v>
      </c>
      <c r="H6183" t="s">
        <v>38</v>
      </c>
      <c r="I6183">
        <v>180</v>
      </c>
      <c r="J6183">
        <v>0</v>
      </c>
      <c r="K6183" s="4">
        <v>1.111110011111E+24</v>
      </c>
      <c r="L6183" t="s">
        <v>10770</v>
      </c>
      <c r="M6183" t="s">
        <v>24</v>
      </c>
      <c r="N6183" t="s">
        <v>10549</v>
      </c>
      <c r="O6183" t="s">
        <v>66</v>
      </c>
      <c r="P6183" t="s">
        <v>9372</v>
      </c>
      <c r="Q6183" t="s">
        <v>6687</v>
      </c>
    </row>
    <row r="6184" spans="1:17" x14ac:dyDescent="0.25">
      <c r="A6184" t="s">
        <v>12951</v>
      </c>
      <c r="B6184" t="s">
        <v>391</v>
      </c>
      <c r="C6184">
        <v>5</v>
      </c>
      <c r="D6184" t="s">
        <v>18</v>
      </c>
      <c r="E6184" t="s">
        <v>19</v>
      </c>
      <c r="F6184" s="1">
        <v>0.70833333333333337</v>
      </c>
      <c r="G6184" t="s">
        <v>10769</v>
      </c>
      <c r="H6184" t="s">
        <v>38</v>
      </c>
      <c r="I6184">
        <v>180</v>
      </c>
      <c r="J6184">
        <v>0</v>
      </c>
      <c r="K6184" s="4">
        <v>1.111110011111E+24</v>
      </c>
      <c r="L6184" t="s">
        <v>10770</v>
      </c>
      <c r="M6184" t="s">
        <v>24</v>
      </c>
      <c r="N6184" t="s">
        <v>10549</v>
      </c>
      <c r="O6184" t="s">
        <v>66</v>
      </c>
      <c r="P6184" t="s">
        <v>9372</v>
      </c>
      <c r="Q6184" t="s">
        <v>6688</v>
      </c>
    </row>
    <row r="6185" spans="1:17" x14ac:dyDescent="0.25">
      <c r="A6185" t="s">
        <v>12951</v>
      </c>
      <c r="B6185" t="s">
        <v>391</v>
      </c>
      <c r="C6185">
        <v>6</v>
      </c>
      <c r="D6185" t="s">
        <v>18</v>
      </c>
      <c r="E6185" t="s">
        <v>19</v>
      </c>
      <c r="F6185" s="1">
        <v>0.70833333333333337</v>
      </c>
      <c r="G6185" t="s">
        <v>10771</v>
      </c>
      <c r="H6185" t="s">
        <v>38</v>
      </c>
      <c r="I6185">
        <v>180</v>
      </c>
      <c r="J6185">
        <v>1</v>
      </c>
      <c r="K6185" s="4">
        <v>1.111110011111E+24</v>
      </c>
      <c r="L6185" t="s">
        <v>10770</v>
      </c>
      <c r="M6185" t="s">
        <v>24</v>
      </c>
      <c r="N6185" t="s">
        <v>10549</v>
      </c>
      <c r="O6185" t="s">
        <v>66</v>
      </c>
      <c r="P6185" t="s">
        <v>9372</v>
      </c>
      <c r="Q6185" t="s">
        <v>6689</v>
      </c>
    </row>
    <row r="6186" spans="1:17" x14ac:dyDescent="0.25">
      <c r="A6186" t="s">
        <v>12951</v>
      </c>
      <c r="B6186" t="s">
        <v>391</v>
      </c>
      <c r="C6186">
        <v>7</v>
      </c>
      <c r="D6186" t="s">
        <v>18</v>
      </c>
      <c r="E6186" t="s">
        <v>19</v>
      </c>
      <c r="F6186" s="1">
        <v>0.70833333333333337</v>
      </c>
      <c r="G6186" t="s">
        <v>10738</v>
      </c>
      <c r="H6186" t="s">
        <v>38</v>
      </c>
      <c r="I6186">
        <v>180</v>
      </c>
      <c r="J6186">
        <v>0</v>
      </c>
      <c r="K6186" s="4">
        <v>1.111110011111E+24</v>
      </c>
      <c r="L6186" t="s">
        <v>10770</v>
      </c>
      <c r="M6186" t="s">
        <v>24</v>
      </c>
      <c r="N6186" t="s">
        <v>10549</v>
      </c>
      <c r="O6186" t="s">
        <v>66</v>
      </c>
      <c r="P6186" t="s">
        <v>9372</v>
      </c>
      <c r="Q6186" t="s">
        <v>6690</v>
      </c>
    </row>
    <row r="6187" spans="1:17" x14ac:dyDescent="0.25">
      <c r="A6187" t="s">
        <v>12951</v>
      </c>
      <c r="B6187" t="s">
        <v>391</v>
      </c>
      <c r="C6187">
        <v>8</v>
      </c>
      <c r="D6187" t="s">
        <v>18</v>
      </c>
      <c r="E6187" t="s">
        <v>29</v>
      </c>
      <c r="F6187" s="1">
        <v>0.33333333333333331</v>
      </c>
      <c r="G6187" t="s">
        <v>10769</v>
      </c>
      <c r="H6187" t="s">
        <v>38</v>
      </c>
      <c r="I6187">
        <v>180</v>
      </c>
      <c r="J6187">
        <v>8</v>
      </c>
      <c r="K6187" s="4">
        <v>1.111110011111E+24</v>
      </c>
      <c r="L6187" t="s">
        <v>10770</v>
      </c>
      <c r="M6187" t="s">
        <v>24</v>
      </c>
      <c r="N6187" t="s">
        <v>10549</v>
      </c>
      <c r="O6187" t="s">
        <v>66</v>
      </c>
      <c r="P6187" t="s">
        <v>9372</v>
      </c>
      <c r="Q6187" t="s">
        <v>6691</v>
      </c>
    </row>
    <row r="6188" spans="1:17" x14ac:dyDescent="0.25">
      <c r="A6188" t="s">
        <v>12951</v>
      </c>
      <c r="B6188" t="s">
        <v>391</v>
      </c>
      <c r="C6188">
        <v>9</v>
      </c>
      <c r="D6188" t="s">
        <v>18</v>
      </c>
      <c r="E6188" t="s">
        <v>29</v>
      </c>
      <c r="F6188" s="1">
        <v>0.33333333333333331</v>
      </c>
      <c r="G6188" t="s">
        <v>10771</v>
      </c>
      <c r="H6188" t="s">
        <v>38</v>
      </c>
      <c r="I6188">
        <v>180</v>
      </c>
      <c r="J6188">
        <v>0</v>
      </c>
      <c r="K6188" s="4">
        <v>1.111110011111E+24</v>
      </c>
      <c r="L6188" t="s">
        <v>10770</v>
      </c>
      <c r="M6188" t="s">
        <v>24</v>
      </c>
      <c r="N6188" t="s">
        <v>10549</v>
      </c>
      <c r="O6188" t="s">
        <v>66</v>
      </c>
      <c r="P6188" t="s">
        <v>9372</v>
      </c>
      <c r="Q6188" t="s">
        <v>6692</v>
      </c>
    </row>
    <row r="6189" spans="1:17" x14ac:dyDescent="0.25">
      <c r="A6189" t="s">
        <v>12951</v>
      </c>
      <c r="B6189" t="s">
        <v>391</v>
      </c>
      <c r="C6189">
        <v>10</v>
      </c>
      <c r="D6189" t="s">
        <v>18</v>
      </c>
      <c r="E6189" t="s">
        <v>29</v>
      </c>
      <c r="F6189" s="1">
        <v>0.45833333333333331</v>
      </c>
      <c r="G6189" t="s">
        <v>10769</v>
      </c>
      <c r="H6189" t="s">
        <v>38</v>
      </c>
      <c r="I6189">
        <v>180</v>
      </c>
      <c r="J6189">
        <v>0</v>
      </c>
      <c r="K6189" s="4">
        <v>1.111110011111E+24</v>
      </c>
      <c r="L6189" t="s">
        <v>10770</v>
      </c>
      <c r="M6189" t="s">
        <v>24</v>
      </c>
      <c r="N6189" t="s">
        <v>10549</v>
      </c>
      <c r="O6189" t="s">
        <v>66</v>
      </c>
      <c r="P6189" t="s">
        <v>9372</v>
      </c>
      <c r="Q6189" t="s">
        <v>6693</v>
      </c>
    </row>
    <row r="6190" spans="1:17" x14ac:dyDescent="0.25">
      <c r="A6190" t="s">
        <v>12951</v>
      </c>
      <c r="B6190" t="s">
        <v>391</v>
      </c>
      <c r="C6190">
        <v>11</v>
      </c>
      <c r="D6190" t="s">
        <v>18</v>
      </c>
      <c r="E6190" t="s">
        <v>29</v>
      </c>
      <c r="F6190" s="1">
        <v>0.45833333333333331</v>
      </c>
      <c r="G6190" t="s">
        <v>10771</v>
      </c>
      <c r="H6190" t="s">
        <v>38</v>
      </c>
      <c r="I6190">
        <v>180</v>
      </c>
      <c r="J6190">
        <v>0</v>
      </c>
      <c r="K6190" s="4">
        <v>1.111110011111E+24</v>
      </c>
      <c r="L6190" t="s">
        <v>10770</v>
      </c>
      <c r="M6190" t="s">
        <v>24</v>
      </c>
      <c r="N6190" t="s">
        <v>10549</v>
      </c>
      <c r="O6190" t="s">
        <v>66</v>
      </c>
      <c r="P6190" t="s">
        <v>9372</v>
      </c>
      <c r="Q6190" t="s">
        <v>6694</v>
      </c>
    </row>
    <row r="6191" spans="1:17" x14ac:dyDescent="0.25">
      <c r="A6191" t="s">
        <v>12951</v>
      </c>
      <c r="B6191" t="s">
        <v>391</v>
      </c>
      <c r="C6191">
        <v>12</v>
      </c>
      <c r="D6191" t="s">
        <v>18</v>
      </c>
      <c r="E6191" t="s">
        <v>29</v>
      </c>
      <c r="F6191" s="1">
        <v>0.58333333333333337</v>
      </c>
      <c r="G6191" t="s">
        <v>10769</v>
      </c>
      <c r="H6191" t="s">
        <v>38</v>
      </c>
      <c r="I6191">
        <v>180</v>
      </c>
      <c r="J6191">
        <v>0</v>
      </c>
      <c r="K6191" s="4">
        <v>1.111110011111E+24</v>
      </c>
      <c r="L6191" t="s">
        <v>10770</v>
      </c>
      <c r="M6191" t="s">
        <v>24</v>
      </c>
      <c r="N6191" t="s">
        <v>10549</v>
      </c>
      <c r="O6191" t="s">
        <v>66</v>
      </c>
      <c r="P6191" t="s">
        <v>9372</v>
      </c>
      <c r="Q6191" t="s">
        <v>6695</v>
      </c>
    </row>
    <row r="6192" spans="1:17" x14ac:dyDescent="0.25">
      <c r="A6192" t="s">
        <v>12951</v>
      </c>
      <c r="B6192" t="s">
        <v>391</v>
      </c>
      <c r="C6192">
        <v>13</v>
      </c>
      <c r="D6192" t="s">
        <v>18</v>
      </c>
      <c r="E6192" t="s">
        <v>29</v>
      </c>
      <c r="F6192" s="1">
        <v>0.58333333333333337</v>
      </c>
      <c r="G6192" t="s">
        <v>10771</v>
      </c>
      <c r="H6192" t="s">
        <v>38</v>
      </c>
      <c r="I6192">
        <v>180</v>
      </c>
      <c r="J6192">
        <v>0</v>
      </c>
      <c r="K6192" s="4">
        <v>1.111110011111E+24</v>
      </c>
      <c r="L6192" t="s">
        <v>10770</v>
      </c>
      <c r="M6192" t="s">
        <v>24</v>
      </c>
      <c r="N6192" t="s">
        <v>10549</v>
      </c>
      <c r="O6192" t="s">
        <v>66</v>
      </c>
      <c r="P6192" t="s">
        <v>9372</v>
      </c>
      <c r="Q6192" t="s">
        <v>6696</v>
      </c>
    </row>
    <row r="6193" spans="1:17" x14ac:dyDescent="0.25">
      <c r="A6193" t="s">
        <v>12951</v>
      </c>
      <c r="B6193" t="s">
        <v>391</v>
      </c>
      <c r="C6193">
        <v>14</v>
      </c>
      <c r="D6193" t="s">
        <v>18</v>
      </c>
      <c r="E6193" t="s">
        <v>29</v>
      </c>
      <c r="F6193" s="1">
        <v>0.70833333333333337</v>
      </c>
      <c r="G6193" t="s">
        <v>10769</v>
      </c>
      <c r="H6193" t="s">
        <v>38</v>
      </c>
      <c r="I6193">
        <v>180</v>
      </c>
      <c r="J6193">
        <v>0</v>
      </c>
      <c r="K6193" s="4">
        <v>1.111110011111E+24</v>
      </c>
      <c r="L6193" t="s">
        <v>10770</v>
      </c>
      <c r="M6193" t="s">
        <v>24</v>
      </c>
      <c r="N6193" t="s">
        <v>10549</v>
      </c>
      <c r="O6193" t="s">
        <v>66</v>
      </c>
      <c r="P6193" t="s">
        <v>9372</v>
      </c>
      <c r="Q6193" t="s">
        <v>6697</v>
      </c>
    </row>
    <row r="6194" spans="1:17" x14ac:dyDescent="0.25">
      <c r="A6194" t="s">
        <v>12951</v>
      </c>
      <c r="B6194" t="s">
        <v>391</v>
      </c>
      <c r="C6194">
        <v>15</v>
      </c>
      <c r="D6194" t="s">
        <v>18</v>
      </c>
      <c r="E6194" t="s">
        <v>29</v>
      </c>
      <c r="F6194" s="1">
        <v>0.70833333333333337</v>
      </c>
      <c r="G6194" t="s">
        <v>10771</v>
      </c>
      <c r="H6194" t="s">
        <v>38</v>
      </c>
      <c r="I6194">
        <v>180</v>
      </c>
      <c r="J6194">
        <v>0</v>
      </c>
      <c r="K6194" s="4">
        <v>1.111110011111E+24</v>
      </c>
      <c r="L6194" t="s">
        <v>10770</v>
      </c>
      <c r="M6194" t="s">
        <v>24</v>
      </c>
      <c r="N6194" t="s">
        <v>10549</v>
      </c>
      <c r="O6194" t="s">
        <v>66</v>
      </c>
      <c r="P6194" t="s">
        <v>9372</v>
      </c>
      <c r="Q6194" t="s">
        <v>6698</v>
      </c>
    </row>
    <row r="6195" spans="1:17" x14ac:dyDescent="0.25">
      <c r="A6195" t="s">
        <v>12951</v>
      </c>
      <c r="B6195" t="s">
        <v>391</v>
      </c>
      <c r="C6195">
        <v>16</v>
      </c>
      <c r="D6195" t="s">
        <v>18</v>
      </c>
      <c r="E6195" t="s">
        <v>29</v>
      </c>
      <c r="F6195" s="1">
        <v>0.70833333333333337</v>
      </c>
      <c r="G6195" t="s">
        <v>10738</v>
      </c>
      <c r="H6195" t="s">
        <v>38</v>
      </c>
      <c r="I6195">
        <v>180</v>
      </c>
      <c r="J6195">
        <v>0</v>
      </c>
      <c r="K6195" s="4">
        <v>1.111110011111E+24</v>
      </c>
      <c r="L6195" t="s">
        <v>10770</v>
      </c>
      <c r="M6195" t="s">
        <v>24</v>
      </c>
      <c r="N6195" t="s">
        <v>10549</v>
      </c>
      <c r="O6195" t="s">
        <v>66</v>
      </c>
      <c r="P6195" t="s">
        <v>9372</v>
      </c>
      <c r="Q6195" t="s">
        <v>6699</v>
      </c>
    </row>
    <row r="6196" spans="1:17" x14ac:dyDescent="0.25">
      <c r="A6196" t="s">
        <v>12951</v>
      </c>
      <c r="B6196" t="s">
        <v>391</v>
      </c>
      <c r="C6196">
        <v>17</v>
      </c>
      <c r="D6196" t="s">
        <v>18</v>
      </c>
      <c r="E6196" t="s">
        <v>33</v>
      </c>
      <c r="F6196" s="1">
        <v>0.33333333333333331</v>
      </c>
      <c r="G6196" t="s">
        <v>10769</v>
      </c>
      <c r="H6196" t="s">
        <v>38</v>
      </c>
      <c r="I6196">
        <v>180</v>
      </c>
      <c r="J6196">
        <v>0</v>
      </c>
      <c r="K6196" s="4">
        <v>1.111110011111E+24</v>
      </c>
      <c r="L6196" t="s">
        <v>10770</v>
      </c>
      <c r="M6196" t="s">
        <v>24</v>
      </c>
      <c r="N6196" t="s">
        <v>10549</v>
      </c>
      <c r="O6196" t="s">
        <v>66</v>
      </c>
      <c r="P6196" t="s">
        <v>9372</v>
      </c>
      <c r="Q6196" t="s">
        <v>6700</v>
      </c>
    </row>
    <row r="6197" spans="1:17" x14ac:dyDescent="0.25">
      <c r="A6197" t="s">
        <v>12951</v>
      </c>
      <c r="B6197" t="s">
        <v>391</v>
      </c>
      <c r="C6197">
        <v>18</v>
      </c>
      <c r="D6197" t="s">
        <v>18</v>
      </c>
      <c r="E6197" t="s">
        <v>33</v>
      </c>
      <c r="F6197" s="1">
        <v>0.33333333333333331</v>
      </c>
      <c r="G6197" t="s">
        <v>10771</v>
      </c>
      <c r="H6197" t="s">
        <v>38</v>
      </c>
      <c r="I6197">
        <v>180</v>
      </c>
      <c r="J6197">
        <v>1</v>
      </c>
      <c r="K6197" s="4">
        <v>1.111110011111E+24</v>
      </c>
      <c r="L6197" t="s">
        <v>10770</v>
      </c>
      <c r="M6197" t="s">
        <v>24</v>
      </c>
      <c r="N6197" t="s">
        <v>10549</v>
      </c>
      <c r="O6197" t="s">
        <v>66</v>
      </c>
      <c r="P6197" t="s">
        <v>9372</v>
      </c>
      <c r="Q6197" t="s">
        <v>6701</v>
      </c>
    </row>
    <row r="6198" spans="1:17" x14ac:dyDescent="0.25">
      <c r="A6198" t="s">
        <v>12951</v>
      </c>
      <c r="B6198" t="s">
        <v>391</v>
      </c>
      <c r="C6198">
        <v>19</v>
      </c>
      <c r="D6198" t="s">
        <v>18</v>
      </c>
      <c r="E6198" t="s">
        <v>33</v>
      </c>
      <c r="F6198" s="1">
        <v>0.45833333333333331</v>
      </c>
      <c r="G6198" t="s">
        <v>10769</v>
      </c>
      <c r="H6198" t="s">
        <v>38</v>
      </c>
      <c r="I6198">
        <v>180</v>
      </c>
      <c r="J6198">
        <v>1</v>
      </c>
      <c r="K6198" s="4">
        <v>1.111110011111E+24</v>
      </c>
      <c r="L6198" t="s">
        <v>10770</v>
      </c>
      <c r="M6198" t="s">
        <v>24</v>
      </c>
      <c r="N6198" t="s">
        <v>10549</v>
      </c>
      <c r="O6198" t="s">
        <v>66</v>
      </c>
      <c r="P6198" t="s">
        <v>9372</v>
      </c>
      <c r="Q6198" t="s">
        <v>6702</v>
      </c>
    </row>
    <row r="6199" spans="1:17" x14ac:dyDescent="0.25">
      <c r="A6199" t="s">
        <v>12951</v>
      </c>
      <c r="B6199" t="s">
        <v>391</v>
      </c>
      <c r="C6199">
        <v>20</v>
      </c>
      <c r="D6199" t="s">
        <v>18</v>
      </c>
      <c r="E6199" t="s">
        <v>33</v>
      </c>
      <c r="F6199" s="1">
        <v>0.45833333333333331</v>
      </c>
      <c r="G6199" t="s">
        <v>10771</v>
      </c>
      <c r="H6199" t="s">
        <v>38</v>
      </c>
      <c r="I6199">
        <v>180</v>
      </c>
      <c r="J6199">
        <v>0</v>
      </c>
      <c r="K6199" s="4">
        <v>1.111110011111E+24</v>
      </c>
      <c r="L6199" t="s">
        <v>10770</v>
      </c>
      <c r="M6199" t="s">
        <v>24</v>
      </c>
      <c r="N6199" t="s">
        <v>10549</v>
      </c>
      <c r="O6199" t="s">
        <v>66</v>
      </c>
      <c r="P6199" t="s">
        <v>9372</v>
      </c>
      <c r="Q6199" t="s">
        <v>6703</v>
      </c>
    </row>
    <row r="6200" spans="1:17" x14ac:dyDescent="0.25">
      <c r="A6200" t="s">
        <v>12951</v>
      </c>
      <c r="B6200" t="s">
        <v>391</v>
      </c>
      <c r="C6200">
        <v>21</v>
      </c>
      <c r="D6200" t="s">
        <v>18</v>
      </c>
      <c r="E6200" t="s">
        <v>33</v>
      </c>
      <c r="F6200" s="1">
        <v>0.58333333333333337</v>
      </c>
      <c r="G6200" t="s">
        <v>10769</v>
      </c>
      <c r="H6200" t="s">
        <v>38</v>
      </c>
      <c r="I6200">
        <v>180</v>
      </c>
      <c r="J6200">
        <v>0</v>
      </c>
      <c r="K6200" s="4">
        <v>1.111110011111E+24</v>
      </c>
      <c r="L6200" t="s">
        <v>10770</v>
      </c>
      <c r="M6200" t="s">
        <v>24</v>
      </c>
      <c r="N6200" t="s">
        <v>10549</v>
      </c>
      <c r="O6200" t="s">
        <v>66</v>
      </c>
      <c r="P6200" t="s">
        <v>9372</v>
      </c>
      <c r="Q6200" t="s">
        <v>6704</v>
      </c>
    </row>
    <row r="6201" spans="1:17" x14ac:dyDescent="0.25">
      <c r="A6201" t="s">
        <v>12951</v>
      </c>
      <c r="B6201" t="s">
        <v>391</v>
      </c>
      <c r="C6201">
        <v>22</v>
      </c>
      <c r="D6201" t="s">
        <v>18</v>
      </c>
      <c r="E6201" t="s">
        <v>33</v>
      </c>
      <c r="F6201" s="1">
        <v>0.58333333333333337</v>
      </c>
      <c r="G6201" t="s">
        <v>10771</v>
      </c>
      <c r="H6201" t="s">
        <v>38</v>
      </c>
      <c r="I6201">
        <v>180</v>
      </c>
      <c r="J6201">
        <v>0</v>
      </c>
      <c r="K6201" s="4">
        <v>1.111110011111E+24</v>
      </c>
      <c r="L6201" t="s">
        <v>10770</v>
      </c>
      <c r="M6201" t="s">
        <v>24</v>
      </c>
      <c r="N6201" t="s">
        <v>10549</v>
      </c>
      <c r="O6201" t="s">
        <v>66</v>
      </c>
      <c r="P6201" t="s">
        <v>9372</v>
      </c>
      <c r="Q6201" t="s">
        <v>6705</v>
      </c>
    </row>
    <row r="6202" spans="1:17" x14ac:dyDescent="0.25">
      <c r="A6202" t="s">
        <v>12951</v>
      </c>
      <c r="B6202" t="s">
        <v>391</v>
      </c>
      <c r="C6202">
        <v>23</v>
      </c>
      <c r="D6202" t="s">
        <v>18</v>
      </c>
      <c r="E6202" t="s">
        <v>33</v>
      </c>
      <c r="F6202" s="1">
        <v>0.70833333333333337</v>
      </c>
      <c r="G6202" t="s">
        <v>10769</v>
      </c>
      <c r="H6202" t="s">
        <v>38</v>
      </c>
      <c r="I6202">
        <v>180</v>
      </c>
      <c r="J6202">
        <v>0</v>
      </c>
      <c r="K6202" s="4">
        <v>1.111110011111E+24</v>
      </c>
      <c r="L6202" t="s">
        <v>10770</v>
      </c>
      <c r="M6202" t="s">
        <v>24</v>
      </c>
      <c r="N6202" t="s">
        <v>10549</v>
      </c>
      <c r="O6202" t="s">
        <v>66</v>
      </c>
      <c r="P6202" t="s">
        <v>9372</v>
      </c>
      <c r="Q6202" t="s">
        <v>6706</v>
      </c>
    </row>
    <row r="6203" spans="1:17" x14ac:dyDescent="0.25">
      <c r="A6203" t="s">
        <v>12951</v>
      </c>
      <c r="B6203" t="s">
        <v>391</v>
      </c>
      <c r="C6203">
        <v>24</v>
      </c>
      <c r="D6203" t="s">
        <v>18</v>
      </c>
      <c r="E6203" t="s">
        <v>33</v>
      </c>
      <c r="F6203" s="1">
        <v>0.70833333333333337</v>
      </c>
      <c r="G6203" t="s">
        <v>10771</v>
      </c>
      <c r="H6203" t="s">
        <v>38</v>
      </c>
      <c r="I6203">
        <v>180</v>
      </c>
      <c r="J6203">
        <v>0</v>
      </c>
      <c r="K6203" s="4">
        <v>1.111110011111E+24</v>
      </c>
      <c r="L6203" t="s">
        <v>10770</v>
      </c>
      <c r="M6203" t="s">
        <v>24</v>
      </c>
      <c r="N6203" t="s">
        <v>10549</v>
      </c>
      <c r="O6203" t="s">
        <v>66</v>
      </c>
      <c r="P6203" t="s">
        <v>9372</v>
      </c>
      <c r="Q6203" t="s">
        <v>6707</v>
      </c>
    </row>
    <row r="6204" spans="1:17" x14ac:dyDescent="0.25">
      <c r="A6204" t="s">
        <v>12951</v>
      </c>
      <c r="B6204" t="s">
        <v>391</v>
      </c>
      <c r="C6204">
        <v>25</v>
      </c>
      <c r="D6204" t="s">
        <v>18</v>
      </c>
      <c r="E6204" t="s">
        <v>33</v>
      </c>
      <c r="F6204" s="1">
        <v>0.70833333333333337</v>
      </c>
      <c r="G6204" t="s">
        <v>10738</v>
      </c>
      <c r="H6204" t="s">
        <v>38</v>
      </c>
      <c r="I6204">
        <v>180</v>
      </c>
      <c r="J6204">
        <v>0</v>
      </c>
      <c r="K6204" s="4">
        <v>1.111110011111E+24</v>
      </c>
      <c r="L6204" t="s">
        <v>10770</v>
      </c>
      <c r="M6204" t="s">
        <v>24</v>
      </c>
      <c r="N6204" t="s">
        <v>10549</v>
      </c>
      <c r="O6204" t="s">
        <v>66</v>
      </c>
      <c r="P6204" t="s">
        <v>9372</v>
      </c>
      <c r="Q6204" t="s">
        <v>6708</v>
      </c>
    </row>
    <row r="6205" spans="1:17" x14ac:dyDescent="0.25">
      <c r="A6205" t="s">
        <v>12951</v>
      </c>
      <c r="B6205" t="s">
        <v>391</v>
      </c>
      <c r="C6205">
        <v>26</v>
      </c>
      <c r="D6205" t="s">
        <v>18</v>
      </c>
      <c r="E6205" t="s">
        <v>42</v>
      </c>
      <c r="F6205" s="1">
        <v>0.33333333333333331</v>
      </c>
      <c r="G6205" t="s">
        <v>10769</v>
      </c>
      <c r="H6205" t="s">
        <v>38</v>
      </c>
      <c r="I6205">
        <v>180</v>
      </c>
      <c r="J6205">
        <v>5</v>
      </c>
      <c r="K6205" s="4">
        <v>1.111110011111E+24</v>
      </c>
      <c r="L6205" t="s">
        <v>10770</v>
      </c>
      <c r="M6205" t="s">
        <v>24</v>
      </c>
      <c r="N6205" t="s">
        <v>10549</v>
      </c>
      <c r="O6205" t="s">
        <v>66</v>
      </c>
      <c r="P6205" t="s">
        <v>9372</v>
      </c>
      <c r="Q6205" t="s">
        <v>6709</v>
      </c>
    </row>
    <row r="6206" spans="1:17" x14ac:dyDescent="0.25">
      <c r="A6206" t="s">
        <v>12951</v>
      </c>
      <c r="B6206" t="s">
        <v>391</v>
      </c>
      <c r="C6206">
        <v>27</v>
      </c>
      <c r="D6206" t="s">
        <v>18</v>
      </c>
      <c r="E6206" t="s">
        <v>42</v>
      </c>
      <c r="F6206" s="1">
        <v>0.33333333333333331</v>
      </c>
      <c r="G6206" t="s">
        <v>10771</v>
      </c>
      <c r="H6206" t="s">
        <v>38</v>
      </c>
      <c r="I6206">
        <v>180</v>
      </c>
      <c r="J6206">
        <v>0</v>
      </c>
      <c r="K6206" s="4">
        <v>1.111110011111E+24</v>
      </c>
      <c r="L6206" t="s">
        <v>10770</v>
      </c>
      <c r="M6206" t="s">
        <v>24</v>
      </c>
      <c r="N6206" t="s">
        <v>10549</v>
      </c>
      <c r="O6206" t="s">
        <v>66</v>
      </c>
      <c r="P6206" t="s">
        <v>9372</v>
      </c>
      <c r="Q6206" t="s">
        <v>6710</v>
      </c>
    </row>
    <row r="6207" spans="1:17" x14ac:dyDescent="0.25">
      <c r="A6207" t="s">
        <v>12951</v>
      </c>
      <c r="B6207" t="s">
        <v>391</v>
      </c>
      <c r="C6207">
        <v>28</v>
      </c>
      <c r="D6207" t="s">
        <v>18</v>
      </c>
      <c r="E6207" t="s">
        <v>42</v>
      </c>
      <c r="F6207" s="1">
        <v>0.45833333333333331</v>
      </c>
      <c r="G6207" t="s">
        <v>10769</v>
      </c>
      <c r="H6207" t="s">
        <v>38</v>
      </c>
      <c r="I6207">
        <v>180</v>
      </c>
      <c r="J6207">
        <v>2</v>
      </c>
      <c r="K6207" s="4">
        <v>1.111110011111E+24</v>
      </c>
      <c r="L6207" t="s">
        <v>10770</v>
      </c>
      <c r="M6207" t="s">
        <v>24</v>
      </c>
      <c r="N6207" t="s">
        <v>10549</v>
      </c>
      <c r="O6207" t="s">
        <v>66</v>
      </c>
      <c r="P6207" t="s">
        <v>9372</v>
      </c>
      <c r="Q6207" t="s">
        <v>6711</v>
      </c>
    </row>
    <row r="6208" spans="1:17" x14ac:dyDescent="0.25">
      <c r="A6208" t="s">
        <v>12951</v>
      </c>
      <c r="B6208" t="s">
        <v>391</v>
      </c>
      <c r="C6208">
        <v>29</v>
      </c>
      <c r="D6208" t="s">
        <v>18</v>
      </c>
      <c r="E6208" t="s">
        <v>42</v>
      </c>
      <c r="F6208" s="1">
        <v>0.45833333333333331</v>
      </c>
      <c r="G6208" t="s">
        <v>10771</v>
      </c>
      <c r="H6208" t="s">
        <v>38</v>
      </c>
      <c r="I6208">
        <v>180</v>
      </c>
      <c r="J6208">
        <v>0</v>
      </c>
      <c r="K6208" s="4">
        <v>1.111110011111E+24</v>
      </c>
      <c r="L6208" t="s">
        <v>10770</v>
      </c>
      <c r="M6208" t="s">
        <v>24</v>
      </c>
      <c r="N6208" t="s">
        <v>10549</v>
      </c>
      <c r="O6208" t="s">
        <v>66</v>
      </c>
      <c r="P6208" t="s">
        <v>9372</v>
      </c>
      <c r="Q6208" t="s">
        <v>6712</v>
      </c>
    </row>
    <row r="6209" spans="1:17" x14ac:dyDescent="0.25">
      <c r="A6209" t="s">
        <v>12951</v>
      </c>
      <c r="B6209" t="s">
        <v>391</v>
      </c>
      <c r="C6209">
        <v>30</v>
      </c>
      <c r="D6209" t="s">
        <v>18</v>
      </c>
      <c r="E6209" t="s">
        <v>42</v>
      </c>
      <c r="F6209" s="1">
        <v>0.58333333333333337</v>
      </c>
      <c r="G6209" t="s">
        <v>10769</v>
      </c>
      <c r="H6209" t="s">
        <v>38</v>
      </c>
      <c r="I6209">
        <v>180</v>
      </c>
      <c r="J6209">
        <v>0</v>
      </c>
      <c r="K6209" s="4">
        <v>1.111110011111E+24</v>
      </c>
      <c r="L6209" t="s">
        <v>10770</v>
      </c>
      <c r="M6209" t="s">
        <v>24</v>
      </c>
      <c r="N6209" t="s">
        <v>10549</v>
      </c>
      <c r="O6209" t="s">
        <v>66</v>
      </c>
      <c r="P6209" t="s">
        <v>9372</v>
      </c>
      <c r="Q6209" t="s">
        <v>6713</v>
      </c>
    </row>
    <row r="6210" spans="1:17" x14ac:dyDescent="0.25">
      <c r="A6210" t="s">
        <v>12951</v>
      </c>
      <c r="B6210" t="s">
        <v>391</v>
      </c>
      <c r="C6210">
        <v>31</v>
      </c>
      <c r="D6210" t="s">
        <v>18</v>
      </c>
      <c r="E6210" t="s">
        <v>42</v>
      </c>
      <c r="F6210" s="1">
        <v>0.58333333333333337</v>
      </c>
      <c r="G6210" t="s">
        <v>10771</v>
      </c>
      <c r="H6210" t="s">
        <v>38</v>
      </c>
      <c r="I6210">
        <v>180</v>
      </c>
      <c r="J6210">
        <v>0</v>
      </c>
      <c r="K6210" s="4">
        <v>1.111110011111E+24</v>
      </c>
      <c r="L6210" t="s">
        <v>10770</v>
      </c>
      <c r="M6210" t="s">
        <v>24</v>
      </c>
      <c r="N6210" t="s">
        <v>10549</v>
      </c>
      <c r="O6210" t="s">
        <v>66</v>
      </c>
      <c r="P6210" t="s">
        <v>9372</v>
      </c>
      <c r="Q6210" t="s">
        <v>6714</v>
      </c>
    </row>
    <row r="6211" spans="1:17" x14ac:dyDescent="0.25">
      <c r="A6211" t="s">
        <v>12951</v>
      </c>
      <c r="B6211" t="s">
        <v>391</v>
      </c>
      <c r="C6211">
        <v>32</v>
      </c>
      <c r="D6211" t="s">
        <v>18</v>
      </c>
      <c r="E6211" t="s">
        <v>42</v>
      </c>
      <c r="F6211" s="1">
        <v>0.70833333333333337</v>
      </c>
      <c r="G6211" t="s">
        <v>10769</v>
      </c>
      <c r="H6211" t="s">
        <v>38</v>
      </c>
      <c r="I6211">
        <v>180</v>
      </c>
      <c r="J6211">
        <v>0</v>
      </c>
      <c r="K6211" s="4">
        <v>1.111110011111E+24</v>
      </c>
      <c r="L6211" t="s">
        <v>10770</v>
      </c>
      <c r="M6211" t="s">
        <v>24</v>
      </c>
      <c r="N6211" t="s">
        <v>10549</v>
      </c>
      <c r="O6211" t="s">
        <v>66</v>
      </c>
      <c r="P6211" t="s">
        <v>9372</v>
      </c>
      <c r="Q6211" t="s">
        <v>6715</v>
      </c>
    </row>
    <row r="6212" spans="1:17" x14ac:dyDescent="0.25">
      <c r="A6212" t="s">
        <v>12951</v>
      </c>
      <c r="B6212" t="s">
        <v>391</v>
      </c>
      <c r="C6212">
        <v>33</v>
      </c>
      <c r="D6212" t="s">
        <v>18</v>
      </c>
      <c r="E6212" t="s">
        <v>42</v>
      </c>
      <c r="F6212" s="1">
        <v>0.70833333333333337</v>
      </c>
      <c r="G6212" t="s">
        <v>10771</v>
      </c>
      <c r="H6212" t="s">
        <v>38</v>
      </c>
      <c r="I6212">
        <v>180</v>
      </c>
      <c r="J6212">
        <v>0</v>
      </c>
      <c r="K6212" s="4">
        <v>1.111110011111E+24</v>
      </c>
      <c r="L6212" t="s">
        <v>10770</v>
      </c>
      <c r="M6212" t="s">
        <v>24</v>
      </c>
      <c r="N6212" t="s">
        <v>10549</v>
      </c>
      <c r="O6212" t="s">
        <v>66</v>
      </c>
      <c r="P6212" t="s">
        <v>9372</v>
      </c>
      <c r="Q6212" t="s">
        <v>6716</v>
      </c>
    </row>
    <row r="6213" spans="1:17" x14ac:dyDescent="0.25">
      <c r="A6213" t="s">
        <v>12951</v>
      </c>
      <c r="B6213" t="s">
        <v>391</v>
      </c>
      <c r="C6213">
        <v>34</v>
      </c>
      <c r="D6213" t="s">
        <v>18</v>
      </c>
      <c r="E6213" t="s">
        <v>42</v>
      </c>
      <c r="F6213" s="1">
        <v>0.70833333333333337</v>
      </c>
      <c r="G6213" t="s">
        <v>10738</v>
      </c>
      <c r="H6213" t="s">
        <v>38</v>
      </c>
      <c r="I6213">
        <v>180</v>
      </c>
      <c r="J6213">
        <v>0</v>
      </c>
      <c r="K6213" s="4">
        <v>1.111110011111E+24</v>
      </c>
      <c r="L6213" t="s">
        <v>10770</v>
      </c>
      <c r="M6213" t="s">
        <v>24</v>
      </c>
      <c r="N6213" t="s">
        <v>10549</v>
      </c>
      <c r="O6213" t="s">
        <v>66</v>
      </c>
      <c r="P6213" t="s">
        <v>9372</v>
      </c>
      <c r="Q6213" t="s">
        <v>6717</v>
      </c>
    </row>
    <row r="6214" spans="1:17" x14ac:dyDescent="0.25">
      <c r="A6214" t="s">
        <v>12951</v>
      </c>
      <c r="B6214" t="s">
        <v>391</v>
      </c>
      <c r="C6214">
        <v>35</v>
      </c>
      <c r="D6214" t="s">
        <v>18</v>
      </c>
      <c r="E6214" t="s">
        <v>37</v>
      </c>
      <c r="F6214" s="1">
        <v>0.33333333333333331</v>
      </c>
      <c r="G6214" t="s">
        <v>10769</v>
      </c>
      <c r="H6214" t="s">
        <v>38</v>
      </c>
      <c r="I6214">
        <v>180</v>
      </c>
      <c r="J6214">
        <v>0</v>
      </c>
      <c r="K6214" s="4">
        <v>1.111110011111E+24</v>
      </c>
      <c r="L6214" t="s">
        <v>10770</v>
      </c>
      <c r="M6214" t="s">
        <v>24</v>
      </c>
      <c r="N6214" t="s">
        <v>10549</v>
      </c>
      <c r="O6214" t="s">
        <v>66</v>
      </c>
      <c r="P6214" t="s">
        <v>9372</v>
      </c>
      <c r="Q6214" t="s">
        <v>6718</v>
      </c>
    </row>
    <row r="6215" spans="1:17" x14ac:dyDescent="0.25">
      <c r="A6215" t="s">
        <v>12951</v>
      </c>
      <c r="B6215" t="s">
        <v>391</v>
      </c>
      <c r="C6215">
        <v>36</v>
      </c>
      <c r="D6215" t="s">
        <v>18</v>
      </c>
      <c r="E6215" t="s">
        <v>37</v>
      </c>
      <c r="F6215" s="1">
        <v>0.33333333333333331</v>
      </c>
      <c r="G6215" t="s">
        <v>10771</v>
      </c>
      <c r="H6215" t="s">
        <v>38</v>
      </c>
      <c r="I6215">
        <v>180</v>
      </c>
      <c r="J6215">
        <v>0</v>
      </c>
      <c r="K6215" s="4">
        <v>1.111110011111E+24</v>
      </c>
      <c r="L6215" t="s">
        <v>38</v>
      </c>
      <c r="M6215" t="s">
        <v>24</v>
      </c>
      <c r="N6215" t="s">
        <v>10549</v>
      </c>
      <c r="O6215" t="s">
        <v>66</v>
      </c>
      <c r="P6215" t="s">
        <v>9372</v>
      </c>
      <c r="Q6215" t="s">
        <v>6719</v>
      </c>
    </row>
    <row r="6216" spans="1:17" x14ac:dyDescent="0.25">
      <c r="A6216" t="s">
        <v>12951</v>
      </c>
      <c r="B6216" t="s">
        <v>391</v>
      </c>
      <c r="C6216">
        <v>37</v>
      </c>
      <c r="D6216" t="s">
        <v>18</v>
      </c>
      <c r="E6216" t="s">
        <v>37</v>
      </c>
      <c r="F6216" s="1">
        <v>0.33333333333333331</v>
      </c>
      <c r="G6216" t="s">
        <v>10738</v>
      </c>
      <c r="H6216" t="s">
        <v>38</v>
      </c>
      <c r="I6216">
        <v>180</v>
      </c>
      <c r="J6216">
        <v>0</v>
      </c>
      <c r="K6216" s="4">
        <v>1.111110011111E+24</v>
      </c>
      <c r="L6216" t="s">
        <v>38</v>
      </c>
      <c r="M6216" t="s">
        <v>24</v>
      </c>
      <c r="N6216" t="s">
        <v>10549</v>
      </c>
      <c r="O6216" t="s">
        <v>66</v>
      </c>
      <c r="P6216" t="s">
        <v>9372</v>
      </c>
      <c r="Q6216" t="s">
        <v>6720</v>
      </c>
    </row>
    <row r="6217" spans="1:17" x14ac:dyDescent="0.25">
      <c r="A6217" t="s">
        <v>12951</v>
      </c>
      <c r="B6217" t="s">
        <v>391</v>
      </c>
      <c r="C6217">
        <v>38</v>
      </c>
      <c r="D6217" t="s">
        <v>18</v>
      </c>
      <c r="E6217" t="s">
        <v>37</v>
      </c>
      <c r="F6217" s="1">
        <v>0.45833333333333331</v>
      </c>
      <c r="G6217" t="s">
        <v>10769</v>
      </c>
      <c r="H6217" t="s">
        <v>38</v>
      </c>
      <c r="I6217">
        <v>180</v>
      </c>
      <c r="J6217">
        <v>0</v>
      </c>
      <c r="K6217" s="4">
        <v>1.111110011111E+24</v>
      </c>
      <c r="L6217" t="s">
        <v>38</v>
      </c>
      <c r="M6217" t="s">
        <v>24</v>
      </c>
      <c r="N6217" t="s">
        <v>10549</v>
      </c>
      <c r="O6217" t="s">
        <v>66</v>
      </c>
      <c r="P6217" t="s">
        <v>9372</v>
      </c>
      <c r="Q6217" t="s">
        <v>6721</v>
      </c>
    </row>
    <row r="6218" spans="1:17" x14ac:dyDescent="0.25">
      <c r="A6218" t="s">
        <v>12951</v>
      </c>
      <c r="B6218" t="s">
        <v>391</v>
      </c>
      <c r="C6218">
        <v>39</v>
      </c>
      <c r="D6218" t="s">
        <v>18</v>
      </c>
      <c r="E6218" t="s">
        <v>37</v>
      </c>
      <c r="F6218" s="1">
        <v>0.45833333333333331</v>
      </c>
      <c r="G6218" t="s">
        <v>10771</v>
      </c>
      <c r="H6218" t="s">
        <v>38</v>
      </c>
      <c r="I6218">
        <v>180</v>
      </c>
      <c r="J6218">
        <v>0</v>
      </c>
      <c r="K6218" s="4">
        <v>1.111110011111E+24</v>
      </c>
      <c r="L6218" t="s">
        <v>38</v>
      </c>
      <c r="M6218" t="s">
        <v>24</v>
      </c>
      <c r="N6218" t="s">
        <v>10549</v>
      </c>
      <c r="O6218" t="s">
        <v>66</v>
      </c>
      <c r="P6218" t="s">
        <v>9372</v>
      </c>
      <c r="Q6218" t="s">
        <v>6722</v>
      </c>
    </row>
    <row r="6219" spans="1:17" x14ac:dyDescent="0.25">
      <c r="A6219" t="s">
        <v>12951</v>
      </c>
      <c r="B6219" t="s">
        <v>391</v>
      </c>
      <c r="C6219">
        <v>40</v>
      </c>
      <c r="D6219" t="s">
        <v>18</v>
      </c>
      <c r="E6219" t="s">
        <v>37</v>
      </c>
      <c r="F6219" s="1">
        <v>0.58333333333333337</v>
      </c>
      <c r="G6219" t="s">
        <v>10769</v>
      </c>
      <c r="H6219" t="s">
        <v>38</v>
      </c>
      <c r="I6219">
        <v>180</v>
      </c>
      <c r="J6219">
        <v>1</v>
      </c>
      <c r="K6219" s="4">
        <v>1.111110011111E+24</v>
      </c>
      <c r="L6219" t="s">
        <v>38</v>
      </c>
      <c r="M6219" t="s">
        <v>24</v>
      </c>
      <c r="N6219" t="s">
        <v>10549</v>
      </c>
      <c r="O6219" t="s">
        <v>66</v>
      </c>
      <c r="P6219" t="s">
        <v>9372</v>
      </c>
      <c r="Q6219" t="s">
        <v>6723</v>
      </c>
    </row>
    <row r="6220" spans="1:17" x14ac:dyDescent="0.25">
      <c r="A6220" t="s">
        <v>12951</v>
      </c>
      <c r="B6220" t="s">
        <v>391</v>
      </c>
      <c r="C6220">
        <v>41</v>
      </c>
      <c r="D6220" t="s">
        <v>18</v>
      </c>
      <c r="E6220" t="s">
        <v>37</v>
      </c>
      <c r="F6220" s="1">
        <v>0.58333333333333337</v>
      </c>
      <c r="G6220" t="s">
        <v>10771</v>
      </c>
      <c r="H6220" t="s">
        <v>38</v>
      </c>
      <c r="I6220">
        <v>180</v>
      </c>
      <c r="J6220">
        <v>1</v>
      </c>
      <c r="K6220" s="4">
        <v>1.111110011111E+24</v>
      </c>
      <c r="L6220" t="s">
        <v>38</v>
      </c>
      <c r="M6220" t="s">
        <v>24</v>
      </c>
      <c r="N6220" t="s">
        <v>10549</v>
      </c>
      <c r="O6220" t="s">
        <v>66</v>
      </c>
      <c r="P6220" t="s">
        <v>9372</v>
      </c>
      <c r="Q6220" t="s">
        <v>6724</v>
      </c>
    </row>
    <row r="6221" spans="1:17" x14ac:dyDescent="0.25">
      <c r="A6221" t="s">
        <v>12951</v>
      </c>
      <c r="B6221" t="s">
        <v>391</v>
      </c>
      <c r="C6221">
        <v>42</v>
      </c>
      <c r="D6221" t="s">
        <v>18</v>
      </c>
      <c r="E6221" t="s">
        <v>37</v>
      </c>
      <c r="F6221" s="1">
        <v>0.58333333333333337</v>
      </c>
      <c r="G6221" t="s">
        <v>10738</v>
      </c>
      <c r="H6221" t="s">
        <v>38</v>
      </c>
      <c r="I6221">
        <v>180</v>
      </c>
      <c r="J6221">
        <v>0</v>
      </c>
      <c r="K6221" s="4">
        <v>1.111110011111E+24</v>
      </c>
      <c r="L6221" t="s">
        <v>38</v>
      </c>
      <c r="M6221" t="s">
        <v>24</v>
      </c>
      <c r="N6221" t="s">
        <v>10549</v>
      </c>
      <c r="O6221" t="s">
        <v>66</v>
      </c>
      <c r="P6221" t="s">
        <v>9372</v>
      </c>
      <c r="Q6221" t="s">
        <v>6725</v>
      </c>
    </row>
    <row r="6222" spans="1:17" x14ac:dyDescent="0.25">
      <c r="A6222" t="s">
        <v>12951</v>
      </c>
      <c r="B6222" t="s">
        <v>391</v>
      </c>
      <c r="C6222">
        <v>43</v>
      </c>
      <c r="D6222" t="s">
        <v>18</v>
      </c>
      <c r="E6222" t="s">
        <v>33</v>
      </c>
      <c r="F6222" s="1">
        <v>0.70833333333333337</v>
      </c>
      <c r="G6222" t="s">
        <v>10738</v>
      </c>
      <c r="H6222" t="s">
        <v>38</v>
      </c>
      <c r="I6222">
        <v>180</v>
      </c>
      <c r="J6222">
        <v>0</v>
      </c>
      <c r="K6222" s="4">
        <v>1.111110011111E+24</v>
      </c>
      <c r="L6222" t="s">
        <v>38</v>
      </c>
      <c r="M6222" t="s">
        <v>24</v>
      </c>
      <c r="N6222" t="s">
        <v>10549</v>
      </c>
      <c r="O6222" t="s">
        <v>66</v>
      </c>
      <c r="P6222" t="s">
        <v>9372</v>
      </c>
      <c r="Q6222" t="s">
        <v>6726</v>
      </c>
    </row>
    <row r="6223" spans="1:17" x14ac:dyDescent="0.25">
      <c r="A6223" t="s">
        <v>12951</v>
      </c>
      <c r="B6223" t="s">
        <v>391</v>
      </c>
      <c r="C6223">
        <v>44</v>
      </c>
      <c r="D6223" t="s">
        <v>18</v>
      </c>
      <c r="E6223" t="s">
        <v>42</v>
      </c>
      <c r="F6223" s="1">
        <v>0.70833333333333337</v>
      </c>
      <c r="G6223" t="s">
        <v>10738</v>
      </c>
      <c r="H6223" t="s">
        <v>38</v>
      </c>
      <c r="I6223">
        <v>180</v>
      </c>
      <c r="J6223">
        <v>0</v>
      </c>
      <c r="K6223" s="4">
        <v>1.111110011111E+24</v>
      </c>
      <c r="L6223" t="s">
        <v>38</v>
      </c>
      <c r="M6223" t="s">
        <v>24</v>
      </c>
      <c r="N6223" t="s">
        <v>10549</v>
      </c>
      <c r="O6223" t="s">
        <v>66</v>
      </c>
      <c r="P6223" t="s">
        <v>9372</v>
      </c>
      <c r="Q6223" t="s">
        <v>6727</v>
      </c>
    </row>
    <row r="6224" spans="1:17" x14ac:dyDescent="0.25">
      <c r="A6224" t="s">
        <v>12951</v>
      </c>
      <c r="B6224" t="s">
        <v>391</v>
      </c>
      <c r="C6224">
        <v>45</v>
      </c>
      <c r="D6224" t="s">
        <v>18</v>
      </c>
      <c r="E6224" t="s">
        <v>37</v>
      </c>
      <c r="F6224" s="1">
        <v>0.58333333333333337</v>
      </c>
      <c r="G6224" t="s">
        <v>10738</v>
      </c>
      <c r="H6224" t="s">
        <v>38</v>
      </c>
      <c r="I6224">
        <v>180</v>
      </c>
      <c r="J6224">
        <v>0</v>
      </c>
      <c r="K6224" s="4">
        <v>1.111110011111E+24</v>
      </c>
      <c r="L6224" t="s">
        <v>38</v>
      </c>
      <c r="M6224" t="s">
        <v>24</v>
      </c>
      <c r="N6224" t="s">
        <v>10549</v>
      </c>
      <c r="O6224" t="s">
        <v>66</v>
      </c>
      <c r="P6224" t="s">
        <v>9372</v>
      </c>
      <c r="Q6224" t="s">
        <v>6728</v>
      </c>
    </row>
    <row r="6225" spans="1:17" x14ac:dyDescent="0.25">
      <c r="A6225" t="s">
        <v>12951</v>
      </c>
      <c r="B6225" t="s">
        <v>17</v>
      </c>
      <c r="C6225">
        <v>1</v>
      </c>
      <c r="D6225" t="s">
        <v>18</v>
      </c>
      <c r="E6225" t="s">
        <v>19</v>
      </c>
      <c r="F6225" s="1">
        <v>0.66666666666666663</v>
      </c>
      <c r="G6225" t="s">
        <v>9138</v>
      </c>
      <c r="H6225" t="s">
        <v>12952</v>
      </c>
      <c r="I6225">
        <v>60</v>
      </c>
      <c r="J6225">
        <v>16</v>
      </c>
      <c r="K6225" s="4">
        <v>1.1111100111111E+24</v>
      </c>
      <c r="L6225" t="s">
        <v>10770</v>
      </c>
      <c r="M6225" t="s">
        <v>24</v>
      </c>
      <c r="N6225" t="s">
        <v>10549</v>
      </c>
      <c r="O6225" t="s">
        <v>66</v>
      </c>
      <c r="P6225" t="s">
        <v>20</v>
      </c>
      <c r="Q6225" t="s">
        <v>6729</v>
      </c>
    </row>
    <row r="6226" spans="1:17" x14ac:dyDescent="0.25">
      <c r="A6226" t="s">
        <v>12951</v>
      </c>
      <c r="B6226" t="s">
        <v>17</v>
      </c>
      <c r="C6226">
        <v>2</v>
      </c>
      <c r="D6226" t="s">
        <v>18</v>
      </c>
      <c r="E6226" t="s">
        <v>19</v>
      </c>
      <c r="F6226" s="1">
        <v>0.41666666666666669</v>
      </c>
      <c r="G6226" t="s">
        <v>9138</v>
      </c>
      <c r="H6226" t="s">
        <v>12952</v>
      </c>
      <c r="I6226">
        <v>60</v>
      </c>
      <c r="J6226">
        <v>4</v>
      </c>
      <c r="K6226" s="4">
        <v>1.1111100111111E+24</v>
      </c>
      <c r="L6226" t="s">
        <v>10770</v>
      </c>
      <c r="M6226" t="s">
        <v>24</v>
      </c>
      <c r="N6226" t="s">
        <v>10549</v>
      </c>
      <c r="O6226" t="s">
        <v>66</v>
      </c>
      <c r="P6226" t="s">
        <v>20</v>
      </c>
      <c r="Q6226" t="s">
        <v>6730</v>
      </c>
    </row>
    <row r="6227" spans="1:17" x14ac:dyDescent="0.25">
      <c r="A6227" t="s">
        <v>12951</v>
      </c>
      <c r="B6227" t="s">
        <v>28</v>
      </c>
      <c r="C6227">
        <v>1</v>
      </c>
      <c r="D6227" t="s">
        <v>18</v>
      </c>
      <c r="E6227" t="s">
        <v>29</v>
      </c>
      <c r="F6227" s="1">
        <v>0.41666666666666669</v>
      </c>
      <c r="G6227" t="s">
        <v>9138</v>
      </c>
      <c r="H6227" t="s">
        <v>10773</v>
      </c>
      <c r="I6227">
        <v>60</v>
      </c>
      <c r="J6227">
        <v>5</v>
      </c>
      <c r="K6227" s="4">
        <v>1.1111100111111E+24</v>
      </c>
      <c r="L6227" t="s">
        <v>10770</v>
      </c>
      <c r="M6227" t="s">
        <v>24</v>
      </c>
      <c r="N6227" t="s">
        <v>10549</v>
      </c>
      <c r="O6227" t="s">
        <v>66</v>
      </c>
      <c r="P6227" t="s">
        <v>20</v>
      </c>
      <c r="Q6227" t="s">
        <v>6731</v>
      </c>
    </row>
    <row r="6228" spans="1:17" x14ac:dyDescent="0.25">
      <c r="A6228" t="s">
        <v>12951</v>
      </c>
      <c r="B6228" t="s">
        <v>28</v>
      </c>
      <c r="C6228">
        <v>2</v>
      </c>
      <c r="D6228" t="s">
        <v>18</v>
      </c>
      <c r="E6228" t="s">
        <v>29</v>
      </c>
      <c r="F6228" s="1">
        <v>0.54166666666666663</v>
      </c>
      <c r="G6228" t="s">
        <v>9138</v>
      </c>
      <c r="H6228" t="s">
        <v>10773</v>
      </c>
      <c r="I6228">
        <v>60</v>
      </c>
      <c r="J6228">
        <v>15</v>
      </c>
      <c r="K6228" s="4">
        <v>1.1111100111111E+24</v>
      </c>
      <c r="L6228" t="s">
        <v>10770</v>
      </c>
      <c r="M6228" t="s">
        <v>24</v>
      </c>
      <c r="N6228" t="s">
        <v>10549</v>
      </c>
      <c r="O6228" t="s">
        <v>66</v>
      </c>
      <c r="P6228" t="s">
        <v>20</v>
      </c>
      <c r="Q6228" t="s">
        <v>6732</v>
      </c>
    </row>
    <row r="6229" spans="1:17" x14ac:dyDescent="0.25">
      <c r="A6229" t="s">
        <v>12953</v>
      </c>
      <c r="B6229" t="s">
        <v>17</v>
      </c>
      <c r="C6229">
        <v>1</v>
      </c>
      <c r="D6229" t="s">
        <v>18</v>
      </c>
      <c r="E6229" t="s">
        <v>42</v>
      </c>
      <c r="F6229" s="1">
        <v>0.6875</v>
      </c>
      <c r="G6229" t="s">
        <v>9354</v>
      </c>
      <c r="H6229" t="s">
        <v>6604</v>
      </c>
      <c r="I6229">
        <v>60</v>
      </c>
      <c r="J6229">
        <v>44</v>
      </c>
      <c r="K6229" s="4">
        <v>1.1111110001111099E+44</v>
      </c>
      <c r="L6229" t="s">
        <v>12954</v>
      </c>
      <c r="M6229" t="s">
        <v>24</v>
      </c>
      <c r="N6229" t="s">
        <v>10549</v>
      </c>
      <c r="O6229" t="s">
        <v>331</v>
      </c>
      <c r="P6229" t="s">
        <v>20</v>
      </c>
      <c r="Q6229" t="s">
        <v>6733</v>
      </c>
    </row>
    <row r="6230" spans="1:17" x14ac:dyDescent="0.25">
      <c r="A6230" t="s">
        <v>12953</v>
      </c>
      <c r="B6230" t="s">
        <v>36</v>
      </c>
      <c r="C6230">
        <v>1</v>
      </c>
      <c r="D6230" t="s">
        <v>18</v>
      </c>
      <c r="E6230" t="s">
        <v>19</v>
      </c>
      <c r="F6230" s="1">
        <v>0.72916666666666663</v>
      </c>
      <c r="G6230" t="s">
        <v>9354</v>
      </c>
      <c r="H6230" t="s">
        <v>38</v>
      </c>
      <c r="I6230">
        <v>60</v>
      </c>
      <c r="J6230">
        <v>44</v>
      </c>
      <c r="K6230" s="4">
        <v>1E+41</v>
      </c>
      <c r="L6230" t="s">
        <v>38</v>
      </c>
      <c r="M6230" t="s">
        <v>24</v>
      </c>
      <c r="N6230" t="s">
        <v>10549</v>
      </c>
      <c r="O6230" t="s">
        <v>331</v>
      </c>
      <c r="P6230" t="s">
        <v>39</v>
      </c>
      <c r="Q6230" t="s">
        <v>6734</v>
      </c>
    </row>
    <row r="6231" spans="1:17" x14ac:dyDescent="0.25">
      <c r="A6231" t="s">
        <v>12953</v>
      </c>
      <c r="B6231" t="s">
        <v>41</v>
      </c>
      <c r="C6231">
        <v>1</v>
      </c>
      <c r="D6231" t="s">
        <v>18</v>
      </c>
      <c r="E6231" t="s">
        <v>19</v>
      </c>
      <c r="F6231" s="1">
        <v>0.72916666666666663</v>
      </c>
      <c r="G6231" t="s">
        <v>9354</v>
      </c>
      <c r="H6231" t="s">
        <v>38</v>
      </c>
      <c r="I6231">
        <v>60</v>
      </c>
      <c r="J6231">
        <v>44</v>
      </c>
      <c r="K6231" s="4">
        <v>9.9999999999999995E+33</v>
      </c>
      <c r="L6231" t="s">
        <v>38</v>
      </c>
      <c r="M6231" t="s">
        <v>24</v>
      </c>
      <c r="N6231" t="s">
        <v>10549</v>
      </c>
      <c r="O6231" t="s">
        <v>331</v>
      </c>
      <c r="P6231" t="s">
        <v>39</v>
      </c>
      <c r="Q6231" t="s">
        <v>6735</v>
      </c>
    </row>
    <row r="6232" spans="1:17" x14ac:dyDescent="0.25">
      <c r="A6232" t="s">
        <v>12953</v>
      </c>
      <c r="B6232" t="s">
        <v>2319</v>
      </c>
      <c r="C6232">
        <v>1</v>
      </c>
      <c r="D6232" t="s">
        <v>18</v>
      </c>
      <c r="E6232" t="s">
        <v>19</v>
      </c>
      <c r="F6232" s="1">
        <v>0.72916666666666663</v>
      </c>
      <c r="G6232" t="s">
        <v>9354</v>
      </c>
      <c r="H6232" t="s">
        <v>38</v>
      </c>
      <c r="I6232">
        <v>60</v>
      </c>
      <c r="J6232">
        <v>44</v>
      </c>
      <c r="K6232" s="4">
        <v>1E+21</v>
      </c>
      <c r="L6232" t="s">
        <v>38</v>
      </c>
      <c r="M6232" t="s">
        <v>24</v>
      </c>
      <c r="N6232" t="s">
        <v>10549</v>
      </c>
      <c r="O6232" t="s">
        <v>331</v>
      </c>
      <c r="P6232" t="s">
        <v>39</v>
      </c>
      <c r="Q6232" t="s">
        <v>6736</v>
      </c>
    </row>
    <row r="6233" spans="1:17" x14ac:dyDescent="0.25">
      <c r="A6233" t="s">
        <v>12953</v>
      </c>
      <c r="B6233" t="s">
        <v>2255</v>
      </c>
      <c r="C6233">
        <v>1</v>
      </c>
      <c r="D6233" t="s">
        <v>18</v>
      </c>
      <c r="E6233" t="s">
        <v>19</v>
      </c>
      <c r="F6233" s="1">
        <v>0.72916666666666663</v>
      </c>
      <c r="G6233" t="s">
        <v>9354</v>
      </c>
      <c r="H6233" t="s">
        <v>38</v>
      </c>
      <c r="I6233">
        <v>60</v>
      </c>
      <c r="J6233">
        <v>44</v>
      </c>
      <c r="K6233" s="4">
        <v>100000000000000</v>
      </c>
      <c r="L6233" t="s">
        <v>38</v>
      </c>
      <c r="M6233" t="s">
        <v>24</v>
      </c>
      <c r="N6233" t="s">
        <v>10549</v>
      </c>
      <c r="O6233" t="s">
        <v>331</v>
      </c>
      <c r="P6233" t="s">
        <v>39</v>
      </c>
      <c r="Q6233" t="s">
        <v>6737</v>
      </c>
    </row>
    <row r="6234" spans="1:17" x14ac:dyDescent="0.25">
      <c r="A6234" t="s">
        <v>12953</v>
      </c>
      <c r="B6234" t="s">
        <v>44</v>
      </c>
      <c r="C6234">
        <v>1</v>
      </c>
      <c r="D6234" t="s">
        <v>18</v>
      </c>
      <c r="E6234" t="s">
        <v>42</v>
      </c>
      <c r="F6234" s="1">
        <v>0.72916666666666663</v>
      </c>
      <c r="G6234" t="s">
        <v>12955</v>
      </c>
      <c r="H6234" t="s">
        <v>38</v>
      </c>
      <c r="I6234">
        <v>60</v>
      </c>
      <c r="J6234">
        <v>44</v>
      </c>
      <c r="K6234" s="4">
        <v>1.1111110001111099E+44</v>
      </c>
      <c r="L6234" t="s">
        <v>12954</v>
      </c>
      <c r="M6234" t="s">
        <v>24</v>
      </c>
      <c r="N6234" t="s">
        <v>10549</v>
      </c>
      <c r="O6234" t="s">
        <v>331</v>
      </c>
      <c r="P6234" t="s">
        <v>45</v>
      </c>
      <c r="Q6234" t="s">
        <v>6738</v>
      </c>
    </row>
    <row r="6235" spans="1:17" x14ac:dyDescent="0.25">
      <c r="A6235" t="s">
        <v>12956</v>
      </c>
      <c r="B6235" t="s">
        <v>456</v>
      </c>
      <c r="C6235">
        <v>1</v>
      </c>
      <c r="D6235" t="s">
        <v>1189</v>
      </c>
      <c r="E6235" t="s">
        <v>33</v>
      </c>
      <c r="F6235" s="1">
        <v>0.60416666666666663</v>
      </c>
      <c r="G6235" t="s">
        <v>38</v>
      </c>
      <c r="H6235" t="s">
        <v>38</v>
      </c>
      <c r="I6235">
        <v>60</v>
      </c>
      <c r="J6235">
        <v>6</v>
      </c>
      <c r="K6235" s="4">
        <v>1.1111110001111099E+44</v>
      </c>
      <c r="L6235" t="s">
        <v>38</v>
      </c>
      <c r="N6235" t="s">
        <v>10549</v>
      </c>
      <c r="O6235" t="s">
        <v>331</v>
      </c>
      <c r="P6235" t="s">
        <v>45</v>
      </c>
      <c r="Q6235" t="s">
        <v>6739</v>
      </c>
    </row>
    <row r="6236" spans="1:17" x14ac:dyDescent="0.25">
      <c r="A6236" t="s">
        <v>12956</v>
      </c>
      <c r="B6236" t="s">
        <v>456</v>
      </c>
      <c r="C6236">
        <v>2</v>
      </c>
      <c r="D6236" t="s">
        <v>1189</v>
      </c>
      <c r="E6236" t="s">
        <v>33</v>
      </c>
      <c r="F6236" s="1">
        <v>0.64583333333333337</v>
      </c>
      <c r="G6236" t="s">
        <v>38</v>
      </c>
      <c r="H6236" t="s">
        <v>38</v>
      </c>
      <c r="I6236">
        <v>60</v>
      </c>
      <c r="J6236">
        <v>6</v>
      </c>
      <c r="K6236" s="4">
        <v>1.1111110001111099E+44</v>
      </c>
      <c r="L6236" t="s">
        <v>38</v>
      </c>
      <c r="N6236" t="s">
        <v>10549</v>
      </c>
      <c r="O6236" t="s">
        <v>331</v>
      </c>
      <c r="P6236" t="s">
        <v>45</v>
      </c>
      <c r="Q6236" t="s">
        <v>6740</v>
      </c>
    </row>
    <row r="6237" spans="1:17" x14ac:dyDescent="0.25">
      <c r="A6237" t="s">
        <v>12956</v>
      </c>
      <c r="B6237" t="s">
        <v>456</v>
      </c>
      <c r="C6237">
        <v>3</v>
      </c>
      <c r="D6237" t="s">
        <v>1189</v>
      </c>
      <c r="E6237" t="s">
        <v>42</v>
      </c>
      <c r="F6237" s="1">
        <v>0.5</v>
      </c>
      <c r="G6237" t="s">
        <v>38</v>
      </c>
      <c r="H6237" t="s">
        <v>38</v>
      </c>
      <c r="I6237">
        <v>60</v>
      </c>
      <c r="J6237">
        <v>6</v>
      </c>
      <c r="K6237" s="4">
        <v>1.1111110001111099E+44</v>
      </c>
      <c r="L6237" t="s">
        <v>38</v>
      </c>
      <c r="N6237" t="s">
        <v>10549</v>
      </c>
      <c r="O6237" t="s">
        <v>331</v>
      </c>
      <c r="P6237" t="s">
        <v>45</v>
      </c>
      <c r="Q6237" t="s">
        <v>6741</v>
      </c>
    </row>
    <row r="6238" spans="1:17" x14ac:dyDescent="0.25">
      <c r="A6238" t="s">
        <v>12956</v>
      </c>
      <c r="B6238" t="s">
        <v>456</v>
      </c>
      <c r="C6238">
        <v>4</v>
      </c>
      <c r="D6238" t="s">
        <v>1189</v>
      </c>
      <c r="E6238" t="s">
        <v>42</v>
      </c>
      <c r="F6238" s="1">
        <v>0.64583333333333337</v>
      </c>
      <c r="G6238" t="s">
        <v>38</v>
      </c>
      <c r="H6238" t="s">
        <v>38</v>
      </c>
      <c r="I6238">
        <v>60</v>
      </c>
      <c r="J6238">
        <v>7</v>
      </c>
      <c r="K6238" s="4">
        <v>1.1111110001111099E+44</v>
      </c>
      <c r="L6238" t="s">
        <v>38</v>
      </c>
      <c r="N6238" t="s">
        <v>10549</v>
      </c>
      <c r="O6238" t="s">
        <v>331</v>
      </c>
      <c r="P6238" t="s">
        <v>45</v>
      </c>
      <c r="Q6238" t="s">
        <v>6742</v>
      </c>
    </row>
    <row r="6239" spans="1:17" x14ac:dyDescent="0.25">
      <c r="A6239" t="s">
        <v>12956</v>
      </c>
      <c r="B6239" t="s">
        <v>456</v>
      </c>
      <c r="C6239">
        <v>5</v>
      </c>
      <c r="D6239" t="s">
        <v>1189</v>
      </c>
      <c r="E6239" t="s">
        <v>42</v>
      </c>
      <c r="F6239" s="1">
        <v>0.6875</v>
      </c>
      <c r="G6239" t="s">
        <v>38</v>
      </c>
      <c r="H6239" t="s">
        <v>38</v>
      </c>
      <c r="I6239">
        <v>60</v>
      </c>
      <c r="J6239">
        <v>7</v>
      </c>
      <c r="K6239" s="4">
        <v>1.1111110001111099E+44</v>
      </c>
      <c r="L6239" t="s">
        <v>38</v>
      </c>
      <c r="N6239" t="s">
        <v>10549</v>
      </c>
      <c r="O6239" t="s">
        <v>331</v>
      </c>
      <c r="P6239" t="s">
        <v>45</v>
      </c>
      <c r="Q6239" t="s">
        <v>6743</v>
      </c>
    </row>
    <row r="6240" spans="1:17" x14ac:dyDescent="0.25">
      <c r="A6240" t="s">
        <v>12956</v>
      </c>
      <c r="B6240" t="s">
        <v>456</v>
      </c>
      <c r="C6240">
        <v>6</v>
      </c>
      <c r="D6240" t="s">
        <v>1189</v>
      </c>
      <c r="E6240" t="s">
        <v>37</v>
      </c>
      <c r="F6240" s="1">
        <v>0.41666666666666669</v>
      </c>
      <c r="G6240" t="s">
        <v>38</v>
      </c>
      <c r="H6240" t="s">
        <v>38</v>
      </c>
      <c r="I6240">
        <v>60</v>
      </c>
      <c r="J6240">
        <v>2</v>
      </c>
      <c r="K6240" s="4">
        <v>1.11101100011111E+44</v>
      </c>
      <c r="L6240" t="s">
        <v>38</v>
      </c>
      <c r="N6240" t="s">
        <v>10549</v>
      </c>
      <c r="O6240" t="s">
        <v>331</v>
      </c>
      <c r="P6240" t="s">
        <v>45</v>
      </c>
      <c r="Q6240" t="s">
        <v>6744</v>
      </c>
    </row>
    <row r="6241" spans="1:17" x14ac:dyDescent="0.25">
      <c r="A6241" t="s">
        <v>12956</v>
      </c>
      <c r="B6241" t="s">
        <v>456</v>
      </c>
      <c r="C6241">
        <v>7</v>
      </c>
      <c r="D6241" t="s">
        <v>1189</v>
      </c>
      <c r="E6241" t="s">
        <v>37</v>
      </c>
      <c r="F6241" s="1">
        <v>0.45833333333333331</v>
      </c>
      <c r="G6241" t="s">
        <v>38</v>
      </c>
      <c r="H6241" t="s">
        <v>38</v>
      </c>
      <c r="I6241">
        <v>60</v>
      </c>
      <c r="J6241">
        <v>7</v>
      </c>
      <c r="K6241" s="4">
        <v>1.11101100011111E+44</v>
      </c>
      <c r="L6241" t="s">
        <v>38</v>
      </c>
      <c r="N6241" t="s">
        <v>10549</v>
      </c>
      <c r="O6241" t="s">
        <v>331</v>
      </c>
      <c r="P6241" t="s">
        <v>45</v>
      </c>
      <c r="Q6241" t="s">
        <v>6745</v>
      </c>
    </row>
    <row r="6242" spans="1:17" x14ac:dyDescent="0.25">
      <c r="A6242" t="s">
        <v>12956</v>
      </c>
      <c r="B6242" t="s">
        <v>456</v>
      </c>
      <c r="C6242">
        <v>8</v>
      </c>
      <c r="D6242" t="s">
        <v>1189</v>
      </c>
      <c r="E6242" t="s">
        <v>33</v>
      </c>
      <c r="F6242" s="1">
        <v>0.6875</v>
      </c>
      <c r="G6242" t="s">
        <v>38</v>
      </c>
      <c r="H6242" t="s">
        <v>38</v>
      </c>
      <c r="I6242">
        <v>60</v>
      </c>
      <c r="J6242">
        <v>4</v>
      </c>
      <c r="K6242" s="4">
        <v>1.1111110001111099E+44</v>
      </c>
      <c r="L6242" t="s">
        <v>38</v>
      </c>
      <c r="N6242" t="s">
        <v>10549</v>
      </c>
      <c r="O6242" t="s">
        <v>331</v>
      </c>
      <c r="P6242" t="s">
        <v>45</v>
      </c>
      <c r="Q6242" t="s">
        <v>6746</v>
      </c>
    </row>
    <row r="6243" spans="1:17" x14ac:dyDescent="0.25">
      <c r="A6243" t="s">
        <v>12956</v>
      </c>
      <c r="B6243" t="s">
        <v>456</v>
      </c>
      <c r="C6243">
        <v>9</v>
      </c>
      <c r="D6243" t="s">
        <v>1189</v>
      </c>
      <c r="E6243" t="s">
        <v>37</v>
      </c>
      <c r="F6243" s="1">
        <v>0.64583333333333337</v>
      </c>
      <c r="G6243" t="s">
        <v>38</v>
      </c>
      <c r="H6243" t="s">
        <v>38</v>
      </c>
      <c r="I6243">
        <v>60</v>
      </c>
      <c r="J6243">
        <v>6</v>
      </c>
      <c r="K6243" s="4">
        <v>1.11101100011111E+44</v>
      </c>
      <c r="L6243" t="s">
        <v>38</v>
      </c>
      <c r="N6243" t="s">
        <v>10549</v>
      </c>
      <c r="O6243" t="s">
        <v>331</v>
      </c>
      <c r="P6243" t="s">
        <v>45</v>
      </c>
      <c r="Q6243" t="s">
        <v>6747</v>
      </c>
    </row>
    <row r="6244" spans="1:17" x14ac:dyDescent="0.25">
      <c r="A6244" t="s">
        <v>12956</v>
      </c>
      <c r="B6244" t="s">
        <v>456</v>
      </c>
      <c r="C6244">
        <v>11</v>
      </c>
      <c r="D6244" t="s">
        <v>1189</v>
      </c>
      <c r="E6244" t="s">
        <v>37</v>
      </c>
      <c r="F6244" s="1">
        <v>0.58333333333333337</v>
      </c>
      <c r="G6244" t="s">
        <v>38</v>
      </c>
      <c r="H6244" t="s">
        <v>38</v>
      </c>
      <c r="I6244">
        <v>60</v>
      </c>
      <c r="J6244">
        <v>4</v>
      </c>
      <c r="K6244" s="4">
        <v>1.11101100011111E+44</v>
      </c>
      <c r="L6244" t="s">
        <v>38</v>
      </c>
      <c r="N6244" t="s">
        <v>10549</v>
      </c>
      <c r="O6244" t="s">
        <v>331</v>
      </c>
      <c r="P6244" t="s">
        <v>45</v>
      </c>
      <c r="Q6244" t="s">
        <v>6748</v>
      </c>
    </row>
    <row r="6245" spans="1:17" x14ac:dyDescent="0.25">
      <c r="A6245" t="s">
        <v>12956</v>
      </c>
      <c r="B6245" t="s">
        <v>243</v>
      </c>
      <c r="C6245">
        <v>1</v>
      </c>
      <c r="D6245" t="s">
        <v>1189</v>
      </c>
      <c r="E6245" t="s">
        <v>33</v>
      </c>
      <c r="F6245" s="1">
        <v>0.60416666666666663</v>
      </c>
      <c r="G6245" t="s">
        <v>38</v>
      </c>
      <c r="H6245" t="s">
        <v>38</v>
      </c>
      <c r="I6245">
        <v>60</v>
      </c>
      <c r="J6245">
        <v>0</v>
      </c>
      <c r="K6245" s="4">
        <v>1.1111110001111099E+44</v>
      </c>
      <c r="L6245" t="s">
        <v>38</v>
      </c>
      <c r="N6245" t="s">
        <v>10549</v>
      </c>
      <c r="O6245" t="s">
        <v>331</v>
      </c>
      <c r="P6245" t="s">
        <v>45</v>
      </c>
      <c r="Q6245" t="s">
        <v>6749</v>
      </c>
    </row>
    <row r="6246" spans="1:17" x14ac:dyDescent="0.25">
      <c r="A6246" t="s">
        <v>12956</v>
      </c>
      <c r="B6246" t="s">
        <v>243</v>
      </c>
      <c r="C6246">
        <v>2</v>
      </c>
      <c r="D6246" t="s">
        <v>1189</v>
      </c>
      <c r="E6246" t="s">
        <v>33</v>
      </c>
      <c r="F6246" s="1">
        <v>0.64583333333333337</v>
      </c>
      <c r="G6246" t="s">
        <v>38</v>
      </c>
      <c r="H6246" t="s">
        <v>38</v>
      </c>
      <c r="I6246">
        <v>60</v>
      </c>
      <c r="J6246">
        <v>0</v>
      </c>
      <c r="K6246" s="4">
        <v>1.1111110001111099E+44</v>
      </c>
      <c r="L6246" t="s">
        <v>38</v>
      </c>
      <c r="N6246" t="s">
        <v>10549</v>
      </c>
      <c r="O6246" t="s">
        <v>331</v>
      </c>
      <c r="P6246" t="s">
        <v>45</v>
      </c>
      <c r="Q6246" t="s">
        <v>6750</v>
      </c>
    </row>
    <row r="6247" spans="1:17" x14ac:dyDescent="0.25">
      <c r="A6247" t="s">
        <v>12956</v>
      </c>
      <c r="B6247" t="s">
        <v>243</v>
      </c>
      <c r="C6247">
        <v>3</v>
      </c>
      <c r="D6247" t="s">
        <v>1189</v>
      </c>
      <c r="E6247" t="s">
        <v>42</v>
      </c>
      <c r="F6247" s="1">
        <v>0.5</v>
      </c>
      <c r="G6247" t="s">
        <v>38</v>
      </c>
      <c r="H6247" t="s">
        <v>38</v>
      </c>
      <c r="I6247">
        <v>60</v>
      </c>
      <c r="J6247">
        <v>0</v>
      </c>
      <c r="K6247" s="4">
        <v>1.1111110001111099E+44</v>
      </c>
      <c r="L6247" t="s">
        <v>38</v>
      </c>
      <c r="N6247" t="s">
        <v>10549</v>
      </c>
      <c r="O6247" t="s">
        <v>331</v>
      </c>
      <c r="P6247" t="s">
        <v>45</v>
      </c>
      <c r="Q6247" t="s">
        <v>6751</v>
      </c>
    </row>
    <row r="6248" spans="1:17" x14ac:dyDescent="0.25">
      <c r="A6248" t="s">
        <v>12956</v>
      </c>
      <c r="B6248" t="s">
        <v>243</v>
      </c>
      <c r="C6248">
        <v>4</v>
      </c>
      <c r="D6248" t="s">
        <v>1189</v>
      </c>
      <c r="E6248" t="s">
        <v>42</v>
      </c>
      <c r="F6248" s="1">
        <v>0.64583333333333337</v>
      </c>
      <c r="G6248" t="s">
        <v>38</v>
      </c>
      <c r="H6248" t="s">
        <v>38</v>
      </c>
      <c r="I6248">
        <v>60</v>
      </c>
      <c r="J6248">
        <v>1</v>
      </c>
      <c r="K6248" s="4">
        <v>1.1111110001111099E+44</v>
      </c>
      <c r="L6248" t="s">
        <v>38</v>
      </c>
      <c r="N6248" t="s">
        <v>10549</v>
      </c>
      <c r="O6248" t="s">
        <v>331</v>
      </c>
      <c r="P6248" t="s">
        <v>45</v>
      </c>
      <c r="Q6248" t="s">
        <v>6752</v>
      </c>
    </row>
    <row r="6249" spans="1:17" x14ac:dyDescent="0.25">
      <c r="A6249" t="s">
        <v>12956</v>
      </c>
      <c r="B6249" t="s">
        <v>243</v>
      </c>
      <c r="C6249">
        <v>5</v>
      </c>
      <c r="D6249" t="s">
        <v>1189</v>
      </c>
      <c r="E6249" t="s">
        <v>42</v>
      </c>
      <c r="F6249" s="1">
        <v>0.6875</v>
      </c>
      <c r="G6249" t="s">
        <v>38</v>
      </c>
      <c r="H6249" t="s">
        <v>38</v>
      </c>
      <c r="I6249">
        <v>60</v>
      </c>
      <c r="J6249">
        <v>1</v>
      </c>
      <c r="K6249" s="4">
        <v>1.1111110001111099E+44</v>
      </c>
      <c r="L6249" t="s">
        <v>38</v>
      </c>
      <c r="N6249" t="s">
        <v>10549</v>
      </c>
      <c r="O6249" t="s">
        <v>331</v>
      </c>
      <c r="P6249" t="s">
        <v>45</v>
      </c>
      <c r="Q6249" t="s">
        <v>6753</v>
      </c>
    </row>
    <row r="6250" spans="1:17" x14ac:dyDescent="0.25">
      <c r="A6250" t="s">
        <v>12956</v>
      </c>
      <c r="B6250" t="s">
        <v>243</v>
      </c>
      <c r="C6250">
        <v>6</v>
      </c>
      <c r="D6250" t="s">
        <v>1189</v>
      </c>
      <c r="E6250" t="s">
        <v>37</v>
      </c>
      <c r="F6250" s="1">
        <v>0.41666666666666669</v>
      </c>
      <c r="G6250" t="s">
        <v>38</v>
      </c>
      <c r="H6250" t="s">
        <v>38</v>
      </c>
      <c r="I6250">
        <v>60</v>
      </c>
      <c r="J6250">
        <v>3</v>
      </c>
      <c r="K6250" s="4">
        <v>1.11101100011111E+44</v>
      </c>
      <c r="L6250" t="s">
        <v>38</v>
      </c>
      <c r="N6250" t="s">
        <v>10549</v>
      </c>
      <c r="O6250" t="s">
        <v>331</v>
      </c>
      <c r="P6250" t="s">
        <v>45</v>
      </c>
      <c r="Q6250" t="s">
        <v>6754</v>
      </c>
    </row>
    <row r="6251" spans="1:17" x14ac:dyDescent="0.25">
      <c r="A6251" t="s">
        <v>12956</v>
      </c>
      <c r="B6251" t="s">
        <v>243</v>
      </c>
      <c r="C6251">
        <v>7</v>
      </c>
      <c r="D6251" t="s">
        <v>1189</v>
      </c>
      <c r="E6251" t="s">
        <v>37</v>
      </c>
      <c r="F6251" s="1">
        <v>0.45833333333333331</v>
      </c>
      <c r="G6251" t="s">
        <v>38</v>
      </c>
      <c r="H6251" t="s">
        <v>38</v>
      </c>
      <c r="I6251">
        <v>60</v>
      </c>
      <c r="J6251">
        <v>1</v>
      </c>
      <c r="K6251" s="4">
        <v>1.11101100011111E+44</v>
      </c>
      <c r="L6251" t="s">
        <v>38</v>
      </c>
      <c r="N6251" t="s">
        <v>10549</v>
      </c>
      <c r="O6251" t="s">
        <v>331</v>
      </c>
      <c r="P6251" t="s">
        <v>45</v>
      </c>
      <c r="Q6251" t="s">
        <v>6755</v>
      </c>
    </row>
    <row r="6252" spans="1:17" x14ac:dyDescent="0.25">
      <c r="A6252" t="s">
        <v>12956</v>
      </c>
      <c r="B6252" t="s">
        <v>243</v>
      </c>
      <c r="C6252">
        <v>9</v>
      </c>
      <c r="D6252" t="s">
        <v>1189</v>
      </c>
      <c r="E6252" t="s">
        <v>37</v>
      </c>
      <c r="F6252" s="1">
        <v>0.64583333333333337</v>
      </c>
      <c r="G6252" t="s">
        <v>38</v>
      </c>
      <c r="H6252" t="s">
        <v>38</v>
      </c>
      <c r="I6252">
        <v>60</v>
      </c>
      <c r="J6252">
        <v>0</v>
      </c>
      <c r="K6252" s="4">
        <v>1.11101100011111E+44</v>
      </c>
      <c r="L6252" t="s">
        <v>38</v>
      </c>
      <c r="N6252" t="s">
        <v>10549</v>
      </c>
      <c r="O6252" t="s">
        <v>331</v>
      </c>
      <c r="P6252" t="s">
        <v>45</v>
      </c>
      <c r="Q6252" t="s">
        <v>6756</v>
      </c>
    </row>
    <row r="6253" spans="1:17" x14ac:dyDescent="0.25">
      <c r="A6253" t="s">
        <v>12956</v>
      </c>
      <c r="B6253" t="s">
        <v>243</v>
      </c>
      <c r="C6253">
        <v>11</v>
      </c>
      <c r="D6253" t="s">
        <v>1189</v>
      </c>
      <c r="E6253" t="s">
        <v>37</v>
      </c>
      <c r="F6253" s="1">
        <v>0.58333333333333337</v>
      </c>
      <c r="G6253" t="s">
        <v>38</v>
      </c>
      <c r="H6253" t="s">
        <v>38</v>
      </c>
      <c r="I6253">
        <v>60</v>
      </c>
      <c r="J6253">
        <v>0</v>
      </c>
      <c r="K6253" s="4">
        <v>1.11101100011111E+44</v>
      </c>
      <c r="L6253" t="s">
        <v>38</v>
      </c>
      <c r="N6253" t="s">
        <v>10549</v>
      </c>
      <c r="O6253" t="s">
        <v>331</v>
      </c>
      <c r="P6253" t="s">
        <v>45</v>
      </c>
      <c r="Q6253" t="s">
        <v>6757</v>
      </c>
    </row>
    <row r="6254" spans="1:17" x14ac:dyDescent="0.25">
      <c r="A6254" t="s">
        <v>12956</v>
      </c>
      <c r="B6254" t="s">
        <v>437</v>
      </c>
      <c r="C6254">
        <v>1</v>
      </c>
      <c r="D6254" t="s">
        <v>1189</v>
      </c>
      <c r="E6254" t="s">
        <v>33</v>
      </c>
      <c r="F6254" s="1">
        <v>0.60416666666666663</v>
      </c>
      <c r="G6254" t="s">
        <v>38</v>
      </c>
      <c r="H6254" t="s">
        <v>38</v>
      </c>
      <c r="I6254">
        <v>60</v>
      </c>
      <c r="J6254">
        <v>0</v>
      </c>
      <c r="K6254" s="4">
        <v>1.1111110001111099E+44</v>
      </c>
      <c r="L6254" t="s">
        <v>38</v>
      </c>
      <c r="N6254" t="s">
        <v>10549</v>
      </c>
      <c r="O6254" t="s">
        <v>331</v>
      </c>
      <c r="P6254" t="s">
        <v>45</v>
      </c>
      <c r="Q6254" t="s">
        <v>6758</v>
      </c>
    </row>
    <row r="6255" spans="1:17" x14ac:dyDescent="0.25">
      <c r="A6255" t="s">
        <v>12956</v>
      </c>
      <c r="B6255" t="s">
        <v>437</v>
      </c>
      <c r="C6255">
        <v>2</v>
      </c>
      <c r="D6255" t="s">
        <v>1189</v>
      </c>
      <c r="E6255" t="s">
        <v>33</v>
      </c>
      <c r="F6255" s="1">
        <v>0.64583333333333337</v>
      </c>
      <c r="G6255" t="s">
        <v>38</v>
      </c>
      <c r="H6255" t="s">
        <v>38</v>
      </c>
      <c r="I6255">
        <v>60</v>
      </c>
      <c r="J6255">
        <v>1</v>
      </c>
      <c r="K6255" s="4">
        <v>1.1111110001111099E+44</v>
      </c>
      <c r="L6255" t="s">
        <v>38</v>
      </c>
      <c r="N6255" t="s">
        <v>10549</v>
      </c>
      <c r="O6255" t="s">
        <v>331</v>
      </c>
      <c r="P6255" t="s">
        <v>45</v>
      </c>
      <c r="Q6255" t="s">
        <v>6759</v>
      </c>
    </row>
    <row r="6256" spans="1:17" x14ac:dyDescent="0.25">
      <c r="A6256" t="s">
        <v>12956</v>
      </c>
      <c r="B6256" t="s">
        <v>437</v>
      </c>
      <c r="C6256">
        <v>3</v>
      </c>
      <c r="D6256" t="s">
        <v>1189</v>
      </c>
      <c r="E6256" t="s">
        <v>42</v>
      </c>
      <c r="F6256" s="1">
        <v>0.5</v>
      </c>
      <c r="G6256" t="s">
        <v>38</v>
      </c>
      <c r="H6256" t="s">
        <v>38</v>
      </c>
      <c r="I6256">
        <v>60</v>
      </c>
      <c r="J6256">
        <v>0</v>
      </c>
      <c r="K6256" s="4">
        <v>1.1111110001111099E+44</v>
      </c>
      <c r="L6256" t="s">
        <v>38</v>
      </c>
      <c r="N6256" t="s">
        <v>10549</v>
      </c>
      <c r="O6256" t="s">
        <v>331</v>
      </c>
      <c r="P6256" t="s">
        <v>45</v>
      </c>
      <c r="Q6256" t="s">
        <v>6760</v>
      </c>
    </row>
    <row r="6257" spans="1:17" x14ac:dyDescent="0.25">
      <c r="A6257" t="s">
        <v>12956</v>
      </c>
      <c r="B6257" t="s">
        <v>437</v>
      </c>
      <c r="C6257">
        <v>4</v>
      </c>
      <c r="D6257" t="s">
        <v>1189</v>
      </c>
      <c r="E6257" t="s">
        <v>42</v>
      </c>
      <c r="F6257" s="1">
        <v>0.64583333333333337</v>
      </c>
      <c r="G6257" t="s">
        <v>38</v>
      </c>
      <c r="H6257" t="s">
        <v>38</v>
      </c>
      <c r="I6257">
        <v>60</v>
      </c>
      <c r="J6257">
        <v>0</v>
      </c>
      <c r="K6257" s="4">
        <v>1.1111110001111099E+44</v>
      </c>
      <c r="L6257" t="s">
        <v>38</v>
      </c>
      <c r="N6257" t="s">
        <v>10549</v>
      </c>
      <c r="O6257" t="s">
        <v>331</v>
      </c>
      <c r="P6257" t="s">
        <v>45</v>
      </c>
      <c r="Q6257" t="s">
        <v>6761</v>
      </c>
    </row>
    <row r="6258" spans="1:17" x14ac:dyDescent="0.25">
      <c r="A6258" t="s">
        <v>12956</v>
      </c>
      <c r="B6258" t="s">
        <v>437</v>
      </c>
      <c r="C6258">
        <v>5</v>
      </c>
      <c r="D6258" t="s">
        <v>1189</v>
      </c>
      <c r="E6258" t="s">
        <v>42</v>
      </c>
      <c r="F6258" s="1">
        <v>0.6875</v>
      </c>
      <c r="G6258" t="s">
        <v>38</v>
      </c>
      <c r="H6258" t="s">
        <v>38</v>
      </c>
      <c r="I6258">
        <v>60</v>
      </c>
      <c r="J6258">
        <v>0</v>
      </c>
      <c r="K6258" s="4">
        <v>1.1111110001111099E+44</v>
      </c>
      <c r="L6258" t="s">
        <v>38</v>
      </c>
      <c r="N6258" t="s">
        <v>10549</v>
      </c>
      <c r="O6258" t="s">
        <v>331</v>
      </c>
      <c r="P6258" t="s">
        <v>45</v>
      </c>
      <c r="Q6258" t="s">
        <v>6762</v>
      </c>
    </row>
    <row r="6259" spans="1:17" x14ac:dyDescent="0.25">
      <c r="A6259" t="s">
        <v>12956</v>
      </c>
      <c r="B6259" t="s">
        <v>437</v>
      </c>
      <c r="C6259">
        <v>6</v>
      </c>
      <c r="D6259" t="s">
        <v>1189</v>
      </c>
      <c r="E6259" t="s">
        <v>37</v>
      </c>
      <c r="F6259" s="1">
        <v>0.41666666666666669</v>
      </c>
      <c r="G6259" t="s">
        <v>38</v>
      </c>
      <c r="H6259" t="s">
        <v>38</v>
      </c>
      <c r="I6259">
        <v>60</v>
      </c>
      <c r="J6259">
        <v>0</v>
      </c>
      <c r="K6259" s="4">
        <v>1.11101100011111E+44</v>
      </c>
      <c r="L6259" t="s">
        <v>38</v>
      </c>
      <c r="N6259" t="s">
        <v>10549</v>
      </c>
      <c r="O6259" t="s">
        <v>331</v>
      </c>
      <c r="P6259" t="s">
        <v>45</v>
      </c>
      <c r="Q6259" t="s">
        <v>6763</v>
      </c>
    </row>
    <row r="6260" spans="1:17" x14ac:dyDescent="0.25">
      <c r="A6260" t="s">
        <v>12956</v>
      </c>
      <c r="B6260" t="s">
        <v>437</v>
      </c>
      <c r="C6260">
        <v>7</v>
      </c>
      <c r="D6260" t="s">
        <v>1189</v>
      </c>
      <c r="E6260" t="s">
        <v>37</v>
      </c>
      <c r="F6260" s="1">
        <v>0.45833333333333331</v>
      </c>
      <c r="G6260" t="s">
        <v>38</v>
      </c>
      <c r="H6260" t="s">
        <v>38</v>
      </c>
      <c r="I6260">
        <v>60</v>
      </c>
      <c r="J6260">
        <v>0</v>
      </c>
      <c r="K6260" s="4">
        <v>1.11101100011111E+44</v>
      </c>
      <c r="L6260" t="s">
        <v>38</v>
      </c>
      <c r="N6260" t="s">
        <v>10549</v>
      </c>
      <c r="O6260" t="s">
        <v>331</v>
      </c>
      <c r="P6260" t="s">
        <v>45</v>
      </c>
      <c r="Q6260" t="s">
        <v>6764</v>
      </c>
    </row>
    <row r="6261" spans="1:17" x14ac:dyDescent="0.25">
      <c r="A6261" t="s">
        <v>12956</v>
      </c>
      <c r="B6261" t="s">
        <v>437</v>
      </c>
      <c r="C6261">
        <v>9</v>
      </c>
      <c r="D6261" t="s">
        <v>1189</v>
      </c>
      <c r="E6261" t="s">
        <v>37</v>
      </c>
      <c r="F6261" s="1">
        <v>0.64583333333333337</v>
      </c>
      <c r="G6261" t="s">
        <v>38</v>
      </c>
      <c r="H6261" t="s">
        <v>38</v>
      </c>
      <c r="I6261">
        <v>60</v>
      </c>
      <c r="J6261">
        <v>0</v>
      </c>
      <c r="K6261" s="4">
        <v>1.11101100011111E+44</v>
      </c>
      <c r="L6261" t="s">
        <v>38</v>
      </c>
      <c r="N6261" t="s">
        <v>10549</v>
      </c>
      <c r="O6261" t="s">
        <v>331</v>
      </c>
      <c r="P6261" t="s">
        <v>45</v>
      </c>
      <c r="Q6261" t="s">
        <v>6765</v>
      </c>
    </row>
    <row r="6262" spans="1:17" x14ac:dyDescent="0.25">
      <c r="A6262" t="s">
        <v>12956</v>
      </c>
      <c r="B6262" t="s">
        <v>437</v>
      </c>
      <c r="C6262">
        <v>11</v>
      </c>
      <c r="D6262" t="s">
        <v>1189</v>
      </c>
      <c r="E6262" t="s">
        <v>37</v>
      </c>
      <c r="F6262" s="1">
        <v>0.58333333333333337</v>
      </c>
      <c r="G6262" t="s">
        <v>38</v>
      </c>
      <c r="H6262" t="s">
        <v>38</v>
      </c>
      <c r="I6262">
        <v>60</v>
      </c>
      <c r="J6262">
        <v>0</v>
      </c>
      <c r="K6262" s="4">
        <v>1.11101100011111E+44</v>
      </c>
      <c r="L6262" t="s">
        <v>38</v>
      </c>
      <c r="N6262" t="s">
        <v>10549</v>
      </c>
      <c r="O6262" t="s">
        <v>331</v>
      </c>
      <c r="P6262" t="s">
        <v>45</v>
      </c>
      <c r="Q6262" t="s">
        <v>6766</v>
      </c>
    </row>
    <row r="6263" spans="1:17" x14ac:dyDescent="0.25">
      <c r="A6263" t="s">
        <v>12956</v>
      </c>
      <c r="B6263" t="s">
        <v>765</v>
      </c>
      <c r="C6263">
        <v>1</v>
      </c>
      <c r="D6263" t="s">
        <v>1189</v>
      </c>
      <c r="E6263" t="s">
        <v>33</v>
      </c>
      <c r="F6263" s="1">
        <v>0.60416666666666663</v>
      </c>
      <c r="G6263" t="s">
        <v>38</v>
      </c>
      <c r="H6263" t="s">
        <v>38</v>
      </c>
      <c r="I6263">
        <v>60</v>
      </c>
      <c r="J6263">
        <v>0</v>
      </c>
      <c r="K6263" s="4">
        <v>1.1111110001111099E+44</v>
      </c>
      <c r="L6263" t="s">
        <v>38</v>
      </c>
      <c r="N6263" t="s">
        <v>10549</v>
      </c>
      <c r="O6263" t="s">
        <v>331</v>
      </c>
      <c r="P6263" t="s">
        <v>45</v>
      </c>
      <c r="Q6263" t="s">
        <v>6767</v>
      </c>
    </row>
    <row r="6264" spans="1:17" x14ac:dyDescent="0.25">
      <c r="A6264" t="s">
        <v>12956</v>
      </c>
      <c r="B6264" t="s">
        <v>765</v>
      </c>
      <c r="C6264">
        <v>2</v>
      </c>
      <c r="D6264" t="s">
        <v>1189</v>
      </c>
      <c r="E6264" t="s">
        <v>33</v>
      </c>
      <c r="F6264" s="1">
        <v>0.64583333333333337</v>
      </c>
      <c r="G6264" t="s">
        <v>38</v>
      </c>
      <c r="H6264" t="s">
        <v>38</v>
      </c>
      <c r="I6264">
        <v>60</v>
      </c>
      <c r="J6264">
        <v>0</v>
      </c>
      <c r="K6264" s="4">
        <v>1.1111110001111099E+44</v>
      </c>
      <c r="L6264" t="s">
        <v>38</v>
      </c>
      <c r="N6264" t="s">
        <v>10549</v>
      </c>
      <c r="O6264" t="s">
        <v>331</v>
      </c>
      <c r="P6264" t="s">
        <v>45</v>
      </c>
      <c r="Q6264" t="s">
        <v>6768</v>
      </c>
    </row>
    <row r="6265" spans="1:17" x14ac:dyDescent="0.25">
      <c r="A6265" t="s">
        <v>12956</v>
      </c>
      <c r="B6265" t="s">
        <v>765</v>
      </c>
      <c r="C6265">
        <v>3</v>
      </c>
      <c r="D6265" t="s">
        <v>1189</v>
      </c>
      <c r="E6265" t="s">
        <v>42</v>
      </c>
      <c r="F6265" s="1">
        <v>0.5</v>
      </c>
      <c r="G6265" t="s">
        <v>38</v>
      </c>
      <c r="H6265" t="s">
        <v>38</v>
      </c>
      <c r="I6265">
        <v>60</v>
      </c>
      <c r="J6265">
        <v>0</v>
      </c>
      <c r="K6265" s="4">
        <v>1.1111110001111099E+44</v>
      </c>
      <c r="L6265" t="s">
        <v>38</v>
      </c>
      <c r="N6265" t="s">
        <v>10549</v>
      </c>
      <c r="O6265" t="s">
        <v>331</v>
      </c>
      <c r="P6265" t="s">
        <v>45</v>
      </c>
      <c r="Q6265" t="s">
        <v>6769</v>
      </c>
    </row>
    <row r="6266" spans="1:17" x14ac:dyDescent="0.25">
      <c r="A6266" t="s">
        <v>12956</v>
      </c>
      <c r="B6266" t="s">
        <v>765</v>
      </c>
      <c r="C6266">
        <v>4</v>
      </c>
      <c r="D6266" t="s">
        <v>1189</v>
      </c>
      <c r="E6266" t="s">
        <v>42</v>
      </c>
      <c r="F6266" s="1">
        <v>0.64583333333333337</v>
      </c>
      <c r="G6266" t="s">
        <v>38</v>
      </c>
      <c r="H6266" t="s">
        <v>38</v>
      </c>
      <c r="I6266">
        <v>60</v>
      </c>
      <c r="J6266">
        <v>0</v>
      </c>
      <c r="K6266" s="4">
        <v>1.1111110001111099E+44</v>
      </c>
      <c r="L6266" t="s">
        <v>38</v>
      </c>
      <c r="N6266" t="s">
        <v>10549</v>
      </c>
      <c r="O6266" t="s">
        <v>331</v>
      </c>
      <c r="P6266" t="s">
        <v>45</v>
      </c>
      <c r="Q6266" t="s">
        <v>6770</v>
      </c>
    </row>
    <row r="6267" spans="1:17" x14ac:dyDescent="0.25">
      <c r="A6267" t="s">
        <v>12956</v>
      </c>
      <c r="B6267" t="s">
        <v>765</v>
      </c>
      <c r="C6267">
        <v>5</v>
      </c>
      <c r="D6267" t="s">
        <v>1189</v>
      </c>
      <c r="E6267" t="s">
        <v>42</v>
      </c>
      <c r="F6267" s="1">
        <v>0.6875</v>
      </c>
      <c r="G6267" t="s">
        <v>38</v>
      </c>
      <c r="H6267" t="s">
        <v>38</v>
      </c>
      <c r="I6267">
        <v>60</v>
      </c>
      <c r="J6267">
        <v>1</v>
      </c>
      <c r="K6267" s="4">
        <v>1.1111110001111099E+44</v>
      </c>
      <c r="L6267" t="s">
        <v>38</v>
      </c>
      <c r="N6267" t="s">
        <v>10549</v>
      </c>
      <c r="O6267" t="s">
        <v>331</v>
      </c>
      <c r="P6267" t="s">
        <v>45</v>
      </c>
      <c r="Q6267" t="s">
        <v>6771</v>
      </c>
    </row>
    <row r="6268" spans="1:17" x14ac:dyDescent="0.25">
      <c r="A6268" t="s">
        <v>12956</v>
      </c>
      <c r="B6268" t="s">
        <v>765</v>
      </c>
      <c r="C6268">
        <v>6</v>
      </c>
      <c r="D6268" t="s">
        <v>1189</v>
      </c>
      <c r="E6268" t="s">
        <v>37</v>
      </c>
      <c r="F6268" s="1">
        <v>0.41666666666666669</v>
      </c>
      <c r="G6268" t="s">
        <v>38</v>
      </c>
      <c r="H6268" t="s">
        <v>38</v>
      </c>
      <c r="I6268">
        <v>60</v>
      </c>
      <c r="J6268">
        <v>0</v>
      </c>
      <c r="K6268" s="4">
        <v>1.11101100011111E+44</v>
      </c>
      <c r="L6268" t="s">
        <v>38</v>
      </c>
      <c r="N6268" t="s">
        <v>10549</v>
      </c>
      <c r="O6268" t="s">
        <v>331</v>
      </c>
      <c r="P6268" t="s">
        <v>45</v>
      </c>
      <c r="Q6268" t="s">
        <v>6772</v>
      </c>
    </row>
    <row r="6269" spans="1:17" x14ac:dyDescent="0.25">
      <c r="A6269" t="s">
        <v>12956</v>
      </c>
      <c r="B6269" t="s">
        <v>765</v>
      </c>
      <c r="C6269">
        <v>7</v>
      </c>
      <c r="D6269" t="s">
        <v>1189</v>
      </c>
      <c r="E6269" t="s">
        <v>37</v>
      </c>
      <c r="F6269" s="1">
        <v>0.45833333333333331</v>
      </c>
      <c r="G6269" t="s">
        <v>38</v>
      </c>
      <c r="H6269" t="s">
        <v>38</v>
      </c>
      <c r="I6269">
        <v>60</v>
      </c>
      <c r="J6269">
        <v>0</v>
      </c>
      <c r="K6269" s="4">
        <v>1.11101100011111E+44</v>
      </c>
      <c r="L6269" t="s">
        <v>38</v>
      </c>
      <c r="N6269" t="s">
        <v>10549</v>
      </c>
      <c r="O6269" t="s">
        <v>331</v>
      </c>
      <c r="P6269" t="s">
        <v>45</v>
      </c>
      <c r="Q6269" t="s">
        <v>6773</v>
      </c>
    </row>
    <row r="6270" spans="1:17" x14ac:dyDescent="0.25">
      <c r="A6270" t="s">
        <v>12956</v>
      </c>
      <c r="B6270" t="s">
        <v>765</v>
      </c>
      <c r="C6270">
        <v>9</v>
      </c>
      <c r="D6270" t="s">
        <v>1189</v>
      </c>
      <c r="E6270" t="s">
        <v>37</v>
      </c>
      <c r="F6270" s="1">
        <v>0.64583333333333337</v>
      </c>
      <c r="G6270" t="s">
        <v>38</v>
      </c>
      <c r="H6270" t="s">
        <v>38</v>
      </c>
      <c r="I6270">
        <v>60</v>
      </c>
      <c r="J6270">
        <v>0</v>
      </c>
      <c r="K6270" s="4">
        <v>1.11101100011111E+44</v>
      </c>
      <c r="L6270" t="s">
        <v>38</v>
      </c>
      <c r="N6270" t="s">
        <v>10549</v>
      </c>
      <c r="O6270" t="s">
        <v>331</v>
      </c>
      <c r="P6270" t="s">
        <v>45</v>
      </c>
      <c r="Q6270" t="s">
        <v>6774</v>
      </c>
    </row>
    <row r="6271" spans="1:17" x14ac:dyDescent="0.25">
      <c r="A6271" t="s">
        <v>12956</v>
      </c>
      <c r="B6271" t="s">
        <v>765</v>
      </c>
      <c r="C6271">
        <v>11</v>
      </c>
      <c r="D6271" t="s">
        <v>1189</v>
      </c>
      <c r="E6271" t="s">
        <v>37</v>
      </c>
      <c r="F6271" s="1">
        <v>0.58333333333333337</v>
      </c>
      <c r="G6271" t="s">
        <v>38</v>
      </c>
      <c r="H6271" t="s">
        <v>38</v>
      </c>
      <c r="I6271">
        <v>60</v>
      </c>
      <c r="J6271">
        <v>0</v>
      </c>
      <c r="K6271" s="4">
        <v>1.11101100011111E+44</v>
      </c>
      <c r="L6271" t="s">
        <v>38</v>
      </c>
      <c r="N6271" t="s">
        <v>10549</v>
      </c>
      <c r="O6271" t="s">
        <v>331</v>
      </c>
      <c r="P6271" t="s">
        <v>45</v>
      </c>
      <c r="Q6271" t="s">
        <v>6775</v>
      </c>
    </row>
    <row r="6272" spans="1:17" x14ac:dyDescent="0.25">
      <c r="A6272" t="s">
        <v>12957</v>
      </c>
      <c r="B6272" t="s">
        <v>17</v>
      </c>
      <c r="C6272">
        <v>1</v>
      </c>
      <c r="D6272" t="s">
        <v>18</v>
      </c>
      <c r="E6272" t="s">
        <v>19</v>
      </c>
      <c r="F6272" s="1">
        <v>0.5</v>
      </c>
      <c r="G6272" t="s">
        <v>9242</v>
      </c>
      <c r="H6272" t="s">
        <v>12958</v>
      </c>
      <c r="I6272">
        <v>60</v>
      </c>
      <c r="J6272">
        <v>65</v>
      </c>
      <c r="K6272" s="4">
        <v>1.1111010001111099E+44</v>
      </c>
      <c r="L6272" t="s">
        <v>12959</v>
      </c>
      <c r="M6272" t="s">
        <v>24</v>
      </c>
      <c r="N6272" t="s">
        <v>10549</v>
      </c>
      <c r="O6272" t="s">
        <v>25</v>
      </c>
      <c r="P6272" t="s">
        <v>20</v>
      </c>
      <c r="Q6272" t="s">
        <v>6776</v>
      </c>
    </row>
    <row r="6273" spans="1:17" x14ac:dyDescent="0.25">
      <c r="A6273" t="s">
        <v>12957</v>
      </c>
      <c r="B6273" t="s">
        <v>28</v>
      </c>
      <c r="C6273">
        <v>1</v>
      </c>
      <c r="D6273" t="s">
        <v>18</v>
      </c>
      <c r="E6273" t="s">
        <v>33</v>
      </c>
      <c r="F6273" s="1">
        <v>0.54166666666666663</v>
      </c>
      <c r="G6273" t="s">
        <v>9242</v>
      </c>
      <c r="H6273" t="s">
        <v>12960</v>
      </c>
      <c r="I6273">
        <v>60</v>
      </c>
      <c r="J6273">
        <v>65</v>
      </c>
      <c r="K6273" s="4">
        <v>1.1111110001111099E+44</v>
      </c>
      <c r="L6273" t="s">
        <v>12959</v>
      </c>
      <c r="M6273" t="s">
        <v>24</v>
      </c>
      <c r="N6273" t="s">
        <v>10549</v>
      </c>
      <c r="O6273" t="s">
        <v>25</v>
      </c>
      <c r="P6273" t="s">
        <v>20</v>
      </c>
      <c r="Q6273" t="s">
        <v>6777</v>
      </c>
    </row>
    <row r="6274" spans="1:17" x14ac:dyDescent="0.25">
      <c r="A6274" t="s">
        <v>12957</v>
      </c>
      <c r="B6274" t="s">
        <v>32</v>
      </c>
      <c r="C6274">
        <v>1</v>
      </c>
      <c r="D6274" t="s">
        <v>18</v>
      </c>
      <c r="E6274" t="s">
        <v>42</v>
      </c>
      <c r="F6274" s="1">
        <v>0.54166666666666663</v>
      </c>
      <c r="G6274" t="s">
        <v>9358</v>
      </c>
      <c r="H6274" t="s">
        <v>12961</v>
      </c>
      <c r="I6274">
        <v>60</v>
      </c>
      <c r="J6274">
        <v>65</v>
      </c>
      <c r="K6274" s="4">
        <v>1.1111010001101101E+44</v>
      </c>
      <c r="L6274" t="s">
        <v>12959</v>
      </c>
      <c r="M6274" t="s">
        <v>24</v>
      </c>
      <c r="N6274" t="s">
        <v>10549</v>
      </c>
      <c r="O6274" t="s">
        <v>25</v>
      </c>
      <c r="P6274" t="s">
        <v>20</v>
      </c>
      <c r="Q6274" t="s">
        <v>6778</v>
      </c>
    </row>
    <row r="6275" spans="1:17" x14ac:dyDescent="0.25">
      <c r="A6275" t="s">
        <v>12957</v>
      </c>
      <c r="B6275" t="s">
        <v>36</v>
      </c>
      <c r="C6275">
        <v>1</v>
      </c>
      <c r="D6275" t="s">
        <v>18</v>
      </c>
      <c r="E6275" t="s">
        <v>42</v>
      </c>
      <c r="F6275" s="1">
        <v>0.54166666666666663</v>
      </c>
      <c r="G6275" t="s">
        <v>9358</v>
      </c>
      <c r="H6275" t="s">
        <v>38</v>
      </c>
      <c r="I6275">
        <v>60</v>
      </c>
      <c r="J6275">
        <v>65</v>
      </c>
      <c r="K6275" s="4">
        <v>9.9999999999999994E+38</v>
      </c>
      <c r="L6275" t="s">
        <v>38</v>
      </c>
      <c r="M6275" t="s">
        <v>24</v>
      </c>
      <c r="N6275" t="s">
        <v>10549</v>
      </c>
      <c r="O6275" t="s">
        <v>25</v>
      </c>
      <c r="P6275" t="s">
        <v>39</v>
      </c>
      <c r="Q6275" t="s">
        <v>6779</v>
      </c>
    </row>
    <row r="6276" spans="1:17" x14ac:dyDescent="0.25">
      <c r="A6276" t="s">
        <v>12957</v>
      </c>
      <c r="B6276" t="s">
        <v>41</v>
      </c>
      <c r="C6276">
        <v>1</v>
      </c>
      <c r="D6276" t="s">
        <v>18</v>
      </c>
      <c r="E6276" t="s">
        <v>42</v>
      </c>
      <c r="F6276" s="1">
        <v>0.54166666666666663</v>
      </c>
      <c r="G6276" t="s">
        <v>9358</v>
      </c>
      <c r="H6276" t="s">
        <v>38</v>
      </c>
      <c r="I6276">
        <v>60</v>
      </c>
      <c r="J6276">
        <v>65</v>
      </c>
      <c r="K6276" s="4">
        <v>1.0000000000000001E+32</v>
      </c>
      <c r="L6276" t="s">
        <v>38</v>
      </c>
      <c r="M6276" t="s">
        <v>24</v>
      </c>
      <c r="N6276" t="s">
        <v>10549</v>
      </c>
      <c r="O6276" t="s">
        <v>25</v>
      </c>
      <c r="P6276" t="s">
        <v>39</v>
      </c>
      <c r="Q6276" t="s">
        <v>6780</v>
      </c>
    </row>
    <row r="6277" spans="1:17" x14ac:dyDescent="0.25">
      <c r="A6277" t="s">
        <v>12957</v>
      </c>
      <c r="B6277" t="s">
        <v>44</v>
      </c>
      <c r="C6277">
        <v>1</v>
      </c>
      <c r="D6277" t="s">
        <v>18</v>
      </c>
      <c r="E6277" t="s">
        <v>19</v>
      </c>
      <c r="F6277" s="1">
        <v>0.45833333333333331</v>
      </c>
      <c r="G6277" t="s">
        <v>9157</v>
      </c>
      <c r="H6277" t="s">
        <v>12962</v>
      </c>
      <c r="I6277">
        <v>60</v>
      </c>
      <c r="J6277">
        <v>18</v>
      </c>
      <c r="K6277" s="4">
        <v>1.1110100011111E+43</v>
      </c>
      <c r="L6277" t="s">
        <v>12959</v>
      </c>
      <c r="M6277" t="s">
        <v>24</v>
      </c>
      <c r="N6277" t="s">
        <v>10549</v>
      </c>
      <c r="O6277" t="s">
        <v>25</v>
      </c>
      <c r="P6277" t="s">
        <v>45</v>
      </c>
      <c r="Q6277" t="s">
        <v>6781</v>
      </c>
    </row>
    <row r="6278" spans="1:17" x14ac:dyDescent="0.25">
      <c r="A6278" t="s">
        <v>12957</v>
      </c>
      <c r="B6278" t="s">
        <v>44</v>
      </c>
      <c r="C6278">
        <v>2</v>
      </c>
      <c r="D6278" t="s">
        <v>18</v>
      </c>
      <c r="E6278" t="s">
        <v>19</v>
      </c>
      <c r="F6278" s="1">
        <v>0.66666666666666663</v>
      </c>
      <c r="G6278" t="s">
        <v>10743</v>
      </c>
      <c r="H6278" t="s">
        <v>12962</v>
      </c>
      <c r="I6278">
        <v>60</v>
      </c>
      <c r="J6278">
        <v>9</v>
      </c>
      <c r="K6278" s="4">
        <v>1.1110100011111E+43</v>
      </c>
      <c r="L6278" t="s">
        <v>12959</v>
      </c>
      <c r="M6278" t="s">
        <v>24</v>
      </c>
      <c r="N6278" t="s">
        <v>10549</v>
      </c>
      <c r="O6278" t="s">
        <v>25</v>
      </c>
      <c r="P6278" t="s">
        <v>45</v>
      </c>
      <c r="Q6278" t="s">
        <v>6782</v>
      </c>
    </row>
    <row r="6279" spans="1:17" x14ac:dyDescent="0.25">
      <c r="A6279" t="s">
        <v>12957</v>
      </c>
      <c r="B6279" t="s">
        <v>44</v>
      </c>
      <c r="C6279">
        <v>3</v>
      </c>
      <c r="D6279" t="s">
        <v>18</v>
      </c>
      <c r="E6279" t="s">
        <v>29</v>
      </c>
      <c r="F6279" s="1">
        <v>0.33333333333333331</v>
      </c>
      <c r="G6279" t="s">
        <v>9349</v>
      </c>
      <c r="H6279" t="s">
        <v>12963</v>
      </c>
      <c r="I6279">
        <v>60</v>
      </c>
      <c r="J6279">
        <v>0</v>
      </c>
      <c r="K6279" s="4">
        <v>1.1110100011111E+43</v>
      </c>
      <c r="L6279" t="s">
        <v>12959</v>
      </c>
      <c r="M6279" t="s">
        <v>24</v>
      </c>
      <c r="N6279" t="s">
        <v>10549</v>
      </c>
      <c r="O6279" t="s">
        <v>25</v>
      </c>
      <c r="P6279" t="s">
        <v>45</v>
      </c>
      <c r="Q6279" t="s">
        <v>6783</v>
      </c>
    </row>
    <row r="6280" spans="1:17" x14ac:dyDescent="0.25">
      <c r="A6280" t="s">
        <v>12957</v>
      </c>
      <c r="B6280" t="s">
        <v>44</v>
      </c>
      <c r="C6280">
        <v>4</v>
      </c>
      <c r="D6280" t="s">
        <v>18</v>
      </c>
      <c r="E6280" t="s">
        <v>29</v>
      </c>
      <c r="F6280" s="1">
        <v>0.45833333333333331</v>
      </c>
      <c r="G6280" t="s">
        <v>9176</v>
      </c>
      <c r="H6280" t="s">
        <v>12963</v>
      </c>
      <c r="I6280">
        <v>60</v>
      </c>
      <c r="J6280">
        <v>19</v>
      </c>
      <c r="K6280" s="4">
        <v>1.1110100011111E+43</v>
      </c>
      <c r="L6280" t="s">
        <v>12959</v>
      </c>
      <c r="M6280" t="s">
        <v>24</v>
      </c>
      <c r="N6280" t="s">
        <v>10549</v>
      </c>
      <c r="O6280" t="s">
        <v>25</v>
      </c>
      <c r="P6280" t="s">
        <v>45</v>
      </c>
      <c r="Q6280" t="s">
        <v>6784</v>
      </c>
    </row>
    <row r="6281" spans="1:17" x14ac:dyDescent="0.25">
      <c r="A6281" t="s">
        <v>12957</v>
      </c>
      <c r="B6281" t="s">
        <v>44</v>
      </c>
      <c r="C6281">
        <v>5</v>
      </c>
      <c r="D6281" t="s">
        <v>18</v>
      </c>
      <c r="E6281" t="s">
        <v>29</v>
      </c>
      <c r="F6281" s="1">
        <v>0.5</v>
      </c>
      <c r="G6281" t="s">
        <v>9226</v>
      </c>
      <c r="H6281" t="s">
        <v>12963</v>
      </c>
      <c r="I6281">
        <v>60</v>
      </c>
      <c r="J6281">
        <v>17</v>
      </c>
      <c r="K6281" s="4">
        <v>1.1110100011111E+43</v>
      </c>
      <c r="L6281" t="s">
        <v>12959</v>
      </c>
      <c r="M6281" t="s">
        <v>24</v>
      </c>
      <c r="N6281" t="s">
        <v>10549</v>
      </c>
      <c r="O6281" t="s">
        <v>25</v>
      </c>
      <c r="P6281" t="s">
        <v>45</v>
      </c>
      <c r="Q6281" t="s">
        <v>6785</v>
      </c>
    </row>
    <row r="6282" spans="1:17" x14ac:dyDescent="0.25">
      <c r="A6282" t="s">
        <v>12964</v>
      </c>
      <c r="B6282" t="s">
        <v>391</v>
      </c>
      <c r="C6282">
        <v>1</v>
      </c>
      <c r="D6282" t="s">
        <v>18</v>
      </c>
      <c r="E6282" t="s">
        <v>33</v>
      </c>
      <c r="F6282" s="1">
        <v>0.375</v>
      </c>
      <c r="G6282" t="s">
        <v>10547</v>
      </c>
      <c r="H6282" t="s">
        <v>38</v>
      </c>
      <c r="I6282">
        <v>60</v>
      </c>
      <c r="J6282">
        <v>15</v>
      </c>
      <c r="K6282" s="4">
        <v>1.111100111111E+23</v>
      </c>
      <c r="L6282" t="s">
        <v>12965</v>
      </c>
      <c r="M6282" t="s">
        <v>24</v>
      </c>
      <c r="N6282" t="s">
        <v>10549</v>
      </c>
      <c r="O6282" t="s">
        <v>66</v>
      </c>
      <c r="P6282" t="s">
        <v>9372</v>
      </c>
      <c r="Q6282" t="s">
        <v>6786</v>
      </c>
    </row>
    <row r="6283" spans="1:17" x14ac:dyDescent="0.25">
      <c r="A6283" t="s">
        <v>12964</v>
      </c>
      <c r="B6283" t="s">
        <v>391</v>
      </c>
      <c r="C6283">
        <v>2</v>
      </c>
      <c r="D6283" t="s">
        <v>18</v>
      </c>
      <c r="E6283" t="s">
        <v>42</v>
      </c>
      <c r="F6283" s="1">
        <v>0.625</v>
      </c>
      <c r="G6283" t="s">
        <v>10547</v>
      </c>
      <c r="H6283" t="s">
        <v>38</v>
      </c>
      <c r="I6283">
        <v>60</v>
      </c>
      <c r="J6283">
        <v>20</v>
      </c>
      <c r="K6283" s="4">
        <v>1.111100111111E+23</v>
      </c>
      <c r="L6283" t="s">
        <v>12965</v>
      </c>
      <c r="M6283" t="s">
        <v>24</v>
      </c>
      <c r="N6283" t="s">
        <v>10549</v>
      </c>
      <c r="O6283" t="s">
        <v>66</v>
      </c>
      <c r="P6283" t="s">
        <v>9372</v>
      </c>
      <c r="Q6283" t="s">
        <v>6787</v>
      </c>
    </row>
    <row r="6284" spans="1:17" x14ac:dyDescent="0.25">
      <c r="A6284" t="s">
        <v>12964</v>
      </c>
      <c r="B6284" t="s">
        <v>391</v>
      </c>
      <c r="C6284">
        <v>3</v>
      </c>
      <c r="D6284" t="s">
        <v>18</v>
      </c>
      <c r="E6284" t="s">
        <v>37</v>
      </c>
      <c r="F6284" s="1">
        <v>0.5</v>
      </c>
      <c r="G6284" t="s">
        <v>10547</v>
      </c>
      <c r="H6284" t="s">
        <v>38</v>
      </c>
      <c r="I6284">
        <v>60</v>
      </c>
      <c r="J6284">
        <v>20</v>
      </c>
      <c r="K6284" s="4">
        <v>1.111100111111E+23</v>
      </c>
      <c r="L6284" t="s">
        <v>12965</v>
      </c>
      <c r="M6284" t="s">
        <v>24</v>
      </c>
      <c r="N6284" t="s">
        <v>10549</v>
      </c>
      <c r="O6284" t="s">
        <v>66</v>
      </c>
      <c r="P6284" t="s">
        <v>9372</v>
      </c>
      <c r="Q6284" t="s">
        <v>6788</v>
      </c>
    </row>
    <row r="6285" spans="1:17" x14ac:dyDescent="0.25">
      <c r="A6285" t="s">
        <v>12964</v>
      </c>
      <c r="B6285" t="s">
        <v>391</v>
      </c>
      <c r="C6285">
        <v>4</v>
      </c>
      <c r="D6285" t="s">
        <v>18</v>
      </c>
      <c r="E6285" t="s">
        <v>29</v>
      </c>
      <c r="F6285" s="1">
        <v>0.41666666666666669</v>
      </c>
      <c r="G6285" t="s">
        <v>10547</v>
      </c>
      <c r="H6285" t="s">
        <v>38</v>
      </c>
      <c r="I6285">
        <v>60</v>
      </c>
      <c r="J6285">
        <v>19</v>
      </c>
      <c r="K6285" s="4">
        <v>1.111100111111E+23</v>
      </c>
      <c r="L6285" t="s">
        <v>12965</v>
      </c>
      <c r="M6285" t="s">
        <v>24</v>
      </c>
      <c r="N6285" t="s">
        <v>10549</v>
      </c>
      <c r="O6285" t="s">
        <v>66</v>
      </c>
      <c r="P6285" t="s">
        <v>9372</v>
      </c>
      <c r="Q6285" t="s">
        <v>6789</v>
      </c>
    </row>
    <row r="6286" spans="1:17" x14ac:dyDescent="0.25">
      <c r="A6286" t="s">
        <v>12964</v>
      </c>
      <c r="B6286" t="s">
        <v>17</v>
      </c>
      <c r="C6286">
        <v>1</v>
      </c>
      <c r="D6286" t="s">
        <v>18</v>
      </c>
      <c r="E6286" t="s">
        <v>19</v>
      </c>
      <c r="F6286" s="1">
        <v>0.54166666666666663</v>
      </c>
      <c r="G6286" t="s">
        <v>9166</v>
      </c>
      <c r="H6286" t="s">
        <v>12966</v>
      </c>
      <c r="I6286">
        <v>60</v>
      </c>
      <c r="J6286">
        <v>76</v>
      </c>
      <c r="K6286" s="4">
        <v>1.1111100111111E+24</v>
      </c>
      <c r="L6286" t="s">
        <v>12965</v>
      </c>
      <c r="M6286" t="s">
        <v>24</v>
      </c>
      <c r="N6286" t="s">
        <v>10549</v>
      </c>
      <c r="O6286" t="s">
        <v>66</v>
      </c>
      <c r="P6286" t="s">
        <v>20</v>
      </c>
      <c r="Q6286" t="s">
        <v>6790</v>
      </c>
    </row>
    <row r="6287" spans="1:17" x14ac:dyDescent="0.25">
      <c r="A6287" t="s">
        <v>12964</v>
      </c>
      <c r="B6287" t="s">
        <v>28</v>
      </c>
      <c r="C6287">
        <v>1</v>
      </c>
      <c r="D6287" t="s">
        <v>18</v>
      </c>
      <c r="E6287" t="s">
        <v>29</v>
      </c>
      <c r="F6287" s="1">
        <v>0.45833333333333331</v>
      </c>
      <c r="G6287" t="s">
        <v>9354</v>
      </c>
      <c r="H6287" t="s">
        <v>12967</v>
      </c>
      <c r="I6287">
        <v>60</v>
      </c>
      <c r="J6287">
        <v>76</v>
      </c>
      <c r="K6287" s="4">
        <v>1.1111100111111E+24</v>
      </c>
      <c r="L6287" t="s">
        <v>12965</v>
      </c>
      <c r="M6287" t="s">
        <v>24</v>
      </c>
      <c r="N6287" t="s">
        <v>10549</v>
      </c>
      <c r="O6287" t="s">
        <v>66</v>
      </c>
      <c r="P6287" t="s">
        <v>20</v>
      </c>
      <c r="Q6287" t="s">
        <v>6791</v>
      </c>
    </row>
    <row r="6288" spans="1:17" x14ac:dyDescent="0.25">
      <c r="A6288" t="s">
        <v>12964</v>
      </c>
      <c r="B6288" t="s">
        <v>32</v>
      </c>
      <c r="C6288">
        <v>1</v>
      </c>
      <c r="D6288" t="s">
        <v>18</v>
      </c>
      <c r="E6288" t="s">
        <v>42</v>
      </c>
      <c r="F6288" s="1">
        <v>0.54166666666666663</v>
      </c>
      <c r="G6288" t="s">
        <v>9358</v>
      </c>
      <c r="H6288" t="s">
        <v>12968</v>
      </c>
      <c r="I6288">
        <v>60</v>
      </c>
      <c r="J6288">
        <v>76</v>
      </c>
      <c r="K6288" s="4">
        <v>1.1111000111111001E+24</v>
      </c>
      <c r="L6288" t="s">
        <v>12965</v>
      </c>
      <c r="M6288" t="s">
        <v>24</v>
      </c>
      <c r="N6288" t="s">
        <v>10549</v>
      </c>
      <c r="O6288" t="s">
        <v>66</v>
      </c>
      <c r="P6288" t="s">
        <v>20</v>
      </c>
      <c r="Q6288" t="s">
        <v>6792</v>
      </c>
    </row>
    <row r="6289" spans="1:17" x14ac:dyDescent="0.25">
      <c r="A6289" t="s">
        <v>12964</v>
      </c>
      <c r="B6289" t="s">
        <v>36</v>
      </c>
      <c r="C6289">
        <v>1</v>
      </c>
      <c r="D6289" t="s">
        <v>18</v>
      </c>
      <c r="E6289" t="s">
        <v>42</v>
      </c>
      <c r="F6289" s="1">
        <v>0.54166666666666663</v>
      </c>
      <c r="G6289" t="s">
        <v>9166</v>
      </c>
      <c r="H6289" t="s">
        <v>12969</v>
      </c>
      <c r="I6289">
        <v>60</v>
      </c>
      <c r="J6289">
        <v>72</v>
      </c>
      <c r="K6289" s="4">
        <v>1E+19</v>
      </c>
      <c r="L6289" t="s">
        <v>38</v>
      </c>
      <c r="M6289" t="s">
        <v>24</v>
      </c>
      <c r="N6289" t="s">
        <v>10549</v>
      </c>
      <c r="O6289" t="s">
        <v>66</v>
      </c>
      <c r="P6289" t="s">
        <v>39</v>
      </c>
      <c r="Q6289" t="s">
        <v>6793</v>
      </c>
    </row>
    <row r="6290" spans="1:17" x14ac:dyDescent="0.25">
      <c r="A6290" t="s">
        <v>12970</v>
      </c>
      <c r="B6290" t="s">
        <v>17</v>
      </c>
      <c r="C6290">
        <v>1</v>
      </c>
      <c r="D6290" t="s">
        <v>18</v>
      </c>
      <c r="E6290" t="s">
        <v>19</v>
      </c>
      <c r="F6290" s="1">
        <v>0.625</v>
      </c>
      <c r="G6290" t="s">
        <v>9242</v>
      </c>
      <c r="H6290" t="s">
        <v>12971</v>
      </c>
      <c r="I6290">
        <v>60</v>
      </c>
      <c r="J6290">
        <v>54</v>
      </c>
      <c r="K6290" s="4">
        <v>1.1111010001111099E+44</v>
      </c>
      <c r="L6290" t="s">
        <v>12972</v>
      </c>
      <c r="M6290" t="s">
        <v>24</v>
      </c>
      <c r="N6290" t="s">
        <v>10549</v>
      </c>
      <c r="O6290" t="s">
        <v>25</v>
      </c>
      <c r="P6290" t="s">
        <v>20</v>
      </c>
      <c r="Q6290" t="s">
        <v>6794</v>
      </c>
    </row>
    <row r="6291" spans="1:17" x14ac:dyDescent="0.25">
      <c r="A6291" t="s">
        <v>12970</v>
      </c>
      <c r="B6291" t="s">
        <v>28</v>
      </c>
      <c r="C6291">
        <v>1</v>
      </c>
      <c r="D6291" t="s">
        <v>18</v>
      </c>
      <c r="E6291" t="s">
        <v>29</v>
      </c>
      <c r="F6291" s="1">
        <v>0.625</v>
      </c>
      <c r="G6291" t="s">
        <v>9239</v>
      </c>
      <c r="H6291" t="s">
        <v>12973</v>
      </c>
      <c r="I6291">
        <v>60</v>
      </c>
      <c r="J6291">
        <v>54</v>
      </c>
      <c r="K6291" s="4">
        <v>1.1111010001111099E+44</v>
      </c>
      <c r="L6291" t="s">
        <v>12972</v>
      </c>
      <c r="M6291" t="s">
        <v>24</v>
      </c>
      <c r="N6291" t="s">
        <v>10549</v>
      </c>
      <c r="O6291" t="s">
        <v>25</v>
      </c>
      <c r="P6291" t="s">
        <v>20</v>
      </c>
      <c r="Q6291" t="s">
        <v>6795</v>
      </c>
    </row>
    <row r="6292" spans="1:17" x14ac:dyDescent="0.25">
      <c r="A6292" t="s">
        <v>12970</v>
      </c>
      <c r="B6292" t="s">
        <v>32</v>
      </c>
      <c r="C6292">
        <v>1</v>
      </c>
      <c r="D6292" t="s">
        <v>18</v>
      </c>
      <c r="E6292" t="s">
        <v>42</v>
      </c>
      <c r="F6292" s="1">
        <v>0.5</v>
      </c>
      <c r="G6292" t="s">
        <v>9242</v>
      </c>
      <c r="H6292" t="s">
        <v>12974</v>
      </c>
      <c r="I6292">
        <v>60</v>
      </c>
      <c r="J6292">
        <v>53</v>
      </c>
      <c r="K6292" s="4">
        <v>1.1111110001111099E+44</v>
      </c>
      <c r="L6292" t="s">
        <v>12972</v>
      </c>
      <c r="M6292" t="s">
        <v>24</v>
      </c>
      <c r="N6292" t="s">
        <v>10549</v>
      </c>
      <c r="O6292" t="s">
        <v>25</v>
      </c>
      <c r="P6292" t="s">
        <v>20</v>
      </c>
      <c r="Q6292" t="s">
        <v>6796</v>
      </c>
    </row>
    <row r="6293" spans="1:17" x14ac:dyDescent="0.25">
      <c r="A6293" t="s">
        <v>12970</v>
      </c>
      <c r="B6293" t="s">
        <v>36</v>
      </c>
      <c r="C6293">
        <v>1</v>
      </c>
      <c r="D6293" t="s">
        <v>18</v>
      </c>
      <c r="E6293" t="s">
        <v>33</v>
      </c>
      <c r="F6293" s="1">
        <v>0.75</v>
      </c>
      <c r="G6293" t="s">
        <v>9267</v>
      </c>
      <c r="H6293" t="s">
        <v>38</v>
      </c>
      <c r="I6293">
        <v>60</v>
      </c>
      <c r="J6293">
        <v>54</v>
      </c>
      <c r="K6293" s="4">
        <v>9.9999999999999994E+38</v>
      </c>
      <c r="L6293" t="s">
        <v>38</v>
      </c>
      <c r="M6293" t="s">
        <v>24</v>
      </c>
      <c r="N6293" t="s">
        <v>10549</v>
      </c>
      <c r="O6293" t="s">
        <v>25</v>
      </c>
      <c r="P6293" t="s">
        <v>39</v>
      </c>
      <c r="Q6293" t="s">
        <v>6797</v>
      </c>
    </row>
    <row r="6294" spans="1:17" x14ac:dyDescent="0.25">
      <c r="A6294" t="s">
        <v>12970</v>
      </c>
      <c r="B6294" t="s">
        <v>44</v>
      </c>
      <c r="C6294">
        <v>1</v>
      </c>
      <c r="D6294" t="s">
        <v>18</v>
      </c>
      <c r="E6294" t="s">
        <v>42</v>
      </c>
      <c r="F6294" s="1">
        <v>0.375</v>
      </c>
      <c r="G6294" t="s">
        <v>10547</v>
      </c>
      <c r="H6294" t="s">
        <v>38</v>
      </c>
      <c r="I6294">
        <v>60</v>
      </c>
      <c r="J6294">
        <v>0</v>
      </c>
      <c r="K6294" s="4">
        <v>1.1111110001111099E+44</v>
      </c>
      <c r="L6294" t="s">
        <v>12972</v>
      </c>
      <c r="M6294" t="s">
        <v>24</v>
      </c>
      <c r="N6294" t="s">
        <v>10549</v>
      </c>
      <c r="O6294" t="s">
        <v>25</v>
      </c>
      <c r="P6294" t="s">
        <v>45</v>
      </c>
      <c r="Q6294" t="s">
        <v>6798</v>
      </c>
    </row>
    <row r="6295" spans="1:17" x14ac:dyDescent="0.25">
      <c r="A6295" t="s">
        <v>12970</v>
      </c>
      <c r="B6295" t="s">
        <v>44</v>
      </c>
      <c r="C6295">
        <v>2</v>
      </c>
      <c r="D6295" t="s">
        <v>18</v>
      </c>
      <c r="E6295" t="s">
        <v>37</v>
      </c>
      <c r="F6295" s="1">
        <v>0.45833333333333331</v>
      </c>
      <c r="G6295" t="s">
        <v>10547</v>
      </c>
      <c r="H6295" t="s">
        <v>38</v>
      </c>
      <c r="I6295">
        <v>60</v>
      </c>
      <c r="J6295">
        <v>26</v>
      </c>
      <c r="K6295" s="4">
        <v>1.11101100011111E+44</v>
      </c>
      <c r="L6295" t="s">
        <v>12972</v>
      </c>
      <c r="M6295" t="s">
        <v>24</v>
      </c>
      <c r="N6295" t="s">
        <v>10549</v>
      </c>
      <c r="O6295" t="s">
        <v>25</v>
      </c>
      <c r="P6295" t="s">
        <v>45</v>
      </c>
      <c r="Q6295" t="s">
        <v>6799</v>
      </c>
    </row>
    <row r="6296" spans="1:17" x14ac:dyDescent="0.25">
      <c r="A6296" t="s">
        <v>12970</v>
      </c>
      <c r="B6296" t="s">
        <v>44</v>
      </c>
      <c r="C6296">
        <v>3</v>
      </c>
      <c r="D6296" t="s">
        <v>18</v>
      </c>
      <c r="E6296" t="s">
        <v>37</v>
      </c>
      <c r="F6296" s="1">
        <v>0.54166666666666663</v>
      </c>
      <c r="G6296" t="s">
        <v>10547</v>
      </c>
      <c r="H6296" t="s">
        <v>38</v>
      </c>
      <c r="I6296">
        <v>60</v>
      </c>
      <c r="J6296">
        <v>10</v>
      </c>
      <c r="K6296" s="4">
        <v>1.11101100011111E+44</v>
      </c>
      <c r="L6296" t="s">
        <v>12972</v>
      </c>
      <c r="M6296" t="s">
        <v>24</v>
      </c>
      <c r="N6296" t="s">
        <v>10549</v>
      </c>
      <c r="O6296" t="s">
        <v>25</v>
      </c>
      <c r="P6296" t="s">
        <v>45</v>
      </c>
      <c r="Q6296" t="s">
        <v>6800</v>
      </c>
    </row>
    <row r="6297" spans="1:17" x14ac:dyDescent="0.25">
      <c r="A6297" t="s">
        <v>12970</v>
      </c>
      <c r="B6297" t="s">
        <v>44</v>
      </c>
      <c r="C6297">
        <v>4</v>
      </c>
      <c r="D6297" t="s">
        <v>18</v>
      </c>
      <c r="E6297" t="s">
        <v>37</v>
      </c>
      <c r="F6297" s="1">
        <v>0.58333333333333337</v>
      </c>
      <c r="G6297" t="s">
        <v>10547</v>
      </c>
      <c r="H6297" t="s">
        <v>38</v>
      </c>
      <c r="I6297">
        <v>60</v>
      </c>
      <c r="J6297">
        <v>18</v>
      </c>
      <c r="K6297" s="4">
        <v>1.11101100011111E+44</v>
      </c>
      <c r="L6297" t="s">
        <v>12972</v>
      </c>
      <c r="M6297" t="s">
        <v>24</v>
      </c>
      <c r="N6297" t="s">
        <v>10549</v>
      </c>
      <c r="O6297" t="s">
        <v>25</v>
      </c>
      <c r="P6297" t="s">
        <v>45</v>
      </c>
      <c r="Q6297" t="s">
        <v>6801</v>
      </c>
    </row>
    <row r="6298" spans="1:17" x14ac:dyDescent="0.25">
      <c r="A6298" t="s">
        <v>12975</v>
      </c>
      <c r="B6298" t="s">
        <v>17</v>
      </c>
      <c r="C6298">
        <v>1</v>
      </c>
      <c r="D6298" t="s">
        <v>18</v>
      </c>
      <c r="E6298" t="s">
        <v>19</v>
      </c>
      <c r="F6298" s="1">
        <v>0.375</v>
      </c>
      <c r="G6298" t="s">
        <v>9167</v>
      </c>
      <c r="H6298" t="s">
        <v>12976</v>
      </c>
      <c r="I6298">
        <v>60</v>
      </c>
      <c r="J6298">
        <v>113</v>
      </c>
      <c r="K6298" s="4">
        <v>1.1111010001111099E+44</v>
      </c>
      <c r="L6298" t="s">
        <v>12977</v>
      </c>
      <c r="M6298" t="s">
        <v>24</v>
      </c>
      <c r="N6298" t="s">
        <v>10549</v>
      </c>
      <c r="O6298" t="s">
        <v>25</v>
      </c>
      <c r="P6298" t="s">
        <v>20</v>
      </c>
      <c r="Q6298" t="s">
        <v>6802</v>
      </c>
    </row>
    <row r="6299" spans="1:17" x14ac:dyDescent="0.25">
      <c r="A6299" t="s">
        <v>12975</v>
      </c>
      <c r="B6299" t="s">
        <v>28</v>
      </c>
      <c r="C6299">
        <v>1</v>
      </c>
      <c r="D6299" t="s">
        <v>18</v>
      </c>
      <c r="E6299" t="s">
        <v>33</v>
      </c>
      <c r="F6299" s="1">
        <v>0.5</v>
      </c>
      <c r="G6299" t="s">
        <v>9267</v>
      </c>
      <c r="H6299" t="s">
        <v>12978</v>
      </c>
      <c r="I6299">
        <v>60</v>
      </c>
      <c r="J6299">
        <v>112</v>
      </c>
      <c r="K6299" s="4">
        <v>1.1111110001111099E+44</v>
      </c>
      <c r="L6299" t="s">
        <v>12977</v>
      </c>
      <c r="M6299" t="s">
        <v>24</v>
      </c>
      <c r="N6299" t="s">
        <v>10549</v>
      </c>
      <c r="O6299" t="s">
        <v>25</v>
      </c>
      <c r="P6299" t="s">
        <v>20</v>
      </c>
      <c r="Q6299" t="s">
        <v>6803</v>
      </c>
    </row>
    <row r="6300" spans="1:17" x14ac:dyDescent="0.25">
      <c r="A6300" t="s">
        <v>12975</v>
      </c>
      <c r="B6300" t="s">
        <v>32</v>
      </c>
      <c r="C6300">
        <v>1</v>
      </c>
      <c r="D6300" t="s">
        <v>18</v>
      </c>
      <c r="E6300" t="s">
        <v>37</v>
      </c>
      <c r="F6300" s="1">
        <v>0.41666666666666669</v>
      </c>
      <c r="G6300" t="s">
        <v>9139</v>
      </c>
      <c r="H6300" t="s">
        <v>12979</v>
      </c>
      <c r="I6300">
        <v>60</v>
      </c>
      <c r="J6300">
        <v>110</v>
      </c>
      <c r="K6300" s="4">
        <v>1.11101100011111E+44</v>
      </c>
      <c r="L6300" t="s">
        <v>12977</v>
      </c>
      <c r="M6300" t="s">
        <v>24</v>
      </c>
      <c r="N6300" t="s">
        <v>10549</v>
      </c>
      <c r="O6300" t="s">
        <v>25</v>
      </c>
      <c r="P6300" t="s">
        <v>20</v>
      </c>
      <c r="Q6300" t="s">
        <v>6804</v>
      </c>
    </row>
    <row r="6301" spans="1:17" x14ac:dyDescent="0.25">
      <c r="A6301" t="s">
        <v>12975</v>
      </c>
      <c r="B6301" t="s">
        <v>36</v>
      </c>
      <c r="C6301">
        <v>1</v>
      </c>
      <c r="D6301" t="s">
        <v>18</v>
      </c>
      <c r="E6301" t="s">
        <v>29</v>
      </c>
      <c r="F6301" s="1">
        <v>0.77083333333333337</v>
      </c>
      <c r="G6301" t="s">
        <v>9162</v>
      </c>
      <c r="H6301" t="s">
        <v>38</v>
      </c>
      <c r="I6301">
        <v>90</v>
      </c>
      <c r="J6301">
        <v>110</v>
      </c>
      <c r="K6301" s="4">
        <v>9.9999999999999998E+37</v>
      </c>
      <c r="L6301" t="s">
        <v>38</v>
      </c>
      <c r="M6301" t="s">
        <v>24</v>
      </c>
      <c r="N6301" t="s">
        <v>10549</v>
      </c>
      <c r="O6301" t="s">
        <v>25</v>
      </c>
      <c r="P6301" t="s">
        <v>39</v>
      </c>
      <c r="Q6301" t="s">
        <v>6805</v>
      </c>
    </row>
    <row r="6302" spans="1:17" x14ac:dyDescent="0.25">
      <c r="A6302" t="s">
        <v>12975</v>
      </c>
      <c r="B6302" t="s">
        <v>44</v>
      </c>
      <c r="C6302">
        <v>1</v>
      </c>
      <c r="D6302" t="s">
        <v>18</v>
      </c>
      <c r="E6302" t="s">
        <v>37</v>
      </c>
      <c r="F6302" s="1">
        <v>0.5</v>
      </c>
      <c r="G6302" t="s">
        <v>9349</v>
      </c>
      <c r="H6302" t="s">
        <v>38</v>
      </c>
      <c r="I6302">
        <v>60</v>
      </c>
      <c r="J6302">
        <v>21</v>
      </c>
      <c r="K6302" s="4">
        <v>1.1101100011111E+43</v>
      </c>
      <c r="L6302" t="s">
        <v>12977</v>
      </c>
      <c r="M6302" t="s">
        <v>24</v>
      </c>
      <c r="N6302" t="s">
        <v>10549</v>
      </c>
      <c r="O6302" t="s">
        <v>25</v>
      </c>
      <c r="P6302" t="s">
        <v>45</v>
      </c>
      <c r="Q6302" t="s">
        <v>6806</v>
      </c>
    </row>
    <row r="6303" spans="1:17" x14ac:dyDescent="0.25">
      <c r="A6303" t="s">
        <v>12975</v>
      </c>
      <c r="B6303" t="s">
        <v>44</v>
      </c>
      <c r="C6303">
        <v>2</v>
      </c>
      <c r="D6303" t="s">
        <v>18</v>
      </c>
      <c r="E6303" t="s">
        <v>42</v>
      </c>
      <c r="F6303" s="1">
        <v>0.625</v>
      </c>
      <c r="G6303" t="s">
        <v>10743</v>
      </c>
      <c r="H6303" t="s">
        <v>38</v>
      </c>
      <c r="I6303">
        <v>60</v>
      </c>
      <c r="J6303">
        <v>7</v>
      </c>
      <c r="K6303" s="4">
        <v>1.1111100011111E+43</v>
      </c>
      <c r="L6303" t="s">
        <v>12977</v>
      </c>
      <c r="M6303" t="s">
        <v>24</v>
      </c>
      <c r="N6303" t="s">
        <v>10549</v>
      </c>
      <c r="O6303" t="s">
        <v>25</v>
      </c>
      <c r="P6303" t="s">
        <v>45</v>
      </c>
      <c r="Q6303" t="s">
        <v>6807</v>
      </c>
    </row>
    <row r="6304" spans="1:17" x14ac:dyDescent="0.25">
      <c r="A6304" t="s">
        <v>12975</v>
      </c>
      <c r="B6304" t="s">
        <v>44</v>
      </c>
      <c r="C6304">
        <v>3</v>
      </c>
      <c r="D6304" t="s">
        <v>18</v>
      </c>
      <c r="E6304" t="s">
        <v>33</v>
      </c>
      <c r="F6304" s="1">
        <v>0.375</v>
      </c>
      <c r="G6304" t="s">
        <v>9217</v>
      </c>
      <c r="H6304" t="s">
        <v>38</v>
      </c>
      <c r="I6304">
        <v>60</v>
      </c>
      <c r="J6304">
        <v>22</v>
      </c>
      <c r="K6304" s="4">
        <v>1.1111100011111E+43</v>
      </c>
      <c r="L6304" t="s">
        <v>12977</v>
      </c>
      <c r="M6304" t="s">
        <v>24</v>
      </c>
      <c r="N6304" t="s">
        <v>10549</v>
      </c>
      <c r="O6304" t="s">
        <v>25</v>
      </c>
      <c r="P6304" t="s">
        <v>45</v>
      </c>
      <c r="Q6304" t="s">
        <v>6808</v>
      </c>
    </row>
    <row r="6305" spans="1:17" x14ac:dyDescent="0.25">
      <c r="A6305" t="s">
        <v>12975</v>
      </c>
      <c r="B6305" t="s">
        <v>44</v>
      </c>
      <c r="C6305">
        <v>4</v>
      </c>
      <c r="D6305" t="s">
        <v>18</v>
      </c>
      <c r="E6305" t="s">
        <v>42</v>
      </c>
      <c r="F6305" s="1">
        <v>0.66666666666666663</v>
      </c>
      <c r="G6305" t="s">
        <v>9226</v>
      </c>
      <c r="H6305" t="s">
        <v>38</v>
      </c>
      <c r="I6305">
        <v>60</v>
      </c>
      <c r="J6305">
        <v>21</v>
      </c>
      <c r="K6305" s="4">
        <v>1.1111100011111E+43</v>
      </c>
      <c r="L6305" t="s">
        <v>12977</v>
      </c>
      <c r="M6305" t="s">
        <v>24</v>
      </c>
      <c r="N6305" t="s">
        <v>10549</v>
      </c>
      <c r="O6305" t="s">
        <v>25</v>
      </c>
      <c r="P6305" t="s">
        <v>45</v>
      </c>
      <c r="Q6305" t="s">
        <v>6809</v>
      </c>
    </row>
    <row r="6306" spans="1:17" x14ac:dyDescent="0.25">
      <c r="A6306" t="s">
        <v>12975</v>
      </c>
      <c r="B6306" t="s">
        <v>44</v>
      </c>
      <c r="C6306">
        <v>5</v>
      </c>
      <c r="D6306" t="s">
        <v>18</v>
      </c>
      <c r="E6306" t="s">
        <v>33</v>
      </c>
      <c r="F6306" s="1">
        <v>0.66666666666666663</v>
      </c>
      <c r="G6306" t="s">
        <v>9226</v>
      </c>
      <c r="H6306" t="s">
        <v>38</v>
      </c>
      <c r="I6306">
        <v>60</v>
      </c>
      <c r="J6306">
        <v>20</v>
      </c>
      <c r="K6306" s="4">
        <v>1.1111100011111E+43</v>
      </c>
      <c r="L6306" t="s">
        <v>12977</v>
      </c>
      <c r="M6306" t="s">
        <v>24</v>
      </c>
      <c r="N6306" t="s">
        <v>10549</v>
      </c>
      <c r="O6306" t="s">
        <v>25</v>
      </c>
      <c r="P6306" t="s">
        <v>45</v>
      </c>
      <c r="Q6306" t="s">
        <v>6810</v>
      </c>
    </row>
    <row r="6307" spans="1:17" x14ac:dyDescent="0.25">
      <c r="A6307" t="s">
        <v>12975</v>
      </c>
      <c r="B6307" t="s">
        <v>44</v>
      </c>
      <c r="C6307">
        <v>6</v>
      </c>
      <c r="D6307" t="s">
        <v>18</v>
      </c>
      <c r="E6307" t="s">
        <v>37</v>
      </c>
      <c r="F6307" s="1">
        <v>0.45833333333333331</v>
      </c>
      <c r="G6307" t="s">
        <v>9349</v>
      </c>
      <c r="H6307" t="s">
        <v>38</v>
      </c>
      <c r="I6307">
        <v>60</v>
      </c>
      <c r="J6307">
        <v>22</v>
      </c>
      <c r="K6307" s="4">
        <v>1.1101100011111E+43</v>
      </c>
      <c r="L6307" t="s">
        <v>12977</v>
      </c>
      <c r="M6307" t="s">
        <v>24</v>
      </c>
      <c r="N6307" t="s">
        <v>10549</v>
      </c>
      <c r="O6307" t="s">
        <v>25</v>
      </c>
      <c r="P6307" t="s">
        <v>45</v>
      </c>
      <c r="Q6307" t="s">
        <v>6811</v>
      </c>
    </row>
    <row r="6308" spans="1:17" x14ac:dyDescent="0.25">
      <c r="A6308" t="s">
        <v>12980</v>
      </c>
      <c r="B6308" t="s">
        <v>17</v>
      </c>
      <c r="C6308">
        <v>1</v>
      </c>
      <c r="D6308" t="s">
        <v>18</v>
      </c>
      <c r="E6308" t="s">
        <v>42</v>
      </c>
      <c r="F6308" s="1">
        <v>0.375</v>
      </c>
      <c r="G6308" t="s">
        <v>9220</v>
      </c>
      <c r="H6308" t="s">
        <v>12981</v>
      </c>
      <c r="I6308">
        <v>60</v>
      </c>
      <c r="J6308">
        <v>28</v>
      </c>
      <c r="K6308" s="4">
        <v>1.1111100111111E+24</v>
      </c>
      <c r="L6308" t="s">
        <v>12982</v>
      </c>
      <c r="M6308" t="s">
        <v>24</v>
      </c>
      <c r="N6308" t="s">
        <v>10549</v>
      </c>
      <c r="O6308" t="s">
        <v>66</v>
      </c>
      <c r="P6308" t="s">
        <v>20</v>
      </c>
      <c r="Q6308" t="s">
        <v>6812</v>
      </c>
    </row>
    <row r="6309" spans="1:17" x14ac:dyDescent="0.25">
      <c r="A6309" t="s">
        <v>12980</v>
      </c>
      <c r="B6309" t="s">
        <v>28</v>
      </c>
      <c r="C6309">
        <v>1</v>
      </c>
      <c r="D6309" t="s">
        <v>18</v>
      </c>
      <c r="E6309" t="s">
        <v>29</v>
      </c>
      <c r="F6309" s="1">
        <v>0.625</v>
      </c>
      <c r="G6309" t="s">
        <v>9167</v>
      </c>
      <c r="H6309" t="s">
        <v>12983</v>
      </c>
      <c r="I6309">
        <v>60</v>
      </c>
      <c r="J6309">
        <v>27</v>
      </c>
      <c r="K6309" s="4">
        <v>1.1111100111111E+24</v>
      </c>
      <c r="L6309" t="s">
        <v>12982</v>
      </c>
      <c r="M6309" t="s">
        <v>24</v>
      </c>
      <c r="N6309" t="s">
        <v>10549</v>
      </c>
      <c r="O6309" t="s">
        <v>66</v>
      </c>
      <c r="P6309" t="s">
        <v>20</v>
      </c>
      <c r="Q6309" t="s">
        <v>6813</v>
      </c>
    </row>
    <row r="6310" spans="1:17" x14ac:dyDescent="0.25">
      <c r="A6310" t="s">
        <v>12980</v>
      </c>
      <c r="B6310" t="s">
        <v>32</v>
      </c>
      <c r="C6310">
        <v>1</v>
      </c>
      <c r="D6310" t="s">
        <v>18</v>
      </c>
      <c r="E6310" t="s">
        <v>33</v>
      </c>
      <c r="F6310" s="1">
        <v>0.375</v>
      </c>
      <c r="G6310" t="s">
        <v>9358</v>
      </c>
      <c r="H6310" t="s">
        <v>12984</v>
      </c>
      <c r="I6310">
        <v>60</v>
      </c>
      <c r="J6310">
        <v>27</v>
      </c>
      <c r="K6310" s="4">
        <v>1.1111100111111E+24</v>
      </c>
      <c r="L6310" t="s">
        <v>12982</v>
      </c>
      <c r="M6310" t="s">
        <v>24</v>
      </c>
      <c r="N6310" t="s">
        <v>10549</v>
      </c>
      <c r="O6310" t="s">
        <v>66</v>
      </c>
      <c r="P6310" t="s">
        <v>20</v>
      </c>
      <c r="Q6310" t="s">
        <v>6814</v>
      </c>
    </row>
    <row r="6311" spans="1:17" x14ac:dyDescent="0.25">
      <c r="A6311" t="s">
        <v>12980</v>
      </c>
      <c r="B6311" t="s">
        <v>44</v>
      </c>
      <c r="C6311">
        <v>1</v>
      </c>
      <c r="D6311" t="s">
        <v>18</v>
      </c>
      <c r="E6311" t="s">
        <v>19</v>
      </c>
      <c r="F6311" s="1">
        <v>0.66666666666666663</v>
      </c>
      <c r="G6311" t="s">
        <v>9156</v>
      </c>
      <c r="H6311" t="s">
        <v>38</v>
      </c>
      <c r="I6311">
        <v>60</v>
      </c>
      <c r="J6311">
        <v>11</v>
      </c>
      <c r="K6311" s="4">
        <v>1.111100111111E+23</v>
      </c>
      <c r="L6311" t="s">
        <v>12982</v>
      </c>
      <c r="M6311" t="s">
        <v>24</v>
      </c>
      <c r="N6311" t="s">
        <v>10549</v>
      </c>
      <c r="O6311" t="s">
        <v>66</v>
      </c>
      <c r="P6311" t="s">
        <v>45</v>
      </c>
      <c r="Q6311" t="s">
        <v>6815</v>
      </c>
    </row>
    <row r="6312" spans="1:17" x14ac:dyDescent="0.25">
      <c r="A6312" t="s">
        <v>12980</v>
      </c>
      <c r="B6312" t="s">
        <v>44</v>
      </c>
      <c r="C6312">
        <v>2</v>
      </c>
      <c r="D6312" t="s">
        <v>18</v>
      </c>
      <c r="E6312" t="s">
        <v>33</v>
      </c>
      <c r="F6312" s="1">
        <v>0.45833333333333331</v>
      </c>
      <c r="G6312" t="s">
        <v>10741</v>
      </c>
      <c r="H6312" t="s">
        <v>38</v>
      </c>
      <c r="I6312">
        <v>60</v>
      </c>
      <c r="J6312">
        <v>16</v>
      </c>
      <c r="K6312" s="4">
        <v>1.111100111111E+23</v>
      </c>
      <c r="L6312" t="s">
        <v>12982</v>
      </c>
      <c r="M6312" t="s">
        <v>24</v>
      </c>
      <c r="N6312" t="s">
        <v>10549</v>
      </c>
      <c r="O6312" t="s">
        <v>66</v>
      </c>
      <c r="P6312" t="s">
        <v>45</v>
      </c>
      <c r="Q6312" t="s">
        <v>6816</v>
      </c>
    </row>
    <row r="6313" spans="1:17" x14ac:dyDescent="0.25">
      <c r="A6313" t="s">
        <v>12985</v>
      </c>
      <c r="B6313" t="s">
        <v>17</v>
      </c>
      <c r="C6313">
        <v>1</v>
      </c>
      <c r="D6313" t="s">
        <v>18</v>
      </c>
      <c r="E6313" t="s">
        <v>37</v>
      </c>
      <c r="F6313" s="1">
        <v>0.375</v>
      </c>
      <c r="G6313" t="s">
        <v>9176</v>
      </c>
      <c r="H6313" t="s">
        <v>12986</v>
      </c>
      <c r="I6313">
        <v>60</v>
      </c>
      <c r="J6313">
        <v>26</v>
      </c>
      <c r="K6313" s="4">
        <v>1.1111100111111E+24</v>
      </c>
      <c r="L6313" t="s">
        <v>12987</v>
      </c>
      <c r="M6313" t="s">
        <v>24</v>
      </c>
      <c r="N6313" t="s">
        <v>10549</v>
      </c>
      <c r="O6313" t="s">
        <v>66</v>
      </c>
      <c r="P6313" t="s">
        <v>20</v>
      </c>
      <c r="Q6313" t="s">
        <v>6817</v>
      </c>
    </row>
    <row r="6314" spans="1:17" x14ac:dyDescent="0.25">
      <c r="A6314" t="s">
        <v>12985</v>
      </c>
      <c r="B6314" t="s">
        <v>28</v>
      </c>
      <c r="C6314">
        <v>1</v>
      </c>
      <c r="D6314" t="s">
        <v>18</v>
      </c>
      <c r="E6314" t="s">
        <v>33</v>
      </c>
      <c r="F6314" s="1">
        <v>0.66666666666666663</v>
      </c>
      <c r="G6314" t="s">
        <v>9228</v>
      </c>
      <c r="H6314" t="s">
        <v>12988</v>
      </c>
      <c r="I6314">
        <v>60</v>
      </c>
      <c r="J6314">
        <v>26</v>
      </c>
      <c r="K6314" s="4">
        <v>1.1111100111111E+24</v>
      </c>
      <c r="L6314" t="s">
        <v>12987</v>
      </c>
      <c r="M6314" t="s">
        <v>24</v>
      </c>
      <c r="N6314" t="s">
        <v>10549</v>
      </c>
      <c r="O6314" t="s">
        <v>66</v>
      </c>
      <c r="P6314" t="s">
        <v>20</v>
      </c>
      <c r="Q6314" t="s">
        <v>6818</v>
      </c>
    </row>
    <row r="6315" spans="1:17" x14ac:dyDescent="0.25">
      <c r="A6315" t="s">
        <v>12985</v>
      </c>
      <c r="B6315" t="s">
        <v>32</v>
      </c>
      <c r="C6315">
        <v>1</v>
      </c>
      <c r="D6315" t="s">
        <v>18</v>
      </c>
      <c r="E6315" t="s">
        <v>19</v>
      </c>
      <c r="F6315" s="1">
        <v>0.5</v>
      </c>
      <c r="G6315" t="s">
        <v>9176</v>
      </c>
      <c r="H6315" t="s">
        <v>12989</v>
      </c>
      <c r="I6315">
        <v>60</v>
      </c>
      <c r="J6315">
        <v>26</v>
      </c>
      <c r="K6315" s="4">
        <v>1.1111100111111E+24</v>
      </c>
      <c r="L6315" t="s">
        <v>12987</v>
      </c>
      <c r="M6315" t="s">
        <v>24</v>
      </c>
      <c r="N6315" t="s">
        <v>10549</v>
      </c>
      <c r="O6315" t="s">
        <v>66</v>
      </c>
      <c r="P6315" t="s">
        <v>20</v>
      </c>
      <c r="Q6315" t="s">
        <v>6819</v>
      </c>
    </row>
    <row r="6316" spans="1:17" x14ac:dyDescent="0.25">
      <c r="A6316" t="s">
        <v>12985</v>
      </c>
      <c r="B6316" t="s">
        <v>44</v>
      </c>
      <c r="C6316">
        <v>1</v>
      </c>
      <c r="D6316" t="s">
        <v>18</v>
      </c>
      <c r="E6316" t="s">
        <v>42</v>
      </c>
      <c r="F6316" s="1">
        <v>0.5</v>
      </c>
      <c r="G6316" t="s">
        <v>9217</v>
      </c>
      <c r="H6316" t="s">
        <v>38</v>
      </c>
      <c r="I6316">
        <v>60</v>
      </c>
      <c r="J6316">
        <v>12</v>
      </c>
      <c r="K6316" s="4">
        <v>1.111100111111E+23</v>
      </c>
      <c r="L6316" t="s">
        <v>12987</v>
      </c>
      <c r="M6316" t="s">
        <v>24</v>
      </c>
      <c r="N6316" t="s">
        <v>10549</v>
      </c>
      <c r="O6316" t="s">
        <v>66</v>
      </c>
      <c r="P6316" t="s">
        <v>45</v>
      </c>
      <c r="Q6316" t="s">
        <v>6820</v>
      </c>
    </row>
    <row r="6317" spans="1:17" x14ac:dyDescent="0.25">
      <c r="A6317" t="s">
        <v>12985</v>
      </c>
      <c r="B6317" t="s">
        <v>44</v>
      </c>
      <c r="C6317">
        <v>2</v>
      </c>
      <c r="D6317" t="s">
        <v>18</v>
      </c>
      <c r="E6317" t="s">
        <v>42</v>
      </c>
      <c r="F6317" s="1">
        <v>0.625</v>
      </c>
      <c r="G6317" t="s">
        <v>9349</v>
      </c>
      <c r="H6317" t="s">
        <v>38</v>
      </c>
      <c r="I6317">
        <v>60</v>
      </c>
      <c r="J6317">
        <v>11</v>
      </c>
      <c r="K6317" s="4">
        <v>1.111100111111E+23</v>
      </c>
      <c r="L6317" t="s">
        <v>12987</v>
      </c>
      <c r="M6317" t="s">
        <v>24</v>
      </c>
      <c r="N6317" t="s">
        <v>10549</v>
      </c>
      <c r="O6317" t="s">
        <v>66</v>
      </c>
      <c r="P6317" t="s">
        <v>45</v>
      </c>
      <c r="Q6317" t="s">
        <v>6821</v>
      </c>
    </row>
    <row r="6318" spans="1:17" x14ac:dyDescent="0.25">
      <c r="A6318" t="s">
        <v>12990</v>
      </c>
      <c r="B6318" t="s">
        <v>391</v>
      </c>
      <c r="C6318">
        <v>2</v>
      </c>
      <c r="D6318" t="s">
        <v>18</v>
      </c>
      <c r="E6318" t="s">
        <v>42</v>
      </c>
      <c r="F6318" s="1">
        <v>0.625</v>
      </c>
      <c r="G6318" t="s">
        <v>9373</v>
      </c>
      <c r="H6318" t="s">
        <v>38</v>
      </c>
      <c r="I6318">
        <v>120</v>
      </c>
      <c r="J6318">
        <v>3</v>
      </c>
      <c r="K6318" s="4">
        <v>1.1111100111111E+24</v>
      </c>
      <c r="L6318" t="s">
        <v>10790</v>
      </c>
      <c r="M6318" t="s">
        <v>24</v>
      </c>
      <c r="N6318" t="s">
        <v>10549</v>
      </c>
      <c r="O6318" t="s">
        <v>66</v>
      </c>
      <c r="P6318" t="s">
        <v>9372</v>
      </c>
      <c r="Q6318" t="s">
        <v>6822</v>
      </c>
    </row>
    <row r="6319" spans="1:17" x14ac:dyDescent="0.25">
      <c r="A6319" t="s">
        <v>12990</v>
      </c>
      <c r="B6319" t="s">
        <v>391</v>
      </c>
      <c r="C6319">
        <v>3</v>
      </c>
      <c r="D6319" t="s">
        <v>18</v>
      </c>
      <c r="E6319" t="s">
        <v>37</v>
      </c>
      <c r="F6319" s="1">
        <v>0.54166666666666663</v>
      </c>
      <c r="G6319" t="s">
        <v>9373</v>
      </c>
      <c r="H6319" t="s">
        <v>38</v>
      </c>
      <c r="I6319">
        <v>120</v>
      </c>
      <c r="J6319">
        <v>2</v>
      </c>
      <c r="K6319" s="4">
        <v>1.1111100111111E+24</v>
      </c>
      <c r="L6319" t="s">
        <v>10790</v>
      </c>
      <c r="M6319" t="s">
        <v>24</v>
      </c>
      <c r="N6319" t="s">
        <v>10549</v>
      </c>
      <c r="O6319" t="s">
        <v>66</v>
      </c>
      <c r="P6319" t="s">
        <v>9372</v>
      </c>
      <c r="Q6319" t="s">
        <v>6823</v>
      </c>
    </row>
    <row r="6320" spans="1:17" x14ac:dyDescent="0.25">
      <c r="A6320" t="s">
        <v>12990</v>
      </c>
      <c r="B6320" t="s">
        <v>391</v>
      </c>
      <c r="C6320">
        <v>4</v>
      </c>
      <c r="D6320" t="s">
        <v>18</v>
      </c>
      <c r="E6320" t="s">
        <v>37</v>
      </c>
      <c r="F6320" s="1">
        <v>0.625</v>
      </c>
      <c r="G6320" t="s">
        <v>9373</v>
      </c>
      <c r="H6320" t="s">
        <v>38</v>
      </c>
      <c r="I6320">
        <v>120</v>
      </c>
      <c r="J6320">
        <v>3</v>
      </c>
      <c r="K6320" s="4">
        <v>1.1111100111111E+24</v>
      </c>
      <c r="L6320" t="s">
        <v>10790</v>
      </c>
      <c r="M6320" t="s">
        <v>24</v>
      </c>
      <c r="N6320" t="s">
        <v>10549</v>
      </c>
      <c r="O6320" t="s">
        <v>66</v>
      </c>
      <c r="P6320" t="s">
        <v>9372</v>
      </c>
      <c r="Q6320" t="s">
        <v>6824</v>
      </c>
    </row>
    <row r="6321" spans="1:17" x14ac:dyDescent="0.25">
      <c r="A6321" t="s">
        <v>12990</v>
      </c>
      <c r="B6321" t="s">
        <v>391</v>
      </c>
      <c r="C6321">
        <v>5</v>
      </c>
      <c r="D6321" t="s">
        <v>18</v>
      </c>
      <c r="E6321" t="s">
        <v>42</v>
      </c>
      <c r="F6321" s="1">
        <v>0.54166666666666663</v>
      </c>
      <c r="G6321" t="s">
        <v>10547</v>
      </c>
      <c r="H6321" t="s">
        <v>38</v>
      </c>
      <c r="I6321">
        <v>120</v>
      </c>
      <c r="J6321">
        <v>2</v>
      </c>
      <c r="K6321" s="4">
        <v>1.1111100111111E+24</v>
      </c>
      <c r="L6321" t="s">
        <v>10790</v>
      </c>
      <c r="M6321" t="s">
        <v>24</v>
      </c>
      <c r="N6321" t="s">
        <v>10549</v>
      </c>
      <c r="O6321" t="s">
        <v>66</v>
      </c>
      <c r="P6321" t="s">
        <v>9372</v>
      </c>
      <c r="Q6321" t="s">
        <v>6825</v>
      </c>
    </row>
    <row r="6322" spans="1:17" x14ac:dyDescent="0.25">
      <c r="A6322" t="s">
        <v>12990</v>
      </c>
      <c r="B6322" t="s">
        <v>391</v>
      </c>
      <c r="C6322">
        <v>6</v>
      </c>
      <c r="D6322" t="s">
        <v>18</v>
      </c>
      <c r="E6322" t="s">
        <v>37</v>
      </c>
      <c r="F6322" s="1">
        <v>0.58333333333333337</v>
      </c>
      <c r="G6322" t="s">
        <v>10547</v>
      </c>
      <c r="H6322" t="s">
        <v>38</v>
      </c>
      <c r="I6322">
        <v>120</v>
      </c>
      <c r="J6322">
        <v>1</v>
      </c>
      <c r="K6322" s="4">
        <v>1.1111100111111E+24</v>
      </c>
      <c r="L6322" t="s">
        <v>38</v>
      </c>
      <c r="M6322" t="s">
        <v>24</v>
      </c>
      <c r="N6322" t="s">
        <v>10549</v>
      </c>
      <c r="O6322" t="s">
        <v>66</v>
      </c>
      <c r="P6322" t="s">
        <v>9372</v>
      </c>
      <c r="Q6322" t="s">
        <v>6826</v>
      </c>
    </row>
    <row r="6323" spans="1:17" x14ac:dyDescent="0.25">
      <c r="A6323" t="s">
        <v>12990</v>
      </c>
      <c r="B6323" t="s">
        <v>17</v>
      </c>
      <c r="C6323">
        <v>1</v>
      </c>
      <c r="D6323" t="s">
        <v>18</v>
      </c>
      <c r="E6323" t="s">
        <v>19</v>
      </c>
      <c r="F6323" s="1">
        <v>0.41666666666666669</v>
      </c>
      <c r="G6323" t="s">
        <v>10244</v>
      </c>
      <c r="H6323" t="s">
        <v>12991</v>
      </c>
      <c r="I6323">
        <v>60</v>
      </c>
      <c r="J6323">
        <v>11</v>
      </c>
      <c r="K6323" s="4">
        <v>1.1111100111111E+24</v>
      </c>
      <c r="L6323" t="s">
        <v>10790</v>
      </c>
      <c r="M6323" t="s">
        <v>915</v>
      </c>
      <c r="N6323" t="s">
        <v>10549</v>
      </c>
      <c r="O6323" t="s">
        <v>66</v>
      </c>
      <c r="P6323" t="s">
        <v>20</v>
      </c>
      <c r="Q6323" t="s">
        <v>6827</v>
      </c>
    </row>
    <row r="6324" spans="1:17" x14ac:dyDescent="0.25">
      <c r="A6324" t="s">
        <v>12990</v>
      </c>
      <c r="B6324" t="s">
        <v>28</v>
      </c>
      <c r="C6324">
        <v>1</v>
      </c>
      <c r="D6324" t="s">
        <v>18</v>
      </c>
      <c r="E6324" t="s">
        <v>29</v>
      </c>
      <c r="F6324" s="1">
        <v>0.33333333333333331</v>
      </c>
      <c r="G6324" t="s">
        <v>10244</v>
      </c>
      <c r="H6324" t="s">
        <v>10792</v>
      </c>
      <c r="I6324">
        <v>60</v>
      </c>
      <c r="J6324">
        <v>11</v>
      </c>
      <c r="K6324" s="4">
        <v>1.1111100111111E+24</v>
      </c>
      <c r="L6324" t="s">
        <v>38</v>
      </c>
      <c r="M6324" t="s">
        <v>915</v>
      </c>
      <c r="N6324" t="s">
        <v>10549</v>
      </c>
      <c r="O6324" t="s">
        <v>66</v>
      </c>
      <c r="P6324" t="s">
        <v>20</v>
      </c>
      <c r="Q6324" t="s">
        <v>6828</v>
      </c>
    </row>
    <row r="6325" spans="1:17" x14ac:dyDescent="0.25">
      <c r="A6325" t="s">
        <v>12990</v>
      </c>
      <c r="B6325" t="s">
        <v>32</v>
      </c>
      <c r="C6325">
        <v>1</v>
      </c>
      <c r="D6325" t="s">
        <v>18</v>
      </c>
      <c r="E6325" t="s">
        <v>33</v>
      </c>
      <c r="F6325" s="1">
        <v>0.33333333333333331</v>
      </c>
      <c r="G6325" t="s">
        <v>10244</v>
      </c>
      <c r="H6325" t="s">
        <v>12992</v>
      </c>
      <c r="I6325">
        <v>60</v>
      </c>
      <c r="J6325">
        <v>11</v>
      </c>
      <c r="K6325" s="4">
        <v>1.1111100111111E+24</v>
      </c>
      <c r="L6325" t="s">
        <v>38</v>
      </c>
      <c r="M6325" t="s">
        <v>915</v>
      </c>
      <c r="N6325" t="s">
        <v>10549</v>
      </c>
      <c r="O6325" t="s">
        <v>66</v>
      </c>
      <c r="P6325" t="s">
        <v>20</v>
      </c>
      <c r="Q6325" t="s">
        <v>6829</v>
      </c>
    </row>
    <row r="6326" spans="1:17" x14ac:dyDescent="0.25">
      <c r="A6326" t="s">
        <v>12993</v>
      </c>
      <c r="B6326" t="s">
        <v>17</v>
      </c>
      <c r="C6326">
        <v>1</v>
      </c>
      <c r="D6326" t="s">
        <v>18</v>
      </c>
      <c r="E6326" t="s">
        <v>19</v>
      </c>
      <c r="F6326" s="1">
        <v>0.45833333333333331</v>
      </c>
      <c r="G6326" t="s">
        <v>9209</v>
      </c>
      <c r="H6326" t="s">
        <v>10795</v>
      </c>
      <c r="I6326">
        <v>60</v>
      </c>
      <c r="J6326">
        <v>21</v>
      </c>
      <c r="K6326" s="4">
        <v>1.1111010001111099E+44</v>
      </c>
      <c r="L6326" t="s">
        <v>10796</v>
      </c>
      <c r="M6326" t="s">
        <v>24</v>
      </c>
      <c r="N6326" t="s">
        <v>10549</v>
      </c>
      <c r="O6326" t="s">
        <v>25</v>
      </c>
      <c r="P6326" t="s">
        <v>20</v>
      </c>
      <c r="Q6326" t="s">
        <v>6830</v>
      </c>
    </row>
    <row r="6327" spans="1:17" x14ac:dyDescent="0.25">
      <c r="A6327" t="s">
        <v>12993</v>
      </c>
      <c r="B6327" t="s">
        <v>28</v>
      </c>
      <c r="C6327">
        <v>1</v>
      </c>
      <c r="D6327" t="s">
        <v>18</v>
      </c>
      <c r="E6327" t="s">
        <v>33</v>
      </c>
      <c r="F6327" s="1">
        <v>0.5</v>
      </c>
      <c r="G6327" t="s">
        <v>9176</v>
      </c>
      <c r="H6327" t="s">
        <v>10797</v>
      </c>
      <c r="I6327">
        <v>60</v>
      </c>
      <c r="J6327">
        <v>21</v>
      </c>
      <c r="K6327" s="4">
        <v>1.1111110001111099E+44</v>
      </c>
      <c r="L6327" t="s">
        <v>10796</v>
      </c>
      <c r="M6327" t="s">
        <v>24</v>
      </c>
      <c r="N6327" t="s">
        <v>10549</v>
      </c>
      <c r="O6327" t="s">
        <v>25</v>
      </c>
      <c r="P6327" t="s">
        <v>20</v>
      </c>
      <c r="Q6327" t="s">
        <v>6831</v>
      </c>
    </row>
    <row r="6328" spans="1:17" x14ac:dyDescent="0.25">
      <c r="A6328" t="s">
        <v>12993</v>
      </c>
      <c r="B6328" t="s">
        <v>32</v>
      </c>
      <c r="C6328">
        <v>1</v>
      </c>
      <c r="D6328" t="s">
        <v>18</v>
      </c>
      <c r="E6328" t="s">
        <v>37</v>
      </c>
      <c r="F6328" s="1">
        <v>0.58333333333333337</v>
      </c>
      <c r="G6328" t="s">
        <v>9302</v>
      </c>
      <c r="H6328" t="s">
        <v>10798</v>
      </c>
      <c r="I6328">
        <v>60</v>
      </c>
      <c r="J6328">
        <v>21</v>
      </c>
      <c r="K6328" s="4">
        <v>1.11101100011111E+44</v>
      </c>
      <c r="L6328" t="s">
        <v>10796</v>
      </c>
      <c r="M6328" t="s">
        <v>24</v>
      </c>
      <c r="N6328" t="s">
        <v>10549</v>
      </c>
      <c r="O6328" t="s">
        <v>25</v>
      </c>
      <c r="P6328" t="s">
        <v>20</v>
      </c>
      <c r="Q6328" t="s">
        <v>6832</v>
      </c>
    </row>
    <row r="6329" spans="1:17" x14ac:dyDescent="0.25">
      <c r="A6329" t="s">
        <v>12993</v>
      </c>
      <c r="B6329" t="s">
        <v>44</v>
      </c>
      <c r="C6329">
        <v>1</v>
      </c>
      <c r="D6329" t="s">
        <v>18</v>
      </c>
      <c r="E6329" t="s">
        <v>37</v>
      </c>
      <c r="F6329" s="1">
        <v>0.41666666666666669</v>
      </c>
      <c r="G6329" t="s">
        <v>9176</v>
      </c>
      <c r="H6329" t="s">
        <v>10798</v>
      </c>
      <c r="I6329">
        <v>60</v>
      </c>
      <c r="J6329">
        <v>21</v>
      </c>
      <c r="K6329" s="4">
        <v>1.11101100011111E+44</v>
      </c>
      <c r="L6329" t="s">
        <v>10796</v>
      </c>
      <c r="M6329" t="s">
        <v>24</v>
      </c>
      <c r="N6329" t="s">
        <v>10549</v>
      </c>
      <c r="O6329" t="s">
        <v>25</v>
      </c>
      <c r="P6329" t="s">
        <v>45</v>
      </c>
      <c r="Q6329" t="s">
        <v>6833</v>
      </c>
    </row>
    <row r="6330" spans="1:17" x14ac:dyDescent="0.25">
      <c r="A6330" t="s">
        <v>12994</v>
      </c>
      <c r="B6330" t="s">
        <v>17</v>
      </c>
      <c r="C6330">
        <v>1</v>
      </c>
      <c r="D6330" t="s">
        <v>18</v>
      </c>
      <c r="E6330" t="s">
        <v>42</v>
      </c>
      <c r="F6330" s="1">
        <v>0.41666666666666669</v>
      </c>
      <c r="G6330" t="s">
        <v>9214</v>
      </c>
      <c r="H6330" t="s">
        <v>2477</v>
      </c>
      <c r="I6330">
        <v>60</v>
      </c>
      <c r="J6330">
        <v>27</v>
      </c>
      <c r="K6330" s="4">
        <v>1.1111100111111E+24</v>
      </c>
      <c r="L6330" t="s">
        <v>12995</v>
      </c>
      <c r="M6330" t="s">
        <v>24</v>
      </c>
      <c r="N6330" t="s">
        <v>10549</v>
      </c>
      <c r="O6330" t="s">
        <v>66</v>
      </c>
      <c r="P6330" t="s">
        <v>20</v>
      </c>
      <c r="Q6330" t="s">
        <v>6834</v>
      </c>
    </row>
    <row r="6331" spans="1:17" x14ac:dyDescent="0.25">
      <c r="A6331" t="s">
        <v>12994</v>
      </c>
      <c r="B6331" t="s">
        <v>28</v>
      </c>
      <c r="C6331">
        <v>1</v>
      </c>
      <c r="D6331" t="s">
        <v>18</v>
      </c>
      <c r="E6331" t="s">
        <v>37</v>
      </c>
      <c r="F6331" s="1">
        <v>0.41666666666666669</v>
      </c>
      <c r="G6331" t="s">
        <v>9176</v>
      </c>
      <c r="H6331" t="s">
        <v>2477</v>
      </c>
      <c r="I6331">
        <v>60</v>
      </c>
      <c r="J6331">
        <v>28</v>
      </c>
      <c r="K6331" s="4">
        <v>1.1111100111111E+24</v>
      </c>
      <c r="L6331" t="s">
        <v>12995</v>
      </c>
      <c r="M6331" t="s">
        <v>24</v>
      </c>
      <c r="N6331" t="s">
        <v>10549</v>
      </c>
      <c r="O6331" t="s">
        <v>66</v>
      </c>
      <c r="P6331" t="s">
        <v>20</v>
      </c>
      <c r="Q6331" t="s">
        <v>6835</v>
      </c>
    </row>
    <row r="6332" spans="1:17" x14ac:dyDescent="0.25">
      <c r="A6332" t="s">
        <v>12994</v>
      </c>
      <c r="B6332" t="s">
        <v>44</v>
      </c>
      <c r="C6332">
        <v>1</v>
      </c>
      <c r="D6332" t="s">
        <v>18</v>
      </c>
      <c r="E6332" t="s">
        <v>19</v>
      </c>
      <c r="F6332" s="1">
        <v>0.5</v>
      </c>
      <c r="G6332" t="s">
        <v>9156</v>
      </c>
      <c r="H6332" t="s">
        <v>2477</v>
      </c>
      <c r="I6332">
        <v>60</v>
      </c>
      <c r="J6332">
        <v>15</v>
      </c>
      <c r="K6332" s="4">
        <v>1.1111100111111E+24</v>
      </c>
      <c r="L6332" t="s">
        <v>12995</v>
      </c>
      <c r="M6332" t="s">
        <v>24</v>
      </c>
      <c r="N6332" t="s">
        <v>10549</v>
      </c>
      <c r="O6332" t="s">
        <v>66</v>
      </c>
      <c r="P6332" t="s">
        <v>45</v>
      </c>
      <c r="Q6332" t="s">
        <v>6836</v>
      </c>
    </row>
    <row r="6333" spans="1:17" x14ac:dyDescent="0.25">
      <c r="A6333" t="s">
        <v>12994</v>
      </c>
      <c r="B6333" t="s">
        <v>44</v>
      </c>
      <c r="C6333">
        <v>2</v>
      </c>
      <c r="D6333" t="s">
        <v>18</v>
      </c>
      <c r="E6333" t="s">
        <v>33</v>
      </c>
      <c r="F6333" s="1">
        <v>0.375</v>
      </c>
      <c r="G6333" t="s">
        <v>9156</v>
      </c>
      <c r="H6333" t="s">
        <v>2477</v>
      </c>
      <c r="I6333">
        <v>60</v>
      </c>
      <c r="J6333">
        <v>12</v>
      </c>
      <c r="K6333" s="4">
        <v>1.1111100111111E+24</v>
      </c>
      <c r="L6333" t="s">
        <v>12995</v>
      </c>
      <c r="M6333" t="s">
        <v>24</v>
      </c>
      <c r="N6333" t="s">
        <v>10549</v>
      </c>
      <c r="O6333" t="s">
        <v>66</v>
      </c>
      <c r="P6333" t="s">
        <v>45</v>
      </c>
      <c r="Q6333" t="s">
        <v>6837</v>
      </c>
    </row>
    <row r="6334" spans="1:17" x14ac:dyDescent="0.25">
      <c r="A6334" t="s">
        <v>12996</v>
      </c>
      <c r="B6334" t="s">
        <v>17</v>
      </c>
      <c r="C6334">
        <v>1</v>
      </c>
      <c r="D6334" t="s">
        <v>18</v>
      </c>
      <c r="E6334" t="s">
        <v>19</v>
      </c>
      <c r="F6334" s="1">
        <v>0.54166666666666663</v>
      </c>
      <c r="G6334" t="s">
        <v>9217</v>
      </c>
      <c r="H6334" t="s">
        <v>12997</v>
      </c>
      <c r="I6334">
        <v>60</v>
      </c>
      <c r="J6334">
        <v>29</v>
      </c>
      <c r="K6334" s="4">
        <v>1.1111010001111099E+44</v>
      </c>
      <c r="L6334" t="s">
        <v>12946</v>
      </c>
      <c r="M6334" t="s">
        <v>24</v>
      </c>
      <c r="N6334" t="s">
        <v>10549</v>
      </c>
      <c r="O6334" t="s">
        <v>25</v>
      </c>
      <c r="P6334" t="s">
        <v>20</v>
      </c>
      <c r="Q6334" t="s">
        <v>6838</v>
      </c>
    </row>
    <row r="6335" spans="1:17" x14ac:dyDescent="0.25">
      <c r="A6335" t="s">
        <v>12996</v>
      </c>
      <c r="B6335" t="s">
        <v>28</v>
      </c>
      <c r="C6335">
        <v>1</v>
      </c>
      <c r="D6335" t="s">
        <v>18</v>
      </c>
      <c r="E6335" t="s">
        <v>33</v>
      </c>
      <c r="F6335" s="1">
        <v>0.45833333333333331</v>
      </c>
      <c r="G6335" t="s">
        <v>9176</v>
      </c>
      <c r="H6335" t="s">
        <v>12998</v>
      </c>
      <c r="I6335">
        <v>60</v>
      </c>
      <c r="J6335">
        <v>29</v>
      </c>
      <c r="K6335" s="4">
        <v>1.1111110001111099E+44</v>
      </c>
      <c r="L6335" t="s">
        <v>12946</v>
      </c>
      <c r="M6335" t="s">
        <v>24</v>
      </c>
      <c r="N6335" t="s">
        <v>10549</v>
      </c>
      <c r="O6335" t="s">
        <v>25</v>
      </c>
      <c r="P6335" t="s">
        <v>20</v>
      </c>
      <c r="Q6335" t="s">
        <v>6839</v>
      </c>
    </row>
    <row r="6336" spans="1:17" x14ac:dyDescent="0.25">
      <c r="A6336" t="s">
        <v>12996</v>
      </c>
      <c r="B6336" t="s">
        <v>44</v>
      </c>
      <c r="C6336">
        <v>2</v>
      </c>
      <c r="D6336" t="s">
        <v>18</v>
      </c>
      <c r="E6336" t="s">
        <v>42</v>
      </c>
      <c r="F6336" s="1">
        <v>0.625</v>
      </c>
      <c r="G6336" t="s">
        <v>12999</v>
      </c>
      <c r="H6336" t="s">
        <v>13000</v>
      </c>
      <c r="I6336">
        <v>60</v>
      </c>
      <c r="J6336">
        <v>29</v>
      </c>
      <c r="K6336" s="4">
        <v>1.1111100011111E+43</v>
      </c>
      <c r="L6336" t="s">
        <v>12946</v>
      </c>
      <c r="M6336" t="s">
        <v>24</v>
      </c>
      <c r="N6336" t="s">
        <v>10549</v>
      </c>
      <c r="O6336" t="s">
        <v>25</v>
      </c>
      <c r="P6336" t="s">
        <v>45</v>
      </c>
      <c r="Q6336" t="s">
        <v>6840</v>
      </c>
    </row>
    <row r="6337" spans="1:17" x14ac:dyDescent="0.25">
      <c r="A6337" t="s">
        <v>13001</v>
      </c>
      <c r="B6337" t="s">
        <v>6841</v>
      </c>
      <c r="C6337">
        <v>1</v>
      </c>
      <c r="D6337" t="s">
        <v>18</v>
      </c>
      <c r="E6337" t="s">
        <v>37</v>
      </c>
      <c r="F6337" s="1">
        <v>0.45833333333333331</v>
      </c>
      <c r="G6337" t="s">
        <v>9217</v>
      </c>
      <c r="H6337" t="s">
        <v>13002</v>
      </c>
      <c r="I6337">
        <v>60</v>
      </c>
      <c r="J6337">
        <v>14</v>
      </c>
      <c r="K6337" s="4">
        <v>1.0100010000101001E+44</v>
      </c>
      <c r="L6337" t="s">
        <v>13003</v>
      </c>
      <c r="M6337" t="s">
        <v>24</v>
      </c>
      <c r="N6337" t="s">
        <v>10549</v>
      </c>
      <c r="O6337" t="s">
        <v>25</v>
      </c>
      <c r="P6337" t="s">
        <v>13004</v>
      </c>
      <c r="Q6337" t="s">
        <v>6842</v>
      </c>
    </row>
    <row r="6338" spans="1:17" x14ac:dyDescent="0.25">
      <c r="A6338" t="s">
        <v>13001</v>
      </c>
      <c r="B6338" t="s">
        <v>17</v>
      </c>
      <c r="C6338">
        <v>1</v>
      </c>
      <c r="D6338" t="s">
        <v>18</v>
      </c>
      <c r="E6338" t="s">
        <v>19</v>
      </c>
      <c r="F6338" s="1">
        <v>0.41666666666666669</v>
      </c>
      <c r="G6338" t="s">
        <v>9217</v>
      </c>
      <c r="H6338" t="s">
        <v>13005</v>
      </c>
      <c r="I6338">
        <v>60</v>
      </c>
      <c r="J6338">
        <v>14</v>
      </c>
      <c r="K6338" s="4">
        <v>1.1111010001111099E+44</v>
      </c>
      <c r="L6338" t="s">
        <v>13003</v>
      </c>
      <c r="M6338" t="s">
        <v>24</v>
      </c>
      <c r="N6338" t="s">
        <v>10549</v>
      </c>
      <c r="O6338" t="s">
        <v>25</v>
      </c>
      <c r="P6338" t="s">
        <v>20</v>
      </c>
      <c r="Q6338" t="s">
        <v>6843</v>
      </c>
    </row>
    <row r="6339" spans="1:17" x14ac:dyDescent="0.25">
      <c r="A6339" t="s">
        <v>13001</v>
      </c>
      <c r="B6339" t="s">
        <v>28</v>
      </c>
      <c r="C6339">
        <v>1</v>
      </c>
      <c r="D6339" t="s">
        <v>18</v>
      </c>
      <c r="E6339" t="s">
        <v>33</v>
      </c>
      <c r="F6339" s="1">
        <v>0.41666666666666669</v>
      </c>
      <c r="G6339" t="s">
        <v>13006</v>
      </c>
      <c r="H6339" t="s">
        <v>13007</v>
      </c>
      <c r="I6339">
        <v>60</v>
      </c>
      <c r="J6339">
        <v>14</v>
      </c>
      <c r="K6339" s="4">
        <v>1.1111110001111099E+44</v>
      </c>
      <c r="L6339" t="s">
        <v>13003</v>
      </c>
      <c r="M6339" t="s">
        <v>24</v>
      </c>
      <c r="N6339" t="s">
        <v>10549</v>
      </c>
      <c r="O6339" t="s">
        <v>25</v>
      </c>
      <c r="P6339" t="s">
        <v>20</v>
      </c>
      <c r="Q6339" t="s">
        <v>6844</v>
      </c>
    </row>
    <row r="6340" spans="1:17" x14ac:dyDescent="0.25">
      <c r="A6340" t="s">
        <v>13001</v>
      </c>
      <c r="B6340" t="s">
        <v>36</v>
      </c>
      <c r="C6340">
        <v>1</v>
      </c>
      <c r="D6340" t="s">
        <v>18</v>
      </c>
      <c r="E6340" t="s">
        <v>37</v>
      </c>
      <c r="F6340" s="1">
        <v>0.75</v>
      </c>
      <c r="G6340" t="s">
        <v>9349</v>
      </c>
      <c r="H6340" t="s">
        <v>38</v>
      </c>
      <c r="I6340">
        <v>60</v>
      </c>
      <c r="J6340">
        <v>14</v>
      </c>
      <c r="K6340" s="4">
        <v>9.9999999999999994E+38</v>
      </c>
      <c r="L6340" t="s">
        <v>38</v>
      </c>
      <c r="M6340" t="s">
        <v>24</v>
      </c>
      <c r="N6340" t="s">
        <v>10549</v>
      </c>
      <c r="O6340" t="s">
        <v>25</v>
      </c>
      <c r="P6340" t="s">
        <v>39</v>
      </c>
      <c r="Q6340" t="s">
        <v>6845</v>
      </c>
    </row>
    <row r="6341" spans="1:17" x14ac:dyDescent="0.25">
      <c r="A6341" t="s">
        <v>13001</v>
      </c>
      <c r="B6341" t="s">
        <v>44</v>
      </c>
      <c r="C6341">
        <v>1</v>
      </c>
      <c r="D6341" t="s">
        <v>18</v>
      </c>
      <c r="E6341" t="s">
        <v>37</v>
      </c>
      <c r="F6341" s="1">
        <v>0.45833333333333331</v>
      </c>
      <c r="G6341" t="s">
        <v>9217</v>
      </c>
      <c r="H6341" t="s">
        <v>13008</v>
      </c>
      <c r="I6341">
        <v>60</v>
      </c>
      <c r="J6341">
        <v>14</v>
      </c>
      <c r="K6341" s="4">
        <v>1.0101000010101E+43</v>
      </c>
      <c r="L6341" t="s">
        <v>13003</v>
      </c>
      <c r="M6341" t="s">
        <v>24</v>
      </c>
      <c r="N6341" t="s">
        <v>10549</v>
      </c>
      <c r="O6341" t="s">
        <v>25</v>
      </c>
      <c r="P6341" t="s">
        <v>45</v>
      </c>
      <c r="Q6341" t="s">
        <v>6846</v>
      </c>
    </row>
    <row r="6342" spans="1:17" x14ac:dyDescent="0.25">
      <c r="A6342" t="s">
        <v>13009</v>
      </c>
      <c r="B6342" t="s">
        <v>2423</v>
      </c>
      <c r="C6342">
        <v>1</v>
      </c>
      <c r="D6342" t="s">
        <v>18</v>
      </c>
      <c r="E6342" t="s">
        <v>42</v>
      </c>
      <c r="F6342" s="1">
        <v>0.375</v>
      </c>
      <c r="G6342" t="s">
        <v>9217</v>
      </c>
      <c r="H6342" t="s">
        <v>13010</v>
      </c>
      <c r="I6342">
        <v>60</v>
      </c>
      <c r="J6342">
        <v>24</v>
      </c>
      <c r="K6342" s="4">
        <v>1.0101000101009999E+24</v>
      </c>
      <c r="L6342" t="s">
        <v>13011</v>
      </c>
      <c r="M6342" t="s">
        <v>24</v>
      </c>
      <c r="N6342" t="s">
        <v>10549</v>
      </c>
      <c r="O6342" t="s">
        <v>66</v>
      </c>
      <c r="P6342" t="s">
        <v>13004</v>
      </c>
      <c r="Q6342" t="s">
        <v>6847</v>
      </c>
    </row>
    <row r="6343" spans="1:17" x14ac:dyDescent="0.25">
      <c r="A6343" t="s">
        <v>13009</v>
      </c>
      <c r="B6343" t="s">
        <v>17</v>
      </c>
      <c r="C6343">
        <v>1</v>
      </c>
      <c r="D6343" t="s">
        <v>18</v>
      </c>
      <c r="E6343" t="s">
        <v>19</v>
      </c>
      <c r="F6343" s="1">
        <v>0.625</v>
      </c>
      <c r="G6343" t="s">
        <v>9282</v>
      </c>
      <c r="H6343" t="s">
        <v>13012</v>
      </c>
      <c r="I6343">
        <v>60</v>
      </c>
      <c r="J6343">
        <v>25</v>
      </c>
      <c r="K6343" s="4">
        <v>1.1111100111111E+24</v>
      </c>
      <c r="L6343" t="s">
        <v>13011</v>
      </c>
      <c r="M6343" t="s">
        <v>24</v>
      </c>
      <c r="N6343" t="s">
        <v>10549</v>
      </c>
      <c r="O6343" t="s">
        <v>66</v>
      </c>
      <c r="P6343" t="s">
        <v>20</v>
      </c>
      <c r="Q6343" t="s">
        <v>6848</v>
      </c>
    </row>
    <row r="6344" spans="1:17" x14ac:dyDescent="0.25">
      <c r="A6344" t="s">
        <v>13009</v>
      </c>
      <c r="B6344" t="s">
        <v>28</v>
      </c>
      <c r="C6344">
        <v>1</v>
      </c>
      <c r="D6344" t="s">
        <v>18</v>
      </c>
      <c r="E6344" t="s">
        <v>37</v>
      </c>
      <c r="F6344" s="1">
        <v>0.45833333333333331</v>
      </c>
      <c r="G6344" t="s">
        <v>9282</v>
      </c>
      <c r="H6344" t="s">
        <v>13013</v>
      </c>
      <c r="I6344">
        <v>60</v>
      </c>
      <c r="J6344">
        <v>25</v>
      </c>
      <c r="K6344" s="4">
        <v>1.1111100111111E+24</v>
      </c>
      <c r="L6344" t="s">
        <v>13011</v>
      </c>
      <c r="M6344" t="s">
        <v>24</v>
      </c>
      <c r="N6344" t="s">
        <v>10549</v>
      </c>
      <c r="O6344" t="s">
        <v>66</v>
      </c>
      <c r="P6344" t="s">
        <v>20</v>
      </c>
      <c r="Q6344" t="s">
        <v>6849</v>
      </c>
    </row>
    <row r="6345" spans="1:17" x14ac:dyDescent="0.25">
      <c r="A6345" t="s">
        <v>13009</v>
      </c>
      <c r="B6345" t="s">
        <v>36</v>
      </c>
      <c r="C6345">
        <v>1</v>
      </c>
      <c r="D6345" t="s">
        <v>18</v>
      </c>
      <c r="E6345" t="s">
        <v>42</v>
      </c>
      <c r="F6345" s="1">
        <v>0.72916666666666663</v>
      </c>
      <c r="G6345" t="s">
        <v>10173</v>
      </c>
      <c r="H6345" t="s">
        <v>38</v>
      </c>
      <c r="I6345">
        <v>60</v>
      </c>
      <c r="J6345">
        <v>25</v>
      </c>
      <c r="K6345" s="4">
        <v>1E+16</v>
      </c>
      <c r="L6345" t="s">
        <v>38</v>
      </c>
      <c r="M6345" t="s">
        <v>24</v>
      </c>
      <c r="N6345" t="s">
        <v>10549</v>
      </c>
      <c r="O6345" t="s">
        <v>66</v>
      </c>
      <c r="P6345" t="s">
        <v>39</v>
      </c>
      <c r="Q6345" t="s">
        <v>6850</v>
      </c>
    </row>
    <row r="6346" spans="1:17" x14ac:dyDescent="0.25">
      <c r="A6346" t="s">
        <v>13009</v>
      </c>
      <c r="B6346" t="s">
        <v>44</v>
      </c>
      <c r="C6346">
        <v>1</v>
      </c>
      <c r="D6346" t="s">
        <v>18</v>
      </c>
      <c r="E6346" t="s">
        <v>42</v>
      </c>
      <c r="F6346" s="1">
        <v>0.375</v>
      </c>
      <c r="G6346" t="s">
        <v>9217</v>
      </c>
      <c r="H6346" t="s">
        <v>13014</v>
      </c>
      <c r="I6346">
        <v>60</v>
      </c>
      <c r="J6346">
        <v>24</v>
      </c>
      <c r="K6346" s="4">
        <v>1.010100010101E+23</v>
      </c>
      <c r="L6346" t="s">
        <v>13011</v>
      </c>
      <c r="M6346" t="s">
        <v>24</v>
      </c>
      <c r="N6346" t="s">
        <v>10549</v>
      </c>
      <c r="O6346" t="s">
        <v>66</v>
      </c>
      <c r="P6346" t="s">
        <v>45</v>
      </c>
      <c r="Q6346" t="s">
        <v>6851</v>
      </c>
    </row>
    <row r="6347" spans="1:17" x14ac:dyDescent="0.25">
      <c r="A6347" t="s">
        <v>13015</v>
      </c>
      <c r="B6347" t="s">
        <v>17</v>
      </c>
      <c r="C6347">
        <v>1</v>
      </c>
      <c r="D6347" t="s">
        <v>18</v>
      </c>
      <c r="E6347" t="s">
        <v>29</v>
      </c>
      <c r="F6347" s="1">
        <v>0.41666666666666669</v>
      </c>
      <c r="G6347" t="s">
        <v>10743</v>
      </c>
      <c r="H6347" t="s">
        <v>13016</v>
      </c>
      <c r="I6347">
        <v>60</v>
      </c>
      <c r="J6347">
        <v>8</v>
      </c>
      <c r="K6347" s="4">
        <v>1.1111100111111E+24</v>
      </c>
      <c r="L6347" t="s">
        <v>13017</v>
      </c>
      <c r="M6347" t="s">
        <v>24</v>
      </c>
      <c r="N6347" t="s">
        <v>10549</v>
      </c>
      <c r="O6347" t="s">
        <v>66</v>
      </c>
      <c r="P6347" t="s">
        <v>20</v>
      </c>
      <c r="Q6347" t="s">
        <v>6852</v>
      </c>
    </row>
    <row r="6348" spans="1:17" x14ac:dyDescent="0.25">
      <c r="A6348" t="s">
        <v>13015</v>
      </c>
      <c r="B6348" t="s">
        <v>28</v>
      </c>
      <c r="C6348">
        <v>1</v>
      </c>
      <c r="D6348" t="s">
        <v>18</v>
      </c>
      <c r="E6348" t="s">
        <v>19</v>
      </c>
      <c r="F6348" s="1">
        <v>0.41666666666666669</v>
      </c>
      <c r="G6348" t="s">
        <v>10743</v>
      </c>
      <c r="H6348" t="s">
        <v>13018</v>
      </c>
      <c r="I6348">
        <v>60</v>
      </c>
      <c r="J6348">
        <v>8</v>
      </c>
      <c r="K6348" s="4">
        <v>1.1111100111111E+24</v>
      </c>
      <c r="L6348" t="s">
        <v>13017</v>
      </c>
      <c r="M6348" t="s">
        <v>24</v>
      </c>
      <c r="N6348" t="s">
        <v>10549</v>
      </c>
      <c r="O6348" t="s">
        <v>66</v>
      </c>
      <c r="P6348" t="s">
        <v>20</v>
      </c>
      <c r="Q6348" t="s">
        <v>6853</v>
      </c>
    </row>
    <row r="6349" spans="1:17" x14ac:dyDescent="0.25">
      <c r="A6349" t="s">
        <v>13015</v>
      </c>
      <c r="B6349" t="s">
        <v>32</v>
      </c>
      <c r="C6349">
        <v>1</v>
      </c>
      <c r="D6349" t="s">
        <v>18</v>
      </c>
      <c r="E6349" t="s">
        <v>33</v>
      </c>
      <c r="F6349" s="1">
        <v>0.66666666666666663</v>
      </c>
      <c r="G6349" t="s">
        <v>10743</v>
      </c>
      <c r="H6349" t="s">
        <v>13019</v>
      </c>
      <c r="I6349">
        <v>60</v>
      </c>
      <c r="J6349">
        <v>7</v>
      </c>
      <c r="K6349" s="4">
        <v>1.1111100111111E+24</v>
      </c>
      <c r="L6349" t="s">
        <v>13017</v>
      </c>
      <c r="M6349" t="s">
        <v>24</v>
      </c>
      <c r="N6349" t="s">
        <v>10549</v>
      </c>
      <c r="O6349" t="s">
        <v>66</v>
      </c>
      <c r="P6349" t="s">
        <v>20</v>
      </c>
      <c r="Q6349" t="s">
        <v>6854</v>
      </c>
    </row>
    <row r="6350" spans="1:17" x14ac:dyDescent="0.25">
      <c r="A6350" t="s">
        <v>13020</v>
      </c>
      <c r="B6350" t="s">
        <v>17</v>
      </c>
      <c r="C6350">
        <v>1</v>
      </c>
      <c r="D6350" t="s">
        <v>18</v>
      </c>
      <c r="E6350" t="s">
        <v>42</v>
      </c>
      <c r="F6350" s="1">
        <v>0.5</v>
      </c>
      <c r="G6350" t="s">
        <v>9176</v>
      </c>
      <c r="H6350" t="s">
        <v>13021</v>
      </c>
      <c r="I6350">
        <v>60</v>
      </c>
      <c r="J6350">
        <v>16</v>
      </c>
      <c r="K6350" s="4">
        <v>1.1111110001111099E+44</v>
      </c>
      <c r="L6350" t="s">
        <v>13022</v>
      </c>
      <c r="M6350" t="s">
        <v>24</v>
      </c>
      <c r="N6350" t="s">
        <v>10549</v>
      </c>
      <c r="O6350" t="s">
        <v>25</v>
      </c>
      <c r="P6350" t="s">
        <v>20</v>
      </c>
      <c r="Q6350" t="s">
        <v>6855</v>
      </c>
    </row>
    <row r="6351" spans="1:17" x14ac:dyDescent="0.25">
      <c r="A6351" t="s">
        <v>13020</v>
      </c>
      <c r="B6351" t="s">
        <v>28</v>
      </c>
      <c r="C6351">
        <v>1</v>
      </c>
      <c r="D6351" t="s">
        <v>18</v>
      </c>
      <c r="E6351" t="s">
        <v>19</v>
      </c>
      <c r="F6351" s="1">
        <v>0.58333333333333337</v>
      </c>
      <c r="G6351" t="s">
        <v>158</v>
      </c>
      <c r="H6351" t="s">
        <v>13023</v>
      </c>
      <c r="I6351">
        <v>60</v>
      </c>
      <c r="J6351">
        <v>16</v>
      </c>
      <c r="K6351" s="4">
        <v>1.1111010001111099E+44</v>
      </c>
      <c r="L6351" t="s">
        <v>13022</v>
      </c>
      <c r="M6351" t="s">
        <v>24</v>
      </c>
      <c r="N6351" t="s">
        <v>10549</v>
      </c>
      <c r="O6351" t="s">
        <v>25</v>
      </c>
      <c r="P6351" t="s">
        <v>20</v>
      </c>
      <c r="Q6351" t="s">
        <v>6856</v>
      </c>
    </row>
    <row r="6352" spans="1:17" x14ac:dyDescent="0.25">
      <c r="A6352" t="s">
        <v>13020</v>
      </c>
      <c r="B6352" t="s">
        <v>44</v>
      </c>
      <c r="C6352">
        <v>1</v>
      </c>
      <c r="D6352" t="s">
        <v>18</v>
      </c>
      <c r="E6352" t="s">
        <v>37</v>
      </c>
      <c r="F6352" s="1">
        <v>0.33333333333333331</v>
      </c>
      <c r="G6352" t="s">
        <v>9217</v>
      </c>
      <c r="H6352" t="s">
        <v>13024</v>
      </c>
      <c r="I6352">
        <v>60</v>
      </c>
      <c r="J6352">
        <v>4</v>
      </c>
      <c r="K6352" s="4">
        <v>1.11101100011111E+44</v>
      </c>
      <c r="L6352" t="s">
        <v>13022</v>
      </c>
      <c r="M6352" t="s">
        <v>24</v>
      </c>
      <c r="N6352" t="s">
        <v>10549</v>
      </c>
      <c r="O6352" t="s">
        <v>25</v>
      </c>
      <c r="P6352" t="s">
        <v>45</v>
      </c>
      <c r="Q6352" t="s">
        <v>6857</v>
      </c>
    </row>
    <row r="6353" spans="1:17" x14ac:dyDescent="0.25">
      <c r="A6353" t="s">
        <v>13020</v>
      </c>
      <c r="B6353" t="s">
        <v>44</v>
      </c>
      <c r="C6353">
        <v>2</v>
      </c>
      <c r="D6353" t="s">
        <v>18</v>
      </c>
      <c r="E6353" t="s">
        <v>42</v>
      </c>
      <c r="F6353" s="1">
        <v>0.66666666666666663</v>
      </c>
      <c r="G6353" t="s">
        <v>9228</v>
      </c>
      <c r="H6353" t="s">
        <v>13021</v>
      </c>
      <c r="I6353">
        <v>60</v>
      </c>
      <c r="J6353">
        <v>12</v>
      </c>
      <c r="K6353" s="4">
        <v>1.1111110001111099E+44</v>
      </c>
      <c r="L6353" t="s">
        <v>13022</v>
      </c>
      <c r="M6353" t="s">
        <v>24</v>
      </c>
      <c r="N6353" t="s">
        <v>10549</v>
      </c>
      <c r="O6353" t="s">
        <v>25</v>
      </c>
      <c r="P6353" t="s">
        <v>45</v>
      </c>
      <c r="Q6353" t="s">
        <v>6858</v>
      </c>
    </row>
    <row r="6354" spans="1:17" x14ac:dyDescent="0.25">
      <c r="A6354" t="s">
        <v>13025</v>
      </c>
      <c r="B6354" t="s">
        <v>391</v>
      </c>
      <c r="C6354">
        <v>1</v>
      </c>
      <c r="D6354" t="s">
        <v>18</v>
      </c>
      <c r="E6354" t="s">
        <v>33</v>
      </c>
      <c r="F6354" s="1">
        <v>0.625</v>
      </c>
      <c r="G6354" t="s">
        <v>10547</v>
      </c>
      <c r="H6354" t="s">
        <v>10800</v>
      </c>
      <c r="I6354">
        <v>60</v>
      </c>
      <c r="J6354">
        <v>11</v>
      </c>
      <c r="K6354" s="4">
        <v>1.1111110001111099E+44</v>
      </c>
      <c r="L6354" t="s">
        <v>10801</v>
      </c>
      <c r="M6354" t="s">
        <v>24</v>
      </c>
      <c r="N6354" t="s">
        <v>10549</v>
      </c>
      <c r="O6354" t="s">
        <v>25</v>
      </c>
      <c r="P6354" t="s">
        <v>9372</v>
      </c>
      <c r="Q6354" t="s">
        <v>6859</v>
      </c>
    </row>
    <row r="6355" spans="1:17" x14ac:dyDescent="0.25">
      <c r="A6355" t="s">
        <v>13025</v>
      </c>
      <c r="B6355" t="s">
        <v>17</v>
      </c>
      <c r="C6355">
        <v>1</v>
      </c>
      <c r="D6355" t="s">
        <v>18</v>
      </c>
      <c r="E6355" t="s">
        <v>29</v>
      </c>
      <c r="F6355" s="1">
        <v>0.54166666666666663</v>
      </c>
      <c r="G6355" t="s">
        <v>9228</v>
      </c>
      <c r="H6355" t="s">
        <v>10802</v>
      </c>
      <c r="I6355">
        <v>60</v>
      </c>
      <c r="J6355">
        <v>11</v>
      </c>
      <c r="K6355" s="4">
        <v>1.1111010001111099E+44</v>
      </c>
      <c r="L6355" t="s">
        <v>10801</v>
      </c>
      <c r="M6355" t="s">
        <v>24</v>
      </c>
      <c r="N6355" t="s">
        <v>10549</v>
      </c>
      <c r="O6355" t="s">
        <v>25</v>
      </c>
      <c r="P6355" t="s">
        <v>20</v>
      </c>
      <c r="Q6355" t="s">
        <v>6860</v>
      </c>
    </row>
    <row r="6356" spans="1:17" x14ac:dyDescent="0.25">
      <c r="A6356" t="s">
        <v>13025</v>
      </c>
      <c r="B6356" t="s">
        <v>28</v>
      </c>
      <c r="C6356">
        <v>1</v>
      </c>
      <c r="D6356" t="s">
        <v>18</v>
      </c>
      <c r="E6356" t="s">
        <v>42</v>
      </c>
      <c r="F6356" s="1">
        <v>0.58333333333333337</v>
      </c>
      <c r="G6356" t="s">
        <v>9176</v>
      </c>
      <c r="H6356" t="s">
        <v>10803</v>
      </c>
      <c r="I6356">
        <v>60</v>
      </c>
      <c r="J6356">
        <v>11</v>
      </c>
      <c r="K6356" s="4">
        <v>1.1111110001111099E+44</v>
      </c>
      <c r="L6356" t="s">
        <v>10801</v>
      </c>
      <c r="M6356" t="s">
        <v>24</v>
      </c>
      <c r="N6356" t="s">
        <v>10549</v>
      </c>
      <c r="O6356" t="s">
        <v>25</v>
      </c>
      <c r="P6356" t="s">
        <v>20</v>
      </c>
      <c r="Q6356" t="s">
        <v>6861</v>
      </c>
    </row>
    <row r="6357" spans="1:17" x14ac:dyDescent="0.25">
      <c r="A6357" t="s">
        <v>13025</v>
      </c>
      <c r="B6357" t="s">
        <v>44</v>
      </c>
      <c r="C6357">
        <v>1</v>
      </c>
      <c r="D6357" t="s">
        <v>18</v>
      </c>
      <c r="E6357" t="s">
        <v>37</v>
      </c>
      <c r="F6357" s="1">
        <v>0.625</v>
      </c>
      <c r="G6357" t="s">
        <v>9228</v>
      </c>
      <c r="H6357" t="s">
        <v>10804</v>
      </c>
      <c r="I6357">
        <v>60</v>
      </c>
      <c r="J6357">
        <v>11</v>
      </c>
      <c r="K6357" s="4">
        <v>1.11101100011111E+44</v>
      </c>
      <c r="L6357" t="s">
        <v>10801</v>
      </c>
      <c r="M6357" t="s">
        <v>24</v>
      </c>
      <c r="N6357" t="s">
        <v>10549</v>
      </c>
      <c r="O6357" t="s">
        <v>25</v>
      </c>
      <c r="P6357" t="s">
        <v>45</v>
      </c>
      <c r="Q6357" t="s">
        <v>6862</v>
      </c>
    </row>
    <row r="6358" spans="1:17" x14ac:dyDescent="0.25">
      <c r="A6358" t="s">
        <v>13026</v>
      </c>
      <c r="B6358" t="s">
        <v>391</v>
      </c>
      <c r="C6358">
        <v>1</v>
      </c>
      <c r="D6358" t="s">
        <v>18</v>
      </c>
      <c r="E6358" t="s">
        <v>37</v>
      </c>
      <c r="F6358" s="1">
        <v>0.54166666666666663</v>
      </c>
      <c r="G6358" t="s">
        <v>10547</v>
      </c>
      <c r="H6358" t="s">
        <v>13027</v>
      </c>
      <c r="I6358">
        <v>60</v>
      </c>
      <c r="J6358">
        <v>13</v>
      </c>
      <c r="K6358" s="4">
        <v>1.0101000101009999E+24</v>
      </c>
      <c r="L6358" t="s">
        <v>10807</v>
      </c>
      <c r="M6358" t="s">
        <v>24</v>
      </c>
      <c r="N6358" t="s">
        <v>10549</v>
      </c>
      <c r="O6358" t="s">
        <v>66</v>
      </c>
      <c r="P6358" t="s">
        <v>9372</v>
      </c>
      <c r="Q6358" t="s">
        <v>6863</v>
      </c>
    </row>
    <row r="6359" spans="1:17" x14ac:dyDescent="0.25">
      <c r="A6359" t="s">
        <v>13026</v>
      </c>
      <c r="B6359" t="s">
        <v>17</v>
      </c>
      <c r="C6359">
        <v>1</v>
      </c>
      <c r="D6359" t="s">
        <v>18</v>
      </c>
      <c r="E6359" t="s">
        <v>29</v>
      </c>
      <c r="F6359" s="1">
        <v>0.375</v>
      </c>
      <c r="G6359" t="s">
        <v>9282</v>
      </c>
      <c r="H6359" t="s">
        <v>10808</v>
      </c>
      <c r="I6359">
        <v>60</v>
      </c>
      <c r="J6359">
        <v>13</v>
      </c>
      <c r="K6359" s="4">
        <v>1.1111100111111E+24</v>
      </c>
      <c r="L6359" t="s">
        <v>10807</v>
      </c>
      <c r="M6359" t="s">
        <v>24</v>
      </c>
      <c r="N6359" t="s">
        <v>10549</v>
      </c>
      <c r="O6359" t="s">
        <v>66</v>
      </c>
      <c r="P6359" t="s">
        <v>20</v>
      </c>
      <c r="Q6359" t="s">
        <v>6864</v>
      </c>
    </row>
    <row r="6360" spans="1:17" x14ac:dyDescent="0.25">
      <c r="A6360" t="s">
        <v>13026</v>
      </c>
      <c r="B6360" t="s">
        <v>28</v>
      </c>
      <c r="C6360">
        <v>1</v>
      </c>
      <c r="D6360" t="s">
        <v>18</v>
      </c>
      <c r="E6360" t="s">
        <v>33</v>
      </c>
      <c r="F6360" s="1">
        <v>0.5</v>
      </c>
      <c r="G6360" t="s">
        <v>9354</v>
      </c>
      <c r="H6360" t="s">
        <v>10809</v>
      </c>
      <c r="I6360">
        <v>60</v>
      </c>
      <c r="J6360">
        <v>13</v>
      </c>
      <c r="K6360" s="4">
        <v>1.1111100111111E+24</v>
      </c>
      <c r="L6360" t="s">
        <v>10807</v>
      </c>
      <c r="M6360" t="s">
        <v>24</v>
      </c>
      <c r="N6360" t="s">
        <v>10549</v>
      </c>
      <c r="O6360" t="s">
        <v>66</v>
      </c>
      <c r="P6360" t="s">
        <v>20</v>
      </c>
      <c r="Q6360" t="s">
        <v>6865</v>
      </c>
    </row>
    <row r="6361" spans="1:17" x14ac:dyDescent="0.25">
      <c r="A6361" t="s">
        <v>13026</v>
      </c>
      <c r="B6361" t="s">
        <v>44</v>
      </c>
      <c r="C6361">
        <v>1</v>
      </c>
      <c r="D6361" t="s">
        <v>18</v>
      </c>
      <c r="E6361" t="s">
        <v>37</v>
      </c>
      <c r="F6361" s="1">
        <v>0.54166666666666663</v>
      </c>
      <c r="G6361" t="s">
        <v>10547</v>
      </c>
      <c r="H6361" t="s">
        <v>10810</v>
      </c>
      <c r="I6361">
        <v>60</v>
      </c>
      <c r="J6361">
        <v>13</v>
      </c>
      <c r="K6361" s="4">
        <v>1.010100010101E+23</v>
      </c>
      <c r="L6361" t="s">
        <v>10807</v>
      </c>
      <c r="M6361" t="s">
        <v>24</v>
      </c>
      <c r="N6361" t="s">
        <v>10549</v>
      </c>
      <c r="O6361" t="s">
        <v>66</v>
      </c>
      <c r="P6361" t="s">
        <v>45</v>
      </c>
      <c r="Q6361" t="s">
        <v>6866</v>
      </c>
    </row>
    <row r="6362" spans="1:17" x14ac:dyDescent="0.25">
      <c r="A6362" t="s">
        <v>13028</v>
      </c>
      <c r="B6362" t="s">
        <v>17</v>
      </c>
      <c r="C6362">
        <v>1</v>
      </c>
      <c r="D6362" t="s">
        <v>18</v>
      </c>
      <c r="E6362" t="s">
        <v>19</v>
      </c>
      <c r="F6362" s="1">
        <v>0.45833333333333331</v>
      </c>
      <c r="G6362" t="s">
        <v>9228</v>
      </c>
      <c r="H6362" t="s">
        <v>13029</v>
      </c>
      <c r="I6362">
        <v>60</v>
      </c>
      <c r="J6362">
        <v>20</v>
      </c>
      <c r="K6362" s="4">
        <v>1.1111100111111E+24</v>
      </c>
      <c r="L6362" t="s">
        <v>13030</v>
      </c>
      <c r="M6362" t="s">
        <v>24</v>
      </c>
      <c r="N6362" t="s">
        <v>10549</v>
      </c>
      <c r="O6362" t="s">
        <v>66</v>
      </c>
      <c r="P6362" t="s">
        <v>20</v>
      </c>
      <c r="Q6362" t="s">
        <v>6867</v>
      </c>
    </row>
    <row r="6363" spans="1:17" x14ac:dyDescent="0.25">
      <c r="A6363" t="s">
        <v>13028</v>
      </c>
      <c r="B6363" t="s">
        <v>28</v>
      </c>
      <c r="C6363">
        <v>1</v>
      </c>
      <c r="D6363" t="s">
        <v>18</v>
      </c>
      <c r="E6363" t="s">
        <v>42</v>
      </c>
      <c r="F6363" s="1">
        <v>0.5</v>
      </c>
      <c r="G6363" t="s">
        <v>9228</v>
      </c>
      <c r="H6363" t="s">
        <v>13031</v>
      </c>
      <c r="I6363">
        <v>60</v>
      </c>
      <c r="J6363">
        <v>19</v>
      </c>
      <c r="K6363" s="4">
        <v>1.1111100111111E+24</v>
      </c>
      <c r="L6363" t="s">
        <v>13030</v>
      </c>
      <c r="M6363" t="s">
        <v>24</v>
      </c>
      <c r="N6363" t="s">
        <v>10549</v>
      </c>
      <c r="O6363" t="s">
        <v>66</v>
      </c>
      <c r="P6363" t="s">
        <v>20</v>
      </c>
      <c r="Q6363" t="s">
        <v>6868</v>
      </c>
    </row>
    <row r="6364" spans="1:17" x14ac:dyDescent="0.25">
      <c r="A6364" t="s">
        <v>13028</v>
      </c>
      <c r="B6364" t="s">
        <v>36</v>
      </c>
      <c r="C6364">
        <v>1</v>
      </c>
      <c r="D6364" t="s">
        <v>18</v>
      </c>
      <c r="E6364" t="s">
        <v>29</v>
      </c>
      <c r="F6364" s="1">
        <v>0.75</v>
      </c>
      <c r="G6364" t="s">
        <v>9217</v>
      </c>
      <c r="H6364" t="s">
        <v>38</v>
      </c>
      <c r="I6364">
        <v>90</v>
      </c>
      <c r="J6364">
        <v>20</v>
      </c>
      <c r="K6364" s="4">
        <v>1E+16</v>
      </c>
      <c r="L6364" t="s">
        <v>38</v>
      </c>
      <c r="M6364" t="s">
        <v>24</v>
      </c>
      <c r="N6364" t="s">
        <v>10549</v>
      </c>
      <c r="O6364" t="s">
        <v>66</v>
      </c>
      <c r="P6364" t="s">
        <v>39</v>
      </c>
      <c r="Q6364" t="s">
        <v>6869</v>
      </c>
    </row>
    <row r="6365" spans="1:17" x14ac:dyDescent="0.25">
      <c r="A6365" t="s">
        <v>13028</v>
      </c>
      <c r="B6365" t="s">
        <v>44</v>
      </c>
      <c r="C6365">
        <v>1</v>
      </c>
      <c r="D6365" t="s">
        <v>18</v>
      </c>
      <c r="E6365" t="s">
        <v>37</v>
      </c>
      <c r="F6365" s="1">
        <v>0.58333333333333337</v>
      </c>
      <c r="G6365" t="s">
        <v>13032</v>
      </c>
      <c r="H6365" t="s">
        <v>13033</v>
      </c>
      <c r="I6365">
        <v>60</v>
      </c>
      <c r="J6365">
        <v>8</v>
      </c>
      <c r="K6365" s="4">
        <v>1.1111100111111E+24</v>
      </c>
      <c r="L6365" t="s">
        <v>13030</v>
      </c>
      <c r="M6365" t="s">
        <v>24</v>
      </c>
      <c r="N6365" t="s">
        <v>10549</v>
      </c>
      <c r="O6365" t="s">
        <v>66</v>
      </c>
      <c r="P6365" t="s">
        <v>45</v>
      </c>
      <c r="Q6365" t="s">
        <v>6870</v>
      </c>
    </row>
    <row r="6366" spans="1:17" x14ac:dyDescent="0.25">
      <c r="A6366" t="s">
        <v>13028</v>
      </c>
      <c r="B6366" t="s">
        <v>44</v>
      </c>
      <c r="C6366">
        <v>2</v>
      </c>
      <c r="D6366" t="s">
        <v>18</v>
      </c>
      <c r="E6366" t="s">
        <v>42</v>
      </c>
      <c r="F6366" s="1">
        <v>0.54166666666666663</v>
      </c>
      <c r="G6366" t="s">
        <v>9217</v>
      </c>
      <c r="H6366" t="s">
        <v>13031</v>
      </c>
      <c r="I6366">
        <v>60</v>
      </c>
      <c r="J6366">
        <v>12</v>
      </c>
      <c r="K6366" s="4">
        <v>1.1111100111111E+24</v>
      </c>
      <c r="L6366" t="s">
        <v>13030</v>
      </c>
      <c r="M6366" t="s">
        <v>24</v>
      </c>
      <c r="N6366" t="s">
        <v>10549</v>
      </c>
      <c r="O6366" t="s">
        <v>66</v>
      </c>
      <c r="P6366" t="s">
        <v>45</v>
      </c>
      <c r="Q6366" t="s">
        <v>6871</v>
      </c>
    </row>
    <row r="6367" spans="1:17" x14ac:dyDescent="0.25">
      <c r="A6367" t="s">
        <v>13034</v>
      </c>
      <c r="B6367" t="s">
        <v>17</v>
      </c>
      <c r="C6367">
        <v>1</v>
      </c>
      <c r="D6367" t="s">
        <v>18</v>
      </c>
      <c r="E6367" t="s">
        <v>29</v>
      </c>
      <c r="F6367" s="1">
        <v>0.5</v>
      </c>
      <c r="G6367" t="s">
        <v>9176</v>
      </c>
      <c r="H6367" t="s">
        <v>13035</v>
      </c>
      <c r="I6367">
        <v>60</v>
      </c>
      <c r="J6367">
        <v>20</v>
      </c>
      <c r="K6367" s="4">
        <v>1.1111010001111099E+44</v>
      </c>
      <c r="L6367" t="s">
        <v>13036</v>
      </c>
      <c r="M6367" t="s">
        <v>24</v>
      </c>
      <c r="N6367" t="s">
        <v>10549</v>
      </c>
      <c r="O6367" t="s">
        <v>25</v>
      </c>
      <c r="P6367" t="s">
        <v>20</v>
      </c>
      <c r="Q6367" t="s">
        <v>6872</v>
      </c>
    </row>
    <row r="6368" spans="1:17" x14ac:dyDescent="0.25">
      <c r="A6368" t="s">
        <v>13034</v>
      </c>
      <c r="B6368" t="s">
        <v>28</v>
      </c>
      <c r="C6368">
        <v>1</v>
      </c>
      <c r="D6368" t="s">
        <v>18</v>
      </c>
      <c r="E6368" t="s">
        <v>42</v>
      </c>
      <c r="F6368" s="1">
        <v>0.45833333333333331</v>
      </c>
      <c r="G6368" t="s">
        <v>9159</v>
      </c>
      <c r="H6368" t="s">
        <v>13037</v>
      </c>
      <c r="I6368">
        <v>60</v>
      </c>
      <c r="J6368">
        <v>20</v>
      </c>
      <c r="K6368" s="4">
        <v>1.1111110001111099E+44</v>
      </c>
      <c r="L6368" t="s">
        <v>13036</v>
      </c>
      <c r="M6368" t="s">
        <v>24</v>
      </c>
      <c r="N6368" t="s">
        <v>10549</v>
      </c>
      <c r="O6368" t="s">
        <v>25</v>
      </c>
      <c r="P6368" t="s">
        <v>20</v>
      </c>
      <c r="Q6368" t="s">
        <v>6873</v>
      </c>
    </row>
    <row r="6369" spans="1:17" x14ac:dyDescent="0.25">
      <c r="A6369" t="s">
        <v>13034</v>
      </c>
      <c r="B6369" t="s">
        <v>44</v>
      </c>
      <c r="C6369">
        <v>1</v>
      </c>
      <c r="D6369" t="s">
        <v>18</v>
      </c>
      <c r="E6369" t="s">
        <v>33</v>
      </c>
      <c r="F6369" s="1">
        <v>0.66666666666666663</v>
      </c>
      <c r="G6369" t="s">
        <v>9176</v>
      </c>
      <c r="H6369" t="s">
        <v>13038</v>
      </c>
      <c r="I6369">
        <v>60</v>
      </c>
      <c r="J6369">
        <v>9</v>
      </c>
      <c r="K6369" s="4">
        <v>1.1111110001111099E+44</v>
      </c>
      <c r="L6369" t="s">
        <v>13036</v>
      </c>
      <c r="M6369" t="s">
        <v>24</v>
      </c>
      <c r="N6369" t="s">
        <v>10549</v>
      </c>
      <c r="O6369" t="s">
        <v>25</v>
      </c>
      <c r="P6369" t="s">
        <v>45</v>
      </c>
      <c r="Q6369" t="s">
        <v>6874</v>
      </c>
    </row>
    <row r="6370" spans="1:17" x14ac:dyDescent="0.25">
      <c r="A6370" t="s">
        <v>13034</v>
      </c>
      <c r="B6370" t="s">
        <v>44</v>
      </c>
      <c r="C6370">
        <v>2</v>
      </c>
      <c r="D6370" t="s">
        <v>18</v>
      </c>
      <c r="E6370" t="s">
        <v>19</v>
      </c>
      <c r="F6370" s="1">
        <v>0.625</v>
      </c>
      <c r="G6370" t="s">
        <v>13039</v>
      </c>
      <c r="H6370" t="s">
        <v>13040</v>
      </c>
      <c r="I6370">
        <v>60</v>
      </c>
      <c r="J6370">
        <v>10</v>
      </c>
      <c r="K6370" s="4">
        <v>1.1111010001111099E+44</v>
      </c>
      <c r="L6370" t="s">
        <v>13036</v>
      </c>
      <c r="M6370" t="s">
        <v>24</v>
      </c>
      <c r="N6370" t="s">
        <v>10549</v>
      </c>
      <c r="O6370" t="s">
        <v>25</v>
      </c>
      <c r="P6370" t="s">
        <v>45</v>
      </c>
      <c r="Q6370" t="s">
        <v>6875</v>
      </c>
    </row>
    <row r="6371" spans="1:17" x14ac:dyDescent="0.25">
      <c r="A6371" t="s">
        <v>13041</v>
      </c>
      <c r="B6371" t="s">
        <v>17</v>
      </c>
      <c r="C6371">
        <v>1</v>
      </c>
      <c r="D6371" t="s">
        <v>18</v>
      </c>
      <c r="E6371" t="s">
        <v>33</v>
      </c>
      <c r="F6371" s="1">
        <v>0.45833333333333331</v>
      </c>
      <c r="G6371" t="s">
        <v>13042</v>
      </c>
      <c r="H6371" t="s">
        <v>2368</v>
      </c>
      <c r="I6371">
        <v>120</v>
      </c>
      <c r="J6371">
        <v>5</v>
      </c>
      <c r="K6371" s="4">
        <v>1.1111110001111099E+44</v>
      </c>
      <c r="L6371" t="s">
        <v>13043</v>
      </c>
      <c r="M6371" t="s">
        <v>24</v>
      </c>
      <c r="N6371" t="s">
        <v>10549</v>
      </c>
      <c r="O6371" t="s">
        <v>25</v>
      </c>
      <c r="P6371" t="s">
        <v>20</v>
      </c>
      <c r="Q6371" t="s">
        <v>6876</v>
      </c>
    </row>
    <row r="6372" spans="1:17" x14ac:dyDescent="0.25">
      <c r="A6372" t="s">
        <v>13041</v>
      </c>
      <c r="B6372" t="s">
        <v>28</v>
      </c>
      <c r="C6372">
        <v>1</v>
      </c>
      <c r="D6372" t="s">
        <v>18</v>
      </c>
      <c r="E6372" t="s">
        <v>42</v>
      </c>
      <c r="F6372" s="1">
        <v>0.41666666666666669</v>
      </c>
      <c r="G6372" t="s">
        <v>13044</v>
      </c>
      <c r="H6372" t="s">
        <v>2368</v>
      </c>
      <c r="I6372">
        <v>60</v>
      </c>
      <c r="J6372">
        <v>5</v>
      </c>
      <c r="K6372" s="4">
        <v>1.1111110001111099E+44</v>
      </c>
      <c r="L6372" t="s">
        <v>13043</v>
      </c>
      <c r="M6372" t="s">
        <v>24</v>
      </c>
      <c r="N6372" t="s">
        <v>10549</v>
      </c>
      <c r="O6372" t="s">
        <v>25</v>
      </c>
      <c r="P6372" t="s">
        <v>20</v>
      </c>
      <c r="Q6372" t="s">
        <v>6877</v>
      </c>
    </row>
    <row r="6373" spans="1:17" x14ac:dyDescent="0.25">
      <c r="A6373" t="s">
        <v>13045</v>
      </c>
      <c r="B6373" t="s">
        <v>17</v>
      </c>
      <c r="C6373">
        <v>1</v>
      </c>
      <c r="D6373" t="s">
        <v>18</v>
      </c>
      <c r="E6373" t="s">
        <v>19</v>
      </c>
      <c r="F6373" s="1">
        <v>0.41666666666666669</v>
      </c>
      <c r="G6373" t="s">
        <v>13046</v>
      </c>
      <c r="H6373" t="s">
        <v>13047</v>
      </c>
      <c r="I6373">
        <v>120</v>
      </c>
      <c r="J6373">
        <v>5</v>
      </c>
      <c r="K6373" s="4">
        <v>1.1111010001111099E+44</v>
      </c>
      <c r="L6373" t="s">
        <v>13048</v>
      </c>
      <c r="M6373" t="s">
        <v>24</v>
      </c>
      <c r="N6373" t="s">
        <v>10549</v>
      </c>
      <c r="O6373" t="s">
        <v>25</v>
      </c>
      <c r="P6373" t="s">
        <v>20</v>
      </c>
      <c r="Q6373" t="s">
        <v>6878</v>
      </c>
    </row>
    <row r="6374" spans="1:17" x14ac:dyDescent="0.25">
      <c r="A6374" t="s">
        <v>13049</v>
      </c>
      <c r="B6374" t="s">
        <v>17</v>
      </c>
      <c r="C6374">
        <v>1</v>
      </c>
      <c r="D6374" t="s">
        <v>18</v>
      </c>
      <c r="E6374" t="s">
        <v>29</v>
      </c>
      <c r="F6374" s="1">
        <v>0.54166666666666663</v>
      </c>
      <c r="G6374" t="s">
        <v>13046</v>
      </c>
      <c r="H6374" t="s">
        <v>13050</v>
      </c>
      <c r="I6374">
        <v>60</v>
      </c>
      <c r="J6374">
        <v>5</v>
      </c>
      <c r="K6374" s="4">
        <v>1.1111100111111E+24</v>
      </c>
      <c r="L6374" t="s">
        <v>13051</v>
      </c>
      <c r="M6374" t="s">
        <v>24</v>
      </c>
      <c r="N6374" t="s">
        <v>10549</v>
      </c>
      <c r="O6374" t="s">
        <v>66</v>
      </c>
      <c r="P6374" t="s">
        <v>20</v>
      </c>
      <c r="Q6374" t="s">
        <v>6879</v>
      </c>
    </row>
    <row r="6375" spans="1:17" x14ac:dyDescent="0.25">
      <c r="A6375" t="s">
        <v>13049</v>
      </c>
      <c r="B6375" t="s">
        <v>28</v>
      </c>
      <c r="C6375">
        <v>1</v>
      </c>
      <c r="D6375" t="s">
        <v>18</v>
      </c>
      <c r="E6375" t="s">
        <v>33</v>
      </c>
      <c r="F6375" s="1">
        <v>0.41666666666666669</v>
      </c>
      <c r="G6375" t="s">
        <v>13046</v>
      </c>
      <c r="H6375" t="s">
        <v>13052</v>
      </c>
      <c r="I6375">
        <v>60</v>
      </c>
      <c r="J6375">
        <v>5</v>
      </c>
      <c r="K6375" s="4">
        <v>1.1111100111111E+24</v>
      </c>
      <c r="L6375" t="s">
        <v>13051</v>
      </c>
      <c r="M6375" t="s">
        <v>24</v>
      </c>
      <c r="N6375" t="s">
        <v>10549</v>
      </c>
      <c r="O6375" t="s">
        <v>66</v>
      </c>
      <c r="P6375" t="s">
        <v>20</v>
      </c>
      <c r="Q6375" t="s">
        <v>6880</v>
      </c>
    </row>
    <row r="6376" spans="1:17" x14ac:dyDescent="0.25">
      <c r="A6376" t="s">
        <v>13053</v>
      </c>
      <c r="B6376" t="s">
        <v>17</v>
      </c>
      <c r="C6376">
        <v>1</v>
      </c>
      <c r="D6376" t="s">
        <v>18</v>
      </c>
      <c r="E6376" t="s">
        <v>19</v>
      </c>
      <c r="F6376" s="1">
        <v>0.375</v>
      </c>
      <c r="G6376" t="s">
        <v>13054</v>
      </c>
      <c r="H6376" t="s">
        <v>6639</v>
      </c>
      <c r="I6376">
        <v>60</v>
      </c>
      <c r="J6376">
        <v>4</v>
      </c>
      <c r="K6376" s="4">
        <v>1.1111010001111099E+44</v>
      </c>
      <c r="L6376" t="s">
        <v>13055</v>
      </c>
      <c r="M6376" t="s">
        <v>24</v>
      </c>
      <c r="N6376" t="s">
        <v>10549</v>
      </c>
      <c r="O6376" t="s">
        <v>25</v>
      </c>
      <c r="P6376" t="s">
        <v>20</v>
      </c>
      <c r="Q6376" t="s">
        <v>6881</v>
      </c>
    </row>
    <row r="6377" spans="1:17" x14ac:dyDescent="0.25">
      <c r="A6377" t="s">
        <v>13053</v>
      </c>
      <c r="B6377" t="s">
        <v>28</v>
      </c>
      <c r="C6377">
        <v>1</v>
      </c>
      <c r="D6377" t="s">
        <v>18</v>
      </c>
      <c r="E6377" t="s">
        <v>42</v>
      </c>
      <c r="F6377" s="1">
        <v>0.375</v>
      </c>
      <c r="G6377" t="s">
        <v>13044</v>
      </c>
      <c r="H6377" t="s">
        <v>6639</v>
      </c>
      <c r="I6377">
        <v>60</v>
      </c>
      <c r="J6377">
        <v>4</v>
      </c>
      <c r="K6377" s="4">
        <v>1.1111110001111099E+44</v>
      </c>
      <c r="L6377" t="s">
        <v>13055</v>
      </c>
      <c r="M6377" t="s">
        <v>24</v>
      </c>
      <c r="N6377" t="s">
        <v>10549</v>
      </c>
      <c r="O6377" t="s">
        <v>25</v>
      </c>
      <c r="P6377" t="s">
        <v>20</v>
      </c>
      <c r="Q6377" t="s">
        <v>6882</v>
      </c>
    </row>
    <row r="6378" spans="1:17" x14ac:dyDescent="0.25">
      <c r="A6378" t="s">
        <v>13056</v>
      </c>
      <c r="B6378" t="s">
        <v>17</v>
      </c>
      <c r="C6378">
        <v>1</v>
      </c>
      <c r="D6378" t="s">
        <v>18</v>
      </c>
      <c r="E6378" t="s">
        <v>33</v>
      </c>
      <c r="F6378" s="1">
        <v>0.41666666666666669</v>
      </c>
      <c r="G6378" t="s">
        <v>13042</v>
      </c>
      <c r="H6378" t="s">
        <v>2225</v>
      </c>
      <c r="I6378">
        <v>60</v>
      </c>
      <c r="J6378">
        <v>3</v>
      </c>
      <c r="K6378" s="4">
        <v>1.1111110001111099E+44</v>
      </c>
      <c r="L6378" t="s">
        <v>13057</v>
      </c>
      <c r="M6378" t="s">
        <v>24</v>
      </c>
      <c r="N6378" t="s">
        <v>10549</v>
      </c>
      <c r="O6378" t="s">
        <v>25</v>
      </c>
      <c r="P6378" t="s">
        <v>20</v>
      </c>
      <c r="Q6378" t="s">
        <v>6883</v>
      </c>
    </row>
    <row r="6379" spans="1:17" x14ac:dyDescent="0.25">
      <c r="A6379" t="s">
        <v>13056</v>
      </c>
      <c r="B6379" t="s">
        <v>28</v>
      </c>
      <c r="C6379">
        <v>1</v>
      </c>
      <c r="D6379" t="s">
        <v>18</v>
      </c>
      <c r="E6379" t="s">
        <v>37</v>
      </c>
      <c r="F6379" s="1">
        <v>0.45833333333333331</v>
      </c>
      <c r="G6379" t="s">
        <v>13046</v>
      </c>
      <c r="H6379" t="s">
        <v>2225</v>
      </c>
      <c r="I6379">
        <v>60</v>
      </c>
      <c r="J6379">
        <v>3</v>
      </c>
      <c r="K6379" s="4">
        <v>1.11101100011111E+44</v>
      </c>
      <c r="L6379" t="s">
        <v>13057</v>
      </c>
      <c r="M6379" t="s">
        <v>24</v>
      </c>
      <c r="N6379" t="s">
        <v>10549</v>
      </c>
      <c r="O6379" t="s">
        <v>25</v>
      </c>
      <c r="P6379" t="s">
        <v>20</v>
      </c>
      <c r="Q6379" t="s">
        <v>6884</v>
      </c>
    </row>
    <row r="6380" spans="1:17" x14ac:dyDescent="0.25">
      <c r="A6380" t="s">
        <v>13058</v>
      </c>
      <c r="B6380" t="s">
        <v>17</v>
      </c>
      <c r="C6380">
        <v>1</v>
      </c>
      <c r="D6380" t="s">
        <v>18</v>
      </c>
      <c r="E6380" t="s">
        <v>33</v>
      </c>
      <c r="F6380" s="1">
        <v>0.58333333333333337</v>
      </c>
      <c r="G6380" t="s">
        <v>13059</v>
      </c>
      <c r="H6380" t="s">
        <v>2223</v>
      </c>
      <c r="I6380">
        <v>60</v>
      </c>
      <c r="J6380">
        <v>5</v>
      </c>
      <c r="K6380" s="4">
        <v>1.1111110001111099E+44</v>
      </c>
      <c r="L6380" t="s">
        <v>13060</v>
      </c>
      <c r="M6380" t="s">
        <v>24</v>
      </c>
      <c r="N6380" t="s">
        <v>10549</v>
      </c>
      <c r="O6380" t="s">
        <v>25</v>
      </c>
      <c r="P6380" t="s">
        <v>20</v>
      </c>
      <c r="Q6380" t="s">
        <v>6885</v>
      </c>
    </row>
    <row r="6381" spans="1:17" x14ac:dyDescent="0.25">
      <c r="A6381" t="s">
        <v>13058</v>
      </c>
      <c r="B6381" t="s">
        <v>28</v>
      </c>
      <c r="C6381">
        <v>1</v>
      </c>
      <c r="D6381" t="s">
        <v>18</v>
      </c>
      <c r="E6381" t="s">
        <v>37</v>
      </c>
      <c r="F6381" s="1">
        <v>0.58333333333333337</v>
      </c>
      <c r="G6381" t="s">
        <v>13046</v>
      </c>
      <c r="H6381" t="s">
        <v>2223</v>
      </c>
      <c r="I6381">
        <v>60</v>
      </c>
      <c r="J6381">
        <v>5</v>
      </c>
      <c r="K6381" s="4">
        <v>1.11101100011111E+44</v>
      </c>
      <c r="L6381" t="s">
        <v>13060</v>
      </c>
      <c r="M6381" t="s">
        <v>24</v>
      </c>
      <c r="N6381" t="s">
        <v>10549</v>
      </c>
      <c r="O6381" t="s">
        <v>25</v>
      </c>
      <c r="P6381" t="s">
        <v>20</v>
      </c>
      <c r="Q6381" t="s">
        <v>6886</v>
      </c>
    </row>
    <row r="6382" spans="1:17" x14ac:dyDescent="0.25">
      <c r="A6382" t="s">
        <v>13061</v>
      </c>
      <c r="B6382" t="s">
        <v>17</v>
      </c>
      <c r="C6382">
        <v>1</v>
      </c>
      <c r="D6382" t="s">
        <v>18</v>
      </c>
      <c r="E6382" t="s">
        <v>33</v>
      </c>
      <c r="F6382" s="1">
        <v>0.54166666666666663</v>
      </c>
      <c r="G6382" t="s">
        <v>13046</v>
      </c>
      <c r="H6382" t="s">
        <v>2222</v>
      </c>
      <c r="I6382">
        <v>60</v>
      </c>
      <c r="J6382">
        <v>5</v>
      </c>
      <c r="K6382" s="4">
        <v>1.1111100111111E+24</v>
      </c>
      <c r="L6382" t="s">
        <v>6887</v>
      </c>
      <c r="M6382" t="s">
        <v>24</v>
      </c>
      <c r="N6382" t="s">
        <v>10549</v>
      </c>
      <c r="O6382" t="s">
        <v>66</v>
      </c>
      <c r="P6382" t="s">
        <v>20</v>
      </c>
      <c r="Q6382" t="s">
        <v>6888</v>
      </c>
    </row>
    <row r="6383" spans="1:17" x14ac:dyDescent="0.25">
      <c r="A6383" t="s">
        <v>13061</v>
      </c>
      <c r="B6383" t="s">
        <v>28</v>
      </c>
      <c r="C6383">
        <v>1</v>
      </c>
      <c r="D6383" t="s">
        <v>18</v>
      </c>
      <c r="E6383" t="s">
        <v>42</v>
      </c>
      <c r="F6383" s="1">
        <v>0.54166666666666663</v>
      </c>
      <c r="G6383" t="s">
        <v>13046</v>
      </c>
      <c r="H6383" t="s">
        <v>2222</v>
      </c>
      <c r="I6383">
        <v>60</v>
      </c>
      <c r="J6383">
        <v>5</v>
      </c>
      <c r="K6383" s="4">
        <v>1.1111100111111E+24</v>
      </c>
      <c r="L6383" t="s">
        <v>6887</v>
      </c>
      <c r="M6383" t="s">
        <v>24</v>
      </c>
      <c r="N6383" t="s">
        <v>10549</v>
      </c>
      <c r="O6383" t="s">
        <v>66</v>
      </c>
      <c r="P6383" t="s">
        <v>20</v>
      </c>
      <c r="Q6383" t="s">
        <v>6889</v>
      </c>
    </row>
    <row r="6384" spans="1:17" x14ac:dyDescent="0.25">
      <c r="A6384" t="s">
        <v>13062</v>
      </c>
      <c r="B6384" t="s">
        <v>391</v>
      </c>
      <c r="C6384">
        <v>1</v>
      </c>
      <c r="D6384" t="s">
        <v>18</v>
      </c>
      <c r="E6384" t="s">
        <v>33</v>
      </c>
      <c r="F6384" s="1">
        <v>0.625</v>
      </c>
      <c r="G6384" t="s">
        <v>10547</v>
      </c>
      <c r="H6384" t="s">
        <v>10800</v>
      </c>
      <c r="I6384">
        <v>60</v>
      </c>
      <c r="J6384">
        <v>1</v>
      </c>
      <c r="K6384" s="4">
        <v>1.1111110001111099E+44</v>
      </c>
      <c r="L6384" t="s">
        <v>10801</v>
      </c>
      <c r="M6384" t="s">
        <v>24</v>
      </c>
      <c r="N6384" t="s">
        <v>10549</v>
      </c>
      <c r="O6384" t="s">
        <v>25</v>
      </c>
      <c r="P6384" t="s">
        <v>9372</v>
      </c>
      <c r="Q6384" t="s">
        <v>6890</v>
      </c>
    </row>
    <row r="6385" spans="1:17" x14ac:dyDescent="0.25">
      <c r="A6385" t="s">
        <v>13062</v>
      </c>
      <c r="B6385" t="s">
        <v>17</v>
      </c>
      <c r="C6385">
        <v>1</v>
      </c>
      <c r="D6385" t="s">
        <v>18</v>
      </c>
      <c r="E6385" t="s">
        <v>29</v>
      </c>
      <c r="F6385" s="1">
        <v>0.54166666666666663</v>
      </c>
      <c r="G6385" t="s">
        <v>9228</v>
      </c>
      <c r="H6385" t="s">
        <v>10802</v>
      </c>
      <c r="I6385">
        <v>60</v>
      </c>
      <c r="J6385">
        <v>1</v>
      </c>
      <c r="K6385" s="4">
        <v>1.1111010001111099E+44</v>
      </c>
      <c r="L6385" t="s">
        <v>10801</v>
      </c>
      <c r="M6385" t="s">
        <v>24</v>
      </c>
      <c r="N6385" t="s">
        <v>10549</v>
      </c>
      <c r="O6385" t="s">
        <v>25</v>
      </c>
      <c r="P6385" t="s">
        <v>20</v>
      </c>
      <c r="Q6385" t="s">
        <v>6891</v>
      </c>
    </row>
    <row r="6386" spans="1:17" x14ac:dyDescent="0.25">
      <c r="A6386" t="s">
        <v>13062</v>
      </c>
      <c r="B6386" t="s">
        <v>28</v>
      </c>
      <c r="C6386">
        <v>1</v>
      </c>
      <c r="D6386" t="s">
        <v>18</v>
      </c>
      <c r="E6386" t="s">
        <v>42</v>
      </c>
      <c r="F6386" s="1">
        <v>0.58333333333333337</v>
      </c>
      <c r="G6386" t="s">
        <v>9176</v>
      </c>
      <c r="H6386" t="s">
        <v>10803</v>
      </c>
      <c r="I6386">
        <v>60</v>
      </c>
      <c r="J6386">
        <v>1</v>
      </c>
      <c r="K6386" s="4">
        <v>1.1111110001111099E+44</v>
      </c>
      <c r="L6386" t="s">
        <v>10801</v>
      </c>
      <c r="M6386" t="s">
        <v>24</v>
      </c>
      <c r="N6386" t="s">
        <v>10549</v>
      </c>
      <c r="O6386" t="s">
        <v>25</v>
      </c>
      <c r="P6386" t="s">
        <v>20</v>
      </c>
      <c r="Q6386" t="s">
        <v>6892</v>
      </c>
    </row>
    <row r="6387" spans="1:17" x14ac:dyDescent="0.25">
      <c r="A6387" t="s">
        <v>13062</v>
      </c>
      <c r="B6387" t="s">
        <v>44</v>
      </c>
      <c r="C6387">
        <v>1</v>
      </c>
      <c r="D6387" t="s">
        <v>18</v>
      </c>
      <c r="E6387" t="s">
        <v>37</v>
      </c>
      <c r="F6387" s="1">
        <v>0.625</v>
      </c>
      <c r="G6387" t="s">
        <v>9228</v>
      </c>
      <c r="H6387" t="s">
        <v>10804</v>
      </c>
      <c r="I6387">
        <v>60</v>
      </c>
      <c r="J6387">
        <v>1</v>
      </c>
      <c r="K6387" s="4">
        <v>1.11101100011111E+44</v>
      </c>
      <c r="L6387" t="s">
        <v>10801</v>
      </c>
      <c r="M6387" t="s">
        <v>24</v>
      </c>
      <c r="N6387" t="s">
        <v>10549</v>
      </c>
      <c r="O6387" t="s">
        <v>25</v>
      </c>
      <c r="P6387" t="s">
        <v>45</v>
      </c>
      <c r="Q6387" t="s">
        <v>6893</v>
      </c>
    </row>
    <row r="6388" spans="1:17" x14ac:dyDescent="0.25">
      <c r="A6388" t="s">
        <v>13063</v>
      </c>
      <c r="B6388" t="s">
        <v>17</v>
      </c>
      <c r="C6388">
        <v>1</v>
      </c>
      <c r="D6388" t="s">
        <v>18</v>
      </c>
      <c r="E6388" t="s">
        <v>19</v>
      </c>
      <c r="F6388" s="1">
        <v>0.375</v>
      </c>
      <c r="G6388" t="s">
        <v>13046</v>
      </c>
      <c r="H6388" t="s">
        <v>13064</v>
      </c>
      <c r="I6388">
        <v>60</v>
      </c>
      <c r="J6388">
        <v>3</v>
      </c>
      <c r="K6388" s="4">
        <v>1.1111100111111E+24</v>
      </c>
      <c r="L6388" t="s">
        <v>13065</v>
      </c>
      <c r="M6388" t="s">
        <v>24</v>
      </c>
      <c r="N6388" t="s">
        <v>10549</v>
      </c>
      <c r="O6388" t="s">
        <v>66</v>
      </c>
      <c r="P6388" t="s">
        <v>20</v>
      </c>
      <c r="Q6388" t="s">
        <v>6894</v>
      </c>
    </row>
    <row r="6389" spans="1:17" x14ac:dyDescent="0.25">
      <c r="A6389" t="s">
        <v>13063</v>
      </c>
      <c r="B6389" t="s">
        <v>28</v>
      </c>
      <c r="C6389">
        <v>1</v>
      </c>
      <c r="D6389" t="s">
        <v>18</v>
      </c>
      <c r="E6389" t="s">
        <v>29</v>
      </c>
      <c r="F6389" s="1">
        <v>0.375</v>
      </c>
      <c r="G6389" t="s">
        <v>13046</v>
      </c>
      <c r="H6389" t="s">
        <v>13066</v>
      </c>
      <c r="I6389">
        <v>60</v>
      </c>
      <c r="J6389">
        <v>3</v>
      </c>
      <c r="K6389" s="4">
        <v>1.1111100111111E+24</v>
      </c>
      <c r="L6389" t="s">
        <v>13065</v>
      </c>
      <c r="M6389" t="s">
        <v>24</v>
      </c>
      <c r="N6389" t="s">
        <v>10549</v>
      </c>
      <c r="O6389" t="s">
        <v>66</v>
      </c>
      <c r="P6389" t="s">
        <v>20</v>
      </c>
      <c r="Q6389" t="s">
        <v>6895</v>
      </c>
    </row>
    <row r="6390" spans="1:17" x14ac:dyDescent="0.25">
      <c r="A6390" t="s">
        <v>13067</v>
      </c>
      <c r="B6390" t="s">
        <v>17</v>
      </c>
      <c r="C6390">
        <v>1</v>
      </c>
      <c r="D6390" t="s">
        <v>18</v>
      </c>
      <c r="E6390" t="s">
        <v>33</v>
      </c>
      <c r="F6390" s="1">
        <v>0.375</v>
      </c>
      <c r="G6390" t="s">
        <v>13059</v>
      </c>
      <c r="H6390" t="s">
        <v>2369</v>
      </c>
      <c r="I6390">
        <v>60</v>
      </c>
      <c r="J6390">
        <v>5</v>
      </c>
      <c r="K6390" s="4">
        <v>1.1111110001111099E+44</v>
      </c>
      <c r="L6390" t="s">
        <v>13068</v>
      </c>
      <c r="M6390" t="s">
        <v>24</v>
      </c>
      <c r="N6390" t="s">
        <v>10549</v>
      </c>
      <c r="O6390" t="s">
        <v>25</v>
      </c>
      <c r="P6390" t="s">
        <v>20</v>
      </c>
      <c r="Q6390" t="s">
        <v>6896</v>
      </c>
    </row>
    <row r="6391" spans="1:17" x14ac:dyDescent="0.25">
      <c r="A6391" t="s">
        <v>13067</v>
      </c>
      <c r="B6391" t="s">
        <v>28</v>
      </c>
      <c r="C6391">
        <v>1</v>
      </c>
      <c r="D6391" t="s">
        <v>18</v>
      </c>
      <c r="E6391" t="s">
        <v>42</v>
      </c>
      <c r="F6391" s="1">
        <v>0.45833333333333331</v>
      </c>
      <c r="G6391" t="s">
        <v>13044</v>
      </c>
      <c r="H6391" t="s">
        <v>2369</v>
      </c>
      <c r="I6391">
        <v>60</v>
      </c>
      <c r="J6391">
        <v>5</v>
      </c>
      <c r="K6391" s="4">
        <v>1.1111110001111099E+44</v>
      </c>
      <c r="L6391" t="s">
        <v>13068</v>
      </c>
      <c r="M6391" t="s">
        <v>24</v>
      </c>
      <c r="N6391" t="s">
        <v>10549</v>
      </c>
      <c r="O6391" t="s">
        <v>25</v>
      </c>
      <c r="P6391" t="s">
        <v>20</v>
      </c>
      <c r="Q6391" t="s">
        <v>6897</v>
      </c>
    </row>
    <row r="6392" spans="1:17" x14ac:dyDescent="0.25">
      <c r="A6392" t="s">
        <v>13069</v>
      </c>
      <c r="B6392" t="s">
        <v>17</v>
      </c>
      <c r="C6392">
        <v>1</v>
      </c>
      <c r="D6392" t="s">
        <v>18</v>
      </c>
      <c r="E6392" t="s">
        <v>19</v>
      </c>
      <c r="F6392" s="1">
        <v>0.5</v>
      </c>
      <c r="G6392" t="s">
        <v>13046</v>
      </c>
      <c r="H6392" t="s">
        <v>6659</v>
      </c>
      <c r="I6392">
        <v>60</v>
      </c>
      <c r="J6392">
        <v>8</v>
      </c>
      <c r="K6392" s="4">
        <v>1.1111100111111E+24</v>
      </c>
      <c r="L6392" t="s">
        <v>6898</v>
      </c>
      <c r="M6392" t="s">
        <v>24</v>
      </c>
      <c r="N6392" t="s">
        <v>10549</v>
      </c>
      <c r="O6392" t="s">
        <v>66</v>
      </c>
      <c r="P6392" t="s">
        <v>20</v>
      </c>
      <c r="Q6392" t="s">
        <v>6899</v>
      </c>
    </row>
    <row r="6393" spans="1:17" x14ac:dyDescent="0.25">
      <c r="A6393" t="s">
        <v>13069</v>
      </c>
      <c r="B6393" t="s">
        <v>28</v>
      </c>
      <c r="C6393">
        <v>1</v>
      </c>
      <c r="D6393" t="s">
        <v>18</v>
      </c>
      <c r="E6393" t="s">
        <v>29</v>
      </c>
      <c r="F6393" s="1">
        <v>0.58333333333333337</v>
      </c>
      <c r="G6393" t="s">
        <v>13046</v>
      </c>
      <c r="H6393" t="s">
        <v>6659</v>
      </c>
      <c r="I6393">
        <v>60</v>
      </c>
      <c r="J6393">
        <v>8</v>
      </c>
      <c r="K6393" s="4">
        <v>1.1111100111111E+24</v>
      </c>
      <c r="L6393" t="s">
        <v>6898</v>
      </c>
      <c r="M6393" t="s">
        <v>24</v>
      </c>
      <c r="N6393" t="s">
        <v>10549</v>
      </c>
      <c r="O6393" t="s">
        <v>66</v>
      </c>
      <c r="P6393" t="s">
        <v>20</v>
      </c>
      <c r="Q6393" t="s">
        <v>6900</v>
      </c>
    </row>
    <row r="6394" spans="1:17" x14ac:dyDescent="0.25">
      <c r="A6394" t="s">
        <v>13070</v>
      </c>
      <c r="B6394" t="s">
        <v>17</v>
      </c>
      <c r="C6394">
        <v>1</v>
      </c>
      <c r="D6394" t="s">
        <v>18</v>
      </c>
      <c r="E6394" t="s">
        <v>33</v>
      </c>
      <c r="F6394" s="1">
        <v>0.625</v>
      </c>
      <c r="G6394" t="s">
        <v>13046</v>
      </c>
      <c r="H6394" t="s">
        <v>6660</v>
      </c>
      <c r="I6394">
        <v>60</v>
      </c>
      <c r="J6394">
        <v>8</v>
      </c>
      <c r="K6394" s="4">
        <v>1.1111100111111E+24</v>
      </c>
      <c r="L6394" t="s">
        <v>13071</v>
      </c>
      <c r="M6394" t="s">
        <v>24</v>
      </c>
      <c r="N6394" t="s">
        <v>10549</v>
      </c>
      <c r="O6394" t="s">
        <v>66</v>
      </c>
      <c r="P6394" t="s">
        <v>20</v>
      </c>
      <c r="Q6394" t="s">
        <v>6901</v>
      </c>
    </row>
    <row r="6395" spans="1:17" x14ac:dyDescent="0.25">
      <c r="A6395" t="s">
        <v>13070</v>
      </c>
      <c r="B6395" t="s">
        <v>28</v>
      </c>
      <c r="C6395">
        <v>1</v>
      </c>
      <c r="D6395" t="s">
        <v>18</v>
      </c>
      <c r="E6395" t="s">
        <v>42</v>
      </c>
      <c r="F6395" s="1">
        <v>0.41666666666666669</v>
      </c>
      <c r="G6395" t="s">
        <v>13046</v>
      </c>
      <c r="H6395" t="s">
        <v>6660</v>
      </c>
      <c r="I6395">
        <v>60</v>
      </c>
      <c r="J6395">
        <v>8</v>
      </c>
      <c r="K6395" s="4">
        <v>1.1111100111111E+24</v>
      </c>
      <c r="L6395" t="s">
        <v>13071</v>
      </c>
      <c r="M6395" t="s">
        <v>24</v>
      </c>
      <c r="N6395" t="s">
        <v>10549</v>
      </c>
      <c r="O6395" t="s">
        <v>66</v>
      </c>
      <c r="P6395" t="s">
        <v>20</v>
      </c>
      <c r="Q6395" t="s">
        <v>6902</v>
      </c>
    </row>
    <row r="6396" spans="1:17" x14ac:dyDescent="0.25">
      <c r="A6396" t="s">
        <v>13072</v>
      </c>
      <c r="B6396" t="s">
        <v>17</v>
      </c>
      <c r="C6396">
        <v>1</v>
      </c>
      <c r="D6396" t="s">
        <v>18</v>
      </c>
      <c r="E6396" t="s">
        <v>29</v>
      </c>
      <c r="F6396" s="1">
        <v>0.41666666666666669</v>
      </c>
      <c r="G6396" t="s">
        <v>10743</v>
      </c>
      <c r="H6396" t="s">
        <v>13016</v>
      </c>
      <c r="I6396">
        <v>60</v>
      </c>
      <c r="J6396">
        <v>3</v>
      </c>
      <c r="K6396" s="4">
        <v>1.1111100111111E+24</v>
      </c>
      <c r="L6396" t="s">
        <v>13017</v>
      </c>
      <c r="M6396" t="s">
        <v>24</v>
      </c>
      <c r="N6396" t="s">
        <v>10549</v>
      </c>
      <c r="O6396" t="s">
        <v>66</v>
      </c>
      <c r="P6396" t="s">
        <v>20</v>
      </c>
      <c r="Q6396" t="s">
        <v>6903</v>
      </c>
    </row>
    <row r="6397" spans="1:17" x14ac:dyDescent="0.25">
      <c r="A6397" t="s">
        <v>13072</v>
      </c>
      <c r="B6397" t="s">
        <v>28</v>
      </c>
      <c r="C6397">
        <v>1</v>
      </c>
      <c r="D6397" t="s">
        <v>18</v>
      </c>
      <c r="E6397" t="s">
        <v>19</v>
      </c>
      <c r="F6397" s="1">
        <v>0.41666666666666669</v>
      </c>
      <c r="G6397" t="s">
        <v>10743</v>
      </c>
      <c r="H6397" t="s">
        <v>13073</v>
      </c>
      <c r="I6397">
        <v>60</v>
      </c>
      <c r="J6397">
        <v>3</v>
      </c>
      <c r="K6397" s="4">
        <v>1.1111100111111E+24</v>
      </c>
      <c r="L6397" t="s">
        <v>13017</v>
      </c>
      <c r="M6397" t="s">
        <v>24</v>
      </c>
      <c r="N6397" t="s">
        <v>10549</v>
      </c>
      <c r="O6397" t="s">
        <v>66</v>
      </c>
      <c r="P6397" t="s">
        <v>20</v>
      </c>
      <c r="Q6397" t="s">
        <v>6904</v>
      </c>
    </row>
    <row r="6398" spans="1:17" x14ac:dyDescent="0.25">
      <c r="A6398" t="s">
        <v>13072</v>
      </c>
      <c r="B6398" t="s">
        <v>32</v>
      </c>
      <c r="C6398">
        <v>1</v>
      </c>
      <c r="D6398" t="s">
        <v>18</v>
      </c>
      <c r="E6398" t="s">
        <v>33</v>
      </c>
      <c r="F6398" s="1">
        <v>0.66666666666666663</v>
      </c>
      <c r="G6398" t="s">
        <v>10743</v>
      </c>
      <c r="H6398" t="s">
        <v>13074</v>
      </c>
      <c r="I6398">
        <v>60</v>
      </c>
      <c r="J6398">
        <v>3</v>
      </c>
      <c r="K6398" s="4">
        <v>1.1111100111111E+24</v>
      </c>
      <c r="L6398" t="s">
        <v>13017</v>
      </c>
      <c r="M6398" t="s">
        <v>24</v>
      </c>
      <c r="N6398" t="s">
        <v>10549</v>
      </c>
      <c r="O6398" t="s">
        <v>66</v>
      </c>
      <c r="P6398" t="s">
        <v>20</v>
      </c>
      <c r="Q6398" t="s">
        <v>6905</v>
      </c>
    </row>
    <row r="6399" spans="1:17" x14ac:dyDescent="0.25">
      <c r="A6399" t="s">
        <v>13075</v>
      </c>
      <c r="B6399" t="s">
        <v>17</v>
      </c>
      <c r="C6399">
        <v>1</v>
      </c>
      <c r="D6399" t="s">
        <v>18</v>
      </c>
      <c r="E6399" t="s">
        <v>29</v>
      </c>
      <c r="F6399" s="1">
        <v>0.5</v>
      </c>
      <c r="G6399" t="s">
        <v>9176</v>
      </c>
      <c r="H6399" t="s">
        <v>13035</v>
      </c>
      <c r="I6399">
        <v>60</v>
      </c>
      <c r="J6399">
        <v>0</v>
      </c>
      <c r="K6399" s="4">
        <v>1.1111010001111099E+44</v>
      </c>
      <c r="L6399" t="s">
        <v>13036</v>
      </c>
      <c r="M6399" t="s">
        <v>24</v>
      </c>
      <c r="N6399" t="s">
        <v>10549</v>
      </c>
      <c r="O6399" t="s">
        <v>25</v>
      </c>
      <c r="P6399" t="s">
        <v>20</v>
      </c>
      <c r="Q6399" t="s">
        <v>6906</v>
      </c>
    </row>
    <row r="6400" spans="1:17" x14ac:dyDescent="0.25">
      <c r="A6400" t="s">
        <v>13075</v>
      </c>
      <c r="B6400" t="s">
        <v>28</v>
      </c>
      <c r="C6400">
        <v>1</v>
      </c>
      <c r="D6400" t="s">
        <v>18</v>
      </c>
      <c r="E6400" t="s">
        <v>42</v>
      </c>
      <c r="F6400" s="1">
        <v>0.45833333333333331</v>
      </c>
      <c r="G6400" t="s">
        <v>9159</v>
      </c>
      <c r="H6400" t="s">
        <v>13037</v>
      </c>
      <c r="I6400">
        <v>60</v>
      </c>
      <c r="J6400">
        <v>0</v>
      </c>
      <c r="K6400" s="4">
        <v>1.1111110001111099E+44</v>
      </c>
      <c r="L6400" t="s">
        <v>13036</v>
      </c>
      <c r="M6400" t="s">
        <v>24</v>
      </c>
      <c r="N6400" t="s">
        <v>10549</v>
      </c>
      <c r="O6400" t="s">
        <v>25</v>
      </c>
      <c r="P6400" t="s">
        <v>20</v>
      </c>
      <c r="Q6400" t="s">
        <v>6907</v>
      </c>
    </row>
    <row r="6401" spans="1:17" x14ac:dyDescent="0.25">
      <c r="A6401" t="s">
        <v>13075</v>
      </c>
      <c r="B6401" t="s">
        <v>44</v>
      </c>
      <c r="C6401">
        <v>1</v>
      </c>
      <c r="D6401" t="s">
        <v>18</v>
      </c>
      <c r="E6401" t="s">
        <v>33</v>
      </c>
      <c r="F6401" s="1">
        <v>0.66666666666666663</v>
      </c>
      <c r="G6401" t="s">
        <v>9176</v>
      </c>
      <c r="H6401" t="s">
        <v>13038</v>
      </c>
      <c r="I6401">
        <v>60</v>
      </c>
      <c r="J6401">
        <v>0</v>
      </c>
      <c r="K6401" s="4">
        <v>1.1111110001111099E+44</v>
      </c>
      <c r="L6401" t="s">
        <v>13036</v>
      </c>
      <c r="M6401" t="s">
        <v>24</v>
      </c>
      <c r="N6401" t="s">
        <v>10549</v>
      </c>
      <c r="O6401" t="s">
        <v>25</v>
      </c>
      <c r="P6401" t="s">
        <v>45</v>
      </c>
      <c r="Q6401" t="s">
        <v>6908</v>
      </c>
    </row>
    <row r="6402" spans="1:17" x14ac:dyDescent="0.25">
      <c r="A6402" t="s">
        <v>13075</v>
      </c>
      <c r="B6402" t="s">
        <v>44</v>
      </c>
      <c r="C6402">
        <v>2</v>
      </c>
      <c r="D6402" t="s">
        <v>18</v>
      </c>
      <c r="E6402" t="s">
        <v>19</v>
      </c>
      <c r="F6402" s="1">
        <v>0.625</v>
      </c>
      <c r="G6402" t="s">
        <v>13039</v>
      </c>
      <c r="H6402" t="s">
        <v>13040</v>
      </c>
      <c r="I6402">
        <v>60</v>
      </c>
      <c r="J6402">
        <v>0</v>
      </c>
      <c r="K6402" s="4">
        <v>1.1111010001111099E+44</v>
      </c>
      <c r="L6402" t="s">
        <v>13036</v>
      </c>
      <c r="M6402" t="s">
        <v>24</v>
      </c>
      <c r="N6402" t="s">
        <v>10549</v>
      </c>
      <c r="O6402" t="s">
        <v>25</v>
      </c>
      <c r="P6402" t="s">
        <v>45</v>
      </c>
      <c r="Q6402" t="s">
        <v>6909</v>
      </c>
    </row>
    <row r="6403" spans="1:17" x14ac:dyDescent="0.25">
      <c r="A6403" t="s">
        <v>13076</v>
      </c>
      <c r="B6403" t="s">
        <v>6841</v>
      </c>
      <c r="C6403">
        <v>1</v>
      </c>
      <c r="D6403" t="s">
        <v>18</v>
      </c>
      <c r="E6403" t="s">
        <v>37</v>
      </c>
      <c r="F6403" s="1">
        <v>0.45833333333333331</v>
      </c>
      <c r="G6403" t="s">
        <v>9217</v>
      </c>
      <c r="H6403" t="s">
        <v>13002</v>
      </c>
      <c r="I6403">
        <v>60</v>
      </c>
      <c r="J6403">
        <v>1</v>
      </c>
      <c r="K6403" s="4">
        <v>1.0100010000101001E+44</v>
      </c>
      <c r="L6403" t="s">
        <v>13003</v>
      </c>
      <c r="M6403" t="s">
        <v>24</v>
      </c>
      <c r="N6403" t="s">
        <v>10549</v>
      </c>
      <c r="O6403" t="s">
        <v>25</v>
      </c>
      <c r="P6403" t="s">
        <v>13004</v>
      </c>
      <c r="Q6403" t="s">
        <v>6910</v>
      </c>
    </row>
    <row r="6404" spans="1:17" x14ac:dyDescent="0.25">
      <c r="A6404" t="s">
        <v>13076</v>
      </c>
      <c r="B6404" t="s">
        <v>17</v>
      </c>
      <c r="C6404">
        <v>1</v>
      </c>
      <c r="D6404" t="s">
        <v>18</v>
      </c>
      <c r="E6404" t="s">
        <v>19</v>
      </c>
      <c r="F6404" s="1">
        <v>0.41666666666666669</v>
      </c>
      <c r="G6404" t="s">
        <v>9217</v>
      </c>
      <c r="H6404" t="s">
        <v>13005</v>
      </c>
      <c r="I6404">
        <v>60</v>
      </c>
      <c r="J6404">
        <v>1</v>
      </c>
      <c r="K6404" s="4">
        <v>1.1111010001111099E+44</v>
      </c>
      <c r="L6404" t="s">
        <v>13003</v>
      </c>
      <c r="M6404" t="s">
        <v>24</v>
      </c>
      <c r="N6404" t="s">
        <v>10549</v>
      </c>
      <c r="O6404" t="s">
        <v>25</v>
      </c>
      <c r="P6404" t="s">
        <v>20</v>
      </c>
      <c r="Q6404" t="s">
        <v>6911</v>
      </c>
    </row>
    <row r="6405" spans="1:17" x14ac:dyDescent="0.25">
      <c r="A6405" t="s">
        <v>13076</v>
      </c>
      <c r="B6405" t="s">
        <v>28</v>
      </c>
      <c r="C6405">
        <v>1</v>
      </c>
      <c r="D6405" t="s">
        <v>18</v>
      </c>
      <c r="E6405" t="s">
        <v>33</v>
      </c>
      <c r="F6405" s="1">
        <v>0.41666666666666669</v>
      </c>
      <c r="G6405" t="s">
        <v>13006</v>
      </c>
      <c r="H6405" t="s">
        <v>13007</v>
      </c>
      <c r="I6405">
        <v>60</v>
      </c>
      <c r="J6405">
        <v>1</v>
      </c>
      <c r="K6405" s="4">
        <v>1.1111110001111099E+44</v>
      </c>
      <c r="L6405" t="s">
        <v>13003</v>
      </c>
      <c r="M6405" t="s">
        <v>24</v>
      </c>
      <c r="N6405" t="s">
        <v>10549</v>
      </c>
      <c r="O6405" t="s">
        <v>25</v>
      </c>
      <c r="P6405" t="s">
        <v>20</v>
      </c>
      <c r="Q6405" t="s">
        <v>6912</v>
      </c>
    </row>
    <row r="6406" spans="1:17" x14ac:dyDescent="0.25">
      <c r="A6406" t="s">
        <v>13076</v>
      </c>
      <c r="B6406" t="s">
        <v>44</v>
      </c>
      <c r="C6406">
        <v>1</v>
      </c>
      <c r="D6406" t="s">
        <v>18</v>
      </c>
      <c r="E6406" t="s">
        <v>37</v>
      </c>
      <c r="F6406" s="1">
        <v>0.45833333333333331</v>
      </c>
      <c r="G6406" t="s">
        <v>9217</v>
      </c>
      <c r="H6406" t="s">
        <v>13008</v>
      </c>
      <c r="I6406">
        <v>60</v>
      </c>
      <c r="J6406">
        <v>1</v>
      </c>
      <c r="K6406" s="4">
        <v>1.0101000010101E+43</v>
      </c>
      <c r="L6406" t="s">
        <v>13003</v>
      </c>
      <c r="M6406" t="s">
        <v>24</v>
      </c>
      <c r="N6406" t="s">
        <v>10549</v>
      </c>
      <c r="O6406" t="s">
        <v>25</v>
      </c>
      <c r="P6406" t="s">
        <v>45</v>
      </c>
      <c r="Q6406" t="s">
        <v>6913</v>
      </c>
    </row>
    <row r="6407" spans="1:17" x14ac:dyDescent="0.25">
      <c r="A6407" t="s">
        <v>13077</v>
      </c>
      <c r="B6407" t="s">
        <v>17</v>
      </c>
      <c r="C6407">
        <v>1</v>
      </c>
      <c r="D6407" t="s">
        <v>18</v>
      </c>
      <c r="E6407" t="s">
        <v>42</v>
      </c>
      <c r="F6407" s="1">
        <v>0.5</v>
      </c>
      <c r="G6407" t="s">
        <v>9176</v>
      </c>
      <c r="H6407" t="s">
        <v>13021</v>
      </c>
      <c r="I6407">
        <v>60</v>
      </c>
      <c r="J6407">
        <v>1</v>
      </c>
      <c r="K6407" s="4">
        <v>1.1111110001111099E+44</v>
      </c>
      <c r="L6407" t="s">
        <v>13022</v>
      </c>
      <c r="M6407" t="s">
        <v>24</v>
      </c>
      <c r="N6407" t="s">
        <v>10549</v>
      </c>
      <c r="O6407" t="s">
        <v>25</v>
      </c>
      <c r="P6407" t="s">
        <v>20</v>
      </c>
      <c r="Q6407" t="s">
        <v>6914</v>
      </c>
    </row>
    <row r="6408" spans="1:17" x14ac:dyDescent="0.25">
      <c r="A6408" t="s">
        <v>13077</v>
      </c>
      <c r="B6408" t="s">
        <v>28</v>
      </c>
      <c r="C6408">
        <v>1</v>
      </c>
      <c r="D6408" t="s">
        <v>18</v>
      </c>
      <c r="E6408" t="s">
        <v>19</v>
      </c>
      <c r="F6408" s="1">
        <v>0.58333333333333337</v>
      </c>
      <c r="G6408" t="s">
        <v>158</v>
      </c>
      <c r="H6408" t="s">
        <v>13023</v>
      </c>
      <c r="I6408">
        <v>60</v>
      </c>
      <c r="J6408">
        <v>1</v>
      </c>
      <c r="K6408" s="4">
        <v>1.1111010001111099E+44</v>
      </c>
      <c r="L6408" t="s">
        <v>13022</v>
      </c>
      <c r="M6408" t="s">
        <v>24</v>
      </c>
      <c r="N6408" t="s">
        <v>10549</v>
      </c>
      <c r="O6408" t="s">
        <v>25</v>
      </c>
      <c r="P6408" t="s">
        <v>20</v>
      </c>
      <c r="Q6408" t="s">
        <v>6915</v>
      </c>
    </row>
    <row r="6409" spans="1:17" x14ac:dyDescent="0.25">
      <c r="A6409" t="s">
        <v>13077</v>
      </c>
      <c r="B6409" t="s">
        <v>44</v>
      </c>
      <c r="C6409">
        <v>1</v>
      </c>
      <c r="D6409" t="s">
        <v>18</v>
      </c>
      <c r="E6409" t="s">
        <v>37</v>
      </c>
      <c r="F6409" s="1">
        <v>0.33333333333333331</v>
      </c>
      <c r="G6409" t="s">
        <v>9217</v>
      </c>
      <c r="H6409" t="s">
        <v>13024</v>
      </c>
      <c r="I6409">
        <v>60</v>
      </c>
      <c r="J6409">
        <v>1</v>
      </c>
      <c r="K6409" s="4">
        <v>1.11101100011111E+44</v>
      </c>
      <c r="L6409" t="s">
        <v>13022</v>
      </c>
      <c r="M6409" t="s">
        <v>24</v>
      </c>
      <c r="N6409" t="s">
        <v>10549</v>
      </c>
      <c r="O6409" t="s">
        <v>25</v>
      </c>
      <c r="P6409" t="s">
        <v>45</v>
      </c>
      <c r="Q6409" t="s">
        <v>6916</v>
      </c>
    </row>
    <row r="6410" spans="1:17" x14ac:dyDescent="0.25">
      <c r="A6410" t="s">
        <v>13077</v>
      </c>
      <c r="B6410" t="s">
        <v>44</v>
      </c>
      <c r="C6410">
        <v>2</v>
      </c>
      <c r="D6410" t="s">
        <v>18</v>
      </c>
      <c r="E6410" t="s">
        <v>42</v>
      </c>
      <c r="F6410" s="1">
        <v>0.66666666666666663</v>
      </c>
      <c r="G6410" t="s">
        <v>9228</v>
      </c>
      <c r="H6410" t="s">
        <v>13021</v>
      </c>
      <c r="I6410">
        <v>60</v>
      </c>
      <c r="J6410">
        <v>0</v>
      </c>
      <c r="K6410" s="4">
        <v>1.1111110001111099E+44</v>
      </c>
      <c r="L6410" t="s">
        <v>13022</v>
      </c>
      <c r="M6410" t="s">
        <v>24</v>
      </c>
      <c r="N6410" t="s">
        <v>10549</v>
      </c>
      <c r="O6410" t="s">
        <v>25</v>
      </c>
      <c r="P6410" t="s">
        <v>45</v>
      </c>
      <c r="Q6410" t="s">
        <v>6917</v>
      </c>
    </row>
    <row r="6411" spans="1:17" x14ac:dyDescent="0.25">
      <c r="A6411" t="s">
        <v>13078</v>
      </c>
      <c r="B6411" t="s">
        <v>17</v>
      </c>
      <c r="C6411">
        <v>1</v>
      </c>
      <c r="D6411" t="s">
        <v>18</v>
      </c>
      <c r="E6411" t="s">
        <v>33</v>
      </c>
      <c r="F6411" s="1">
        <v>0.70833333333333337</v>
      </c>
      <c r="G6411" t="s">
        <v>38</v>
      </c>
      <c r="H6411" t="s">
        <v>6918</v>
      </c>
      <c r="I6411">
        <v>180</v>
      </c>
      <c r="J6411">
        <v>33</v>
      </c>
      <c r="K6411" s="4">
        <v>1.1111111E+35</v>
      </c>
      <c r="L6411" t="s">
        <v>13079</v>
      </c>
      <c r="N6411" t="s">
        <v>13080</v>
      </c>
      <c r="O6411" t="s">
        <v>6919</v>
      </c>
      <c r="P6411" t="s">
        <v>20</v>
      </c>
      <c r="Q6411" t="s">
        <v>6920</v>
      </c>
    </row>
    <row r="6412" spans="1:17" x14ac:dyDescent="0.25">
      <c r="A6412" t="s">
        <v>13081</v>
      </c>
      <c r="B6412" t="s">
        <v>17</v>
      </c>
      <c r="C6412">
        <v>1</v>
      </c>
      <c r="D6412" t="s">
        <v>18</v>
      </c>
      <c r="E6412" t="s">
        <v>33</v>
      </c>
      <c r="F6412" s="1">
        <v>0.70833333333333337</v>
      </c>
      <c r="G6412" t="s">
        <v>13082</v>
      </c>
      <c r="H6412" t="s">
        <v>38</v>
      </c>
      <c r="I6412">
        <v>180</v>
      </c>
      <c r="J6412">
        <v>37</v>
      </c>
      <c r="K6412" s="4">
        <v>1.1111111E+25</v>
      </c>
      <c r="L6412" t="s">
        <v>13083</v>
      </c>
      <c r="M6412" t="s">
        <v>24</v>
      </c>
      <c r="N6412" t="s">
        <v>13080</v>
      </c>
      <c r="O6412" t="s">
        <v>6921</v>
      </c>
      <c r="P6412" t="s">
        <v>20</v>
      </c>
      <c r="Q6412" t="s">
        <v>6922</v>
      </c>
    </row>
    <row r="6413" spans="1:17" x14ac:dyDescent="0.25">
      <c r="A6413" t="s">
        <v>13084</v>
      </c>
      <c r="B6413" t="s">
        <v>17</v>
      </c>
      <c r="C6413">
        <v>1</v>
      </c>
      <c r="D6413" t="s">
        <v>18</v>
      </c>
      <c r="E6413" t="s">
        <v>42</v>
      </c>
      <c r="F6413" s="1">
        <v>0.70833333333333337</v>
      </c>
      <c r="G6413" t="s">
        <v>13082</v>
      </c>
      <c r="H6413" t="s">
        <v>38</v>
      </c>
      <c r="I6413">
        <v>180</v>
      </c>
      <c r="J6413">
        <v>17</v>
      </c>
      <c r="K6413" s="4">
        <v>1.1111111E+25</v>
      </c>
      <c r="L6413" t="s">
        <v>13085</v>
      </c>
      <c r="M6413" t="s">
        <v>24</v>
      </c>
      <c r="N6413" t="s">
        <v>13080</v>
      </c>
      <c r="O6413" t="s">
        <v>6921</v>
      </c>
      <c r="P6413" t="s">
        <v>20</v>
      </c>
      <c r="Q6413" t="s">
        <v>6923</v>
      </c>
    </row>
    <row r="6414" spans="1:17" x14ac:dyDescent="0.25">
      <c r="A6414" t="s">
        <v>13086</v>
      </c>
      <c r="B6414" t="s">
        <v>17</v>
      </c>
      <c r="C6414">
        <v>1</v>
      </c>
      <c r="D6414" t="s">
        <v>18</v>
      </c>
      <c r="E6414" t="s">
        <v>37</v>
      </c>
      <c r="F6414" s="1">
        <v>0.375</v>
      </c>
      <c r="G6414" t="s">
        <v>13082</v>
      </c>
      <c r="H6414" t="s">
        <v>6924</v>
      </c>
      <c r="I6414">
        <v>480</v>
      </c>
      <c r="J6414">
        <v>29</v>
      </c>
      <c r="K6414" s="4">
        <v>1E+21</v>
      </c>
      <c r="L6414" t="s">
        <v>13085</v>
      </c>
      <c r="M6414" t="s">
        <v>24</v>
      </c>
      <c r="N6414" t="s">
        <v>13080</v>
      </c>
      <c r="O6414" t="s">
        <v>1383</v>
      </c>
      <c r="P6414" t="s">
        <v>20</v>
      </c>
      <c r="Q6414" t="s">
        <v>6925</v>
      </c>
    </row>
    <row r="6415" spans="1:17" x14ac:dyDescent="0.25">
      <c r="A6415" t="s">
        <v>13086</v>
      </c>
      <c r="B6415" t="s">
        <v>28</v>
      </c>
      <c r="C6415">
        <v>1</v>
      </c>
      <c r="D6415" t="s">
        <v>18</v>
      </c>
      <c r="E6415" t="s">
        <v>530</v>
      </c>
      <c r="F6415" s="1">
        <v>0.375</v>
      </c>
      <c r="G6415" t="s">
        <v>13082</v>
      </c>
      <c r="H6415" t="s">
        <v>6924</v>
      </c>
      <c r="I6415">
        <v>480</v>
      </c>
      <c r="J6415">
        <v>29</v>
      </c>
      <c r="K6415" s="4">
        <v>1E+21</v>
      </c>
      <c r="L6415" t="s">
        <v>13085</v>
      </c>
      <c r="M6415" t="s">
        <v>24</v>
      </c>
      <c r="N6415" t="s">
        <v>13080</v>
      </c>
      <c r="O6415" t="s">
        <v>1383</v>
      </c>
      <c r="P6415" t="s">
        <v>20</v>
      </c>
      <c r="Q6415" t="s">
        <v>6926</v>
      </c>
    </row>
    <row r="6416" spans="1:17" x14ac:dyDescent="0.25">
      <c r="A6416" t="s">
        <v>13087</v>
      </c>
      <c r="B6416" t="s">
        <v>17</v>
      </c>
      <c r="C6416">
        <v>1</v>
      </c>
      <c r="D6416" t="s">
        <v>18</v>
      </c>
      <c r="E6416" t="s">
        <v>42</v>
      </c>
      <c r="F6416" s="1">
        <v>0.70833333333333337</v>
      </c>
      <c r="G6416" t="s">
        <v>13082</v>
      </c>
      <c r="H6416" t="s">
        <v>38</v>
      </c>
      <c r="I6416">
        <v>180</v>
      </c>
      <c r="J6416">
        <v>33</v>
      </c>
      <c r="K6416" s="4">
        <v>1.1111111E+35</v>
      </c>
      <c r="L6416" t="s">
        <v>13088</v>
      </c>
      <c r="M6416" t="s">
        <v>24</v>
      </c>
      <c r="N6416" t="s">
        <v>13080</v>
      </c>
      <c r="O6416" t="s">
        <v>6919</v>
      </c>
      <c r="P6416" t="s">
        <v>20</v>
      </c>
      <c r="Q6416" t="s">
        <v>6927</v>
      </c>
    </row>
    <row r="6417" spans="1:17" x14ac:dyDescent="0.25">
      <c r="A6417" t="s">
        <v>13089</v>
      </c>
      <c r="B6417" t="s">
        <v>17</v>
      </c>
      <c r="C6417">
        <v>1</v>
      </c>
      <c r="D6417" t="s">
        <v>18</v>
      </c>
      <c r="E6417" t="s">
        <v>19</v>
      </c>
      <c r="F6417" s="1">
        <v>0.70833333333333337</v>
      </c>
      <c r="G6417" t="s">
        <v>13082</v>
      </c>
      <c r="H6417" t="s">
        <v>38</v>
      </c>
      <c r="I6417">
        <v>180</v>
      </c>
      <c r="J6417">
        <v>27</v>
      </c>
      <c r="K6417" s="4">
        <v>1.1111111E+25</v>
      </c>
      <c r="L6417" t="s">
        <v>13090</v>
      </c>
      <c r="M6417" t="s">
        <v>24</v>
      </c>
      <c r="N6417" t="s">
        <v>13080</v>
      </c>
      <c r="O6417" t="s">
        <v>6921</v>
      </c>
      <c r="P6417" t="s">
        <v>20</v>
      </c>
      <c r="Q6417" t="s">
        <v>6928</v>
      </c>
    </row>
    <row r="6418" spans="1:17" x14ac:dyDescent="0.25">
      <c r="A6418" t="s">
        <v>13091</v>
      </c>
      <c r="B6418" t="s">
        <v>17</v>
      </c>
      <c r="C6418">
        <v>1</v>
      </c>
      <c r="D6418" t="s">
        <v>18</v>
      </c>
      <c r="E6418" t="s">
        <v>42</v>
      </c>
      <c r="F6418" s="1">
        <v>0.70833333333333337</v>
      </c>
      <c r="G6418" t="s">
        <v>13082</v>
      </c>
      <c r="H6418" t="s">
        <v>38</v>
      </c>
      <c r="I6418">
        <v>180</v>
      </c>
      <c r="J6418">
        <v>34</v>
      </c>
      <c r="K6418" s="4">
        <v>1.1111110999999999E+45</v>
      </c>
      <c r="L6418" t="s">
        <v>13092</v>
      </c>
      <c r="M6418" t="s">
        <v>24</v>
      </c>
      <c r="N6418" t="s">
        <v>13080</v>
      </c>
      <c r="O6418" t="s">
        <v>6929</v>
      </c>
      <c r="P6418" t="s">
        <v>20</v>
      </c>
      <c r="Q6418" t="s">
        <v>6930</v>
      </c>
    </row>
    <row r="6419" spans="1:17" x14ac:dyDescent="0.25">
      <c r="A6419" t="s">
        <v>13093</v>
      </c>
      <c r="B6419" t="s">
        <v>17</v>
      </c>
      <c r="C6419">
        <v>1</v>
      </c>
      <c r="D6419" t="s">
        <v>18</v>
      </c>
      <c r="E6419" t="s">
        <v>19</v>
      </c>
      <c r="F6419" s="1">
        <v>0.70833333333333337</v>
      </c>
      <c r="G6419" t="s">
        <v>13082</v>
      </c>
      <c r="H6419" t="s">
        <v>38</v>
      </c>
      <c r="I6419">
        <v>180</v>
      </c>
      <c r="J6419">
        <v>23</v>
      </c>
      <c r="K6419" s="4">
        <v>1.1111101000000001E+45</v>
      </c>
      <c r="L6419" t="s">
        <v>13094</v>
      </c>
      <c r="M6419" t="s">
        <v>24</v>
      </c>
      <c r="N6419" t="s">
        <v>13080</v>
      </c>
      <c r="O6419" t="s">
        <v>6929</v>
      </c>
      <c r="P6419" t="s">
        <v>20</v>
      </c>
      <c r="Q6419" t="s">
        <v>6931</v>
      </c>
    </row>
    <row r="6420" spans="1:17" x14ac:dyDescent="0.25">
      <c r="A6420" t="s">
        <v>13095</v>
      </c>
      <c r="B6420" t="s">
        <v>17</v>
      </c>
      <c r="C6420">
        <v>1</v>
      </c>
      <c r="D6420" t="s">
        <v>18</v>
      </c>
      <c r="E6420" t="s">
        <v>37</v>
      </c>
      <c r="F6420" s="1">
        <v>0.375</v>
      </c>
      <c r="G6420" t="s">
        <v>13082</v>
      </c>
      <c r="H6420" t="s">
        <v>38</v>
      </c>
      <c r="I6420">
        <v>480</v>
      </c>
      <c r="J6420">
        <v>32</v>
      </c>
      <c r="K6420" s="4">
        <v>1.0001000000000001E+48</v>
      </c>
      <c r="L6420" t="s">
        <v>13094</v>
      </c>
      <c r="M6420" t="s">
        <v>24</v>
      </c>
      <c r="N6420" t="s">
        <v>13080</v>
      </c>
      <c r="O6420" t="s">
        <v>1383</v>
      </c>
      <c r="P6420" t="s">
        <v>20</v>
      </c>
      <c r="Q6420" t="s">
        <v>6932</v>
      </c>
    </row>
    <row r="6421" spans="1:17" x14ac:dyDescent="0.25">
      <c r="A6421" t="s">
        <v>13095</v>
      </c>
      <c r="B6421" t="s">
        <v>28</v>
      </c>
      <c r="C6421">
        <v>1</v>
      </c>
      <c r="D6421" t="s">
        <v>18</v>
      </c>
      <c r="E6421" t="s">
        <v>530</v>
      </c>
      <c r="F6421" s="1">
        <v>0.375</v>
      </c>
      <c r="G6421" t="s">
        <v>13082</v>
      </c>
      <c r="H6421" t="s">
        <v>38</v>
      </c>
      <c r="I6421">
        <v>480</v>
      </c>
      <c r="J6421">
        <v>32</v>
      </c>
      <c r="K6421" s="4">
        <v>1.0001000000000001E+48</v>
      </c>
      <c r="L6421" t="s">
        <v>13094</v>
      </c>
      <c r="M6421" t="s">
        <v>24</v>
      </c>
      <c r="N6421" t="s">
        <v>13080</v>
      </c>
      <c r="O6421" t="s">
        <v>1383</v>
      </c>
      <c r="P6421" t="s">
        <v>20</v>
      </c>
      <c r="Q6421" t="s">
        <v>6933</v>
      </c>
    </row>
    <row r="6422" spans="1:17" x14ac:dyDescent="0.25">
      <c r="A6422" t="s">
        <v>13096</v>
      </c>
      <c r="B6422" t="s">
        <v>17</v>
      </c>
      <c r="C6422">
        <v>1</v>
      </c>
      <c r="D6422" t="s">
        <v>18</v>
      </c>
      <c r="E6422" t="s">
        <v>29</v>
      </c>
      <c r="F6422" s="1">
        <v>0.70833333333333337</v>
      </c>
      <c r="G6422" t="s">
        <v>13082</v>
      </c>
      <c r="H6422" t="s">
        <v>38</v>
      </c>
      <c r="I6422">
        <v>180</v>
      </c>
      <c r="J6422">
        <v>23</v>
      </c>
      <c r="K6422" s="4">
        <v>1.1111111E+25</v>
      </c>
      <c r="L6422" t="s">
        <v>13097</v>
      </c>
      <c r="M6422" t="s">
        <v>24</v>
      </c>
      <c r="N6422" t="s">
        <v>13080</v>
      </c>
      <c r="O6422" t="s">
        <v>6921</v>
      </c>
      <c r="P6422" t="s">
        <v>20</v>
      </c>
      <c r="Q6422" t="s">
        <v>6934</v>
      </c>
    </row>
    <row r="6423" spans="1:17" x14ac:dyDescent="0.25">
      <c r="A6423" t="s">
        <v>13098</v>
      </c>
      <c r="B6423" t="s">
        <v>17</v>
      </c>
      <c r="C6423">
        <v>1</v>
      </c>
      <c r="D6423" t="s">
        <v>18</v>
      </c>
      <c r="E6423" t="s">
        <v>37</v>
      </c>
      <c r="F6423" s="1">
        <v>0.375</v>
      </c>
      <c r="G6423" t="s">
        <v>13082</v>
      </c>
      <c r="H6423" t="s">
        <v>38</v>
      </c>
      <c r="I6423">
        <v>480</v>
      </c>
      <c r="J6423">
        <v>13</v>
      </c>
      <c r="K6423" s="4">
        <v>100000000</v>
      </c>
      <c r="L6423" t="s">
        <v>13097</v>
      </c>
      <c r="M6423" t="s">
        <v>24</v>
      </c>
      <c r="N6423" t="s">
        <v>13080</v>
      </c>
      <c r="O6423" t="s">
        <v>1383</v>
      </c>
      <c r="P6423" t="s">
        <v>20</v>
      </c>
      <c r="Q6423" t="s">
        <v>6935</v>
      </c>
    </row>
    <row r="6424" spans="1:17" x14ac:dyDescent="0.25">
      <c r="A6424" t="s">
        <v>13098</v>
      </c>
      <c r="B6424" t="s">
        <v>28</v>
      </c>
      <c r="C6424">
        <v>1</v>
      </c>
      <c r="D6424" t="s">
        <v>18</v>
      </c>
      <c r="E6424" t="s">
        <v>530</v>
      </c>
      <c r="F6424" s="1">
        <v>0.375</v>
      </c>
      <c r="G6424" t="s">
        <v>13082</v>
      </c>
      <c r="H6424" t="s">
        <v>38</v>
      </c>
      <c r="I6424">
        <v>480</v>
      </c>
      <c r="J6424">
        <v>13</v>
      </c>
      <c r="K6424" s="4">
        <v>100000000</v>
      </c>
      <c r="L6424" t="s">
        <v>13097</v>
      </c>
      <c r="M6424" t="s">
        <v>24</v>
      </c>
      <c r="N6424" t="s">
        <v>13080</v>
      </c>
      <c r="O6424" t="s">
        <v>1383</v>
      </c>
      <c r="P6424" t="s">
        <v>20</v>
      </c>
      <c r="Q6424" t="s">
        <v>6936</v>
      </c>
    </row>
    <row r="6425" spans="1:17" x14ac:dyDescent="0.25">
      <c r="A6425" t="s">
        <v>13099</v>
      </c>
      <c r="B6425" t="s">
        <v>17</v>
      </c>
      <c r="C6425">
        <v>1</v>
      </c>
      <c r="D6425" t="s">
        <v>18</v>
      </c>
      <c r="E6425" t="s">
        <v>29</v>
      </c>
      <c r="F6425" s="1">
        <v>0.70833333333333337</v>
      </c>
      <c r="G6425" t="s">
        <v>13082</v>
      </c>
      <c r="H6425" t="s">
        <v>38</v>
      </c>
      <c r="I6425">
        <v>180</v>
      </c>
      <c r="J6425">
        <v>43</v>
      </c>
      <c r="K6425" s="4">
        <v>1.1111101000000001E+45</v>
      </c>
      <c r="L6425" t="s">
        <v>13100</v>
      </c>
      <c r="M6425" t="s">
        <v>24</v>
      </c>
      <c r="N6425" t="s">
        <v>13080</v>
      </c>
      <c r="O6425" t="s">
        <v>6929</v>
      </c>
      <c r="P6425" t="s">
        <v>20</v>
      </c>
      <c r="Q6425" t="s">
        <v>6937</v>
      </c>
    </row>
    <row r="6426" spans="1:17" x14ac:dyDescent="0.25">
      <c r="A6426" t="s">
        <v>13101</v>
      </c>
      <c r="B6426" t="s">
        <v>17</v>
      </c>
      <c r="C6426">
        <v>1</v>
      </c>
      <c r="D6426" t="s">
        <v>18</v>
      </c>
      <c r="E6426" t="s">
        <v>19</v>
      </c>
      <c r="F6426" s="1">
        <v>0.70833333333333337</v>
      </c>
      <c r="G6426" t="s">
        <v>13082</v>
      </c>
      <c r="H6426" t="s">
        <v>38</v>
      </c>
      <c r="I6426">
        <v>180</v>
      </c>
      <c r="J6426">
        <v>23</v>
      </c>
      <c r="K6426" s="4">
        <v>1.1111111E+35</v>
      </c>
      <c r="L6426" t="s">
        <v>13102</v>
      </c>
      <c r="M6426" t="s">
        <v>24</v>
      </c>
      <c r="N6426" t="s">
        <v>13080</v>
      </c>
      <c r="O6426" t="s">
        <v>6919</v>
      </c>
      <c r="P6426" t="s">
        <v>20</v>
      </c>
      <c r="Q6426" t="s">
        <v>6938</v>
      </c>
    </row>
    <row r="6427" spans="1:17" x14ac:dyDescent="0.25">
      <c r="A6427" t="s">
        <v>13103</v>
      </c>
      <c r="B6427" t="s">
        <v>17</v>
      </c>
      <c r="C6427">
        <v>1</v>
      </c>
      <c r="D6427" t="s">
        <v>18</v>
      </c>
      <c r="E6427" t="s">
        <v>37</v>
      </c>
      <c r="F6427" s="1">
        <v>0.375</v>
      </c>
      <c r="G6427" t="s">
        <v>13082</v>
      </c>
      <c r="H6427" t="s">
        <v>38</v>
      </c>
      <c r="I6427">
        <v>480</v>
      </c>
      <c r="J6427">
        <v>35</v>
      </c>
      <c r="K6427" s="4">
        <v>1.0001E+39</v>
      </c>
      <c r="L6427" t="s">
        <v>13102</v>
      </c>
      <c r="M6427" t="s">
        <v>24</v>
      </c>
      <c r="N6427" t="s">
        <v>13080</v>
      </c>
      <c r="O6427" t="s">
        <v>1383</v>
      </c>
      <c r="P6427" t="s">
        <v>20</v>
      </c>
      <c r="Q6427" t="s">
        <v>6939</v>
      </c>
    </row>
    <row r="6428" spans="1:17" x14ac:dyDescent="0.25">
      <c r="A6428" t="s">
        <v>13103</v>
      </c>
      <c r="B6428" t="s">
        <v>28</v>
      </c>
      <c r="C6428">
        <v>1</v>
      </c>
      <c r="D6428" t="s">
        <v>18</v>
      </c>
      <c r="E6428" t="s">
        <v>530</v>
      </c>
      <c r="F6428" s="1">
        <v>0.375</v>
      </c>
      <c r="G6428" t="s">
        <v>13082</v>
      </c>
      <c r="H6428" t="s">
        <v>38</v>
      </c>
      <c r="I6428">
        <v>480</v>
      </c>
      <c r="J6428">
        <v>35</v>
      </c>
      <c r="K6428" s="4">
        <v>1.0001E+39</v>
      </c>
      <c r="L6428" t="s">
        <v>13102</v>
      </c>
      <c r="M6428" t="s">
        <v>24</v>
      </c>
      <c r="N6428" t="s">
        <v>13080</v>
      </c>
      <c r="O6428" t="s">
        <v>1383</v>
      </c>
      <c r="P6428" t="s">
        <v>20</v>
      </c>
      <c r="Q6428" t="s">
        <v>6940</v>
      </c>
    </row>
    <row r="6429" spans="1:17" x14ac:dyDescent="0.25">
      <c r="A6429" t="s">
        <v>13104</v>
      </c>
      <c r="B6429" t="s">
        <v>17</v>
      </c>
      <c r="C6429">
        <v>1</v>
      </c>
      <c r="D6429" t="s">
        <v>18</v>
      </c>
      <c r="E6429" t="s">
        <v>29</v>
      </c>
      <c r="F6429" s="1">
        <v>0.70833333333333337</v>
      </c>
      <c r="G6429" t="s">
        <v>13082</v>
      </c>
      <c r="H6429" t="s">
        <v>6941</v>
      </c>
      <c r="I6429">
        <v>180</v>
      </c>
      <c r="J6429">
        <v>22</v>
      </c>
      <c r="K6429" s="4">
        <v>1.1111111E+35</v>
      </c>
      <c r="L6429" t="s">
        <v>13105</v>
      </c>
      <c r="M6429" t="s">
        <v>24</v>
      </c>
      <c r="N6429" t="s">
        <v>13080</v>
      </c>
      <c r="O6429" t="s">
        <v>6919</v>
      </c>
      <c r="P6429" t="s">
        <v>20</v>
      </c>
      <c r="Q6429" t="s">
        <v>6942</v>
      </c>
    </row>
    <row r="6430" spans="1:17" x14ac:dyDescent="0.25">
      <c r="A6430" t="s">
        <v>13106</v>
      </c>
      <c r="B6430" t="s">
        <v>17</v>
      </c>
      <c r="C6430">
        <v>1</v>
      </c>
      <c r="D6430" t="s">
        <v>18</v>
      </c>
      <c r="E6430" t="s">
        <v>37</v>
      </c>
      <c r="F6430" s="1">
        <v>0.375</v>
      </c>
      <c r="G6430" t="s">
        <v>13082</v>
      </c>
      <c r="H6430" t="s">
        <v>38</v>
      </c>
      <c r="I6430">
        <v>480</v>
      </c>
      <c r="J6430">
        <v>27</v>
      </c>
      <c r="K6430" s="4">
        <v>1.00001E+32</v>
      </c>
      <c r="L6430" t="s">
        <v>13105</v>
      </c>
      <c r="M6430" t="s">
        <v>24</v>
      </c>
      <c r="N6430" t="s">
        <v>13080</v>
      </c>
      <c r="O6430" t="s">
        <v>1383</v>
      </c>
      <c r="P6430" t="s">
        <v>20</v>
      </c>
      <c r="Q6430" t="s">
        <v>6943</v>
      </c>
    </row>
    <row r="6431" spans="1:17" x14ac:dyDescent="0.25">
      <c r="A6431" t="s">
        <v>13106</v>
      </c>
      <c r="B6431" t="s">
        <v>28</v>
      </c>
      <c r="C6431">
        <v>1</v>
      </c>
      <c r="D6431" t="s">
        <v>18</v>
      </c>
      <c r="E6431" t="s">
        <v>530</v>
      </c>
      <c r="F6431" s="1">
        <v>0.375</v>
      </c>
      <c r="G6431" t="s">
        <v>13082</v>
      </c>
      <c r="H6431" t="s">
        <v>38</v>
      </c>
      <c r="I6431">
        <v>480</v>
      </c>
      <c r="J6431">
        <v>27</v>
      </c>
      <c r="K6431" s="4">
        <v>1.00001E+32</v>
      </c>
      <c r="L6431" t="s">
        <v>13105</v>
      </c>
      <c r="M6431" t="s">
        <v>24</v>
      </c>
      <c r="N6431" t="s">
        <v>13080</v>
      </c>
      <c r="O6431" t="s">
        <v>1383</v>
      </c>
      <c r="P6431" t="s">
        <v>20</v>
      </c>
      <c r="Q6431" t="s">
        <v>6944</v>
      </c>
    </row>
    <row r="6432" spans="1:17" x14ac:dyDescent="0.25">
      <c r="A6432" t="s">
        <v>13107</v>
      </c>
      <c r="B6432" t="s">
        <v>17</v>
      </c>
      <c r="C6432">
        <v>1</v>
      </c>
      <c r="D6432" t="s">
        <v>18</v>
      </c>
      <c r="E6432" t="s">
        <v>19</v>
      </c>
      <c r="F6432" s="1">
        <v>0.70833333333333337</v>
      </c>
      <c r="G6432" t="s">
        <v>13082</v>
      </c>
      <c r="H6432" t="s">
        <v>38</v>
      </c>
      <c r="I6432">
        <v>180</v>
      </c>
      <c r="J6432">
        <v>9</v>
      </c>
      <c r="K6432" s="4">
        <v>1111111100000000</v>
      </c>
      <c r="L6432" t="s">
        <v>13108</v>
      </c>
      <c r="M6432" t="s">
        <v>24</v>
      </c>
      <c r="N6432" t="s">
        <v>13080</v>
      </c>
      <c r="O6432" t="s">
        <v>6945</v>
      </c>
      <c r="P6432" t="s">
        <v>20</v>
      </c>
      <c r="Q6432" t="s">
        <v>6946</v>
      </c>
    </row>
    <row r="6433" spans="1:17" x14ac:dyDescent="0.25">
      <c r="A6433" t="s">
        <v>13109</v>
      </c>
      <c r="B6433" t="s">
        <v>17</v>
      </c>
      <c r="C6433">
        <v>1</v>
      </c>
      <c r="D6433" t="s">
        <v>18</v>
      </c>
      <c r="E6433" t="s">
        <v>37</v>
      </c>
      <c r="F6433" s="1">
        <v>0.375</v>
      </c>
      <c r="G6433" t="s">
        <v>13082</v>
      </c>
      <c r="H6433" t="s">
        <v>38</v>
      </c>
      <c r="I6433">
        <v>480</v>
      </c>
      <c r="J6433">
        <v>7</v>
      </c>
      <c r="K6433" s="4">
        <v>1000000000000000</v>
      </c>
      <c r="L6433" t="s">
        <v>13110</v>
      </c>
      <c r="M6433" t="s">
        <v>24</v>
      </c>
      <c r="N6433" t="s">
        <v>13080</v>
      </c>
      <c r="O6433" t="s">
        <v>6945</v>
      </c>
      <c r="P6433" t="s">
        <v>20</v>
      </c>
      <c r="Q6433" t="s">
        <v>6947</v>
      </c>
    </row>
    <row r="6434" spans="1:17" x14ac:dyDescent="0.25">
      <c r="A6434" t="s">
        <v>13109</v>
      </c>
      <c r="B6434" t="s">
        <v>28</v>
      </c>
      <c r="C6434">
        <v>1</v>
      </c>
      <c r="D6434" t="s">
        <v>18</v>
      </c>
      <c r="E6434" t="s">
        <v>530</v>
      </c>
      <c r="F6434" s="1">
        <v>0.375</v>
      </c>
      <c r="G6434" t="s">
        <v>13082</v>
      </c>
      <c r="H6434" t="s">
        <v>38</v>
      </c>
      <c r="I6434">
        <v>480</v>
      </c>
      <c r="J6434">
        <v>7</v>
      </c>
      <c r="K6434" s="4">
        <v>1000000000000000</v>
      </c>
      <c r="L6434" t="s">
        <v>13110</v>
      </c>
      <c r="M6434" t="s">
        <v>24</v>
      </c>
      <c r="N6434" t="s">
        <v>13080</v>
      </c>
      <c r="O6434" t="s">
        <v>6945</v>
      </c>
      <c r="P6434" t="s">
        <v>20</v>
      </c>
      <c r="Q6434" t="s">
        <v>6948</v>
      </c>
    </row>
    <row r="6435" spans="1:17" x14ac:dyDescent="0.25">
      <c r="A6435" t="s">
        <v>13111</v>
      </c>
      <c r="B6435" t="s">
        <v>17</v>
      </c>
      <c r="C6435">
        <v>1</v>
      </c>
      <c r="D6435" t="s">
        <v>18</v>
      </c>
      <c r="E6435" t="s">
        <v>33</v>
      </c>
      <c r="F6435" s="1">
        <v>0.70833333333333337</v>
      </c>
      <c r="G6435" t="s">
        <v>13082</v>
      </c>
      <c r="H6435" t="s">
        <v>38</v>
      </c>
      <c r="I6435">
        <v>180</v>
      </c>
      <c r="J6435">
        <v>7</v>
      </c>
      <c r="K6435" s="4">
        <v>1111111100000000</v>
      </c>
      <c r="L6435" t="s">
        <v>13112</v>
      </c>
      <c r="M6435" t="s">
        <v>24</v>
      </c>
      <c r="N6435" t="s">
        <v>13080</v>
      </c>
      <c r="O6435" t="s">
        <v>6945</v>
      </c>
      <c r="P6435" t="s">
        <v>20</v>
      </c>
      <c r="Q6435" t="s">
        <v>6950</v>
      </c>
    </row>
    <row r="6436" spans="1:17" x14ac:dyDescent="0.25">
      <c r="A6436" t="s">
        <v>13113</v>
      </c>
      <c r="B6436" t="s">
        <v>17</v>
      </c>
      <c r="C6436">
        <v>1</v>
      </c>
      <c r="D6436" t="s">
        <v>18</v>
      </c>
      <c r="E6436" t="s">
        <v>42</v>
      </c>
      <c r="F6436" s="1">
        <v>0.70833333333333337</v>
      </c>
      <c r="G6436" t="s">
        <v>13082</v>
      </c>
      <c r="H6436" t="s">
        <v>105</v>
      </c>
      <c r="I6436">
        <v>180</v>
      </c>
      <c r="J6436">
        <v>2</v>
      </c>
      <c r="K6436" s="4">
        <v>1111111100000000</v>
      </c>
      <c r="L6436" t="s">
        <v>13114</v>
      </c>
      <c r="M6436" t="s">
        <v>24</v>
      </c>
      <c r="N6436" t="s">
        <v>13080</v>
      </c>
      <c r="O6436" t="s">
        <v>6945</v>
      </c>
      <c r="P6436" t="s">
        <v>20</v>
      </c>
      <c r="Q6436" t="s">
        <v>6951</v>
      </c>
    </row>
    <row r="6437" spans="1:17" x14ac:dyDescent="0.25">
      <c r="A6437" t="s">
        <v>13115</v>
      </c>
      <c r="B6437" t="s">
        <v>17</v>
      </c>
      <c r="C6437">
        <v>1</v>
      </c>
      <c r="D6437" t="s">
        <v>18</v>
      </c>
      <c r="E6437" t="s">
        <v>37</v>
      </c>
      <c r="F6437" s="1">
        <v>0.375</v>
      </c>
      <c r="G6437" t="s">
        <v>13082</v>
      </c>
      <c r="H6437" t="s">
        <v>38</v>
      </c>
      <c r="I6437">
        <v>480</v>
      </c>
      <c r="J6437">
        <v>8</v>
      </c>
      <c r="K6437" s="4">
        <v>110000000000</v>
      </c>
      <c r="L6437" t="s">
        <v>13116</v>
      </c>
      <c r="M6437" t="s">
        <v>24</v>
      </c>
      <c r="N6437" t="s">
        <v>13080</v>
      </c>
      <c r="O6437" t="s">
        <v>6945</v>
      </c>
      <c r="P6437" t="s">
        <v>20</v>
      </c>
      <c r="Q6437" t="s">
        <v>6952</v>
      </c>
    </row>
    <row r="6438" spans="1:17" x14ac:dyDescent="0.25">
      <c r="A6438" t="s">
        <v>13115</v>
      </c>
      <c r="B6438" t="s">
        <v>28</v>
      </c>
      <c r="C6438">
        <v>1</v>
      </c>
      <c r="D6438" t="s">
        <v>18</v>
      </c>
      <c r="E6438" t="s">
        <v>530</v>
      </c>
      <c r="F6438" s="1">
        <v>0.375</v>
      </c>
      <c r="G6438" t="s">
        <v>13082</v>
      </c>
      <c r="H6438" t="s">
        <v>38</v>
      </c>
      <c r="I6438">
        <v>480</v>
      </c>
      <c r="J6438">
        <v>8</v>
      </c>
      <c r="K6438" s="4">
        <v>110000000000</v>
      </c>
      <c r="L6438" t="s">
        <v>13116</v>
      </c>
      <c r="M6438" t="s">
        <v>24</v>
      </c>
      <c r="N6438" t="s">
        <v>13080</v>
      </c>
      <c r="O6438" t="s">
        <v>6945</v>
      </c>
      <c r="P6438" t="s">
        <v>20</v>
      </c>
      <c r="Q6438" t="s">
        <v>6953</v>
      </c>
    </row>
    <row r="6439" spans="1:17" x14ac:dyDescent="0.25">
      <c r="A6439" t="s">
        <v>13117</v>
      </c>
      <c r="B6439" t="s">
        <v>17</v>
      </c>
      <c r="C6439">
        <v>1</v>
      </c>
      <c r="D6439" t="s">
        <v>18</v>
      </c>
      <c r="E6439" t="s">
        <v>33</v>
      </c>
      <c r="F6439" s="1">
        <v>0.70833333333333337</v>
      </c>
      <c r="G6439" t="s">
        <v>13082</v>
      </c>
      <c r="H6439" t="s">
        <v>38</v>
      </c>
      <c r="I6439">
        <v>180</v>
      </c>
      <c r="J6439">
        <v>28</v>
      </c>
      <c r="K6439" s="4">
        <v>1.1111110999999999E+45</v>
      </c>
      <c r="L6439" t="s">
        <v>13118</v>
      </c>
      <c r="M6439" t="s">
        <v>24</v>
      </c>
      <c r="N6439" t="s">
        <v>13080</v>
      </c>
      <c r="O6439" t="s">
        <v>6929</v>
      </c>
      <c r="P6439" t="s">
        <v>20</v>
      </c>
      <c r="Q6439" t="s">
        <v>6954</v>
      </c>
    </row>
    <row r="6440" spans="1:17" x14ac:dyDescent="0.25">
      <c r="A6440" t="s">
        <v>13119</v>
      </c>
      <c r="B6440" t="s">
        <v>17</v>
      </c>
      <c r="C6440">
        <v>1</v>
      </c>
      <c r="D6440" t="s">
        <v>18</v>
      </c>
      <c r="E6440" t="s">
        <v>37</v>
      </c>
      <c r="F6440" s="1">
        <v>0.375</v>
      </c>
      <c r="G6440" t="s">
        <v>13082</v>
      </c>
      <c r="H6440" t="s">
        <v>38</v>
      </c>
      <c r="I6440">
        <v>480</v>
      </c>
      <c r="J6440">
        <v>21</v>
      </c>
      <c r="K6440" s="4">
        <v>100000000000000</v>
      </c>
      <c r="L6440" t="s">
        <v>13120</v>
      </c>
      <c r="M6440" t="s">
        <v>24</v>
      </c>
      <c r="N6440" t="s">
        <v>13080</v>
      </c>
      <c r="O6440" t="s">
        <v>1383</v>
      </c>
      <c r="P6440" t="s">
        <v>20</v>
      </c>
      <c r="Q6440" t="s">
        <v>6955</v>
      </c>
    </row>
    <row r="6441" spans="1:17" x14ac:dyDescent="0.25">
      <c r="A6441" t="s">
        <v>13119</v>
      </c>
      <c r="B6441" t="s">
        <v>28</v>
      </c>
      <c r="C6441">
        <v>1</v>
      </c>
      <c r="D6441" t="s">
        <v>18</v>
      </c>
      <c r="E6441" t="s">
        <v>530</v>
      </c>
      <c r="F6441" s="1">
        <v>0.375</v>
      </c>
      <c r="G6441" t="s">
        <v>13082</v>
      </c>
      <c r="H6441" t="s">
        <v>38</v>
      </c>
      <c r="I6441">
        <v>480</v>
      </c>
      <c r="J6441">
        <v>21</v>
      </c>
      <c r="K6441" s="4">
        <v>100000000000000</v>
      </c>
      <c r="L6441" t="s">
        <v>13120</v>
      </c>
      <c r="M6441" t="s">
        <v>24</v>
      </c>
      <c r="N6441" t="s">
        <v>13080</v>
      </c>
      <c r="O6441" t="s">
        <v>1383</v>
      </c>
      <c r="P6441" t="s">
        <v>20</v>
      </c>
      <c r="Q6441" t="s">
        <v>6956</v>
      </c>
    </row>
    <row r="6442" spans="1:17" x14ac:dyDescent="0.25">
      <c r="A6442" t="s">
        <v>13121</v>
      </c>
      <c r="B6442" t="s">
        <v>17</v>
      </c>
      <c r="C6442">
        <v>1</v>
      </c>
      <c r="D6442" t="s">
        <v>18</v>
      </c>
      <c r="E6442" t="s">
        <v>530</v>
      </c>
      <c r="F6442" s="1">
        <v>0.35416666666666669</v>
      </c>
      <c r="G6442" t="s">
        <v>9220</v>
      </c>
      <c r="H6442" t="s">
        <v>38</v>
      </c>
      <c r="I6442">
        <v>510</v>
      </c>
      <c r="J6442">
        <v>18</v>
      </c>
      <c r="K6442" s="4">
        <v>1.0010000000000001E+34</v>
      </c>
      <c r="L6442" t="s">
        <v>13122</v>
      </c>
      <c r="M6442" t="s">
        <v>24</v>
      </c>
      <c r="N6442" t="s">
        <v>13080</v>
      </c>
      <c r="O6442" t="s">
        <v>1383</v>
      </c>
      <c r="P6442" t="s">
        <v>20</v>
      </c>
      <c r="Q6442" t="s">
        <v>6957</v>
      </c>
    </row>
    <row r="6443" spans="1:17" x14ac:dyDescent="0.25">
      <c r="A6443" t="s">
        <v>13123</v>
      </c>
      <c r="B6443" t="s">
        <v>17</v>
      </c>
      <c r="C6443">
        <v>1</v>
      </c>
      <c r="D6443" t="s">
        <v>18</v>
      </c>
      <c r="E6443" t="s">
        <v>37</v>
      </c>
      <c r="F6443" s="1">
        <v>0.375</v>
      </c>
      <c r="G6443" t="s">
        <v>13082</v>
      </c>
      <c r="H6443" t="s">
        <v>38</v>
      </c>
      <c r="I6443">
        <v>480</v>
      </c>
      <c r="J6443">
        <v>9</v>
      </c>
      <c r="K6443" s="4">
        <v>1001000000</v>
      </c>
      <c r="L6443" t="s">
        <v>13124</v>
      </c>
      <c r="M6443" t="s">
        <v>24</v>
      </c>
      <c r="N6443" t="s">
        <v>13080</v>
      </c>
      <c r="O6443" t="s">
        <v>453</v>
      </c>
      <c r="P6443" t="s">
        <v>20</v>
      </c>
      <c r="Q6443" t="s">
        <v>6958</v>
      </c>
    </row>
    <row r="6444" spans="1:17" x14ac:dyDescent="0.25">
      <c r="A6444" t="s">
        <v>13123</v>
      </c>
      <c r="B6444" t="s">
        <v>28</v>
      </c>
      <c r="C6444">
        <v>1</v>
      </c>
      <c r="D6444" t="s">
        <v>18</v>
      </c>
      <c r="E6444" t="s">
        <v>530</v>
      </c>
      <c r="F6444" s="1">
        <v>0.375</v>
      </c>
      <c r="G6444" t="s">
        <v>13082</v>
      </c>
      <c r="H6444" t="s">
        <v>38</v>
      </c>
      <c r="I6444">
        <v>480</v>
      </c>
      <c r="J6444">
        <v>9</v>
      </c>
      <c r="K6444" s="4">
        <v>1001000000</v>
      </c>
      <c r="L6444" t="s">
        <v>13124</v>
      </c>
      <c r="M6444" t="s">
        <v>24</v>
      </c>
      <c r="N6444" t="s">
        <v>13080</v>
      </c>
      <c r="O6444" t="s">
        <v>453</v>
      </c>
      <c r="P6444" t="s">
        <v>20</v>
      </c>
      <c r="Q6444" t="s">
        <v>6959</v>
      </c>
    </row>
    <row r="6445" spans="1:17" x14ac:dyDescent="0.25">
      <c r="A6445" t="s">
        <v>13125</v>
      </c>
      <c r="B6445" t="s">
        <v>17</v>
      </c>
      <c r="C6445">
        <v>1</v>
      </c>
      <c r="D6445" t="s">
        <v>18</v>
      </c>
      <c r="E6445" t="s">
        <v>29</v>
      </c>
      <c r="F6445" s="1">
        <v>0.70833333333333337</v>
      </c>
      <c r="G6445" t="s">
        <v>13082</v>
      </c>
      <c r="H6445" t="s">
        <v>38</v>
      </c>
      <c r="I6445">
        <v>180</v>
      </c>
      <c r="J6445">
        <v>18</v>
      </c>
      <c r="K6445" s="4">
        <v>1111111100000000</v>
      </c>
      <c r="L6445" t="s">
        <v>13126</v>
      </c>
      <c r="M6445" t="s">
        <v>24</v>
      </c>
      <c r="N6445" t="s">
        <v>13080</v>
      </c>
      <c r="O6445" t="s">
        <v>6945</v>
      </c>
      <c r="P6445" t="s">
        <v>20</v>
      </c>
      <c r="Q6445" t="s">
        <v>6960</v>
      </c>
    </row>
    <row r="6446" spans="1:17" x14ac:dyDescent="0.25">
      <c r="A6446" t="s">
        <v>13127</v>
      </c>
      <c r="B6446" t="s">
        <v>2423</v>
      </c>
      <c r="C6446">
        <v>1</v>
      </c>
      <c r="D6446" t="s">
        <v>18</v>
      </c>
      <c r="E6446" t="s">
        <v>33</v>
      </c>
      <c r="F6446" s="1">
        <v>0.58333333333333337</v>
      </c>
      <c r="G6446" t="s">
        <v>13128</v>
      </c>
      <c r="H6446" t="s">
        <v>38</v>
      </c>
      <c r="I6446">
        <v>120</v>
      </c>
      <c r="J6446">
        <v>83</v>
      </c>
      <c r="K6446" s="4">
        <v>9.9999999999999998E+37</v>
      </c>
      <c r="L6446" t="s">
        <v>13079</v>
      </c>
      <c r="M6446" t="s">
        <v>24</v>
      </c>
      <c r="N6446" t="s">
        <v>13080</v>
      </c>
      <c r="O6446" t="s">
        <v>5763</v>
      </c>
      <c r="P6446" t="s">
        <v>2424</v>
      </c>
      <c r="Q6446" t="s">
        <v>6961</v>
      </c>
    </row>
    <row r="6447" spans="1:17" x14ac:dyDescent="0.25">
      <c r="A6447" t="s">
        <v>13127</v>
      </c>
      <c r="B6447" t="s">
        <v>17</v>
      </c>
      <c r="C6447">
        <v>1</v>
      </c>
      <c r="D6447" t="s">
        <v>18</v>
      </c>
      <c r="E6447" t="s">
        <v>19</v>
      </c>
      <c r="F6447" s="1">
        <v>0.375</v>
      </c>
      <c r="G6447" t="s">
        <v>13082</v>
      </c>
      <c r="H6447" t="s">
        <v>38</v>
      </c>
      <c r="I6447">
        <v>120</v>
      </c>
      <c r="J6447">
        <v>69</v>
      </c>
      <c r="K6447" s="4">
        <v>1.011111101E+47</v>
      </c>
      <c r="L6447" t="s">
        <v>13079</v>
      </c>
      <c r="M6447" t="s">
        <v>24</v>
      </c>
      <c r="N6447" t="s">
        <v>13080</v>
      </c>
      <c r="O6447" t="s">
        <v>5763</v>
      </c>
      <c r="P6447" t="s">
        <v>20</v>
      </c>
      <c r="Q6447" t="s">
        <v>6962</v>
      </c>
    </row>
    <row r="6448" spans="1:17" x14ac:dyDescent="0.25">
      <c r="A6448" t="s">
        <v>13127</v>
      </c>
      <c r="B6448" t="s">
        <v>17</v>
      </c>
      <c r="C6448">
        <v>2</v>
      </c>
      <c r="D6448" t="s">
        <v>18</v>
      </c>
      <c r="E6448" t="s">
        <v>19</v>
      </c>
      <c r="F6448" s="1">
        <v>0.54166666666666663</v>
      </c>
      <c r="G6448" t="s">
        <v>13082</v>
      </c>
      <c r="H6448" t="s">
        <v>38</v>
      </c>
      <c r="I6448">
        <v>120</v>
      </c>
      <c r="J6448">
        <v>0</v>
      </c>
      <c r="K6448" s="4">
        <v>1.011111101E+47</v>
      </c>
      <c r="L6448" t="s">
        <v>13079</v>
      </c>
      <c r="M6448" t="s">
        <v>24</v>
      </c>
      <c r="N6448" t="s">
        <v>13080</v>
      </c>
      <c r="O6448" t="s">
        <v>5763</v>
      </c>
      <c r="P6448" t="s">
        <v>20</v>
      </c>
      <c r="Q6448" t="s">
        <v>6963</v>
      </c>
    </row>
    <row r="6449" spans="1:17" x14ac:dyDescent="0.25">
      <c r="A6449" t="s">
        <v>13127</v>
      </c>
      <c r="B6449" t="s">
        <v>28</v>
      </c>
      <c r="C6449">
        <v>1</v>
      </c>
      <c r="D6449" t="s">
        <v>18</v>
      </c>
      <c r="E6449" t="s">
        <v>33</v>
      </c>
      <c r="F6449" s="1">
        <v>0.54166666666666663</v>
      </c>
      <c r="G6449" t="s">
        <v>9239</v>
      </c>
      <c r="H6449" t="s">
        <v>38</v>
      </c>
      <c r="I6449">
        <v>180</v>
      </c>
      <c r="J6449">
        <v>83</v>
      </c>
      <c r="K6449" s="4">
        <v>9.9999999999999999E+45</v>
      </c>
      <c r="L6449" t="s">
        <v>13079</v>
      </c>
      <c r="M6449" t="s">
        <v>24</v>
      </c>
      <c r="N6449" t="s">
        <v>13080</v>
      </c>
      <c r="O6449" t="s">
        <v>5763</v>
      </c>
      <c r="P6449" t="s">
        <v>20</v>
      </c>
      <c r="Q6449" t="s">
        <v>6964</v>
      </c>
    </row>
    <row r="6450" spans="1:17" x14ac:dyDescent="0.25">
      <c r="A6450" t="s">
        <v>13129</v>
      </c>
      <c r="B6450" t="s">
        <v>2423</v>
      </c>
      <c r="C6450">
        <v>1</v>
      </c>
      <c r="D6450" t="s">
        <v>18</v>
      </c>
      <c r="E6450" t="s">
        <v>37</v>
      </c>
      <c r="F6450" s="1">
        <v>0.625</v>
      </c>
      <c r="G6450" t="s">
        <v>9267</v>
      </c>
      <c r="H6450" t="s">
        <v>38</v>
      </c>
      <c r="I6450">
        <v>60</v>
      </c>
      <c r="J6450">
        <v>82</v>
      </c>
      <c r="K6450" s="4">
        <v>9.9999999999999998E+37</v>
      </c>
      <c r="L6450" t="s">
        <v>13083</v>
      </c>
      <c r="M6450" t="s">
        <v>24</v>
      </c>
      <c r="N6450" t="s">
        <v>13080</v>
      </c>
      <c r="O6450" t="s">
        <v>5763</v>
      </c>
      <c r="P6450" t="s">
        <v>2424</v>
      </c>
      <c r="Q6450" t="s">
        <v>6965</v>
      </c>
    </row>
    <row r="6451" spans="1:17" x14ac:dyDescent="0.25">
      <c r="A6451" t="s">
        <v>13129</v>
      </c>
      <c r="B6451" t="s">
        <v>17</v>
      </c>
      <c r="C6451" t="s">
        <v>411</v>
      </c>
      <c r="D6451" t="s">
        <v>18</v>
      </c>
      <c r="E6451" t="s">
        <v>29</v>
      </c>
      <c r="F6451" s="1">
        <v>0.5625</v>
      </c>
      <c r="G6451" t="s">
        <v>13082</v>
      </c>
      <c r="H6451" t="s">
        <v>38</v>
      </c>
      <c r="I6451">
        <v>180</v>
      </c>
      <c r="J6451">
        <v>0</v>
      </c>
      <c r="K6451" s="4">
        <v>1.1111111000000001E+47</v>
      </c>
      <c r="L6451" t="s">
        <v>13083</v>
      </c>
      <c r="M6451" t="s">
        <v>24</v>
      </c>
      <c r="N6451" t="s">
        <v>13080</v>
      </c>
      <c r="O6451" t="s">
        <v>5763</v>
      </c>
      <c r="P6451" t="s">
        <v>20</v>
      </c>
      <c r="Q6451" t="s">
        <v>6966</v>
      </c>
    </row>
    <row r="6452" spans="1:17" x14ac:dyDescent="0.25">
      <c r="A6452" t="s">
        <v>13129</v>
      </c>
      <c r="B6452" t="s">
        <v>17</v>
      </c>
      <c r="C6452" t="s">
        <v>413</v>
      </c>
      <c r="D6452" t="s">
        <v>18</v>
      </c>
      <c r="E6452" t="s">
        <v>37</v>
      </c>
      <c r="F6452" s="1">
        <v>0.375</v>
      </c>
      <c r="G6452" t="s">
        <v>9214</v>
      </c>
      <c r="H6452" t="s">
        <v>38</v>
      </c>
      <c r="I6452">
        <v>180</v>
      </c>
      <c r="J6452">
        <v>0</v>
      </c>
      <c r="K6452" s="4">
        <v>9.9999999999999994E+38</v>
      </c>
      <c r="L6452" t="s">
        <v>13083</v>
      </c>
      <c r="M6452" t="s">
        <v>24</v>
      </c>
      <c r="N6452" t="s">
        <v>13080</v>
      </c>
      <c r="O6452" t="s">
        <v>5763</v>
      </c>
      <c r="P6452" t="s">
        <v>20</v>
      </c>
      <c r="Q6452" t="s">
        <v>6966</v>
      </c>
    </row>
    <row r="6453" spans="1:17" x14ac:dyDescent="0.25">
      <c r="A6453" t="s">
        <v>13129</v>
      </c>
      <c r="B6453" t="s">
        <v>17</v>
      </c>
      <c r="C6453">
        <v>2</v>
      </c>
      <c r="D6453" t="s">
        <v>18</v>
      </c>
      <c r="E6453" t="s">
        <v>33</v>
      </c>
      <c r="F6453" s="1">
        <v>0.70833333333333337</v>
      </c>
      <c r="G6453" t="s">
        <v>9214</v>
      </c>
      <c r="H6453" t="s">
        <v>38</v>
      </c>
      <c r="I6453">
        <v>180</v>
      </c>
      <c r="J6453">
        <v>0</v>
      </c>
      <c r="K6453" s="4">
        <v>1.111111111E+47</v>
      </c>
      <c r="L6453" t="s">
        <v>13083</v>
      </c>
      <c r="M6453" t="s">
        <v>24</v>
      </c>
      <c r="N6453" t="s">
        <v>13080</v>
      </c>
      <c r="O6453" t="s">
        <v>5763</v>
      </c>
      <c r="P6453" t="s">
        <v>20</v>
      </c>
      <c r="Q6453" t="s">
        <v>6967</v>
      </c>
    </row>
    <row r="6454" spans="1:17" x14ac:dyDescent="0.25">
      <c r="A6454" t="s">
        <v>13130</v>
      </c>
      <c r="B6454" t="s">
        <v>17</v>
      </c>
      <c r="C6454">
        <v>1</v>
      </c>
      <c r="D6454" t="s">
        <v>18</v>
      </c>
      <c r="E6454" t="s">
        <v>19</v>
      </c>
      <c r="F6454" s="1">
        <v>0.375</v>
      </c>
      <c r="G6454" t="s">
        <v>13082</v>
      </c>
      <c r="H6454" t="s">
        <v>38</v>
      </c>
      <c r="I6454">
        <v>180</v>
      </c>
      <c r="J6454">
        <v>55</v>
      </c>
      <c r="K6454" s="4">
        <v>1.1111111099999999E+35</v>
      </c>
      <c r="L6454" t="s">
        <v>13090</v>
      </c>
      <c r="M6454" t="s">
        <v>24</v>
      </c>
      <c r="N6454" t="s">
        <v>13080</v>
      </c>
      <c r="O6454" t="s">
        <v>6968</v>
      </c>
      <c r="P6454" t="s">
        <v>20</v>
      </c>
      <c r="Q6454" t="s">
        <v>6969</v>
      </c>
    </row>
    <row r="6455" spans="1:17" x14ac:dyDescent="0.25">
      <c r="A6455" t="s">
        <v>13130</v>
      </c>
      <c r="B6455" t="s">
        <v>17</v>
      </c>
      <c r="C6455">
        <v>2</v>
      </c>
      <c r="D6455" t="s">
        <v>18</v>
      </c>
      <c r="E6455" t="s">
        <v>19</v>
      </c>
      <c r="F6455" s="1">
        <v>0.54166666666666663</v>
      </c>
      <c r="G6455" t="s">
        <v>13082</v>
      </c>
      <c r="H6455" t="s">
        <v>38</v>
      </c>
      <c r="I6455">
        <v>180</v>
      </c>
      <c r="J6455">
        <v>28</v>
      </c>
      <c r="K6455" s="4">
        <v>1.1111111099999999E+35</v>
      </c>
      <c r="L6455" t="s">
        <v>13090</v>
      </c>
      <c r="M6455" t="s">
        <v>24</v>
      </c>
      <c r="N6455" t="s">
        <v>13080</v>
      </c>
      <c r="O6455" t="s">
        <v>6968</v>
      </c>
      <c r="P6455" t="s">
        <v>20</v>
      </c>
      <c r="Q6455" t="s">
        <v>6970</v>
      </c>
    </row>
    <row r="6456" spans="1:17" x14ac:dyDescent="0.25">
      <c r="A6456" t="s">
        <v>13130</v>
      </c>
      <c r="B6456" t="s">
        <v>28</v>
      </c>
      <c r="C6456">
        <v>1</v>
      </c>
      <c r="D6456" t="s">
        <v>18</v>
      </c>
      <c r="E6456" t="s">
        <v>19</v>
      </c>
      <c r="F6456" s="1">
        <v>0.54166666666666663</v>
      </c>
      <c r="G6456" t="s">
        <v>9282</v>
      </c>
      <c r="H6456" t="s">
        <v>38</v>
      </c>
      <c r="I6456">
        <v>180</v>
      </c>
      <c r="J6456">
        <v>83</v>
      </c>
      <c r="K6456" s="4">
        <v>1E+26</v>
      </c>
      <c r="L6456" t="s">
        <v>13090</v>
      </c>
      <c r="M6456" t="s">
        <v>24</v>
      </c>
      <c r="N6456" t="s">
        <v>13080</v>
      </c>
      <c r="O6456" t="s">
        <v>6968</v>
      </c>
      <c r="P6456" t="s">
        <v>20</v>
      </c>
      <c r="Q6456" t="s">
        <v>6971</v>
      </c>
    </row>
    <row r="6457" spans="1:17" x14ac:dyDescent="0.25">
      <c r="A6457" t="s">
        <v>13130</v>
      </c>
      <c r="B6457" t="s">
        <v>36</v>
      </c>
      <c r="C6457">
        <v>1</v>
      </c>
      <c r="D6457" t="s">
        <v>18</v>
      </c>
      <c r="E6457" t="s">
        <v>37</v>
      </c>
      <c r="F6457" s="1">
        <v>0.375</v>
      </c>
      <c r="G6457" t="s">
        <v>9239</v>
      </c>
      <c r="H6457" t="s">
        <v>38</v>
      </c>
      <c r="I6457">
        <v>180</v>
      </c>
      <c r="J6457">
        <v>60</v>
      </c>
      <c r="K6457" s="4">
        <v>9.9999999999999991E+28</v>
      </c>
      <c r="L6457" t="s">
        <v>13090</v>
      </c>
      <c r="M6457" t="s">
        <v>24</v>
      </c>
      <c r="N6457" t="s">
        <v>13080</v>
      </c>
      <c r="O6457" t="s">
        <v>6968</v>
      </c>
      <c r="P6457" t="s">
        <v>39</v>
      </c>
      <c r="Q6457" t="s">
        <v>6972</v>
      </c>
    </row>
    <row r="6458" spans="1:17" x14ac:dyDescent="0.25">
      <c r="A6458" t="s">
        <v>13131</v>
      </c>
      <c r="B6458" t="s">
        <v>17</v>
      </c>
      <c r="C6458">
        <v>1</v>
      </c>
      <c r="D6458" t="s">
        <v>18</v>
      </c>
      <c r="E6458" t="s">
        <v>29</v>
      </c>
      <c r="F6458" s="1">
        <v>0.375</v>
      </c>
      <c r="G6458" t="s">
        <v>13082</v>
      </c>
      <c r="H6458" t="s">
        <v>38</v>
      </c>
      <c r="I6458">
        <v>180</v>
      </c>
      <c r="J6458">
        <v>54</v>
      </c>
      <c r="K6458" s="4">
        <v>1.1111111109999999E+35</v>
      </c>
      <c r="L6458" t="s">
        <v>13126</v>
      </c>
      <c r="M6458" t="s">
        <v>24</v>
      </c>
      <c r="N6458" t="s">
        <v>13080</v>
      </c>
      <c r="O6458" t="s">
        <v>6968</v>
      </c>
      <c r="P6458" t="s">
        <v>20</v>
      </c>
      <c r="Q6458" t="s">
        <v>6973</v>
      </c>
    </row>
    <row r="6459" spans="1:17" x14ac:dyDescent="0.25">
      <c r="A6459" t="s">
        <v>13131</v>
      </c>
      <c r="B6459" t="s">
        <v>17</v>
      </c>
      <c r="C6459">
        <v>2</v>
      </c>
      <c r="D6459" t="s">
        <v>18</v>
      </c>
      <c r="E6459" t="s">
        <v>42</v>
      </c>
      <c r="F6459" s="1">
        <v>0.375</v>
      </c>
      <c r="G6459" t="s">
        <v>13082</v>
      </c>
      <c r="H6459" t="s">
        <v>38</v>
      </c>
      <c r="I6459">
        <v>180</v>
      </c>
      <c r="J6459">
        <v>30</v>
      </c>
      <c r="K6459" s="4">
        <v>1.1111111109999999E+35</v>
      </c>
      <c r="L6459" t="s">
        <v>13126</v>
      </c>
      <c r="M6459" t="s">
        <v>24</v>
      </c>
      <c r="N6459" t="s">
        <v>13080</v>
      </c>
      <c r="O6459" t="s">
        <v>6968</v>
      </c>
      <c r="P6459" t="s">
        <v>20</v>
      </c>
      <c r="Q6459" t="s">
        <v>6974</v>
      </c>
    </row>
    <row r="6460" spans="1:17" x14ac:dyDescent="0.25">
      <c r="A6460" t="s">
        <v>13132</v>
      </c>
      <c r="B6460" t="s">
        <v>17</v>
      </c>
      <c r="C6460">
        <v>1</v>
      </c>
      <c r="D6460" t="s">
        <v>18</v>
      </c>
      <c r="E6460" t="s">
        <v>19</v>
      </c>
      <c r="F6460" s="1">
        <v>0.375</v>
      </c>
      <c r="G6460" t="s">
        <v>13082</v>
      </c>
      <c r="H6460" t="s">
        <v>38</v>
      </c>
      <c r="I6460">
        <v>180</v>
      </c>
      <c r="J6460">
        <v>34</v>
      </c>
      <c r="K6460" s="4">
        <v>111111000000</v>
      </c>
      <c r="L6460" t="s">
        <v>13114</v>
      </c>
      <c r="M6460" t="s">
        <v>24</v>
      </c>
      <c r="N6460" t="s">
        <v>13080</v>
      </c>
      <c r="O6460" t="s">
        <v>5758</v>
      </c>
      <c r="P6460" t="s">
        <v>20</v>
      </c>
      <c r="Q6460" t="s">
        <v>6975</v>
      </c>
    </row>
    <row r="6461" spans="1:17" x14ac:dyDescent="0.25">
      <c r="A6461" t="s">
        <v>13132</v>
      </c>
      <c r="B6461" t="s">
        <v>17</v>
      </c>
      <c r="C6461">
        <v>2</v>
      </c>
      <c r="D6461" t="s">
        <v>18</v>
      </c>
      <c r="E6461" t="s">
        <v>19</v>
      </c>
      <c r="F6461" s="1">
        <v>0.54166666666666663</v>
      </c>
      <c r="G6461" t="s">
        <v>9196</v>
      </c>
      <c r="H6461" t="s">
        <v>38</v>
      </c>
      <c r="I6461">
        <v>180</v>
      </c>
      <c r="J6461">
        <v>0</v>
      </c>
      <c r="K6461" s="4">
        <v>111111000000</v>
      </c>
      <c r="L6461" t="s">
        <v>13114</v>
      </c>
      <c r="M6461" t="s">
        <v>24</v>
      </c>
      <c r="N6461" t="s">
        <v>13080</v>
      </c>
      <c r="O6461" t="s">
        <v>5758</v>
      </c>
      <c r="P6461" t="s">
        <v>20</v>
      </c>
      <c r="Q6461" t="s">
        <v>6976</v>
      </c>
    </row>
    <row r="6462" spans="1:17" x14ac:dyDescent="0.25">
      <c r="A6462" t="s">
        <v>13132</v>
      </c>
      <c r="B6462" t="s">
        <v>28</v>
      </c>
      <c r="C6462">
        <v>1</v>
      </c>
      <c r="D6462" t="s">
        <v>18</v>
      </c>
      <c r="E6462" t="s">
        <v>19</v>
      </c>
      <c r="F6462" s="1">
        <v>0.375</v>
      </c>
      <c r="G6462" t="s">
        <v>9166</v>
      </c>
      <c r="H6462" t="s">
        <v>38</v>
      </c>
      <c r="I6462">
        <v>180</v>
      </c>
      <c r="J6462">
        <v>15</v>
      </c>
      <c r="K6462" s="4">
        <v>1111000</v>
      </c>
      <c r="L6462" t="s">
        <v>13114</v>
      </c>
      <c r="M6462" t="s">
        <v>24</v>
      </c>
      <c r="N6462" t="s">
        <v>13080</v>
      </c>
      <c r="O6462" t="s">
        <v>5758</v>
      </c>
      <c r="P6462" t="s">
        <v>20</v>
      </c>
      <c r="Q6462" t="s">
        <v>6977</v>
      </c>
    </row>
    <row r="6463" spans="1:17" x14ac:dyDescent="0.25">
      <c r="A6463" t="s">
        <v>13133</v>
      </c>
      <c r="B6463" t="s">
        <v>17</v>
      </c>
      <c r="C6463">
        <v>1</v>
      </c>
      <c r="D6463" t="s">
        <v>18</v>
      </c>
      <c r="E6463" t="s">
        <v>42</v>
      </c>
      <c r="F6463" s="1">
        <v>0.54166666666666663</v>
      </c>
      <c r="G6463" t="s">
        <v>13082</v>
      </c>
      <c r="H6463" t="s">
        <v>38</v>
      </c>
      <c r="I6463">
        <v>180</v>
      </c>
      <c r="J6463">
        <v>3</v>
      </c>
      <c r="K6463" s="4">
        <v>111111111000</v>
      </c>
      <c r="L6463" t="s">
        <v>13134</v>
      </c>
      <c r="M6463" t="s">
        <v>24</v>
      </c>
      <c r="N6463" t="s">
        <v>9137</v>
      </c>
      <c r="O6463" t="s">
        <v>5758</v>
      </c>
      <c r="P6463" t="s">
        <v>20</v>
      </c>
      <c r="Q6463" t="s">
        <v>6978</v>
      </c>
    </row>
    <row r="6464" spans="1:17" x14ac:dyDescent="0.25">
      <c r="A6464" t="s">
        <v>13135</v>
      </c>
      <c r="B6464" t="s">
        <v>17</v>
      </c>
      <c r="C6464">
        <v>1</v>
      </c>
      <c r="D6464" t="s">
        <v>18</v>
      </c>
      <c r="E6464" t="s">
        <v>19</v>
      </c>
      <c r="F6464" s="1">
        <v>0.54166666666666663</v>
      </c>
      <c r="G6464" t="s">
        <v>13082</v>
      </c>
      <c r="H6464" t="s">
        <v>6044</v>
      </c>
      <c r="I6464">
        <v>180</v>
      </c>
      <c r="J6464">
        <v>4</v>
      </c>
      <c r="K6464" s="4">
        <v>111111111000</v>
      </c>
      <c r="L6464" t="s">
        <v>13136</v>
      </c>
      <c r="M6464" t="s">
        <v>24</v>
      </c>
      <c r="N6464" t="s">
        <v>9137</v>
      </c>
      <c r="O6464" t="s">
        <v>5758</v>
      </c>
      <c r="P6464" t="s">
        <v>20</v>
      </c>
      <c r="Q6464" t="s">
        <v>6979</v>
      </c>
    </row>
    <row r="6465" spans="1:17" x14ac:dyDescent="0.25">
      <c r="A6465" t="s">
        <v>13137</v>
      </c>
      <c r="B6465" t="s">
        <v>17</v>
      </c>
      <c r="C6465">
        <v>1</v>
      </c>
      <c r="D6465" t="s">
        <v>18</v>
      </c>
      <c r="E6465" t="s">
        <v>33</v>
      </c>
      <c r="F6465" s="1">
        <v>0.375</v>
      </c>
      <c r="G6465" t="s">
        <v>13082</v>
      </c>
      <c r="H6465" t="s">
        <v>38</v>
      </c>
      <c r="I6465">
        <v>180</v>
      </c>
      <c r="J6465">
        <v>49</v>
      </c>
      <c r="K6465" s="4">
        <v>1.111111111E+47</v>
      </c>
      <c r="L6465" t="s">
        <v>5078</v>
      </c>
      <c r="M6465" t="s">
        <v>24</v>
      </c>
      <c r="N6465" t="s">
        <v>13080</v>
      </c>
      <c r="O6465" t="s">
        <v>1383</v>
      </c>
      <c r="P6465" t="s">
        <v>20</v>
      </c>
      <c r="Q6465" t="s">
        <v>6980</v>
      </c>
    </row>
    <row r="6466" spans="1:17" x14ac:dyDescent="0.25">
      <c r="A6466" t="s">
        <v>13138</v>
      </c>
      <c r="B6466" t="s">
        <v>17</v>
      </c>
      <c r="C6466">
        <v>1</v>
      </c>
      <c r="D6466" t="s">
        <v>18</v>
      </c>
      <c r="E6466" t="s">
        <v>42</v>
      </c>
      <c r="F6466" s="1">
        <v>0.375</v>
      </c>
      <c r="G6466" t="s">
        <v>13082</v>
      </c>
      <c r="H6466" t="s">
        <v>38</v>
      </c>
      <c r="I6466">
        <v>180</v>
      </c>
      <c r="J6466">
        <v>25</v>
      </c>
      <c r="K6466" s="4">
        <v>111111111000</v>
      </c>
      <c r="L6466" t="s">
        <v>337</v>
      </c>
      <c r="M6466" t="s">
        <v>24</v>
      </c>
      <c r="N6466" t="s">
        <v>13080</v>
      </c>
      <c r="O6466" t="s">
        <v>5758</v>
      </c>
      <c r="P6466" t="s">
        <v>20</v>
      </c>
      <c r="Q6466" t="s">
        <v>6981</v>
      </c>
    </row>
    <row r="6467" spans="1:17" x14ac:dyDescent="0.25">
      <c r="A6467" t="s">
        <v>13138</v>
      </c>
      <c r="B6467" t="s">
        <v>17</v>
      </c>
      <c r="C6467">
        <v>2</v>
      </c>
      <c r="D6467" t="s">
        <v>18</v>
      </c>
      <c r="E6467" t="s">
        <v>42</v>
      </c>
      <c r="F6467" s="1">
        <v>0.54166666666666663</v>
      </c>
      <c r="G6467" t="s">
        <v>9196</v>
      </c>
      <c r="H6467" t="s">
        <v>38</v>
      </c>
      <c r="I6467">
        <v>180</v>
      </c>
      <c r="J6467">
        <v>0</v>
      </c>
      <c r="K6467" s="4">
        <v>111111111000</v>
      </c>
      <c r="L6467" t="s">
        <v>337</v>
      </c>
      <c r="M6467" t="s">
        <v>24</v>
      </c>
      <c r="N6467" t="s">
        <v>13080</v>
      </c>
      <c r="O6467" t="s">
        <v>5758</v>
      </c>
      <c r="P6467" t="s">
        <v>20</v>
      </c>
      <c r="Q6467" t="s">
        <v>6982</v>
      </c>
    </row>
    <row r="6468" spans="1:17" x14ac:dyDescent="0.25">
      <c r="A6468" t="s">
        <v>13139</v>
      </c>
      <c r="B6468" t="s">
        <v>17</v>
      </c>
      <c r="C6468">
        <v>1</v>
      </c>
      <c r="D6468" t="s">
        <v>18</v>
      </c>
      <c r="E6468" t="s">
        <v>29</v>
      </c>
      <c r="F6468" s="1">
        <v>0.375</v>
      </c>
      <c r="G6468" t="s">
        <v>13082</v>
      </c>
      <c r="H6468" t="s">
        <v>38</v>
      </c>
      <c r="I6468">
        <v>180</v>
      </c>
      <c r="J6468">
        <v>30</v>
      </c>
      <c r="K6468" s="4">
        <v>111111111000</v>
      </c>
      <c r="L6468" t="s">
        <v>13085</v>
      </c>
      <c r="M6468" t="s">
        <v>24</v>
      </c>
      <c r="N6468" t="s">
        <v>13080</v>
      </c>
      <c r="O6468" t="s">
        <v>5758</v>
      </c>
      <c r="P6468" t="s">
        <v>20</v>
      </c>
      <c r="Q6468" t="s">
        <v>6983</v>
      </c>
    </row>
    <row r="6469" spans="1:17" x14ac:dyDescent="0.25">
      <c r="A6469" t="s">
        <v>13140</v>
      </c>
      <c r="B6469" t="s">
        <v>17</v>
      </c>
      <c r="C6469">
        <v>1</v>
      </c>
      <c r="D6469" t="s">
        <v>18</v>
      </c>
      <c r="E6469" t="s">
        <v>19</v>
      </c>
      <c r="F6469" s="1">
        <v>0.375</v>
      </c>
      <c r="G6469" t="s">
        <v>13082</v>
      </c>
      <c r="H6469" t="s">
        <v>38</v>
      </c>
      <c r="I6469">
        <v>180</v>
      </c>
      <c r="J6469">
        <v>16</v>
      </c>
      <c r="K6469" s="4">
        <v>1.111111111E+23</v>
      </c>
      <c r="L6469" t="s">
        <v>13141</v>
      </c>
      <c r="M6469" t="s">
        <v>24</v>
      </c>
      <c r="N6469" t="s">
        <v>13080</v>
      </c>
      <c r="O6469" t="s">
        <v>5754</v>
      </c>
      <c r="P6469" t="s">
        <v>20</v>
      </c>
      <c r="Q6469" t="s">
        <v>6984</v>
      </c>
    </row>
    <row r="6470" spans="1:17" x14ac:dyDescent="0.25">
      <c r="A6470" t="s">
        <v>13142</v>
      </c>
      <c r="B6470" t="s">
        <v>17</v>
      </c>
      <c r="C6470">
        <v>1</v>
      </c>
      <c r="D6470" t="s">
        <v>18</v>
      </c>
      <c r="E6470" t="s">
        <v>33</v>
      </c>
      <c r="F6470" s="1">
        <v>0.375</v>
      </c>
      <c r="G6470" t="s">
        <v>13082</v>
      </c>
      <c r="H6470" t="s">
        <v>38</v>
      </c>
      <c r="I6470">
        <v>180</v>
      </c>
      <c r="J6470">
        <v>36</v>
      </c>
      <c r="K6470" s="4">
        <v>1.111111111E+23</v>
      </c>
      <c r="L6470" t="s">
        <v>13143</v>
      </c>
      <c r="M6470" t="s">
        <v>24</v>
      </c>
      <c r="N6470" t="s">
        <v>13080</v>
      </c>
      <c r="O6470" t="s">
        <v>5754</v>
      </c>
      <c r="P6470" t="s">
        <v>20</v>
      </c>
      <c r="Q6470" t="s">
        <v>6985</v>
      </c>
    </row>
    <row r="6471" spans="1:17" x14ac:dyDescent="0.25">
      <c r="A6471" t="s">
        <v>13144</v>
      </c>
      <c r="B6471" t="s">
        <v>17</v>
      </c>
      <c r="C6471">
        <v>1</v>
      </c>
      <c r="D6471" t="s">
        <v>18</v>
      </c>
      <c r="E6471" t="s">
        <v>19</v>
      </c>
      <c r="F6471" s="1">
        <v>0.45833333333333331</v>
      </c>
      <c r="G6471" t="s">
        <v>9384</v>
      </c>
      <c r="H6471" t="s">
        <v>38</v>
      </c>
      <c r="I6471">
        <v>60</v>
      </c>
      <c r="J6471">
        <v>26</v>
      </c>
      <c r="K6471" s="4">
        <v>1.1111010001111099E+44</v>
      </c>
      <c r="L6471" t="s">
        <v>13145</v>
      </c>
      <c r="M6471" t="s">
        <v>24</v>
      </c>
      <c r="N6471" t="s">
        <v>9371</v>
      </c>
      <c r="O6471" t="s">
        <v>25</v>
      </c>
      <c r="P6471" t="s">
        <v>20</v>
      </c>
      <c r="Q6471" t="s">
        <v>6986</v>
      </c>
    </row>
    <row r="6472" spans="1:17" x14ac:dyDescent="0.25">
      <c r="A6472" t="s">
        <v>13144</v>
      </c>
      <c r="B6472" t="s">
        <v>28</v>
      </c>
      <c r="C6472">
        <v>1</v>
      </c>
      <c r="D6472" t="s">
        <v>18</v>
      </c>
      <c r="E6472" t="s">
        <v>33</v>
      </c>
      <c r="F6472" s="1">
        <v>0.45833333333333331</v>
      </c>
      <c r="G6472" t="s">
        <v>9228</v>
      </c>
      <c r="H6472" t="s">
        <v>38</v>
      </c>
      <c r="I6472">
        <v>60</v>
      </c>
      <c r="J6472">
        <v>26</v>
      </c>
      <c r="K6472" s="4">
        <v>1.1111110001111099E+44</v>
      </c>
      <c r="L6472" t="s">
        <v>13145</v>
      </c>
      <c r="M6472" t="s">
        <v>24</v>
      </c>
      <c r="N6472" t="s">
        <v>9371</v>
      </c>
      <c r="O6472" t="s">
        <v>25</v>
      </c>
      <c r="P6472" t="s">
        <v>20</v>
      </c>
      <c r="Q6472" t="s">
        <v>6987</v>
      </c>
    </row>
    <row r="6473" spans="1:17" x14ac:dyDescent="0.25">
      <c r="A6473" t="s">
        <v>13144</v>
      </c>
      <c r="B6473" t="s">
        <v>44</v>
      </c>
      <c r="C6473">
        <v>1</v>
      </c>
      <c r="D6473" t="s">
        <v>18</v>
      </c>
      <c r="E6473" t="s">
        <v>42</v>
      </c>
      <c r="F6473" s="1">
        <v>0.58333333333333337</v>
      </c>
      <c r="G6473" t="s">
        <v>9217</v>
      </c>
      <c r="H6473" t="s">
        <v>38</v>
      </c>
      <c r="I6473">
        <v>60</v>
      </c>
      <c r="J6473">
        <v>26</v>
      </c>
      <c r="K6473" s="4">
        <v>1.1111100011111E+43</v>
      </c>
      <c r="L6473" t="s">
        <v>13145</v>
      </c>
      <c r="M6473" t="s">
        <v>24</v>
      </c>
      <c r="N6473" t="s">
        <v>9371</v>
      </c>
      <c r="O6473" t="s">
        <v>25</v>
      </c>
      <c r="P6473" t="s">
        <v>45</v>
      </c>
      <c r="Q6473" t="s">
        <v>6988</v>
      </c>
    </row>
    <row r="6474" spans="1:17" x14ac:dyDescent="0.25">
      <c r="A6474" t="s">
        <v>13146</v>
      </c>
      <c r="B6474" t="s">
        <v>17</v>
      </c>
      <c r="C6474">
        <v>1</v>
      </c>
      <c r="D6474" t="s">
        <v>18</v>
      </c>
      <c r="E6474" t="s">
        <v>33</v>
      </c>
      <c r="F6474" s="1">
        <v>0.58333333333333337</v>
      </c>
      <c r="G6474" t="s">
        <v>9170</v>
      </c>
      <c r="H6474" t="s">
        <v>6989</v>
      </c>
      <c r="I6474">
        <v>120</v>
      </c>
      <c r="J6474">
        <v>12</v>
      </c>
      <c r="K6474" s="4">
        <v>1.1111100111111E+24</v>
      </c>
      <c r="L6474" t="s">
        <v>13147</v>
      </c>
      <c r="M6474" t="s">
        <v>24</v>
      </c>
      <c r="N6474" t="s">
        <v>9371</v>
      </c>
      <c r="O6474" t="s">
        <v>66</v>
      </c>
      <c r="P6474" t="s">
        <v>20</v>
      </c>
      <c r="Q6474" t="s">
        <v>6990</v>
      </c>
    </row>
    <row r="6475" spans="1:17" x14ac:dyDescent="0.25">
      <c r="A6475" t="s">
        <v>13146</v>
      </c>
      <c r="B6475" t="s">
        <v>28</v>
      </c>
      <c r="C6475">
        <v>1</v>
      </c>
      <c r="D6475" t="s">
        <v>18</v>
      </c>
      <c r="E6475" t="s">
        <v>29</v>
      </c>
      <c r="F6475" s="1">
        <v>0.625</v>
      </c>
      <c r="G6475" t="s">
        <v>9170</v>
      </c>
      <c r="H6475" t="s">
        <v>6989</v>
      </c>
      <c r="I6475">
        <v>60</v>
      </c>
      <c r="J6475">
        <v>12</v>
      </c>
      <c r="K6475" s="4">
        <v>1.1111100111111E+24</v>
      </c>
      <c r="L6475" t="s">
        <v>13147</v>
      </c>
      <c r="M6475" t="s">
        <v>24</v>
      </c>
      <c r="N6475" t="s">
        <v>9371</v>
      </c>
      <c r="O6475" t="s">
        <v>66</v>
      </c>
      <c r="P6475" t="s">
        <v>20</v>
      </c>
      <c r="Q6475" t="s">
        <v>6991</v>
      </c>
    </row>
    <row r="6476" spans="1:17" x14ac:dyDescent="0.25">
      <c r="A6476" t="s">
        <v>13148</v>
      </c>
      <c r="B6476" t="s">
        <v>17</v>
      </c>
      <c r="C6476">
        <v>1</v>
      </c>
      <c r="D6476" t="s">
        <v>18</v>
      </c>
      <c r="E6476" t="s">
        <v>33</v>
      </c>
      <c r="F6476" s="1">
        <v>0.375</v>
      </c>
      <c r="G6476" t="s">
        <v>10743</v>
      </c>
      <c r="H6476" t="s">
        <v>38</v>
      </c>
      <c r="I6476">
        <v>120</v>
      </c>
      <c r="J6476">
        <v>13</v>
      </c>
      <c r="K6476" s="4">
        <v>1.1111110001111099E+44</v>
      </c>
      <c r="L6476" t="s">
        <v>13149</v>
      </c>
      <c r="M6476" t="s">
        <v>24</v>
      </c>
      <c r="N6476" t="s">
        <v>9371</v>
      </c>
      <c r="O6476" t="s">
        <v>25</v>
      </c>
      <c r="P6476" t="s">
        <v>20</v>
      </c>
      <c r="Q6476" t="s">
        <v>6992</v>
      </c>
    </row>
    <row r="6477" spans="1:17" x14ac:dyDescent="0.25">
      <c r="A6477" t="s">
        <v>13148</v>
      </c>
      <c r="B6477" t="s">
        <v>28</v>
      </c>
      <c r="C6477">
        <v>1</v>
      </c>
      <c r="D6477" t="s">
        <v>18</v>
      </c>
      <c r="E6477" t="s">
        <v>37</v>
      </c>
      <c r="F6477" s="1">
        <v>0.375</v>
      </c>
      <c r="G6477" t="s">
        <v>9170</v>
      </c>
      <c r="H6477" t="s">
        <v>38</v>
      </c>
      <c r="I6477">
        <v>120</v>
      </c>
      <c r="J6477">
        <v>13</v>
      </c>
      <c r="K6477" s="4">
        <v>1.11101100011111E+44</v>
      </c>
      <c r="L6477" t="s">
        <v>13149</v>
      </c>
      <c r="M6477" t="s">
        <v>24</v>
      </c>
      <c r="N6477" t="s">
        <v>9371</v>
      </c>
      <c r="O6477" t="s">
        <v>25</v>
      </c>
      <c r="P6477" t="s">
        <v>20</v>
      </c>
      <c r="Q6477" t="s">
        <v>6993</v>
      </c>
    </row>
    <row r="6478" spans="1:17" x14ac:dyDescent="0.25">
      <c r="A6478" t="s">
        <v>13150</v>
      </c>
      <c r="B6478" t="s">
        <v>17</v>
      </c>
      <c r="C6478">
        <v>1</v>
      </c>
      <c r="D6478" t="s">
        <v>18</v>
      </c>
      <c r="E6478" t="s">
        <v>29</v>
      </c>
      <c r="F6478" s="1">
        <v>0.375</v>
      </c>
      <c r="G6478" t="s">
        <v>9226</v>
      </c>
      <c r="H6478" t="s">
        <v>6989</v>
      </c>
      <c r="I6478">
        <v>120</v>
      </c>
      <c r="J6478">
        <v>14</v>
      </c>
      <c r="K6478" s="4">
        <v>1.1111010001111099E+44</v>
      </c>
      <c r="L6478" t="s">
        <v>13151</v>
      </c>
      <c r="M6478" t="s">
        <v>24</v>
      </c>
      <c r="N6478" t="s">
        <v>9371</v>
      </c>
      <c r="O6478" t="s">
        <v>25</v>
      </c>
      <c r="P6478" t="s">
        <v>20</v>
      </c>
      <c r="Q6478" t="s">
        <v>6994</v>
      </c>
    </row>
    <row r="6479" spans="1:17" x14ac:dyDescent="0.25">
      <c r="A6479" t="s">
        <v>13150</v>
      </c>
      <c r="B6479" t="s">
        <v>44</v>
      </c>
      <c r="C6479" t="s">
        <v>411</v>
      </c>
      <c r="D6479" t="s">
        <v>18</v>
      </c>
      <c r="E6479" t="s">
        <v>37</v>
      </c>
      <c r="F6479" s="1">
        <v>0.5</v>
      </c>
      <c r="G6479" t="s">
        <v>9217</v>
      </c>
      <c r="H6479" t="s">
        <v>6989</v>
      </c>
      <c r="I6479">
        <v>120</v>
      </c>
      <c r="J6479">
        <v>14</v>
      </c>
      <c r="K6479" s="4">
        <v>1E+30</v>
      </c>
      <c r="L6479" t="s">
        <v>13151</v>
      </c>
      <c r="M6479" t="s">
        <v>24</v>
      </c>
      <c r="N6479" t="s">
        <v>9371</v>
      </c>
      <c r="O6479" t="s">
        <v>25</v>
      </c>
      <c r="P6479" t="s">
        <v>45</v>
      </c>
      <c r="Q6479" t="s">
        <v>6995</v>
      </c>
    </row>
    <row r="6480" spans="1:17" x14ac:dyDescent="0.25">
      <c r="A6480" t="s">
        <v>13150</v>
      </c>
      <c r="B6480" t="s">
        <v>44</v>
      </c>
      <c r="C6480" t="s">
        <v>413</v>
      </c>
      <c r="D6480" t="s">
        <v>18</v>
      </c>
      <c r="E6480" t="s">
        <v>37</v>
      </c>
      <c r="F6480" s="1">
        <v>0.54166666666666663</v>
      </c>
      <c r="G6480" t="s">
        <v>9217</v>
      </c>
      <c r="H6480" t="s">
        <v>6989</v>
      </c>
      <c r="I6480">
        <v>60</v>
      </c>
      <c r="J6480">
        <v>14</v>
      </c>
      <c r="K6480" s="4">
        <v>1.1110110001111001E+44</v>
      </c>
      <c r="L6480" t="s">
        <v>13151</v>
      </c>
      <c r="M6480" t="s">
        <v>24</v>
      </c>
      <c r="N6480" t="s">
        <v>9371</v>
      </c>
      <c r="O6480" t="s">
        <v>25</v>
      </c>
      <c r="P6480" t="s">
        <v>45</v>
      </c>
      <c r="Q6480" t="s">
        <v>6995</v>
      </c>
    </row>
    <row r="6481" spans="1:17" x14ac:dyDescent="0.25">
      <c r="A6481" t="s">
        <v>13152</v>
      </c>
      <c r="B6481" t="s">
        <v>565</v>
      </c>
      <c r="C6481">
        <v>1</v>
      </c>
      <c r="D6481" t="s">
        <v>18</v>
      </c>
      <c r="E6481" t="s">
        <v>29</v>
      </c>
      <c r="F6481" s="1">
        <v>0.70833333333333337</v>
      </c>
      <c r="G6481" t="s">
        <v>38</v>
      </c>
      <c r="H6481" t="s">
        <v>38</v>
      </c>
      <c r="I6481">
        <v>120</v>
      </c>
      <c r="J6481">
        <v>12</v>
      </c>
      <c r="K6481" s="4">
        <v>1.00001E+16</v>
      </c>
      <c r="L6481" t="s">
        <v>13153</v>
      </c>
      <c r="N6481" t="s">
        <v>9371</v>
      </c>
      <c r="O6481" t="s">
        <v>66</v>
      </c>
      <c r="P6481" t="s">
        <v>9544</v>
      </c>
      <c r="Q6481" t="s">
        <v>6996</v>
      </c>
    </row>
    <row r="6482" spans="1:17" x14ac:dyDescent="0.25">
      <c r="A6482" t="s">
        <v>13152</v>
      </c>
      <c r="B6482" t="s">
        <v>17</v>
      </c>
      <c r="C6482">
        <v>1</v>
      </c>
      <c r="D6482" t="s">
        <v>18</v>
      </c>
      <c r="E6482" t="s">
        <v>19</v>
      </c>
      <c r="F6482" s="1">
        <v>0.41666666666666669</v>
      </c>
      <c r="G6482" t="s">
        <v>9176</v>
      </c>
      <c r="H6482" t="s">
        <v>38</v>
      </c>
      <c r="I6482">
        <v>60</v>
      </c>
      <c r="J6482">
        <v>12</v>
      </c>
      <c r="K6482" s="4">
        <v>1.1111100111111E+24</v>
      </c>
      <c r="L6482" t="s">
        <v>13153</v>
      </c>
      <c r="M6482" t="s">
        <v>24</v>
      </c>
      <c r="N6482" t="s">
        <v>9371</v>
      </c>
      <c r="O6482" t="s">
        <v>66</v>
      </c>
      <c r="P6482" t="s">
        <v>20</v>
      </c>
      <c r="Q6482" t="s">
        <v>6997</v>
      </c>
    </row>
    <row r="6483" spans="1:17" x14ac:dyDescent="0.25">
      <c r="A6483" t="s">
        <v>13152</v>
      </c>
      <c r="B6483" t="s">
        <v>28</v>
      </c>
      <c r="C6483">
        <v>1</v>
      </c>
      <c r="D6483" t="s">
        <v>18</v>
      </c>
      <c r="E6483" t="s">
        <v>29</v>
      </c>
      <c r="F6483" s="1">
        <v>0.41666666666666669</v>
      </c>
      <c r="G6483" t="s">
        <v>9176</v>
      </c>
      <c r="H6483" t="s">
        <v>38</v>
      </c>
      <c r="I6483">
        <v>60</v>
      </c>
      <c r="J6483">
        <v>12</v>
      </c>
      <c r="K6483" s="4">
        <v>1.1111100111111E+24</v>
      </c>
      <c r="L6483" t="s">
        <v>13153</v>
      </c>
      <c r="M6483" t="s">
        <v>24</v>
      </c>
      <c r="N6483" t="s">
        <v>9371</v>
      </c>
      <c r="O6483" t="s">
        <v>66</v>
      </c>
      <c r="P6483" t="s">
        <v>20</v>
      </c>
      <c r="Q6483" t="s">
        <v>6998</v>
      </c>
    </row>
    <row r="6484" spans="1:17" x14ac:dyDescent="0.25">
      <c r="A6484" t="s">
        <v>13152</v>
      </c>
      <c r="B6484" t="s">
        <v>44</v>
      </c>
      <c r="C6484">
        <v>1</v>
      </c>
      <c r="D6484" t="s">
        <v>18</v>
      </c>
      <c r="E6484" t="s">
        <v>37</v>
      </c>
      <c r="F6484" s="1">
        <v>0.41666666666666669</v>
      </c>
      <c r="G6484" t="s">
        <v>9384</v>
      </c>
      <c r="H6484" t="s">
        <v>38</v>
      </c>
      <c r="I6484">
        <v>60</v>
      </c>
      <c r="J6484">
        <v>12</v>
      </c>
      <c r="K6484" s="4">
        <v>1.1111100111111E+24</v>
      </c>
      <c r="L6484" t="s">
        <v>13153</v>
      </c>
      <c r="M6484" t="s">
        <v>24</v>
      </c>
      <c r="N6484" t="s">
        <v>9371</v>
      </c>
      <c r="O6484" t="s">
        <v>66</v>
      </c>
      <c r="P6484" t="s">
        <v>45</v>
      </c>
      <c r="Q6484" t="s">
        <v>6999</v>
      </c>
    </row>
    <row r="6485" spans="1:17" x14ac:dyDescent="0.25">
      <c r="A6485" t="s">
        <v>13154</v>
      </c>
      <c r="B6485" t="s">
        <v>17</v>
      </c>
      <c r="C6485">
        <v>1</v>
      </c>
      <c r="D6485" t="s">
        <v>18</v>
      </c>
      <c r="E6485" t="s">
        <v>29</v>
      </c>
      <c r="F6485" s="1">
        <v>0.66666666666666663</v>
      </c>
      <c r="G6485" t="s">
        <v>9227</v>
      </c>
      <c r="H6485" t="s">
        <v>38</v>
      </c>
      <c r="I6485">
        <v>120</v>
      </c>
      <c r="J6485">
        <v>14</v>
      </c>
      <c r="K6485" s="4">
        <v>1.1111100111111E+24</v>
      </c>
      <c r="L6485" t="s">
        <v>13155</v>
      </c>
      <c r="M6485" t="s">
        <v>24</v>
      </c>
      <c r="N6485" t="s">
        <v>9371</v>
      </c>
      <c r="O6485" t="s">
        <v>66</v>
      </c>
      <c r="P6485" t="s">
        <v>20</v>
      </c>
      <c r="Q6485" t="s">
        <v>7000</v>
      </c>
    </row>
    <row r="6486" spans="1:17" x14ac:dyDescent="0.25">
      <c r="A6486" t="s">
        <v>13154</v>
      </c>
      <c r="B6486" t="s">
        <v>28</v>
      </c>
      <c r="C6486">
        <v>1</v>
      </c>
      <c r="D6486" t="s">
        <v>18</v>
      </c>
      <c r="E6486" t="s">
        <v>42</v>
      </c>
      <c r="F6486" s="1">
        <v>0.66666666666666663</v>
      </c>
      <c r="G6486" t="s">
        <v>9227</v>
      </c>
      <c r="H6486" t="s">
        <v>38</v>
      </c>
      <c r="I6486">
        <v>120</v>
      </c>
      <c r="J6486">
        <v>15</v>
      </c>
      <c r="K6486" s="4">
        <v>1.1111100111111E+24</v>
      </c>
      <c r="L6486" t="s">
        <v>13155</v>
      </c>
      <c r="M6486" t="s">
        <v>24</v>
      </c>
      <c r="N6486" t="s">
        <v>9371</v>
      </c>
      <c r="O6486" t="s">
        <v>66</v>
      </c>
      <c r="P6486" t="s">
        <v>20</v>
      </c>
      <c r="Q6486" t="s">
        <v>7001</v>
      </c>
    </row>
    <row r="6487" spans="1:17" x14ac:dyDescent="0.25">
      <c r="A6487" t="s">
        <v>13156</v>
      </c>
      <c r="B6487" t="s">
        <v>405</v>
      </c>
      <c r="C6487">
        <v>1</v>
      </c>
      <c r="D6487" t="s">
        <v>18</v>
      </c>
      <c r="E6487" t="s">
        <v>19</v>
      </c>
      <c r="F6487" s="1">
        <v>0.45833333333333331</v>
      </c>
      <c r="G6487" t="s">
        <v>9389</v>
      </c>
      <c r="H6487" t="s">
        <v>38</v>
      </c>
      <c r="I6487">
        <v>180</v>
      </c>
      <c r="J6487">
        <v>13</v>
      </c>
      <c r="K6487" s="4">
        <v>1.10000111E+21</v>
      </c>
      <c r="L6487" t="s">
        <v>13157</v>
      </c>
      <c r="M6487" t="s">
        <v>24</v>
      </c>
      <c r="N6487" t="s">
        <v>9371</v>
      </c>
      <c r="O6487" t="s">
        <v>331</v>
      </c>
      <c r="P6487" t="s">
        <v>395</v>
      </c>
      <c r="Q6487" t="s">
        <v>7002</v>
      </c>
    </row>
    <row r="6488" spans="1:17" x14ac:dyDescent="0.25">
      <c r="A6488" t="s">
        <v>13156</v>
      </c>
      <c r="B6488" t="s">
        <v>17</v>
      </c>
      <c r="C6488">
        <v>1</v>
      </c>
      <c r="D6488" t="s">
        <v>18</v>
      </c>
      <c r="E6488" t="s">
        <v>29</v>
      </c>
      <c r="F6488" s="1">
        <v>0.45833333333333331</v>
      </c>
      <c r="G6488" t="s">
        <v>13158</v>
      </c>
      <c r="H6488" t="s">
        <v>7003</v>
      </c>
      <c r="I6488">
        <v>120</v>
      </c>
      <c r="J6488">
        <v>13</v>
      </c>
      <c r="K6488" s="4">
        <v>1.1111010001111099E+44</v>
      </c>
      <c r="L6488" t="s">
        <v>38</v>
      </c>
      <c r="M6488" t="s">
        <v>24</v>
      </c>
      <c r="N6488" t="s">
        <v>9371</v>
      </c>
      <c r="O6488" t="s">
        <v>331</v>
      </c>
      <c r="P6488" t="s">
        <v>20</v>
      </c>
      <c r="Q6488" t="s">
        <v>7004</v>
      </c>
    </row>
    <row r="6489" spans="1:17" x14ac:dyDescent="0.25">
      <c r="A6489" t="s">
        <v>13159</v>
      </c>
      <c r="B6489" t="s">
        <v>17</v>
      </c>
      <c r="C6489">
        <v>1</v>
      </c>
      <c r="D6489" t="s">
        <v>18</v>
      </c>
      <c r="E6489" t="s">
        <v>29</v>
      </c>
      <c r="F6489" s="1">
        <v>0.375</v>
      </c>
      <c r="G6489" t="s">
        <v>9139</v>
      </c>
      <c r="H6489" t="s">
        <v>13160</v>
      </c>
      <c r="I6489">
        <v>60</v>
      </c>
      <c r="J6489">
        <v>192</v>
      </c>
      <c r="K6489" s="4">
        <v>1.1111010001111099E+44</v>
      </c>
      <c r="L6489" t="s">
        <v>13161</v>
      </c>
      <c r="M6489" t="s">
        <v>24</v>
      </c>
      <c r="N6489" t="s">
        <v>13162</v>
      </c>
      <c r="O6489" t="s">
        <v>25</v>
      </c>
      <c r="P6489" t="s">
        <v>20</v>
      </c>
      <c r="Q6489" t="s">
        <v>7005</v>
      </c>
    </row>
    <row r="6490" spans="1:17" x14ac:dyDescent="0.25">
      <c r="A6490" t="s">
        <v>13159</v>
      </c>
      <c r="B6490" t="s">
        <v>17</v>
      </c>
      <c r="C6490">
        <v>2</v>
      </c>
      <c r="D6490" t="s">
        <v>18</v>
      </c>
      <c r="E6490" t="s">
        <v>29</v>
      </c>
      <c r="F6490" s="1">
        <v>0.5</v>
      </c>
      <c r="G6490" t="s">
        <v>9139</v>
      </c>
      <c r="H6490" t="s">
        <v>13160</v>
      </c>
      <c r="I6490">
        <v>60</v>
      </c>
      <c r="J6490">
        <v>212</v>
      </c>
      <c r="K6490" s="4">
        <v>1.1111010001111099E+44</v>
      </c>
      <c r="L6490" t="s">
        <v>13161</v>
      </c>
      <c r="M6490" t="s">
        <v>24</v>
      </c>
      <c r="N6490" t="s">
        <v>13162</v>
      </c>
      <c r="O6490" t="s">
        <v>25</v>
      </c>
      <c r="P6490" t="s">
        <v>20</v>
      </c>
      <c r="Q6490" t="s">
        <v>7006</v>
      </c>
    </row>
    <row r="6491" spans="1:17" x14ac:dyDescent="0.25">
      <c r="A6491" t="s">
        <v>13159</v>
      </c>
      <c r="B6491" t="s">
        <v>28</v>
      </c>
      <c r="C6491">
        <v>1</v>
      </c>
      <c r="D6491" t="s">
        <v>18</v>
      </c>
      <c r="E6491" t="s">
        <v>33</v>
      </c>
      <c r="F6491" s="1">
        <v>0.58333333333333337</v>
      </c>
      <c r="G6491" t="s">
        <v>9139</v>
      </c>
      <c r="H6491" t="s">
        <v>13163</v>
      </c>
      <c r="I6491">
        <v>60</v>
      </c>
      <c r="J6491">
        <v>217</v>
      </c>
      <c r="K6491" s="4">
        <v>1.1111110001111099E+44</v>
      </c>
      <c r="L6491" t="s">
        <v>13161</v>
      </c>
      <c r="M6491" t="s">
        <v>24</v>
      </c>
      <c r="N6491" t="s">
        <v>13162</v>
      </c>
      <c r="O6491" t="s">
        <v>25</v>
      </c>
      <c r="P6491" t="s">
        <v>20</v>
      </c>
      <c r="Q6491" t="s">
        <v>7007</v>
      </c>
    </row>
    <row r="6492" spans="1:17" x14ac:dyDescent="0.25">
      <c r="A6492" t="s">
        <v>13159</v>
      </c>
      <c r="B6492" t="s">
        <v>28</v>
      </c>
      <c r="C6492">
        <v>2</v>
      </c>
      <c r="D6492" t="s">
        <v>18</v>
      </c>
      <c r="E6492" t="s">
        <v>33</v>
      </c>
      <c r="F6492" s="1">
        <v>0.70833333333333337</v>
      </c>
      <c r="G6492" t="s">
        <v>9139</v>
      </c>
      <c r="H6492" t="s">
        <v>13163</v>
      </c>
      <c r="I6492">
        <v>60</v>
      </c>
      <c r="J6492">
        <v>186</v>
      </c>
      <c r="K6492" s="4">
        <v>1.1111110001111099E+44</v>
      </c>
      <c r="L6492" t="s">
        <v>13161</v>
      </c>
      <c r="M6492" t="s">
        <v>24</v>
      </c>
      <c r="N6492" t="s">
        <v>13162</v>
      </c>
      <c r="O6492" t="s">
        <v>25</v>
      </c>
      <c r="P6492" t="s">
        <v>20</v>
      </c>
      <c r="Q6492" t="s">
        <v>7008</v>
      </c>
    </row>
    <row r="6493" spans="1:17" x14ac:dyDescent="0.25">
      <c r="A6493" t="s">
        <v>13159</v>
      </c>
      <c r="B6493" t="s">
        <v>32</v>
      </c>
      <c r="C6493">
        <v>1</v>
      </c>
      <c r="D6493" t="s">
        <v>18</v>
      </c>
      <c r="E6493" t="s">
        <v>42</v>
      </c>
      <c r="F6493" s="1">
        <v>0.58333333333333337</v>
      </c>
      <c r="G6493" t="s">
        <v>9138</v>
      </c>
      <c r="H6493" t="s">
        <v>13164</v>
      </c>
      <c r="I6493">
        <v>60</v>
      </c>
      <c r="J6493">
        <v>210</v>
      </c>
      <c r="K6493" s="4">
        <v>1.1111110001111099E+44</v>
      </c>
      <c r="L6493" t="s">
        <v>13161</v>
      </c>
      <c r="M6493" t="s">
        <v>24</v>
      </c>
      <c r="N6493" t="s">
        <v>13162</v>
      </c>
      <c r="O6493" t="s">
        <v>25</v>
      </c>
      <c r="P6493" t="s">
        <v>20</v>
      </c>
      <c r="Q6493" t="s">
        <v>7009</v>
      </c>
    </row>
    <row r="6494" spans="1:17" x14ac:dyDescent="0.25">
      <c r="A6494" t="s">
        <v>13159</v>
      </c>
      <c r="B6494" t="s">
        <v>32</v>
      </c>
      <c r="C6494">
        <v>2</v>
      </c>
      <c r="D6494" t="s">
        <v>18</v>
      </c>
      <c r="E6494" t="s">
        <v>42</v>
      </c>
      <c r="F6494" s="1">
        <v>0.70833333333333337</v>
      </c>
      <c r="G6494" t="s">
        <v>9142</v>
      </c>
      <c r="H6494" t="s">
        <v>13164</v>
      </c>
      <c r="I6494">
        <v>60</v>
      </c>
      <c r="J6494">
        <v>193</v>
      </c>
      <c r="K6494" s="4">
        <v>1.1111110001111099E+44</v>
      </c>
      <c r="L6494" t="s">
        <v>13161</v>
      </c>
      <c r="M6494" t="s">
        <v>24</v>
      </c>
      <c r="N6494" t="s">
        <v>13162</v>
      </c>
      <c r="O6494" t="s">
        <v>25</v>
      </c>
      <c r="P6494" t="s">
        <v>20</v>
      </c>
      <c r="Q6494" t="s">
        <v>7010</v>
      </c>
    </row>
    <row r="6495" spans="1:17" x14ac:dyDescent="0.25">
      <c r="A6495" t="s">
        <v>13159</v>
      </c>
      <c r="B6495" t="s">
        <v>36</v>
      </c>
      <c r="C6495">
        <v>1</v>
      </c>
      <c r="D6495" t="s">
        <v>18</v>
      </c>
      <c r="E6495" t="s">
        <v>29</v>
      </c>
      <c r="F6495" s="1">
        <v>0.77083333333333337</v>
      </c>
      <c r="G6495" t="s">
        <v>13165</v>
      </c>
      <c r="H6495" t="s">
        <v>38</v>
      </c>
      <c r="I6495">
        <v>120</v>
      </c>
      <c r="J6495">
        <v>408</v>
      </c>
      <c r="K6495" s="4">
        <v>1E+40</v>
      </c>
      <c r="L6495" t="s">
        <v>38</v>
      </c>
      <c r="M6495" t="s">
        <v>24</v>
      </c>
      <c r="N6495" t="s">
        <v>13162</v>
      </c>
      <c r="O6495" t="s">
        <v>25</v>
      </c>
      <c r="P6495" t="s">
        <v>39</v>
      </c>
      <c r="Q6495" t="s">
        <v>7011</v>
      </c>
    </row>
    <row r="6496" spans="1:17" x14ac:dyDescent="0.25">
      <c r="A6496" t="s">
        <v>13159</v>
      </c>
      <c r="B6496" t="s">
        <v>44</v>
      </c>
      <c r="C6496">
        <v>1</v>
      </c>
      <c r="D6496" t="s">
        <v>18</v>
      </c>
      <c r="E6496" t="s">
        <v>19</v>
      </c>
      <c r="F6496" s="1">
        <v>0.625</v>
      </c>
      <c r="G6496" t="s">
        <v>9159</v>
      </c>
      <c r="H6496" t="s">
        <v>38</v>
      </c>
      <c r="I6496">
        <v>60</v>
      </c>
      <c r="J6496">
        <v>53</v>
      </c>
      <c r="K6496" s="4">
        <v>1.110010001001E+43</v>
      </c>
      <c r="L6496" t="s">
        <v>13161</v>
      </c>
      <c r="M6496" t="s">
        <v>24</v>
      </c>
      <c r="N6496" t="s">
        <v>13162</v>
      </c>
      <c r="O6496" t="s">
        <v>25</v>
      </c>
      <c r="P6496" t="s">
        <v>45</v>
      </c>
      <c r="Q6496" t="s">
        <v>7012</v>
      </c>
    </row>
    <row r="6497" spans="1:17" x14ac:dyDescent="0.25">
      <c r="A6497" t="s">
        <v>13159</v>
      </c>
      <c r="B6497" t="s">
        <v>44</v>
      </c>
      <c r="C6497">
        <v>2</v>
      </c>
      <c r="D6497" t="s">
        <v>18</v>
      </c>
      <c r="E6497" t="s">
        <v>33</v>
      </c>
      <c r="F6497" s="1">
        <v>0.5</v>
      </c>
      <c r="G6497" t="s">
        <v>9186</v>
      </c>
      <c r="H6497" t="s">
        <v>38</v>
      </c>
      <c r="I6497">
        <v>60</v>
      </c>
      <c r="J6497">
        <v>52</v>
      </c>
      <c r="K6497" s="4">
        <v>1.110010001001E+43</v>
      </c>
      <c r="L6497" t="s">
        <v>13161</v>
      </c>
      <c r="M6497" t="s">
        <v>24</v>
      </c>
      <c r="N6497" t="s">
        <v>13162</v>
      </c>
      <c r="O6497" t="s">
        <v>25</v>
      </c>
      <c r="P6497" t="s">
        <v>45</v>
      </c>
      <c r="Q6497" t="s">
        <v>7013</v>
      </c>
    </row>
    <row r="6498" spans="1:17" x14ac:dyDescent="0.25">
      <c r="A6498" t="s">
        <v>13159</v>
      </c>
      <c r="B6498" t="s">
        <v>44</v>
      </c>
      <c r="C6498">
        <v>3</v>
      </c>
      <c r="D6498" t="s">
        <v>18</v>
      </c>
      <c r="E6498" t="s">
        <v>33</v>
      </c>
      <c r="F6498" s="1">
        <v>0.54166666666666663</v>
      </c>
      <c r="G6498" t="s">
        <v>9209</v>
      </c>
      <c r="H6498" t="s">
        <v>38</v>
      </c>
      <c r="I6498">
        <v>60</v>
      </c>
      <c r="J6498">
        <v>52</v>
      </c>
      <c r="K6498" s="4">
        <v>1.110010001001E+43</v>
      </c>
      <c r="L6498" t="s">
        <v>13161</v>
      </c>
      <c r="M6498" t="s">
        <v>24</v>
      </c>
      <c r="N6498" t="s">
        <v>13162</v>
      </c>
      <c r="O6498" t="s">
        <v>25</v>
      </c>
      <c r="P6498" t="s">
        <v>45</v>
      </c>
      <c r="Q6498" t="s">
        <v>7014</v>
      </c>
    </row>
    <row r="6499" spans="1:17" x14ac:dyDescent="0.25">
      <c r="A6499" t="s">
        <v>13159</v>
      </c>
      <c r="B6499" t="s">
        <v>44</v>
      </c>
      <c r="C6499">
        <v>4</v>
      </c>
      <c r="D6499" t="s">
        <v>18</v>
      </c>
      <c r="E6499" t="s">
        <v>33</v>
      </c>
      <c r="F6499" s="1">
        <v>0.625</v>
      </c>
      <c r="G6499" t="s">
        <v>9194</v>
      </c>
      <c r="H6499" t="s">
        <v>38</v>
      </c>
      <c r="I6499">
        <v>60</v>
      </c>
      <c r="J6499">
        <v>51</v>
      </c>
      <c r="K6499" s="4">
        <v>1.110010001001E+43</v>
      </c>
      <c r="L6499" t="s">
        <v>13161</v>
      </c>
      <c r="M6499" t="s">
        <v>24</v>
      </c>
      <c r="N6499" t="s">
        <v>13162</v>
      </c>
      <c r="O6499" t="s">
        <v>25</v>
      </c>
      <c r="P6499" t="s">
        <v>45</v>
      </c>
      <c r="Q6499" t="s">
        <v>7015</v>
      </c>
    </row>
    <row r="6500" spans="1:17" x14ac:dyDescent="0.25">
      <c r="A6500" t="s">
        <v>13159</v>
      </c>
      <c r="B6500" t="s">
        <v>44</v>
      </c>
      <c r="C6500">
        <v>5</v>
      </c>
      <c r="D6500" t="s">
        <v>18</v>
      </c>
      <c r="E6500" t="s">
        <v>37</v>
      </c>
      <c r="F6500" s="1">
        <v>0.375</v>
      </c>
      <c r="G6500" t="s">
        <v>9201</v>
      </c>
      <c r="H6500" t="s">
        <v>38</v>
      </c>
      <c r="I6500">
        <v>60</v>
      </c>
      <c r="J6500">
        <v>48</v>
      </c>
      <c r="K6500" s="4">
        <v>1.110010001001E+43</v>
      </c>
      <c r="L6500" t="s">
        <v>13161</v>
      </c>
      <c r="M6500" t="s">
        <v>24</v>
      </c>
      <c r="N6500" t="s">
        <v>13162</v>
      </c>
      <c r="O6500" t="s">
        <v>25</v>
      </c>
      <c r="P6500" t="s">
        <v>45</v>
      </c>
      <c r="Q6500" t="s">
        <v>7016</v>
      </c>
    </row>
    <row r="6501" spans="1:17" x14ac:dyDescent="0.25">
      <c r="A6501" t="s">
        <v>13159</v>
      </c>
      <c r="B6501" t="s">
        <v>44</v>
      </c>
      <c r="C6501">
        <v>6</v>
      </c>
      <c r="D6501" t="s">
        <v>18</v>
      </c>
      <c r="E6501" t="s">
        <v>37</v>
      </c>
      <c r="F6501" s="1">
        <v>0.45833333333333331</v>
      </c>
      <c r="G6501" t="s">
        <v>9202</v>
      </c>
      <c r="H6501" t="s">
        <v>38</v>
      </c>
      <c r="I6501">
        <v>60</v>
      </c>
      <c r="J6501">
        <v>48</v>
      </c>
      <c r="K6501" s="4">
        <v>1.110010001001E+43</v>
      </c>
      <c r="L6501" t="s">
        <v>13161</v>
      </c>
      <c r="M6501" t="s">
        <v>24</v>
      </c>
      <c r="N6501" t="s">
        <v>13162</v>
      </c>
      <c r="O6501" t="s">
        <v>25</v>
      </c>
      <c r="P6501" t="s">
        <v>45</v>
      </c>
      <c r="Q6501" t="s">
        <v>7017</v>
      </c>
    </row>
    <row r="6502" spans="1:17" x14ac:dyDescent="0.25">
      <c r="A6502" t="s">
        <v>13159</v>
      </c>
      <c r="B6502" t="s">
        <v>44</v>
      </c>
      <c r="C6502">
        <v>7</v>
      </c>
      <c r="D6502" t="s">
        <v>18</v>
      </c>
      <c r="E6502" t="s">
        <v>37</v>
      </c>
      <c r="F6502" s="1">
        <v>0.5</v>
      </c>
      <c r="G6502" t="s">
        <v>9186</v>
      </c>
      <c r="H6502" t="s">
        <v>38</v>
      </c>
      <c r="I6502">
        <v>60</v>
      </c>
      <c r="J6502">
        <v>50</v>
      </c>
      <c r="K6502" s="4">
        <v>1.110010001001E+43</v>
      </c>
      <c r="L6502" t="s">
        <v>13161</v>
      </c>
      <c r="M6502" t="s">
        <v>24</v>
      </c>
      <c r="N6502" t="s">
        <v>13162</v>
      </c>
      <c r="O6502" t="s">
        <v>25</v>
      </c>
      <c r="P6502" t="s">
        <v>45</v>
      </c>
      <c r="Q6502" t="s">
        <v>7018</v>
      </c>
    </row>
    <row r="6503" spans="1:17" x14ac:dyDescent="0.25">
      <c r="A6503" t="s">
        <v>13159</v>
      </c>
      <c r="B6503" t="s">
        <v>44</v>
      </c>
      <c r="C6503">
        <v>8</v>
      </c>
      <c r="D6503" t="s">
        <v>18</v>
      </c>
      <c r="E6503" t="s">
        <v>37</v>
      </c>
      <c r="F6503" s="1">
        <v>0.54166666666666663</v>
      </c>
      <c r="G6503" t="s">
        <v>9229</v>
      </c>
      <c r="H6503" t="s">
        <v>38</v>
      </c>
      <c r="I6503">
        <v>60</v>
      </c>
      <c r="J6503">
        <v>52</v>
      </c>
      <c r="K6503" s="4">
        <v>1.110010001001E+43</v>
      </c>
      <c r="L6503" t="s">
        <v>13161</v>
      </c>
      <c r="M6503" t="s">
        <v>24</v>
      </c>
      <c r="N6503" t="s">
        <v>13162</v>
      </c>
      <c r="O6503" t="s">
        <v>25</v>
      </c>
      <c r="P6503" t="s">
        <v>45</v>
      </c>
      <c r="Q6503" t="s">
        <v>7019</v>
      </c>
    </row>
    <row r="6504" spans="1:17" x14ac:dyDescent="0.25">
      <c r="A6504" t="s">
        <v>13166</v>
      </c>
      <c r="B6504" t="s">
        <v>17</v>
      </c>
      <c r="C6504">
        <v>1</v>
      </c>
      <c r="D6504" t="s">
        <v>18</v>
      </c>
      <c r="E6504" t="s">
        <v>29</v>
      </c>
      <c r="F6504" s="1">
        <v>0.45833333333333331</v>
      </c>
      <c r="G6504" t="s">
        <v>9142</v>
      </c>
      <c r="H6504" t="s">
        <v>13167</v>
      </c>
      <c r="I6504">
        <v>60</v>
      </c>
      <c r="J6504">
        <v>200</v>
      </c>
      <c r="K6504" s="4">
        <v>1.1111100111111E+24</v>
      </c>
      <c r="L6504" t="s">
        <v>13161</v>
      </c>
      <c r="M6504" t="s">
        <v>24</v>
      </c>
      <c r="N6504" t="s">
        <v>13162</v>
      </c>
      <c r="O6504" t="s">
        <v>66</v>
      </c>
      <c r="P6504" t="s">
        <v>20</v>
      </c>
      <c r="Q6504" t="s">
        <v>7020</v>
      </c>
    </row>
    <row r="6505" spans="1:17" x14ac:dyDescent="0.25">
      <c r="A6505" t="s">
        <v>13166</v>
      </c>
      <c r="B6505" t="s">
        <v>17</v>
      </c>
      <c r="C6505">
        <v>2</v>
      </c>
      <c r="D6505" t="s">
        <v>18</v>
      </c>
      <c r="E6505" t="s">
        <v>29</v>
      </c>
      <c r="F6505" s="1">
        <v>0.625</v>
      </c>
      <c r="G6505" t="s">
        <v>9174</v>
      </c>
      <c r="H6505" t="s">
        <v>13167</v>
      </c>
      <c r="I6505">
        <v>60</v>
      </c>
      <c r="J6505">
        <v>164</v>
      </c>
      <c r="K6505" s="4">
        <v>1.1111100111111E+24</v>
      </c>
      <c r="L6505" t="s">
        <v>13161</v>
      </c>
      <c r="M6505" t="s">
        <v>24</v>
      </c>
      <c r="N6505" t="s">
        <v>13162</v>
      </c>
      <c r="O6505" t="s">
        <v>66</v>
      </c>
      <c r="P6505" t="s">
        <v>20</v>
      </c>
      <c r="Q6505" t="s">
        <v>7021</v>
      </c>
    </row>
    <row r="6506" spans="1:17" x14ac:dyDescent="0.25">
      <c r="A6506" t="s">
        <v>13166</v>
      </c>
      <c r="B6506" t="s">
        <v>28</v>
      </c>
      <c r="C6506">
        <v>1</v>
      </c>
      <c r="D6506" t="s">
        <v>18</v>
      </c>
      <c r="E6506" t="s">
        <v>33</v>
      </c>
      <c r="F6506" s="1">
        <v>0.45833333333333331</v>
      </c>
      <c r="G6506" t="s">
        <v>9142</v>
      </c>
      <c r="H6506" t="s">
        <v>13168</v>
      </c>
      <c r="I6506">
        <v>60</v>
      </c>
      <c r="J6506">
        <v>197</v>
      </c>
      <c r="K6506" s="4">
        <v>1.1111100111111E+24</v>
      </c>
      <c r="L6506" t="s">
        <v>13161</v>
      </c>
      <c r="M6506" t="s">
        <v>24</v>
      </c>
      <c r="N6506" t="s">
        <v>13162</v>
      </c>
      <c r="O6506" t="s">
        <v>66</v>
      </c>
      <c r="P6506" t="s">
        <v>20</v>
      </c>
      <c r="Q6506" t="s">
        <v>7022</v>
      </c>
    </row>
    <row r="6507" spans="1:17" x14ac:dyDescent="0.25">
      <c r="A6507" t="s">
        <v>13166</v>
      </c>
      <c r="B6507" t="s">
        <v>28</v>
      </c>
      <c r="C6507">
        <v>2</v>
      </c>
      <c r="D6507" t="s">
        <v>18</v>
      </c>
      <c r="E6507" t="s">
        <v>33</v>
      </c>
      <c r="F6507" s="1">
        <v>0.58333333333333337</v>
      </c>
      <c r="G6507" t="s">
        <v>9139</v>
      </c>
      <c r="H6507" t="s">
        <v>13168</v>
      </c>
      <c r="I6507">
        <v>60</v>
      </c>
      <c r="J6507">
        <v>178</v>
      </c>
      <c r="K6507" s="4">
        <v>1.1111100111111E+24</v>
      </c>
      <c r="L6507" t="s">
        <v>13161</v>
      </c>
      <c r="M6507" t="s">
        <v>24</v>
      </c>
      <c r="N6507" t="s">
        <v>13162</v>
      </c>
      <c r="O6507" t="s">
        <v>66</v>
      </c>
      <c r="P6507" t="s">
        <v>20</v>
      </c>
      <c r="Q6507" t="s">
        <v>7023</v>
      </c>
    </row>
    <row r="6508" spans="1:17" x14ac:dyDescent="0.25">
      <c r="A6508" t="s">
        <v>13166</v>
      </c>
      <c r="B6508" t="s">
        <v>32</v>
      </c>
      <c r="C6508">
        <v>1</v>
      </c>
      <c r="D6508" t="s">
        <v>18</v>
      </c>
      <c r="E6508" t="s">
        <v>42</v>
      </c>
      <c r="F6508" s="1">
        <v>0.41666666666666669</v>
      </c>
      <c r="G6508" t="s">
        <v>9162</v>
      </c>
      <c r="H6508" t="s">
        <v>13169</v>
      </c>
      <c r="I6508">
        <v>60</v>
      </c>
      <c r="J6508">
        <v>197</v>
      </c>
      <c r="K6508" s="4">
        <v>1.1111100111111E+24</v>
      </c>
      <c r="L6508" t="s">
        <v>13161</v>
      </c>
      <c r="M6508" t="s">
        <v>24</v>
      </c>
      <c r="N6508" t="s">
        <v>13162</v>
      </c>
      <c r="O6508" t="s">
        <v>66</v>
      </c>
      <c r="P6508" t="s">
        <v>20</v>
      </c>
      <c r="Q6508" t="s">
        <v>7024</v>
      </c>
    </row>
    <row r="6509" spans="1:17" x14ac:dyDescent="0.25">
      <c r="A6509" t="s">
        <v>13166</v>
      </c>
      <c r="B6509" t="s">
        <v>32</v>
      </c>
      <c r="C6509">
        <v>2</v>
      </c>
      <c r="D6509" t="s">
        <v>18</v>
      </c>
      <c r="E6509" t="s">
        <v>42</v>
      </c>
      <c r="F6509" s="1">
        <v>0.66666666666666663</v>
      </c>
      <c r="G6509" t="s">
        <v>13170</v>
      </c>
      <c r="H6509" t="s">
        <v>13169</v>
      </c>
      <c r="I6509">
        <v>60</v>
      </c>
      <c r="J6509">
        <v>170</v>
      </c>
      <c r="K6509" s="4">
        <v>1.1111100111111E+24</v>
      </c>
      <c r="L6509" t="s">
        <v>13161</v>
      </c>
      <c r="M6509" t="s">
        <v>24</v>
      </c>
      <c r="N6509" t="s">
        <v>13162</v>
      </c>
      <c r="O6509" t="s">
        <v>66</v>
      </c>
      <c r="P6509" t="s">
        <v>20</v>
      </c>
      <c r="Q6509" t="s">
        <v>7025</v>
      </c>
    </row>
    <row r="6510" spans="1:17" x14ac:dyDescent="0.25">
      <c r="A6510" t="s">
        <v>13166</v>
      </c>
      <c r="B6510" t="s">
        <v>36</v>
      </c>
      <c r="C6510">
        <v>1</v>
      </c>
      <c r="D6510" t="s">
        <v>18</v>
      </c>
      <c r="E6510" t="s">
        <v>29</v>
      </c>
      <c r="F6510" s="1">
        <v>0.77083333333333337</v>
      </c>
      <c r="G6510" t="s">
        <v>13171</v>
      </c>
      <c r="H6510" t="s">
        <v>38</v>
      </c>
      <c r="I6510">
        <v>120</v>
      </c>
      <c r="J6510">
        <v>385</v>
      </c>
      <c r="K6510" s="4">
        <v>1E+20</v>
      </c>
      <c r="L6510" t="s">
        <v>38</v>
      </c>
      <c r="M6510" t="s">
        <v>24</v>
      </c>
      <c r="N6510" t="s">
        <v>13162</v>
      </c>
      <c r="O6510" t="s">
        <v>66</v>
      </c>
      <c r="P6510" t="s">
        <v>39</v>
      </c>
      <c r="Q6510" t="s">
        <v>7026</v>
      </c>
    </row>
    <row r="6511" spans="1:17" x14ac:dyDescent="0.25">
      <c r="A6511" t="s">
        <v>13166</v>
      </c>
      <c r="B6511" t="s">
        <v>44</v>
      </c>
      <c r="C6511">
        <v>1</v>
      </c>
      <c r="D6511" t="s">
        <v>18</v>
      </c>
      <c r="E6511" t="s">
        <v>19</v>
      </c>
      <c r="F6511" s="1">
        <v>0.45833333333333331</v>
      </c>
      <c r="G6511" t="s">
        <v>9201</v>
      </c>
      <c r="H6511" t="s">
        <v>38</v>
      </c>
      <c r="I6511">
        <v>60</v>
      </c>
      <c r="J6511">
        <v>47</v>
      </c>
      <c r="K6511" s="4">
        <v>1.11000000001E+23</v>
      </c>
      <c r="L6511" t="s">
        <v>13161</v>
      </c>
      <c r="M6511" t="s">
        <v>24</v>
      </c>
      <c r="N6511" t="s">
        <v>13162</v>
      </c>
      <c r="O6511" t="s">
        <v>66</v>
      </c>
      <c r="P6511" t="s">
        <v>45</v>
      </c>
      <c r="Q6511" t="s">
        <v>7027</v>
      </c>
    </row>
    <row r="6512" spans="1:17" x14ac:dyDescent="0.25">
      <c r="A6512" t="s">
        <v>13166</v>
      </c>
      <c r="B6512" t="s">
        <v>44</v>
      </c>
      <c r="C6512">
        <v>2</v>
      </c>
      <c r="D6512" t="s">
        <v>18</v>
      </c>
      <c r="E6512" t="s">
        <v>19</v>
      </c>
      <c r="F6512" s="1">
        <v>0.58333333333333337</v>
      </c>
      <c r="G6512" t="s">
        <v>9208</v>
      </c>
      <c r="H6512" t="s">
        <v>38</v>
      </c>
      <c r="I6512">
        <v>60</v>
      </c>
      <c r="J6512">
        <v>48</v>
      </c>
      <c r="K6512" s="4">
        <v>1.11000000001E+23</v>
      </c>
      <c r="L6512" t="s">
        <v>13161</v>
      </c>
      <c r="M6512" t="s">
        <v>24</v>
      </c>
      <c r="N6512" t="s">
        <v>13162</v>
      </c>
      <c r="O6512" t="s">
        <v>66</v>
      </c>
      <c r="P6512" t="s">
        <v>45</v>
      </c>
      <c r="Q6512" t="s">
        <v>7028</v>
      </c>
    </row>
    <row r="6513" spans="1:17" x14ac:dyDescent="0.25">
      <c r="A6513" t="s">
        <v>13166</v>
      </c>
      <c r="B6513" t="s">
        <v>44</v>
      </c>
      <c r="C6513">
        <v>3</v>
      </c>
      <c r="D6513" t="s">
        <v>18</v>
      </c>
      <c r="E6513" t="s">
        <v>33</v>
      </c>
      <c r="F6513" s="1">
        <v>0.41666666666666669</v>
      </c>
      <c r="G6513" t="s">
        <v>9196</v>
      </c>
      <c r="H6513" t="s">
        <v>38</v>
      </c>
      <c r="I6513">
        <v>60</v>
      </c>
      <c r="J6513">
        <v>48</v>
      </c>
      <c r="K6513" s="4">
        <v>1.11000000001E+23</v>
      </c>
      <c r="L6513" t="s">
        <v>13161</v>
      </c>
      <c r="M6513" t="s">
        <v>24</v>
      </c>
      <c r="N6513" t="s">
        <v>13162</v>
      </c>
      <c r="O6513" t="s">
        <v>66</v>
      </c>
      <c r="P6513" t="s">
        <v>45</v>
      </c>
      <c r="Q6513" t="s">
        <v>7029</v>
      </c>
    </row>
    <row r="6514" spans="1:17" x14ac:dyDescent="0.25">
      <c r="A6514" t="s">
        <v>13166</v>
      </c>
      <c r="B6514" t="s">
        <v>44</v>
      </c>
      <c r="C6514">
        <v>4</v>
      </c>
      <c r="D6514" t="s">
        <v>18</v>
      </c>
      <c r="E6514" t="s">
        <v>33</v>
      </c>
      <c r="F6514" s="1">
        <v>0.54166666666666663</v>
      </c>
      <c r="G6514" t="s">
        <v>9208</v>
      </c>
      <c r="H6514" t="s">
        <v>38</v>
      </c>
      <c r="I6514">
        <v>60</v>
      </c>
      <c r="J6514">
        <v>48</v>
      </c>
      <c r="K6514" s="4">
        <v>1.11000000001E+23</v>
      </c>
      <c r="L6514" t="s">
        <v>13161</v>
      </c>
      <c r="M6514" t="s">
        <v>24</v>
      </c>
      <c r="N6514" t="s">
        <v>13162</v>
      </c>
      <c r="O6514" t="s">
        <v>66</v>
      </c>
      <c r="P6514" t="s">
        <v>45</v>
      </c>
      <c r="Q6514" t="s">
        <v>7030</v>
      </c>
    </row>
    <row r="6515" spans="1:17" x14ac:dyDescent="0.25">
      <c r="A6515" t="s">
        <v>13166</v>
      </c>
      <c r="B6515" t="s">
        <v>44</v>
      </c>
      <c r="C6515">
        <v>5</v>
      </c>
      <c r="D6515" t="s">
        <v>18</v>
      </c>
      <c r="E6515" t="s">
        <v>33</v>
      </c>
      <c r="F6515" s="1">
        <v>0.66666666666666663</v>
      </c>
      <c r="G6515" t="s">
        <v>9160</v>
      </c>
      <c r="H6515" t="s">
        <v>38</v>
      </c>
      <c r="I6515">
        <v>60</v>
      </c>
      <c r="J6515">
        <v>33</v>
      </c>
      <c r="K6515" s="4">
        <v>1.11000000001E+23</v>
      </c>
      <c r="L6515" t="s">
        <v>13161</v>
      </c>
      <c r="M6515" t="s">
        <v>24</v>
      </c>
      <c r="N6515" t="s">
        <v>13162</v>
      </c>
      <c r="O6515" t="s">
        <v>66</v>
      </c>
      <c r="P6515" t="s">
        <v>45</v>
      </c>
      <c r="Q6515" t="s">
        <v>7031</v>
      </c>
    </row>
    <row r="6516" spans="1:17" x14ac:dyDescent="0.25">
      <c r="A6516" t="s">
        <v>13166</v>
      </c>
      <c r="B6516" t="s">
        <v>44</v>
      </c>
      <c r="C6516">
        <v>6</v>
      </c>
      <c r="D6516" t="s">
        <v>18</v>
      </c>
      <c r="E6516" t="s">
        <v>42</v>
      </c>
      <c r="F6516" s="1">
        <v>0.375</v>
      </c>
      <c r="G6516" t="s">
        <v>9201</v>
      </c>
      <c r="H6516" t="s">
        <v>38</v>
      </c>
      <c r="I6516">
        <v>60</v>
      </c>
      <c r="J6516">
        <v>47</v>
      </c>
      <c r="K6516" s="4">
        <v>1.11000000001E+23</v>
      </c>
      <c r="L6516" t="s">
        <v>13161</v>
      </c>
      <c r="M6516" t="s">
        <v>24</v>
      </c>
      <c r="N6516" t="s">
        <v>13162</v>
      </c>
      <c r="O6516" t="s">
        <v>66</v>
      </c>
      <c r="P6516" t="s">
        <v>45</v>
      </c>
      <c r="Q6516" t="s">
        <v>7032</v>
      </c>
    </row>
    <row r="6517" spans="1:17" x14ac:dyDescent="0.25">
      <c r="A6517" t="s">
        <v>13166</v>
      </c>
      <c r="B6517" t="s">
        <v>44</v>
      </c>
      <c r="C6517">
        <v>7</v>
      </c>
      <c r="D6517" t="s">
        <v>18</v>
      </c>
      <c r="E6517" t="s">
        <v>42</v>
      </c>
      <c r="F6517" s="1">
        <v>0.5</v>
      </c>
      <c r="G6517" t="s">
        <v>9208</v>
      </c>
      <c r="H6517" t="s">
        <v>38</v>
      </c>
      <c r="I6517">
        <v>60</v>
      </c>
      <c r="J6517">
        <v>48</v>
      </c>
      <c r="K6517" s="4">
        <v>1.11000000001E+23</v>
      </c>
      <c r="L6517" t="s">
        <v>13161</v>
      </c>
      <c r="M6517" t="s">
        <v>24</v>
      </c>
      <c r="N6517" t="s">
        <v>13162</v>
      </c>
      <c r="O6517" t="s">
        <v>66</v>
      </c>
      <c r="P6517" t="s">
        <v>45</v>
      </c>
      <c r="Q6517" t="s">
        <v>7033</v>
      </c>
    </row>
    <row r="6518" spans="1:17" x14ac:dyDescent="0.25">
      <c r="A6518" t="s">
        <v>13166</v>
      </c>
      <c r="B6518" t="s">
        <v>44</v>
      </c>
      <c r="C6518">
        <v>8</v>
      </c>
      <c r="D6518" t="s">
        <v>18</v>
      </c>
      <c r="E6518" t="s">
        <v>42</v>
      </c>
      <c r="F6518" s="1">
        <v>0.625</v>
      </c>
      <c r="G6518" t="s">
        <v>9359</v>
      </c>
      <c r="H6518" t="s">
        <v>38</v>
      </c>
      <c r="I6518">
        <v>60</v>
      </c>
      <c r="J6518">
        <v>48</v>
      </c>
      <c r="K6518" s="4">
        <v>1.11000000001E+23</v>
      </c>
      <c r="L6518" t="s">
        <v>13161</v>
      </c>
      <c r="M6518" t="s">
        <v>24</v>
      </c>
      <c r="N6518" t="s">
        <v>13162</v>
      </c>
      <c r="O6518" t="s">
        <v>66</v>
      </c>
      <c r="P6518" t="s">
        <v>45</v>
      </c>
      <c r="Q6518" t="s">
        <v>7034</v>
      </c>
    </row>
    <row r="6519" spans="1:17" x14ac:dyDescent="0.25">
      <c r="A6519" t="s">
        <v>13172</v>
      </c>
      <c r="B6519" t="s">
        <v>17</v>
      </c>
      <c r="C6519">
        <v>1</v>
      </c>
      <c r="D6519" t="s">
        <v>18</v>
      </c>
      <c r="E6519" t="s">
        <v>29</v>
      </c>
      <c r="F6519" s="1">
        <v>0.375</v>
      </c>
      <c r="G6519" t="s">
        <v>9139</v>
      </c>
      <c r="H6519" t="s">
        <v>7035</v>
      </c>
      <c r="I6519">
        <v>60</v>
      </c>
      <c r="J6519">
        <v>239</v>
      </c>
      <c r="K6519" s="4">
        <v>1.1111100111111E+24</v>
      </c>
      <c r="L6519" t="s">
        <v>13173</v>
      </c>
      <c r="M6519" t="s">
        <v>24</v>
      </c>
      <c r="N6519" t="s">
        <v>13162</v>
      </c>
      <c r="O6519" t="s">
        <v>66</v>
      </c>
      <c r="P6519" t="s">
        <v>20</v>
      </c>
      <c r="Q6519" t="s">
        <v>7036</v>
      </c>
    </row>
    <row r="6520" spans="1:17" x14ac:dyDescent="0.25">
      <c r="A6520" t="s">
        <v>13172</v>
      </c>
      <c r="B6520" t="s">
        <v>28</v>
      </c>
      <c r="C6520">
        <v>1</v>
      </c>
      <c r="D6520" t="s">
        <v>18</v>
      </c>
      <c r="E6520" t="s">
        <v>33</v>
      </c>
      <c r="F6520" s="1">
        <v>0.45833333333333331</v>
      </c>
      <c r="G6520" t="s">
        <v>9138</v>
      </c>
      <c r="H6520" t="s">
        <v>7035</v>
      </c>
      <c r="I6520">
        <v>60</v>
      </c>
      <c r="J6520">
        <v>240</v>
      </c>
      <c r="K6520" s="4">
        <v>1.1111100111111E+24</v>
      </c>
      <c r="L6520" t="s">
        <v>13173</v>
      </c>
      <c r="M6520" t="s">
        <v>24</v>
      </c>
      <c r="N6520" t="s">
        <v>13162</v>
      </c>
      <c r="O6520" t="s">
        <v>66</v>
      </c>
      <c r="P6520" t="s">
        <v>20</v>
      </c>
      <c r="Q6520" t="s">
        <v>7037</v>
      </c>
    </row>
    <row r="6521" spans="1:17" x14ac:dyDescent="0.25">
      <c r="A6521" t="s">
        <v>13172</v>
      </c>
      <c r="B6521" t="s">
        <v>36</v>
      </c>
      <c r="C6521">
        <v>1</v>
      </c>
      <c r="D6521" t="s">
        <v>18</v>
      </c>
      <c r="E6521" t="s">
        <v>37</v>
      </c>
      <c r="F6521" s="1">
        <v>0.625</v>
      </c>
      <c r="G6521" t="s">
        <v>13174</v>
      </c>
      <c r="H6521" t="s">
        <v>38</v>
      </c>
      <c r="I6521">
        <v>120</v>
      </c>
      <c r="J6521">
        <v>240</v>
      </c>
      <c r="K6521" s="4">
        <v>1E+19</v>
      </c>
      <c r="L6521" t="s">
        <v>38</v>
      </c>
      <c r="M6521" t="s">
        <v>24</v>
      </c>
      <c r="N6521" t="s">
        <v>13162</v>
      </c>
      <c r="O6521" t="s">
        <v>66</v>
      </c>
      <c r="P6521" t="s">
        <v>39</v>
      </c>
      <c r="Q6521" t="s">
        <v>7038</v>
      </c>
    </row>
    <row r="6522" spans="1:17" x14ac:dyDescent="0.25">
      <c r="A6522" t="s">
        <v>13172</v>
      </c>
      <c r="B6522" t="s">
        <v>44</v>
      </c>
      <c r="C6522">
        <v>1</v>
      </c>
      <c r="D6522" t="s">
        <v>18</v>
      </c>
      <c r="E6522" t="s">
        <v>33</v>
      </c>
      <c r="F6522" s="1">
        <v>0.5</v>
      </c>
      <c r="G6522" t="s">
        <v>13175</v>
      </c>
      <c r="H6522" t="s">
        <v>38</v>
      </c>
      <c r="I6522">
        <v>60</v>
      </c>
      <c r="J6522">
        <v>60</v>
      </c>
      <c r="K6522" s="4">
        <v>1.1111100111111E+24</v>
      </c>
      <c r="L6522" t="s">
        <v>13173</v>
      </c>
      <c r="M6522" t="s">
        <v>24</v>
      </c>
      <c r="N6522" t="s">
        <v>13162</v>
      </c>
      <c r="O6522" t="s">
        <v>66</v>
      </c>
      <c r="P6522" t="s">
        <v>45</v>
      </c>
      <c r="Q6522" t="s">
        <v>7039</v>
      </c>
    </row>
    <row r="6523" spans="1:17" x14ac:dyDescent="0.25">
      <c r="A6523" t="s">
        <v>13172</v>
      </c>
      <c r="B6523" t="s">
        <v>44</v>
      </c>
      <c r="C6523">
        <v>2</v>
      </c>
      <c r="D6523" t="s">
        <v>18</v>
      </c>
      <c r="E6523" t="s">
        <v>33</v>
      </c>
      <c r="F6523" s="1">
        <v>0.54166666666666663</v>
      </c>
      <c r="G6523" t="s">
        <v>13176</v>
      </c>
      <c r="H6523" t="s">
        <v>38</v>
      </c>
      <c r="I6523">
        <v>60</v>
      </c>
      <c r="J6523">
        <v>59</v>
      </c>
      <c r="K6523" s="4">
        <v>1.1111100111111E+24</v>
      </c>
      <c r="L6523" t="s">
        <v>13173</v>
      </c>
      <c r="M6523" t="s">
        <v>24</v>
      </c>
      <c r="N6523" t="s">
        <v>13162</v>
      </c>
      <c r="O6523" t="s">
        <v>66</v>
      </c>
      <c r="P6523" t="s">
        <v>45</v>
      </c>
      <c r="Q6523" t="s">
        <v>7040</v>
      </c>
    </row>
    <row r="6524" spans="1:17" x14ac:dyDescent="0.25">
      <c r="A6524" t="s">
        <v>13172</v>
      </c>
      <c r="B6524" t="s">
        <v>44</v>
      </c>
      <c r="C6524">
        <v>3</v>
      </c>
      <c r="D6524" t="s">
        <v>18</v>
      </c>
      <c r="E6524" t="s">
        <v>33</v>
      </c>
      <c r="F6524" s="1">
        <v>0.66666666666666663</v>
      </c>
      <c r="G6524" t="s">
        <v>9247</v>
      </c>
      <c r="H6524" t="s">
        <v>38</v>
      </c>
      <c r="I6524">
        <v>60</v>
      </c>
      <c r="J6524">
        <v>44</v>
      </c>
      <c r="K6524" s="4">
        <v>1.1111100111111E+24</v>
      </c>
      <c r="L6524" t="s">
        <v>13173</v>
      </c>
      <c r="M6524" t="s">
        <v>24</v>
      </c>
      <c r="N6524" t="s">
        <v>13162</v>
      </c>
      <c r="O6524" t="s">
        <v>66</v>
      </c>
      <c r="P6524" t="s">
        <v>45</v>
      </c>
      <c r="Q6524" t="s">
        <v>7041</v>
      </c>
    </row>
    <row r="6525" spans="1:17" x14ac:dyDescent="0.25">
      <c r="A6525" t="s">
        <v>13172</v>
      </c>
      <c r="B6525" t="s">
        <v>44</v>
      </c>
      <c r="C6525">
        <v>4</v>
      </c>
      <c r="D6525" t="s">
        <v>18</v>
      </c>
      <c r="E6525" t="s">
        <v>33</v>
      </c>
      <c r="F6525" s="1">
        <v>0.58333333333333337</v>
      </c>
      <c r="G6525" t="s">
        <v>9202</v>
      </c>
      <c r="H6525" t="s">
        <v>38</v>
      </c>
      <c r="I6525">
        <v>60</v>
      </c>
      <c r="J6525">
        <v>60</v>
      </c>
      <c r="K6525" s="4">
        <v>1.1111100111111E+24</v>
      </c>
      <c r="L6525" t="s">
        <v>13173</v>
      </c>
      <c r="M6525" t="s">
        <v>24</v>
      </c>
      <c r="N6525" t="s">
        <v>13162</v>
      </c>
      <c r="O6525" t="s">
        <v>66</v>
      </c>
      <c r="P6525" t="s">
        <v>45</v>
      </c>
      <c r="Q6525" t="s">
        <v>7042</v>
      </c>
    </row>
    <row r="6526" spans="1:17" x14ac:dyDescent="0.25">
      <c r="A6526" t="s">
        <v>13172</v>
      </c>
      <c r="B6526" t="s">
        <v>243</v>
      </c>
      <c r="C6526">
        <v>1</v>
      </c>
      <c r="D6526" t="s">
        <v>18</v>
      </c>
      <c r="E6526" t="s">
        <v>42</v>
      </c>
      <c r="F6526" s="1">
        <v>0.41666666666666669</v>
      </c>
      <c r="G6526" t="s">
        <v>9229</v>
      </c>
      <c r="H6526" t="s">
        <v>38</v>
      </c>
      <c r="I6526">
        <v>60</v>
      </c>
      <c r="J6526">
        <v>60</v>
      </c>
      <c r="K6526" s="4">
        <v>1.1111100111111E+24</v>
      </c>
      <c r="L6526" t="s">
        <v>13173</v>
      </c>
      <c r="M6526" t="s">
        <v>24</v>
      </c>
      <c r="N6526" t="s">
        <v>13162</v>
      </c>
      <c r="O6526" t="s">
        <v>66</v>
      </c>
      <c r="P6526" t="s">
        <v>45</v>
      </c>
      <c r="Q6526" t="s">
        <v>7043</v>
      </c>
    </row>
    <row r="6527" spans="1:17" x14ac:dyDescent="0.25">
      <c r="A6527" t="s">
        <v>13172</v>
      </c>
      <c r="B6527" t="s">
        <v>243</v>
      </c>
      <c r="C6527">
        <v>2</v>
      </c>
      <c r="D6527" t="s">
        <v>18</v>
      </c>
      <c r="E6527" t="s">
        <v>42</v>
      </c>
      <c r="F6527" s="1">
        <v>0.45833333333333331</v>
      </c>
      <c r="G6527" t="s">
        <v>9197</v>
      </c>
      <c r="H6527" t="s">
        <v>38</v>
      </c>
      <c r="I6527">
        <v>60</v>
      </c>
      <c r="J6527">
        <v>60</v>
      </c>
      <c r="K6527" s="4">
        <v>1.1111100111111E+24</v>
      </c>
      <c r="L6527" t="s">
        <v>13173</v>
      </c>
      <c r="M6527" t="s">
        <v>24</v>
      </c>
      <c r="N6527" t="s">
        <v>13162</v>
      </c>
      <c r="O6527" t="s">
        <v>66</v>
      </c>
      <c r="P6527" t="s">
        <v>45</v>
      </c>
      <c r="Q6527" t="s">
        <v>7044</v>
      </c>
    </row>
    <row r="6528" spans="1:17" x14ac:dyDescent="0.25">
      <c r="A6528" t="s">
        <v>13172</v>
      </c>
      <c r="B6528" t="s">
        <v>243</v>
      </c>
      <c r="C6528">
        <v>3</v>
      </c>
      <c r="D6528" t="s">
        <v>18</v>
      </c>
      <c r="E6528" t="s">
        <v>37</v>
      </c>
      <c r="F6528" s="1">
        <v>0.375</v>
      </c>
      <c r="G6528" t="s">
        <v>9208</v>
      </c>
      <c r="H6528" t="s">
        <v>38</v>
      </c>
      <c r="I6528">
        <v>60</v>
      </c>
      <c r="J6528">
        <v>32</v>
      </c>
      <c r="K6528" s="4">
        <v>1.1111100111111E+24</v>
      </c>
      <c r="L6528" t="s">
        <v>13173</v>
      </c>
      <c r="M6528" t="s">
        <v>24</v>
      </c>
      <c r="N6528" t="s">
        <v>13162</v>
      </c>
      <c r="O6528" t="s">
        <v>66</v>
      </c>
      <c r="P6528" t="s">
        <v>45</v>
      </c>
      <c r="Q6528" t="s">
        <v>7045</v>
      </c>
    </row>
    <row r="6529" spans="1:17" x14ac:dyDescent="0.25">
      <c r="A6529" t="s">
        <v>13172</v>
      </c>
      <c r="B6529" t="s">
        <v>243</v>
      </c>
      <c r="C6529">
        <v>4</v>
      </c>
      <c r="D6529" t="s">
        <v>18</v>
      </c>
      <c r="E6529" t="s">
        <v>37</v>
      </c>
      <c r="F6529" s="1">
        <v>0.45833333333333331</v>
      </c>
      <c r="G6529" t="s">
        <v>9247</v>
      </c>
      <c r="H6529" t="s">
        <v>38</v>
      </c>
      <c r="I6529">
        <v>60</v>
      </c>
      <c r="J6529">
        <v>60</v>
      </c>
      <c r="K6529" s="4">
        <v>1.1111100111111E+24</v>
      </c>
      <c r="L6529" t="s">
        <v>13173</v>
      </c>
      <c r="M6529" t="s">
        <v>24</v>
      </c>
      <c r="N6529" t="s">
        <v>13162</v>
      </c>
      <c r="O6529" t="s">
        <v>66</v>
      </c>
      <c r="P6529" t="s">
        <v>45</v>
      </c>
      <c r="Q6529" t="s">
        <v>7046</v>
      </c>
    </row>
    <row r="6530" spans="1:17" x14ac:dyDescent="0.25">
      <c r="A6530" t="s">
        <v>13177</v>
      </c>
      <c r="B6530" t="s">
        <v>17</v>
      </c>
      <c r="C6530">
        <v>1</v>
      </c>
      <c r="D6530" t="s">
        <v>18</v>
      </c>
      <c r="E6530" t="s">
        <v>33</v>
      </c>
      <c r="F6530" s="1">
        <v>0.5</v>
      </c>
      <c r="G6530" t="s">
        <v>9174</v>
      </c>
      <c r="H6530" t="s">
        <v>13178</v>
      </c>
      <c r="I6530">
        <v>120</v>
      </c>
      <c r="J6530">
        <v>186</v>
      </c>
      <c r="K6530" s="4">
        <v>1.1111110001111099E+44</v>
      </c>
      <c r="L6530" t="s">
        <v>13179</v>
      </c>
      <c r="M6530" t="s">
        <v>24</v>
      </c>
      <c r="N6530" t="s">
        <v>13162</v>
      </c>
      <c r="O6530" t="s">
        <v>25</v>
      </c>
      <c r="P6530" t="s">
        <v>20</v>
      </c>
      <c r="Q6530" t="s">
        <v>7049</v>
      </c>
    </row>
    <row r="6531" spans="1:17" x14ac:dyDescent="0.25">
      <c r="A6531" t="s">
        <v>13177</v>
      </c>
      <c r="B6531" t="s">
        <v>36</v>
      </c>
      <c r="C6531">
        <v>1</v>
      </c>
      <c r="D6531" t="s">
        <v>18</v>
      </c>
      <c r="E6531" t="s">
        <v>33</v>
      </c>
      <c r="F6531" s="1">
        <v>0.77083333333333337</v>
      </c>
      <c r="G6531" t="s">
        <v>9138</v>
      </c>
      <c r="H6531" t="s">
        <v>38</v>
      </c>
      <c r="I6531">
        <v>120</v>
      </c>
      <c r="J6531">
        <v>186</v>
      </c>
      <c r="K6531" s="4">
        <v>9.9999999999999998E+37</v>
      </c>
      <c r="L6531" t="s">
        <v>38</v>
      </c>
      <c r="M6531" t="s">
        <v>24</v>
      </c>
      <c r="N6531" t="s">
        <v>13162</v>
      </c>
      <c r="O6531" t="s">
        <v>25</v>
      </c>
      <c r="P6531" t="s">
        <v>39</v>
      </c>
      <c r="Q6531" t="s">
        <v>7050</v>
      </c>
    </row>
    <row r="6532" spans="1:17" x14ac:dyDescent="0.25">
      <c r="A6532" t="s">
        <v>13180</v>
      </c>
      <c r="B6532" t="s">
        <v>163</v>
      </c>
      <c r="C6532">
        <v>1</v>
      </c>
      <c r="D6532" t="s">
        <v>18</v>
      </c>
      <c r="E6532" t="s">
        <v>29</v>
      </c>
      <c r="F6532" s="1">
        <v>0.375</v>
      </c>
      <c r="G6532" t="s">
        <v>9239</v>
      </c>
      <c r="H6532" t="s">
        <v>7051</v>
      </c>
      <c r="I6532">
        <v>120</v>
      </c>
      <c r="J6532">
        <v>173</v>
      </c>
      <c r="K6532" s="4">
        <v>1.10000001E+42</v>
      </c>
      <c r="L6532" t="s">
        <v>13181</v>
      </c>
      <c r="M6532" t="s">
        <v>24</v>
      </c>
      <c r="N6532" t="s">
        <v>13162</v>
      </c>
      <c r="O6532" t="s">
        <v>25</v>
      </c>
      <c r="P6532" t="s">
        <v>9205</v>
      </c>
      <c r="Q6532" t="s">
        <v>7052</v>
      </c>
    </row>
    <row r="6533" spans="1:17" x14ac:dyDescent="0.25">
      <c r="A6533" t="s">
        <v>13180</v>
      </c>
      <c r="B6533" t="s">
        <v>7053</v>
      </c>
      <c r="C6533">
        <v>1</v>
      </c>
      <c r="D6533" t="s">
        <v>18</v>
      </c>
      <c r="E6533" t="s">
        <v>37</v>
      </c>
      <c r="F6533" s="1">
        <v>0.375</v>
      </c>
      <c r="G6533" t="s">
        <v>9282</v>
      </c>
      <c r="H6533" t="s">
        <v>7051</v>
      </c>
      <c r="I6533">
        <v>120</v>
      </c>
      <c r="J6533">
        <v>173</v>
      </c>
      <c r="K6533" s="4">
        <v>1.1000000000000001E+39</v>
      </c>
      <c r="L6533" t="s">
        <v>13181</v>
      </c>
      <c r="M6533" t="s">
        <v>24</v>
      </c>
      <c r="N6533" t="s">
        <v>13162</v>
      </c>
      <c r="O6533" t="s">
        <v>25</v>
      </c>
      <c r="P6533" t="s">
        <v>9205</v>
      </c>
      <c r="Q6533" t="s">
        <v>7054</v>
      </c>
    </row>
    <row r="6534" spans="1:17" x14ac:dyDescent="0.25">
      <c r="A6534" t="s">
        <v>13180</v>
      </c>
      <c r="B6534" t="s">
        <v>17</v>
      </c>
      <c r="C6534">
        <v>1</v>
      </c>
      <c r="D6534" t="s">
        <v>18</v>
      </c>
      <c r="E6534" t="s">
        <v>42</v>
      </c>
      <c r="F6534" s="1">
        <v>0.58333333333333337</v>
      </c>
      <c r="G6534" t="s">
        <v>9139</v>
      </c>
      <c r="H6534" t="s">
        <v>7051</v>
      </c>
      <c r="I6534">
        <v>120</v>
      </c>
      <c r="J6534">
        <v>171</v>
      </c>
      <c r="K6534" s="4">
        <v>1.1111110001111099E+44</v>
      </c>
      <c r="L6534" t="s">
        <v>13181</v>
      </c>
      <c r="M6534" t="s">
        <v>24</v>
      </c>
      <c r="N6534" t="s">
        <v>13162</v>
      </c>
      <c r="O6534" t="s">
        <v>25</v>
      </c>
      <c r="P6534" t="s">
        <v>20</v>
      </c>
      <c r="Q6534" t="s">
        <v>7055</v>
      </c>
    </row>
    <row r="6535" spans="1:17" x14ac:dyDescent="0.25">
      <c r="A6535" t="s">
        <v>13182</v>
      </c>
      <c r="B6535" t="s">
        <v>17</v>
      </c>
      <c r="C6535">
        <v>1</v>
      </c>
      <c r="D6535" t="s">
        <v>18</v>
      </c>
      <c r="E6535" t="s">
        <v>19</v>
      </c>
      <c r="F6535" s="1">
        <v>0.625</v>
      </c>
      <c r="G6535" t="s">
        <v>9139</v>
      </c>
      <c r="H6535" t="s">
        <v>7056</v>
      </c>
      <c r="I6535">
        <v>120</v>
      </c>
      <c r="J6535">
        <v>107</v>
      </c>
      <c r="K6535" s="4">
        <v>1.1111100111111E+24</v>
      </c>
      <c r="L6535" t="s">
        <v>13183</v>
      </c>
      <c r="M6535" t="s">
        <v>24</v>
      </c>
      <c r="N6535" t="s">
        <v>13162</v>
      </c>
      <c r="O6535" t="s">
        <v>66</v>
      </c>
      <c r="P6535" t="s">
        <v>20</v>
      </c>
      <c r="Q6535" t="s">
        <v>7057</v>
      </c>
    </row>
    <row r="6536" spans="1:17" x14ac:dyDescent="0.25">
      <c r="A6536" t="s">
        <v>13184</v>
      </c>
      <c r="B6536" t="s">
        <v>17</v>
      </c>
      <c r="C6536">
        <v>1</v>
      </c>
      <c r="D6536" t="s">
        <v>18</v>
      </c>
      <c r="E6536" t="s">
        <v>42</v>
      </c>
      <c r="F6536" s="1">
        <v>0.45833333333333331</v>
      </c>
      <c r="G6536" t="s">
        <v>9174</v>
      </c>
      <c r="H6536" t="s">
        <v>7058</v>
      </c>
      <c r="I6536">
        <v>120</v>
      </c>
      <c r="J6536">
        <v>139</v>
      </c>
      <c r="K6536" s="4">
        <v>1.1111110001111099E+44</v>
      </c>
      <c r="L6536" t="s">
        <v>13185</v>
      </c>
      <c r="M6536" t="s">
        <v>24</v>
      </c>
      <c r="N6536" t="s">
        <v>13162</v>
      </c>
      <c r="O6536" t="s">
        <v>25</v>
      </c>
      <c r="P6536" t="s">
        <v>20</v>
      </c>
      <c r="Q6536" t="s">
        <v>7059</v>
      </c>
    </row>
    <row r="6537" spans="1:17" x14ac:dyDescent="0.25">
      <c r="A6537" t="s">
        <v>13186</v>
      </c>
      <c r="B6537" t="s">
        <v>17</v>
      </c>
      <c r="C6537">
        <v>1</v>
      </c>
      <c r="D6537" t="s">
        <v>18</v>
      </c>
      <c r="E6537" t="s">
        <v>19</v>
      </c>
      <c r="F6537" s="1">
        <v>0.45833333333333331</v>
      </c>
      <c r="G6537" t="s">
        <v>9166</v>
      </c>
      <c r="H6537" t="s">
        <v>13187</v>
      </c>
      <c r="I6537">
        <v>120</v>
      </c>
      <c r="J6537">
        <v>54</v>
      </c>
      <c r="K6537" s="4">
        <v>1.111110011111E+24</v>
      </c>
      <c r="L6537" t="s">
        <v>13188</v>
      </c>
      <c r="M6537" t="s">
        <v>24</v>
      </c>
      <c r="N6537" t="s">
        <v>13162</v>
      </c>
      <c r="O6537" t="s">
        <v>66</v>
      </c>
      <c r="P6537" t="s">
        <v>20</v>
      </c>
      <c r="Q6537" t="s">
        <v>7061</v>
      </c>
    </row>
    <row r="6538" spans="1:17" x14ac:dyDescent="0.25">
      <c r="A6538" t="s">
        <v>13186</v>
      </c>
      <c r="B6538" t="s">
        <v>44</v>
      </c>
      <c r="C6538">
        <v>1</v>
      </c>
      <c r="D6538" t="s">
        <v>18</v>
      </c>
      <c r="E6538" t="s">
        <v>29</v>
      </c>
      <c r="F6538" s="1">
        <v>0.5</v>
      </c>
      <c r="G6538" t="s">
        <v>13189</v>
      </c>
      <c r="H6538" t="s">
        <v>38</v>
      </c>
      <c r="I6538">
        <v>180</v>
      </c>
      <c r="J6538">
        <v>54</v>
      </c>
      <c r="K6538" s="4">
        <v>100000000000</v>
      </c>
      <c r="L6538" t="s">
        <v>13188</v>
      </c>
      <c r="M6538" t="s">
        <v>24</v>
      </c>
      <c r="N6538" t="s">
        <v>13162</v>
      </c>
      <c r="O6538" t="s">
        <v>66</v>
      </c>
      <c r="P6538" t="s">
        <v>45</v>
      </c>
      <c r="Q6538" t="s">
        <v>7062</v>
      </c>
    </row>
    <row r="6539" spans="1:17" x14ac:dyDescent="0.25">
      <c r="A6539" t="s">
        <v>13190</v>
      </c>
      <c r="B6539" t="s">
        <v>17</v>
      </c>
      <c r="C6539">
        <v>1</v>
      </c>
      <c r="D6539" t="s">
        <v>18</v>
      </c>
      <c r="E6539" t="s">
        <v>37</v>
      </c>
      <c r="F6539" s="1">
        <v>0.54166666666666663</v>
      </c>
      <c r="G6539" t="s">
        <v>9162</v>
      </c>
      <c r="H6539" t="s">
        <v>7063</v>
      </c>
      <c r="I6539">
        <v>120</v>
      </c>
      <c r="J6539">
        <v>170</v>
      </c>
      <c r="K6539" s="4">
        <v>1.1111100111111E+24</v>
      </c>
      <c r="L6539" t="s">
        <v>38</v>
      </c>
      <c r="M6539" t="s">
        <v>24</v>
      </c>
      <c r="N6539" t="s">
        <v>13162</v>
      </c>
      <c r="O6539" t="s">
        <v>66</v>
      </c>
      <c r="P6539" t="s">
        <v>20</v>
      </c>
      <c r="Q6539" t="s">
        <v>7064</v>
      </c>
    </row>
    <row r="6540" spans="1:17" x14ac:dyDescent="0.25">
      <c r="A6540" t="s">
        <v>13190</v>
      </c>
      <c r="B6540" t="s">
        <v>36</v>
      </c>
      <c r="C6540">
        <v>1</v>
      </c>
      <c r="D6540" t="s">
        <v>18</v>
      </c>
      <c r="E6540" t="s">
        <v>42</v>
      </c>
      <c r="F6540" s="1">
        <v>0.77083333333333337</v>
      </c>
      <c r="G6540" t="s">
        <v>13191</v>
      </c>
      <c r="H6540" t="s">
        <v>7065</v>
      </c>
      <c r="I6540">
        <v>60</v>
      </c>
      <c r="J6540">
        <v>174</v>
      </c>
      <c r="K6540" s="4">
        <v>100000000000000</v>
      </c>
      <c r="L6540" t="s">
        <v>38</v>
      </c>
      <c r="M6540" t="s">
        <v>24</v>
      </c>
      <c r="N6540" t="s">
        <v>13162</v>
      </c>
      <c r="O6540" t="s">
        <v>66</v>
      </c>
      <c r="P6540" t="s">
        <v>39</v>
      </c>
      <c r="Q6540" t="s">
        <v>7066</v>
      </c>
    </row>
    <row r="6541" spans="1:17" x14ac:dyDescent="0.25">
      <c r="A6541" t="s">
        <v>13192</v>
      </c>
      <c r="B6541" t="s">
        <v>17</v>
      </c>
      <c r="C6541">
        <v>1</v>
      </c>
      <c r="D6541" t="s">
        <v>18</v>
      </c>
      <c r="E6541" t="s">
        <v>19</v>
      </c>
      <c r="F6541" s="1">
        <v>0.625</v>
      </c>
      <c r="G6541" t="s">
        <v>9239</v>
      </c>
      <c r="H6541" t="s">
        <v>7067</v>
      </c>
      <c r="I6541">
        <v>120</v>
      </c>
      <c r="J6541">
        <v>68</v>
      </c>
      <c r="K6541" s="4">
        <v>1.1111010001111099E+44</v>
      </c>
      <c r="L6541" t="s">
        <v>13193</v>
      </c>
      <c r="M6541" t="s">
        <v>24</v>
      </c>
      <c r="N6541" t="s">
        <v>13162</v>
      </c>
      <c r="O6541" t="s">
        <v>25</v>
      </c>
      <c r="P6541" t="s">
        <v>20</v>
      </c>
      <c r="Q6541" t="s">
        <v>7068</v>
      </c>
    </row>
    <row r="6542" spans="1:17" x14ac:dyDescent="0.25">
      <c r="A6542" t="s">
        <v>13192</v>
      </c>
      <c r="B6542" t="s">
        <v>28</v>
      </c>
      <c r="C6542">
        <v>1</v>
      </c>
      <c r="D6542" t="s">
        <v>18</v>
      </c>
      <c r="E6542" t="s">
        <v>33</v>
      </c>
      <c r="F6542" s="1">
        <v>0.45833333333333331</v>
      </c>
      <c r="G6542" t="s">
        <v>9267</v>
      </c>
      <c r="H6542" t="s">
        <v>7067</v>
      </c>
      <c r="I6542">
        <v>60</v>
      </c>
      <c r="J6542">
        <v>68</v>
      </c>
      <c r="K6542" s="4">
        <v>1.1111110001111099E+44</v>
      </c>
      <c r="L6542" t="s">
        <v>13193</v>
      </c>
      <c r="M6542" t="s">
        <v>24</v>
      </c>
      <c r="N6542" t="s">
        <v>13162</v>
      </c>
      <c r="O6542" t="s">
        <v>25</v>
      </c>
      <c r="P6542" t="s">
        <v>20</v>
      </c>
      <c r="Q6542" t="s">
        <v>7069</v>
      </c>
    </row>
    <row r="6543" spans="1:17" x14ac:dyDescent="0.25">
      <c r="A6543" t="s">
        <v>13194</v>
      </c>
      <c r="B6543" t="s">
        <v>391</v>
      </c>
      <c r="C6543" t="s">
        <v>411</v>
      </c>
      <c r="D6543" t="s">
        <v>18</v>
      </c>
      <c r="E6543" t="s">
        <v>29</v>
      </c>
      <c r="F6543" s="1">
        <v>0.45833333333333331</v>
      </c>
      <c r="G6543" t="s">
        <v>13195</v>
      </c>
      <c r="H6543" t="s">
        <v>7070</v>
      </c>
      <c r="I6543">
        <v>60</v>
      </c>
      <c r="J6543">
        <v>33</v>
      </c>
      <c r="K6543" s="4">
        <v>1E+20</v>
      </c>
      <c r="L6543" t="s">
        <v>38</v>
      </c>
      <c r="M6543" t="s">
        <v>24</v>
      </c>
      <c r="N6543" t="s">
        <v>13162</v>
      </c>
      <c r="O6543" t="s">
        <v>66</v>
      </c>
      <c r="P6543" t="s">
        <v>9372</v>
      </c>
      <c r="Q6543" t="s">
        <v>7071</v>
      </c>
    </row>
    <row r="6544" spans="1:17" x14ac:dyDescent="0.25">
      <c r="A6544" t="s">
        <v>13194</v>
      </c>
      <c r="B6544" t="s">
        <v>391</v>
      </c>
      <c r="C6544" t="s">
        <v>413</v>
      </c>
      <c r="D6544" t="s">
        <v>18</v>
      </c>
      <c r="E6544" t="s">
        <v>29</v>
      </c>
      <c r="F6544" s="1">
        <v>0.625</v>
      </c>
      <c r="G6544" t="s">
        <v>13195</v>
      </c>
      <c r="H6544" t="s">
        <v>7070</v>
      </c>
      <c r="I6544">
        <v>60</v>
      </c>
      <c r="J6544">
        <v>33</v>
      </c>
      <c r="K6544" s="4">
        <v>1E+19</v>
      </c>
      <c r="L6544" t="s">
        <v>38</v>
      </c>
      <c r="M6544" t="s">
        <v>24</v>
      </c>
      <c r="N6544" t="s">
        <v>13162</v>
      </c>
      <c r="O6544" t="s">
        <v>66</v>
      </c>
      <c r="P6544" t="s">
        <v>9372</v>
      </c>
      <c r="Q6544" t="s">
        <v>7071</v>
      </c>
    </row>
    <row r="6545" spans="1:17" x14ac:dyDescent="0.25">
      <c r="A6545" t="s">
        <v>13194</v>
      </c>
      <c r="B6545" t="s">
        <v>3402</v>
      </c>
      <c r="C6545" t="s">
        <v>411</v>
      </c>
      <c r="D6545" t="s">
        <v>18</v>
      </c>
      <c r="E6545" t="s">
        <v>42</v>
      </c>
      <c r="F6545" s="1">
        <v>0.45833333333333331</v>
      </c>
      <c r="G6545" t="s">
        <v>13195</v>
      </c>
      <c r="H6545" t="s">
        <v>7070</v>
      </c>
      <c r="I6545">
        <v>120</v>
      </c>
      <c r="J6545">
        <v>33</v>
      </c>
      <c r="K6545" s="4">
        <v>1E+20</v>
      </c>
      <c r="L6545" t="s">
        <v>38</v>
      </c>
      <c r="M6545" t="s">
        <v>24</v>
      </c>
      <c r="N6545" t="s">
        <v>13162</v>
      </c>
      <c r="O6545" t="s">
        <v>66</v>
      </c>
      <c r="P6545" t="s">
        <v>9372</v>
      </c>
      <c r="Q6545" t="s">
        <v>7072</v>
      </c>
    </row>
    <row r="6546" spans="1:17" x14ac:dyDescent="0.25">
      <c r="A6546" t="s">
        <v>13194</v>
      </c>
      <c r="B6546" t="s">
        <v>3402</v>
      </c>
      <c r="C6546" t="s">
        <v>413</v>
      </c>
      <c r="D6546" t="s">
        <v>18</v>
      </c>
      <c r="E6546" t="s">
        <v>42</v>
      </c>
      <c r="F6546" s="1">
        <v>0.625</v>
      </c>
      <c r="G6546" t="s">
        <v>13195</v>
      </c>
      <c r="H6546" t="s">
        <v>7070</v>
      </c>
      <c r="I6546">
        <v>60</v>
      </c>
      <c r="J6546">
        <v>33</v>
      </c>
      <c r="K6546" s="4">
        <v>1E+19</v>
      </c>
      <c r="L6546" t="s">
        <v>38</v>
      </c>
      <c r="M6546" t="s">
        <v>24</v>
      </c>
      <c r="N6546" t="s">
        <v>13162</v>
      </c>
      <c r="O6546" t="s">
        <v>66</v>
      </c>
      <c r="P6546" t="s">
        <v>9372</v>
      </c>
      <c r="Q6546" t="s">
        <v>7072</v>
      </c>
    </row>
    <row r="6547" spans="1:17" x14ac:dyDescent="0.25">
      <c r="A6547" t="s">
        <v>13194</v>
      </c>
      <c r="B6547" t="s">
        <v>17</v>
      </c>
      <c r="C6547">
        <v>1</v>
      </c>
      <c r="D6547" t="s">
        <v>18</v>
      </c>
      <c r="E6547" t="s">
        <v>29</v>
      </c>
      <c r="F6547" s="1">
        <v>0.45833333333333331</v>
      </c>
      <c r="G6547" t="s">
        <v>9194</v>
      </c>
      <c r="H6547" t="s">
        <v>7070</v>
      </c>
      <c r="I6547">
        <v>60</v>
      </c>
      <c r="J6547">
        <v>33</v>
      </c>
      <c r="K6547" s="4">
        <v>1.1110100111111E+24</v>
      </c>
      <c r="L6547" t="s">
        <v>13196</v>
      </c>
      <c r="M6547" t="s">
        <v>24</v>
      </c>
      <c r="N6547" t="s">
        <v>13162</v>
      </c>
      <c r="O6547" t="s">
        <v>66</v>
      </c>
      <c r="P6547" t="s">
        <v>20</v>
      </c>
      <c r="Q6547" t="s">
        <v>7073</v>
      </c>
    </row>
    <row r="6548" spans="1:17" x14ac:dyDescent="0.25">
      <c r="A6548" t="s">
        <v>13194</v>
      </c>
      <c r="B6548" t="s">
        <v>28</v>
      </c>
      <c r="C6548">
        <v>1</v>
      </c>
      <c r="D6548" t="s">
        <v>18</v>
      </c>
      <c r="E6548" t="s">
        <v>42</v>
      </c>
      <c r="F6548" s="1">
        <v>0.45833333333333331</v>
      </c>
      <c r="G6548" t="s">
        <v>9247</v>
      </c>
      <c r="H6548" t="s">
        <v>7070</v>
      </c>
      <c r="I6548">
        <v>120</v>
      </c>
      <c r="J6548">
        <v>33</v>
      </c>
      <c r="K6548" s="4">
        <v>1.1110100111111E+24</v>
      </c>
      <c r="L6548" t="s">
        <v>13196</v>
      </c>
      <c r="M6548" t="s">
        <v>24</v>
      </c>
      <c r="N6548" t="s">
        <v>13162</v>
      </c>
      <c r="O6548" t="s">
        <v>66</v>
      </c>
      <c r="P6548" t="s">
        <v>20</v>
      </c>
      <c r="Q6548" t="s">
        <v>7074</v>
      </c>
    </row>
    <row r="6549" spans="1:17" x14ac:dyDescent="0.25">
      <c r="A6549" t="s">
        <v>13197</v>
      </c>
      <c r="B6549" t="s">
        <v>17</v>
      </c>
      <c r="C6549">
        <v>1</v>
      </c>
      <c r="D6549" t="s">
        <v>18</v>
      </c>
      <c r="E6549" t="s">
        <v>19</v>
      </c>
      <c r="F6549" s="1">
        <v>0.375</v>
      </c>
      <c r="G6549" t="s">
        <v>13198</v>
      </c>
      <c r="H6549" t="s">
        <v>13199</v>
      </c>
      <c r="I6549">
        <v>180</v>
      </c>
      <c r="J6549">
        <v>10</v>
      </c>
      <c r="K6549" s="4">
        <v>1.1111100111111E+24</v>
      </c>
      <c r="L6549" t="s">
        <v>13126</v>
      </c>
      <c r="M6549" t="s">
        <v>24</v>
      </c>
      <c r="N6549" t="s">
        <v>13162</v>
      </c>
      <c r="O6549" t="s">
        <v>66</v>
      </c>
      <c r="P6549" t="s">
        <v>20</v>
      </c>
      <c r="Q6549" t="s">
        <v>7075</v>
      </c>
    </row>
    <row r="6550" spans="1:17" x14ac:dyDescent="0.25">
      <c r="A6550" t="s">
        <v>13200</v>
      </c>
      <c r="B6550" t="s">
        <v>17</v>
      </c>
      <c r="C6550">
        <v>1</v>
      </c>
      <c r="D6550" t="s">
        <v>18</v>
      </c>
      <c r="E6550" t="s">
        <v>29</v>
      </c>
      <c r="F6550" s="1">
        <v>0.41666666666666669</v>
      </c>
      <c r="G6550" t="s">
        <v>9174</v>
      </c>
      <c r="H6550" t="s">
        <v>6941</v>
      </c>
      <c r="I6550">
        <v>60</v>
      </c>
      <c r="J6550">
        <v>132</v>
      </c>
      <c r="K6550" s="4">
        <v>1.1111010001111099E+44</v>
      </c>
      <c r="L6550" t="s">
        <v>13201</v>
      </c>
      <c r="M6550" t="s">
        <v>24</v>
      </c>
      <c r="N6550" t="s">
        <v>13162</v>
      </c>
      <c r="O6550" t="s">
        <v>25</v>
      </c>
      <c r="P6550" t="s">
        <v>20</v>
      </c>
      <c r="Q6550" t="s">
        <v>7076</v>
      </c>
    </row>
    <row r="6551" spans="1:17" x14ac:dyDescent="0.25">
      <c r="A6551" t="s">
        <v>13200</v>
      </c>
      <c r="B6551" t="s">
        <v>28</v>
      </c>
      <c r="C6551">
        <v>1</v>
      </c>
      <c r="D6551" t="s">
        <v>18</v>
      </c>
      <c r="E6551" t="s">
        <v>42</v>
      </c>
      <c r="F6551" s="1">
        <v>0.45833333333333331</v>
      </c>
      <c r="G6551" t="s">
        <v>9267</v>
      </c>
      <c r="H6551" t="s">
        <v>6941</v>
      </c>
      <c r="I6551">
        <v>60</v>
      </c>
      <c r="J6551">
        <v>132</v>
      </c>
      <c r="K6551" s="4">
        <v>1.1111110001111099E+44</v>
      </c>
      <c r="L6551" t="s">
        <v>13201</v>
      </c>
      <c r="M6551" t="s">
        <v>24</v>
      </c>
      <c r="N6551" t="s">
        <v>13162</v>
      </c>
      <c r="O6551" t="s">
        <v>25</v>
      </c>
      <c r="P6551" t="s">
        <v>20</v>
      </c>
      <c r="Q6551" t="s">
        <v>7077</v>
      </c>
    </row>
    <row r="6552" spans="1:17" x14ac:dyDescent="0.25">
      <c r="A6552" t="s">
        <v>13202</v>
      </c>
      <c r="B6552" t="s">
        <v>17</v>
      </c>
      <c r="C6552">
        <v>1</v>
      </c>
      <c r="D6552" t="s">
        <v>18</v>
      </c>
      <c r="E6552" t="s">
        <v>42</v>
      </c>
      <c r="F6552" s="1">
        <v>0.45833333333333331</v>
      </c>
      <c r="G6552" t="s">
        <v>9358</v>
      </c>
      <c r="H6552" t="s">
        <v>7078</v>
      </c>
      <c r="I6552">
        <v>120</v>
      </c>
      <c r="J6552">
        <v>68</v>
      </c>
      <c r="K6552" s="4">
        <v>1.1111100111111E+24</v>
      </c>
      <c r="L6552" t="s">
        <v>13203</v>
      </c>
      <c r="M6552" t="s">
        <v>24</v>
      </c>
      <c r="N6552" t="s">
        <v>13162</v>
      </c>
      <c r="O6552" t="s">
        <v>66</v>
      </c>
      <c r="P6552" t="s">
        <v>20</v>
      </c>
      <c r="Q6552" t="s">
        <v>7079</v>
      </c>
    </row>
    <row r="6553" spans="1:17" x14ac:dyDescent="0.25">
      <c r="A6553" t="s">
        <v>13202</v>
      </c>
      <c r="B6553" t="s">
        <v>36</v>
      </c>
      <c r="C6553">
        <v>1</v>
      </c>
      <c r="D6553" t="s">
        <v>18</v>
      </c>
      <c r="E6553" t="s">
        <v>29</v>
      </c>
      <c r="F6553" s="1">
        <v>0.79166666666666663</v>
      </c>
      <c r="G6553" t="s">
        <v>13195</v>
      </c>
      <c r="H6553" t="s">
        <v>38</v>
      </c>
      <c r="I6553">
        <v>60</v>
      </c>
      <c r="J6553">
        <v>0</v>
      </c>
      <c r="K6553" s="4">
        <v>1E+19</v>
      </c>
      <c r="L6553" t="s">
        <v>13203</v>
      </c>
      <c r="M6553" t="s">
        <v>24</v>
      </c>
      <c r="N6553" t="s">
        <v>13162</v>
      </c>
      <c r="O6553" t="s">
        <v>66</v>
      </c>
      <c r="P6553" t="s">
        <v>39</v>
      </c>
      <c r="Q6553" t="s">
        <v>7080</v>
      </c>
    </row>
    <row r="6554" spans="1:17" x14ac:dyDescent="0.25">
      <c r="A6554" t="s">
        <v>13202</v>
      </c>
      <c r="B6554" t="s">
        <v>36</v>
      </c>
      <c r="C6554">
        <v>2</v>
      </c>
      <c r="D6554" t="s">
        <v>18</v>
      </c>
      <c r="E6554" t="s">
        <v>29</v>
      </c>
      <c r="F6554" s="1">
        <v>0.83333333333333337</v>
      </c>
      <c r="G6554" t="s">
        <v>13195</v>
      </c>
      <c r="H6554" t="s">
        <v>38</v>
      </c>
      <c r="I6554">
        <v>60</v>
      </c>
      <c r="J6554">
        <v>0</v>
      </c>
      <c r="K6554" s="4">
        <v>1E+19</v>
      </c>
      <c r="L6554" t="s">
        <v>13203</v>
      </c>
      <c r="M6554" t="s">
        <v>24</v>
      </c>
      <c r="N6554" t="s">
        <v>13162</v>
      </c>
      <c r="O6554" t="s">
        <v>66</v>
      </c>
      <c r="P6554" t="s">
        <v>39</v>
      </c>
      <c r="Q6554" t="s">
        <v>7081</v>
      </c>
    </row>
    <row r="6555" spans="1:17" x14ac:dyDescent="0.25">
      <c r="A6555" t="s">
        <v>13202</v>
      </c>
      <c r="B6555" t="s">
        <v>41</v>
      </c>
      <c r="C6555">
        <v>1</v>
      </c>
      <c r="D6555" t="s">
        <v>18</v>
      </c>
      <c r="E6555" t="s">
        <v>29</v>
      </c>
      <c r="F6555" s="1">
        <v>0.79166666666666663</v>
      </c>
      <c r="G6555" t="s">
        <v>13195</v>
      </c>
      <c r="H6555" t="s">
        <v>38</v>
      </c>
      <c r="I6555">
        <v>60</v>
      </c>
      <c r="J6555">
        <v>0</v>
      </c>
      <c r="K6555" s="4">
        <v>100000000000</v>
      </c>
      <c r="L6555" t="s">
        <v>13203</v>
      </c>
      <c r="M6555" t="s">
        <v>24</v>
      </c>
      <c r="N6555" t="s">
        <v>13162</v>
      </c>
      <c r="O6555" t="s">
        <v>66</v>
      </c>
      <c r="P6555" t="s">
        <v>39</v>
      </c>
      <c r="Q6555" t="s">
        <v>7082</v>
      </c>
    </row>
    <row r="6556" spans="1:17" x14ac:dyDescent="0.25">
      <c r="A6556" t="s">
        <v>13202</v>
      </c>
      <c r="B6556" t="s">
        <v>41</v>
      </c>
      <c r="C6556">
        <v>2</v>
      </c>
      <c r="D6556" t="s">
        <v>18</v>
      </c>
      <c r="E6556" t="s">
        <v>29</v>
      </c>
      <c r="F6556" s="1">
        <v>0.83333333333333337</v>
      </c>
      <c r="G6556" t="s">
        <v>13195</v>
      </c>
      <c r="H6556" t="s">
        <v>38</v>
      </c>
      <c r="I6556">
        <v>60</v>
      </c>
      <c r="J6556">
        <v>0</v>
      </c>
      <c r="K6556" s="4">
        <v>100000000000</v>
      </c>
      <c r="L6556" t="s">
        <v>13203</v>
      </c>
      <c r="M6556" t="s">
        <v>24</v>
      </c>
      <c r="N6556" t="s">
        <v>13162</v>
      </c>
      <c r="O6556" t="s">
        <v>66</v>
      </c>
      <c r="P6556" t="s">
        <v>39</v>
      </c>
      <c r="Q6556" t="s">
        <v>7083</v>
      </c>
    </row>
    <row r="6557" spans="1:17" x14ac:dyDescent="0.25">
      <c r="A6557" t="s">
        <v>13204</v>
      </c>
      <c r="B6557" t="s">
        <v>17</v>
      </c>
      <c r="C6557">
        <v>1</v>
      </c>
      <c r="D6557" t="s">
        <v>18</v>
      </c>
      <c r="E6557" t="s">
        <v>37</v>
      </c>
      <c r="F6557" s="1">
        <v>0.5</v>
      </c>
      <c r="G6557" t="s">
        <v>13205</v>
      </c>
      <c r="H6557" t="s">
        <v>13206</v>
      </c>
      <c r="I6557">
        <v>120</v>
      </c>
      <c r="J6557">
        <v>35</v>
      </c>
      <c r="K6557" s="4">
        <v>1.11101100011111E+44</v>
      </c>
      <c r="L6557" t="s">
        <v>13207</v>
      </c>
      <c r="M6557" t="s">
        <v>24</v>
      </c>
      <c r="N6557" t="s">
        <v>13162</v>
      </c>
      <c r="O6557" t="s">
        <v>25</v>
      </c>
      <c r="P6557" t="s">
        <v>20</v>
      </c>
      <c r="Q6557" t="s">
        <v>7084</v>
      </c>
    </row>
    <row r="6558" spans="1:17" x14ac:dyDescent="0.25">
      <c r="A6558" t="s">
        <v>13208</v>
      </c>
      <c r="B6558" t="s">
        <v>17</v>
      </c>
      <c r="C6558">
        <v>1</v>
      </c>
      <c r="D6558" t="s">
        <v>18</v>
      </c>
      <c r="E6558" t="s">
        <v>29</v>
      </c>
      <c r="F6558" s="1">
        <v>0.5</v>
      </c>
      <c r="G6558" t="s">
        <v>13209</v>
      </c>
      <c r="H6558" t="s">
        <v>7048</v>
      </c>
      <c r="I6558">
        <v>120</v>
      </c>
      <c r="J6558">
        <v>22</v>
      </c>
      <c r="K6558" s="4">
        <v>1.1111010001111099E+44</v>
      </c>
      <c r="L6558" t="s">
        <v>13210</v>
      </c>
      <c r="M6558" t="s">
        <v>24</v>
      </c>
      <c r="N6558" t="s">
        <v>13162</v>
      </c>
      <c r="O6558" t="s">
        <v>25</v>
      </c>
      <c r="P6558" t="s">
        <v>20</v>
      </c>
      <c r="Q6558" t="s">
        <v>7085</v>
      </c>
    </row>
    <row r="6559" spans="1:17" x14ac:dyDescent="0.25">
      <c r="A6559" t="s">
        <v>13211</v>
      </c>
      <c r="B6559" t="s">
        <v>17</v>
      </c>
      <c r="C6559">
        <v>1</v>
      </c>
      <c r="D6559" t="s">
        <v>18</v>
      </c>
      <c r="E6559" t="s">
        <v>19</v>
      </c>
      <c r="F6559" s="1">
        <v>0.5</v>
      </c>
      <c r="G6559" t="s">
        <v>9239</v>
      </c>
      <c r="H6559" t="s">
        <v>13212</v>
      </c>
      <c r="I6559">
        <v>120</v>
      </c>
      <c r="J6559">
        <v>74</v>
      </c>
      <c r="K6559" s="4">
        <v>1.1111100111111E+24</v>
      </c>
      <c r="L6559" t="s">
        <v>13213</v>
      </c>
      <c r="M6559" t="s">
        <v>24</v>
      </c>
      <c r="N6559" t="s">
        <v>13162</v>
      </c>
      <c r="O6559" t="s">
        <v>66</v>
      </c>
      <c r="P6559" t="s">
        <v>20</v>
      </c>
      <c r="Q6559" t="s">
        <v>7086</v>
      </c>
    </row>
    <row r="6560" spans="1:17" x14ac:dyDescent="0.25">
      <c r="A6560" t="s">
        <v>13211</v>
      </c>
      <c r="B6560" t="s">
        <v>44</v>
      </c>
      <c r="C6560">
        <v>1</v>
      </c>
      <c r="D6560" t="s">
        <v>18</v>
      </c>
      <c r="E6560" t="s">
        <v>37</v>
      </c>
      <c r="F6560" s="1">
        <v>0.375</v>
      </c>
      <c r="G6560" t="s">
        <v>9139</v>
      </c>
      <c r="H6560" t="s">
        <v>13214</v>
      </c>
      <c r="I6560">
        <v>120</v>
      </c>
      <c r="J6560">
        <v>74</v>
      </c>
      <c r="K6560" s="4">
        <v>1.0010000000000001E+23</v>
      </c>
      <c r="L6560" t="s">
        <v>13213</v>
      </c>
      <c r="M6560" t="s">
        <v>24</v>
      </c>
      <c r="N6560" t="s">
        <v>13162</v>
      </c>
      <c r="O6560" t="s">
        <v>66</v>
      </c>
      <c r="P6560" t="s">
        <v>45</v>
      </c>
      <c r="Q6560" t="s">
        <v>7087</v>
      </c>
    </row>
    <row r="6561" spans="1:17" x14ac:dyDescent="0.25">
      <c r="A6561" t="s">
        <v>13215</v>
      </c>
      <c r="B6561" t="s">
        <v>17</v>
      </c>
      <c r="C6561">
        <v>1</v>
      </c>
      <c r="D6561" t="s">
        <v>18</v>
      </c>
      <c r="E6561" t="s">
        <v>33</v>
      </c>
      <c r="F6561" s="1">
        <v>0.5</v>
      </c>
      <c r="G6561" t="s">
        <v>9282</v>
      </c>
      <c r="H6561" t="s">
        <v>13216</v>
      </c>
      <c r="I6561">
        <v>120</v>
      </c>
      <c r="J6561">
        <v>52</v>
      </c>
      <c r="K6561" s="4">
        <v>1.1111100111111E+24</v>
      </c>
      <c r="L6561" t="s">
        <v>13217</v>
      </c>
      <c r="M6561" t="s">
        <v>24</v>
      </c>
      <c r="N6561" t="s">
        <v>13162</v>
      </c>
      <c r="O6561" t="s">
        <v>66</v>
      </c>
      <c r="P6561" t="s">
        <v>20</v>
      </c>
      <c r="Q6561" t="s">
        <v>7088</v>
      </c>
    </row>
    <row r="6562" spans="1:17" x14ac:dyDescent="0.25">
      <c r="A6562" t="s">
        <v>13218</v>
      </c>
      <c r="B6562" t="s">
        <v>17</v>
      </c>
      <c r="C6562">
        <v>1</v>
      </c>
      <c r="D6562" t="s">
        <v>18</v>
      </c>
      <c r="E6562" t="s">
        <v>19</v>
      </c>
      <c r="F6562" s="1">
        <v>0.58333333333333337</v>
      </c>
      <c r="G6562" t="s">
        <v>13219</v>
      </c>
      <c r="H6562" t="s">
        <v>7047</v>
      </c>
      <c r="I6562">
        <v>120</v>
      </c>
      <c r="J6562">
        <v>47</v>
      </c>
      <c r="K6562" s="4">
        <v>1.1111100111111E+24</v>
      </c>
      <c r="L6562" t="s">
        <v>13220</v>
      </c>
      <c r="M6562" t="s">
        <v>24</v>
      </c>
      <c r="N6562" t="s">
        <v>13162</v>
      </c>
      <c r="O6562" t="s">
        <v>66</v>
      </c>
      <c r="P6562" t="s">
        <v>20</v>
      </c>
      <c r="Q6562" t="s">
        <v>7089</v>
      </c>
    </row>
    <row r="6563" spans="1:17" x14ac:dyDescent="0.25">
      <c r="A6563" t="s">
        <v>13218</v>
      </c>
      <c r="B6563" t="s">
        <v>36</v>
      </c>
      <c r="C6563">
        <v>1</v>
      </c>
      <c r="D6563" t="s">
        <v>18</v>
      </c>
      <c r="E6563" t="s">
        <v>42</v>
      </c>
      <c r="F6563" s="1">
        <v>0.72916666666666663</v>
      </c>
      <c r="G6563" t="s">
        <v>10952</v>
      </c>
      <c r="H6563" t="s">
        <v>38</v>
      </c>
      <c r="I6563">
        <v>180</v>
      </c>
      <c r="J6563">
        <v>48</v>
      </c>
      <c r="K6563" s="4">
        <v>1E+20</v>
      </c>
      <c r="L6563" t="s">
        <v>38</v>
      </c>
      <c r="M6563" t="s">
        <v>24</v>
      </c>
      <c r="N6563" t="s">
        <v>13162</v>
      </c>
      <c r="O6563" t="s">
        <v>66</v>
      </c>
      <c r="P6563" t="s">
        <v>39</v>
      </c>
      <c r="Q6563" t="s">
        <v>7090</v>
      </c>
    </row>
    <row r="6564" spans="1:17" x14ac:dyDescent="0.25">
      <c r="A6564" t="s">
        <v>13218</v>
      </c>
      <c r="B6564" t="s">
        <v>41</v>
      </c>
      <c r="C6564">
        <v>1</v>
      </c>
      <c r="D6564" t="s">
        <v>18</v>
      </c>
      <c r="E6564" t="s">
        <v>33</v>
      </c>
      <c r="F6564" s="1">
        <v>0.72916666666666663</v>
      </c>
      <c r="G6564" t="s">
        <v>10952</v>
      </c>
      <c r="H6564" t="s">
        <v>38</v>
      </c>
      <c r="I6564">
        <v>180</v>
      </c>
      <c r="J6564">
        <v>48</v>
      </c>
      <c r="K6564" s="4">
        <v>100000000000</v>
      </c>
      <c r="L6564" t="s">
        <v>38</v>
      </c>
      <c r="M6564" t="s">
        <v>24</v>
      </c>
      <c r="N6564" t="s">
        <v>13162</v>
      </c>
      <c r="O6564" t="s">
        <v>66</v>
      </c>
      <c r="P6564" t="s">
        <v>39</v>
      </c>
      <c r="Q6564" t="s">
        <v>7091</v>
      </c>
    </row>
    <row r="6565" spans="1:17" x14ac:dyDescent="0.25">
      <c r="A6565" t="s">
        <v>13221</v>
      </c>
      <c r="B6565" t="s">
        <v>17</v>
      </c>
      <c r="C6565">
        <v>1</v>
      </c>
      <c r="D6565" t="s">
        <v>18</v>
      </c>
      <c r="E6565" t="s">
        <v>19</v>
      </c>
      <c r="F6565" s="1">
        <v>0.5</v>
      </c>
      <c r="G6565" t="s">
        <v>9202</v>
      </c>
      <c r="H6565" t="s">
        <v>7051</v>
      </c>
      <c r="I6565">
        <v>120</v>
      </c>
      <c r="J6565">
        <v>66</v>
      </c>
      <c r="K6565" s="4">
        <v>1.1111010001111099E+44</v>
      </c>
      <c r="L6565" t="s">
        <v>13222</v>
      </c>
      <c r="M6565" t="s">
        <v>24</v>
      </c>
      <c r="N6565" t="s">
        <v>13162</v>
      </c>
      <c r="O6565" t="s">
        <v>25</v>
      </c>
      <c r="P6565" t="s">
        <v>20</v>
      </c>
      <c r="Q6565" t="s">
        <v>7092</v>
      </c>
    </row>
    <row r="6566" spans="1:17" x14ac:dyDescent="0.25">
      <c r="A6566" t="s">
        <v>13221</v>
      </c>
      <c r="B6566" t="s">
        <v>44</v>
      </c>
      <c r="C6566">
        <v>1</v>
      </c>
      <c r="D6566" t="s">
        <v>18</v>
      </c>
      <c r="E6566" t="s">
        <v>19</v>
      </c>
      <c r="F6566" s="1">
        <v>0.66666666666666663</v>
      </c>
      <c r="G6566" t="s">
        <v>9195</v>
      </c>
      <c r="H6566" t="s">
        <v>7051</v>
      </c>
      <c r="I6566">
        <v>120</v>
      </c>
      <c r="J6566">
        <v>10</v>
      </c>
      <c r="K6566" s="4">
        <v>1.0000000000000001E+32</v>
      </c>
      <c r="L6566" t="s">
        <v>13222</v>
      </c>
      <c r="M6566" t="s">
        <v>24</v>
      </c>
      <c r="N6566" t="s">
        <v>13162</v>
      </c>
      <c r="O6566" t="s">
        <v>25</v>
      </c>
      <c r="P6566" t="s">
        <v>45</v>
      </c>
      <c r="Q6566" t="s">
        <v>7093</v>
      </c>
    </row>
    <row r="6567" spans="1:17" x14ac:dyDescent="0.25">
      <c r="A6567" t="s">
        <v>13221</v>
      </c>
      <c r="B6567" t="s">
        <v>44</v>
      </c>
      <c r="C6567">
        <v>2</v>
      </c>
      <c r="D6567" t="s">
        <v>18</v>
      </c>
      <c r="E6567" t="s">
        <v>29</v>
      </c>
      <c r="F6567" s="1">
        <v>0.66666666666666663</v>
      </c>
      <c r="G6567" t="s">
        <v>10173</v>
      </c>
      <c r="H6567" t="s">
        <v>7051</v>
      </c>
      <c r="I6567">
        <v>120</v>
      </c>
      <c r="J6567">
        <v>11</v>
      </c>
      <c r="K6567" s="4">
        <v>1.0000000000000001E+32</v>
      </c>
      <c r="L6567" t="s">
        <v>13222</v>
      </c>
      <c r="M6567" t="s">
        <v>24</v>
      </c>
      <c r="N6567" t="s">
        <v>13162</v>
      </c>
      <c r="O6567" t="s">
        <v>25</v>
      </c>
      <c r="P6567" t="s">
        <v>45</v>
      </c>
      <c r="Q6567" t="s">
        <v>7094</v>
      </c>
    </row>
    <row r="6568" spans="1:17" x14ac:dyDescent="0.25">
      <c r="A6568" t="s">
        <v>13221</v>
      </c>
      <c r="B6568" t="s">
        <v>44</v>
      </c>
      <c r="C6568">
        <v>3</v>
      </c>
      <c r="D6568" t="s">
        <v>18</v>
      </c>
      <c r="E6568" t="s">
        <v>33</v>
      </c>
      <c r="F6568" s="1">
        <v>0.66666666666666663</v>
      </c>
      <c r="G6568" t="s">
        <v>9194</v>
      </c>
      <c r="H6568" t="s">
        <v>7051</v>
      </c>
      <c r="I6568">
        <v>120</v>
      </c>
      <c r="J6568">
        <v>11</v>
      </c>
      <c r="K6568" s="4">
        <v>1.0000000000000001E+32</v>
      </c>
      <c r="L6568" t="s">
        <v>13222</v>
      </c>
      <c r="M6568" t="s">
        <v>24</v>
      </c>
      <c r="N6568" t="s">
        <v>13162</v>
      </c>
      <c r="O6568" t="s">
        <v>25</v>
      </c>
      <c r="P6568" t="s">
        <v>45</v>
      </c>
      <c r="Q6568" t="s">
        <v>7095</v>
      </c>
    </row>
    <row r="6569" spans="1:17" x14ac:dyDescent="0.25">
      <c r="A6569" t="s">
        <v>13221</v>
      </c>
      <c r="B6569" t="s">
        <v>44</v>
      </c>
      <c r="C6569">
        <v>4</v>
      </c>
      <c r="D6569" t="s">
        <v>18</v>
      </c>
      <c r="E6569" t="s">
        <v>42</v>
      </c>
      <c r="F6569" s="1">
        <v>0.66666666666666663</v>
      </c>
      <c r="G6569" t="s">
        <v>9194</v>
      </c>
      <c r="H6569" t="s">
        <v>7051</v>
      </c>
      <c r="I6569">
        <v>120</v>
      </c>
      <c r="J6569">
        <v>13</v>
      </c>
      <c r="K6569" s="4">
        <v>1.0000000000000001E+32</v>
      </c>
      <c r="L6569" t="s">
        <v>13222</v>
      </c>
      <c r="M6569" t="s">
        <v>24</v>
      </c>
      <c r="N6569" t="s">
        <v>13162</v>
      </c>
      <c r="O6569" t="s">
        <v>25</v>
      </c>
      <c r="P6569" t="s">
        <v>45</v>
      </c>
      <c r="Q6569" t="s">
        <v>7096</v>
      </c>
    </row>
    <row r="6570" spans="1:17" x14ac:dyDescent="0.25">
      <c r="A6570" t="s">
        <v>13221</v>
      </c>
      <c r="B6570" t="s">
        <v>44</v>
      </c>
      <c r="C6570">
        <v>5</v>
      </c>
      <c r="D6570" t="s">
        <v>18</v>
      </c>
      <c r="E6570" t="s">
        <v>37</v>
      </c>
      <c r="F6570" s="1">
        <v>0.66666666666666663</v>
      </c>
      <c r="G6570" t="s">
        <v>9180</v>
      </c>
      <c r="H6570" t="s">
        <v>7051</v>
      </c>
      <c r="I6570">
        <v>120</v>
      </c>
      <c r="J6570">
        <v>12</v>
      </c>
      <c r="K6570" s="4">
        <v>1.0000000000000001E+32</v>
      </c>
      <c r="L6570" t="s">
        <v>13222</v>
      </c>
      <c r="M6570" t="s">
        <v>24</v>
      </c>
      <c r="N6570" t="s">
        <v>13162</v>
      </c>
      <c r="O6570" t="s">
        <v>25</v>
      </c>
      <c r="P6570" t="s">
        <v>45</v>
      </c>
      <c r="Q6570" t="s">
        <v>7097</v>
      </c>
    </row>
    <row r="6571" spans="1:17" x14ac:dyDescent="0.25">
      <c r="A6571" t="s">
        <v>13223</v>
      </c>
      <c r="B6571" t="s">
        <v>17</v>
      </c>
      <c r="C6571">
        <v>1</v>
      </c>
      <c r="D6571" t="s">
        <v>18</v>
      </c>
      <c r="E6571" t="s">
        <v>29</v>
      </c>
      <c r="F6571" s="1">
        <v>0.41666666666666669</v>
      </c>
      <c r="G6571" t="s">
        <v>9229</v>
      </c>
      <c r="H6571" t="s">
        <v>7063</v>
      </c>
      <c r="I6571">
        <v>120</v>
      </c>
      <c r="J6571">
        <v>39</v>
      </c>
      <c r="K6571" s="4">
        <v>1.1111100111111E+24</v>
      </c>
      <c r="L6571" t="s">
        <v>13224</v>
      </c>
      <c r="M6571" t="s">
        <v>24</v>
      </c>
      <c r="N6571" t="s">
        <v>13162</v>
      </c>
      <c r="O6571" t="s">
        <v>66</v>
      </c>
      <c r="P6571" t="s">
        <v>20</v>
      </c>
      <c r="Q6571" t="s">
        <v>7098</v>
      </c>
    </row>
    <row r="6572" spans="1:17" x14ac:dyDescent="0.25">
      <c r="A6572" t="s">
        <v>13225</v>
      </c>
      <c r="B6572" t="s">
        <v>17</v>
      </c>
      <c r="C6572">
        <v>1</v>
      </c>
      <c r="D6572" t="s">
        <v>18</v>
      </c>
      <c r="E6572" t="s">
        <v>33</v>
      </c>
      <c r="F6572" s="1">
        <v>0.375</v>
      </c>
      <c r="G6572" t="s">
        <v>9159</v>
      </c>
      <c r="H6572" t="s">
        <v>7060</v>
      </c>
      <c r="I6572">
        <v>120</v>
      </c>
      <c r="J6572">
        <v>40</v>
      </c>
      <c r="K6572" s="4">
        <v>1.1111110001111099E+44</v>
      </c>
      <c r="L6572" t="s">
        <v>13226</v>
      </c>
      <c r="M6572" t="s">
        <v>24</v>
      </c>
      <c r="N6572" t="s">
        <v>13162</v>
      </c>
      <c r="O6572" t="s">
        <v>25</v>
      </c>
      <c r="P6572" t="s">
        <v>20</v>
      </c>
      <c r="Q6572" t="s">
        <v>7099</v>
      </c>
    </row>
    <row r="6573" spans="1:17" x14ac:dyDescent="0.25">
      <c r="A6573" t="s">
        <v>13227</v>
      </c>
      <c r="B6573" t="s">
        <v>17</v>
      </c>
      <c r="C6573">
        <v>1</v>
      </c>
      <c r="D6573" t="s">
        <v>18</v>
      </c>
      <c r="E6573" t="s">
        <v>19</v>
      </c>
      <c r="F6573" s="1">
        <v>0.375</v>
      </c>
      <c r="G6573" t="s">
        <v>9229</v>
      </c>
      <c r="H6573" t="s">
        <v>7060</v>
      </c>
      <c r="I6573">
        <v>120</v>
      </c>
      <c r="J6573">
        <v>28</v>
      </c>
      <c r="K6573" s="4">
        <v>1.1111100111111E+24</v>
      </c>
      <c r="L6573" t="s">
        <v>13228</v>
      </c>
      <c r="M6573" t="s">
        <v>24</v>
      </c>
      <c r="N6573" t="s">
        <v>13162</v>
      </c>
      <c r="O6573" t="s">
        <v>66</v>
      </c>
      <c r="P6573" t="s">
        <v>20</v>
      </c>
      <c r="Q6573" t="s">
        <v>7100</v>
      </c>
    </row>
    <row r="6574" spans="1:17" x14ac:dyDescent="0.25">
      <c r="A6574" t="s">
        <v>13229</v>
      </c>
      <c r="B6574" t="s">
        <v>17</v>
      </c>
      <c r="C6574">
        <v>1</v>
      </c>
      <c r="D6574" t="s">
        <v>18</v>
      </c>
      <c r="E6574" t="s">
        <v>37</v>
      </c>
      <c r="F6574" s="1">
        <v>0.375</v>
      </c>
      <c r="G6574" t="s">
        <v>9267</v>
      </c>
      <c r="H6574" t="s">
        <v>13230</v>
      </c>
      <c r="I6574">
        <v>120</v>
      </c>
      <c r="J6574">
        <v>140</v>
      </c>
      <c r="K6574" s="4">
        <v>1.11101100011111E+44</v>
      </c>
      <c r="L6574" t="s">
        <v>13231</v>
      </c>
      <c r="M6574" t="s">
        <v>24</v>
      </c>
      <c r="N6574" t="s">
        <v>13162</v>
      </c>
      <c r="O6574" t="s">
        <v>25</v>
      </c>
      <c r="P6574" t="s">
        <v>20</v>
      </c>
      <c r="Q6574" t="s">
        <v>7101</v>
      </c>
    </row>
    <row r="6575" spans="1:17" x14ac:dyDescent="0.25">
      <c r="A6575" t="s">
        <v>13232</v>
      </c>
      <c r="B6575" t="s">
        <v>17</v>
      </c>
      <c r="C6575">
        <v>1</v>
      </c>
      <c r="D6575" t="s">
        <v>18</v>
      </c>
      <c r="E6575" t="s">
        <v>37</v>
      </c>
      <c r="F6575" s="1">
        <v>0.45833333333333331</v>
      </c>
      <c r="G6575" t="s">
        <v>9214</v>
      </c>
      <c r="H6575" t="s">
        <v>13233</v>
      </c>
      <c r="I6575">
        <v>120</v>
      </c>
      <c r="J6575">
        <v>33</v>
      </c>
      <c r="K6575" s="4">
        <v>1.1111100001111E+24</v>
      </c>
      <c r="L6575" t="s">
        <v>13234</v>
      </c>
      <c r="M6575" t="s">
        <v>24</v>
      </c>
      <c r="N6575" t="s">
        <v>13162</v>
      </c>
      <c r="O6575" t="s">
        <v>66</v>
      </c>
      <c r="P6575" t="s">
        <v>20</v>
      </c>
      <c r="Q6575" t="s">
        <v>7102</v>
      </c>
    </row>
    <row r="6576" spans="1:17" x14ac:dyDescent="0.25">
      <c r="A6576" t="s">
        <v>13232</v>
      </c>
      <c r="B6576" t="s">
        <v>28</v>
      </c>
      <c r="C6576">
        <v>1</v>
      </c>
      <c r="D6576" t="s">
        <v>18</v>
      </c>
      <c r="E6576" t="s">
        <v>37</v>
      </c>
      <c r="F6576" s="1">
        <v>0.375</v>
      </c>
      <c r="G6576" t="s">
        <v>10173</v>
      </c>
      <c r="H6576" t="s">
        <v>7058</v>
      </c>
      <c r="I6576">
        <v>240</v>
      </c>
      <c r="J6576">
        <v>31</v>
      </c>
      <c r="K6576" s="4">
        <v>1E+16</v>
      </c>
      <c r="L6576" t="s">
        <v>38</v>
      </c>
      <c r="M6576" t="s">
        <v>24</v>
      </c>
      <c r="N6576" t="s">
        <v>13162</v>
      </c>
      <c r="O6576" t="s">
        <v>66</v>
      </c>
      <c r="P6576" t="s">
        <v>20</v>
      </c>
      <c r="Q6576" t="s">
        <v>7103</v>
      </c>
    </row>
    <row r="6577" spans="1:17" x14ac:dyDescent="0.25">
      <c r="A6577" t="s">
        <v>13235</v>
      </c>
      <c r="B6577" t="s">
        <v>391</v>
      </c>
      <c r="C6577">
        <v>1</v>
      </c>
      <c r="D6577" t="s">
        <v>18</v>
      </c>
      <c r="E6577" t="s">
        <v>37</v>
      </c>
      <c r="F6577" s="1">
        <v>0.58333333333333337</v>
      </c>
      <c r="G6577" t="s">
        <v>9634</v>
      </c>
      <c r="H6577" t="s">
        <v>7067</v>
      </c>
      <c r="I6577">
        <v>120</v>
      </c>
      <c r="J6577">
        <v>9</v>
      </c>
      <c r="K6577" s="4">
        <v>1.1000000000000001E+42</v>
      </c>
      <c r="L6577" t="s">
        <v>13236</v>
      </c>
      <c r="M6577" t="s">
        <v>24</v>
      </c>
      <c r="N6577" t="s">
        <v>13162</v>
      </c>
      <c r="O6577" t="s">
        <v>25</v>
      </c>
      <c r="P6577" t="s">
        <v>9372</v>
      </c>
      <c r="Q6577" t="s">
        <v>7104</v>
      </c>
    </row>
    <row r="6578" spans="1:17" x14ac:dyDescent="0.25">
      <c r="A6578" t="s">
        <v>13235</v>
      </c>
      <c r="B6578" t="s">
        <v>3402</v>
      </c>
      <c r="C6578">
        <v>1</v>
      </c>
      <c r="D6578" t="s">
        <v>18</v>
      </c>
      <c r="E6578" t="s">
        <v>33</v>
      </c>
      <c r="F6578" s="1">
        <v>0.5</v>
      </c>
      <c r="G6578" t="s">
        <v>9370</v>
      </c>
      <c r="H6578" t="s">
        <v>7067</v>
      </c>
      <c r="I6578">
        <v>120</v>
      </c>
      <c r="J6578">
        <v>9</v>
      </c>
      <c r="K6578" s="4">
        <v>1E+42</v>
      </c>
      <c r="L6578" t="s">
        <v>38</v>
      </c>
      <c r="M6578" t="s">
        <v>24</v>
      </c>
      <c r="N6578" t="s">
        <v>13162</v>
      </c>
      <c r="O6578" t="s">
        <v>25</v>
      </c>
      <c r="P6578" t="s">
        <v>9372</v>
      </c>
      <c r="Q6578" t="s">
        <v>7105</v>
      </c>
    </row>
    <row r="6579" spans="1:17" x14ac:dyDescent="0.25">
      <c r="A6579" t="s">
        <v>13235</v>
      </c>
      <c r="B6579" t="s">
        <v>17</v>
      </c>
      <c r="C6579">
        <v>1</v>
      </c>
      <c r="D6579" t="s">
        <v>18</v>
      </c>
      <c r="E6579" t="s">
        <v>33</v>
      </c>
      <c r="F6579" s="1">
        <v>0.5</v>
      </c>
      <c r="G6579" t="s">
        <v>9196</v>
      </c>
      <c r="H6579" t="s">
        <v>7067</v>
      </c>
      <c r="I6579">
        <v>120</v>
      </c>
      <c r="J6579">
        <v>9</v>
      </c>
      <c r="K6579" s="4">
        <v>1.1011110001111101E+44</v>
      </c>
      <c r="L6579" t="s">
        <v>13236</v>
      </c>
      <c r="M6579" t="s">
        <v>24</v>
      </c>
      <c r="N6579" t="s">
        <v>13162</v>
      </c>
      <c r="O6579" t="s">
        <v>25</v>
      </c>
      <c r="P6579" t="s">
        <v>20</v>
      </c>
      <c r="Q6579" t="s">
        <v>7106</v>
      </c>
    </row>
    <row r="6580" spans="1:17" x14ac:dyDescent="0.25">
      <c r="A6580" t="s">
        <v>13235</v>
      </c>
      <c r="B6580" t="s">
        <v>44</v>
      </c>
      <c r="C6580">
        <v>1</v>
      </c>
      <c r="D6580" t="s">
        <v>18</v>
      </c>
      <c r="E6580" t="s">
        <v>37</v>
      </c>
      <c r="F6580" s="1">
        <v>0.58333333333333337</v>
      </c>
      <c r="G6580" t="s">
        <v>9194</v>
      </c>
      <c r="H6580" t="s">
        <v>7067</v>
      </c>
      <c r="I6580">
        <v>60</v>
      </c>
      <c r="J6580">
        <v>9</v>
      </c>
      <c r="K6580" s="4">
        <v>1.10001100011111E+44</v>
      </c>
      <c r="L6580" t="s">
        <v>13236</v>
      </c>
      <c r="M6580" t="s">
        <v>24</v>
      </c>
      <c r="N6580" t="s">
        <v>13162</v>
      </c>
      <c r="O6580" t="s">
        <v>25</v>
      </c>
      <c r="P6580" t="s">
        <v>45</v>
      </c>
      <c r="Q6580" t="s">
        <v>7107</v>
      </c>
    </row>
    <row r="6581" spans="1:17" x14ac:dyDescent="0.25">
      <c r="A6581" t="s">
        <v>13237</v>
      </c>
      <c r="B6581" t="s">
        <v>17</v>
      </c>
      <c r="C6581">
        <v>1</v>
      </c>
      <c r="D6581" t="s">
        <v>18</v>
      </c>
      <c r="E6581" t="s">
        <v>42</v>
      </c>
      <c r="F6581" s="1">
        <v>0.58333333333333337</v>
      </c>
      <c r="G6581" t="s">
        <v>9221</v>
      </c>
      <c r="H6581" t="s">
        <v>7035</v>
      </c>
      <c r="I6581">
        <v>120</v>
      </c>
      <c r="J6581">
        <v>16</v>
      </c>
      <c r="K6581" s="4">
        <v>1.1111100111111E+24</v>
      </c>
      <c r="L6581" t="s">
        <v>38</v>
      </c>
      <c r="M6581" t="s">
        <v>24</v>
      </c>
      <c r="N6581" t="s">
        <v>13162</v>
      </c>
      <c r="O6581" t="s">
        <v>66</v>
      </c>
      <c r="P6581" t="s">
        <v>20</v>
      </c>
      <c r="Q6581" t="s">
        <v>7108</v>
      </c>
    </row>
    <row r="6582" spans="1:17" x14ac:dyDescent="0.25">
      <c r="A6582" t="s">
        <v>13237</v>
      </c>
      <c r="B6582" t="s">
        <v>44</v>
      </c>
      <c r="C6582">
        <v>1</v>
      </c>
      <c r="D6582" t="s">
        <v>18</v>
      </c>
      <c r="E6582" t="s">
        <v>29</v>
      </c>
      <c r="F6582" s="1">
        <v>0.54166666666666663</v>
      </c>
      <c r="G6582" t="s">
        <v>9201</v>
      </c>
      <c r="H6582" t="s">
        <v>7035</v>
      </c>
      <c r="I6582">
        <v>60</v>
      </c>
      <c r="J6582">
        <v>16</v>
      </c>
      <c r="K6582" s="4">
        <v>1.1111100111111E+24</v>
      </c>
      <c r="L6582" t="s">
        <v>38</v>
      </c>
      <c r="M6582" t="s">
        <v>24</v>
      </c>
      <c r="N6582" t="s">
        <v>13162</v>
      </c>
      <c r="O6582" t="s">
        <v>66</v>
      </c>
      <c r="P6582" t="s">
        <v>45</v>
      </c>
      <c r="Q6582" t="s">
        <v>7109</v>
      </c>
    </row>
    <row r="6583" spans="1:17" x14ac:dyDescent="0.25">
      <c r="A6583" t="s">
        <v>13238</v>
      </c>
      <c r="B6583" t="s">
        <v>17</v>
      </c>
      <c r="C6583">
        <v>1</v>
      </c>
      <c r="D6583" t="s">
        <v>18</v>
      </c>
      <c r="E6583" t="s">
        <v>42</v>
      </c>
      <c r="F6583" s="1">
        <v>0.5</v>
      </c>
      <c r="G6583" t="s">
        <v>9209</v>
      </c>
      <c r="H6583" t="s">
        <v>7070</v>
      </c>
      <c r="I6583">
        <v>120</v>
      </c>
      <c r="J6583">
        <v>24</v>
      </c>
      <c r="K6583" s="4">
        <v>1.1111110001111099E+44</v>
      </c>
      <c r="L6583" t="s">
        <v>38</v>
      </c>
      <c r="M6583" t="s">
        <v>24</v>
      </c>
      <c r="N6583" t="s">
        <v>13162</v>
      </c>
      <c r="O6583" t="s">
        <v>25</v>
      </c>
      <c r="P6583" t="s">
        <v>20</v>
      </c>
      <c r="Q6583" t="s">
        <v>7110</v>
      </c>
    </row>
    <row r="6584" spans="1:17" x14ac:dyDescent="0.25">
      <c r="A6584" t="s">
        <v>13238</v>
      </c>
      <c r="B6584" t="s">
        <v>28</v>
      </c>
      <c r="C6584">
        <v>1</v>
      </c>
      <c r="D6584" t="s">
        <v>18</v>
      </c>
      <c r="E6584" t="s">
        <v>19</v>
      </c>
      <c r="F6584" s="1">
        <v>0.45833333333333331</v>
      </c>
      <c r="G6584" t="s">
        <v>9196</v>
      </c>
      <c r="H6584" t="s">
        <v>7070</v>
      </c>
      <c r="I6584">
        <v>60</v>
      </c>
      <c r="J6584">
        <v>24</v>
      </c>
      <c r="K6584" s="4">
        <v>1.1111010001111099E+44</v>
      </c>
      <c r="L6584" t="s">
        <v>38</v>
      </c>
      <c r="M6584" t="s">
        <v>24</v>
      </c>
      <c r="N6584" t="s">
        <v>13162</v>
      </c>
      <c r="O6584" t="s">
        <v>25</v>
      </c>
      <c r="P6584" t="s">
        <v>20</v>
      </c>
      <c r="Q6584" t="s">
        <v>7111</v>
      </c>
    </row>
    <row r="6585" spans="1:17" x14ac:dyDescent="0.25">
      <c r="A6585" t="s">
        <v>13239</v>
      </c>
      <c r="B6585" t="s">
        <v>391</v>
      </c>
      <c r="C6585">
        <v>1</v>
      </c>
      <c r="D6585" t="s">
        <v>18</v>
      </c>
      <c r="E6585" t="s">
        <v>42</v>
      </c>
      <c r="F6585" s="1">
        <v>0.375</v>
      </c>
      <c r="G6585" t="s">
        <v>13195</v>
      </c>
      <c r="H6585" t="s">
        <v>7070</v>
      </c>
      <c r="I6585">
        <v>60</v>
      </c>
      <c r="J6585">
        <v>6</v>
      </c>
      <c r="K6585" s="4">
        <v>1.1111100111111E+24</v>
      </c>
      <c r="L6585" t="s">
        <v>13240</v>
      </c>
      <c r="M6585" t="s">
        <v>24</v>
      </c>
      <c r="N6585" t="s">
        <v>13162</v>
      </c>
      <c r="O6585" t="s">
        <v>66</v>
      </c>
      <c r="P6585" t="s">
        <v>9372</v>
      </c>
      <c r="Q6585" t="s">
        <v>7112</v>
      </c>
    </row>
    <row r="6586" spans="1:17" x14ac:dyDescent="0.25">
      <c r="A6586" t="s">
        <v>13239</v>
      </c>
      <c r="B6586" t="s">
        <v>17</v>
      </c>
      <c r="C6586">
        <v>1</v>
      </c>
      <c r="D6586" t="s">
        <v>18</v>
      </c>
      <c r="E6586" t="s">
        <v>33</v>
      </c>
      <c r="F6586" s="1">
        <v>0.375</v>
      </c>
      <c r="G6586" t="s">
        <v>9177</v>
      </c>
      <c r="H6586" t="s">
        <v>7070</v>
      </c>
      <c r="I6586">
        <v>120</v>
      </c>
      <c r="J6586">
        <v>6</v>
      </c>
      <c r="K6586" s="4">
        <v>1.1111100111111E+24</v>
      </c>
      <c r="L6586" t="s">
        <v>13240</v>
      </c>
      <c r="M6586" t="s">
        <v>24</v>
      </c>
      <c r="N6586" t="s">
        <v>13162</v>
      </c>
      <c r="O6586" t="s">
        <v>66</v>
      </c>
      <c r="P6586" t="s">
        <v>20</v>
      </c>
      <c r="Q6586" t="s">
        <v>7113</v>
      </c>
    </row>
    <row r="6587" spans="1:17" x14ac:dyDescent="0.25">
      <c r="A6587" t="s">
        <v>13241</v>
      </c>
      <c r="B6587" t="s">
        <v>17</v>
      </c>
      <c r="C6587">
        <v>1</v>
      </c>
      <c r="D6587" t="s">
        <v>18</v>
      </c>
      <c r="E6587" t="s">
        <v>29</v>
      </c>
      <c r="F6587" s="1">
        <v>0.41666666666666669</v>
      </c>
      <c r="G6587" t="s">
        <v>9145</v>
      </c>
      <c r="H6587" t="s">
        <v>13242</v>
      </c>
      <c r="I6587">
        <v>120</v>
      </c>
      <c r="J6587">
        <v>9</v>
      </c>
      <c r="K6587" s="4">
        <v>1.1111100111111E+24</v>
      </c>
      <c r="L6587" t="s">
        <v>13243</v>
      </c>
      <c r="M6587" t="s">
        <v>24</v>
      </c>
      <c r="N6587" t="s">
        <v>13162</v>
      </c>
      <c r="O6587" t="s">
        <v>66</v>
      </c>
      <c r="P6587" t="s">
        <v>20</v>
      </c>
      <c r="Q6587" t="s">
        <v>7114</v>
      </c>
    </row>
    <row r="6588" spans="1:17" x14ac:dyDescent="0.25">
      <c r="A6588" t="s">
        <v>13244</v>
      </c>
      <c r="B6588" t="s">
        <v>17</v>
      </c>
      <c r="C6588">
        <v>1</v>
      </c>
      <c r="D6588" t="s">
        <v>18</v>
      </c>
      <c r="E6588" t="s">
        <v>29</v>
      </c>
      <c r="F6588" s="1">
        <v>0.375</v>
      </c>
      <c r="G6588" t="s">
        <v>9201</v>
      </c>
      <c r="H6588" t="s">
        <v>13245</v>
      </c>
      <c r="I6588">
        <v>180</v>
      </c>
      <c r="J6588">
        <v>3</v>
      </c>
      <c r="K6588" s="4">
        <v>1.1109999999999999E+44</v>
      </c>
      <c r="L6588" t="s">
        <v>13246</v>
      </c>
      <c r="M6588" t="s">
        <v>24</v>
      </c>
      <c r="N6588" t="s">
        <v>13162</v>
      </c>
      <c r="O6588" t="s">
        <v>25</v>
      </c>
      <c r="P6588" t="s">
        <v>20</v>
      </c>
      <c r="Q6588" t="s">
        <v>7115</v>
      </c>
    </row>
    <row r="6589" spans="1:17" x14ac:dyDescent="0.25">
      <c r="A6589" t="s">
        <v>13244</v>
      </c>
      <c r="B6589" t="s">
        <v>28</v>
      </c>
      <c r="C6589">
        <v>1</v>
      </c>
      <c r="D6589" t="s">
        <v>18</v>
      </c>
      <c r="E6589" t="s">
        <v>42</v>
      </c>
      <c r="F6589" s="1">
        <v>0.375</v>
      </c>
      <c r="G6589" t="s">
        <v>9149</v>
      </c>
      <c r="H6589" t="s">
        <v>13247</v>
      </c>
      <c r="I6589">
        <v>180</v>
      </c>
      <c r="J6589">
        <v>3</v>
      </c>
      <c r="K6589" s="4">
        <v>1.1109999999999999E+44</v>
      </c>
      <c r="L6589" t="s">
        <v>13246</v>
      </c>
      <c r="M6589" t="s">
        <v>24</v>
      </c>
      <c r="N6589" t="s">
        <v>13162</v>
      </c>
      <c r="O6589" t="s">
        <v>25</v>
      </c>
      <c r="P6589" t="s">
        <v>20</v>
      </c>
      <c r="Q6589" t="s">
        <v>7116</v>
      </c>
    </row>
    <row r="6590" spans="1:17" x14ac:dyDescent="0.25">
      <c r="A6590" t="s">
        <v>13248</v>
      </c>
      <c r="B6590" t="s">
        <v>391</v>
      </c>
      <c r="C6590">
        <v>1</v>
      </c>
      <c r="D6590" t="s">
        <v>18</v>
      </c>
      <c r="E6590" t="s">
        <v>33</v>
      </c>
      <c r="F6590" s="1">
        <v>0.45833333333333331</v>
      </c>
      <c r="G6590" t="s">
        <v>9373</v>
      </c>
      <c r="H6590" t="s">
        <v>38</v>
      </c>
      <c r="I6590">
        <v>120</v>
      </c>
      <c r="J6590">
        <v>10</v>
      </c>
      <c r="K6590" s="4">
        <v>1.1E+43</v>
      </c>
      <c r="L6590" t="s">
        <v>13249</v>
      </c>
      <c r="M6590" t="s">
        <v>24</v>
      </c>
      <c r="N6590" t="s">
        <v>13162</v>
      </c>
      <c r="O6590" t="s">
        <v>25</v>
      </c>
      <c r="P6590" t="s">
        <v>9372</v>
      </c>
      <c r="Q6590" t="s">
        <v>7117</v>
      </c>
    </row>
    <row r="6591" spans="1:17" x14ac:dyDescent="0.25">
      <c r="A6591" t="s">
        <v>13248</v>
      </c>
      <c r="B6591" t="s">
        <v>17</v>
      </c>
      <c r="C6591">
        <v>1</v>
      </c>
      <c r="D6591" t="s">
        <v>18</v>
      </c>
      <c r="E6591" t="s">
        <v>19</v>
      </c>
      <c r="F6591" s="1">
        <v>0.5</v>
      </c>
      <c r="G6591" t="s">
        <v>9229</v>
      </c>
      <c r="H6591" t="s">
        <v>13250</v>
      </c>
      <c r="I6591">
        <v>120</v>
      </c>
      <c r="J6591">
        <v>10</v>
      </c>
      <c r="K6591" s="4">
        <v>1.1111010001111099E+44</v>
      </c>
      <c r="L6591" t="s">
        <v>13249</v>
      </c>
      <c r="M6591" t="s">
        <v>24</v>
      </c>
      <c r="N6591" t="s">
        <v>13162</v>
      </c>
      <c r="O6591" t="s">
        <v>25</v>
      </c>
      <c r="P6591" t="s">
        <v>20</v>
      </c>
      <c r="Q6591" t="s">
        <v>7120</v>
      </c>
    </row>
    <row r="6592" spans="1:17" x14ac:dyDescent="0.25">
      <c r="A6592" t="s">
        <v>13248</v>
      </c>
      <c r="B6592" t="s">
        <v>28</v>
      </c>
      <c r="C6592">
        <v>1</v>
      </c>
      <c r="D6592" t="s">
        <v>18</v>
      </c>
      <c r="E6592" t="s">
        <v>42</v>
      </c>
      <c r="F6592" s="1">
        <v>0.54166666666666663</v>
      </c>
      <c r="G6592" t="s">
        <v>13251</v>
      </c>
      <c r="H6592" t="s">
        <v>13252</v>
      </c>
      <c r="I6592">
        <v>120</v>
      </c>
      <c r="J6592">
        <v>10</v>
      </c>
      <c r="K6592" s="4">
        <v>1.1111110001111099E+44</v>
      </c>
      <c r="L6592" t="s">
        <v>38</v>
      </c>
      <c r="M6592" t="s">
        <v>24</v>
      </c>
      <c r="N6592" t="s">
        <v>13162</v>
      </c>
      <c r="O6592" t="s">
        <v>25</v>
      </c>
      <c r="P6592" t="s">
        <v>20</v>
      </c>
      <c r="Q6592" t="s">
        <v>7121</v>
      </c>
    </row>
    <row r="6593" spans="1:17" x14ac:dyDescent="0.25">
      <c r="A6593" t="s">
        <v>13253</v>
      </c>
      <c r="B6593" t="s">
        <v>17</v>
      </c>
      <c r="C6593">
        <v>1</v>
      </c>
      <c r="D6593" t="s">
        <v>18</v>
      </c>
      <c r="E6593" t="s">
        <v>42</v>
      </c>
      <c r="F6593" s="1">
        <v>0.41666666666666669</v>
      </c>
      <c r="G6593" t="s">
        <v>9221</v>
      </c>
      <c r="H6593" t="s">
        <v>13254</v>
      </c>
      <c r="I6593">
        <v>120</v>
      </c>
      <c r="J6593">
        <v>8</v>
      </c>
      <c r="K6593" s="4">
        <v>1.1111100111111E+24</v>
      </c>
      <c r="L6593" t="s">
        <v>6949</v>
      </c>
      <c r="M6593" t="s">
        <v>24</v>
      </c>
      <c r="N6593" t="s">
        <v>13162</v>
      </c>
      <c r="O6593" t="s">
        <v>66</v>
      </c>
      <c r="P6593" t="s">
        <v>20</v>
      </c>
      <c r="Q6593" t="s">
        <v>7122</v>
      </c>
    </row>
    <row r="6594" spans="1:17" x14ac:dyDescent="0.25">
      <c r="A6594" t="s">
        <v>13255</v>
      </c>
      <c r="B6594" t="s">
        <v>17</v>
      </c>
      <c r="C6594">
        <v>1</v>
      </c>
      <c r="D6594" t="s">
        <v>18</v>
      </c>
      <c r="E6594" t="s">
        <v>33</v>
      </c>
      <c r="F6594" s="1">
        <v>0.375</v>
      </c>
      <c r="G6594" t="s">
        <v>9202</v>
      </c>
      <c r="H6594" t="s">
        <v>13256</v>
      </c>
      <c r="I6594">
        <v>120</v>
      </c>
      <c r="J6594">
        <v>4</v>
      </c>
      <c r="K6594" s="4">
        <v>1.1111110001111099E+44</v>
      </c>
      <c r="L6594" t="s">
        <v>13257</v>
      </c>
      <c r="M6594" t="s">
        <v>24</v>
      </c>
      <c r="N6594" t="s">
        <v>13162</v>
      </c>
      <c r="O6594" t="s">
        <v>25</v>
      </c>
      <c r="P6594" t="s">
        <v>20</v>
      </c>
      <c r="Q6594" t="s">
        <v>7123</v>
      </c>
    </row>
    <row r="6595" spans="1:17" x14ac:dyDescent="0.25">
      <c r="A6595" t="s">
        <v>13258</v>
      </c>
      <c r="B6595" t="s">
        <v>17</v>
      </c>
      <c r="C6595">
        <v>1</v>
      </c>
      <c r="D6595" t="s">
        <v>18</v>
      </c>
      <c r="E6595" t="s">
        <v>37</v>
      </c>
      <c r="F6595" s="1">
        <v>0.45833333333333331</v>
      </c>
      <c r="G6595" t="s">
        <v>9142</v>
      </c>
      <c r="H6595" t="s">
        <v>13259</v>
      </c>
      <c r="I6595">
        <v>120</v>
      </c>
      <c r="J6595">
        <v>227</v>
      </c>
      <c r="K6595" s="4">
        <v>1.11101100011111E+44</v>
      </c>
      <c r="L6595" t="s">
        <v>13260</v>
      </c>
      <c r="M6595" t="s">
        <v>24</v>
      </c>
      <c r="N6595" t="s">
        <v>13162</v>
      </c>
      <c r="O6595" t="s">
        <v>25</v>
      </c>
      <c r="P6595" t="s">
        <v>20</v>
      </c>
      <c r="Q6595" t="s">
        <v>7125</v>
      </c>
    </row>
    <row r="6596" spans="1:17" x14ac:dyDescent="0.25">
      <c r="A6596" t="s">
        <v>13258</v>
      </c>
      <c r="B6596" t="s">
        <v>36</v>
      </c>
      <c r="C6596">
        <v>1</v>
      </c>
      <c r="D6596" t="s">
        <v>18</v>
      </c>
      <c r="E6596" t="s">
        <v>33</v>
      </c>
      <c r="F6596" s="1">
        <v>0.77083333333333337</v>
      </c>
      <c r="G6596" t="s">
        <v>9138</v>
      </c>
      <c r="H6596" t="s">
        <v>38</v>
      </c>
      <c r="I6596">
        <v>120</v>
      </c>
      <c r="J6596">
        <v>215</v>
      </c>
      <c r="K6596" s="4">
        <v>1E+40</v>
      </c>
      <c r="L6596" t="s">
        <v>38</v>
      </c>
      <c r="M6596" t="s">
        <v>24</v>
      </c>
      <c r="N6596" t="s">
        <v>13162</v>
      </c>
      <c r="O6596" t="s">
        <v>25</v>
      </c>
      <c r="P6596" t="s">
        <v>39</v>
      </c>
      <c r="Q6596" t="s">
        <v>7126</v>
      </c>
    </row>
    <row r="6597" spans="1:17" x14ac:dyDescent="0.25">
      <c r="A6597" t="s">
        <v>13258</v>
      </c>
      <c r="B6597" t="s">
        <v>41</v>
      </c>
      <c r="C6597">
        <v>1</v>
      </c>
      <c r="D6597" t="s">
        <v>18</v>
      </c>
      <c r="E6597" t="s">
        <v>19</v>
      </c>
      <c r="F6597" s="1">
        <v>0.77083333333333337</v>
      </c>
      <c r="G6597" t="s">
        <v>9138</v>
      </c>
      <c r="H6597" t="s">
        <v>38</v>
      </c>
      <c r="I6597">
        <v>120</v>
      </c>
      <c r="J6597">
        <v>215</v>
      </c>
      <c r="K6597" s="4">
        <v>1.0000000000000001E+32</v>
      </c>
      <c r="L6597" t="s">
        <v>38</v>
      </c>
      <c r="M6597" t="s">
        <v>24</v>
      </c>
      <c r="N6597" t="s">
        <v>13162</v>
      </c>
      <c r="O6597" t="s">
        <v>25</v>
      </c>
      <c r="P6597" t="s">
        <v>39</v>
      </c>
      <c r="Q6597" t="s">
        <v>7127</v>
      </c>
    </row>
    <row r="6598" spans="1:17" x14ac:dyDescent="0.25">
      <c r="A6598" t="s">
        <v>13261</v>
      </c>
      <c r="B6598" t="s">
        <v>17</v>
      </c>
      <c r="C6598">
        <v>1</v>
      </c>
      <c r="D6598" t="s">
        <v>18</v>
      </c>
      <c r="E6598" t="s">
        <v>19</v>
      </c>
      <c r="F6598" s="1">
        <v>0.54166666666666663</v>
      </c>
      <c r="G6598" t="s">
        <v>9162</v>
      </c>
      <c r="H6598" t="s">
        <v>7128</v>
      </c>
      <c r="I6598">
        <v>120</v>
      </c>
      <c r="J6598">
        <v>197</v>
      </c>
      <c r="K6598" s="4">
        <v>1.1111100111111E+24</v>
      </c>
      <c r="L6598" t="s">
        <v>13260</v>
      </c>
      <c r="M6598" t="s">
        <v>24</v>
      </c>
      <c r="N6598" t="s">
        <v>13162</v>
      </c>
      <c r="O6598" t="s">
        <v>66</v>
      </c>
      <c r="P6598" t="s">
        <v>20</v>
      </c>
      <c r="Q6598" t="s">
        <v>7129</v>
      </c>
    </row>
    <row r="6599" spans="1:17" x14ac:dyDescent="0.25">
      <c r="A6599" t="s">
        <v>13262</v>
      </c>
      <c r="B6599" t="s">
        <v>17</v>
      </c>
      <c r="C6599">
        <v>1</v>
      </c>
      <c r="D6599" t="s">
        <v>18</v>
      </c>
      <c r="E6599" t="s">
        <v>19</v>
      </c>
      <c r="F6599" s="1">
        <v>0.45833333333333331</v>
      </c>
      <c r="G6599" t="s">
        <v>9210</v>
      </c>
      <c r="H6599" t="s">
        <v>7130</v>
      </c>
      <c r="I6599">
        <v>120</v>
      </c>
      <c r="J6599">
        <v>54</v>
      </c>
      <c r="K6599" s="4">
        <v>1.1111010001111099E+44</v>
      </c>
      <c r="L6599" t="s">
        <v>13263</v>
      </c>
      <c r="M6599" t="s">
        <v>24</v>
      </c>
      <c r="N6599" t="s">
        <v>13162</v>
      </c>
      <c r="O6599" t="s">
        <v>25</v>
      </c>
      <c r="P6599" t="s">
        <v>20</v>
      </c>
      <c r="Q6599" t="s">
        <v>7131</v>
      </c>
    </row>
    <row r="6600" spans="1:17" x14ac:dyDescent="0.25">
      <c r="A6600" t="s">
        <v>13264</v>
      </c>
      <c r="B6600" t="s">
        <v>17</v>
      </c>
      <c r="C6600" t="s">
        <v>411</v>
      </c>
      <c r="D6600" t="s">
        <v>18</v>
      </c>
      <c r="E6600" t="s">
        <v>19</v>
      </c>
      <c r="F6600" s="1">
        <v>0.54166666666666663</v>
      </c>
      <c r="G6600" t="s">
        <v>9139</v>
      </c>
      <c r="H6600" t="s">
        <v>7130</v>
      </c>
      <c r="I6600">
        <v>120</v>
      </c>
      <c r="J6600">
        <v>103</v>
      </c>
      <c r="K6600" s="4">
        <v>1.1101100111111E+24</v>
      </c>
      <c r="L6600" t="s">
        <v>13263</v>
      </c>
      <c r="M6600" t="s">
        <v>24</v>
      </c>
      <c r="N6600" t="s">
        <v>13162</v>
      </c>
      <c r="O6600" t="s">
        <v>66</v>
      </c>
      <c r="P6600" t="s">
        <v>20</v>
      </c>
      <c r="Q6600" t="s">
        <v>7132</v>
      </c>
    </row>
    <row r="6601" spans="1:17" x14ac:dyDescent="0.25">
      <c r="A6601" t="s">
        <v>13264</v>
      </c>
      <c r="B6601" t="s">
        <v>17</v>
      </c>
      <c r="C6601" t="s">
        <v>413</v>
      </c>
      <c r="D6601" t="s">
        <v>18</v>
      </c>
      <c r="E6601" t="s">
        <v>37</v>
      </c>
      <c r="F6601" s="1">
        <v>0.375</v>
      </c>
      <c r="G6601" t="s">
        <v>9139</v>
      </c>
      <c r="H6601" t="s">
        <v>7130</v>
      </c>
      <c r="I6601">
        <v>120</v>
      </c>
      <c r="J6601">
        <v>103</v>
      </c>
      <c r="K6601" s="4">
        <v>1E+21</v>
      </c>
      <c r="L6601" t="s">
        <v>13263</v>
      </c>
      <c r="M6601" t="s">
        <v>24</v>
      </c>
      <c r="N6601" t="s">
        <v>13162</v>
      </c>
      <c r="O6601" t="s">
        <v>66</v>
      </c>
      <c r="P6601" t="s">
        <v>20</v>
      </c>
      <c r="Q6601" t="s">
        <v>7132</v>
      </c>
    </row>
    <row r="6602" spans="1:17" x14ac:dyDescent="0.25">
      <c r="A6602" t="s">
        <v>13265</v>
      </c>
      <c r="B6602" t="s">
        <v>391</v>
      </c>
      <c r="C6602">
        <v>1</v>
      </c>
      <c r="D6602" t="s">
        <v>18</v>
      </c>
      <c r="E6602" t="s">
        <v>33</v>
      </c>
      <c r="F6602" s="1">
        <v>0.66666666666666663</v>
      </c>
      <c r="G6602" t="s">
        <v>9373</v>
      </c>
      <c r="H6602" t="s">
        <v>7133</v>
      </c>
      <c r="I6602">
        <v>60</v>
      </c>
      <c r="J6602">
        <v>38</v>
      </c>
      <c r="K6602" s="4">
        <v>1.1099999999999999E+33</v>
      </c>
      <c r="L6602" t="s">
        <v>13266</v>
      </c>
      <c r="M6602" t="s">
        <v>24</v>
      </c>
      <c r="N6602" t="s">
        <v>13162</v>
      </c>
      <c r="O6602" t="s">
        <v>25</v>
      </c>
      <c r="P6602" t="s">
        <v>9372</v>
      </c>
      <c r="Q6602" t="s">
        <v>7134</v>
      </c>
    </row>
    <row r="6603" spans="1:17" x14ac:dyDescent="0.25">
      <c r="A6603" t="s">
        <v>13265</v>
      </c>
      <c r="B6603" t="s">
        <v>391</v>
      </c>
      <c r="C6603">
        <v>2</v>
      </c>
      <c r="D6603" t="s">
        <v>18</v>
      </c>
      <c r="E6603" t="s">
        <v>42</v>
      </c>
      <c r="F6603" s="1">
        <v>0.375</v>
      </c>
      <c r="G6603" t="s">
        <v>9575</v>
      </c>
      <c r="H6603" t="s">
        <v>7133</v>
      </c>
      <c r="I6603">
        <v>60</v>
      </c>
      <c r="J6603">
        <v>35</v>
      </c>
      <c r="K6603" s="4">
        <v>1.1099999999999999E+33</v>
      </c>
      <c r="L6603" t="s">
        <v>13266</v>
      </c>
      <c r="M6603" t="s">
        <v>24</v>
      </c>
      <c r="N6603" t="s">
        <v>13162</v>
      </c>
      <c r="O6603" t="s">
        <v>25</v>
      </c>
      <c r="P6603" t="s">
        <v>9372</v>
      </c>
      <c r="Q6603" t="s">
        <v>7135</v>
      </c>
    </row>
    <row r="6604" spans="1:17" x14ac:dyDescent="0.25">
      <c r="A6604" t="s">
        <v>13265</v>
      </c>
      <c r="B6604" t="s">
        <v>391</v>
      </c>
      <c r="C6604">
        <v>3</v>
      </c>
      <c r="D6604" t="s">
        <v>18</v>
      </c>
      <c r="E6604" t="s">
        <v>37</v>
      </c>
      <c r="F6604" s="1">
        <v>0.45833333333333331</v>
      </c>
      <c r="G6604" t="s">
        <v>9373</v>
      </c>
      <c r="H6604" t="s">
        <v>7133</v>
      </c>
      <c r="I6604">
        <v>60</v>
      </c>
      <c r="J6604">
        <v>29</v>
      </c>
      <c r="K6604" s="4">
        <v>1.1099999999999999E+33</v>
      </c>
      <c r="L6604" t="s">
        <v>13266</v>
      </c>
      <c r="M6604" t="s">
        <v>24</v>
      </c>
      <c r="N6604" t="s">
        <v>13162</v>
      </c>
      <c r="O6604" t="s">
        <v>25</v>
      </c>
      <c r="P6604" t="s">
        <v>9372</v>
      </c>
      <c r="Q6604" t="s">
        <v>7136</v>
      </c>
    </row>
    <row r="6605" spans="1:17" x14ac:dyDescent="0.25">
      <c r="A6605" t="s">
        <v>13265</v>
      </c>
      <c r="B6605" t="s">
        <v>391</v>
      </c>
      <c r="C6605">
        <v>4</v>
      </c>
      <c r="D6605" t="s">
        <v>18</v>
      </c>
      <c r="E6605" t="s">
        <v>37</v>
      </c>
      <c r="F6605" s="1">
        <v>0.5</v>
      </c>
      <c r="G6605" t="s">
        <v>9373</v>
      </c>
      <c r="H6605" t="s">
        <v>7133</v>
      </c>
      <c r="I6605">
        <v>60</v>
      </c>
      <c r="J6605">
        <v>12</v>
      </c>
      <c r="K6605" s="4">
        <v>1.1099999999999999E+33</v>
      </c>
      <c r="L6605" t="s">
        <v>13266</v>
      </c>
      <c r="M6605" t="s">
        <v>24</v>
      </c>
      <c r="N6605" t="s">
        <v>13162</v>
      </c>
      <c r="O6605" t="s">
        <v>25</v>
      </c>
      <c r="P6605" t="s">
        <v>9372</v>
      </c>
      <c r="Q6605" t="s">
        <v>7137</v>
      </c>
    </row>
    <row r="6606" spans="1:17" x14ac:dyDescent="0.25">
      <c r="A6606" t="s">
        <v>13265</v>
      </c>
      <c r="B6606" t="s">
        <v>391</v>
      </c>
      <c r="C6606">
        <v>5</v>
      </c>
      <c r="D6606" t="s">
        <v>18</v>
      </c>
      <c r="E6606" t="s">
        <v>37</v>
      </c>
      <c r="F6606" s="1">
        <v>0.54166666666666663</v>
      </c>
      <c r="G6606" t="s">
        <v>9373</v>
      </c>
      <c r="H6606" t="s">
        <v>7133</v>
      </c>
      <c r="I6606">
        <v>60</v>
      </c>
      <c r="J6606">
        <v>17</v>
      </c>
      <c r="K6606" s="4">
        <v>1.1099999999999999E+33</v>
      </c>
      <c r="L6606" t="s">
        <v>13266</v>
      </c>
      <c r="M6606" t="s">
        <v>24</v>
      </c>
      <c r="N6606" t="s">
        <v>13162</v>
      </c>
      <c r="O6606" t="s">
        <v>25</v>
      </c>
      <c r="P6606" t="s">
        <v>9372</v>
      </c>
      <c r="Q6606" t="s">
        <v>7138</v>
      </c>
    </row>
    <row r="6607" spans="1:17" x14ac:dyDescent="0.25">
      <c r="A6607" t="s">
        <v>13265</v>
      </c>
      <c r="B6607" t="s">
        <v>17</v>
      </c>
      <c r="C6607">
        <v>1</v>
      </c>
      <c r="D6607" t="s">
        <v>18</v>
      </c>
      <c r="E6607" t="s">
        <v>29</v>
      </c>
      <c r="F6607" s="1">
        <v>0.625</v>
      </c>
      <c r="G6607" t="s">
        <v>9139</v>
      </c>
      <c r="H6607" t="s">
        <v>7133</v>
      </c>
      <c r="I6607">
        <v>120</v>
      </c>
      <c r="J6607">
        <v>135</v>
      </c>
      <c r="K6607" s="4">
        <v>1.1111010001111099E+44</v>
      </c>
      <c r="L6607" t="s">
        <v>13266</v>
      </c>
      <c r="M6607" t="s">
        <v>24</v>
      </c>
      <c r="N6607" t="s">
        <v>13162</v>
      </c>
      <c r="O6607" t="s">
        <v>25</v>
      </c>
      <c r="P6607" t="s">
        <v>20</v>
      </c>
      <c r="Q6607" t="s">
        <v>7139</v>
      </c>
    </row>
    <row r="6608" spans="1:17" x14ac:dyDescent="0.25">
      <c r="A6608" t="s">
        <v>13267</v>
      </c>
      <c r="B6608" t="s">
        <v>17</v>
      </c>
      <c r="C6608" t="s">
        <v>411</v>
      </c>
      <c r="D6608" t="s">
        <v>18</v>
      </c>
      <c r="E6608" t="s">
        <v>42</v>
      </c>
      <c r="F6608" s="1">
        <v>0.625</v>
      </c>
      <c r="G6608" t="s">
        <v>9139</v>
      </c>
      <c r="H6608" t="s">
        <v>13268</v>
      </c>
      <c r="I6608">
        <v>120</v>
      </c>
      <c r="J6608">
        <v>192</v>
      </c>
      <c r="K6608" s="4">
        <v>1.110100111111E+23</v>
      </c>
      <c r="L6608" t="s">
        <v>13269</v>
      </c>
      <c r="M6608" t="s">
        <v>24</v>
      </c>
      <c r="N6608" t="s">
        <v>13162</v>
      </c>
      <c r="O6608" t="s">
        <v>66</v>
      </c>
      <c r="P6608" t="s">
        <v>20</v>
      </c>
      <c r="Q6608" t="s">
        <v>7140</v>
      </c>
    </row>
    <row r="6609" spans="1:17" x14ac:dyDescent="0.25">
      <c r="A6609" t="s">
        <v>13267</v>
      </c>
      <c r="B6609" t="s">
        <v>17</v>
      </c>
      <c r="C6609" t="s">
        <v>413</v>
      </c>
      <c r="D6609" t="s">
        <v>18</v>
      </c>
      <c r="E6609" t="s">
        <v>37</v>
      </c>
      <c r="F6609" s="1">
        <v>0.625</v>
      </c>
      <c r="G6609" t="s">
        <v>9139</v>
      </c>
      <c r="H6609" t="s">
        <v>13270</v>
      </c>
      <c r="I6609">
        <v>120</v>
      </c>
      <c r="J6609">
        <v>192</v>
      </c>
      <c r="K6609" s="4">
        <v>9.9999999999999998E+23</v>
      </c>
      <c r="L6609" t="s">
        <v>13269</v>
      </c>
      <c r="M6609" t="s">
        <v>24</v>
      </c>
      <c r="N6609" t="s">
        <v>13162</v>
      </c>
      <c r="O6609" t="s">
        <v>66</v>
      </c>
      <c r="P6609" t="s">
        <v>20</v>
      </c>
      <c r="Q6609" t="s">
        <v>7140</v>
      </c>
    </row>
    <row r="6610" spans="1:17" x14ac:dyDescent="0.25">
      <c r="A6610" t="s">
        <v>13267</v>
      </c>
      <c r="B6610" t="s">
        <v>36</v>
      </c>
      <c r="C6610">
        <v>1</v>
      </c>
      <c r="D6610" t="s">
        <v>18</v>
      </c>
      <c r="E6610" t="s">
        <v>42</v>
      </c>
      <c r="F6610" s="1">
        <v>0.625</v>
      </c>
      <c r="G6610" t="s">
        <v>13271</v>
      </c>
      <c r="H6610" t="s">
        <v>7128</v>
      </c>
      <c r="I6610">
        <v>120</v>
      </c>
      <c r="J6610">
        <v>192</v>
      </c>
      <c r="K6610" s="4">
        <v>1E+20</v>
      </c>
      <c r="L6610" t="s">
        <v>13269</v>
      </c>
      <c r="M6610" t="s">
        <v>24</v>
      </c>
      <c r="N6610" t="s">
        <v>13162</v>
      </c>
      <c r="O6610" t="s">
        <v>66</v>
      </c>
      <c r="P6610" t="s">
        <v>39</v>
      </c>
      <c r="Q6610" t="s">
        <v>7141</v>
      </c>
    </row>
    <row r="6611" spans="1:17" x14ac:dyDescent="0.25">
      <c r="A6611" t="s">
        <v>13272</v>
      </c>
      <c r="B6611" t="s">
        <v>17</v>
      </c>
      <c r="C6611">
        <v>1</v>
      </c>
      <c r="D6611" t="s">
        <v>18</v>
      </c>
      <c r="E6611" t="s">
        <v>29</v>
      </c>
      <c r="F6611" s="1">
        <v>0.45833333333333331</v>
      </c>
      <c r="G6611" t="s">
        <v>9282</v>
      </c>
      <c r="H6611" t="s">
        <v>13273</v>
      </c>
      <c r="I6611">
        <v>120</v>
      </c>
      <c r="J6611">
        <v>47</v>
      </c>
      <c r="K6611" s="4">
        <v>1.1110100000000001E+51</v>
      </c>
      <c r="L6611" t="s">
        <v>13269</v>
      </c>
      <c r="M6611" t="s">
        <v>24</v>
      </c>
      <c r="N6611" t="s">
        <v>13162</v>
      </c>
      <c r="O6611" t="s">
        <v>311</v>
      </c>
      <c r="P6611" t="s">
        <v>20</v>
      </c>
      <c r="Q6611" t="s">
        <v>7142</v>
      </c>
    </row>
    <row r="6612" spans="1:17" x14ac:dyDescent="0.25">
      <c r="A6612" t="s">
        <v>13272</v>
      </c>
      <c r="B6612" t="s">
        <v>28</v>
      </c>
      <c r="C6612">
        <v>1</v>
      </c>
      <c r="D6612" t="s">
        <v>18</v>
      </c>
      <c r="E6612" t="s">
        <v>33</v>
      </c>
      <c r="F6612" s="1">
        <v>0.45833333333333331</v>
      </c>
      <c r="G6612" t="s">
        <v>9166</v>
      </c>
      <c r="H6612" t="s">
        <v>13274</v>
      </c>
      <c r="I6612">
        <v>120</v>
      </c>
      <c r="J6612">
        <v>47</v>
      </c>
      <c r="K6612" s="4">
        <v>1.1111100000000001E+51</v>
      </c>
      <c r="L6612" t="s">
        <v>13269</v>
      </c>
      <c r="M6612" t="s">
        <v>24</v>
      </c>
      <c r="N6612" t="s">
        <v>13162</v>
      </c>
      <c r="O6612" t="s">
        <v>311</v>
      </c>
      <c r="P6612" t="s">
        <v>20</v>
      </c>
      <c r="Q6612" t="s">
        <v>7143</v>
      </c>
    </row>
    <row r="6613" spans="1:17" x14ac:dyDescent="0.25">
      <c r="A6613" t="s">
        <v>13272</v>
      </c>
      <c r="B6613" t="s">
        <v>32</v>
      </c>
      <c r="C6613">
        <v>1</v>
      </c>
      <c r="D6613" t="s">
        <v>18</v>
      </c>
      <c r="E6613" t="s">
        <v>42</v>
      </c>
      <c r="F6613" s="1">
        <v>0.45833333333333331</v>
      </c>
      <c r="G6613" t="s">
        <v>9282</v>
      </c>
      <c r="H6613" t="s">
        <v>13275</v>
      </c>
      <c r="I6613">
        <v>120</v>
      </c>
      <c r="J6613">
        <v>47</v>
      </c>
      <c r="K6613" s="4">
        <v>1.0111099999999999E+51</v>
      </c>
      <c r="L6613" t="s">
        <v>13269</v>
      </c>
      <c r="M6613" t="s">
        <v>24</v>
      </c>
      <c r="N6613" t="s">
        <v>13162</v>
      </c>
      <c r="O6613" t="s">
        <v>311</v>
      </c>
      <c r="P6613" t="s">
        <v>20</v>
      </c>
      <c r="Q6613" t="s">
        <v>7144</v>
      </c>
    </row>
    <row r="6614" spans="1:17" x14ac:dyDescent="0.25">
      <c r="A6614" t="s">
        <v>13272</v>
      </c>
      <c r="B6614" t="s">
        <v>36</v>
      </c>
      <c r="C6614">
        <v>1</v>
      </c>
      <c r="D6614" t="s">
        <v>18</v>
      </c>
      <c r="E6614" t="s">
        <v>42</v>
      </c>
      <c r="F6614" s="1">
        <v>0.45833333333333331</v>
      </c>
      <c r="G6614" t="s">
        <v>13276</v>
      </c>
      <c r="H6614" t="s">
        <v>13277</v>
      </c>
      <c r="I6614">
        <v>120</v>
      </c>
      <c r="J6614">
        <v>47</v>
      </c>
      <c r="K6614" s="4">
        <v>1.0000000000000001E+50</v>
      </c>
      <c r="L6614" t="s">
        <v>13269</v>
      </c>
      <c r="M6614" t="s">
        <v>24</v>
      </c>
      <c r="N6614" t="s">
        <v>13162</v>
      </c>
      <c r="O6614" t="s">
        <v>311</v>
      </c>
      <c r="P6614" t="s">
        <v>39</v>
      </c>
      <c r="Q6614" t="s">
        <v>7145</v>
      </c>
    </row>
    <row r="6615" spans="1:17" x14ac:dyDescent="0.25">
      <c r="A6615" t="s">
        <v>13272</v>
      </c>
      <c r="B6615" t="s">
        <v>41</v>
      </c>
      <c r="C6615">
        <v>1</v>
      </c>
      <c r="D6615" t="s">
        <v>18</v>
      </c>
      <c r="E6615" t="s">
        <v>29</v>
      </c>
      <c r="F6615" s="1">
        <v>0.45833333333333331</v>
      </c>
      <c r="G6615" t="s">
        <v>9239</v>
      </c>
      <c r="H6615" t="s">
        <v>13278</v>
      </c>
      <c r="I6615">
        <v>120</v>
      </c>
      <c r="J6615">
        <v>47</v>
      </c>
      <c r="K6615" s="4">
        <v>1E+47</v>
      </c>
      <c r="L6615" t="s">
        <v>13269</v>
      </c>
      <c r="M6615" t="s">
        <v>24</v>
      </c>
      <c r="N6615" t="s">
        <v>13162</v>
      </c>
      <c r="O6615" t="s">
        <v>311</v>
      </c>
      <c r="P6615" t="s">
        <v>39</v>
      </c>
      <c r="Q6615" t="s">
        <v>7146</v>
      </c>
    </row>
    <row r="6616" spans="1:17" x14ac:dyDescent="0.25">
      <c r="A6616" t="s">
        <v>13279</v>
      </c>
      <c r="B6616" t="s">
        <v>17</v>
      </c>
      <c r="C6616">
        <v>1</v>
      </c>
      <c r="D6616" t="s">
        <v>18</v>
      </c>
      <c r="E6616" t="s">
        <v>29</v>
      </c>
      <c r="F6616" s="1">
        <v>0.54166666666666663</v>
      </c>
      <c r="G6616" t="s">
        <v>9354</v>
      </c>
      <c r="H6616" t="s">
        <v>7147</v>
      </c>
      <c r="I6616">
        <v>120</v>
      </c>
      <c r="J6616">
        <v>55</v>
      </c>
      <c r="K6616" s="4">
        <v>1.1111100111111E+24</v>
      </c>
      <c r="L6616" t="s">
        <v>13280</v>
      </c>
      <c r="M6616" t="s">
        <v>24</v>
      </c>
      <c r="N6616" t="s">
        <v>13162</v>
      </c>
      <c r="O6616" t="s">
        <v>66</v>
      </c>
      <c r="P6616" t="s">
        <v>20</v>
      </c>
      <c r="Q6616" t="s">
        <v>7148</v>
      </c>
    </row>
    <row r="6617" spans="1:17" x14ac:dyDescent="0.25">
      <c r="A6617" t="s">
        <v>13281</v>
      </c>
      <c r="B6617" t="s">
        <v>17</v>
      </c>
      <c r="C6617">
        <v>1</v>
      </c>
      <c r="D6617" t="s">
        <v>18</v>
      </c>
      <c r="E6617" t="s">
        <v>37</v>
      </c>
      <c r="F6617" s="1">
        <v>0.54166666666666663</v>
      </c>
      <c r="G6617" t="s">
        <v>9162</v>
      </c>
      <c r="H6617" t="s">
        <v>7063</v>
      </c>
      <c r="I6617">
        <v>120</v>
      </c>
      <c r="J6617">
        <v>129</v>
      </c>
      <c r="K6617" s="4">
        <v>1.1111100111111E+24</v>
      </c>
      <c r="L6617" t="s">
        <v>38</v>
      </c>
      <c r="M6617" t="s">
        <v>24</v>
      </c>
      <c r="N6617" t="s">
        <v>13162</v>
      </c>
      <c r="O6617" t="s">
        <v>66</v>
      </c>
      <c r="P6617" t="s">
        <v>20</v>
      </c>
      <c r="Q6617" t="s">
        <v>7149</v>
      </c>
    </row>
    <row r="6618" spans="1:17" x14ac:dyDescent="0.25">
      <c r="A6618" t="s">
        <v>13281</v>
      </c>
      <c r="B6618" t="s">
        <v>36</v>
      </c>
      <c r="C6618">
        <v>1</v>
      </c>
      <c r="D6618" t="s">
        <v>18</v>
      </c>
      <c r="E6618" t="s">
        <v>42</v>
      </c>
      <c r="F6618" s="1">
        <v>0.77083333333333337</v>
      </c>
      <c r="G6618" t="s">
        <v>13191</v>
      </c>
      <c r="H6618" t="s">
        <v>7065</v>
      </c>
      <c r="I6618">
        <v>60</v>
      </c>
      <c r="J6618">
        <v>129</v>
      </c>
      <c r="K6618" s="4">
        <v>100000000000000</v>
      </c>
      <c r="L6618" t="s">
        <v>38</v>
      </c>
      <c r="M6618" t="s">
        <v>24</v>
      </c>
      <c r="N6618" t="s">
        <v>13162</v>
      </c>
      <c r="O6618" t="s">
        <v>66</v>
      </c>
      <c r="P6618" t="s">
        <v>39</v>
      </c>
      <c r="Q6618" t="s">
        <v>7150</v>
      </c>
    </row>
    <row r="6619" spans="1:17" x14ac:dyDescent="0.25">
      <c r="A6619" t="s">
        <v>13282</v>
      </c>
      <c r="B6619" t="s">
        <v>17</v>
      </c>
      <c r="C6619">
        <v>1</v>
      </c>
      <c r="D6619" t="s">
        <v>18</v>
      </c>
      <c r="E6619" t="s">
        <v>42</v>
      </c>
      <c r="F6619" s="1">
        <v>0.375</v>
      </c>
      <c r="G6619" t="s">
        <v>9209</v>
      </c>
      <c r="H6619" t="s">
        <v>7151</v>
      </c>
      <c r="I6619">
        <v>120</v>
      </c>
      <c r="J6619">
        <v>45</v>
      </c>
      <c r="K6619" s="4">
        <v>1.1111100111111E+24</v>
      </c>
      <c r="L6619" t="s">
        <v>13283</v>
      </c>
      <c r="M6619" t="s">
        <v>24</v>
      </c>
      <c r="N6619" t="s">
        <v>13162</v>
      </c>
      <c r="O6619" t="s">
        <v>66</v>
      </c>
      <c r="P6619" t="s">
        <v>20</v>
      </c>
      <c r="Q6619" t="s">
        <v>7152</v>
      </c>
    </row>
    <row r="6620" spans="1:17" x14ac:dyDescent="0.25">
      <c r="A6620" t="s">
        <v>13284</v>
      </c>
      <c r="B6620" t="s">
        <v>17</v>
      </c>
      <c r="C6620">
        <v>1</v>
      </c>
      <c r="D6620" t="s">
        <v>18</v>
      </c>
      <c r="E6620" t="s">
        <v>19</v>
      </c>
      <c r="F6620" s="1">
        <v>0.5</v>
      </c>
      <c r="G6620" t="s">
        <v>9358</v>
      </c>
      <c r="H6620" t="s">
        <v>7124</v>
      </c>
      <c r="I6620">
        <v>120</v>
      </c>
      <c r="J6620">
        <v>65</v>
      </c>
      <c r="K6620" s="4">
        <v>1.1111010001111099E+44</v>
      </c>
      <c r="L6620" t="s">
        <v>13285</v>
      </c>
      <c r="M6620" t="s">
        <v>24</v>
      </c>
      <c r="N6620" t="s">
        <v>13162</v>
      </c>
      <c r="O6620" t="s">
        <v>25</v>
      </c>
      <c r="P6620" t="s">
        <v>20</v>
      </c>
      <c r="Q6620" t="s">
        <v>7153</v>
      </c>
    </row>
    <row r="6621" spans="1:17" x14ac:dyDescent="0.25">
      <c r="A6621" t="s">
        <v>13286</v>
      </c>
      <c r="B6621" t="s">
        <v>17</v>
      </c>
      <c r="C6621">
        <v>1</v>
      </c>
      <c r="D6621" t="s">
        <v>18</v>
      </c>
      <c r="E6621" t="s">
        <v>37</v>
      </c>
      <c r="F6621" s="1">
        <v>0.5</v>
      </c>
      <c r="G6621" t="s">
        <v>9167</v>
      </c>
      <c r="H6621" t="s">
        <v>13287</v>
      </c>
      <c r="I6621">
        <v>120</v>
      </c>
      <c r="J6621">
        <v>76</v>
      </c>
      <c r="K6621" s="4">
        <v>1.11101100011111E+44</v>
      </c>
      <c r="L6621" t="s">
        <v>13288</v>
      </c>
      <c r="M6621" t="s">
        <v>24</v>
      </c>
      <c r="N6621" t="s">
        <v>13162</v>
      </c>
      <c r="O6621" t="s">
        <v>25</v>
      </c>
      <c r="P6621" t="s">
        <v>20</v>
      </c>
      <c r="Q6621" t="s">
        <v>7154</v>
      </c>
    </row>
    <row r="6622" spans="1:17" x14ac:dyDescent="0.25">
      <c r="A6622" t="s">
        <v>13289</v>
      </c>
      <c r="B6622" t="s">
        <v>17</v>
      </c>
      <c r="C6622">
        <v>1</v>
      </c>
      <c r="D6622" t="s">
        <v>18</v>
      </c>
      <c r="E6622" t="s">
        <v>33</v>
      </c>
      <c r="F6622" s="1">
        <v>0.5</v>
      </c>
      <c r="G6622" t="s">
        <v>9177</v>
      </c>
      <c r="H6622" t="s">
        <v>7147</v>
      </c>
      <c r="I6622">
        <v>120</v>
      </c>
      <c r="J6622">
        <v>44</v>
      </c>
      <c r="K6622" s="4">
        <v>1.1111100111111E+24</v>
      </c>
      <c r="L6622" t="s">
        <v>13290</v>
      </c>
      <c r="M6622" t="s">
        <v>24</v>
      </c>
      <c r="N6622" t="s">
        <v>13162</v>
      </c>
      <c r="O6622" t="s">
        <v>66</v>
      </c>
      <c r="P6622" t="s">
        <v>20</v>
      </c>
      <c r="Q6622" t="s">
        <v>7155</v>
      </c>
    </row>
    <row r="6623" spans="1:17" x14ac:dyDescent="0.25">
      <c r="A6623" t="s">
        <v>13291</v>
      </c>
      <c r="B6623" t="s">
        <v>17</v>
      </c>
      <c r="C6623">
        <v>1</v>
      </c>
      <c r="D6623" t="s">
        <v>18</v>
      </c>
      <c r="E6623" t="s">
        <v>33</v>
      </c>
      <c r="F6623" s="1">
        <v>0.375</v>
      </c>
      <c r="G6623" t="s">
        <v>9194</v>
      </c>
      <c r="H6623" t="s">
        <v>7118</v>
      </c>
      <c r="I6623">
        <v>120</v>
      </c>
      <c r="J6623">
        <v>31</v>
      </c>
      <c r="K6623" s="4">
        <v>1.1111110001111099E+44</v>
      </c>
      <c r="L6623" t="s">
        <v>13292</v>
      </c>
      <c r="M6623" t="s">
        <v>24</v>
      </c>
      <c r="N6623" t="s">
        <v>13162</v>
      </c>
      <c r="O6623" t="s">
        <v>25</v>
      </c>
      <c r="P6623" t="s">
        <v>20</v>
      </c>
      <c r="Q6623" t="s">
        <v>7156</v>
      </c>
    </row>
    <row r="6624" spans="1:17" x14ac:dyDescent="0.25">
      <c r="A6624" t="s">
        <v>13293</v>
      </c>
      <c r="B6624" t="s">
        <v>17</v>
      </c>
      <c r="C6624">
        <v>1</v>
      </c>
      <c r="D6624" t="s">
        <v>18</v>
      </c>
      <c r="E6624" t="s">
        <v>29</v>
      </c>
      <c r="F6624" s="1">
        <v>0.375</v>
      </c>
      <c r="G6624" t="s">
        <v>9282</v>
      </c>
      <c r="H6624" t="s">
        <v>7065</v>
      </c>
      <c r="I6624">
        <v>120</v>
      </c>
      <c r="J6624">
        <v>98</v>
      </c>
      <c r="K6624" s="4">
        <v>1.1111010001111099E+44</v>
      </c>
      <c r="L6624" t="s">
        <v>13294</v>
      </c>
      <c r="M6624" t="s">
        <v>24</v>
      </c>
      <c r="N6624" t="s">
        <v>13162</v>
      </c>
      <c r="O6624" t="s">
        <v>25</v>
      </c>
      <c r="P6624" t="s">
        <v>20</v>
      </c>
      <c r="Q6624" t="s">
        <v>7157</v>
      </c>
    </row>
    <row r="6625" spans="1:17" x14ac:dyDescent="0.25">
      <c r="A6625" t="s">
        <v>13295</v>
      </c>
      <c r="B6625" t="s">
        <v>17</v>
      </c>
      <c r="C6625">
        <v>1</v>
      </c>
      <c r="D6625" t="s">
        <v>18</v>
      </c>
      <c r="E6625" t="s">
        <v>29</v>
      </c>
      <c r="F6625" s="1">
        <v>0.54166666666666663</v>
      </c>
      <c r="G6625" t="s">
        <v>9358</v>
      </c>
      <c r="H6625" t="s">
        <v>7128</v>
      </c>
      <c r="I6625">
        <v>120</v>
      </c>
      <c r="J6625">
        <v>104</v>
      </c>
      <c r="K6625" s="4">
        <v>1.1111100111111E+24</v>
      </c>
      <c r="L6625" t="s">
        <v>13296</v>
      </c>
      <c r="M6625" t="s">
        <v>24</v>
      </c>
      <c r="N6625" t="s">
        <v>13162</v>
      </c>
      <c r="O6625" t="s">
        <v>66</v>
      </c>
      <c r="P6625" t="s">
        <v>20</v>
      </c>
      <c r="Q6625" t="s">
        <v>7158</v>
      </c>
    </row>
    <row r="6626" spans="1:17" x14ac:dyDescent="0.25">
      <c r="A6626" t="s">
        <v>13297</v>
      </c>
      <c r="B6626" t="s">
        <v>17</v>
      </c>
      <c r="C6626">
        <v>1</v>
      </c>
      <c r="D6626" t="s">
        <v>18</v>
      </c>
      <c r="E6626" t="s">
        <v>33</v>
      </c>
      <c r="F6626" s="1">
        <v>0.58333333333333337</v>
      </c>
      <c r="G6626" t="s">
        <v>9282</v>
      </c>
      <c r="H6626" t="s">
        <v>7128</v>
      </c>
      <c r="I6626">
        <v>120</v>
      </c>
      <c r="J6626">
        <v>85</v>
      </c>
      <c r="K6626" s="4">
        <v>1.1111100111111E+24</v>
      </c>
      <c r="L6626" t="s">
        <v>13298</v>
      </c>
      <c r="M6626" t="s">
        <v>24</v>
      </c>
      <c r="N6626" t="s">
        <v>13162</v>
      </c>
      <c r="O6626" t="s">
        <v>66</v>
      </c>
      <c r="P6626" t="s">
        <v>20</v>
      </c>
      <c r="Q6626" t="s">
        <v>7159</v>
      </c>
    </row>
    <row r="6627" spans="1:17" x14ac:dyDescent="0.25">
      <c r="A6627" t="s">
        <v>13299</v>
      </c>
      <c r="B6627" t="s">
        <v>17</v>
      </c>
      <c r="C6627">
        <v>1</v>
      </c>
      <c r="D6627" t="s">
        <v>18</v>
      </c>
      <c r="E6627" t="s">
        <v>42</v>
      </c>
      <c r="F6627" s="1">
        <v>0.45833333333333331</v>
      </c>
      <c r="G6627" t="s">
        <v>12622</v>
      </c>
      <c r="H6627" t="s">
        <v>13300</v>
      </c>
      <c r="I6627">
        <v>120</v>
      </c>
      <c r="J6627">
        <v>9</v>
      </c>
      <c r="K6627" s="4">
        <v>1.1111100111111E+24</v>
      </c>
      <c r="L6627" t="s">
        <v>13301</v>
      </c>
      <c r="M6627" t="s">
        <v>24</v>
      </c>
      <c r="N6627" t="s">
        <v>13162</v>
      </c>
      <c r="O6627" t="s">
        <v>66</v>
      </c>
      <c r="P6627" t="s">
        <v>20</v>
      </c>
      <c r="Q6627" t="s">
        <v>7160</v>
      </c>
    </row>
    <row r="6628" spans="1:17" x14ac:dyDescent="0.25">
      <c r="A6628" t="s">
        <v>13302</v>
      </c>
      <c r="B6628" t="s">
        <v>17</v>
      </c>
      <c r="C6628">
        <v>1</v>
      </c>
      <c r="D6628" t="s">
        <v>18</v>
      </c>
      <c r="E6628" t="s">
        <v>29</v>
      </c>
      <c r="F6628" s="1">
        <v>0.54166666666666663</v>
      </c>
      <c r="G6628" t="s">
        <v>9145</v>
      </c>
      <c r="H6628" t="s">
        <v>7151</v>
      </c>
      <c r="I6628">
        <v>120</v>
      </c>
      <c r="J6628">
        <v>8</v>
      </c>
      <c r="K6628" s="4">
        <v>1.1111100111111E+24</v>
      </c>
      <c r="L6628" t="s">
        <v>13303</v>
      </c>
      <c r="M6628" t="s">
        <v>24</v>
      </c>
      <c r="N6628" t="s">
        <v>13162</v>
      </c>
      <c r="O6628" t="s">
        <v>66</v>
      </c>
      <c r="P6628" t="s">
        <v>20</v>
      </c>
      <c r="Q6628" t="s">
        <v>7161</v>
      </c>
    </row>
    <row r="6629" spans="1:17" x14ac:dyDescent="0.25">
      <c r="A6629" t="s">
        <v>13304</v>
      </c>
      <c r="B6629" t="s">
        <v>17</v>
      </c>
      <c r="C6629">
        <v>1</v>
      </c>
      <c r="D6629" t="s">
        <v>18</v>
      </c>
      <c r="E6629" t="s">
        <v>33</v>
      </c>
      <c r="F6629" s="1">
        <v>0.375</v>
      </c>
      <c r="G6629" t="s">
        <v>9247</v>
      </c>
      <c r="H6629" t="s">
        <v>7065</v>
      </c>
      <c r="I6629">
        <v>120</v>
      </c>
      <c r="J6629">
        <v>10</v>
      </c>
      <c r="K6629" s="4">
        <v>1.1111110001111099E+44</v>
      </c>
      <c r="L6629" t="s">
        <v>13305</v>
      </c>
      <c r="M6629" t="s">
        <v>24</v>
      </c>
      <c r="N6629" t="s">
        <v>13162</v>
      </c>
      <c r="O6629" t="s">
        <v>25</v>
      </c>
      <c r="P6629" t="s">
        <v>20</v>
      </c>
      <c r="Q6629" t="s">
        <v>7162</v>
      </c>
    </row>
    <row r="6630" spans="1:17" x14ac:dyDescent="0.25">
      <c r="A6630" t="s">
        <v>13306</v>
      </c>
      <c r="B6630" t="s">
        <v>17</v>
      </c>
      <c r="C6630">
        <v>1</v>
      </c>
      <c r="D6630" t="s">
        <v>18</v>
      </c>
      <c r="E6630" t="s">
        <v>42</v>
      </c>
      <c r="F6630" s="1">
        <v>0.41666666666666669</v>
      </c>
      <c r="G6630" t="s">
        <v>9182</v>
      </c>
      <c r="H6630" t="s">
        <v>13307</v>
      </c>
      <c r="I6630">
        <v>120</v>
      </c>
      <c r="J6630">
        <v>9</v>
      </c>
      <c r="K6630" s="4">
        <v>1.1111110001111099E+44</v>
      </c>
      <c r="L6630" t="s">
        <v>13308</v>
      </c>
      <c r="M6630" t="s">
        <v>24</v>
      </c>
      <c r="N6630" t="s">
        <v>13162</v>
      </c>
      <c r="O6630" t="s">
        <v>25</v>
      </c>
      <c r="P6630" t="s">
        <v>20</v>
      </c>
      <c r="Q6630" t="s">
        <v>7163</v>
      </c>
    </row>
    <row r="6631" spans="1:17" x14ac:dyDescent="0.25">
      <c r="A6631" t="s">
        <v>13309</v>
      </c>
      <c r="B6631" t="s">
        <v>391</v>
      </c>
      <c r="C6631">
        <v>1</v>
      </c>
      <c r="D6631" t="s">
        <v>18</v>
      </c>
      <c r="E6631" t="s">
        <v>33</v>
      </c>
      <c r="F6631" s="1">
        <v>0.45833333333333331</v>
      </c>
      <c r="G6631" t="s">
        <v>9373</v>
      </c>
      <c r="H6631" t="s">
        <v>38</v>
      </c>
      <c r="I6631">
        <v>120</v>
      </c>
      <c r="J6631">
        <v>7</v>
      </c>
      <c r="K6631" s="4">
        <v>1.1E+43</v>
      </c>
      <c r="L6631" t="s">
        <v>13249</v>
      </c>
      <c r="M6631" t="s">
        <v>24</v>
      </c>
      <c r="N6631" t="s">
        <v>13162</v>
      </c>
      <c r="O6631" t="s">
        <v>25</v>
      </c>
      <c r="P6631" t="s">
        <v>9372</v>
      </c>
      <c r="Q6631" t="s">
        <v>7164</v>
      </c>
    </row>
    <row r="6632" spans="1:17" x14ac:dyDescent="0.25">
      <c r="A6632" t="s">
        <v>13309</v>
      </c>
      <c r="B6632" t="s">
        <v>17</v>
      </c>
      <c r="C6632">
        <v>1</v>
      </c>
      <c r="D6632" t="s">
        <v>18</v>
      </c>
      <c r="E6632" t="s">
        <v>19</v>
      </c>
      <c r="F6632" s="1">
        <v>0.5</v>
      </c>
      <c r="G6632" t="s">
        <v>9229</v>
      </c>
      <c r="H6632" t="s">
        <v>13250</v>
      </c>
      <c r="I6632">
        <v>120</v>
      </c>
      <c r="J6632">
        <v>7</v>
      </c>
      <c r="K6632" s="4">
        <v>1.1111010001111099E+44</v>
      </c>
      <c r="L6632" t="s">
        <v>13249</v>
      </c>
      <c r="M6632" t="s">
        <v>24</v>
      </c>
      <c r="N6632" t="s">
        <v>13162</v>
      </c>
      <c r="O6632" t="s">
        <v>25</v>
      </c>
      <c r="P6632" t="s">
        <v>20</v>
      </c>
      <c r="Q6632" t="s">
        <v>7165</v>
      </c>
    </row>
    <row r="6633" spans="1:17" x14ac:dyDescent="0.25">
      <c r="A6633" t="s">
        <v>13309</v>
      </c>
      <c r="B6633" t="s">
        <v>28</v>
      </c>
      <c r="C6633">
        <v>1</v>
      </c>
      <c r="D6633" t="s">
        <v>18</v>
      </c>
      <c r="E6633" t="s">
        <v>42</v>
      </c>
      <c r="F6633" s="1">
        <v>0.54166666666666663</v>
      </c>
      <c r="G6633" t="s">
        <v>13251</v>
      </c>
      <c r="H6633" t="s">
        <v>13252</v>
      </c>
      <c r="I6633">
        <v>120</v>
      </c>
      <c r="J6633">
        <v>7</v>
      </c>
      <c r="K6633" s="4">
        <v>1.1111110001111099E+44</v>
      </c>
      <c r="L6633" t="s">
        <v>38</v>
      </c>
      <c r="M6633" t="s">
        <v>24</v>
      </c>
      <c r="N6633" t="s">
        <v>13162</v>
      </c>
      <c r="O6633" t="s">
        <v>25</v>
      </c>
      <c r="P6633" t="s">
        <v>20</v>
      </c>
      <c r="Q6633" t="s">
        <v>7166</v>
      </c>
    </row>
    <row r="6634" spans="1:17" x14ac:dyDescent="0.25">
      <c r="A6634" t="s">
        <v>13310</v>
      </c>
      <c r="B6634" t="s">
        <v>17</v>
      </c>
      <c r="C6634">
        <v>1</v>
      </c>
      <c r="D6634" t="s">
        <v>18</v>
      </c>
      <c r="E6634" t="s">
        <v>42</v>
      </c>
      <c r="F6634" s="1">
        <v>0.54166666666666663</v>
      </c>
      <c r="G6634" t="s">
        <v>13082</v>
      </c>
      <c r="H6634" t="s">
        <v>38</v>
      </c>
      <c r="I6634">
        <v>180</v>
      </c>
      <c r="J6634">
        <v>31</v>
      </c>
      <c r="K6634" s="4">
        <v>1.111111111E+47</v>
      </c>
      <c r="L6634" t="s">
        <v>13311</v>
      </c>
      <c r="M6634" t="s">
        <v>24</v>
      </c>
      <c r="N6634" t="s">
        <v>13080</v>
      </c>
      <c r="O6634" t="s">
        <v>5763</v>
      </c>
      <c r="P6634" t="s">
        <v>20</v>
      </c>
      <c r="Q6634" t="s">
        <v>7167</v>
      </c>
    </row>
    <row r="6635" spans="1:17" x14ac:dyDescent="0.25">
      <c r="A6635" t="s">
        <v>13312</v>
      </c>
      <c r="B6635" t="s">
        <v>17</v>
      </c>
      <c r="C6635">
        <v>1</v>
      </c>
      <c r="D6635" t="s">
        <v>18</v>
      </c>
      <c r="E6635" t="s">
        <v>29</v>
      </c>
      <c r="F6635" s="1">
        <v>0.54166666666666663</v>
      </c>
      <c r="G6635" t="s">
        <v>13082</v>
      </c>
      <c r="H6635" t="s">
        <v>38</v>
      </c>
      <c r="I6635">
        <v>180</v>
      </c>
      <c r="J6635">
        <v>32</v>
      </c>
      <c r="K6635" s="4">
        <v>1.1111111109999999E+35</v>
      </c>
      <c r="L6635" t="s">
        <v>13313</v>
      </c>
      <c r="M6635" t="s">
        <v>24</v>
      </c>
      <c r="N6635" t="s">
        <v>13080</v>
      </c>
      <c r="O6635" t="s">
        <v>6968</v>
      </c>
      <c r="P6635" t="s">
        <v>20</v>
      </c>
      <c r="Q6635" t="s">
        <v>7168</v>
      </c>
    </row>
    <row r="6636" spans="1:17" x14ac:dyDescent="0.25">
      <c r="A6636" t="s">
        <v>13314</v>
      </c>
      <c r="B6636" t="s">
        <v>17</v>
      </c>
      <c r="C6636">
        <v>1</v>
      </c>
      <c r="D6636" t="s">
        <v>18</v>
      </c>
      <c r="E6636" t="s">
        <v>33</v>
      </c>
      <c r="F6636" s="1">
        <v>0.54166666666666663</v>
      </c>
      <c r="G6636" t="s">
        <v>13082</v>
      </c>
      <c r="H6636" t="s">
        <v>38</v>
      </c>
      <c r="I6636">
        <v>180</v>
      </c>
      <c r="J6636">
        <v>28</v>
      </c>
      <c r="K6636" s="4">
        <v>111111111000</v>
      </c>
      <c r="L6636" t="s">
        <v>9224</v>
      </c>
      <c r="M6636" t="s">
        <v>24</v>
      </c>
      <c r="N6636" t="s">
        <v>13080</v>
      </c>
      <c r="O6636" t="s">
        <v>5758</v>
      </c>
      <c r="P6636" t="s">
        <v>20</v>
      </c>
      <c r="Q6636" t="s">
        <v>7169</v>
      </c>
    </row>
    <row r="6637" spans="1:17" x14ac:dyDescent="0.25">
      <c r="A6637" t="s">
        <v>13315</v>
      </c>
      <c r="B6637" t="s">
        <v>17</v>
      </c>
      <c r="C6637">
        <v>1</v>
      </c>
      <c r="D6637" t="s">
        <v>18</v>
      </c>
      <c r="E6637" t="s">
        <v>19</v>
      </c>
      <c r="F6637" s="1">
        <v>0.54166666666666663</v>
      </c>
      <c r="G6637" t="s">
        <v>13082</v>
      </c>
      <c r="H6637" t="s">
        <v>38</v>
      </c>
      <c r="I6637">
        <v>180</v>
      </c>
      <c r="J6637">
        <v>36</v>
      </c>
      <c r="K6637" s="4">
        <v>1.111111111E+23</v>
      </c>
      <c r="L6637" t="s">
        <v>9219</v>
      </c>
      <c r="M6637" t="s">
        <v>24</v>
      </c>
      <c r="N6637" t="s">
        <v>13080</v>
      </c>
      <c r="O6637" t="s">
        <v>5754</v>
      </c>
      <c r="P6637" t="s">
        <v>20</v>
      </c>
      <c r="Q6637" t="s">
        <v>7170</v>
      </c>
    </row>
    <row r="6638" spans="1:17" x14ac:dyDescent="0.25">
      <c r="A6638" t="s">
        <v>13316</v>
      </c>
      <c r="B6638" t="s">
        <v>17</v>
      </c>
      <c r="C6638">
        <v>1</v>
      </c>
      <c r="D6638" t="s">
        <v>18</v>
      </c>
      <c r="E6638" t="s">
        <v>33</v>
      </c>
      <c r="F6638" s="1">
        <v>0.54166666666666663</v>
      </c>
      <c r="G6638" t="s">
        <v>13082</v>
      </c>
      <c r="H6638" t="s">
        <v>38</v>
      </c>
      <c r="I6638">
        <v>180</v>
      </c>
      <c r="J6638">
        <v>35</v>
      </c>
      <c r="K6638" s="4">
        <v>1.111111111E+23</v>
      </c>
      <c r="L6638" t="s">
        <v>165</v>
      </c>
      <c r="M6638" t="s">
        <v>24</v>
      </c>
      <c r="N6638" t="s">
        <v>13080</v>
      </c>
      <c r="O6638" t="s">
        <v>5754</v>
      </c>
      <c r="P6638" t="s">
        <v>20</v>
      </c>
      <c r="Q6638" t="s">
        <v>7171</v>
      </c>
    </row>
    <row r="6639" spans="1:17" x14ac:dyDescent="0.25">
      <c r="A6639" t="s">
        <v>13317</v>
      </c>
      <c r="B6639" t="s">
        <v>2423</v>
      </c>
      <c r="C6639">
        <v>1</v>
      </c>
      <c r="D6639" t="s">
        <v>18</v>
      </c>
      <c r="E6639" t="s">
        <v>42</v>
      </c>
      <c r="F6639" s="1">
        <v>0.54166666666666663</v>
      </c>
      <c r="G6639" t="s">
        <v>9799</v>
      </c>
      <c r="H6639" t="s">
        <v>38</v>
      </c>
      <c r="I6639">
        <v>180</v>
      </c>
      <c r="J6639">
        <v>16</v>
      </c>
      <c r="K6639" s="4">
        <v>1000</v>
      </c>
      <c r="L6639" t="s">
        <v>133</v>
      </c>
      <c r="M6639" t="s">
        <v>24</v>
      </c>
      <c r="N6639" t="s">
        <v>13080</v>
      </c>
      <c r="O6639" t="s">
        <v>5758</v>
      </c>
      <c r="P6639" t="s">
        <v>2424</v>
      </c>
      <c r="Q6639" t="s">
        <v>7172</v>
      </c>
    </row>
    <row r="6640" spans="1:17" x14ac:dyDescent="0.25">
      <c r="A6640" t="s">
        <v>13317</v>
      </c>
      <c r="B6640" t="s">
        <v>17</v>
      </c>
      <c r="C6640" t="s">
        <v>411</v>
      </c>
      <c r="D6640" t="s">
        <v>18</v>
      </c>
      <c r="E6640" t="s">
        <v>19</v>
      </c>
      <c r="F6640" s="1">
        <v>0.54166666666666663</v>
      </c>
      <c r="G6640" t="s">
        <v>9198</v>
      </c>
      <c r="H6640" t="s">
        <v>38</v>
      </c>
      <c r="I6640">
        <v>180</v>
      </c>
      <c r="J6640">
        <v>16</v>
      </c>
      <c r="K6640" s="4">
        <v>110111111000</v>
      </c>
      <c r="L6640" t="s">
        <v>133</v>
      </c>
      <c r="M6640" t="s">
        <v>24</v>
      </c>
      <c r="N6640" t="s">
        <v>13080</v>
      </c>
      <c r="O6640" t="s">
        <v>5758</v>
      </c>
      <c r="P6640" t="s">
        <v>20</v>
      </c>
      <c r="Q6640" t="s">
        <v>7173</v>
      </c>
    </row>
    <row r="6641" spans="1:17" x14ac:dyDescent="0.25">
      <c r="A6641" t="s">
        <v>13317</v>
      </c>
      <c r="B6641" t="s">
        <v>17</v>
      </c>
      <c r="C6641" t="s">
        <v>413</v>
      </c>
      <c r="D6641" t="s">
        <v>18</v>
      </c>
      <c r="E6641" t="s">
        <v>42</v>
      </c>
      <c r="F6641" s="1">
        <v>0.54166666666666663</v>
      </c>
      <c r="G6641" t="s">
        <v>9799</v>
      </c>
      <c r="H6641" t="s">
        <v>38</v>
      </c>
      <c r="I6641">
        <v>180</v>
      </c>
      <c r="J6641">
        <v>16</v>
      </c>
      <c r="K6641" s="4">
        <v>1000000000</v>
      </c>
      <c r="L6641" t="s">
        <v>133</v>
      </c>
      <c r="M6641" t="s">
        <v>24</v>
      </c>
      <c r="N6641" t="s">
        <v>13080</v>
      </c>
      <c r="O6641" t="s">
        <v>5758</v>
      </c>
      <c r="P6641" t="s">
        <v>20</v>
      </c>
      <c r="Q6641" t="s">
        <v>7173</v>
      </c>
    </row>
    <row r="6642" spans="1:17" x14ac:dyDescent="0.25">
      <c r="A6642" t="s">
        <v>13318</v>
      </c>
      <c r="B6642" t="s">
        <v>17</v>
      </c>
      <c r="C6642">
        <v>1</v>
      </c>
      <c r="D6642" t="s">
        <v>18</v>
      </c>
      <c r="E6642" t="s">
        <v>29</v>
      </c>
      <c r="F6642" s="1">
        <v>0.54166666666666663</v>
      </c>
      <c r="G6642" t="s">
        <v>13082</v>
      </c>
      <c r="H6642" t="s">
        <v>38</v>
      </c>
      <c r="I6642">
        <v>180</v>
      </c>
      <c r="J6642">
        <v>16</v>
      </c>
      <c r="K6642" s="4">
        <v>111111111000</v>
      </c>
      <c r="L6642" t="s">
        <v>13319</v>
      </c>
      <c r="M6642" t="s">
        <v>24</v>
      </c>
      <c r="N6642" t="s">
        <v>13080</v>
      </c>
      <c r="O6642" t="s">
        <v>5758</v>
      </c>
      <c r="P6642" t="s">
        <v>20</v>
      </c>
      <c r="Q6642" t="s">
        <v>7174</v>
      </c>
    </row>
    <row r="6643" spans="1:17" x14ac:dyDescent="0.25">
      <c r="A6643" t="s">
        <v>13320</v>
      </c>
      <c r="B6643" t="s">
        <v>17</v>
      </c>
      <c r="C6643">
        <v>1</v>
      </c>
      <c r="D6643" t="s">
        <v>18</v>
      </c>
      <c r="E6643" t="s">
        <v>29</v>
      </c>
      <c r="F6643" s="1">
        <v>0.54166666666666663</v>
      </c>
      <c r="G6643" t="s">
        <v>13082</v>
      </c>
      <c r="H6643" t="s">
        <v>38</v>
      </c>
      <c r="I6643">
        <v>180</v>
      </c>
      <c r="J6643">
        <v>34</v>
      </c>
      <c r="K6643" s="4">
        <v>1.111111111E+23</v>
      </c>
      <c r="L6643" t="s">
        <v>219</v>
      </c>
      <c r="M6643" t="s">
        <v>24</v>
      </c>
      <c r="N6643" t="s">
        <v>13080</v>
      </c>
      <c r="O6643" t="s">
        <v>5754</v>
      </c>
      <c r="P6643" t="s">
        <v>20</v>
      </c>
      <c r="Q6643" t="s">
        <v>7175</v>
      </c>
    </row>
    <row r="6644" spans="1:17" x14ac:dyDescent="0.25">
      <c r="A6644" t="s">
        <v>13320</v>
      </c>
      <c r="B6644" t="s">
        <v>36</v>
      </c>
      <c r="C6644">
        <v>1</v>
      </c>
      <c r="D6644" t="s">
        <v>18</v>
      </c>
      <c r="E6644" t="s">
        <v>42</v>
      </c>
      <c r="F6644" s="1">
        <v>0.54166666666666663</v>
      </c>
      <c r="G6644" t="s">
        <v>10173</v>
      </c>
      <c r="H6644" t="s">
        <v>38</v>
      </c>
      <c r="I6644">
        <v>120</v>
      </c>
      <c r="J6644">
        <v>34</v>
      </c>
      <c r="K6644" s="4">
        <v>1E+19</v>
      </c>
      <c r="L6644" t="s">
        <v>38</v>
      </c>
      <c r="M6644" t="s">
        <v>24</v>
      </c>
      <c r="N6644" t="s">
        <v>13080</v>
      </c>
      <c r="O6644" t="s">
        <v>5754</v>
      </c>
      <c r="P6644" t="s">
        <v>39</v>
      </c>
      <c r="Q6644" t="s">
        <v>7176</v>
      </c>
    </row>
    <row r="6645" spans="1:17" x14ac:dyDescent="0.25">
      <c r="A6645" t="s">
        <v>13321</v>
      </c>
      <c r="B6645" t="s">
        <v>17</v>
      </c>
      <c r="C6645">
        <v>1</v>
      </c>
      <c r="D6645" t="s">
        <v>18</v>
      </c>
      <c r="E6645" t="s">
        <v>19</v>
      </c>
      <c r="F6645" s="1">
        <v>0.625</v>
      </c>
      <c r="G6645" t="s">
        <v>9239</v>
      </c>
      <c r="H6645" t="s">
        <v>7067</v>
      </c>
      <c r="I6645">
        <v>120</v>
      </c>
      <c r="J6645">
        <v>9</v>
      </c>
      <c r="K6645" s="4">
        <v>1.1111010001111099E+44</v>
      </c>
      <c r="L6645" t="s">
        <v>13193</v>
      </c>
      <c r="M6645" t="s">
        <v>24</v>
      </c>
      <c r="N6645" t="s">
        <v>13162</v>
      </c>
      <c r="O6645" t="s">
        <v>25</v>
      </c>
      <c r="P6645" t="s">
        <v>20</v>
      </c>
      <c r="Q6645" t="s">
        <v>7177</v>
      </c>
    </row>
    <row r="6646" spans="1:17" x14ac:dyDescent="0.25">
      <c r="A6646" t="s">
        <v>13321</v>
      </c>
      <c r="B6646" t="s">
        <v>28</v>
      </c>
      <c r="C6646">
        <v>1</v>
      </c>
      <c r="D6646" t="s">
        <v>18</v>
      </c>
      <c r="E6646" t="s">
        <v>33</v>
      </c>
      <c r="F6646" s="1">
        <v>0.45833333333333331</v>
      </c>
      <c r="G6646" t="s">
        <v>9267</v>
      </c>
      <c r="H6646" t="s">
        <v>7067</v>
      </c>
      <c r="I6646">
        <v>60</v>
      </c>
      <c r="J6646">
        <v>9</v>
      </c>
      <c r="K6646" s="4">
        <v>1.1111110001111099E+44</v>
      </c>
      <c r="L6646" t="s">
        <v>13193</v>
      </c>
      <c r="M6646" t="s">
        <v>24</v>
      </c>
      <c r="N6646" t="s">
        <v>13162</v>
      </c>
      <c r="O6646" t="s">
        <v>25</v>
      </c>
      <c r="P6646" t="s">
        <v>20</v>
      </c>
      <c r="Q6646" t="s">
        <v>7178</v>
      </c>
    </row>
    <row r="6647" spans="1:17" x14ac:dyDescent="0.25">
      <c r="A6647" t="s">
        <v>13322</v>
      </c>
      <c r="B6647" t="s">
        <v>391</v>
      </c>
      <c r="C6647" t="s">
        <v>411</v>
      </c>
      <c r="D6647" t="s">
        <v>18</v>
      </c>
      <c r="E6647" t="s">
        <v>29</v>
      </c>
      <c r="F6647" s="1">
        <v>0.45833333333333331</v>
      </c>
      <c r="G6647" t="s">
        <v>13195</v>
      </c>
      <c r="H6647" t="s">
        <v>7070</v>
      </c>
      <c r="I6647">
        <v>60</v>
      </c>
      <c r="J6647">
        <v>1</v>
      </c>
      <c r="K6647" s="4">
        <v>1E+20</v>
      </c>
      <c r="L6647" t="s">
        <v>38</v>
      </c>
      <c r="M6647" t="s">
        <v>24</v>
      </c>
      <c r="N6647" t="s">
        <v>13162</v>
      </c>
      <c r="O6647" t="s">
        <v>66</v>
      </c>
      <c r="P6647" t="s">
        <v>9372</v>
      </c>
      <c r="Q6647" t="s">
        <v>7179</v>
      </c>
    </row>
    <row r="6648" spans="1:17" x14ac:dyDescent="0.25">
      <c r="A6648" t="s">
        <v>13322</v>
      </c>
      <c r="B6648" t="s">
        <v>391</v>
      </c>
      <c r="C6648" t="s">
        <v>413</v>
      </c>
      <c r="D6648" t="s">
        <v>18</v>
      </c>
      <c r="E6648" t="s">
        <v>29</v>
      </c>
      <c r="F6648" s="1">
        <v>0.625</v>
      </c>
      <c r="G6648" t="s">
        <v>13195</v>
      </c>
      <c r="H6648" t="s">
        <v>7070</v>
      </c>
      <c r="I6648">
        <v>60</v>
      </c>
      <c r="J6648">
        <v>1</v>
      </c>
      <c r="K6648" s="4">
        <v>1E+19</v>
      </c>
      <c r="L6648" t="s">
        <v>38</v>
      </c>
      <c r="M6648" t="s">
        <v>24</v>
      </c>
      <c r="N6648" t="s">
        <v>13162</v>
      </c>
      <c r="O6648" t="s">
        <v>66</v>
      </c>
      <c r="P6648" t="s">
        <v>9372</v>
      </c>
      <c r="Q6648" t="s">
        <v>7179</v>
      </c>
    </row>
    <row r="6649" spans="1:17" x14ac:dyDescent="0.25">
      <c r="A6649" t="s">
        <v>13322</v>
      </c>
      <c r="B6649" t="s">
        <v>3402</v>
      </c>
      <c r="C6649" t="s">
        <v>411</v>
      </c>
      <c r="D6649" t="s">
        <v>18</v>
      </c>
      <c r="E6649" t="s">
        <v>42</v>
      </c>
      <c r="F6649" s="1">
        <v>0.45833333333333331</v>
      </c>
      <c r="G6649" t="s">
        <v>13195</v>
      </c>
      <c r="H6649" t="s">
        <v>7070</v>
      </c>
      <c r="I6649">
        <v>120</v>
      </c>
      <c r="J6649">
        <v>1</v>
      </c>
      <c r="K6649" s="4">
        <v>1E+20</v>
      </c>
      <c r="L6649" t="s">
        <v>38</v>
      </c>
      <c r="M6649" t="s">
        <v>24</v>
      </c>
      <c r="N6649" t="s">
        <v>13162</v>
      </c>
      <c r="O6649" t="s">
        <v>66</v>
      </c>
      <c r="P6649" t="s">
        <v>9372</v>
      </c>
      <c r="Q6649" t="s">
        <v>7180</v>
      </c>
    </row>
    <row r="6650" spans="1:17" x14ac:dyDescent="0.25">
      <c r="A6650" t="s">
        <v>13322</v>
      </c>
      <c r="B6650" t="s">
        <v>3402</v>
      </c>
      <c r="C6650" t="s">
        <v>413</v>
      </c>
      <c r="D6650" t="s">
        <v>18</v>
      </c>
      <c r="E6650" t="s">
        <v>42</v>
      </c>
      <c r="F6650" s="1">
        <v>0.625</v>
      </c>
      <c r="G6650" t="s">
        <v>13195</v>
      </c>
      <c r="H6650" t="s">
        <v>7070</v>
      </c>
      <c r="I6650">
        <v>60</v>
      </c>
      <c r="J6650">
        <v>1</v>
      </c>
      <c r="K6650" s="4">
        <v>1E+19</v>
      </c>
      <c r="L6650" t="s">
        <v>38</v>
      </c>
      <c r="M6650" t="s">
        <v>24</v>
      </c>
      <c r="N6650" t="s">
        <v>13162</v>
      </c>
      <c r="O6650" t="s">
        <v>66</v>
      </c>
      <c r="P6650" t="s">
        <v>9372</v>
      </c>
      <c r="Q6650" t="s">
        <v>7180</v>
      </c>
    </row>
    <row r="6651" spans="1:17" x14ac:dyDescent="0.25">
      <c r="A6651" t="s">
        <v>13322</v>
      </c>
      <c r="B6651" t="s">
        <v>17</v>
      </c>
      <c r="C6651">
        <v>1</v>
      </c>
      <c r="D6651" t="s">
        <v>18</v>
      </c>
      <c r="E6651" t="s">
        <v>29</v>
      </c>
      <c r="F6651" s="1">
        <v>0.45833333333333331</v>
      </c>
      <c r="G6651" t="s">
        <v>9194</v>
      </c>
      <c r="H6651" t="s">
        <v>7070</v>
      </c>
      <c r="I6651">
        <v>60</v>
      </c>
      <c r="J6651">
        <v>1</v>
      </c>
      <c r="K6651" s="4">
        <v>1.1110100111111E+24</v>
      </c>
      <c r="L6651" t="s">
        <v>13196</v>
      </c>
      <c r="M6651" t="s">
        <v>24</v>
      </c>
      <c r="N6651" t="s">
        <v>13162</v>
      </c>
      <c r="O6651" t="s">
        <v>66</v>
      </c>
      <c r="P6651" t="s">
        <v>20</v>
      </c>
      <c r="Q6651" t="s">
        <v>7181</v>
      </c>
    </row>
    <row r="6652" spans="1:17" x14ac:dyDescent="0.25">
      <c r="A6652" t="s">
        <v>13322</v>
      </c>
      <c r="B6652" t="s">
        <v>28</v>
      </c>
      <c r="C6652">
        <v>1</v>
      </c>
      <c r="D6652" t="s">
        <v>18</v>
      </c>
      <c r="E6652" t="s">
        <v>42</v>
      </c>
      <c r="F6652" s="1">
        <v>0.45833333333333331</v>
      </c>
      <c r="G6652" t="s">
        <v>9247</v>
      </c>
      <c r="H6652" t="s">
        <v>7070</v>
      </c>
      <c r="I6652">
        <v>120</v>
      </c>
      <c r="J6652">
        <v>1</v>
      </c>
      <c r="K6652" s="4">
        <v>1.1110100111111E+24</v>
      </c>
      <c r="L6652" t="s">
        <v>13196</v>
      </c>
      <c r="M6652" t="s">
        <v>24</v>
      </c>
      <c r="N6652" t="s">
        <v>13162</v>
      </c>
      <c r="O6652" t="s">
        <v>66</v>
      </c>
      <c r="P6652" t="s">
        <v>20</v>
      </c>
      <c r="Q6652" t="s">
        <v>7182</v>
      </c>
    </row>
    <row r="6653" spans="1:17" x14ac:dyDescent="0.25">
      <c r="A6653" t="s">
        <v>13323</v>
      </c>
      <c r="B6653" t="s">
        <v>17</v>
      </c>
      <c r="C6653">
        <v>1</v>
      </c>
      <c r="D6653" t="s">
        <v>18</v>
      </c>
      <c r="E6653" t="s">
        <v>19</v>
      </c>
      <c r="F6653" s="1">
        <v>0.45833333333333331</v>
      </c>
      <c r="G6653" t="s">
        <v>9221</v>
      </c>
      <c r="H6653" t="s">
        <v>7119</v>
      </c>
      <c r="I6653">
        <v>120</v>
      </c>
      <c r="J6653">
        <v>0</v>
      </c>
      <c r="K6653" s="4">
        <v>1.1111100111111E+24</v>
      </c>
      <c r="L6653" t="s">
        <v>13126</v>
      </c>
      <c r="M6653" t="s">
        <v>24</v>
      </c>
      <c r="N6653" t="s">
        <v>13162</v>
      </c>
      <c r="O6653" t="s">
        <v>66</v>
      </c>
      <c r="P6653" t="s">
        <v>20</v>
      </c>
      <c r="Q6653" t="s">
        <v>7183</v>
      </c>
    </row>
    <row r="6654" spans="1:17" x14ac:dyDescent="0.25">
      <c r="A6654" t="s">
        <v>13323</v>
      </c>
      <c r="B6654" t="s">
        <v>44</v>
      </c>
      <c r="C6654">
        <v>1</v>
      </c>
      <c r="D6654" t="s">
        <v>18</v>
      </c>
      <c r="E6654" t="s">
        <v>29</v>
      </c>
      <c r="F6654" s="1">
        <v>0.5</v>
      </c>
      <c r="G6654" t="s">
        <v>9345</v>
      </c>
      <c r="H6654" t="s">
        <v>7119</v>
      </c>
      <c r="I6654">
        <v>60</v>
      </c>
      <c r="J6654">
        <v>0</v>
      </c>
      <c r="K6654" s="4">
        <v>1.11111E+16</v>
      </c>
      <c r="L6654" t="s">
        <v>13126</v>
      </c>
      <c r="M6654" t="s">
        <v>24</v>
      </c>
      <c r="N6654" t="s">
        <v>13162</v>
      </c>
      <c r="O6654" t="s">
        <v>66</v>
      </c>
      <c r="P6654" t="s">
        <v>45</v>
      </c>
      <c r="Q6654" t="s">
        <v>7184</v>
      </c>
    </row>
    <row r="6655" spans="1:17" x14ac:dyDescent="0.25">
      <c r="A6655" t="s">
        <v>13324</v>
      </c>
      <c r="B6655" t="s">
        <v>391</v>
      </c>
      <c r="C6655">
        <v>1</v>
      </c>
      <c r="D6655" t="s">
        <v>18</v>
      </c>
      <c r="E6655" t="s">
        <v>37</v>
      </c>
      <c r="F6655" s="1">
        <v>0.58333333333333337</v>
      </c>
      <c r="G6655" t="s">
        <v>9634</v>
      </c>
      <c r="H6655" t="s">
        <v>7067</v>
      </c>
      <c r="I6655">
        <v>120</v>
      </c>
      <c r="J6655">
        <v>4</v>
      </c>
      <c r="K6655" s="4">
        <v>1.1000000000000001E+42</v>
      </c>
      <c r="L6655" t="s">
        <v>13236</v>
      </c>
      <c r="M6655" t="s">
        <v>24</v>
      </c>
      <c r="N6655" t="s">
        <v>13162</v>
      </c>
      <c r="O6655" t="s">
        <v>25</v>
      </c>
      <c r="P6655" t="s">
        <v>9372</v>
      </c>
      <c r="Q6655" t="s">
        <v>7185</v>
      </c>
    </row>
    <row r="6656" spans="1:17" x14ac:dyDescent="0.25">
      <c r="A6656" t="s">
        <v>13324</v>
      </c>
      <c r="B6656" t="s">
        <v>3402</v>
      </c>
      <c r="C6656">
        <v>1</v>
      </c>
      <c r="D6656" t="s">
        <v>18</v>
      </c>
      <c r="E6656" t="s">
        <v>33</v>
      </c>
      <c r="F6656" s="1">
        <v>0.5</v>
      </c>
      <c r="G6656" t="s">
        <v>9370</v>
      </c>
      <c r="H6656" t="s">
        <v>7067</v>
      </c>
      <c r="I6656">
        <v>120</v>
      </c>
      <c r="J6656">
        <v>4</v>
      </c>
      <c r="K6656" s="4">
        <v>1E+42</v>
      </c>
      <c r="L6656" t="s">
        <v>38</v>
      </c>
      <c r="M6656" t="s">
        <v>24</v>
      </c>
      <c r="N6656" t="s">
        <v>13162</v>
      </c>
      <c r="O6656" t="s">
        <v>25</v>
      </c>
      <c r="P6656" t="s">
        <v>9372</v>
      </c>
      <c r="Q6656" t="s">
        <v>7186</v>
      </c>
    </row>
    <row r="6657" spans="1:17" x14ac:dyDescent="0.25">
      <c r="A6657" t="s">
        <v>13324</v>
      </c>
      <c r="B6657" t="s">
        <v>17</v>
      </c>
      <c r="C6657">
        <v>1</v>
      </c>
      <c r="D6657" t="s">
        <v>18</v>
      </c>
      <c r="E6657" t="s">
        <v>33</v>
      </c>
      <c r="F6657" s="1">
        <v>0.5</v>
      </c>
      <c r="G6657" t="s">
        <v>9196</v>
      </c>
      <c r="H6657" t="s">
        <v>7067</v>
      </c>
      <c r="I6657">
        <v>120</v>
      </c>
      <c r="J6657">
        <v>4</v>
      </c>
      <c r="K6657" s="4">
        <v>1.1011110001111101E+44</v>
      </c>
      <c r="L6657" t="s">
        <v>13236</v>
      </c>
      <c r="M6657" t="s">
        <v>24</v>
      </c>
      <c r="N6657" t="s">
        <v>13162</v>
      </c>
      <c r="O6657" t="s">
        <v>25</v>
      </c>
      <c r="P6657" t="s">
        <v>20</v>
      </c>
      <c r="Q6657" t="s">
        <v>7187</v>
      </c>
    </row>
    <row r="6658" spans="1:17" x14ac:dyDescent="0.25">
      <c r="A6658" t="s">
        <v>13324</v>
      </c>
      <c r="B6658" t="s">
        <v>44</v>
      </c>
      <c r="C6658">
        <v>1</v>
      </c>
      <c r="D6658" t="s">
        <v>18</v>
      </c>
      <c r="E6658" t="s">
        <v>37</v>
      </c>
      <c r="F6658" s="1">
        <v>0.58333333333333337</v>
      </c>
      <c r="G6658" t="s">
        <v>9194</v>
      </c>
      <c r="H6658" t="s">
        <v>7067</v>
      </c>
      <c r="I6658">
        <v>60</v>
      </c>
      <c r="J6658">
        <v>4</v>
      </c>
      <c r="K6658" s="4">
        <v>1.10001100011111E+44</v>
      </c>
      <c r="L6658" t="s">
        <v>13236</v>
      </c>
      <c r="M6658" t="s">
        <v>24</v>
      </c>
      <c r="N6658" t="s">
        <v>13162</v>
      </c>
      <c r="O6658" t="s">
        <v>25</v>
      </c>
      <c r="P6658" t="s">
        <v>45</v>
      </c>
      <c r="Q6658" t="s">
        <v>7188</v>
      </c>
    </row>
    <row r="6659" spans="1:17" x14ac:dyDescent="0.25">
      <c r="A6659" t="s">
        <v>13325</v>
      </c>
      <c r="B6659" t="s">
        <v>17</v>
      </c>
      <c r="C6659">
        <v>1</v>
      </c>
      <c r="D6659" t="s">
        <v>18</v>
      </c>
      <c r="E6659" t="s">
        <v>42</v>
      </c>
      <c r="F6659" s="1">
        <v>0.58333333333333337</v>
      </c>
      <c r="G6659" t="s">
        <v>9221</v>
      </c>
      <c r="H6659" t="s">
        <v>7035</v>
      </c>
      <c r="I6659">
        <v>120</v>
      </c>
      <c r="J6659">
        <v>6</v>
      </c>
      <c r="K6659" s="4">
        <v>1.1111100111111E+24</v>
      </c>
      <c r="L6659" t="s">
        <v>38</v>
      </c>
      <c r="M6659" t="s">
        <v>24</v>
      </c>
      <c r="N6659" t="s">
        <v>13162</v>
      </c>
      <c r="O6659" t="s">
        <v>66</v>
      </c>
      <c r="P6659" t="s">
        <v>20</v>
      </c>
      <c r="Q6659" t="s">
        <v>7189</v>
      </c>
    </row>
    <row r="6660" spans="1:17" x14ac:dyDescent="0.25">
      <c r="A6660" t="s">
        <v>13325</v>
      </c>
      <c r="B6660" t="s">
        <v>44</v>
      </c>
      <c r="C6660">
        <v>1</v>
      </c>
      <c r="D6660" t="s">
        <v>18</v>
      </c>
      <c r="E6660" t="s">
        <v>29</v>
      </c>
      <c r="F6660" s="1">
        <v>0.54166666666666663</v>
      </c>
      <c r="G6660" t="s">
        <v>9201</v>
      </c>
      <c r="H6660" t="s">
        <v>7035</v>
      </c>
      <c r="I6660">
        <v>60</v>
      </c>
      <c r="J6660">
        <v>6</v>
      </c>
      <c r="K6660" s="4">
        <v>1.1111100111111E+24</v>
      </c>
      <c r="L6660" t="s">
        <v>38</v>
      </c>
      <c r="M6660" t="s">
        <v>24</v>
      </c>
      <c r="N6660" t="s">
        <v>13162</v>
      </c>
      <c r="O6660" t="s">
        <v>66</v>
      </c>
      <c r="P6660" t="s">
        <v>45</v>
      </c>
      <c r="Q6660" t="s">
        <v>7190</v>
      </c>
    </row>
    <row r="6661" spans="1:17" x14ac:dyDescent="0.25">
      <c r="A6661" t="s">
        <v>13326</v>
      </c>
      <c r="B6661" t="s">
        <v>17</v>
      </c>
      <c r="C6661">
        <v>1</v>
      </c>
      <c r="D6661" t="s">
        <v>18</v>
      </c>
      <c r="E6661" t="s">
        <v>42</v>
      </c>
      <c r="F6661" s="1">
        <v>0.5</v>
      </c>
      <c r="G6661" t="s">
        <v>9209</v>
      </c>
      <c r="H6661" t="s">
        <v>7070</v>
      </c>
      <c r="I6661">
        <v>120</v>
      </c>
      <c r="J6661">
        <v>6</v>
      </c>
      <c r="K6661" s="4">
        <v>1.1111110001111099E+44</v>
      </c>
      <c r="L6661" t="s">
        <v>38</v>
      </c>
      <c r="M6661" t="s">
        <v>24</v>
      </c>
      <c r="N6661" t="s">
        <v>13162</v>
      </c>
      <c r="O6661" t="s">
        <v>25</v>
      </c>
      <c r="P6661" t="s">
        <v>20</v>
      </c>
      <c r="Q6661" t="s">
        <v>7191</v>
      </c>
    </row>
    <row r="6662" spans="1:17" x14ac:dyDescent="0.25">
      <c r="A6662" t="s">
        <v>13326</v>
      </c>
      <c r="B6662" t="s">
        <v>28</v>
      </c>
      <c r="C6662">
        <v>1</v>
      </c>
      <c r="D6662" t="s">
        <v>18</v>
      </c>
      <c r="E6662" t="s">
        <v>19</v>
      </c>
      <c r="F6662" s="1">
        <v>0.45833333333333331</v>
      </c>
      <c r="G6662" t="s">
        <v>9196</v>
      </c>
      <c r="H6662" t="s">
        <v>7070</v>
      </c>
      <c r="I6662">
        <v>60</v>
      </c>
      <c r="J6662">
        <v>6</v>
      </c>
      <c r="K6662" s="4">
        <v>1.1111010001111099E+44</v>
      </c>
      <c r="L6662" t="s">
        <v>38</v>
      </c>
      <c r="M6662" t="s">
        <v>24</v>
      </c>
      <c r="N6662" t="s">
        <v>13162</v>
      </c>
      <c r="O6662" t="s">
        <v>25</v>
      </c>
      <c r="P6662" t="s">
        <v>20</v>
      </c>
      <c r="Q6662" t="s">
        <v>7192</v>
      </c>
    </row>
    <row r="6663" spans="1:17" x14ac:dyDescent="0.25">
      <c r="A6663" t="s">
        <v>13327</v>
      </c>
      <c r="B6663" t="s">
        <v>391</v>
      </c>
      <c r="C6663">
        <v>1</v>
      </c>
      <c r="D6663" t="s">
        <v>18</v>
      </c>
      <c r="E6663" t="s">
        <v>42</v>
      </c>
      <c r="F6663" s="1">
        <v>0.375</v>
      </c>
      <c r="G6663" t="s">
        <v>13195</v>
      </c>
      <c r="H6663" t="s">
        <v>7070</v>
      </c>
      <c r="I6663">
        <v>60</v>
      </c>
      <c r="J6663">
        <v>5</v>
      </c>
      <c r="K6663" s="4">
        <v>1.1111100111111E+24</v>
      </c>
      <c r="L6663" t="s">
        <v>13240</v>
      </c>
      <c r="M6663" t="s">
        <v>24</v>
      </c>
      <c r="N6663" t="s">
        <v>13162</v>
      </c>
      <c r="O6663" t="s">
        <v>66</v>
      </c>
      <c r="P6663" t="s">
        <v>9372</v>
      </c>
      <c r="Q6663" t="s">
        <v>7193</v>
      </c>
    </row>
    <row r="6664" spans="1:17" x14ac:dyDescent="0.25">
      <c r="A6664" t="s">
        <v>13327</v>
      </c>
      <c r="B6664" t="s">
        <v>17</v>
      </c>
      <c r="C6664">
        <v>1</v>
      </c>
      <c r="D6664" t="s">
        <v>18</v>
      </c>
      <c r="E6664" t="s">
        <v>33</v>
      </c>
      <c r="F6664" s="1">
        <v>0.375</v>
      </c>
      <c r="G6664" t="s">
        <v>9177</v>
      </c>
      <c r="H6664" t="s">
        <v>7070</v>
      </c>
      <c r="I6664">
        <v>120</v>
      </c>
      <c r="J6664">
        <v>5</v>
      </c>
      <c r="K6664" s="4">
        <v>1.1111100111111E+24</v>
      </c>
      <c r="L6664" t="s">
        <v>13240</v>
      </c>
      <c r="M6664" t="s">
        <v>24</v>
      </c>
      <c r="N6664" t="s">
        <v>13162</v>
      </c>
      <c r="O6664" t="s">
        <v>66</v>
      </c>
      <c r="P6664" t="s">
        <v>20</v>
      </c>
      <c r="Q6664" t="s">
        <v>7194</v>
      </c>
    </row>
    <row r="6665" spans="1:17" x14ac:dyDescent="0.25">
      <c r="A6665" t="s">
        <v>13328</v>
      </c>
      <c r="B6665" t="s">
        <v>17</v>
      </c>
      <c r="C6665">
        <v>1</v>
      </c>
      <c r="D6665" t="s">
        <v>18</v>
      </c>
      <c r="E6665" t="s">
        <v>19</v>
      </c>
      <c r="F6665" s="1">
        <v>0.45833333333333331</v>
      </c>
      <c r="G6665" t="s">
        <v>9227</v>
      </c>
      <c r="H6665" t="s">
        <v>38</v>
      </c>
      <c r="I6665">
        <v>60</v>
      </c>
      <c r="J6665">
        <v>22</v>
      </c>
      <c r="K6665" s="4">
        <v>1.1111010001111099E+44</v>
      </c>
      <c r="L6665" t="s">
        <v>13329</v>
      </c>
      <c r="M6665" t="s">
        <v>24</v>
      </c>
      <c r="N6665" t="s">
        <v>9342</v>
      </c>
      <c r="O6665" t="s">
        <v>25</v>
      </c>
      <c r="P6665" t="s">
        <v>20</v>
      </c>
      <c r="Q6665" t="s">
        <v>7195</v>
      </c>
    </row>
    <row r="6666" spans="1:17" x14ac:dyDescent="0.25">
      <c r="A6666" t="s">
        <v>13328</v>
      </c>
      <c r="B6666" t="s">
        <v>28</v>
      </c>
      <c r="C6666">
        <v>1</v>
      </c>
      <c r="D6666" t="s">
        <v>18</v>
      </c>
      <c r="E6666" t="s">
        <v>29</v>
      </c>
      <c r="F6666" s="1">
        <v>0.45833333333333331</v>
      </c>
      <c r="G6666" t="s">
        <v>9227</v>
      </c>
      <c r="H6666" t="s">
        <v>38</v>
      </c>
      <c r="I6666">
        <v>60</v>
      </c>
      <c r="J6666">
        <v>22</v>
      </c>
      <c r="K6666" s="4">
        <v>1.1111010001111099E+44</v>
      </c>
      <c r="L6666" t="s">
        <v>13329</v>
      </c>
      <c r="M6666" t="s">
        <v>24</v>
      </c>
      <c r="N6666" t="s">
        <v>9342</v>
      </c>
      <c r="O6666" t="s">
        <v>25</v>
      </c>
      <c r="P6666" t="s">
        <v>20</v>
      </c>
      <c r="Q6666" t="s">
        <v>7196</v>
      </c>
    </row>
    <row r="6667" spans="1:17" x14ac:dyDescent="0.25">
      <c r="A6667" t="s">
        <v>13328</v>
      </c>
      <c r="B6667" t="s">
        <v>44</v>
      </c>
      <c r="C6667">
        <v>1</v>
      </c>
      <c r="D6667" t="s">
        <v>18</v>
      </c>
      <c r="E6667" t="s">
        <v>19</v>
      </c>
      <c r="F6667" s="1">
        <v>0.54166666666666663</v>
      </c>
      <c r="G6667" t="s">
        <v>158</v>
      </c>
      <c r="H6667" t="s">
        <v>38</v>
      </c>
      <c r="I6667">
        <v>60</v>
      </c>
      <c r="J6667">
        <v>6</v>
      </c>
      <c r="K6667" s="4">
        <v>1.1111010001111099E+44</v>
      </c>
      <c r="L6667" t="s">
        <v>13329</v>
      </c>
      <c r="M6667" t="s">
        <v>24</v>
      </c>
      <c r="N6667" t="s">
        <v>9342</v>
      </c>
      <c r="O6667" t="s">
        <v>25</v>
      </c>
      <c r="P6667" t="s">
        <v>45</v>
      </c>
      <c r="Q6667" t="s">
        <v>7197</v>
      </c>
    </row>
    <row r="6668" spans="1:17" x14ac:dyDescent="0.25">
      <c r="A6668" t="s">
        <v>13328</v>
      </c>
      <c r="B6668" t="s">
        <v>44</v>
      </c>
      <c r="C6668">
        <v>2</v>
      </c>
      <c r="D6668" t="s">
        <v>18</v>
      </c>
      <c r="E6668" t="s">
        <v>29</v>
      </c>
      <c r="F6668" s="1">
        <v>0.5</v>
      </c>
      <c r="G6668" t="s">
        <v>13330</v>
      </c>
      <c r="H6668" t="s">
        <v>38</v>
      </c>
      <c r="I6668">
        <v>60</v>
      </c>
      <c r="J6668">
        <v>9</v>
      </c>
      <c r="K6668" s="4">
        <v>1.1111010001111099E+44</v>
      </c>
      <c r="L6668" t="s">
        <v>13329</v>
      </c>
      <c r="M6668" t="s">
        <v>24</v>
      </c>
      <c r="N6668" t="s">
        <v>9342</v>
      </c>
      <c r="O6668" t="s">
        <v>25</v>
      </c>
      <c r="P6668" t="s">
        <v>45</v>
      </c>
      <c r="Q6668" t="s">
        <v>7198</v>
      </c>
    </row>
    <row r="6669" spans="1:17" x14ac:dyDescent="0.25">
      <c r="A6669" t="s">
        <v>13328</v>
      </c>
      <c r="B6669" t="s">
        <v>44</v>
      </c>
      <c r="C6669">
        <v>3</v>
      </c>
      <c r="D6669" t="s">
        <v>18</v>
      </c>
      <c r="E6669" t="s">
        <v>33</v>
      </c>
      <c r="F6669" s="1">
        <v>0.58333333333333337</v>
      </c>
      <c r="G6669" t="s">
        <v>13330</v>
      </c>
      <c r="H6669" t="s">
        <v>13331</v>
      </c>
      <c r="I6669">
        <v>60</v>
      </c>
      <c r="J6669">
        <v>4</v>
      </c>
      <c r="K6669" s="4">
        <v>1.1111110001111099E+44</v>
      </c>
      <c r="L6669" t="s">
        <v>13329</v>
      </c>
      <c r="M6669" t="s">
        <v>24</v>
      </c>
      <c r="N6669" t="s">
        <v>9342</v>
      </c>
      <c r="O6669" t="s">
        <v>25</v>
      </c>
      <c r="P6669" t="s">
        <v>45</v>
      </c>
      <c r="Q6669" t="s">
        <v>7199</v>
      </c>
    </row>
    <row r="6670" spans="1:17" x14ac:dyDescent="0.25">
      <c r="A6670" t="s">
        <v>13328</v>
      </c>
      <c r="B6670" t="s">
        <v>179</v>
      </c>
      <c r="C6670">
        <v>1</v>
      </c>
      <c r="D6670" t="s">
        <v>18</v>
      </c>
      <c r="E6670" t="s">
        <v>19</v>
      </c>
      <c r="F6670" s="1">
        <v>0.41666666666666669</v>
      </c>
      <c r="G6670" t="s">
        <v>9227</v>
      </c>
      <c r="H6670" t="s">
        <v>38</v>
      </c>
      <c r="I6670">
        <v>60</v>
      </c>
      <c r="J6670">
        <v>22</v>
      </c>
      <c r="K6670" s="4">
        <v>1.1111010001111099E+44</v>
      </c>
      <c r="L6670" t="s">
        <v>13329</v>
      </c>
      <c r="M6670" t="s">
        <v>24</v>
      </c>
      <c r="N6670" t="s">
        <v>9342</v>
      </c>
      <c r="O6670" t="s">
        <v>25</v>
      </c>
      <c r="P6670" t="s">
        <v>180</v>
      </c>
      <c r="Q6670" t="s">
        <v>7200</v>
      </c>
    </row>
    <row r="6671" spans="1:17" x14ac:dyDescent="0.25">
      <c r="A6671" t="s">
        <v>13332</v>
      </c>
      <c r="B6671" t="s">
        <v>17</v>
      </c>
      <c r="C6671">
        <v>1</v>
      </c>
      <c r="D6671" t="s">
        <v>18</v>
      </c>
      <c r="E6671" t="s">
        <v>19</v>
      </c>
      <c r="F6671" s="1">
        <v>0.45833333333333331</v>
      </c>
      <c r="G6671" t="s">
        <v>158</v>
      </c>
      <c r="H6671" t="s">
        <v>38</v>
      </c>
      <c r="I6671">
        <v>60</v>
      </c>
      <c r="J6671">
        <v>15</v>
      </c>
      <c r="K6671" s="4">
        <v>1.1111100111111E+24</v>
      </c>
      <c r="L6671" t="s">
        <v>13333</v>
      </c>
      <c r="M6671" t="s">
        <v>24</v>
      </c>
      <c r="N6671" t="s">
        <v>9342</v>
      </c>
      <c r="O6671" t="s">
        <v>66</v>
      </c>
      <c r="P6671" t="s">
        <v>20</v>
      </c>
      <c r="Q6671" t="s">
        <v>7201</v>
      </c>
    </row>
    <row r="6672" spans="1:17" x14ac:dyDescent="0.25">
      <c r="A6672" t="s">
        <v>13332</v>
      </c>
      <c r="B6672" t="s">
        <v>28</v>
      </c>
      <c r="C6672">
        <v>1</v>
      </c>
      <c r="D6672" t="s">
        <v>18</v>
      </c>
      <c r="E6672" t="s">
        <v>29</v>
      </c>
      <c r="F6672" s="1">
        <v>0.45833333333333331</v>
      </c>
      <c r="G6672" t="s">
        <v>158</v>
      </c>
      <c r="H6672" t="s">
        <v>38</v>
      </c>
      <c r="I6672">
        <v>60</v>
      </c>
      <c r="J6672">
        <v>15</v>
      </c>
      <c r="K6672" s="4">
        <v>1.1111100111111E+24</v>
      </c>
      <c r="L6672" t="s">
        <v>13333</v>
      </c>
      <c r="M6672" t="s">
        <v>24</v>
      </c>
      <c r="N6672" t="s">
        <v>9342</v>
      </c>
      <c r="O6672" t="s">
        <v>66</v>
      </c>
      <c r="P6672" t="s">
        <v>20</v>
      </c>
      <c r="Q6672" t="s">
        <v>7202</v>
      </c>
    </row>
    <row r="6673" spans="1:17" x14ac:dyDescent="0.25">
      <c r="A6673" t="s">
        <v>13332</v>
      </c>
      <c r="B6673" t="s">
        <v>44</v>
      </c>
      <c r="C6673">
        <v>1</v>
      </c>
      <c r="D6673" t="s">
        <v>18</v>
      </c>
      <c r="E6673" t="s">
        <v>19</v>
      </c>
      <c r="F6673" s="1">
        <v>0.54166666666666663</v>
      </c>
      <c r="G6673" t="s">
        <v>13334</v>
      </c>
      <c r="H6673" t="s">
        <v>38</v>
      </c>
      <c r="I6673">
        <v>60</v>
      </c>
      <c r="J6673">
        <v>6</v>
      </c>
      <c r="K6673" s="4">
        <v>1.1111100111111E+24</v>
      </c>
      <c r="L6673" t="s">
        <v>13333</v>
      </c>
      <c r="M6673" t="s">
        <v>24</v>
      </c>
      <c r="N6673" t="s">
        <v>9342</v>
      </c>
      <c r="O6673" t="s">
        <v>66</v>
      </c>
      <c r="P6673" t="s">
        <v>45</v>
      </c>
      <c r="Q6673" t="s">
        <v>7203</v>
      </c>
    </row>
    <row r="6674" spans="1:17" x14ac:dyDescent="0.25">
      <c r="A6674" t="s">
        <v>13332</v>
      </c>
      <c r="B6674" t="s">
        <v>44</v>
      </c>
      <c r="C6674">
        <v>2</v>
      </c>
      <c r="D6674" t="s">
        <v>18</v>
      </c>
      <c r="E6674" t="s">
        <v>33</v>
      </c>
      <c r="F6674" s="1">
        <v>0.625</v>
      </c>
      <c r="G6674" t="s">
        <v>13334</v>
      </c>
      <c r="H6674" t="s">
        <v>38</v>
      </c>
      <c r="I6674">
        <v>60</v>
      </c>
      <c r="J6674">
        <v>6</v>
      </c>
      <c r="K6674" s="4">
        <v>1.1111100111111E+24</v>
      </c>
      <c r="L6674" t="s">
        <v>13333</v>
      </c>
      <c r="M6674" t="s">
        <v>24</v>
      </c>
      <c r="N6674" t="s">
        <v>9342</v>
      </c>
      <c r="O6674" t="s">
        <v>66</v>
      </c>
      <c r="P6674" t="s">
        <v>45</v>
      </c>
      <c r="Q6674" t="s">
        <v>7204</v>
      </c>
    </row>
    <row r="6675" spans="1:17" x14ac:dyDescent="0.25">
      <c r="A6675" t="s">
        <v>13332</v>
      </c>
      <c r="B6675" t="s">
        <v>179</v>
      </c>
      <c r="C6675">
        <v>1</v>
      </c>
      <c r="D6675" t="s">
        <v>18</v>
      </c>
      <c r="E6675" t="s">
        <v>19</v>
      </c>
      <c r="F6675" s="1">
        <v>0.41666666666666669</v>
      </c>
      <c r="G6675" t="s">
        <v>9227</v>
      </c>
      <c r="H6675" t="s">
        <v>38</v>
      </c>
      <c r="I6675">
        <v>60</v>
      </c>
      <c r="J6675">
        <v>15</v>
      </c>
      <c r="K6675" s="4">
        <v>1.1111100111111E+24</v>
      </c>
      <c r="L6675" t="s">
        <v>38</v>
      </c>
      <c r="M6675" t="s">
        <v>24</v>
      </c>
      <c r="N6675" t="s">
        <v>9342</v>
      </c>
      <c r="O6675" t="s">
        <v>66</v>
      </c>
      <c r="P6675" t="s">
        <v>180</v>
      </c>
      <c r="Q6675" t="s">
        <v>7205</v>
      </c>
    </row>
    <row r="6676" spans="1:17" x14ac:dyDescent="0.25">
      <c r="A6676" t="s">
        <v>13335</v>
      </c>
      <c r="B6676" t="s">
        <v>17</v>
      </c>
      <c r="C6676">
        <v>1</v>
      </c>
      <c r="D6676" t="s">
        <v>18</v>
      </c>
      <c r="E6676" t="s">
        <v>42</v>
      </c>
      <c r="F6676" s="1">
        <v>0.66666666666666663</v>
      </c>
      <c r="G6676" t="s">
        <v>158</v>
      </c>
      <c r="H6676" t="s">
        <v>38</v>
      </c>
      <c r="I6676">
        <v>120</v>
      </c>
      <c r="J6676">
        <v>3</v>
      </c>
      <c r="K6676" s="4">
        <v>1.1111110001111099E+44</v>
      </c>
      <c r="L6676" t="s">
        <v>13336</v>
      </c>
      <c r="M6676" t="s">
        <v>24</v>
      </c>
      <c r="N6676" t="s">
        <v>9342</v>
      </c>
      <c r="O6676" t="s">
        <v>25</v>
      </c>
      <c r="P6676" t="s">
        <v>20</v>
      </c>
      <c r="Q6676" t="s">
        <v>7206</v>
      </c>
    </row>
    <row r="6677" spans="1:17" x14ac:dyDescent="0.25">
      <c r="A6677" t="s">
        <v>13335</v>
      </c>
      <c r="B6677" t="s">
        <v>179</v>
      </c>
      <c r="C6677">
        <v>1</v>
      </c>
      <c r="D6677" t="s">
        <v>18</v>
      </c>
      <c r="E6677" t="s">
        <v>19</v>
      </c>
      <c r="F6677" s="1">
        <v>0.64583333333333337</v>
      </c>
      <c r="G6677" t="s">
        <v>13337</v>
      </c>
      <c r="H6677" t="s">
        <v>7207</v>
      </c>
      <c r="I6677">
        <v>90</v>
      </c>
      <c r="J6677">
        <v>3</v>
      </c>
      <c r="K6677" s="4">
        <v>1.1111010001111099E+44</v>
      </c>
      <c r="L6677" t="s">
        <v>13336</v>
      </c>
      <c r="M6677" t="s">
        <v>24</v>
      </c>
      <c r="N6677" t="s">
        <v>9342</v>
      </c>
      <c r="O6677" t="s">
        <v>25</v>
      </c>
      <c r="P6677" t="s">
        <v>180</v>
      </c>
      <c r="Q6677" t="s">
        <v>7208</v>
      </c>
    </row>
    <row r="6678" spans="1:17" x14ac:dyDescent="0.25">
      <c r="A6678" t="s">
        <v>13338</v>
      </c>
      <c r="B6678" t="s">
        <v>17</v>
      </c>
      <c r="C6678">
        <v>1</v>
      </c>
      <c r="D6678" t="s">
        <v>18</v>
      </c>
      <c r="E6678" t="s">
        <v>33</v>
      </c>
      <c r="F6678" s="1">
        <v>0.66666666666666663</v>
      </c>
      <c r="G6678" t="s">
        <v>13330</v>
      </c>
      <c r="H6678" t="s">
        <v>38</v>
      </c>
      <c r="I6678">
        <v>60</v>
      </c>
      <c r="J6678">
        <v>6</v>
      </c>
      <c r="K6678" s="4">
        <v>1.1111110001111099E+44</v>
      </c>
      <c r="L6678" t="s">
        <v>13339</v>
      </c>
      <c r="M6678" t="s">
        <v>24</v>
      </c>
      <c r="N6678" t="s">
        <v>9342</v>
      </c>
      <c r="O6678" t="s">
        <v>25</v>
      </c>
      <c r="P6678" t="s">
        <v>20</v>
      </c>
      <c r="Q6678" t="s">
        <v>7209</v>
      </c>
    </row>
    <row r="6679" spans="1:17" x14ac:dyDescent="0.25">
      <c r="A6679" t="s">
        <v>13338</v>
      </c>
      <c r="B6679" t="s">
        <v>44</v>
      </c>
      <c r="C6679">
        <v>1</v>
      </c>
      <c r="D6679" t="s">
        <v>18</v>
      </c>
      <c r="E6679" t="s">
        <v>33</v>
      </c>
      <c r="F6679" s="1">
        <v>0.70833333333333337</v>
      </c>
      <c r="G6679" t="s">
        <v>13330</v>
      </c>
      <c r="H6679" t="s">
        <v>38</v>
      </c>
      <c r="I6679">
        <v>60</v>
      </c>
      <c r="J6679">
        <v>6</v>
      </c>
      <c r="K6679" s="4">
        <v>1.1111110001111099E+44</v>
      </c>
      <c r="L6679" t="s">
        <v>13339</v>
      </c>
      <c r="M6679" t="s">
        <v>24</v>
      </c>
      <c r="N6679" t="s">
        <v>9342</v>
      </c>
      <c r="O6679" t="s">
        <v>25</v>
      </c>
      <c r="P6679" t="s">
        <v>45</v>
      </c>
      <c r="Q6679" t="s">
        <v>7210</v>
      </c>
    </row>
    <row r="6680" spans="1:17" x14ac:dyDescent="0.25">
      <c r="A6680" t="s">
        <v>13338</v>
      </c>
      <c r="B6680" t="s">
        <v>179</v>
      </c>
      <c r="C6680">
        <v>1</v>
      </c>
      <c r="D6680" t="s">
        <v>18</v>
      </c>
      <c r="E6680" t="s">
        <v>19</v>
      </c>
      <c r="F6680" s="1">
        <v>0.64583333333333337</v>
      </c>
      <c r="G6680" t="s">
        <v>13337</v>
      </c>
      <c r="H6680" t="s">
        <v>38</v>
      </c>
      <c r="I6680">
        <v>90</v>
      </c>
      <c r="J6680">
        <v>6</v>
      </c>
      <c r="K6680" s="4">
        <v>1.1111010001111099E+44</v>
      </c>
      <c r="L6680" t="s">
        <v>13339</v>
      </c>
      <c r="M6680" t="s">
        <v>24</v>
      </c>
      <c r="N6680" t="s">
        <v>9342</v>
      </c>
      <c r="O6680" t="s">
        <v>25</v>
      </c>
      <c r="P6680" t="s">
        <v>180</v>
      </c>
      <c r="Q6680" t="s">
        <v>7211</v>
      </c>
    </row>
    <row r="6681" spans="1:17" x14ac:dyDescent="0.25">
      <c r="A6681" t="s">
        <v>13340</v>
      </c>
      <c r="B6681" t="s">
        <v>17</v>
      </c>
      <c r="C6681">
        <v>1</v>
      </c>
      <c r="D6681" t="s">
        <v>18</v>
      </c>
      <c r="E6681" t="s">
        <v>33</v>
      </c>
      <c r="F6681" s="1">
        <v>0.66666666666666663</v>
      </c>
      <c r="G6681" t="s">
        <v>13330</v>
      </c>
      <c r="H6681" t="s">
        <v>38</v>
      </c>
      <c r="I6681">
        <v>60</v>
      </c>
      <c r="J6681">
        <v>5</v>
      </c>
      <c r="K6681" s="4">
        <v>1.1111100111111E+24</v>
      </c>
      <c r="L6681" t="s">
        <v>13341</v>
      </c>
      <c r="M6681" t="s">
        <v>24</v>
      </c>
      <c r="N6681" t="s">
        <v>9342</v>
      </c>
      <c r="O6681" t="s">
        <v>66</v>
      </c>
      <c r="P6681" t="s">
        <v>20</v>
      </c>
      <c r="Q6681" t="s">
        <v>7212</v>
      </c>
    </row>
    <row r="6682" spans="1:17" x14ac:dyDescent="0.25">
      <c r="A6682" t="s">
        <v>13340</v>
      </c>
      <c r="B6682" t="s">
        <v>44</v>
      </c>
      <c r="C6682">
        <v>1</v>
      </c>
      <c r="D6682" t="s">
        <v>18</v>
      </c>
      <c r="E6682" t="s">
        <v>33</v>
      </c>
      <c r="F6682" s="1">
        <v>0.70833333333333337</v>
      </c>
      <c r="G6682" t="s">
        <v>13330</v>
      </c>
      <c r="H6682" t="s">
        <v>38</v>
      </c>
      <c r="I6682">
        <v>60</v>
      </c>
      <c r="J6682">
        <v>5</v>
      </c>
      <c r="K6682" s="4">
        <v>1.1111100111111E+24</v>
      </c>
      <c r="L6682" t="s">
        <v>13341</v>
      </c>
      <c r="M6682" t="s">
        <v>24</v>
      </c>
      <c r="N6682" t="s">
        <v>9342</v>
      </c>
      <c r="O6682" t="s">
        <v>66</v>
      </c>
      <c r="P6682" t="s">
        <v>45</v>
      </c>
      <c r="Q6682" t="s">
        <v>7213</v>
      </c>
    </row>
    <row r="6683" spans="1:17" x14ac:dyDescent="0.25">
      <c r="A6683" t="s">
        <v>13340</v>
      </c>
      <c r="B6683" t="s">
        <v>179</v>
      </c>
      <c r="C6683">
        <v>1</v>
      </c>
      <c r="D6683" t="s">
        <v>18</v>
      </c>
      <c r="E6683" t="s">
        <v>19</v>
      </c>
      <c r="F6683" s="1">
        <v>0.64583333333333337</v>
      </c>
      <c r="G6683" t="s">
        <v>13337</v>
      </c>
      <c r="H6683" t="s">
        <v>38</v>
      </c>
      <c r="I6683">
        <v>90</v>
      </c>
      <c r="J6683">
        <v>5</v>
      </c>
      <c r="K6683" s="4">
        <v>1.1111100111111E+24</v>
      </c>
      <c r="L6683" t="s">
        <v>13341</v>
      </c>
      <c r="M6683" t="s">
        <v>24</v>
      </c>
      <c r="N6683" t="s">
        <v>9342</v>
      </c>
      <c r="O6683" t="s">
        <v>66</v>
      </c>
      <c r="P6683" t="s">
        <v>180</v>
      </c>
      <c r="Q6683" t="s">
        <v>7214</v>
      </c>
    </row>
    <row r="6684" spans="1:17" x14ac:dyDescent="0.25">
      <c r="A6684" t="s">
        <v>13342</v>
      </c>
      <c r="B6684" t="s">
        <v>405</v>
      </c>
      <c r="C6684">
        <v>1</v>
      </c>
      <c r="D6684" t="s">
        <v>18</v>
      </c>
      <c r="E6684" t="s">
        <v>33</v>
      </c>
      <c r="F6684" s="1">
        <v>0.54166666666666663</v>
      </c>
      <c r="G6684" t="s">
        <v>13343</v>
      </c>
      <c r="H6684" t="s">
        <v>38</v>
      </c>
      <c r="I6684">
        <v>60</v>
      </c>
      <c r="J6684">
        <v>13</v>
      </c>
      <c r="K6684" s="4">
        <v>1.1111110001111099E+44</v>
      </c>
      <c r="L6684" t="s">
        <v>13344</v>
      </c>
      <c r="M6684" t="s">
        <v>24</v>
      </c>
      <c r="N6684" t="s">
        <v>9342</v>
      </c>
      <c r="O6684" t="s">
        <v>25</v>
      </c>
      <c r="P6684" t="s">
        <v>395</v>
      </c>
      <c r="Q6684" t="s">
        <v>7215</v>
      </c>
    </row>
    <row r="6685" spans="1:17" x14ac:dyDescent="0.25">
      <c r="A6685" t="s">
        <v>13342</v>
      </c>
      <c r="B6685" t="s">
        <v>405</v>
      </c>
      <c r="C6685">
        <v>2</v>
      </c>
      <c r="D6685" t="s">
        <v>18</v>
      </c>
      <c r="E6685" t="s">
        <v>33</v>
      </c>
      <c r="F6685" s="1">
        <v>0.625</v>
      </c>
      <c r="G6685" t="s">
        <v>13343</v>
      </c>
      <c r="H6685" t="s">
        <v>38</v>
      </c>
      <c r="I6685">
        <v>60</v>
      </c>
      <c r="J6685">
        <v>13</v>
      </c>
      <c r="K6685" s="4">
        <v>1.1111110001111099E+44</v>
      </c>
      <c r="L6685" t="s">
        <v>13344</v>
      </c>
      <c r="M6685" t="s">
        <v>24</v>
      </c>
      <c r="N6685" t="s">
        <v>9342</v>
      </c>
      <c r="O6685" t="s">
        <v>25</v>
      </c>
      <c r="P6685" t="s">
        <v>395</v>
      </c>
      <c r="Q6685" t="s">
        <v>7216</v>
      </c>
    </row>
    <row r="6686" spans="1:17" x14ac:dyDescent="0.25">
      <c r="A6686" t="s">
        <v>13342</v>
      </c>
      <c r="B6686" t="s">
        <v>17</v>
      </c>
      <c r="C6686">
        <v>1</v>
      </c>
      <c r="D6686" t="s">
        <v>18</v>
      </c>
      <c r="E6686" t="s">
        <v>33</v>
      </c>
      <c r="F6686" s="1">
        <v>0.375</v>
      </c>
      <c r="G6686" t="s">
        <v>9227</v>
      </c>
      <c r="H6686" t="s">
        <v>38</v>
      </c>
      <c r="I6686">
        <v>120</v>
      </c>
      <c r="J6686">
        <v>30</v>
      </c>
      <c r="K6686" s="4">
        <v>1.1111110001111099E+44</v>
      </c>
      <c r="L6686" t="s">
        <v>13344</v>
      </c>
      <c r="M6686" t="s">
        <v>24</v>
      </c>
      <c r="N6686" t="s">
        <v>9342</v>
      </c>
      <c r="O6686" t="s">
        <v>25</v>
      </c>
      <c r="P6686" t="s">
        <v>20</v>
      </c>
      <c r="Q6686" t="s">
        <v>7217</v>
      </c>
    </row>
    <row r="6687" spans="1:17" x14ac:dyDescent="0.25">
      <c r="A6687" t="s">
        <v>13345</v>
      </c>
      <c r="B6687" t="s">
        <v>17</v>
      </c>
      <c r="C6687">
        <v>1</v>
      </c>
      <c r="D6687" t="s">
        <v>18</v>
      </c>
      <c r="E6687" t="s">
        <v>19</v>
      </c>
      <c r="F6687" s="1">
        <v>0.5</v>
      </c>
      <c r="G6687" t="s">
        <v>9227</v>
      </c>
      <c r="H6687" t="s">
        <v>38</v>
      </c>
      <c r="I6687">
        <v>60</v>
      </c>
      <c r="J6687">
        <v>16</v>
      </c>
      <c r="K6687" s="4">
        <v>1.1111010001111099E+44</v>
      </c>
      <c r="L6687" t="s">
        <v>13346</v>
      </c>
      <c r="M6687" t="s">
        <v>24</v>
      </c>
      <c r="N6687" t="s">
        <v>9342</v>
      </c>
      <c r="O6687" t="s">
        <v>25</v>
      </c>
      <c r="P6687" t="s">
        <v>20</v>
      </c>
      <c r="Q6687" t="s">
        <v>7218</v>
      </c>
    </row>
    <row r="6688" spans="1:17" x14ac:dyDescent="0.25">
      <c r="A6688" t="s">
        <v>13345</v>
      </c>
      <c r="B6688" t="s">
        <v>28</v>
      </c>
      <c r="C6688">
        <v>1</v>
      </c>
      <c r="D6688" t="s">
        <v>18</v>
      </c>
      <c r="E6688" t="s">
        <v>29</v>
      </c>
      <c r="F6688" s="1">
        <v>0.58333333333333337</v>
      </c>
      <c r="G6688" t="s">
        <v>9227</v>
      </c>
      <c r="H6688" t="s">
        <v>38</v>
      </c>
      <c r="I6688">
        <v>60</v>
      </c>
      <c r="J6688">
        <v>16</v>
      </c>
      <c r="K6688" s="4">
        <v>1.1111010001111099E+44</v>
      </c>
      <c r="L6688" t="s">
        <v>13346</v>
      </c>
      <c r="M6688" t="s">
        <v>24</v>
      </c>
      <c r="N6688" t="s">
        <v>9342</v>
      </c>
      <c r="O6688" t="s">
        <v>25</v>
      </c>
      <c r="P6688" t="s">
        <v>20</v>
      </c>
      <c r="Q6688" t="s">
        <v>7219</v>
      </c>
    </row>
    <row r="6689" spans="1:17" x14ac:dyDescent="0.25">
      <c r="A6689" t="s">
        <v>13345</v>
      </c>
      <c r="B6689" t="s">
        <v>44</v>
      </c>
      <c r="C6689">
        <v>1</v>
      </c>
      <c r="D6689" t="s">
        <v>18</v>
      </c>
      <c r="E6689" t="s">
        <v>29</v>
      </c>
      <c r="F6689" s="1">
        <v>0.625</v>
      </c>
      <c r="G6689" t="s">
        <v>158</v>
      </c>
      <c r="H6689" t="s">
        <v>38</v>
      </c>
      <c r="I6689">
        <v>60</v>
      </c>
      <c r="J6689">
        <v>7</v>
      </c>
      <c r="K6689" s="4">
        <v>1.1111010001111099E+44</v>
      </c>
      <c r="L6689" t="s">
        <v>13346</v>
      </c>
      <c r="M6689" t="s">
        <v>24</v>
      </c>
      <c r="N6689" t="s">
        <v>9342</v>
      </c>
      <c r="O6689" t="s">
        <v>25</v>
      </c>
      <c r="P6689" t="s">
        <v>45</v>
      </c>
      <c r="Q6689" t="s">
        <v>7220</v>
      </c>
    </row>
    <row r="6690" spans="1:17" x14ac:dyDescent="0.25">
      <c r="A6690" t="s">
        <v>13345</v>
      </c>
      <c r="B6690" t="s">
        <v>44</v>
      </c>
      <c r="C6690">
        <v>2</v>
      </c>
      <c r="D6690" t="s">
        <v>18</v>
      </c>
      <c r="E6690" t="s">
        <v>29</v>
      </c>
      <c r="F6690" s="1">
        <v>0.66666666666666663</v>
      </c>
      <c r="G6690" t="s">
        <v>158</v>
      </c>
      <c r="H6690" t="s">
        <v>38</v>
      </c>
      <c r="I6690">
        <v>60</v>
      </c>
      <c r="J6690">
        <v>5</v>
      </c>
      <c r="K6690" s="4">
        <v>1.1111010001111099E+44</v>
      </c>
      <c r="L6690" t="s">
        <v>13346</v>
      </c>
      <c r="M6690" t="s">
        <v>24</v>
      </c>
      <c r="N6690" t="s">
        <v>9342</v>
      </c>
      <c r="O6690" t="s">
        <v>25</v>
      </c>
      <c r="P6690" t="s">
        <v>45</v>
      </c>
      <c r="Q6690" t="s">
        <v>7221</v>
      </c>
    </row>
    <row r="6691" spans="1:17" x14ac:dyDescent="0.25">
      <c r="A6691" t="s">
        <v>13347</v>
      </c>
      <c r="B6691" t="s">
        <v>179</v>
      </c>
      <c r="C6691">
        <v>1</v>
      </c>
      <c r="D6691" t="s">
        <v>18</v>
      </c>
      <c r="E6691" t="s">
        <v>33</v>
      </c>
      <c r="F6691" s="1">
        <v>0.54166666666666663</v>
      </c>
      <c r="G6691" t="s">
        <v>38</v>
      </c>
      <c r="H6691" t="s">
        <v>38</v>
      </c>
      <c r="I6691">
        <v>90</v>
      </c>
      <c r="J6691">
        <v>8</v>
      </c>
      <c r="K6691" s="4">
        <v>1.1111110001111099E+44</v>
      </c>
      <c r="L6691" t="s">
        <v>38</v>
      </c>
      <c r="N6691" t="s">
        <v>9342</v>
      </c>
      <c r="O6691" t="s">
        <v>25</v>
      </c>
      <c r="P6691" t="s">
        <v>180</v>
      </c>
      <c r="Q6691" t="s">
        <v>7222</v>
      </c>
    </row>
    <row r="6692" spans="1:17" x14ac:dyDescent="0.25">
      <c r="A6692" t="s">
        <v>13347</v>
      </c>
      <c r="B6692" t="s">
        <v>713</v>
      </c>
      <c r="C6692">
        <v>1</v>
      </c>
      <c r="D6692" t="s">
        <v>18</v>
      </c>
      <c r="E6692" t="s">
        <v>33</v>
      </c>
      <c r="F6692" s="1">
        <v>0.60416666666666663</v>
      </c>
      <c r="G6692" t="s">
        <v>38</v>
      </c>
      <c r="H6692" t="s">
        <v>38</v>
      </c>
      <c r="I6692">
        <v>90</v>
      </c>
      <c r="J6692">
        <v>8</v>
      </c>
      <c r="K6692" s="4">
        <v>1.1111110001111099E+44</v>
      </c>
      <c r="L6692" t="s">
        <v>38</v>
      </c>
      <c r="N6692" t="s">
        <v>9342</v>
      </c>
      <c r="O6692" t="s">
        <v>25</v>
      </c>
      <c r="P6692" t="s">
        <v>180</v>
      </c>
      <c r="Q6692" t="s">
        <v>7223</v>
      </c>
    </row>
    <row r="6693" spans="1:17" x14ac:dyDescent="0.25">
      <c r="A6693" t="s">
        <v>13348</v>
      </c>
      <c r="B6693" t="s">
        <v>179</v>
      </c>
      <c r="C6693">
        <v>1</v>
      </c>
      <c r="D6693" t="s">
        <v>18</v>
      </c>
      <c r="E6693" t="s">
        <v>33</v>
      </c>
      <c r="F6693" s="1">
        <v>0.54166666666666663</v>
      </c>
      <c r="G6693" t="s">
        <v>38</v>
      </c>
      <c r="H6693" t="s">
        <v>38</v>
      </c>
      <c r="I6693">
        <v>90</v>
      </c>
      <c r="J6693">
        <v>7</v>
      </c>
      <c r="K6693" s="4">
        <v>1.1111100111111E+24</v>
      </c>
      <c r="L6693" t="s">
        <v>38</v>
      </c>
      <c r="N6693" t="s">
        <v>9342</v>
      </c>
      <c r="O6693" t="s">
        <v>66</v>
      </c>
      <c r="P6693" t="s">
        <v>180</v>
      </c>
      <c r="Q6693" t="s">
        <v>7224</v>
      </c>
    </row>
    <row r="6694" spans="1:17" x14ac:dyDescent="0.25">
      <c r="A6694" t="s">
        <v>13348</v>
      </c>
      <c r="B6694" t="s">
        <v>713</v>
      </c>
      <c r="C6694">
        <v>1</v>
      </c>
      <c r="D6694" t="s">
        <v>18</v>
      </c>
      <c r="E6694" t="s">
        <v>33</v>
      </c>
      <c r="F6694" s="1">
        <v>0.60416666666666663</v>
      </c>
      <c r="G6694" t="s">
        <v>38</v>
      </c>
      <c r="H6694" t="s">
        <v>38</v>
      </c>
      <c r="I6694">
        <v>90</v>
      </c>
      <c r="J6694">
        <v>7</v>
      </c>
      <c r="K6694" s="4">
        <v>1.1111100111111E+24</v>
      </c>
      <c r="L6694" t="s">
        <v>38</v>
      </c>
      <c r="N6694" t="s">
        <v>9342</v>
      </c>
      <c r="O6694" t="s">
        <v>66</v>
      </c>
      <c r="P6694" t="s">
        <v>180</v>
      </c>
      <c r="Q6694" t="s">
        <v>7225</v>
      </c>
    </row>
    <row r="6695" spans="1:17" x14ac:dyDescent="0.25">
      <c r="A6695" t="s">
        <v>13349</v>
      </c>
      <c r="B6695" t="s">
        <v>179</v>
      </c>
      <c r="C6695">
        <v>1</v>
      </c>
      <c r="D6695" t="s">
        <v>18</v>
      </c>
      <c r="E6695" t="s">
        <v>33</v>
      </c>
      <c r="F6695" s="1">
        <v>0.54166666666666663</v>
      </c>
      <c r="G6695" t="s">
        <v>38</v>
      </c>
      <c r="H6695" t="s">
        <v>38</v>
      </c>
      <c r="I6695">
        <v>90</v>
      </c>
      <c r="J6695">
        <v>7</v>
      </c>
      <c r="K6695" s="4">
        <v>1.1111110001111099E+44</v>
      </c>
      <c r="L6695" t="s">
        <v>38</v>
      </c>
      <c r="N6695" t="s">
        <v>9342</v>
      </c>
      <c r="O6695" t="s">
        <v>331</v>
      </c>
      <c r="P6695" t="s">
        <v>180</v>
      </c>
      <c r="Q6695" t="s">
        <v>7226</v>
      </c>
    </row>
    <row r="6696" spans="1:17" x14ac:dyDescent="0.25">
      <c r="A6696" t="s">
        <v>13349</v>
      </c>
      <c r="B6696" t="s">
        <v>713</v>
      </c>
      <c r="C6696">
        <v>1</v>
      </c>
      <c r="D6696" t="s">
        <v>18</v>
      </c>
      <c r="E6696" t="s">
        <v>33</v>
      </c>
      <c r="F6696" s="1">
        <v>0.60416666666666663</v>
      </c>
      <c r="G6696" t="s">
        <v>38</v>
      </c>
      <c r="H6696" t="s">
        <v>38</v>
      </c>
      <c r="I6696">
        <v>90</v>
      </c>
      <c r="J6696">
        <v>7</v>
      </c>
      <c r="K6696" s="4">
        <v>1.1111110001111099E+44</v>
      </c>
      <c r="L6696" t="s">
        <v>38</v>
      </c>
      <c r="N6696" t="s">
        <v>9342</v>
      </c>
      <c r="O6696" t="s">
        <v>331</v>
      </c>
      <c r="P6696" t="s">
        <v>180</v>
      </c>
      <c r="Q6696" t="s">
        <v>7227</v>
      </c>
    </row>
    <row r="6697" spans="1:17" x14ac:dyDescent="0.25">
      <c r="A6697" t="s">
        <v>13349</v>
      </c>
      <c r="B6697" t="s">
        <v>946</v>
      </c>
      <c r="C6697">
        <v>1</v>
      </c>
      <c r="D6697" t="s">
        <v>18</v>
      </c>
      <c r="E6697" t="s">
        <v>33</v>
      </c>
      <c r="F6697" s="1">
        <v>0.54166666666666663</v>
      </c>
      <c r="G6697" t="s">
        <v>38</v>
      </c>
      <c r="H6697" t="s">
        <v>38</v>
      </c>
      <c r="I6697">
        <v>90</v>
      </c>
      <c r="J6697">
        <v>7</v>
      </c>
      <c r="K6697" s="4">
        <v>1.1111100111111E+24</v>
      </c>
      <c r="L6697" t="s">
        <v>38</v>
      </c>
      <c r="N6697" t="s">
        <v>9342</v>
      </c>
      <c r="O6697" t="s">
        <v>331</v>
      </c>
      <c r="P6697" t="s">
        <v>180</v>
      </c>
      <c r="Q6697" t="s">
        <v>7228</v>
      </c>
    </row>
    <row r="6698" spans="1:17" x14ac:dyDescent="0.25">
      <c r="A6698" t="s">
        <v>13349</v>
      </c>
      <c r="B6698" t="s">
        <v>948</v>
      </c>
      <c r="C6698">
        <v>1</v>
      </c>
      <c r="D6698" t="s">
        <v>18</v>
      </c>
      <c r="E6698" t="s">
        <v>33</v>
      </c>
      <c r="F6698" s="1">
        <v>0.60416666666666663</v>
      </c>
      <c r="G6698" t="s">
        <v>38</v>
      </c>
      <c r="H6698" t="s">
        <v>38</v>
      </c>
      <c r="I6698">
        <v>90</v>
      </c>
      <c r="J6698">
        <v>7</v>
      </c>
      <c r="K6698" s="4">
        <v>1.1111100111111E+24</v>
      </c>
      <c r="L6698" t="s">
        <v>38</v>
      </c>
      <c r="N6698" t="s">
        <v>9342</v>
      </c>
      <c r="O6698" t="s">
        <v>331</v>
      </c>
      <c r="P6698" t="s">
        <v>180</v>
      </c>
      <c r="Q6698" t="s">
        <v>7229</v>
      </c>
    </row>
    <row r="6699" spans="1:17" x14ac:dyDescent="0.25">
      <c r="A6699" t="s">
        <v>13350</v>
      </c>
      <c r="B6699" t="s">
        <v>17</v>
      </c>
      <c r="C6699">
        <v>1</v>
      </c>
      <c r="D6699" t="s">
        <v>18</v>
      </c>
      <c r="E6699" t="s">
        <v>37</v>
      </c>
      <c r="F6699" s="1">
        <v>0.375</v>
      </c>
      <c r="G6699" t="s">
        <v>13351</v>
      </c>
      <c r="H6699" t="s">
        <v>38</v>
      </c>
      <c r="I6699">
        <v>120</v>
      </c>
      <c r="J6699">
        <v>1</v>
      </c>
      <c r="K6699" s="4">
        <v>1.11101100011111E+44</v>
      </c>
      <c r="L6699" t="s">
        <v>13352</v>
      </c>
      <c r="M6699" t="s">
        <v>24</v>
      </c>
      <c r="N6699" t="s">
        <v>9342</v>
      </c>
      <c r="O6699" t="s">
        <v>25</v>
      </c>
      <c r="P6699" t="s">
        <v>20</v>
      </c>
      <c r="Q6699" t="s">
        <v>7230</v>
      </c>
    </row>
    <row r="6700" spans="1:17" x14ac:dyDescent="0.25">
      <c r="A6700" t="s">
        <v>13353</v>
      </c>
      <c r="B6700" t="s">
        <v>17</v>
      </c>
      <c r="C6700">
        <v>1</v>
      </c>
      <c r="D6700" t="s">
        <v>18</v>
      </c>
      <c r="E6700" t="s">
        <v>33</v>
      </c>
      <c r="F6700" s="1">
        <v>0.45833333333333331</v>
      </c>
      <c r="G6700" t="s">
        <v>158</v>
      </c>
      <c r="H6700" t="s">
        <v>38</v>
      </c>
      <c r="I6700">
        <v>60</v>
      </c>
      <c r="J6700">
        <v>5</v>
      </c>
      <c r="K6700" s="4">
        <v>1.1111110001111099E+44</v>
      </c>
      <c r="L6700" t="s">
        <v>13354</v>
      </c>
      <c r="M6700" t="s">
        <v>24</v>
      </c>
      <c r="N6700" t="s">
        <v>9342</v>
      </c>
      <c r="O6700" t="s">
        <v>25</v>
      </c>
      <c r="P6700" t="s">
        <v>20</v>
      </c>
      <c r="Q6700" t="s">
        <v>7231</v>
      </c>
    </row>
    <row r="6701" spans="1:17" x14ac:dyDescent="0.25">
      <c r="A6701" t="s">
        <v>13353</v>
      </c>
      <c r="B6701" t="s">
        <v>28</v>
      </c>
      <c r="C6701">
        <v>1</v>
      </c>
      <c r="D6701" t="s">
        <v>18</v>
      </c>
      <c r="E6701" t="s">
        <v>42</v>
      </c>
      <c r="F6701" s="1">
        <v>0.58333333333333337</v>
      </c>
      <c r="G6701" t="s">
        <v>158</v>
      </c>
      <c r="H6701" t="s">
        <v>38</v>
      </c>
      <c r="I6701">
        <v>60</v>
      </c>
      <c r="J6701">
        <v>5</v>
      </c>
      <c r="K6701" s="4">
        <v>1.1111110001111099E+44</v>
      </c>
      <c r="L6701" t="s">
        <v>13354</v>
      </c>
      <c r="M6701" t="s">
        <v>24</v>
      </c>
      <c r="N6701" t="s">
        <v>9342</v>
      </c>
      <c r="O6701" t="s">
        <v>25</v>
      </c>
      <c r="P6701" t="s">
        <v>20</v>
      </c>
      <c r="Q6701" t="s">
        <v>7232</v>
      </c>
    </row>
    <row r="6702" spans="1:17" x14ac:dyDescent="0.25">
      <c r="A6702" t="s">
        <v>13353</v>
      </c>
      <c r="B6702" t="s">
        <v>44</v>
      </c>
      <c r="C6702">
        <v>1</v>
      </c>
      <c r="D6702" t="s">
        <v>18</v>
      </c>
      <c r="E6702" t="s">
        <v>42</v>
      </c>
      <c r="F6702" s="1">
        <v>0.625</v>
      </c>
      <c r="G6702" t="s">
        <v>158</v>
      </c>
      <c r="H6702" t="s">
        <v>38</v>
      </c>
      <c r="I6702">
        <v>60</v>
      </c>
      <c r="J6702">
        <v>5</v>
      </c>
      <c r="K6702" s="4">
        <v>1.1111110001111099E+44</v>
      </c>
      <c r="L6702" t="s">
        <v>13354</v>
      </c>
      <c r="M6702" t="s">
        <v>24</v>
      </c>
      <c r="N6702" t="s">
        <v>9342</v>
      </c>
      <c r="O6702" t="s">
        <v>25</v>
      </c>
      <c r="P6702" t="s">
        <v>45</v>
      </c>
      <c r="Q6702" t="s">
        <v>7233</v>
      </c>
    </row>
    <row r="6703" spans="1:17" x14ac:dyDescent="0.25">
      <c r="A6703" t="s">
        <v>13355</v>
      </c>
      <c r="B6703" t="s">
        <v>405</v>
      </c>
      <c r="C6703">
        <v>1</v>
      </c>
      <c r="D6703" t="s">
        <v>18</v>
      </c>
      <c r="E6703" t="s">
        <v>37</v>
      </c>
      <c r="F6703" s="1">
        <v>0.45833333333333331</v>
      </c>
      <c r="G6703" t="s">
        <v>13343</v>
      </c>
      <c r="H6703" t="s">
        <v>38</v>
      </c>
      <c r="I6703">
        <v>60</v>
      </c>
      <c r="J6703">
        <v>3</v>
      </c>
      <c r="K6703" s="4">
        <v>1.1111100111111E+24</v>
      </c>
      <c r="L6703" t="s">
        <v>13356</v>
      </c>
      <c r="M6703" t="s">
        <v>24</v>
      </c>
      <c r="N6703" t="s">
        <v>9342</v>
      </c>
      <c r="O6703" t="s">
        <v>66</v>
      </c>
      <c r="P6703" t="s">
        <v>395</v>
      </c>
      <c r="Q6703" t="s">
        <v>7234</v>
      </c>
    </row>
    <row r="6704" spans="1:17" x14ac:dyDescent="0.25">
      <c r="A6704" t="s">
        <v>13355</v>
      </c>
      <c r="B6704" t="s">
        <v>405</v>
      </c>
      <c r="C6704">
        <v>2</v>
      </c>
      <c r="D6704" t="s">
        <v>18</v>
      </c>
      <c r="E6704" t="s">
        <v>37</v>
      </c>
      <c r="F6704" s="1">
        <v>0.5</v>
      </c>
      <c r="G6704" t="s">
        <v>13343</v>
      </c>
      <c r="H6704" t="s">
        <v>38</v>
      </c>
      <c r="I6704">
        <v>60</v>
      </c>
      <c r="J6704">
        <v>0</v>
      </c>
      <c r="K6704" s="4">
        <v>1.1111100111111E+24</v>
      </c>
      <c r="L6704" t="s">
        <v>13356</v>
      </c>
      <c r="M6704" t="s">
        <v>24</v>
      </c>
      <c r="N6704" t="s">
        <v>9342</v>
      </c>
      <c r="O6704" t="s">
        <v>66</v>
      </c>
      <c r="P6704" t="s">
        <v>395</v>
      </c>
      <c r="Q6704" t="s">
        <v>7235</v>
      </c>
    </row>
    <row r="6705" spans="1:17" x14ac:dyDescent="0.25">
      <c r="A6705" t="s">
        <v>13355</v>
      </c>
      <c r="B6705" t="s">
        <v>17</v>
      </c>
      <c r="C6705">
        <v>1</v>
      </c>
      <c r="D6705" t="s">
        <v>18</v>
      </c>
      <c r="E6705" t="s">
        <v>42</v>
      </c>
      <c r="F6705" s="1">
        <v>0.45833333333333331</v>
      </c>
      <c r="G6705" t="s">
        <v>9227</v>
      </c>
      <c r="H6705" t="s">
        <v>38</v>
      </c>
      <c r="I6705">
        <v>120</v>
      </c>
      <c r="J6705">
        <v>17</v>
      </c>
      <c r="K6705" s="4">
        <v>1.1111100111111E+24</v>
      </c>
      <c r="L6705" t="s">
        <v>13356</v>
      </c>
      <c r="M6705" t="s">
        <v>24</v>
      </c>
      <c r="N6705" t="s">
        <v>9342</v>
      </c>
      <c r="O6705" t="s">
        <v>66</v>
      </c>
      <c r="P6705" t="s">
        <v>20</v>
      </c>
      <c r="Q6705" t="s">
        <v>7236</v>
      </c>
    </row>
    <row r="6706" spans="1:17" x14ac:dyDescent="0.25">
      <c r="A6706" t="s">
        <v>13357</v>
      </c>
      <c r="B6706" t="s">
        <v>17</v>
      </c>
      <c r="C6706">
        <v>1</v>
      </c>
      <c r="D6706" t="s">
        <v>18</v>
      </c>
      <c r="E6706" t="s">
        <v>42</v>
      </c>
      <c r="F6706" s="1">
        <v>0.75</v>
      </c>
      <c r="G6706" t="s">
        <v>13337</v>
      </c>
      <c r="H6706" t="s">
        <v>38</v>
      </c>
      <c r="I6706">
        <v>120</v>
      </c>
      <c r="J6706">
        <v>0</v>
      </c>
      <c r="K6706" s="4">
        <v>1.1111110001111099E+44</v>
      </c>
      <c r="L6706" t="s">
        <v>38</v>
      </c>
      <c r="M6706" t="s">
        <v>24</v>
      </c>
      <c r="N6706" t="s">
        <v>9342</v>
      </c>
      <c r="O6706" t="s">
        <v>331</v>
      </c>
      <c r="P6706" t="s">
        <v>20</v>
      </c>
      <c r="Q6706" t="s">
        <v>7237</v>
      </c>
    </row>
    <row r="6707" spans="1:17" x14ac:dyDescent="0.25">
      <c r="A6707" t="s">
        <v>13358</v>
      </c>
      <c r="B6707" t="s">
        <v>17</v>
      </c>
      <c r="C6707">
        <v>1</v>
      </c>
      <c r="D6707" t="s">
        <v>18</v>
      </c>
      <c r="E6707" t="s">
        <v>29</v>
      </c>
      <c r="F6707" s="1">
        <v>0.75</v>
      </c>
      <c r="G6707" t="s">
        <v>38</v>
      </c>
      <c r="H6707" t="s">
        <v>38</v>
      </c>
      <c r="I6707">
        <v>180</v>
      </c>
      <c r="J6707">
        <v>2</v>
      </c>
      <c r="K6707" s="4">
        <v>1.1111010001111099E+44</v>
      </c>
      <c r="L6707" t="s">
        <v>38</v>
      </c>
      <c r="N6707" t="s">
        <v>9342</v>
      </c>
      <c r="O6707" t="s">
        <v>25</v>
      </c>
      <c r="P6707" t="s">
        <v>20</v>
      </c>
      <c r="Q6707" t="s">
        <v>7238</v>
      </c>
    </row>
    <row r="6708" spans="1:17" x14ac:dyDescent="0.25">
      <c r="A6708" t="s">
        <v>13359</v>
      </c>
      <c r="B6708" t="s">
        <v>405</v>
      </c>
      <c r="C6708">
        <v>1</v>
      </c>
      <c r="D6708" t="s">
        <v>18</v>
      </c>
      <c r="E6708" t="s">
        <v>19</v>
      </c>
      <c r="F6708" s="1">
        <v>0.54166666666666663</v>
      </c>
      <c r="G6708" t="s">
        <v>13334</v>
      </c>
      <c r="H6708" t="s">
        <v>38</v>
      </c>
      <c r="I6708">
        <v>60</v>
      </c>
      <c r="J6708">
        <v>11</v>
      </c>
      <c r="K6708" s="4">
        <v>1.1111010001111099E+44</v>
      </c>
      <c r="L6708" t="s">
        <v>13360</v>
      </c>
      <c r="M6708" t="s">
        <v>24</v>
      </c>
      <c r="N6708" t="s">
        <v>9342</v>
      </c>
      <c r="O6708" t="s">
        <v>25</v>
      </c>
      <c r="P6708" t="s">
        <v>395</v>
      </c>
      <c r="Q6708" t="s">
        <v>7239</v>
      </c>
    </row>
    <row r="6709" spans="1:17" x14ac:dyDescent="0.25">
      <c r="A6709" t="s">
        <v>13359</v>
      </c>
      <c r="B6709" t="s">
        <v>405</v>
      </c>
      <c r="C6709">
        <v>2</v>
      </c>
      <c r="D6709" t="s">
        <v>18</v>
      </c>
      <c r="E6709" t="s">
        <v>19</v>
      </c>
      <c r="F6709" s="1">
        <v>0.58333333333333337</v>
      </c>
      <c r="G6709" t="s">
        <v>13334</v>
      </c>
      <c r="H6709" t="s">
        <v>38</v>
      </c>
      <c r="I6709">
        <v>60</v>
      </c>
      <c r="J6709">
        <v>0</v>
      </c>
      <c r="K6709" s="4">
        <v>1.1111010001111099E+44</v>
      </c>
      <c r="L6709" t="s">
        <v>13360</v>
      </c>
      <c r="M6709" t="s">
        <v>24</v>
      </c>
      <c r="N6709" t="s">
        <v>9342</v>
      </c>
      <c r="O6709" t="s">
        <v>25</v>
      </c>
      <c r="P6709" t="s">
        <v>395</v>
      </c>
      <c r="Q6709" t="s">
        <v>7240</v>
      </c>
    </row>
    <row r="6710" spans="1:17" x14ac:dyDescent="0.25">
      <c r="A6710" t="s">
        <v>13359</v>
      </c>
      <c r="B6710" t="s">
        <v>17</v>
      </c>
      <c r="C6710">
        <v>1</v>
      </c>
      <c r="D6710" t="s">
        <v>18</v>
      </c>
      <c r="E6710" t="s">
        <v>29</v>
      </c>
      <c r="F6710" s="1">
        <v>0.375</v>
      </c>
      <c r="G6710" t="s">
        <v>158</v>
      </c>
      <c r="H6710" t="s">
        <v>38</v>
      </c>
      <c r="I6710">
        <v>120</v>
      </c>
      <c r="J6710">
        <v>13</v>
      </c>
      <c r="K6710" s="4">
        <v>1.1111010001111099E+44</v>
      </c>
      <c r="L6710" t="s">
        <v>13360</v>
      </c>
      <c r="M6710" t="s">
        <v>24</v>
      </c>
      <c r="N6710" t="s">
        <v>9342</v>
      </c>
      <c r="O6710" t="s">
        <v>25</v>
      </c>
      <c r="P6710" t="s">
        <v>20</v>
      </c>
      <c r="Q6710" t="s">
        <v>7241</v>
      </c>
    </row>
    <row r="6711" spans="1:17" x14ac:dyDescent="0.25">
      <c r="A6711" t="s">
        <v>13359</v>
      </c>
      <c r="B6711" t="s">
        <v>179</v>
      </c>
      <c r="C6711">
        <v>1</v>
      </c>
      <c r="D6711" t="s">
        <v>18</v>
      </c>
      <c r="E6711" t="s">
        <v>19</v>
      </c>
      <c r="F6711" s="1">
        <v>0.41666666666666669</v>
      </c>
      <c r="G6711" t="s">
        <v>9227</v>
      </c>
      <c r="H6711" t="s">
        <v>38</v>
      </c>
      <c r="I6711">
        <v>60</v>
      </c>
      <c r="J6711">
        <v>13</v>
      </c>
      <c r="K6711" s="4">
        <v>1.1111010001111099E+44</v>
      </c>
      <c r="L6711" t="s">
        <v>13360</v>
      </c>
      <c r="M6711" t="s">
        <v>24</v>
      </c>
      <c r="N6711" t="s">
        <v>9342</v>
      </c>
      <c r="O6711" t="s">
        <v>25</v>
      </c>
      <c r="P6711" t="s">
        <v>180</v>
      </c>
      <c r="Q6711" t="s">
        <v>7242</v>
      </c>
    </row>
    <row r="6712" spans="1:17" x14ac:dyDescent="0.25">
      <c r="A6712" t="s">
        <v>13361</v>
      </c>
      <c r="B6712" t="s">
        <v>17</v>
      </c>
      <c r="C6712">
        <v>1</v>
      </c>
      <c r="D6712" t="s">
        <v>18</v>
      </c>
      <c r="E6712" t="s">
        <v>29</v>
      </c>
      <c r="F6712" s="1">
        <v>0.375</v>
      </c>
      <c r="G6712" t="s">
        <v>158</v>
      </c>
      <c r="H6712" t="s">
        <v>38</v>
      </c>
      <c r="I6712">
        <v>120</v>
      </c>
      <c r="J6712">
        <v>12</v>
      </c>
      <c r="K6712" s="4">
        <v>1.1111100111111E+24</v>
      </c>
      <c r="L6712" t="s">
        <v>13362</v>
      </c>
      <c r="M6712" t="s">
        <v>24</v>
      </c>
      <c r="N6712" t="s">
        <v>9342</v>
      </c>
      <c r="O6712" t="s">
        <v>66</v>
      </c>
      <c r="P6712" t="s">
        <v>20</v>
      </c>
      <c r="Q6712" t="s">
        <v>7243</v>
      </c>
    </row>
    <row r="6713" spans="1:17" x14ac:dyDescent="0.25">
      <c r="A6713" t="s">
        <v>13361</v>
      </c>
      <c r="B6713" t="s">
        <v>44</v>
      </c>
      <c r="C6713">
        <v>1</v>
      </c>
      <c r="D6713" t="s">
        <v>18</v>
      </c>
      <c r="E6713" t="s">
        <v>19</v>
      </c>
      <c r="F6713" s="1">
        <v>0.58333333333333337</v>
      </c>
      <c r="G6713" t="s">
        <v>13330</v>
      </c>
      <c r="H6713" t="s">
        <v>38</v>
      </c>
      <c r="I6713">
        <v>60</v>
      </c>
      <c r="J6713">
        <v>12</v>
      </c>
      <c r="K6713" s="4">
        <v>1.1111100111111E+24</v>
      </c>
      <c r="L6713" t="s">
        <v>13362</v>
      </c>
      <c r="M6713" t="s">
        <v>24</v>
      </c>
      <c r="N6713" t="s">
        <v>9342</v>
      </c>
      <c r="O6713" t="s">
        <v>66</v>
      </c>
      <c r="P6713" t="s">
        <v>45</v>
      </c>
      <c r="Q6713" t="s">
        <v>7244</v>
      </c>
    </row>
    <row r="6714" spans="1:17" x14ac:dyDescent="0.25">
      <c r="A6714" t="s">
        <v>13361</v>
      </c>
      <c r="B6714" t="s">
        <v>179</v>
      </c>
      <c r="C6714">
        <v>1</v>
      </c>
      <c r="D6714" t="s">
        <v>18</v>
      </c>
      <c r="E6714" t="s">
        <v>19</v>
      </c>
      <c r="F6714" s="1">
        <v>0.41666666666666669</v>
      </c>
      <c r="G6714" t="s">
        <v>9227</v>
      </c>
      <c r="H6714" t="s">
        <v>38</v>
      </c>
      <c r="I6714">
        <v>60</v>
      </c>
      <c r="J6714">
        <v>12</v>
      </c>
      <c r="K6714" s="4">
        <v>1.1111100111111E+24</v>
      </c>
      <c r="L6714" t="s">
        <v>38</v>
      </c>
      <c r="M6714" t="s">
        <v>24</v>
      </c>
      <c r="N6714" t="s">
        <v>9342</v>
      </c>
      <c r="O6714" t="s">
        <v>66</v>
      </c>
      <c r="P6714" t="s">
        <v>180</v>
      </c>
      <c r="Q6714" t="s">
        <v>7245</v>
      </c>
    </row>
    <row r="6715" spans="1:17" x14ac:dyDescent="0.25">
      <c r="A6715" t="s">
        <v>13363</v>
      </c>
      <c r="B6715" t="s">
        <v>17</v>
      </c>
      <c r="C6715">
        <v>1</v>
      </c>
      <c r="D6715" t="s">
        <v>18</v>
      </c>
      <c r="E6715" t="s">
        <v>19</v>
      </c>
      <c r="F6715" s="1">
        <v>0.45833333333333331</v>
      </c>
      <c r="G6715" t="s">
        <v>13330</v>
      </c>
      <c r="H6715" t="s">
        <v>38</v>
      </c>
      <c r="I6715">
        <v>60</v>
      </c>
      <c r="J6715">
        <v>1</v>
      </c>
      <c r="K6715" s="4">
        <v>1.1111010001111099E+44</v>
      </c>
      <c r="L6715" t="s">
        <v>13364</v>
      </c>
      <c r="M6715" t="s">
        <v>24</v>
      </c>
      <c r="N6715" t="s">
        <v>9342</v>
      </c>
      <c r="O6715" t="s">
        <v>25</v>
      </c>
      <c r="P6715" t="s">
        <v>20</v>
      </c>
      <c r="Q6715" t="s">
        <v>7246</v>
      </c>
    </row>
    <row r="6716" spans="1:17" x14ac:dyDescent="0.25">
      <c r="A6716" t="s">
        <v>13363</v>
      </c>
      <c r="B6716" t="s">
        <v>28</v>
      </c>
      <c r="C6716">
        <v>1</v>
      </c>
      <c r="D6716" t="s">
        <v>18</v>
      </c>
      <c r="E6716" t="s">
        <v>33</v>
      </c>
      <c r="F6716" s="1">
        <v>0.625</v>
      </c>
      <c r="G6716" t="s">
        <v>13330</v>
      </c>
      <c r="H6716" t="s">
        <v>38</v>
      </c>
      <c r="I6716">
        <v>60</v>
      </c>
      <c r="J6716">
        <v>1</v>
      </c>
      <c r="K6716" s="4">
        <v>1.1111110001111099E+44</v>
      </c>
      <c r="L6716" t="s">
        <v>13364</v>
      </c>
      <c r="M6716" t="s">
        <v>24</v>
      </c>
      <c r="N6716" t="s">
        <v>9342</v>
      </c>
      <c r="O6716" t="s">
        <v>25</v>
      </c>
      <c r="P6716" t="s">
        <v>20</v>
      </c>
      <c r="Q6716" t="s">
        <v>7247</v>
      </c>
    </row>
    <row r="6717" spans="1:17" x14ac:dyDescent="0.25">
      <c r="A6717" t="s">
        <v>13363</v>
      </c>
      <c r="B6717" t="s">
        <v>179</v>
      </c>
      <c r="C6717">
        <v>1</v>
      </c>
      <c r="D6717" t="s">
        <v>18</v>
      </c>
      <c r="E6717" t="s">
        <v>19</v>
      </c>
      <c r="F6717" s="1">
        <v>0.64583333333333337</v>
      </c>
      <c r="G6717" t="s">
        <v>13337</v>
      </c>
      <c r="H6717" t="s">
        <v>38</v>
      </c>
      <c r="I6717">
        <v>90</v>
      </c>
      <c r="J6717">
        <v>1</v>
      </c>
      <c r="K6717" s="4">
        <v>1.1111010001111099E+44</v>
      </c>
      <c r="L6717" t="s">
        <v>13364</v>
      </c>
      <c r="M6717" t="s">
        <v>24</v>
      </c>
      <c r="N6717" t="s">
        <v>9342</v>
      </c>
      <c r="O6717" t="s">
        <v>25</v>
      </c>
      <c r="P6717" t="s">
        <v>180</v>
      </c>
      <c r="Q6717" t="s">
        <v>7248</v>
      </c>
    </row>
    <row r="6718" spans="1:17" x14ac:dyDescent="0.25">
      <c r="A6718" t="s">
        <v>13365</v>
      </c>
      <c r="B6718" t="s">
        <v>17</v>
      </c>
      <c r="C6718">
        <v>1</v>
      </c>
      <c r="D6718" t="s">
        <v>18</v>
      </c>
      <c r="E6718" t="s">
        <v>19</v>
      </c>
      <c r="F6718" s="1">
        <v>0.45833333333333331</v>
      </c>
      <c r="G6718" t="s">
        <v>13330</v>
      </c>
      <c r="H6718" t="s">
        <v>38</v>
      </c>
      <c r="I6718">
        <v>60</v>
      </c>
      <c r="J6718">
        <v>2</v>
      </c>
      <c r="K6718" s="4">
        <v>1.1111100111111E+24</v>
      </c>
      <c r="L6718" t="s">
        <v>13366</v>
      </c>
      <c r="M6718" t="s">
        <v>24</v>
      </c>
      <c r="N6718" t="s">
        <v>9342</v>
      </c>
      <c r="O6718" t="s">
        <v>66</v>
      </c>
      <c r="P6718" t="s">
        <v>20</v>
      </c>
      <c r="Q6718" t="s">
        <v>7249</v>
      </c>
    </row>
    <row r="6719" spans="1:17" x14ac:dyDescent="0.25">
      <c r="A6719" t="s">
        <v>13365</v>
      </c>
      <c r="B6719" t="s">
        <v>28</v>
      </c>
      <c r="C6719">
        <v>1</v>
      </c>
      <c r="D6719" t="s">
        <v>18</v>
      </c>
      <c r="E6719" t="s">
        <v>33</v>
      </c>
      <c r="F6719" s="1">
        <v>0.625</v>
      </c>
      <c r="G6719" t="s">
        <v>13330</v>
      </c>
      <c r="H6719" t="s">
        <v>38</v>
      </c>
      <c r="I6719">
        <v>60</v>
      </c>
      <c r="J6719">
        <v>2</v>
      </c>
      <c r="K6719" s="4">
        <v>1.1111100111111E+24</v>
      </c>
      <c r="L6719" t="s">
        <v>13366</v>
      </c>
      <c r="M6719" t="s">
        <v>24</v>
      </c>
      <c r="N6719" t="s">
        <v>9342</v>
      </c>
      <c r="O6719" t="s">
        <v>66</v>
      </c>
      <c r="P6719" t="s">
        <v>20</v>
      </c>
      <c r="Q6719" t="s">
        <v>7250</v>
      </c>
    </row>
    <row r="6720" spans="1:17" x14ac:dyDescent="0.25">
      <c r="A6720" t="s">
        <v>13365</v>
      </c>
      <c r="B6720" t="s">
        <v>179</v>
      </c>
      <c r="C6720">
        <v>1</v>
      </c>
      <c r="D6720" t="s">
        <v>18</v>
      </c>
      <c r="E6720" t="s">
        <v>19</v>
      </c>
      <c r="F6720" s="1">
        <v>0.64583333333333337</v>
      </c>
      <c r="G6720" t="s">
        <v>13337</v>
      </c>
      <c r="H6720" t="s">
        <v>38</v>
      </c>
      <c r="I6720">
        <v>90</v>
      </c>
      <c r="J6720">
        <v>2</v>
      </c>
      <c r="K6720" s="4">
        <v>1.1111100111111E+24</v>
      </c>
      <c r="L6720" t="s">
        <v>13366</v>
      </c>
      <c r="M6720" t="s">
        <v>24</v>
      </c>
      <c r="N6720" t="s">
        <v>9342</v>
      </c>
      <c r="O6720" t="s">
        <v>66</v>
      </c>
      <c r="P6720" t="s">
        <v>180</v>
      </c>
      <c r="Q6720" t="s">
        <v>7251</v>
      </c>
    </row>
    <row r="6721" spans="1:17" x14ac:dyDescent="0.25">
      <c r="A6721" t="s">
        <v>13367</v>
      </c>
      <c r="B6721" t="s">
        <v>405</v>
      </c>
      <c r="C6721">
        <v>1</v>
      </c>
      <c r="D6721" t="s">
        <v>18</v>
      </c>
      <c r="E6721" t="s">
        <v>37</v>
      </c>
      <c r="F6721" s="1">
        <v>0.5</v>
      </c>
      <c r="G6721" t="s">
        <v>13343</v>
      </c>
      <c r="H6721" t="s">
        <v>38</v>
      </c>
      <c r="I6721">
        <v>60</v>
      </c>
      <c r="J6721">
        <v>1</v>
      </c>
      <c r="K6721" s="4">
        <v>1.11101100011111E+44</v>
      </c>
      <c r="L6721" t="s">
        <v>13368</v>
      </c>
      <c r="M6721" t="s">
        <v>24</v>
      </c>
      <c r="N6721" t="s">
        <v>9342</v>
      </c>
      <c r="O6721" t="s">
        <v>25</v>
      </c>
      <c r="P6721" t="s">
        <v>395</v>
      </c>
      <c r="Q6721" t="s">
        <v>7252</v>
      </c>
    </row>
    <row r="6722" spans="1:17" x14ac:dyDescent="0.25">
      <c r="A6722" t="s">
        <v>13367</v>
      </c>
      <c r="B6722" t="s">
        <v>17</v>
      </c>
      <c r="C6722">
        <v>1</v>
      </c>
      <c r="D6722" t="s">
        <v>18</v>
      </c>
      <c r="E6722" t="s">
        <v>37</v>
      </c>
      <c r="F6722" s="1">
        <v>0.375</v>
      </c>
      <c r="G6722" t="s">
        <v>13330</v>
      </c>
      <c r="H6722" t="s">
        <v>38</v>
      </c>
      <c r="I6722">
        <v>120</v>
      </c>
      <c r="J6722">
        <v>1</v>
      </c>
      <c r="K6722" s="4">
        <v>1.11101100011111E+44</v>
      </c>
      <c r="L6722" t="s">
        <v>13368</v>
      </c>
      <c r="M6722" t="s">
        <v>24</v>
      </c>
      <c r="N6722" t="s">
        <v>9342</v>
      </c>
      <c r="O6722" t="s">
        <v>25</v>
      </c>
      <c r="P6722" t="s">
        <v>20</v>
      </c>
      <c r="Q6722" t="s">
        <v>7253</v>
      </c>
    </row>
    <row r="6723" spans="1:17" x14ac:dyDescent="0.25">
      <c r="A6723" t="s">
        <v>13369</v>
      </c>
      <c r="B6723" t="s">
        <v>17</v>
      </c>
      <c r="C6723">
        <v>1</v>
      </c>
      <c r="D6723" t="s">
        <v>18</v>
      </c>
      <c r="E6723" t="s">
        <v>37</v>
      </c>
      <c r="F6723" s="1">
        <v>0.375</v>
      </c>
      <c r="G6723" t="s">
        <v>13330</v>
      </c>
      <c r="H6723" t="s">
        <v>38</v>
      </c>
      <c r="I6723">
        <v>120</v>
      </c>
      <c r="J6723">
        <v>3</v>
      </c>
      <c r="K6723" s="4">
        <v>1.1111100111111E+24</v>
      </c>
      <c r="L6723" t="s">
        <v>13370</v>
      </c>
      <c r="M6723" t="s">
        <v>24</v>
      </c>
      <c r="N6723" t="s">
        <v>9342</v>
      </c>
      <c r="O6723" t="s">
        <v>66</v>
      </c>
      <c r="P6723" t="s">
        <v>20</v>
      </c>
      <c r="Q6723" t="s">
        <v>7254</v>
      </c>
    </row>
    <row r="6724" spans="1:17" x14ac:dyDescent="0.25">
      <c r="A6724" t="s">
        <v>13369</v>
      </c>
      <c r="B6724" t="s">
        <v>44</v>
      </c>
      <c r="C6724">
        <v>1</v>
      </c>
      <c r="D6724" t="s">
        <v>18</v>
      </c>
      <c r="E6724" t="s">
        <v>37</v>
      </c>
      <c r="F6724" s="1">
        <v>0.58333333333333337</v>
      </c>
      <c r="G6724" t="s">
        <v>13330</v>
      </c>
      <c r="H6724" t="s">
        <v>38</v>
      </c>
      <c r="I6724">
        <v>60</v>
      </c>
      <c r="J6724">
        <v>3</v>
      </c>
      <c r="K6724" s="4">
        <v>1.1111100111111E+24</v>
      </c>
      <c r="L6724" t="s">
        <v>13370</v>
      </c>
      <c r="M6724" t="s">
        <v>24</v>
      </c>
      <c r="N6724" t="s">
        <v>9342</v>
      </c>
      <c r="O6724" t="s">
        <v>66</v>
      </c>
      <c r="P6724" t="s">
        <v>45</v>
      </c>
      <c r="Q6724" t="s">
        <v>7255</v>
      </c>
    </row>
    <row r="6725" spans="1:17" x14ac:dyDescent="0.25">
      <c r="A6725" t="s">
        <v>13371</v>
      </c>
      <c r="B6725" t="s">
        <v>405</v>
      </c>
      <c r="C6725">
        <v>1</v>
      </c>
      <c r="D6725" t="s">
        <v>18</v>
      </c>
      <c r="E6725" t="s">
        <v>42</v>
      </c>
      <c r="F6725" s="1">
        <v>0.41666666666666669</v>
      </c>
      <c r="G6725" t="s">
        <v>13343</v>
      </c>
      <c r="H6725" t="s">
        <v>38</v>
      </c>
      <c r="I6725">
        <v>60</v>
      </c>
      <c r="J6725">
        <v>11</v>
      </c>
      <c r="K6725" s="4">
        <v>1.1111100111111E+24</v>
      </c>
      <c r="L6725" t="s">
        <v>13372</v>
      </c>
      <c r="M6725" t="s">
        <v>24</v>
      </c>
      <c r="N6725" t="s">
        <v>9342</v>
      </c>
      <c r="O6725" t="s">
        <v>66</v>
      </c>
      <c r="P6725" t="s">
        <v>395</v>
      </c>
      <c r="Q6725" t="s">
        <v>7256</v>
      </c>
    </row>
    <row r="6726" spans="1:17" x14ac:dyDescent="0.25">
      <c r="A6726" t="s">
        <v>13371</v>
      </c>
      <c r="B6726" t="s">
        <v>17</v>
      </c>
      <c r="C6726">
        <v>1</v>
      </c>
      <c r="D6726" t="s">
        <v>18</v>
      </c>
      <c r="E6726" t="s">
        <v>33</v>
      </c>
      <c r="F6726" s="1">
        <v>0.375</v>
      </c>
      <c r="G6726" t="s">
        <v>158</v>
      </c>
      <c r="H6726" t="s">
        <v>38</v>
      </c>
      <c r="I6726">
        <v>60</v>
      </c>
      <c r="J6726">
        <v>11</v>
      </c>
      <c r="K6726" s="4">
        <v>1.1111100111111E+24</v>
      </c>
      <c r="L6726" t="s">
        <v>13372</v>
      </c>
      <c r="M6726" t="s">
        <v>24</v>
      </c>
      <c r="N6726" t="s">
        <v>9342</v>
      </c>
      <c r="O6726" t="s">
        <v>66</v>
      </c>
      <c r="P6726" t="s">
        <v>20</v>
      </c>
      <c r="Q6726" t="s">
        <v>7257</v>
      </c>
    </row>
    <row r="6727" spans="1:17" x14ac:dyDescent="0.25">
      <c r="A6727" t="s">
        <v>13371</v>
      </c>
      <c r="B6727" t="s">
        <v>28</v>
      </c>
      <c r="C6727">
        <v>1</v>
      </c>
      <c r="D6727" t="s">
        <v>18</v>
      </c>
      <c r="E6727" t="s">
        <v>42</v>
      </c>
      <c r="F6727" s="1">
        <v>0.375</v>
      </c>
      <c r="G6727" t="s">
        <v>158</v>
      </c>
      <c r="H6727" t="s">
        <v>38</v>
      </c>
      <c r="I6727">
        <v>60</v>
      </c>
      <c r="J6727">
        <v>11</v>
      </c>
      <c r="K6727" s="4">
        <v>1.1111100111111E+24</v>
      </c>
      <c r="L6727" t="s">
        <v>13372</v>
      </c>
      <c r="M6727" t="s">
        <v>24</v>
      </c>
      <c r="N6727" t="s">
        <v>9342</v>
      </c>
      <c r="O6727" t="s">
        <v>66</v>
      </c>
      <c r="P6727" t="s">
        <v>20</v>
      </c>
      <c r="Q6727" t="s">
        <v>7258</v>
      </c>
    </row>
    <row r="6728" spans="1:17" x14ac:dyDescent="0.25">
      <c r="A6728" t="s">
        <v>13373</v>
      </c>
      <c r="B6728" t="s">
        <v>405</v>
      </c>
      <c r="C6728">
        <v>1</v>
      </c>
      <c r="D6728" t="s">
        <v>18</v>
      </c>
      <c r="E6728" t="s">
        <v>33</v>
      </c>
      <c r="F6728" s="1">
        <v>0.41666666666666669</v>
      </c>
      <c r="G6728" t="s">
        <v>13343</v>
      </c>
      <c r="H6728" t="s">
        <v>38</v>
      </c>
      <c r="I6728">
        <v>120</v>
      </c>
      <c r="J6728">
        <v>7</v>
      </c>
      <c r="K6728" s="4">
        <v>1.1111110001111099E+44</v>
      </c>
      <c r="L6728" t="s">
        <v>13374</v>
      </c>
      <c r="M6728" t="s">
        <v>24</v>
      </c>
      <c r="N6728" t="s">
        <v>9342</v>
      </c>
      <c r="O6728" t="s">
        <v>25</v>
      </c>
      <c r="P6728" t="s">
        <v>395</v>
      </c>
      <c r="Q6728" t="s">
        <v>7259</v>
      </c>
    </row>
    <row r="6729" spans="1:17" x14ac:dyDescent="0.25">
      <c r="A6729" t="s">
        <v>13373</v>
      </c>
      <c r="B6729" t="s">
        <v>17</v>
      </c>
      <c r="C6729">
        <v>1</v>
      </c>
      <c r="D6729" t="s">
        <v>18</v>
      </c>
      <c r="E6729" t="s">
        <v>29</v>
      </c>
      <c r="F6729" s="1">
        <v>0.45833333333333331</v>
      </c>
      <c r="G6729" t="s">
        <v>13330</v>
      </c>
      <c r="H6729" t="s">
        <v>38</v>
      </c>
      <c r="I6729">
        <v>60</v>
      </c>
      <c r="J6729">
        <v>7</v>
      </c>
      <c r="K6729" s="4">
        <v>1.1111010001111099E+44</v>
      </c>
      <c r="L6729" t="s">
        <v>13374</v>
      </c>
      <c r="M6729" t="s">
        <v>24</v>
      </c>
      <c r="N6729" t="s">
        <v>9342</v>
      </c>
      <c r="O6729" t="s">
        <v>25</v>
      </c>
      <c r="P6729" t="s">
        <v>20</v>
      </c>
      <c r="Q6729" t="s">
        <v>7260</v>
      </c>
    </row>
    <row r="6730" spans="1:17" x14ac:dyDescent="0.25">
      <c r="A6730" t="s">
        <v>13375</v>
      </c>
      <c r="B6730" t="s">
        <v>17</v>
      </c>
      <c r="C6730">
        <v>1</v>
      </c>
      <c r="D6730" t="s">
        <v>18</v>
      </c>
      <c r="E6730" t="s">
        <v>29</v>
      </c>
      <c r="F6730" s="1">
        <v>0.5</v>
      </c>
      <c r="G6730" t="s">
        <v>158</v>
      </c>
      <c r="H6730" t="s">
        <v>38</v>
      </c>
      <c r="I6730">
        <v>60</v>
      </c>
      <c r="J6730">
        <v>7</v>
      </c>
      <c r="K6730" s="4">
        <v>1.1111010001111099E+44</v>
      </c>
      <c r="L6730" t="s">
        <v>38</v>
      </c>
      <c r="M6730" t="s">
        <v>24</v>
      </c>
      <c r="N6730" t="s">
        <v>9342</v>
      </c>
      <c r="O6730" t="s">
        <v>25</v>
      </c>
      <c r="P6730" t="s">
        <v>20</v>
      </c>
      <c r="Q6730" t="s">
        <v>7261</v>
      </c>
    </row>
    <row r="6731" spans="1:17" x14ac:dyDescent="0.25">
      <c r="A6731" t="s">
        <v>13375</v>
      </c>
      <c r="B6731" t="s">
        <v>28</v>
      </c>
      <c r="C6731">
        <v>1</v>
      </c>
      <c r="D6731" t="s">
        <v>18</v>
      </c>
      <c r="E6731" t="s">
        <v>42</v>
      </c>
      <c r="F6731" s="1">
        <v>0.45833333333333331</v>
      </c>
      <c r="G6731" t="s">
        <v>158</v>
      </c>
      <c r="H6731" t="s">
        <v>38</v>
      </c>
      <c r="I6731">
        <v>60</v>
      </c>
      <c r="J6731">
        <v>7</v>
      </c>
      <c r="K6731" s="4">
        <v>1.1111110001111099E+44</v>
      </c>
      <c r="L6731" t="s">
        <v>38</v>
      </c>
      <c r="M6731" t="s">
        <v>24</v>
      </c>
      <c r="N6731" t="s">
        <v>9342</v>
      </c>
      <c r="O6731" t="s">
        <v>25</v>
      </c>
      <c r="P6731" t="s">
        <v>20</v>
      </c>
      <c r="Q6731" t="s">
        <v>7262</v>
      </c>
    </row>
    <row r="6732" spans="1:17" x14ac:dyDescent="0.25">
      <c r="A6732" t="s">
        <v>13375</v>
      </c>
      <c r="B6732" t="s">
        <v>44</v>
      </c>
      <c r="C6732">
        <v>1</v>
      </c>
      <c r="D6732" t="s">
        <v>18</v>
      </c>
      <c r="E6732" t="s">
        <v>42</v>
      </c>
      <c r="F6732" s="1">
        <v>0.5</v>
      </c>
      <c r="G6732" t="s">
        <v>158</v>
      </c>
      <c r="H6732" t="s">
        <v>38</v>
      </c>
      <c r="I6732">
        <v>60</v>
      </c>
      <c r="J6732">
        <v>7</v>
      </c>
      <c r="K6732" s="4">
        <v>1.1111110001111099E+44</v>
      </c>
      <c r="L6732" t="s">
        <v>38</v>
      </c>
      <c r="M6732" t="s">
        <v>24</v>
      </c>
      <c r="N6732" t="s">
        <v>9342</v>
      </c>
      <c r="O6732" t="s">
        <v>25</v>
      </c>
      <c r="P6732" t="s">
        <v>45</v>
      </c>
      <c r="Q6732" t="s">
        <v>7263</v>
      </c>
    </row>
    <row r="6733" spans="1:17" x14ac:dyDescent="0.25">
      <c r="A6733" t="s">
        <v>13376</v>
      </c>
      <c r="B6733" t="s">
        <v>17</v>
      </c>
      <c r="C6733">
        <v>1</v>
      </c>
      <c r="D6733" t="s">
        <v>18</v>
      </c>
      <c r="E6733" t="s">
        <v>19</v>
      </c>
      <c r="F6733" s="1">
        <v>0.5</v>
      </c>
      <c r="G6733" t="s">
        <v>9295</v>
      </c>
      <c r="H6733" t="s">
        <v>38</v>
      </c>
      <c r="I6733">
        <v>60</v>
      </c>
      <c r="J6733">
        <v>10</v>
      </c>
      <c r="K6733" s="4">
        <v>1.1111100111111E+24</v>
      </c>
      <c r="L6733" t="s">
        <v>38</v>
      </c>
      <c r="M6733" t="s">
        <v>24</v>
      </c>
      <c r="N6733" t="s">
        <v>9342</v>
      </c>
      <c r="O6733" t="s">
        <v>66</v>
      </c>
      <c r="P6733" t="s">
        <v>20</v>
      </c>
      <c r="Q6733" t="s">
        <v>7264</v>
      </c>
    </row>
    <row r="6734" spans="1:17" x14ac:dyDescent="0.25">
      <c r="A6734" t="s">
        <v>13376</v>
      </c>
      <c r="B6734" t="s">
        <v>28</v>
      </c>
      <c r="C6734">
        <v>1</v>
      </c>
      <c r="D6734" t="s">
        <v>18</v>
      </c>
      <c r="E6734" t="s">
        <v>29</v>
      </c>
      <c r="F6734" s="1">
        <v>0.5</v>
      </c>
      <c r="G6734" t="s">
        <v>158</v>
      </c>
      <c r="H6734" t="s">
        <v>38</v>
      </c>
      <c r="I6734">
        <v>60</v>
      </c>
      <c r="J6734">
        <v>9</v>
      </c>
      <c r="K6734" s="4">
        <v>1.1111100111111E+24</v>
      </c>
      <c r="L6734" t="s">
        <v>38</v>
      </c>
      <c r="M6734" t="s">
        <v>24</v>
      </c>
      <c r="N6734" t="s">
        <v>9342</v>
      </c>
      <c r="O6734" t="s">
        <v>66</v>
      </c>
      <c r="P6734" t="s">
        <v>20</v>
      </c>
      <c r="Q6734" t="s">
        <v>7265</v>
      </c>
    </row>
    <row r="6735" spans="1:17" x14ac:dyDescent="0.25">
      <c r="A6735" t="s">
        <v>13376</v>
      </c>
      <c r="B6735" t="s">
        <v>44</v>
      </c>
      <c r="C6735">
        <v>1</v>
      </c>
      <c r="D6735" t="s">
        <v>18</v>
      </c>
      <c r="E6735" t="s">
        <v>29</v>
      </c>
      <c r="F6735" s="1">
        <v>0.58333333333333337</v>
      </c>
      <c r="G6735" t="s">
        <v>158</v>
      </c>
      <c r="H6735" t="s">
        <v>38</v>
      </c>
      <c r="I6735">
        <v>60</v>
      </c>
      <c r="J6735">
        <v>10</v>
      </c>
      <c r="K6735" s="4">
        <v>1.1111100111111E+24</v>
      </c>
      <c r="L6735" t="s">
        <v>38</v>
      </c>
      <c r="M6735" t="s">
        <v>24</v>
      </c>
      <c r="N6735" t="s">
        <v>9342</v>
      </c>
      <c r="O6735" t="s">
        <v>66</v>
      </c>
      <c r="P6735" t="s">
        <v>45</v>
      </c>
      <c r="Q6735" t="s">
        <v>7266</v>
      </c>
    </row>
    <row r="6736" spans="1:17" x14ac:dyDescent="0.25">
      <c r="A6736" t="s">
        <v>13377</v>
      </c>
      <c r="B6736" t="s">
        <v>179</v>
      </c>
      <c r="C6736">
        <v>1</v>
      </c>
      <c r="D6736" t="s">
        <v>18</v>
      </c>
      <c r="E6736" t="s">
        <v>33</v>
      </c>
      <c r="F6736" s="1">
        <v>0.54166666666666663</v>
      </c>
      <c r="G6736" t="s">
        <v>38</v>
      </c>
      <c r="H6736" t="s">
        <v>38</v>
      </c>
      <c r="I6736">
        <v>90</v>
      </c>
      <c r="J6736">
        <v>5</v>
      </c>
      <c r="K6736" s="4">
        <v>1.1111110001111099E+44</v>
      </c>
      <c r="L6736" t="s">
        <v>38</v>
      </c>
      <c r="N6736" t="s">
        <v>9342</v>
      </c>
      <c r="O6736" t="s">
        <v>25</v>
      </c>
      <c r="P6736" t="s">
        <v>180</v>
      </c>
      <c r="Q6736" t="s">
        <v>7267</v>
      </c>
    </row>
    <row r="6737" spans="1:17" x14ac:dyDescent="0.25">
      <c r="A6737" t="s">
        <v>13377</v>
      </c>
      <c r="B6737" t="s">
        <v>713</v>
      </c>
      <c r="C6737">
        <v>1</v>
      </c>
      <c r="D6737" t="s">
        <v>18</v>
      </c>
      <c r="E6737" t="s">
        <v>33</v>
      </c>
      <c r="F6737" s="1">
        <v>0.60416666666666663</v>
      </c>
      <c r="G6737" t="s">
        <v>38</v>
      </c>
      <c r="H6737" t="s">
        <v>38</v>
      </c>
      <c r="I6737">
        <v>90</v>
      </c>
      <c r="J6737">
        <v>5</v>
      </c>
      <c r="K6737" s="4">
        <v>1.1111110001111099E+44</v>
      </c>
      <c r="L6737" t="s">
        <v>38</v>
      </c>
      <c r="N6737" t="s">
        <v>9342</v>
      </c>
      <c r="O6737" t="s">
        <v>25</v>
      </c>
      <c r="P6737" t="s">
        <v>180</v>
      </c>
      <c r="Q6737" t="s">
        <v>7268</v>
      </c>
    </row>
    <row r="6738" spans="1:17" x14ac:dyDescent="0.25">
      <c r="A6738" t="s">
        <v>13378</v>
      </c>
      <c r="B6738" t="s">
        <v>179</v>
      </c>
      <c r="C6738">
        <v>1</v>
      </c>
      <c r="D6738" t="s">
        <v>18</v>
      </c>
      <c r="E6738" t="s">
        <v>33</v>
      </c>
      <c r="F6738" s="1">
        <v>0.54166666666666663</v>
      </c>
      <c r="G6738" t="s">
        <v>38</v>
      </c>
      <c r="H6738" t="s">
        <v>38</v>
      </c>
      <c r="I6738">
        <v>90</v>
      </c>
      <c r="J6738">
        <v>6</v>
      </c>
      <c r="K6738" s="4">
        <v>1.1111100111111E+24</v>
      </c>
      <c r="L6738" t="s">
        <v>38</v>
      </c>
      <c r="N6738" t="s">
        <v>9342</v>
      </c>
      <c r="O6738" t="s">
        <v>66</v>
      </c>
      <c r="P6738" t="s">
        <v>180</v>
      </c>
      <c r="Q6738" t="s">
        <v>7269</v>
      </c>
    </row>
    <row r="6739" spans="1:17" x14ac:dyDescent="0.25">
      <c r="A6739" t="s">
        <v>13378</v>
      </c>
      <c r="B6739" t="s">
        <v>713</v>
      </c>
      <c r="C6739">
        <v>1</v>
      </c>
      <c r="D6739" t="s">
        <v>18</v>
      </c>
      <c r="E6739" t="s">
        <v>33</v>
      </c>
      <c r="F6739" s="1">
        <v>0.60416666666666663</v>
      </c>
      <c r="G6739" t="s">
        <v>38</v>
      </c>
      <c r="H6739" t="s">
        <v>38</v>
      </c>
      <c r="I6739">
        <v>90</v>
      </c>
      <c r="J6739">
        <v>6</v>
      </c>
      <c r="K6739" s="4">
        <v>1.1111100111111E+24</v>
      </c>
      <c r="L6739" t="s">
        <v>38</v>
      </c>
      <c r="N6739" t="s">
        <v>9342</v>
      </c>
      <c r="O6739" t="s">
        <v>66</v>
      </c>
      <c r="P6739" t="s">
        <v>180</v>
      </c>
      <c r="Q6739" t="s">
        <v>7270</v>
      </c>
    </row>
    <row r="6740" spans="1:17" x14ac:dyDescent="0.25">
      <c r="A6740" t="s">
        <v>13379</v>
      </c>
      <c r="B6740" t="s">
        <v>179</v>
      </c>
      <c r="C6740">
        <v>1</v>
      </c>
      <c r="D6740" t="s">
        <v>18</v>
      </c>
      <c r="E6740" t="s">
        <v>33</v>
      </c>
      <c r="F6740" s="1">
        <v>0.54166666666666663</v>
      </c>
      <c r="G6740" t="s">
        <v>38</v>
      </c>
      <c r="H6740" t="s">
        <v>38</v>
      </c>
      <c r="I6740">
        <v>90</v>
      </c>
      <c r="J6740">
        <v>2</v>
      </c>
      <c r="K6740" s="4">
        <v>1.1111110001111099E+44</v>
      </c>
      <c r="L6740" t="s">
        <v>38</v>
      </c>
      <c r="N6740" t="s">
        <v>9342</v>
      </c>
      <c r="O6740" t="s">
        <v>331</v>
      </c>
      <c r="P6740" t="s">
        <v>180</v>
      </c>
      <c r="Q6740" t="s">
        <v>7271</v>
      </c>
    </row>
    <row r="6741" spans="1:17" x14ac:dyDescent="0.25">
      <c r="A6741" t="s">
        <v>13379</v>
      </c>
      <c r="B6741" t="s">
        <v>713</v>
      </c>
      <c r="C6741">
        <v>1</v>
      </c>
      <c r="D6741" t="s">
        <v>18</v>
      </c>
      <c r="E6741" t="s">
        <v>33</v>
      </c>
      <c r="F6741" s="1">
        <v>0.60416666666666663</v>
      </c>
      <c r="G6741" t="s">
        <v>38</v>
      </c>
      <c r="H6741" t="s">
        <v>38</v>
      </c>
      <c r="I6741">
        <v>90</v>
      </c>
      <c r="J6741">
        <v>2</v>
      </c>
      <c r="K6741" s="4">
        <v>1.1111110001111099E+44</v>
      </c>
      <c r="L6741" t="s">
        <v>38</v>
      </c>
      <c r="N6741" t="s">
        <v>9342</v>
      </c>
      <c r="O6741" t="s">
        <v>331</v>
      </c>
      <c r="P6741" t="s">
        <v>180</v>
      </c>
      <c r="Q6741" t="s">
        <v>7272</v>
      </c>
    </row>
    <row r="6742" spans="1:17" x14ac:dyDescent="0.25">
      <c r="A6742" t="s">
        <v>13379</v>
      </c>
      <c r="B6742" t="s">
        <v>946</v>
      </c>
      <c r="C6742">
        <v>1</v>
      </c>
      <c r="D6742" t="s">
        <v>18</v>
      </c>
      <c r="E6742" t="s">
        <v>33</v>
      </c>
      <c r="F6742" s="1">
        <v>0.54166666666666663</v>
      </c>
      <c r="G6742" t="s">
        <v>38</v>
      </c>
      <c r="H6742" t="s">
        <v>38</v>
      </c>
      <c r="I6742">
        <v>90</v>
      </c>
      <c r="J6742">
        <v>2</v>
      </c>
      <c r="K6742" s="4">
        <v>1.1111100111111E+24</v>
      </c>
      <c r="L6742" t="s">
        <v>38</v>
      </c>
      <c r="N6742" t="s">
        <v>9342</v>
      </c>
      <c r="O6742" t="s">
        <v>331</v>
      </c>
      <c r="P6742" t="s">
        <v>180</v>
      </c>
      <c r="Q6742" t="s">
        <v>7273</v>
      </c>
    </row>
    <row r="6743" spans="1:17" x14ac:dyDescent="0.25">
      <c r="A6743" t="s">
        <v>13379</v>
      </c>
      <c r="B6743" t="s">
        <v>948</v>
      </c>
      <c r="C6743">
        <v>1</v>
      </c>
      <c r="D6743" t="s">
        <v>18</v>
      </c>
      <c r="E6743" t="s">
        <v>33</v>
      </c>
      <c r="F6743" s="1">
        <v>0.60416666666666663</v>
      </c>
      <c r="G6743" t="s">
        <v>38</v>
      </c>
      <c r="H6743" t="s">
        <v>38</v>
      </c>
      <c r="I6743">
        <v>90</v>
      </c>
      <c r="J6743">
        <v>2</v>
      </c>
      <c r="K6743" s="4">
        <v>1.1111100111111E+24</v>
      </c>
      <c r="L6743" t="s">
        <v>38</v>
      </c>
      <c r="N6743" t="s">
        <v>9342</v>
      </c>
      <c r="O6743" t="s">
        <v>331</v>
      </c>
      <c r="P6743" t="s">
        <v>180</v>
      </c>
      <c r="Q6743" t="s">
        <v>7274</v>
      </c>
    </row>
    <row r="6744" spans="1:17" x14ac:dyDescent="0.25">
      <c r="A6744" t="s">
        <v>13380</v>
      </c>
      <c r="B6744" t="s">
        <v>17</v>
      </c>
      <c r="C6744">
        <v>1</v>
      </c>
      <c r="D6744" t="s">
        <v>18</v>
      </c>
      <c r="E6744" t="s">
        <v>37</v>
      </c>
      <c r="F6744" s="1">
        <v>0.375</v>
      </c>
      <c r="G6744" t="s">
        <v>13351</v>
      </c>
      <c r="H6744" t="s">
        <v>38</v>
      </c>
      <c r="I6744">
        <v>120</v>
      </c>
      <c r="J6744">
        <v>1</v>
      </c>
      <c r="K6744" s="4">
        <v>1.1111100111111E+24</v>
      </c>
      <c r="L6744" t="s">
        <v>13381</v>
      </c>
      <c r="M6744" t="s">
        <v>24</v>
      </c>
      <c r="N6744" t="s">
        <v>9342</v>
      </c>
      <c r="O6744" t="s">
        <v>66</v>
      </c>
      <c r="P6744" t="s">
        <v>20</v>
      </c>
      <c r="Q6744" t="s">
        <v>7275</v>
      </c>
    </row>
    <row r="6745" spans="1:17" x14ac:dyDescent="0.25">
      <c r="A6745" t="s">
        <v>13382</v>
      </c>
      <c r="B6745" t="s">
        <v>17</v>
      </c>
      <c r="C6745">
        <v>1</v>
      </c>
      <c r="D6745" t="s">
        <v>18</v>
      </c>
      <c r="E6745" t="s">
        <v>42</v>
      </c>
      <c r="F6745" s="1">
        <v>0.58333333333333337</v>
      </c>
      <c r="G6745" t="s">
        <v>13330</v>
      </c>
      <c r="H6745" t="s">
        <v>38</v>
      </c>
      <c r="I6745">
        <v>120</v>
      </c>
      <c r="J6745">
        <v>12</v>
      </c>
      <c r="K6745" s="4">
        <v>1.1111100111111E+24</v>
      </c>
      <c r="L6745" t="s">
        <v>13383</v>
      </c>
      <c r="M6745" t="s">
        <v>24</v>
      </c>
      <c r="N6745" t="s">
        <v>9342</v>
      </c>
      <c r="O6745" t="s">
        <v>66</v>
      </c>
      <c r="P6745" t="s">
        <v>20</v>
      </c>
      <c r="Q6745" t="s">
        <v>7276</v>
      </c>
    </row>
    <row r="6746" spans="1:17" x14ac:dyDescent="0.25">
      <c r="A6746" t="s">
        <v>13384</v>
      </c>
      <c r="B6746" t="s">
        <v>17</v>
      </c>
      <c r="C6746">
        <v>1</v>
      </c>
      <c r="D6746" t="s">
        <v>18</v>
      </c>
      <c r="E6746" t="s">
        <v>42</v>
      </c>
      <c r="F6746" s="1">
        <v>0.58333333333333337</v>
      </c>
      <c r="G6746" t="s">
        <v>13330</v>
      </c>
      <c r="H6746" t="s">
        <v>38</v>
      </c>
      <c r="I6746">
        <v>120</v>
      </c>
      <c r="J6746">
        <v>11</v>
      </c>
      <c r="K6746" s="4">
        <v>1.1111110001111099E+44</v>
      </c>
      <c r="L6746" t="s">
        <v>13385</v>
      </c>
      <c r="M6746" t="s">
        <v>24</v>
      </c>
      <c r="N6746" t="s">
        <v>9342</v>
      </c>
      <c r="O6746" t="s">
        <v>25</v>
      </c>
      <c r="P6746" t="s">
        <v>20</v>
      </c>
      <c r="Q6746" t="s">
        <v>7277</v>
      </c>
    </row>
    <row r="6747" spans="1:17" x14ac:dyDescent="0.25">
      <c r="A6747" t="s">
        <v>13386</v>
      </c>
      <c r="B6747" t="s">
        <v>17</v>
      </c>
      <c r="C6747">
        <v>1</v>
      </c>
      <c r="D6747" t="s">
        <v>18</v>
      </c>
      <c r="E6747" t="s">
        <v>42</v>
      </c>
      <c r="F6747" s="1">
        <v>0.75</v>
      </c>
      <c r="G6747" t="s">
        <v>13337</v>
      </c>
      <c r="H6747" t="s">
        <v>38</v>
      </c>
      <c r="I6747">
        <v>120</v>
      </c>
      <c r="J6747">
        <v>4</v>
      </c>
      <c r="K6747" s="4">
        <v>1.1111110001111099E+44</v>
      </c>
      <c r="L6747" t="s">
        <v>38</v>
      </c>
      <c r="M6747" t="s">
        <v>24</v>
      </c>
      <c r="N6747" t="s">
        <v>9342</v>
      </c>
      <c r="O6747" t="s">
        <v>331</v>
      </c>
      <c r="P6747" t="s">
        <v>20</v>
      </c>
      <c r="Q6747" t="s">
        <v>7278</v>
      </c>
    </row>
    <row r="6748" spans="1:17" x14ac:dyDescent="0.25">
      <c r="A6748" t="s">
        <v>13387</v>
      </c>
      <c r="B6748" t="s">
        <v>17</v>
      </c>
      <c r="C6748">
        <v>1</v>
      </c>
      <c r="D6748" t="s">
        <v>18</v>
      </c>
      <c r="E6748" t="s">
        <v>29</v>
      </c>
      <c r="F6748" s="1">
        <v>0.75</v>
      </c>
      <c r="G6748" t="s">
        <v>38</v>
      </c>
      <c r="H6748" t="s">
        <v>38</v>
      </c>
      <c r="I6748">
        <v>180</v>
      </c>
      <c r="J6748">
        <v>1</v>
      </c>
      <c r="K6748" s="4">
        <v>1.1111010001111099E+44</v>
      </c>
      <c r="L6748" t="s">
        <v>38</v>
      </c>
      <c r="N6748" t="s">
        <v>9342</v>
      </c>
      <c r="O6748" t="s">
        <v>25</v>
      </c>
      <c r="P6748" t="s">
        <v>20</v>
      </c>
      <c r="Q6748" t="s">
        <v>7279</v>
      </c>
    </row>
    <row r="6749" spans="1:17" x14ac:dyDescent="0.25">
      <c r="A6749" t="s">
        <v>13388</v>
      </c>
      <c r="B6749" t="s">
        <v>17</v>
      </c>
      <c r="C6749">
        <v>1</v>
      </c>
      <c r="D6749" t="s">
        <v>18</v>
      </c>
      <c r="E6749" t="s">
        <v>37</v>
      </c>
      <c r="F6749" s="1">
        <v>0.58333333333333337</v>
      </c>
      <c r="G6749" t="s">
        <v>13337</v>
      </c>
      <c r="H6749" t="s">
        <v>38</v>
      </c>
      <c r="I6749">
        <v>120</v>
      </c>
      <c r="J6749">
        <v>3</v>
      </c>
      <c r="K6749" s="4">
        <v>1.11101100011111E+44</v>
      </c>
      <c r="L6749" t="s">
        <v>7280</v>
      </c>
      <c r="M6749" t="s">
        <v>24</v>
      </c>
      <c r="N6749" t="s">
        <v>9342</v>
      </c>
      <c r="O6749" t="s">
        <v>331</v>
      </c>
      <c r="P6749" t="s">
        <v>20</v>
      </c>
      <c r="Q6749" t="s">
        <v>7281</v>
      </c>
    </row>
    <row r="6750" spans="1:17" x14ac:dyDescent="0.25">
      <c r="A6750" t="s">
        <v>13389</v>
      </c>
      <c r="B6750" t="s">
        <v>17</v>
      </c>
      <c r="C6750">
        <v>1</v>
      </c>
      <c r="D6750" t="s">
        <v>18</v>
      </c>
      <c r="E6750" t="s">
        <v>37</v>
      </c>
      <c r="F6750" s="1">
        <v>0.54166666666666663</v>
      </c>
      <c r="G6750" t="s">
        <v>13330</v>
      </c>
      <c r="H6750" t="s">
        <v>38</v>
      </c>
      <c r="I6750">
        <v>60</v>
      </c>
      <c r="J6750">
        <v>4</v>
      </c>
      <c r="K6750" s="4">
        <v>1.11101100011111E+44</v>
      </c>
      <c r="L6750" t="s">
        <v>13390</v>
      </c>
      <c r="M6750" t="s">
        <v>24</v>
      </c>
      <c r="N6750" t="s">
        <v>9342</v>
      </c>
      <c r="O6750" t="s">
        <v>25</v>
      </c>
      <c r="P6750" t="s">
        <v>20</v>
      </c>
      <c r="Q6750" t="s">
        <v>7282</v>
      </c>
    </row>
    <row r="6751" spans="1:17" x14ac:dyDescent="0.25">
      <c r="A6751" t="s">
        <v>13389</v>
      </c>
      <c r="B6751" t="s">
        <v>179</v>
      </c>
      <c r="C6751">
        <v>1</v>
      </c>
      <c r="D6751" t="s">
        <v>18</v>
      </c>
      <c r="E6751" t="s">
        <v>19</v>
      </c>
      <c r="F6751" s="1">
        <v>0.64583333333333337</v>
      </c>
      <c r="G6751" t="s">
        <v>13337</v>
      </c>
      <c r="H6751" t="s">
        <v>38</v>
      </c>
      <c r="I6751">
        <v>90</v>
      </c>
      <c r="J6751">
        <v>4</v>
      </c>
      <c r="K6751" s="4">
        <v>1.1111010001111099E+44</v>
      </c>
      <c r="L6751" t="s">
        <v>13390</v>
      </c>
      <c r="M6751" t="s">
        <v>24</v>
      </c>
      <c r="N6751" t="s">
        <v>9342</v>
      </c>
      <c r="O6751" t="s">
        <v>25</v>
      </c>
      <c r="P6751" t="s">
        <v>180</v>
      </c>
      <c r="Q6751" t="s">
        <v>7283</v>
      </c>
    </row>
    <row r="6752" spans="1:17" x14ac:dyDescent="0.25">
      <c r="A6752" t="s">
        <v>13391</v>
      </c>
      <c r="B6752" t="s">
        <v>17</v>
      </c>
      <c r="C6752">
        <v>1</v>
      </c>
      <c r="D6752" t="s">
        <v>18</v>
      </c>
      <c r="E6752" t="s">
        <v>37</v>
      </c>
      <c r="F6752" s="1">
        <v>0.54166666666666663</v>
      </c>
      <c r="G6752" t="s">
        <v>13330</v>
      </c>
      <c r="H6752" t="s">
        <v>38</v>
      </c>
      <c r="I6752">
        <v>60</v>
      </c>
      <c r="J6752">
        <v>4</v>
      </c>
      <c r="K6752" s="4">
        <v>1.1111100111111E+24</v>
      </c>
      <c r="L6752" t="s">
        <v>13392</v>
      </c>
      <c r="M6752" t="s">
        <v>24</v>
      </c>
      <c r="N6752" t="s">
        <v>9342</v>
      </c>
      <c r="O6752" t="s">
        <v>66</v>
      </c>
      <c r="P6752" t="s">
        <v>20</v>
      </c>
      <c r="Q6752" t="s">
        <v>7284</v>
      </c>
    </row>
    <row r="6753" spans="1:17" x14ac:dyDescent="0.25">
      <c r="A6753" t="s">
        <v>13391</v>
      </c>
      <c r="B6753" t="s">
        <v>179</v>
      </c>
      <c r="C6753">
        <v>1</v>
      </c>
      <c r="D6753" t="s">
        <v>18</v>
      </c>
      <c r="E6753" t="s">
        <v>19</v>
      </c>
      <c r="F6753" s="1">
        <v>0.64583333333333337</v>
      </c>
      <c r="G6753" t="s">
        <v>13337</v>
      </c>
      <c r="H6753" t="s">
        <v>38</v>
      </c>
      <c r="I6753">
        <v>90</v>
      </c>
      <c r="J6753">
        <v>4</v>
      </c>
      <c r="K6753" s="4">
        <v>1.1111100111111E+24</v>
      </c>
      <c r="L6753" t="s">
        <v>13392</v>
      </c>
      <c r="M6753" t="s">
        <v>24</v>
      </c>
      <c r="N6753" t="s">
        <v>9342</v>
      </c>
      <c r="O6753" t="s">
        <v>66</v>
      </c>
      <c r="P6753" t="s">
        <v>180</v>
      </c>
      <c r="Q6753" t="s">
        <v>7285</v>
      </c>
    </row>
    <row r="6754" spans="1:17" x14ac:dyDescent="0.25">
      <c r="A6754" t="s">
        <v>13393</v>
      </c>
      <c r="B6754" t="s">
        <v>17</v>
      </c>
      <c r="C6754">
        <v>1</v>
      </c>
      <c r="D6754" t="s">
        <v>18</v>
      </c>
      <c r="E6754" t="s">
        <v>29</v>
      </c>
      <c r="F6754" s="1">
        <v>0.5</v>
      </c>
      <c r="G6754" t="s">
        <v>158</v>
      </c>
      <c r="H6754" t="s">
        <v>38</v>
      </c>
      <c r="I6754">
        <v>60</v>
      </c>
      <c r="J6754">
        <v>2</v>
      </c>
      <c r="K6754" s="4">
        <v>1.1111010001111099E+44</v>
      </c>
      <c r="L6754" t="s">
        <v>38</v>
      </c>
      <c r="M6754" t="s">
        <v>24</v>
      </c>
      <c r="N6754" t="s">
        <v>9342</v>
      </c>
      <c r="O6754" t="s">
        <v>25</v>
      </c>
      <c r="P6754" t="s">
        <v>20</v>
      </c>
      <c r="Q6754" t="s">
        <v>7286</v>
      </c>
    </row>
    <row r="6755" spans="1:17" x14ac:dyDescent="0.25">
      <c r="A6755" t="s">
        <v>13393</v>
      </c>
      <c r="B6755" t="s">
        <v>28</v>
      </c>
      <c r="C6755">
        <v>1</v>
      </c>
      <c r="D6755" t="s">
        <v>18</v>
      </c>
      <c r="E6755" t="s">
        <v>42</v>
      </c>
      <c r="F6755" s="1">
        <v>0.45833333333333331</v>
      </c>
      <c r="G6755" t="s">
        <v>158</v>
      </c>
      <c r="H6755" t="s">
        <v>38</v>
      </c>
      <c r="I6755">
        <v>60</v>
      </c>
      <c r="J6755">
        <v>2</v>
      </c>
      <c r="K6755" s="4">
        <v>1.1111110001111099E+44</v>
      </c>
      <c r="L6755" t="s">
        <v>38</v>
      </c>
      <c r="M6755" t="s">
        <v>24</v>
      </c>
      <c r="N6755" t="s">
        <v>9342</v>
      </c>
      <c r="O6755" t="s">
        <v>25</v>
      </c>
      <c r="P6755" t="s">
        <v>20</v>
      </c>
      <c r="Q6755" t="s">
        <v>7287</v>
      </c>
    </row>
    <row r="6756" spans="1:17" x14ac:dyDescent="0.25">
      <c r="A6756" t="s">
        <v>13393</v>
      </c>
      <c r="B6756" t="s">
        <v>44</v>
      </c>
      <c r="C6756">
        <v>1</v>
      </c>
      <c r="D6756" t="s">
        <v>18</v>
      </c>
      <c r="E6756" t="s">
        <v>42</v>
      </c>
      <c r="F6756" s="1">
        <v>0.5</v>
      </c>
      <c r="G6756" t="s">
        <v>158</v>
      </c>
      <c r="H6756" t="s">
        <v>38</v>
      </c>
      <c r="I6756">
        <v>60</v>
      </c>
      <c r="J6756">
        <v>2</v>
      </c>
      <c r="K6756" s="4">
        <v>1.1111110001111099E+44</v>
      </c>
      <c r="L6756" t="s">
        <v>38</v>
      </c>
      <c r="M6756" t="s">
        <v>24</v>
      </c>
      <c r="N6756" t="s">
        <v>9342</v>
      </c>
      <c r="O6756" t="s">
        <v>25</v>
      </c>
      <c r="P6756" t="s">
        <v>45</v>
      </c>
      <c r="Q6756" t="s">
        <v>7288</v>
      </c>
    </row>
    <row r="6757" spans="1:17" x14ac:dyDescent="0.25">
      <c r="A6757" t="s">
        <v>13394</v>
      </c>
      <c r="B6757" t="s">
        <v>17</v>
      </c>
      <c r="C6757">
        <v>1</v>
      </c>
      <c r="D6757" t="s">
        <v>18</v>
      </c>
      <c r="E6757" t="s">
        <v>19</v>
      </c>
      <c r="F6757" s="1">
        <v>0.5</v>
      </c>
      <c r="G6757" t="s">
        <v>9295</v>
      </c>
      <c r="H6757" t="s">
        <v>38</v>
      </c>
      <c r="I6757">
        <v>60</v>
      </c>
      <c r="J6757">
        <v>6</v>
      </c>
      <c r="K6757" s="4">
        <v>1.1111100111111E+24</v>
      </c>
      <c r="L6757" t="s">
        <v>38</v>
      </c>
      <c r="M6757" t="s">
        <v>24</v>
      </c>
      <c r="N6757" t="s">
        <v>9342</v>
      </c>
      <c r="O6757" t="s">
        <v>66</v>
      </c>
      <c r="P6757" t="s">
        <v>20</v>
      </c>
      <c r="Q6757" t="s">
        <v>7289</v>
      </c>
    </row>
    <row r="6758" spans="1:17" x14ac:dyDescent="0.25">
      <c r="A6758" t="s">
        <v>13394</v>
      </c>
      <c r="B6758" t="s">
        <v>28</v>
      </c>
      <c r="C6758">
        <v>1</v>
      </c>
      <c r="D6758" t="s">
        <v>18</v>
      </c>
      <c r="E6758" t="s">
        <v>29</v>
      </c>
      <c r="F6758" s="1">
        <v>0.5</v>
      </c>
      <c r="G6758" t="s">
        <v>158</v>
      </c>
      <c r="H6758" t="s">
        <v>38</v>
      </c>
      <c r="I6758">
        <v>60</v>
      </c>
      <c r="J6758">
        <v>6</v>
      </c>
      <c r="K6758" s="4">
        <v>1.1111100111111E+24</v>
      </c>
      <c r="L6758" t="s">
        <v>38</v>
      </c>
      <c r="M6758" t="s">
        <v>24</v>
      </c>
      <c r="N6758" t="s">
        <v>9342</v>
      </c>
      <c r="O6758" t="s">
        <v>66</v>
      </c>
      <c r="P6758" t="s">
        <v>20</v>
      </c>
      <c r="Q6758" t="s">
        <v>7290</v>
      </c>
    </row>
    <row r="6759" spans="1:17" x14ac:dyDescent="0.25">
      <c r="A6759" t="s">
        <v>13394</v>
      </c>
      <c r="B6759" t="s">
        <v>44</v>
      </c>
      <c r="C6759">
        <v>1</v>
      </c>
      <c r="D6759" t="s">
        <v>18</v>
      </c>
      <c r="E6759" t="s">
        <v>29</v>
      </c>
      <c r="F6759" s="1">
        <v>0.58333333333333337</v>
      </c>
      <c r="G6759" t="s">
        <v>158</v>
      </c>
      <c r="H6759" t="s">
        <v>38</v>
      </c>
      <c r="I6759">
        <v>60</v>
      </c>
      <c r="J6759">
        <v>6</v>
      </c>
      <c r="K6759" s="4">
        <v>1.1111100111111E+24</v>
      </c>
      <c r="L6759" t="s">
        <v>38</v>
      </c>
      <c r="M6759" t="s">
        <v>24</v>
      </c>
      <c r="N6759" t="s">
        <v>9342</v>
      </c>
      <c r="O6759" t="s">
        <v>66</v>
      </c>
      <c r="P6759" t="s">
        <v>45</v>
      </c>
      <c r="Q6759" t="s">
        <v>7291</v>
      </c>
    </row>
    <row r="6760" spans="1:17" x14ac:dyDescent="0.25">
      <c r="A6760" t="s">
        <v>13395</v>
      </c>
      <c r="B6760" t="s">
        <v>17</v>
      </c>
      <c r="C6760">
        <v>1</v>
      </c>
      <c r="D6760" t="s">
        <v>18</v>
      </c>
      <c r="E6760" t="s">
        <v>42</v>
      </c>
      <c r="F6760" s="1">
        <v>0.45833333333333331</v>
      </c>
      <c r="G6760" t="s">
        <v>13330</v>
      </c>
      <c r="H6760" t="s">
        <v>38</v>
      </c>
      <c r="I6760">
        <v>60</v>
      </c>
      <c r="J6760">
        <v>0</v>
      </c>
      <c r="K6760" s="4">
        <v>1.1111100111111E+24</v>
      </c>
      <c r="L6760" t="s">
        <v>13396</v>
      </c>
      <c r="M6760" t="s">
        <v>24</v>
      </c>
      <c r="N6760" t="s">
        <v>9342</v>
      </c>
      <c r="O6760" t="s">
        <v>66</v>
      </c>
      <c r="P6760" t="s">
        <v>20</v>
      </c>
      <c r="Q6760" t="s">
        <v>7292</v>
      </c>
    </row>
    <row r="6761" spans="1:17" x14ac:dyDescent="0.25">
      <c r="A6761" t="s">
        <v>13395</v>
      </c>
      <c r="B6761" t="s">
        <v>28</v>
      </c>
      <c r="C6761">
        <v>1</v>
      </c>
      <c r="D6761" t="s">
        <v>18</v>
      </c>
      <c r="E6761" t="s">
        <v>37</v>
      </c>
      <c r="F6761" s="1">
        <v>0.45833333333333331</v>
      </c>
      <c r="G6761" t="s">
        <v>13337</v>
      </c>
      <c r="H6761" t="s">
        <v>38</v>
      </c>
      <c r="I6761">
        <v>120</v>
      </c>
      <c r="J6761">
        <v>0</v>
      </c>
      <c r="K6761" s="4">
        <v>1.1111100111111E+24</v>
      </c>
      <c r="L6761" t="s">
        <v>13396</v>
      </c>
      <c r="M6761" t="s">
        <v>24</v>
      </c>
      <c r="N6761" t="s">
        <v>9342</v>
      </c>
      <c r="O6761" t="s">
        <v>66</v>
      </c>
      <c r="P6761" t="s">
        <v>20</v>
      </c>
      <c r="Q6761" t="s">
        <v>7293</v>
      </c>
    </row>
    <row r="6762" spans="1:17" x14ac:dyDescent="0.25">
      <c r="A6762" t="s">
        <v>13397</v>
      </c>
      <c r="B6762" t="s">
        <v>179</v>
      </c>
      <c r="C6762">
        <v>1</v>
      </c>
      <c r="D6762" t="s">
        <v>18</v>
      </c>
      <c r="E6762" t="s">
        <v>33</v>
      </c>
      <c r="F6762" s="1">
        <v>0.54166666666666663</v>
      </c>
      <c r="G6762" t="s">
        <v>38</v>
      </c>
      <c r="H6762" t="s">
        <v>38</v>
      </c>
      <c r="I6762">
        <v>90</v>
      </c>
      <c r="J6762">
        <v>2</v>
      </c>
      <c r="K6762" s="4">
        <v>1.1111110001111099E+44</v>
      </c>
      <c r="L6762" t="s">
        <v>38</v>
      </c>
      <c r="N6762" t="s">
        <v>9342</v>
      </c>
      <c r="O6762" t="s">
        <v>25</v>
      </c>
      <c r="P6762" t="s">
        <v>180</v>
      </c>
      <c r="Q6762" t="s">
        <v>7294</v>
      </c>
    </row>
    <row r="6763" spans="1:17" x14ac:dyDescent="0.25">
      <c r="A6763" t="s">
        <v>13397</v>
      </c>
      <c r="B6763" t="s">
        <v>713</v>
      </c>
      <c r="C6763">
        <v>1</v>
      </c>
      <c r="D6763" t="s">
        <v>18</v>
      </c>
      <c r="E6763" t="s">
        <v>33</v>
      </c>
      <c r="F6763" s="1">
        <v>0.60416666666666663</v>
      </c>
      <c r="G6763" t="s">
        <v>38</v>
      </c>
      <c r="H6763" t="s">
        <v>38</v>
      </c>
      <c r="I6763">
        <v>90</v>
      </c>
      <c r="J6763">
        <v>2</v>
      </c>
      <c r="K6763" s="4">
        <v>1.1111110001111099E+44</v>
      </c>
      <c r="L6763" t="s">
        <v>38</v>
      </c>
      <c r="N6763" t="s">
        <v>9342</v>
      </c>
      <c r="O6763" t="s">
        <v>25</v>
      </c>
      <c r="P6763" t="s">
        <v>180</v>
      </c>
      <c r="Q6763" t="s">
        <v>7295</v>
      </c>
    </row>
    <row r="6764" spans="1:17" x14ac:dyDescent="0.25">
      <c r="A6764" t="s">
        <v>13398</v>
      </c>
      <c r="B6764" t="s">
        <v>179</v>
      </c>
      <c r="C6764">
        <v>1</v>
      </c>
      <c r="D6764" t="s">
        <v>18</v>
      </c>
      <c r="E6764" t="s">
        <v>33</v>
      </c>
      <c r="F6764" s="1">
        <v>0.54166666666666663</v>
      </c>
      <c r="G6764" t="s">
        <v>38</v>
      </c>
      <c r="H6764" t="s">
        <v>38</v>
      </c>
      <c r="I6764">
        <v>90</v>
      </c>
      <c r="J6764">
        <v>2</v>
      </c>
      <c r="K6764" s="4">
        <v>1.1111100111111E+24</v>
      </c>
      <c r="L6764" t="s">
        <v>38</v>
      </c>
      <c r="N6764" t="s">
        <v>9342</v>
      </c>
      <c r="O6764" t="s">
        <v>66</v>
      </c>
      <c r="P6764" t="s">
        <v>180</v>
      </c>
      <c r="Q6764" t="s">
        <v>7296</v>
      </c>
    </row>
    <row r="6765" spans="1:17" x14ac:dyDescent="0.25">
      <c r="A6765" t="s">
        <v>13398</v>
      </c>
      <c r="B6765" t="s">
        <v>713</v>
      </c>
      <c r="C6765">
        <v>1</v>
      </c>
      <c r="D6765" t="s">
        <v>18</v>
      </c>
      <c r="E6765" t="s">
        <v>33</v>
      </c>
      <c r="F6765" s="1">
        <v>0.60416666666666663</v>
      </c>
      <c r="G6765" t="s">
        <v>38</v>
      </c>
      <c r="H6765" t="s">
        <v>38</v>
      </c>
      <c r="I6765">
        <v>90</v>
      </c>
      <c r="J6765">
        <v>2</v>
      </c>
      <c r="K6765" s="4">
        <v>1.1111100111111E+24</v>
      </c>
      <c r="L6765" t="s">
        <v>38</v>
      </c>
      <c r="N6765" t="s">
        <v>9342</v>
      </c>
      <c r="O6765" t="s">
        <v>66</v>
      </c>
      <c r="P6765" t="s">
        <v>180</v>
      </c>
      <c r="Q6765" t="s">
        <v>7297</v>
      </c>
    </row>
    <row r="6766" spans="1:17" x14ac:dyDescent="0.25">
      <c r="A6766" t="s">
        <v>13399</v>
      </c>
      <c r="B6766" t="s">
        <v>17</v>
      </c>
      <c r="C6766">
        <v>1</v>
      </c>
      <c r="D6766" t="s">
        <v>18</v>
      </c>
      <c r="E6766" t="s">
        <v>37</v>
      </c>
      <c r="F6766" s="1">
        <v>0.45833333333333331</v>
      </c>
      <c r="G6766" t="s">
        <v>13330</v>
      </c>
      <c r="H6766" t="s">
        <v>38</v>
      </c>
      <c r="I6766">
        <v>120</v>
      </c>
      <c r="J6766">
        <v>0</v>
      </c>
      <c r="K6766" s="4">
        <v>1.1111100111111E+24</v>
      </c>
      <c r="L6766" t="s">
        <v>13400</v>
      </c>
      <c r="M6766" t="s">
        <v>24</v>
      </c>
      <c r="N6766" t="s">
        <v>9342</v>
      </c>
      <c r="O6766" t="s">
        <v>66</v>
      </c>
      <c r="P6766" t="s">
        <v>20</v>
      </c>
      <c r="Q6766" t="s">
        <v>7298</v>
      </c>
    </row>
    <row r="6767" spans="1:17" x14ac:dyDescent="0.25">
      <c r="A6767" t="s">
        <v>13401</v>
      </c>
      <c r="B6767" t="s">
        <v>17</v>
      </c>
      <c r="C6767">
        <v>1</v>
      </c>
      <c r="D6767" t="s">
        <v>18</v>
      </c>
      <c r="E6767" t="s">
        <v>42</v>
      </c>
      <c r="F6767" s="1">
        <v>0.75</v>
      </c>
      <c r="G6767" t="s">
        <v>13337</v>
      </c>
      <c r="H6767" t="s">
        <v>38</v>
      </c>
      <c r="I6767">
        <v>120</v>
      </c>
      <c r="J6767">
        <v>2</v>
      </c>
      <c r="K6767" s="4">
        <v>1.1111110001111099E+44</v>
      </c>
      <c r="L6767" t="s">
        <v>38</v>
      </c>
      <c r="M6767" t="s">
        <v>24</v>
      </c>
      <c r="N6767" t="s">
        <v>9342</v>
      </c>
      <c r="O6767" t="s">
        <v>331</v>
      </c>
      <c r="P6767" t="s">
        <v>20</v>
      </c>
      <c r="Q6767" t="s">
        <v>7299</v>
      </c>
    </row>
    <row r="6768" spans="1:17" x14ac:dyDescent="0.25">
      <c r="A6768" t="s">
        <v>13402</v>
      </c>
      <c r="B6768" t="s">
        <v>1327</v>
      </c>
      <c r="C6768">
        <v>1</v>
      </c>
      <c r="D6768" t="s">
        <v>18</v>
      </c>
      <c r="E6768" t="s">
        <v>42</v>
      </c>
      <c r="F6768" s="1">
        <v>0.5</v>
      </c>
      <c r="G6768" t="s">
        <v>13403</v>
      </c>
      <c r="H6768" t="s">
        <v>38</v>
      </c>
      <c r="I6768">
        <v>60</v>
      </c>
      <c r="J6768">
        <v>1</v>
      </c>
      <c r="K6768" s="4">
        <v>1.1111110001111099E+44</v>
      </c>
      <c r="L6768" t="s">
        <v>13404</v>
      </c>
      <c r="M6768" t="s">
        <v>24</v>
      </c>
      <c r="N6768" t="s">
        <v>9342</v>
      </c>
      <c r="O6768" t="s">
        <v>331</v>
      </c>
      <c r="P6768" t="s">
        <v>20</v>
      </c>
      <c r="Q6768" t="s">
        <v>7300</v>
      </c>
    </row>
    <row r="6769" spans="1:17" x14ac:dyDescent="0.25">
      <c r="A6769" t="s">
        <v>13405</v>
      </c>
      <c r="B6769" t="s">
        <v>1327</v>
      </c>
      <c r="C6769">
        <v>1</v>
      </c>
      <c r="D6769" t="s">
        <v>18</v>
      </c>
      <c r="E6769" t="s">
        <v>42</v>
      </c>
      <c r="F6769" s="1">
        <v>0.375</v>
      </c>
      <c r="G6769" t="s">
        <v>13406</v>
      </c>
      <c r="H6769" t="s">
        <v>38</v>
      </c>
      <c r="I6769">
        <v>120</v>
      </c>
      <c r="J6769">
        <v>2</v>
      </c>
      <c r="K6769" s="4">
        <v>1.1111110001111099E+44</v>
      </c>
      <c r="L6769" t="s">
        <v>10364</v>
      </c>
      <c r="M6769" t="s">
        <v>24</v>
      </c>
      <c r="N6769" t="s">
        <v>9342</v>
      </c>
      <c r="O6769" t="s">
        <v>331</v>
      </c>
      <c r="P6769" t="s">
        <v>20</v>
      </c>
      <c r="Q6769" t="s">
        <v>7301</v>
      </c>
    </row>
    <row r="6770" spans="1:17" x14ac:dyDescent="0.25">
      <c r="A6770" t="s">
        <v>13407</v>
      </c>
      <c r="B6770" t="s">
        <v>17</v>
      </c>
      <c r="C6770">
        <v>1</v>
      </c>
      <c r="D6770" t="s">
        <v>18</v>
      </c>
      <c r="E6770" t="s">
        <v>19</v>
      </c>
      <c r="F6770" s="1">
        <v>0.375</v>
      </c>
      <c r="G6770" t="s">
        <v>158</v>
      </c>
      <c r="H6770" t="s">
        <v>7302</v>
      </c>
      <c r="I6770">
        <v>60</v>
      </c>
      <c r="J6770">
        <v>9</v>
      </c>
      <c r="K6770" s="4">
        <v>1.1111100111111E+24</v>
      </c>
      <c r="L6770" t="s">
        <v>13408</v>
      </c>
      <c r="M6770" t="s">
        <v>24</v>
      </c>
      <c r="N6770" t="s">
        <v>9342</v>
      </c>
      <c r="O6770" t="s">
        <v>66</v>
      </c>
      <c r="P6770" t="s">
        <v>20</v>
      </c>
      <c r="Q6770" t="s">
        <v>7303</v>
      </c>
    </row>
    <row r="6771" spans="1:17" x14ac:dyDescent="0.25">
      <c r="A6771" t="s">
        <v>13407</v>
      </c>
      <c r="B6771" t="s">
        <v>44</v>
      </c>
      <c r="C6771">
        <v>1</v>
      </c>
      <c r="D6771" t="s">
        <v>18</v>
      </c>
      <c r="E6771" t="s">
        <v>33</v>
      </c>
      <c r="F6771" s="1">
        <v>0.625</v>
      </c>
      <c r="G6771" t="s">
        <v>9196</v>
      </c>
      <c r="H6771" t="s">
        <v>7302</v>
      </c>
      <c r="I6771">
        <v>60</v>
      </c>
      <c r="J6771">
        <v>9</v>
      </c>
      <c r="K6771" s="4">
        <v>1.1111100111111E+24</v>
      </c>
      <c r="L6771" t="s">
        <v>13408</v>
      </c>
      <c r="M6771" t="s">
        <v>24</v>
      </c>
      <c r="N6771" t="s">
        <v>9342</v>
      </c>
      <c r="O6771" t="s">
        <v>66</v>
      </c>
      <c r="P6771" t="s">
        <v>45</v>
      </c>
      <c r="Q6771" t="s">
        <v>7304</v>
      </c>
    </row>
    <row r="6772" spans="1:17" x14ac:dyDescent="0.25">
      <c r="A6772" t="s">
        <v>13407</v>
      </c>
      <c r="B6772" t="s">
        <v>179</v>
      </c>
      <c r="C6772">
        <v>1</v>
      </c>
      <c r="D6772" t="s">
        <v>18</v>
      </c>
      <c r="E6772" t="s">
        <v>33</v>
      </c>
      <c r="F6772" s="1">
        <v>0.375</v>
      </c>
      <c r="G6772" t="s">
        <v>9197</v>
      </c>
      <c r="H6772" t="s">
        <v>7302</v>
      </c>
      <c r="I6772">
        <v>60</v>
      </c>
      <c r="J6772">
        <v>9</v>
      </c>
      <c r="K6772" s="4">
        <v>1.1111100111111E+24</v>
      </c>
      <c r="L6772" t="s">
        <v>13408</v>
      </c>
      <c r="M6772" t="s">
        <v>24</v>
      </c>
      <c r="N6772" t="s">
        <v>9342</v>
      </c>
      <c r="O6772" t="s">
        <v>66</v>
      </c>
      <c r="P6772" t="s">
        <v>180</v>
      </c>
      <c r="Q6772" t="s">
        <v>7305</v>
      </c>
    </row>
    <row r="6773" spans="1:17" x14ac:dyDescent="0.25">
      <c r="A6773" t="s">
        <v>13409</v>
      </c>
      <c r="B6773" t="s">
        <v>17</v>
      </c>
      <c r="C6773">
        <v>1</v>
      </c>
      <c r="D6773" t="s">
        <v>18</v>
      </c>
      <c r="E6773" t="s">
        <v>19</v>
      </c>
      <c r="F6773" s="1">
        <v>0.5</v>
      </c>
      <c r="G6773" t="s">
        <v>9267</v>
      </c>
      <c r="H6773" t="s">
        <v>12856</v>
      </c>
      <c r="I6773">
        <v>60</v>
      </c>
      <c r="J6773">
        <v>8</v>
      </c>
      <c r="K6773" s="4">
        <v>1.1111010001111099E+44</v>
      </c>
      <c r="L6773" t="s">
        <v>12857</v>
      </c>
      <c r="M6773" t="s">
        <v>24</v>
      </c>
      <c r="N6773" t="s">
        <v>10040</v>
      </c>
      <c r="O6773" t="s">
        <v>25</v>
      </c>
      <c r="P6773" t="s">
        <v>20</v>
      </c>
      <c r="Q6773" t="s">
        <v>7306</v>
      </c>
    </row>
    <row r="6774" spans="1:17" x14ac:dyDescent="0.25">
      <c r="A6774" t="s">
        <v>13409</v>
      </c>
      <c r="B6774" t="s">
        <v>28</v>
      </c>
      <c r="C6774">
        <v>1</v>
      </c>
      <c r="D6774" t="s">
        <v>18</v>
      </c>
      <c r="E6774" t="s">
        <v>33</v>
      </c>
      <c r="F6774" s="1">
        <v>0.5</v>
      </c>
      <c r="G6774" t="s">
        <v>9134</v>
      </c>
      <c r="H6774" t="s">
        <v>12858</v>
      </c>
      <c r="I6774">
        <v>60</v>
      </c>
      <c r="J6774">
        <v>8</v>
      </c>
      <c r="K6774" s="4">
        <v>1.1111110001111099E+44</v>
      </c>
      <c r="L6774" t="s">
        <v>12857</v>
      </c>
      <c r="M6774" t="s">
        <v>24</v>
      </c>
      <c r="N6774" t="s">
        <v>10040</v>
      </c>
      <c r="O6774" t="s">
        <v>25</v>
      </c>
      <c r="P6774" t="s">
        <v>20</v>
      </c>
      <c r="Q6774" t="s">
        <v>7307</v>
      </c>
    </row>
    <row r="6775" spans="1:17" x14ac:dyDescent="0.25">
      <c r="A6775" t="s">
        <v>13409</v>
      </c>
      <c r="B6775" t="s">
        <v>44</v>
      </c>
      <c r="C6775">
        <v>1</v>
      </c>
      <c r="D6775" t="s">
        <v>18</v>
      </c>
      <c r="E6775" t="s">
        <v>29</v>
      </c>
      <c r="F6775" s="1">
        <v>0.5</v>
      </c>
      <c r="G6775" t="s">
        <v>12859</v>
      </c>
      <c r="H6775" t="s">
        <v>1753</v>
      </c>
      <c r="I6775">
        <v>60</v>
      </c>
      <c r="J6775">
        <v>0</v>
      </c>
      <c r="K6775" s="4">
        <v>1.1110100011111E+43</v>
      </c>
      <c r="L6775" t="s">
        <v>12857</v>
      </c>
      <c r="M6775" t="s">
        <v>24</v>
      </c>
      <c r="N6775" t="s">
        <v>10040</v>
      </c>
      <c r="O6775" t="s">
        <v>25</v>
      </c>
      <c r="P6775" t="s">
        <v>45</v>
      </c>
      <c r="Q6775" t="s">
        <v>7308</v>
      </c>
    </row>
    <row r="6776" spans="1:17" x14ac:dyDescent="0.25">
      <c r="A6776" t="s">
        <v>13409</v>
      </c>
      <c r="B6776" t="s">
        <v>44</v>
      </c>
      <c r="C6776">
        <v>2</v>
      </c>
      <c r="D6776" t="s">
        <v>18</v>
      </c>
      <c r="E6776" t="s">
        <v>29</v>
      </c>
      <c r="F6776" s="1">
        <v>0.45833333333333331</v>
      </c>
      <c r="G6776" t="s">
        <v>12859</v>
      </c>
      <c r="H6776" t="s">
        <v>1162</v>
      </c>
      <c r="I6776">
        <v>60</v>
      </c>
      <c r="J6776">
        <v>2</v>
      </c>
      <c r="K6776" s="4">
        <v>1.1110100011111E+43</v>
      </c>
      <c r="L6776" t="s">
        <v>12857</v>
      </c>
      <c r="M6776" t="s">
        <v>24</v>
      </c>
      <c r="N6776" t="s">
        <v>10040</v>
      </c>
      <c r="O6776" t="s">
        <v>25</v>
      </c>
      <c r="P6776" t="s">
        <v>45</v>
      </c>
      <c r="Q6776" t="s">
        <v>7309</v>
      </c>
    </row>
    <row r="6777" spans="1:17" x14ac:dyDescent="0.25">
      <c r="A6777" t="s">
        <v>13409</v>
      </c>
      <c r="B6777" t="s">
        <v>44</v>
      </c>
      <c r="C6777">
        <v>3</v>
      </c>
      <c r="D6777" t="s">
        <v>18</v>
      </c>
      <c r="E6777" t="s">
        <v>42</v>
      </c>
      <c r="F6777" s="1">
        <v>0.5</v>
      </c>
      <c r="G6777" t="s">
        <v>12859</v>
      </c>
      <c r="H6777" t="s">
        <v>38</v>
      </c>
      <c r="I6777">
        <v>60</v>
      </c>
      <c r="J6777">
        <v>1</v>
      </c>
      <c r="K6777" s="4">
        <v>1.1111100011111E+43</v>
      </c>
      <c r="L6777" t="s">
        <v>12857</v>
      </c>
      <c r="M6777" t="s">
        <v>24</v>
      </c>
      <c r="N6777" t="s">
        <v>10040</v>
      </c>
      <c r="O6777" t="s">
        <v>25</v>
      </c>
      <c r="P6777" t="s">
        <v>45</v>
      </c>
      <c r="Q6777" t="s">
        <v>7310</v>
      </c>
    </row>
    <row r="6778" spans="1:17" x14ac:dyDescent="0.25">
      <c r="A6778" t="s">
        <v>13409</v>
      </c>
      <c r="B6778" t="s">
        <v>44</v>
      </c>
      <c r="C6778">
        <v>4</v>
      </c>
      <c r="D6778" t="s">
        <v>18</v>
      </c>
      <c r="E6778" t="s">
        <v>29</v>
      </c>
      <c r="F6778" s="1">
        <v>0.54166666666666663</v>
      </c>
      <c r="G6778" t="s">
        <v>12859</v>
      </c>
      <c r="H6778" t="s">
        <v>38</v>
      </c>
      <c r="I6778">
        <v>60</v>
      </c>
      <c r="J6778">
        <v>2</v>
      </c>
      <c r="K6778" s="4">
        <v>1.1110100011111E+43</v>
      </c>
      <c r="L6778" t="s">
        <v>12857</v>
      </c>
      <c r="M6778" t="s">
        <v>24</v>
      </c>
      <c r="N6778" t="s">
        <v>10040</v>
      </c>
      <c r="O6778" t="s">
        <v>25</v>
      </c>
      <c r="P6778" t="s">
        <v>45</v>
      </c>
      <c r="Q6778" t="s">
        <v>7311</v>
      </c>
    </row>
    <row r="6779" spans="1:17" x14ac:dyDescent="0.25">
      <c r="A6779" t="s">
        <v>13409</v>
      </c>
      <c r="B6779" t="s">
        <v>44</v>
      </c>
      <c r="C6779">
        <v>5</v>
      </c>
      <c r="D6779" t="s">
        <v>18</v>
      </c>
      <c r="E6779" t="s">
        <v>19</v>
      </c>
      <c r="F6779" s="1">
        <v>0.625</v>
      </c>
      <c r="G6779" t="s">
        <v>12859</v>
      </c>
      <c r="H6779" t="s">
        <v>38</v>
      </c>
      <c r="I6779">
        <v>60</v>
      </c>
      <c r="J6779">
        <v>2</v>
      </c>
      <c r="K6779" s="4">
        <v>1.1110100011111E+43</v>
      </c>
      <c r="L6779" t="s">
        <v>12857</v>
      </c>
      <c r="M6779" t="s">
        <v>24</v>
      </c>
      <c r="N6779" t="s">
        <v>10040</v>
      </c>
      <c r="O6779" t="s">
        <v>25</v>
      </c>
      <c r="P6779" t="s">
        <v>45</v>
      </c>
      <c r="Q6779" t="s">
        <v>7312</v>
      </c>
    </row>
    <row r="6780" spans="1:17" x14ac:dyDescent="0.25">
      <c r="A6780" t="s">
        <v>13410</v>
      </c>
      <c r="B6780" t="s">
        <v>17</v>
      </c>
      <c r="C6780">
        <v>1</v>
      </c>
      <c r="D6780" t="s">
        <v>18</v>
      </c>
      <c r="E6780" t="s">
        <v>19</v>
      </c>
      <c r="F6780" s="1">
        <v>0.45833333333333331</v>
      </c>
      <c r="G6780" t="s">
        <v>9176</v>
      </c>
      <c r="H6780" t="s">
        <v>1823</v>
      </c>
      <c r="I6780">
        <v>120</v>
      </c>
      <c r="J6780">
        <v>0</v>
      </c>
      <c r="K6780" s="4">
        <v>1.1111010001111099E+44</v>
      </c>
      <c r="L6780" t="s">
        <v>38</v>
      </c>
      <c r="M6780" t="s">
        <v>24</v>
      </c>
      <c r="N6780" t="s">
        <v>9286</v>
      </c>
      <c r="O6780" t="s">
        <v>25</v>
      </c>
      <c r="P6780" t="s">
        <v>20</v>
      </c>
      <c r="Q6780" t="s">
        <v>7313</v>
      </c>
    </row>
    <row r="6781" spans="1:17" x14ac:dyDescent="0.25">
      <c r="A6781" t="s">
        <v>13410</v>
      </c>
      <c r="B6781" t="s">
        <v>28</v>
      </c>
      <c r="C6781">
        <v>1</v>
      </c>
      <c r="D6781" t="s">
        <v>18</v>
      </c>
      <c r="E6781" t="s">
        <v>42</v>
      </c>
      <c r="F6781" s="1">
        <v>0.375</v>
      </c>
      <c r="G6781" t="s">
        <v>9155</v>
      </c>
      <c r="H6781" t="s">
        <v>1823</v>
      </c>
      <c r="I6781">
        <v>120</v>
      </c>
      <c r="J6781">
        <v>0</v>
      </c>
      <c r="K6781" s="4">
        <v>1.1111110001111099E+44</v>
      </c>
      <c r="L6781" t="s">
        <v>38</v>
      </c>
      <c r="M6781" t="s">
        <v>24</v>
      </c>
      <c r="N6781" t="s">
        <v>9286</v>
      </c>
      <c r="O6781" t="s">
        <v>25</v>
      </c>
      <c r="P6781" t="s">
        <v>20</v>
      </c>
      <c r="Q6781" t="s">
        <v>7314</v>
      </c>
    </row>
    <row r="6782" spans="1:17" x14ac:dyDescent="0.25">
      <c r="A6782" t="s">
        <v>13411</v>
      </c>
      <c r="B6782" t="s">
        <v>17</v>
      </c>
      <c r="C6782">
        <v>1</v>
      </c>
      <c r="D6782" t="s">
        <v>18</v>
      </c>
      <c r="E6782" t="s">
        <v>29</v>
      </c>
      <c r="F6782" s="1">
        <v>0.375</v>
      </c>
      <c r="G6782" t="s">
        <v>38</v>
      </c>
      <c r="H6782" t="s">
        <v>38</v>
      </c>
      <c r="I6782">
        <v>360</v>
      </c>
      <c r="J6782">
        <v>11</v>
      </c>
      <c r="K6782" s="4">
        <v>1.1111010001111099E+44</v>
      </c>
      <c r="L6782" t="s">
        <v>7315</v>
      </c>
      <c r="N6782" t="s">
        <v>9342</v>
      </c>
      <c r="O6782" t="s">
        <v>331</v>
      </c>
      <c r="P6782" t="s">
        <v>20</v>
      </c>
      <c r="Q6782" t="s">
        <v>7316</v>
      </c>
    </row>
    <row r="6783" spans="1:17" x14ac:dyDescent="0.25">
      <c r="A6783" t="s">
        <v>13412</v>
      </c>
      <c r="B6783" t="s">
        <v>17</v>
      </c>
      <c r="C6783">
        <v>1</v>
      </c>
      <c r="D6783" t="s">
        <v>18</v>
      </c>
      <c r="E6783" t="s">
        <v>19</v>
      </c>
      <c r="F6783" s="1">
        <v>0.5</v>
      </c>
      <c r="G6783" t="s">
        <v>38</v>
      </c>
      <c r="H6783" t="s">
        <v>38</v>
      </c>
      <c r="I6783">
        <v>180</v>
      </c>
      <c r="J6783">
        <v>9</v>
      </c>
      <c r="K6783" s="4">
        <v>1.1111010001111099E+44</v>
      </c>
      <c r="L6783" t="s">
        <v>7315</v>
      </c>
      <c r="N6783" t="s">
        <v>9342</v>
      </c>
      <c r="O6783" t="s">
        <v>331</v>
      </c>
      <c r="P6783" t="s">
        <v>20</v>
      </c>
      <c r="Q6783" t="s">
        <v>7317</v>
      </c>
    </row>
    <row r="6784" spans="1:17" x14ac:dyDescent="0.25">
      <c r="A6784" t="s">
        <v>13412</v>
      </c>
      <c r="B6784" t="s">
        <v>28</v>
      </c>
      <c r="C6784">
        <v>1</v>
      </c>
      <c r="D6784" t="s">
        <v>18</v>
      </c>
      <c r="E6784" t="s">
        <v>33</v>
      </c>
      <c r="F6784" s="1">
        <v>0.375</v>
      </c>
      <c r="G6784" t="s">
        <v>38</v>
      </c>
      <c r="H6784" t="s">
        <v>38</v>
      </c>
      <c r="I6784">
        <v>240</v>
      </c>
      <c r="J6784">
        <v>9</v>
      </c>
      <c r="K6784" s="4">
        <v>1.1111110001111099E+44</v>
      </c>
      <c r="L6784" t="s">
        <v>7315</v>
      </c>
      <c r="N6784" t="s">
        <v>9342</v>
      </c>
      <c r="O6784" t="s">
        <v>331</v>
      </c>
      <c r="P6784" t="s">
        <v>20</v>
      </c>
      <c r="Q6784" t="s">
        <v>7318</v>
      </c>
    </row>
    <row r="6785" spans="1:17" x14ac:dyDescent="0.25">
      <c r="A6785" t="s">
        <v>13413</v>
      </c>
      <c r="B6785" t="s">
        <v>17</v>
      </c>
      <c r="C6785">
        <v>1</v>
      </c>
      <c r="D6785" t="s">
        <v>18</v>
      </c>
      <c r="E6785" t="s">
        <v>42</v>
      </c>
      <c r="F6785" s="1">
        <v>0.375</v>
      </c>
      <c r="G6785" t="s">
        <v>38</v>
      </c>
      <c r="H6785" t="s">
        <v>38</v>
      </c>
      <c r="I6785">
        <v>240</v>
      </c>
      <c r="J6785">
        <v>12</v>
      </c>
      <c r="K6785" s="4">
        <v>1.1111110001111099E+44</v>
      </c>
      <c r="L6785" t="s">
        <v>7315</v>
      </c>
      <c r="N6785" t="s">
        <v>9342</v>
      </c>
      <c r="O6785" t="s">
        <v>331</v>
      </c>
      <c r="P6785" t="s">
        <v>20</v>
      </c>
      <c r="Q6785" t="s">
        <v>7319</v>
      </c>
    </row>
    <row r="6786" spans="1:17" x14ac:dyDescent="0.25">
      <c r="A6786" t="s">
        <v>13413</v>
      </c>
      <c r="B6786" t="s">
        <v>28</v>
      </c>
      <c r="C6786">
        <v>1</v>
      </c>
      <c r="D6786" t="s">
        <v>18</v>
      </c>
      <c r="E6786" t="s">
        <v>37</v>
      </c>
      <c r="F6786" s="1">
        <v>0.375</v>
      </c>
      <c r="G6786" t="s">
        <v>38</v>
      </c>
      <c r="H6786" t="s">
        <v>38</v>
      </c>
      <c r="I6786">
        <v>240</v>
      </c>
      <c r="J6786">
        <v>12</v>
      </c>
      <c r="K6786" s="4">
        <v>1.11101100011111E+44</v>
      </c>
      <c r="L6786" t="s">
        <v>7315</v>
      </c>
      <c r="N6786" t="s">
        <v>9342</v>
      </c>
      <c r="O6786" t="s">
        <v>331</v>
      </c>
      <c r="P6786" t="s">
        <v>20</v>
      </c>
      <c r="Q6786" t="s">
        <v>7320</v>
      </c>
    </row>
    <row r="6787" spans="1:17" x14ac:dyDescent="0.25">
      <c r="A6787" t="s">
        <v>13414</v>
      </c>
      <c r="B6787" t="s">
        <v>17</v>
      </c>
      <c r="C6787">
        <v>1</v>
      </c>
      <c r="D6787" t="s">
        <v>18</v>
      </c>
      <c r="E6787" t="s">
        <v>42</v>
      </c>
      <c r="F6787" s="1">
        <v>0.54166666666666663</v>
      </c>
      <c r="G6787" t="s">
        <v>38</v>
      </c>
      <c r="H6787" t="s">
        <v>38</v>
      </c>
      <c r="I6787">
        <v>120</v>
      </c>
      <c r="J6787">
        <v>4</v>
      </c>
      <c r="K6787" s="4">
        <v>1.1111110001111099E+44</v>
      </c>
      <c r="L6787" t="s">
        <v>7315</v>
      </c>
      <c r="N6787" t="s">
        <v>9342</v>
      </c>
      <c r="O6787" t="s">
        <v>331</v>
      </c>
      <c r="P6787" t="s">
        <v>20</v>
      </c>
      <c r="Q6787" t="s">
        <v>7321</v>
      </c>
    </row>
    <row r="6788" spans="1:17" x14ac:dyDescent="0.25">
      <c r="A6788" t="s">
        <v>13415</v>
      </c>
      <c r="B6788" t="s">
        <v>17</v>
      </c>
      <c r="C6788">
        <v>1</v>
      </c>
      <c r="D6788" t="s">
        <v>18</v>
      </c>
      <c r="E6788" t="s">
        <v>42</v>
      </c>
      <c r="F6788" s="1">
        <v>0.54166666666666663</v>
      </c>
      <c r="G6788" t="s">
        <v>38</v>
      </c>
      <c r="H6788" t="s">
        <v>38</v>
      </c>
      <c r="I6788">
        <v>120</v>
      </c>
      <c r="J6788">
        <v>4</v>
      </c>
      <c r="K6788" s="4">
        <v>1.1111110001111099E+44</v>
      </c>
      <c r="L6788" t="s">
        <v>10464</v>
      </c>
      <c r="N6788" t="s">
        <v>9342</v>
      </c>
      <c r="O6788" t="s">
        <v>331</v>
      </c>
      <c r="P6788" t="s">
        <v>20</v>
      </c>
      <c r="Q6788" t="s">
        <v>7322</v>
      </c>
    </row>
    <row r="6789" spans="1:17" x14ac:dyDescent="0.25">
      <c r="A6789" t="s">
        <v>13416</v>
      </c>
      <c r="B6789" t="s">
        <v>17</v>
      </c>
      <c r="C6789">
        <v>1</v>
      </c>
      <c r="D6789" t="s">
        <v>18</v>
      </c>
      <c r="E6789" t="s">
        <v>42</v>
      </c>
      <c r="F6789" s="1">
        <v>0.54166666666666663</v>
      </c>
      <c r="G6789" t="s">
        <v>38</v>
      </c>
      <c r="H6789" t="s">
        <v>38</v>
      </c>
      <c r="I6789">
        <v>120</v>
      </c>
      <c r="J6789">
        <v>0</v>
      </c>
      <c r="K6789" s="4">
        <v>1.1111110001111099E+44</v>
      </c>
      <c r="L6789" t="s">
        <v>13417</v>
      </c>
      <c r="N6789" t="s">
        <v>9342</v>
      </c>
      <c r="O6789" t="s">
        <v>453</v>
      </c>
      <c r="P6789" t="s">
        <v>20</v>
      </c>
      <c r="Q6789" t="s">
        <v>7323</v>
      </c>
    </row>
    <row r="6790" spans="1:17" x14ac:dyDescent="0.25">
      <c r="A6790" t="s">
        <v>13418</v>
      </c>
      <c r="B6790" t="s">
        <v>17</v>
      </c>
      <c r="C6790">
        <v>1</v>
      </c>
      <c r="D6790" t="s">
        <v>18</v>
      </c>
      <c r="E6790" t="s">
        <v>29</v>
      </c>
      <c r="F6790" s="1">
        <v>0.58333333333333337</v>
      </c>
      <c r="G6790" t="s">
        <v>9267</v>
      </c>
      <c r="H6790" t="s">
        <v>7324</v>
      </c>
      <c r="I6790">
        <v>60</v>
      </c>
      <c r="J6790">
        <v>101</v>
      </c>
      <c r="K6790" s="4">
        <v>1.1111010001111099E+44</v>
      </c>
      <c r="L6790" t="s">
        <v>13419</v>
      </c>
      <c r="M6790" t="s">
        <v>24</v>
      </c>
      <c r="N6790" t="s">
        <v>9342</v>
      </c>
      <c r="O6790" t="s">
        <v>25</v>
      </c>
      <c r="P6790" t="s">
        <v>20</v>
      </c>
      <c r="Q6790" t="s">
        <v>7325</v>
      </c>
    </row>
    <row r="6791" spans="1:17" x14ac:dyDescent="0.25">
      <c r="A6791" t="s">
        <v>13418</v>
      </c>
      <c r="B6791" t="s">
        <v>28</v>
      </c>
      <c r="C6791">
        <v>1</v>
      </c>
      <c r="D6791" t="s">
        <v>18</v>
      </c>
      <c r="E6791" t="s">
        <v>33</v>
      </c>
      <c r="F6791" s="1">
        <v>0.45833333333333331</v>
      </c>
      <c r="G6791" t="s">
        <v>9139</v>
      </c>
      <c r="H6791" t="s">
        <v>7324</v>
      </c>
      <c r="I6791">
        <v>60</v>
      </c>
      <c r="J6791">
        <v>99</v>
      </c>
      <c r="K6791" s="4">
        <v>1.1111110001111099E+44</v>
      </c>
      <c r="L6791" t="s">
        <v>13419</v>
      </c>
      <c r="M6791" t="s">
        <v>24</v>
      </c>
      <c r="N6791" t="s">
        <v>9342</v>
      </c>
      <c r="O6791" t="s">
        <v>25</v>
      </c>
      <c r="P6791" t="s">
        <v>20</v>
      </c>
      <c r="Q6791" t="s">
        <v>7326</v>
      </c>
    </row>
    <row r="6792" spans="1:17" x14ac:dyDescent="0.25">
      <c r="A6792" t="s">
        <v>13418</v>
      </c>
      <c r="B6792" t="s">
        <v>44</v>
      </c>
      <c r="C6792">
        <v>1</v>
      </c>
      <c r="D6792" t="s">
        <v>18</v>
      </c>
      <c r="E6792" t="s">
        <v>33</v>
      </c>
      <c r="F6792" s="1">
        <v>0.66666666666666663</v>
      </c>
      <c r="G6792" t="s">
        <v>9159</v>
      </c>
      <c r="H6792" t="s">
        <v>13420</v>
      </c>
      <c r="I6792">
        <v>60</v>
      </c>
      <c r="J6792">
        <v>20</v>
      </c>
      <c r="K6792" s="4">
        <v>1.1111100011111E+43</v>
      </c>
      <c r="L6792" t="s">
        <v>13419</v>
      </c>
      <c r="M6792" t="s">
        <v>24</v>
      </c>
      <c r="N6792" t="s">
        <v>9342</v>
      </c>
      <c r="O6792" t="s">
        <v>25</v>
      </c>
      <c r="P6792" t="s">
        <v>45</v>
      </c>
      <c r="Q6792" t="s">
        <v>7327</v>
      </c>
    </row>
    <row r="6793" spans="1:17" x14ac:dyDescent="0.25">
      <c r="A6793" t="s">
        <v>13418</v>
      </c>
      <c r="B6793" t="s">
        <v>44</v>
      </c>
      <c r="C6793">
        <v>2</v>
      </c>
      <c r="D6793" t="s">
        <v>18</v>
      </c>
      <c r="E6793" t="s">
        <v>33</v>
      </c>
      <c r="F6793" s="1">
        <v>0.41666666666666669</v>
      </c>
      <c r="G6793" t="s">
        <v>9349</v>
      </c>
      <c r="H6793" t="s">
        <v>7324</v>
      </c>
      <c r="I6793">
        <v>60</v>
      </c>
      <c r="J6793">
        <v>26</v>
      </c>
      <c r="K6793" s="4">
        <v>1.1111100011111E+43</v>
      </c>
      <c r="L6793" t="s">
        <v>13419</v>
      </c>
      <c r="M6793" t="s">
        <v>24</v>
      </c>
      <c r="N6793" t="s">
        <v>9342</v>
      </c>
      <c r="O6793" t="s">
        <v>25</v>
      </c>
      <c r="P6793" t="s">
        <v>45</v>
      </c>
      <c r="Q6793" t="s">
        <v>7328</v>
      </c>
    </row>
    <row r="6794" spans="1:17" x14ac:dyDescent="0.25">
      <c r="A6794" t="s">
        <v>13418</v>
      </c>
      <c r="B6794" t="s">
        <v>44</v>
      </c>
      <c r="C6794">
        <v>3</v>
      </c>
      <c r="D6794" t="s">
        <v>18</v>
      </c>
      <c r="E6794" t="s">
        <v>33</v>
      </c>
      <c r="F6794" s="1">
        <v>0.54166666666666663</v>
      </c>
      <c r="G6794" t="s">
        <v>9210</v>
      </c>
      <c r="H6794" t="s">
        <v>13420</v>
      </c>
      <c r="I6794">
        <v>60</v>
      </c>
      <c r="J6794">
        <v>26</v>
      </c>
      <c r="K6794" s="4">
        <v>1.1111100011111E+43</v>
      </c>
      <c r="L6794" t="s">
        <v>13419</v>
      </c>
      <c r="M6794" t="s">
        <v>24</v>
      </c>
      <c r="N6794" t="s">
        <v>9342</v>
      </c>
      <c r="O6794" t="s">
        <v>25</v>
      </c>
      <c r="P6794" t="s">
        <v>45</v>
      </c>
      <c r="Q6794" t="s">
        <v>7329</v>
      </c>
    </row>
    <row r="6795" spans="1:17" x14ac:dyDescent="0.25">
      <c r="A6795" t="s">
        <v>13418</v>
      </c>
      <c r="B6795" t="s">
        <v>44</v>
      </c>
      <c r="C6795">
        <v>4</v>
      </c>
      <c r="D6795" t="s">
        <v>18</v>
      </c>
      <c r="E6795" t="s">
        <v>42</v>
      </c>
      <c r="F6795" s="1">
        <v>0.54166666666666663</v>
      </c>
      <c r="G6795" t="s">
        <v>9208</v>
      </c>
      <c r="H6795" t="s">
        <v>13420</v>
      </c>
      <c r="I6795">
        <v>60</v>
      </c>
      <c r="J6795">
        <v>24</v>
      </c>
      <c r="K6795" s="4">
        <v>1.1111100011111E+43</v>
      </c>
      <c r="L6795" t="s">
        <v>13419</v>
      </c>
      <c r="M6795" t="s">
        <v>24</v>
      </c>
      <c r="N6795" t="s">
        <v>9342</v>
      </c>
      <c r="O6795" t="s">
        <v>25</v>
      </c>
      <c r="P6795" t="s">
        <v>45</v>
      </c>
      <c r="Q6795" t="s">
        <v>7330</v>
      </c>
    </row>
    <row r="6796" spans="1:17" x14ac:dyDescent="0.25">
      <c r="A6796" t="s">
        <v>13421</v>
      </c>
      <c r="B6796" t="s">
        <v>17</v>
      </c>
      <c r="C6796">
        <v>1</v>
      </c>
      <c r="D6796" t="s">
        <v>18</v>
      </c>
      <c r="E6796" t="s">
        <v>29</v>
      </c>
      <c r="F6796" s="1">
        <v>0.70833333333333337</v>
      </c>
      <c r="G6796" t="s">
        <v>9167</v>
      </c>
      <c r="H6796" t="s">
        <v>13422</v>
      </c>
      <c r="I6796">
        <v>60</v>
      </c>
      <c r="J6796">
        <v>135</v>
      </c>
      <c r="K6796" s="4">
        <v>1.1111100111111E+24</v>
      </c>
      <c r="L6796" t="s">
        <v>13423</v>
      </c>
      <c r="M6796" t="s">
        <v>24</v>
      </c>
      <c r="N6796" t="s">
        <v>9342</v>
      </c>
      <c r="O6796" t="s">
        <v>66</v>
      </c>
      <c r="P6796" t="s">
        <v>20</v>
      </c>
      <c r="Q6796" t="s">
        <v>7332</v>
      </c>
    </row>
    <row r="6797" spans="1:17" x14ac:dyDescent="0.25">
      <c r="A6797" t="s">
        <v>13421</v>
      </c>
      <c r="B6797" t="s">
        <v>28</v>
      </c>
      <c r="C6797">
        <v>1</v>
      </c>
      <c r="D6797" t="s">
        <v>18</v>
      </c>
      <c r="E6797" t="s">
        <v>42</v>
      </c>
      <c r="F6797" s="1">
        <v>0.70833333333333337</v>
      </c>
      <c r="G6797" t="s">
        <v>9167</v>
      </c>
      <c r="H6797" t="s">
        <v>13424</v>
      </c>
      <c r="I6797">
        <v>60</v>
      </c>
      <c r="J6797">
        <v>135</v>
      </c>
      <c r="K6797" s="4">
        <v>1.1111100111111E+24</v>
      </c>
      <c r="L6797" t="s">
        <v>13423</v>
      </c>
      <c r="M6797" t="s">
        <v>24</v>
      </c>
      <c r="N6797" t="s">
        <v>9342</v>
      </c>
      <c r="O6797" t="s">
        <v>66</v>
      </c>
      <c r="P6797" t="s">
        <v>20</v>
      </c>
      <c r="Q6797" t="s">
        <v>7333</v>
      </c>
    </row>
    <row r="6798" spans="1:17" x14ac:dyDescent="0.25">
      <c r="A6798" t="s">
        <v>13421</v>
      </c>
      <c r="B6798" t="s">
        <v>44</v>
      </c>
      <c r="C6798">
        <v>1</v>
      </c>
      <c r="D6798" t="s">
        <v>18</v>
      </c>
      <c r="E6798" t="s">
        <v>42</v>
      </c>
      <c r="F6798" s="1">
        <v>0.45833333333333331</v>
      </c>
      <c r="G6798" t="s">
        <v>9159</v>
      </c>
      <c r="H6798" t="s">
        <v>13425</v>
      </c>
      <c r="I6798">
        <v>60</v>
      </c>
      <c r="J6798">
        <v>22</v>
      </c>
      <c r="K6798" s="4">
        <v>1.111100111111E+23</v>
      </c>
      <c r="L6798" t="s">
        <v>13423</v>
      </c>
      <c r="M6798" t="s">
        <v>24</v>
      </c>
      <c r="N6798" t="s">
        <v>9342</v>
      </c>
      <c r="O6798" t="s">
        <v>66</v>
      </c>
      <c r="P6798" t="s">
        <v>45</v>
      </c>
      <c r="Q6798" t="s">
        <v>7334</v>
      </c>
    </row>
    <row r="6799" spans="1:17" x14ac:dyDescent="0.25">
      <c r="A6799" t="s">
        <v>13421</v>
      </c>
      <c r="B6799" t="s">
        <v>44</v>
      </c>
      <c r="C6799">
        <v>2</v>
      </c>
      <c r="D6799" t="s">
        <v>18</v>
      </c>
      <c r="E6799" t="s">
        <v>29</v>
      </c>
      <c r="F6799" s="1">
        <v>0.66666666666666663</v>
      </c>
      <c r="G6799" t="s">
        <v>9358</v>
      </c>
      <c r="H6799" t="s">
        <v>13425</v>
      </c>
      <c r="I6799">
        <v>60</v>
      </c>
      <c r="J6799">
        <v>22</v>
      </c>
      <c r="K6799" s="4">
        <v>1.111100111111E+23</v>
      </c>
      <c r="L6799" t="s">
        <v>13423</v>
      </c>
      <c r="M6799" t="s">
        <v>24</v>
      </c>
      <c r="N6799" t="s">
        <v>9342</v>
      </c>
      <c r="O6799" t="s">
        <v>66</v>
      </c>
      <c r="P6799" t="s">
        <v>45</v>
      </c>
      <c r="Q6799" t="s">
        <v>7335</v>
      </c>
    </row>
    <row r="6800" spans="1:17" x14ac:dyDescent="0.25">
      <c r="A6800" t="s">
        <v>13421</v>
      </c>
      <c r="B6800" t="s">
        <v>44</v>
      </c>
      <c r="C6800">
        <v>3</v>
      </c>
      <c r="D6800" t="s">
        <v>18</v>
      </c>
      <c r="E6800" t="s">
        <v>33</v>
      </c>
      <c r="F6800" s="1">
        <v>0.54166666666666663</v>
      </c>
      <c r="G6800" t="s">
        <v>9301</v>
      </c>
      <c r="H6800" t="s">
        <v>13425</v>
      </c>
      <c r="I6800">
        <v>60</v>
      </c>
      <c r="J6800">
        <v>17</v>
      </c>
      <c r="K6800" s="4">
        <v>1.111100111111E+23</v>
      </c>
      <c r="L6800" t="s">
        <v>13423</v>
      </c>
      <c r="M6800" t="s">
        <v>24</v>
      </c>
      <c r="N6800" t="s">
        <v>9342</v>
      </c>
      <c r="O6800" t="s">
        <v>66</v>
      </c>
      <c r="P6800" t="s">
        <v>45</v>
      </c>
      <c r="Q6800" t="s">
        <v>7336</v>
      </c>
    </row>
    <row r="6801" spans="1:17" x14ac:dyDescent="0.25">
      <c r="A6801" t="s">
        <v>13421</v>
      </c>
      <c r="B6801" t="s">
        <v>44</v>
      </c>
      <c r="C6801">
        <v>4</v>
      </c>
      <c r="D6801" t="s">
        <v>18</v>
      </c>
      <c r="E6801" t="s">
        <v>42</v>
      </c>
      <c r="F6801" s="1">
        <v>0.75</v>
      </c>
      <c r="G6801" t="s">
        <v>9302</v>
      </c>
      <c r="H6801" t="s">
        <v>13426</v>
      </c>
      <c r="I6801">
        <v>60</v>
      </c>
      <c r="J6801">
        <v>22</v>
      </c>
      <c r="K6801" s="4">
        <v>1.111100111111E+23</v>
      </c>
      <c r="L6801" t="s">
        <v>13423</v>
      </c>
      <c r="M6801" t="s">
        <v>24</v>
      </c>
      <c r="N6801" t="s">
        <v>9342</v>
      </c>
      <c r="O6801" t="s">
        <v>66</v>
      </c>
      <c r="P6801" t="s">
        <v>45</v>
      </c>
      <c r="Q6801" t="s">
        <v>7337</v>
      </c>
    </row>
    <row r="6802" spans="1:17" x14ac:dyDescent="0.25">
      <c r="A6802" t="s">
        <v>13421</v>
      </c>
      <c r="B6802" t="s">
        <v>44</v>
      </c>
      <c r="C6802">
        <v>5</v>
      </c>
      <c r="D6802" t="s">
        <v>18</v>
      </c>
      <c r="E6802" t="s">
        <v>37</v>
      </c>
      <c r="F6802" s="1">
        <v>0.5</v>
      </c>
      <c r="G6802" t="s">
        <v>9228</v>
      </c>
      <c r="H6802" t="s">
        <v>13425</v>
      </c>
      <c r="I6802">
        <v>60</v>
      </c>
      <c r="J6802">
        <v>22</v>
      </c>
      <c r="K6802" s="4">
        <v>1.111100111111E+23</v>
      </c>
      <c r="L6802" t="s">
        <v>13423</v>
      </c>
      <c r="M6802" t="s">
        <v>24</v>
      </c>
      <c r="N6802" t="s">
        <v>9342</v>
      </c>
      <c r="O6802" t="s">
        <v>66</v>
      </c>
      <c r="P6802" t="s">
        <v>45</v>
      </c>
      <c r="Q6802" t="s">
        <v>7338</v>
      </c>
    </row>
    <row r="6803" spans="1:17" x14ac:dyDescent="0.25">
      <c r="A6803" t="s">
        <v>13427</v>
      </c>
      <c r="B6803" t="s">
        <v>17</v>
      </c>
      <c r="C6803">
        <v>1</v>
      </c>
      <c r="D6803" t="s">
        <v>18</v>
      </c>
      <c r="E6803" t="s">
        <v>33</v>
      </c>
      <c r="F6803" s="1">
        <v>0.45833333333333331</v>
      </c>
      <c r="G6803" t="s">
        <v>9239</v>
      </c>
      <c r="H6803" t="s">
        <v>7339</v>
      </c>
      <c r="I6803">
        <v>60</v>
      </c>
      <c r="J6803">
        <v>126</v>
      </c>
      <c r="K6803" s="4">
        <v>1.1111100111111E+24</v>
      </c>
      <c r="L6803" t="s">
        <v>13428</v>
      </c>
      <c r="M6803" t="s">
        <v>24</v>
      </c>
      <c r="N6803" t="s">
        <v>9342</v>
      </c>
      <c r="O6803" t="s">
        <v>66</v>
      </c>
      <c r="P6803" t="s">
        <v>20</v>
      </c>
      <c r="Q6803" t="s">
        <v>7340</v>
      </c>
    </row>
    <row r="6804" spans="1:17" x14ac:dyDescent="0.25">
      <c r="A6804" t="s">
        <v>13427</v>
      </c>
      <c r="B6804" t="s">
        <v>28</v>
      </c>
      <c r="C6804">
        <v>1</v>
      </c>
      <c r="D6804" t="s">
        <v>18</v>
      </c>
      <c r="E6804" t="s">
        <v>42</v>
      </c>
      <c r="F6804" s="1">
        <v>0.54166666666666663</v>
      </c>
      <c r="G6804" t="s">
        <v>9134</v>
      </c>
      <c r="H6804" t="s">
        <v>7339</v>
      </c>
      <c r="I6804">
        <v>60</v>
      </c>
      <c r="J6804">
        <v>130</v>
      </c>
      <c r="K6804" s="4">
        <v>1.111100111111E+23</v>
      </c>
      <c r="L6804" t="s">
        <v>13428</v>
      </c>
      <c r="M6804" t="s">
        <v>24</v>
      </c>
      <c r="N6804" t="s">
        <v>9342</v>
      </c>
      <c r="O6804" t="s">
        <v>66</v>
      </c>
      <c r="P6804" t="s">
        <v>20</v>
      </c>
      <c r="Q6804" t="s">
        <v>7341</v>
      </c>
    </row>
    <row r="6805" spans="1:17" x14ac:dyDescent="0.25">
      <c r="A6805" t="s">
        <v>13427</v>
      </c>
      <c r="B6805" t="s">
        <v>44</v>
      </c>
      <c r="C6805">
        <v>1</v>
      </c>
      <c r="D6805" t="s">
        <v>18</v>
      </c>
      <c r="E6805" t="s">
        <v>19</v>
      </c>
      <c r="F6805" s="1">
        <v>0.58333333333333337</v>
      </c>
      <c r="G6805" t="s">
        <v>9220</v>
      </c>
      <c r="H6805" t="s">
        <v>13429</v>
      </c>
      <c r="I6805">
        <v>60</v>
      </c>
      <c r="J6805">
        <v>25</v>
      </c>
      <c r="K6805" s="4">
        <v>1.111100111111E+23</v>
      </c>
      <c r="L6805" t="s">
        <v>13428</v>
      </c>
      <c r="M6805" t="s">
        <v>24</v>
      </c>
      <c r="N6805" t="s">
        <v>9342</v>
      </c>
      <c r="O6805" t="s">
        <v>66</v>
      </c>
      <c r="P6805" t="s">
        <v>45</v>
      </c>
      <c r="Q6805" t="s">
        <v>7342</v>
      </c>
    </row>
    <row r="6806" spans="1:17" x14ac:dyDescent="0.25">
      <c r="A6806" t="s">
        <v>13427</v>
      </c>
      <c r="B6806" t="s">
        <v>44</v>
      </c>
      <c r="C6806">
        <v>2</v>
      </c>
      <c r="D6806" t="s">
        <v>18</v>
      </c>
      <c r="E6806" t="s">
        <v>29</v>
      </c>
      <c r="F6806" s="1">
        <v>0.54166666666666663</v>
      </c>
      <c r="G6806" t="s">
        <v>9302</v>
      </c>
      <c r="H6806" t="s">
        <v>13429</v>
      </c>
      <c r="I6806">
        <v>60</v>
      </c>
      <c r="J6806">
        <v>25</v>
      </c>
      <c r="K6806" s="4">
        <v>1.111100111111E+23</v>
      </c>
      <c r="L6806" t="s">
        <v>13428</v>
      </c>
      <c r="M6806" t="s">
        <v>24</v>
      </c>
      <c r="N6806" t="s">
        <v>9342</v>
      </c>
      <c r="O6806" t="s">
        <v>66</v>
      </c>
      <c r="P6806" t="s">
        <v>45</v>
      </c>
      <c r="Q6806" t="s">
        <v>7343</v>
      </c>
    </row>
    <row r="6807" spans="1:17" x14ac:dyDescent="0.25">
      <c r="A6807" t="s">
        <v>13427</v>
      </c>
      <c r="B6807" t="s">
        <v>44</v>
      </c>
      <c r="C6807">
        <v>3</v>
      </c>
      <c r="D6807" t="s">
        <v>18</v>
      </c>
      <c r="E6807" t="s">
        <v>29</v>
      </c>
      <c r="F6807" s="1">
        <v>0.58333333333333337</v>
      </c>
      <c r="G6807" t="s">
        <v>9176</v>
      </c>
      <c r="H6807" t="s">
        <v>7339</v>
      </c>
      <c r="I6807">
        <v>60</v>
      </c>
      <c r="J6807">
        <v>25</v>
      </c>
      <c r="K6807" s="4">
        <v>1.111100111111E+23</v>
      </c>
      <c r="L6807" t="s">
        <v>13428</v>
      </c>
      <c r="M6807" t="s">
        <v>24</v>
      </c>
      <c r="N6807" t="s">
        <v>9342</v>
      </c>
      <c r="O6807" t="s">
        <v>66</v>
      </c>
      <c r="P6807" t="s">
        <v>45</v>
      </c>
      <c r="Q6807" t="s">
        <v>7344</v>
      </c>
    </row>
    <row r="6808" spans="1:17" x14ac:dyDescent="0.25">
      <c r="A6808" t="s">
        <v>13427</v>
      </c>
      <c r="B6808" t="s">
        <v>44</v>
      </c>
      <c r="C6808">
        <v>4</v>
      </c>
      <c r="D6808" t="s">
        <v>18</v>
      </c>
      <c r="E6808" t="s">
        <v>33</v>
      </c>
      <c r="F6808" s="1">
        <v>0.66666666666666663</v>
      </c>
      <c r="G6808" t="s">
        <v>9201</v>
      </c>
      <c r="H6808" t="s">
        <v>13429</v>
      </c>
      <c r="I6808">
        <v>60</v>
      </c>
      <c r="J6808">
        <v>25</v>
      </c>
      <c r="K6808" s="4">
        <v>1.111100111111E+23</v>
      </c>
      <c r="L6808" t="s">
        <v>13428</v>
      </c>
      <c r="M6808" t="s">
        <v>24</v>
      </c>
      <c r="N6808" t="s">
        <v>9342</v>
      </c>
      <c r="O6808" t="s">
        <v>66</v>
      </c>
      <c r="P6808" t="s">
        <v>45</v>
      </c>
      <c r="Q6808" t="s">
        <v>7345</v>
      </c>
    </row>
    <row r="6809" spans="1:17" x14ac:dyDescent="0.25">
      <c r="A6809" t="s">
        <v>13427</v>
      </c>
      <c r="B6809" t="s">
        <v>44</v>
      </c>
      <c r="C6809">
        <v>5</v>
      </c>
      <c r="D6809" t="s">
        <v>18</v>
      </c>
      <c r="E6809" t="s">
        <v>37</v>
      </c>
      <c r="F6809" s="1">
        <v>0.66666666666666663</v>
      </c>
      <c r="G6809" t="s">
        <v>158</v>
      </c>
      <c r="H6809" t="s">
        <v>13429</v>
      </c>
      <c r="I6809">
        <v>60</v>
      </c>
      <c r="J6809">
        <v>23</v>
      </c>
      <c r="K6809" s="4">
        <v>1.111100111111E+23</v>
      </c>
      <c r="L6809" t="s">
        <v>13428</v>
      </c>
      <c r="M6809" t="s">
        <v>24</v>
      </c>
      <c r="N6809" t="s">
        <v>9342</v>
      </c>
      <c r="O6809" t="s">
        <v>66</v>
      </c>
      <c r="P6809" t="s">
        <v>45</v>
      </c>
      <c r="Q6809" t="s">
        <v>7346</v>
      </c>
    </row>
    <row r="6810" spans="1:17" x14ac:dyDescent="0.25">
      <c r="A6810" t="s">
        <v>13430</v>
      </c>
      <c r="B6810" t="s">
        <v>17</v>
      </c>
      <c r="C6810">
        <v>1</v>
      </c>
      <c r="D6810" t="s">
        <v>18</v>
      </c>
      <c r="E6810" t="s">
        <v>19</v>
      </c>
      <c r="F6810" s="1">
        <v>0.70833333333333337</v>
      </c>
      <c r="G6810" t="s">
        <v>9242</v>
      </c>
      <c r="H6810" t="s">
        <v>1808</v>
      </c>
      <c r="I6810">
        <v>60</v>
      </c>
      <c r="J6810">
        <v>46</v>
      </c>
      <c r="K6810" s="4">
        <v>1.1111100111111E+24</v>
      </c>
      <c r="L6810" t="s">
        <v>38</v>
      </c>
      <c r="M6810" t="s">
        <v>24</v>
      </c>
      <c r="N6810" t="s">
        <v>9342</v>
      </c>
      <c r="O6810" t="s">
        <v>66</v>
      </c>
      <c r="P6810" t="s">
        <v>20</v>
      </c>
      <c r="Q6810" t="s">
        <v>7347</v>
      </c>
    </row>
    <row r="6811" spans="1:17" x14ac:dyDescent="0.25">
      <c r="A6811" t="s">
        <v>13430</v>
      </c>
      <c r="B6811" t="s">
        <v>28</v>
      </c>
      <c r="C6811">
        <v>1</v>
      </c>
      <c r="D6811" t="s">
        <v>18</v>
      </c>
      <c r="E6811" t="s">
        <v>33</v>
      </c>
      <c r="F6811" s="1">
        <v>0.70833333333333337</v>
      </c>
      <c r="G6811" t="s">
        <v>9242</v>
      </c>
      <c r="H6811" t="s">
        <v>1808</v>
      </c>
      <c r="I6811">
        <v>60</v>
      </c>
      <c r="J6811">
        <v>46</v>
      </c>
      <c r="K6811" s="4">
        <v>1.1111100111111E+24</v>
      </c>
      <c r="L6811" t="s">
        <v>38</v>
      </c>
      <c r="M6811" t="s">
        <v>24</v>
      </c>
      <c r="N6811" t="s">
        <v>9342</v>
      </c>
      <c r="O6811" t="s">
        <v>66</v>
      </c>
      <c r="P6811" t="s">
        <v>20</v>
      </c>
      <c r="Q6811" t="s">
        <v>7348</v>
      </c>
    </row>
    <row r="6812" spans="1:17" x14ac:dyDescent="0.25">
      <c r="A6812" t="s">
        <v>13430</v>
      </c>
      <c r="B6812" t="s">
        <v>44</v>
      </c>
      <c r="C6812">
        <v>1</v>
      </c>
      <c r="D6812" t="s">
        <v>18</v>
      </c>
      <c r="E6812" t="s">
        <v>19</v>
      </c>
      <c r="F6812" s="1">
        <v>0.75</v>
      </c>
      <c r="G6812" t="s">
        <v>9227</v>
      </c>
      <c r="H6812" t="s">
        <v>10468</v>
      </c>
      <c r="I6812">
        <v>60</v>
      </c>
      <c r="J6812">
        <v>20</v>
      </c>
      <c r="K6812" s="4">
        <v>1.111100111111E+23</v>
      </c>
      <c r="L6812" t="s">
        <v>38</v>
      </c>
      <c r="M6812" t="s">
        <v>24</v>
      </c>
      <c r="N6812" t="s">
        <v>9342</v>
      </c>
      <c r="O6812" t="s">
        <v>66</v>
      </c>
      <c r="P6812" t="s">
        <v>45</v>
      </c>
      <c r="Q6812" t="s">
        <v>7349</v>
      </c>
    </row>
    <row r="6813" spans="1:17" x14ac:dyDescent="0.25">
      <c r="A6813" t="s">
        <v>13430</v>
      </c>
      <c r="B6813" t="s">
        <v>44</v>
      </c>
      <c r="C6813">
        <v>2</v>
      </c>
      <c r="D6813" t="s">
        <v>18</v>
      </c>
      <c r="E6813" t="s">
        <v>33</v>
      </c>
      <c r="F6813" s="1">
        <v>0.75</v>
      </c>
      <c r="G6813" t="s">
        <v>9295</v>
      </c>
      <c r="H6813" t="s">
        <v>10469</v>
      </c>
      <c r="I6813">
        <v>60</v>
      </c>
      <c r="J6813">
        <v>17</v>
      </c>
      <c r="K6813" s="4">
        <v>1.111100111111E+23</v>
      </c>
      <c r="L6813" t="s">
        <v>38</v>
      </c>
      <c r="M6813" t="s">
        <v>24</v>
      </c>
      <c r="N6813" t="s">
        <v>9342</v>
      </c>
      <c r="O6813" t="s">
        <v>66</v>
      </c>
      <c r="P6813" t="s">
        <v>45</v>
      </c>
      <c r="Q6813" t="s">
        <v>7350</v>
      </c>
    </row>
    <row r="6814" spans="1:17" x14ac:dyDescent="0.25">
      <c r="A6814" t="s">
        <v>13431</v>
      </c>
      <c r="B6814" t="s">
        <v>17</v>
      </c>
      <c r="C6814">
        <v>1</v>
      </c>
      <c r="D6814" t="s">
        <v>18</v>
      </c>
      <c r="E6814" t="s">
        <v>19</v>
      </c>
      <c r="F6814" s="1">
        <v>0.66666666666666663</v>
      </c>
      <c r="G6814" t="s">
        <v>9142</v>
      </c>
      <c r="H6814" t="s">
        <v>5696</v>
      </c>
      <c r="I6814">
        <v>60</v>
      </c>
      <c r="J6814">
        <v>155</v>
      </c>
      <c r="K6814" s="4">
        <v>1.11110100010111E+44</v>
      </c>
      <c r="L6814" t="s">
        <v>13432</v>
      </c>
      <c r="M6814" t="s">
        <v>24</v>
      </c>
      <c r="N6814" t="s">
        <v>9342</v>
      </c>
      <c r="O6814" t="s">
        <v>25</v>
      </c>
      <c r="P6814" t="s">
        <v>20</v>
      </c>
      <c r="Q6814" t="s">
        <v>7351</v>
      </c>
    </row>
    <row r="6815" spans="1:17" x14ac:dyDescent="0.25">
      <c r="A6815" t="s">
        <v>13431</v>
      </c>
      <c r="B6815" t="s">
        <v>28</v>
      </c>
      <c r="C6815">
        <v>1</v>
      </c>
      <c r="D6815" t="s">
        <v>18</v>
      </c>
      <c r="E6815" t="s">
        <v>33</v>
      </c>
      <c r="F6815" s="1">
        <v>0.70833333333333337</v>
      </c>
      <c r="G6815" t="s">
        <v>9174</v>
      </c>
      <c r="H6815" t="s">
        <v>5696</v>
      </c>
      <c r="I6815">
        <v>60</v>
      </c>
      <c r="J6815">
        <v>155</v>
      </c>
      <c r="K6815" s="4">
        <v>1.1111110001111099E+44</v>
      </c>
      <c r="L6815" t="s">
        <v>13432</v>
      </c>
      <c r="M6815" t="s">
        <v>24</v>
      </c>
      <c r="N6815" t="s">
        <v>9342</v>
      </c>
      <c r="O6815" t="s">
        <v>25</v>
      </c>
      <c r="P6815" t="s">
        <v>20</v>
      </c>
      <c r="Q6815" t="s">
        <v>7352</v>
      </c>
    </row>
    <row r="6816" spans="1:17" x14ac:dyDescent="0.25">
      <c r="A6816" t="s">
        <v>13431</v>
      </c>
      <c r="B6816" t="s">
        <v>36</v>
      </c>
      <c r="C6816">
        <v>1</v>
      </c>
      <c r="D6816" t="s">
        <v>18</v>
      </c>
      <c r="E6816" t="s">
        <v>19</v>
      </c>
      <c r="F6816" s="1">
        <v>0.66666666666666663</v>
      </c>
      <c r="G6816" t="s">
        <v>13433</v>
      </c>
      <c r="H6816" t="s">
        <v>5696</v>
      </c>
      <c r="I6816">
        <v>60</v>
      </c>
      <c r="J6816">
        <v>155</v>
      </c>
      <c r="K6816" s="4">
        <v>9.9999999999999995E+32</v>
      </c>
      <c r="L6816" t="s">
        <v>13432</v>
      </c>
      <c r="M6816" t="s">
        <v>24</v>
      </c>
      <c r="N6816" t="s">
        <v>9342</v>
      </c>
      <c r="O6816" t="s">
        <v>25</v>
      </c>
      <c r="P6816" t="s">
        <v>39</v>
      </c>
      <c r="Q6816" t="s">
        <v>7353</v>
      </c>
    </row>
    <row r="6817" spans="1:17" x14ac:dyDescent="0.25">
      <c r="A6817" t="s">
        <v>13431</v>
      </c>
      <c r="B6817" t="s">
        <v>44</v>
      </c>
      <c r="C6817">
        <v>1</v>
      </c>
      <c r="D6817" t="s">
        <v>18</v>
      </c>
      <c r="E6817" t="s">
        <v>19</v>
      </c>
      <c r="F6817" s="1">
        <v>0.5</v>
      </c>
      <c r="G6817" t="s">
        <v>9168</v>
      </c>
      <c r="H6817" t="s">
        <v>7354</v>
      </c>
      <c r="I6817">
        <v>60</v>
      </c>
      <c r="J6817">
        <v>26</v>
      </c>
      <c r="K6817" s="4">
        <v>1.1110100011111E+43</v>
      </c>
      <c r="L6817" t="s">
        <v>13432</v>
      </c>
      <c r="M6817" t="s">
        <v>24</v>
      </c>
      <c r="N6817" t="s">
        <v>9342</v>
      </c>
      <c r="O6817" t="s">
        <v>25</v>
      </c>
      <c r="P6817" t="s">
        <v>45</v>
      </c>
      <c r="Q6817" t="s">
        <v>7355</v>
      </c>
    </row>
    <row r="6818" spans="1:17" x14ac:dyDescent="0.25">
      <c r="A6818" t="s">
        <v>13431</v>
      </c>
      <c r="B6818" t="s">
        <v>44</v>
      </c>
      <c r="C6818">
        <v>2</v>
      </c>
      <c r="D6818" t="s">
        <v>18</v>
      </c>
      <c r="E6818" t="s">
        <v>29</v>
      </c>
      <c r="F6818" s="1">
        <v>0.66666666666666663</v>
      </c>
      <c r="G6818" t="s">
        <v>9168</v>
      </c>
      <c r="H6818" t="s">
        <v>7354</v>
      </c>
      <c r="I6818">
        <v>60</v>
      </c>
      <c r="J6818">
        <v>26</v>
      </c>
      <c r="K6818" s="4">
        <v>1.1110100011111E+43</v>
      </c>
      <c r="L6818" t="s">
        <v>13432</v>
      </c>
      <c r="M6818" t="s">
        <v>24</v>
      </c>
      <c r="N6818" t="s">
        <v>9342</v>
      </c>
      <c r="O6818" t="s">
        <v>25</v>
      </c>
      <c r="P6818" t="s">
        <v>45</v>
      </c>
      <c r="Q6818" t="s">
        <v>7356</v>
      </c>
    </row>
    <row r="6819" spans="1:17" x14ac:dyDescent="0.25">
      <c r="A6819" t="s">
        <v>13431</v>
      </c>
      <c r="B6819" t="s">
        <v>44</v>
      </c>
      <c r="C6819">
        <v>3</v>
      </c>
      <c r="D6819" t="s">
        <v>18</v>
      </c>
      <c r="E6819" t="s">
        <v>42</v>
      </c>
      <c r="F6819" s="1">
        <v>0.375</v>
      </c>
      <c r="G6819" t="s">
        <v>9302</v>
      </c>
      <c r="H6819" t="s">
        <v>7354</v>
      </c>
      <c r="I6819">
        <v>60</v>
      </c>
      <c r="J6819">
        <v>26</v>
      </c>
      <c r="K6819" s="4">
        <v>1.1111100011111E+43</v>
      </c>
      <c r="L6819" t="s">
        <v>13432</v>
      </c>
      <c r="M6819" t="s">
        <v>24</v>
      </c>
      <c r="N6819" t="s">
        <v>9342</v>
      </c>
      <c r="O6819" t="s">
        <v>25</v>
      </c>
      <c r="P6819" t="s">
        <v>45</v>
      </c>
      <c r="Q6819" t="s">
        <v>7357</v>
      </c>
    </row>
    <row r="6820" spans="1:17" x14ac:dyDescent="0.25">
      <c r="A6820" t="s">
        <v>13431</v>
      </c>
      <c r="B6820" t="s">
        <v>44</v>
      </c>
      <c r="C6820">
        <v>4</v>
      </c>
      <c r="D6820" t="s">
        <v>18</v>
      </c>
      <c r="E6820" t="s">
        <v>42</v>
      </c>
      <c r="F6820" s="1">
        <v>0.58333333333333337</v>
      </c>
      <c r="G6820" t="s">
        <v>9168</v>
      </c>
      <c r="H6820" t="s">
        <v>7354</v>
      </c>
      <c r="I6820">
        <v>60</v>
      </c>
      <c r="J6820">
        <v>26</v>
      </c>
      <c r="K6820" s="4">
        <v>1.1111100011111E+43</v>
      </c>
      <c r="L6820" t="s">
        <v>13432</v>
      </c>
      <c r="M6820" t="s">
        <v>24</v>
      </c>
      <c r="N6820" t="s">
        <v>9342</v>
      </c>
      <c r="O6820" t="s">
        <v>25</v>
      </c>
      <c r="P6820" t="s">
        <v>45</v>
      </c>
      <c r="Q6820" t="s">
        <v>7358</v>
      </c>
    </row>
    <row r="6821" spans="1:17" x14ac:dyDescent="0.25">
      <c r="A6821" t="s">
        <v>13431</v>
      </c>
      <c r="B6821" t="s">
        <v>44</v>
      </c>
      <c r="C6821">
        <v>5</v>
      </c>
      <c r="D6821" t="s">
        <v>18</v>
      </c>
      <c r="E6821" t="s">
        <v>42</v>
      </c>
      <c r="F6821" s="1">
        <v>0.66666666666666663</v>
      </c>
      <c r="G6821" t="s">
        <v>9168</v>
      </c>
      <c r="H6821" t="s">
        <v>7354</v>
      </c>
      <c r="I6821">
        <v>60</v>
      </c>
      <c r="J6821">
        <v>24</v>
      </c>
      <c r="K6821" s="4">
        <v>1.1111100011111E+43</v>
      </c>
      <c r="L6821" t="s">
        <v>13432</v>
      </c>
      <c r="M6821" t="s">
        <v>24</v>
      </c>
      <c r="N6821" t="s">
        <v>9342</v>
      </c>
      <c r="O6821" t="s">
        <v>25</v>
      </c>
      <c r="P6821" t="s">
        <v>45</v>
      </c>
      <c r="Q6821" t="s">
        <v>7359</v>
      </c>
    </row>
    <row r="6822" spans="1:17" x14ac:dyDescent="0.25">
      <c r="A6822" t="s">
        <v>13431</v>
      </c>
      <c r="B6822" t="s">
        <v>44</v>
      </c>
      <c r="C6822">
        <v>6</v>
      </c>
      <c r="D6822" t="s">
        <v>18</v>
      </c>
      <c r="E6822" t="s">
        <v>37</v>
      </c>
      <c r="F6822" s="1">
        <v>0.375</v>
      </c>
      <c r="G6822" t="s">
        <v>9302</v>
      </c>
      <c r="H6822" t="s">
        <v>5696</v>
      </c>
      <c r="I6822">
        <v>60</v>
      </c>
      <c r="J6822">
        <v>26</v>
      </c>
      <c r="K6822" s="4">
        <v>1.1101100011111E+43</v>
      </c>
      <c r="L6822" t="s">
        <v>13432</v>
      </c>
      <c r="M6822" t="s">
        <v>24</v>
      </c>
      <c r="N6822" t="s">
        <v>9342</v>
      </c>
      <c r="O6822" t="s">
        <v>25</v>
      </c>
      <c r="P6822" t="s">
        <v>45</v>
      </c>
      <c r="Q6822" t="s">
        <v>7360</v>
      </c>
    </row>
    <row r="6823" spans="1:17" x14ac:dyDescent="0.25">
      <c r="A6823" t="s">
        <v>13434</v>
      </c>
      <c r="B6823" t="s">
        <v>17</v>
      </c>
      <c r="C6823">
        <v>1</v>
      </c>
      <c r="D6823" t="s">
        <v>18</v>
      </c>
      <c r="E6823" t="s">
        <v>19</v>
      </c>
      <c r="F6823" s="1">
        <v>0.58333333333333337</v>
      </c>
      <c r="G6823" t="s">
        <v>9242</v>
      </c>
      <c r="H6823" t="s">
        <v>7361</v>
      </c>
      <c r="I6823">
        <v>60</v>
      </c>
      <c r="J6823">
        <v>17</v>
      </c>
      <c r="K6823" s="4">
        <v>1.1111010001111099E+44</v>
      </c>
      <c r="L6823" t="s">
        <v>13435</v>
      </c>
      <c r="M6823" t="s">
        <v>24</v>
      </c>
      <c r="N6823" t="s">
        <v>9286</v>
      </c>
      <c r="O6823" t="s">
        <v>25</v>
      </c>
      <c r="P6823" t="s">
        <v>20</v>
      </c>
      <c r="Q6823" t="s">
        <v>7362</v>
      </c>
    </row>
    <row r="6824" spans="1:17" x14ac:dyDescent="0.25">
      <c r="A6824" t="s">
        <v>13434</v>
      </c>
      <c r="B6824" t="s">
        <v>28</v>
      </c>
      <c r="C6824">
        <v>1</v>
      </c>
      <c r="D6824" t="s">
        <v>18</v>
      </c>
      <c r="E6824" t="s">
        <v>42</v>
      </c>
      <c r="F6824" s="1">
        <v>0.41666666666666669</v>
      </c>
      <c r="G6824" t="s">
        <v>9358</v>
      </c>
      <c r="H6824" t="s">
        <v>7361</v>
      </c>
      <c r="I6824">
        <v>60</v>
      </c>
      <c r="J6824">
        <v>17</v>
      </c>
      <c r="K6824" s="4">
        <v>1.1111110001111099E+44</v>
      </c>
      <c r="L6824" t="s">
        <v>13435</v>
      </c>
      <c r="M6824" t="s">
        <v>24</v>
      </c>
      <c r="N6824" t="s">
        <v>9286</v>
      </c>
      <c r="O6824" t="s">
        <v>25</v>
      </c>
      <c r="P6824" t="s">
        <v>20</v>
      </c>
      <c r="Q6824" t="s">
        <v>7363</v>
      </c>
    </row>
    <row r="6825" spans="1:17" x14ac:dyDescent="0.25">
      <c r="A6825" t="s">
        <v>13434</v>
      </c>
      <c r="B6825" t="s">
        <v>44</v>
      </c>
      <c r="C6825">
        <v>2</v>
      </c>
      <c r="D6825" t="s">
        <v>18</v>
      </c>
      <c r="E6825" t="s">
        <v>33</v>
      </c>
      <c r="F6825" s="1">
        <v>0.41666666666666669</v>
      </c>
      <c r="G6825" t="s">
        <v>9168</v>
      </c>
      <c r="H6825" t="s">
        <v>7361</v>
      </c>
      <c r="I6825">
        <v>60</v>
      </c>
      <c r="J6825">
        <v>7</v>
      </c>
      <c r="K6825" s="4">
        <v>1.1111100011111E+43</v>
      </c>
      <c r="L6825" t="s">
        <v>13435</v>
      </c>
      <c r="M6825" t="s">
        <v>24</v>
      </c>
      <c r="N6825" t="s">
        <v>9286</v>
      </c>
      <c r="O6825" t="s">
        <v>25</v>
      </c>
      <c r="P6825" t="s">
        <v>45</v>
      </c>
      <c r="Q6825" t="s">
        <v>7364</v>
      </c>
    </row>
    <row r="6826" spans="1:17" x14ac:dyDescent="0.25">
      <c r="A6826" t="s">
        <v>13434</v>
      </c>
      <c r="B6826" t="s">
        <v>44</v>
      </c>
      <c r="C6826">
        <v>4</v>
      </c>
      <c r="D6826" t="s">
        <v>18</v>
      </c>
      <c r="E6826" t="s">
        <v>33</v>
      </c>
      <c r="F6826" s="1">
        <v>0.5</v>
      </c>
      <c r="G6826" t="s">
        <v>9145</v>
      </c>
      <c r="H6826" t="s">
        <v>7361</v>
      </c>
      <c r="I6826">
        <v>60</v>
      </c>
      <c r="J6826">
        <v>10</v>
      </c>
      <c r="K6826" s="4">
        <v>1.1111100011111E+43</v>
      </c>
      <c r="L6826" t="s">
        <v>13435</v>
      </c>
      <c r="M6826" t="s">
        <v>24</v>
      </c>
      <c r="N6826" t="s">
        <v>9286</v>
      </c>
      <c r="O6826" t="s">
        <v>25</v>
      </c>
      <c r="P6826" t="s">
        <v>45</v>
      </c>
      <c r="Q6826" t="s">
        <v>7365</v>
      </c>
    </row>
    <row r="6827" spans="1:17" x14ac:dyDescent="0.25">
      <c r="A6827" t="s">
        <v>13436</v>
      </c>
      <c r="B6827" t="s">
        <v>17</v>
      </c>
      <c r="C6827">
        <v>1</v>
      </c>
      <c r="D6827" t="s">
        <v>18</v>
      </c>
      <c r="E6827" t="s">
        <v>33</v>
      </c>
      <c r="F6827" s="1">
        <v>0.41666666666666669</v>
      </c>
      <c r="G6827" t="s">
        <v>9242</v>
      </c>
      <c r="H6827" t="s">
        <v>7324</v>
      </c>
      <c r="I6827">
        <v>60</v>
      </c>
      <c r="J6827">
        <v>46</v>
      </c>
      <c r="K6827" s="4">
        <v>1.1111100111111E+24</v>
      </c>
      <c r="L6827" t="s">
        <v>38</v>
      </c>
      <c r="M6827" t="s">
        <v>24</v>
      </c>
      <c r="N6827" t="s">
        <v>9342</v>
      </c>
      <c r="O6827" t="s">
        <v>66</v>
      </c>
      <c r="P6827" t="s">
        <v>20</v>
      </c>
      <c r="Q6827" t="s">
        <v>7366</v>
      </c>
    </row>
    <row r="6828" spans="1:17" x14ac:dyDescent="0.25">
      <c r="A6828" t="s">
        <v>13436</v>
      </c>
      <c r="B6828" t="s">
        <v>28</v>
      </c>
      <c r="C6828">
        <v>1</v>
      </c>
      <c r="D6828" t="s">
        <v>18</v>
      </c>
      <c r="E6828" t="s">
        <v>29</v>
      </c>
      <c r="F6828" s="1">
        <v>0.54166666666666663</v>
      </c>
      <c r="G6828" t="s">
        <v>9282</v>
      </c>
      <c r="H6828" t="s">
        <v>7324</v>
      </c>
      <c r="I6828">
        <v>120</v>
      </c>
      <c r="J6828">
        <v>45</v>
      </c>
      <c r="K6828" s="4">
        <v>1.1111100111111E+24</v>
      </c>
      <c r="L6828" t="s">
        <v>38</v>
      </c>
      <c r="M6828" t="s">
        <v>24</v>
      </c>
      <c r="N6828" t="s">
        <v>9342</v>
      </c>
      <c r="O6828" t="s">
        <v>66</v>
      </c>
      <c r="P6828" t="s">
        <v>20</v>
      </c>
      <c r="Q6828" t="s">
        <v>7367</v>
      </c>
    </row>
    <row r="6829" spans="1:17" x14ac:dyDescent="0.25">
      <c r="A6829" t="s">
        <v>13437</v>
      </c>
      <c r="B6829" t="s">
        <v>17</v>
      </c>
      <c r="C6829">
        <v>1</v>
      </c>
      <c r="D6829" t="s">
        <v>18</v>
      </c>
      <c r="E6829" t="s">
        <v>19</v>
      </c>
      <c r="F6829" s="1">
        <v>0.58333333333333337</v>
      </c>
      <c r="G6829" t="s">
        <v>9208</v>
      </c>
      <c r="H6829" t="s">
        <v>1808</v>
      </c>
      <c r="I6829">
        <v>60</v>
      </c>
      <c r="J6829">
        <v>23</v>
      </c>
      <c r="K6829" s="4">
        <v>1.1111010001111099E+44</v>
      </c>
      <c r="L6829" t="s">
        <v>13438</v>
      </c>
      <c r="M6829" t="s">
        <v>24</v>
      </c>
      <c r="N6829" t="s">
        <v>9342</v>
      </c>
      <c r="O6829" t="s">
        <v>25</v>
      </c>
      <c r="P6829" t="s">
        <v>20</v>
      </c>
      <c r="Q6829" t="s">
        <v>7368</v>
      </c>
    </row>
    <row r="6830" spans="1:17" x14ac:dyDescent="0.25">
      <c r="A6830" t="s">
        <v>13437</v>
      </c>
      <c r="B6830" t="s">
        <v>28</v>
      </c>
      <c r="C6830">
        <v>1</v>
      </c>
      <c r="D6830" t="s">
        <v>18</v>
      </c>
      <c r="E6830" t="s">
        <v>33</v>
      </c>
      <c r="F6830" s="1">
        <v>0.45833333333333331</v>
      </c>
      <c r="G6830" t="s">
        <v>9210</v>
      </c>
      <c r="H6830" t="s">
        <v>1808</v>
      </c>
      <c r="I6830">
        <v>60</v>
      </c>
      <c r="J6830">
        <v>23</v>
      </c>
      <c r="K6830" s="4">
        <v>1.1111110001111099E+44</v>
      </c>
      <c r="L6830" t="s">
        <v>13438</v>
      </c>
      <c r="M6830" t="s">
        <v>24</v>
      </c>
      <c r="N6830" t="s">
        <v>9342</v>
      </c>
      <c r="O6830" t="s">
        <v>25</v>
      </c>
      <c r="P6830" t="s">
        <v>20</v>
      </c>
      <c r="Q6830" t="s">
        <v>7369</v>
      </c>
    </row>
    <row r="6831" spans="1:17" x14ac:dyDescent="0.25">
      <c r="A6831" t="s">
        <v>13437</v>
      </c>
      <c r="B6831" t="s">
        <v>44</v>
      </c>
      <c r="C6831">
        <v>1</v>
      </c>
      <c r="D6831" t="s">
        <v>18</v>
      </c>
      <c r="E6831" t="s">
        <v>42</v>
      </c>
      <c r="F6831" s="1">
        <v>0.58333333333333337</v>
      </c>
      <c r="G6831" t="s">
        <v>9194</v>
      </c>
      <c r="H6831" t="s">
        <v>38</v>
      </c>
      <c r="I6831">
        <v>60</v>
      </c>
      <c r="J6831">
        <v>23</v>
      </c>
      <c r="K6831" s="4">
        <v>1.1111100011111E+43</v>
      </c>
      <c r="L6831" t="s">
        <v>13438</v>
      </c>
      <c r="M6831" t="s">
        <v>24</v>
      </c>
      <c r="N6831" t="s">
        <v>9342</v>
      </c>
      <c r="O6831" t="s">
        <v>25</v>
      </c>
      <c r="P6831" t="s">
        <v>45</v>
      </c>
      <c r="Q6831" t="s">
        <v>7370</v>
      </c>
    </row>
    <row r="6832" spans="1:17" x14ac:dyDescent="0.25">
      <c r="A6832" t="s">
        <v>13439</v>
      </c>
      <c r="B6832" t="s">
        <v>17</v>
      </c>
      <c r="C6832">
        <v>1</v>
      </c>
      <c r="D6832" t="s">
        <v>18</v>
      </c>
      <c r="E6832" t="s">
        <v>42</v>
      </c>
      <c r="F6832" s="1">
        <v>0.375</v>
      </c>
      <c r="G6832" t="s">
        <v>9220</v>
      </c>
      <c r="H6832" t="s">
        <v>12981</v>
      </c>
      <c r="I6832">
        <v>60</v>
      </c>
      <c r="J6832">
        <v>2</v>
      </c>
      <c r="K6832" s="4">
        <v>1.1111100111111E+24</v>
      </c>
      <c r="L6832" t="s">
        <v>12982</v>
      </c>
      <c r="M6832" t="s">
        <v>24</v>
      </c>
      <c r="N6832" t="s">
        <v>10549</v>
      </c>
      <c r="O6832" t="s">
        <v>66</v>
      </c>
      <c r="P6832" t="s">
        <v>20</v>
      </c>
      <c r="Q6832" t="s">
        <v>7371</v>
      </c>
    </row>
    <row r="6833" spans="1:17" x14ac:dyDescent="0.25">
      <c r="A6833" t="s">
        <v>13439</v>
      </c>
      <c r="B6833" t="s">
        <v>28</v>
      </c>
      <c r="C6833">
        <v>1</v>
      </c>
      <c r="D6833" t="s">
        <v>18</v>
      </c>
      <c r="E6833" t="s">
        <v>29</v>
      </c>
      <c r="F6833" s="1">
        <v>0.625</v>
      </c>
      <c r="G6833" t="s">
        <v>9167</v>
      </c>
      <c r="H6833" t="s">
        <v>12983</v>
      </c>
      <c r="I6833">
        <v>60</v>
      </c>
      <c r="J6833">
        <v>2</v>
      </c>
      <c r="K6833" s="4">
        <v>1.1111100111111E+24</v>
      </c>
      <c r="L6833" t="s">
        <v>12982</v>
      </c>
      <c r="M6833" t="s">
        <v>24</v>
      </c>
      <c r="N6833" t="s">
        <v>10549</v>
      </c>
      <c r="O6833" t="s">
        <v>66</v>
      </c>
      <c r="P6833" t="s">
        <v>20</v>
      </c>
      <c r="Q6833" t="s">
        <v>7372</v>
      </c>
    </row>
    <row r="6834" spans="1:17" x14ac:dyDescent="0.25">
      <c r="A6834" t="s">
        <v>13439</v>
      </c>
      <c r="B6834" t="s">
        <v>32</v>
      </c>
      <c r="C6834">
        <v>1</v>
      </c>
      <c r="D6834" t="s">
        <v>18</v>
      </c>
      <c r="E6834" t="s">
        <v>33</v>
      </c>
      <c r="F6834" s="1">
        <v>0.375</v>
      </c>
      <c r="G6834" t="s">
        <v>9358</v>
      </c>
      <c r="H6834" t="s">
        <v>12984</v>
      </c>
      <c r="I6834">
        <v>60</v>
      </c>
      <c r="J6834">
        <v>2</v>
      </c>
      <c r="K6834" s="4">
        <v>1.1111100111111E+24</v>
      </c>
      <c r="L6834" t="s">
        <v>12982</v>
      </c>
      <c r="M6834" t="s">
        <v>24</v>
      </c>
      <c r="N6834" t="s">
        <v>10549</v>
      </c>
      <c r="O6834" t="s">
        <v>66</v>
      </c>
      <c r="P6834" t="s">
        <v>20</v>
      </c>
      <c r="Q6834" t="s">
        <v>7373</v>
      </c>
    </row>
    <row r="6835" spans="1:17" x14ac:dyDescent="0.25">
      <c r="A6835" t="s">
        <v>13439</v>
      </c>
      <c r="B6835" t="s">
        <v>44</v>
      </c>
      <c r="C6835">
        <v>1</v>
      </c>
      <c r="D6835" t="s">
        <v>18</v>
      </c>
      <c r="E6835" t="s">
        <v>19</v>
      </c>
      <c r="F6835" s="1">
        <v>0.66666666666666663</v>
      </c>
      <c r="G6835" t="s">
        <v>9156</v>
      </c>
      <c r="H6835" t="s">
        <v>38</v>
      </c>
      <c r="I6835">
        <v>60</v>
      </c>
      <c r="J6835">
        <v>0</v>
      </c>
      <c r="K6835" s="4">
        <v>1.111100111111E+23</v>
      </c>
      <c r="L6835" t="s">
        <v>12982</v>
      </c>
      <c r="M6835" t="s">
        <v>24</v>
      </c>
      <c r="N6835" t="s">
        <v>10549</v>
      </c>
      <c r="O6835" t="s">
        <v>66</v>
      </c>
      <c r="P6835" t="s">
        <v>45</v>
      </c>
      <c r="Q6835" t="s">
        <v>7374</v>
      </c>
    </row>
    <row r="6836" spans="1:17" x14ac:dyDescent="0.25">
      <c r="A6836" t="s">
        <v>13439</v>
      </c>
      <c r="B6836" t="s">
        <v>44</v>
      </c>
      <c r="C6836">
        <v>2</v>
      </c>
      <c r="D6836" t="s">
        <v>18</v>
      </c>
      <c r="E6836" t="s">
        <v>33</v>
      </c>
      <c r="F6836" s="1">
        <v>0.45833333333333331</v>
      </c>
      <c r="G6836" t="s">
        <v>10741</v>
      </c>
      <c r="H6836" t="s">
        <v>38</v>
      </c>
      <c r="I6836">
        <v>60</v>
      </c>
      <c r="J6836">
        <v>2</v>
      </c>
      <c r="K6836" s="4">
        <v>1.111100111111E+23</v>
      </c>
      <c r="L6836" t="s">
        <v>12982</v>
      </c>
      <c r="M6836" t="s">
        <v>24</v>
      </c>
      <c r="N6836" t="s">
        <v>10549</v>
      </c>
      <c r="O6836" t="s">
        <v>66</v>
      </c>
      <c r="P6836" t="s">
        <v>45</v>
      </c>
      <c r="Q6836" t="s">
        <v>7375</v>
      </c>
    </row>
    <row r="6837" spans="1:17" x14ac:dyDescent="0.25">
      <c r="A6837" t="s">
        <v>13440</v>
      </c>
      <c r="B6837" t="s">
        <v>17</v>
      </c>
      <c r="C6837">
        <v>1</v>
      </c>
      <c r="D6837" t="s">
        <v>18</v>
      </c>
      <c r="E6837" t="s">
        <v>42</v>
      </c>
      <c r="F6837" s="1">
        <v>0.5</v>
      </c>
      <c r="G6837" t="s">
        <v>9227</v>
      </c>
      <c r="H6837" t="s">
        <v>7331</v>
      </c>
      <c r="I6837">
        <v>120</v>
      </c>
      <c r="J6837">
        <v>38</v>
      </c>
      <c r="K6837" s="4">
        <v>1.1111110001111099E+44</v>
      </c>
      <c r="L6837" t="s">
        <v>38</v>
      </c>
      <c r="M6837" t="s">
        <v>24</v>
      </c>
      <c r="N6837" t="s">
        <v>9342</v>
      </c>
      <c r="O6837" t="s">
        <v>25</v>
      </c>
      <c r="P6837" t="s">
        <v>20</v>
      </c>
      <c r="Q6837" t="s">
        <v>7376</v>
      </c>
    </row>
    <row r="6838" spans="1:17" x14ac:dyDescent="0.25">
      <c r="A6838" t="s">
        <v>13440</v>
      </c>
      <c r="B6838" t="s">
        <v>44</v>
      </c>
      <c r="C6838">
        <v>1</v>
      </c>
      <c r="D6838" t="s">
        <v>18</v>
      </c>
      <c r="E6838" t="s">
        <v>19</v>
      </c>
      <c r="F6838" s="1">
        <v>0.70833333333333337</v>
      </c>
      <c r="G6838" t="s">
        <v>9302</v>
      </c>
      <c r="H6838" t="s">
        <v>7331</v>
      </c>
      <c r="I6838">
        <v>60</v>
      </c>
      <c r="J6838">
        <v>14</v>
      </c>
      <c r="K6838" s="4">
        <v>1.1110100011111E+43</v>
      </c>
      <c r="L6838" t="s">
        <v>38</v>
      </c>
      <c r="M6838" t="s">
        <v>24</v>
      </c>
      <c r="N6838" t="s">
        <v>9342</v>
      </c>
      <c r="O6838" t="s">
        <v>25</v>
      </c>
      <c r="P6838" t="s">
        <v>45</v>
      </c>
      <c r="Q6838" t="s">
        <v>7377</v>
      </c>
    </row>
    <row r="6839" spans="1:17" x14ac:dyDescent="0.25">
      <c r="A6839" t="s">
        <v>13440</v>
      </c>
      <c r="B6839" t="s">
        <v>44</v>
      </c>
      <c r="C6839">
        <v>2</v>
      </c>
      <c r="D6839" t="s">
        <v>18</v>
      </c>
      <c r="E6839" t="s">
        <v>29</v>
      </c>
      <c r="F6839" s="1">
        <v>0.66666666666666663</v>
      </c>
      <c r="G6839" t="s">
        <v>9302</v>
      </c>
      <c r="H6839" t="s">
        <v>7331</v>
      </c>
      <c r="I6839">
        <v>60</v>
      </c>
      <c r="J6839">
        <v>24</v>
      </c>
      <c r="K6839" s="4">
        <v>1.1110100011111E+43</v>
      </c>
      <c r="L6839" t="s">
        <v>38</v>
      </c>
      <c r="M6839" t="s">
        <v>24</v>
      </c>
      <c r="N6839" t="s">
        <v>9342</v>
      </c>
      <c r="O6839" t="s">
        <v>25</v>
      </c>
      <c r="P6839" t="s">
        <v>45</v>
      </c>
      <c r="Q6839" t="s">
        <v>7378</v>
      </c>
    </row>
    <row r="6840" spans="1:17" x14ac:dyDescent="0.25">
      <c r="A6840" t="s">
        <v>13441</v>
      </c>
      <c r="B6840" t="s">
        <v>17</v>
      </c>
      <c r="C6840">
        <v>1</v>
      </c>
      <c r="D6840" t="s">
        <v>18</v>
      </c>
      <c r="E6840" t="s">
        <v>37</v>
      </c>
      <c r="F6840" s="1">
        <v>0.5</v>
      </c>
      <c r="G6840" t="s">
        <v>9358</v>
      </c>
      <c r="H6840" t="s">
        <v>13442</v>
      </c>
      <c r="I6840">
        <v>120</v>
      </c>
      <c r="J6840">
        <v>74</v>
      </c>
      <c r="K6840" s="4">
        <v>1.1111100111111E+24</v>
      </c>
      <c r="L6840" t="s">
        <v>13443</v>
      </c>
      <c r="M6840" t="s">
        <v>24</v>
      </c>
      <c r="N6840" t="s">
        <v>9342</v>
      </c>
      <c r="O6840" t="s">
        <v>66</v>
      </c>
      <c r="P6840" t="s">
        <v>20</v>
      </c>
      <c r="Q6840" t="s">
        <v>7379</v>
      </c>
    </row>
    <row r="6841" spans="1:17" x14ac:dyDescent="0.25">
      <c r="A6841" t="s">
        <v>13441</v>
      </c>
      <c r="B6841" t="s">
        <v>44</v>
      </c>
      <c r="C6841">
        <v>1</v>
      </c>
      <c r="D6841" t="s">
        <v>18</v>
      </c>
      <c r="E6841" t="s">
        <v>33</v>
      </c>
      <c r="F6841" s="1">
        <v>0.66666666666666663</v>
      </c>
      <c r="G6841" t="s">
        <v>9302</v>
      </c>
      <c r="H6841" t="s">
        <v>38</v>
      </c>
      <c r="I6841">
        <v>60</v>
      </c>
      <c r="J6841">
        <v>25</v>
      </c>
      <c r="K6841" s="4">
        <v>1.111100111111E+23</v>
      </c>
      <c r="L6841" t="s">
        <v>13443</v>
      </c>
      <c r="M6841" t="s">
        <v>24</v>
      </c>
      <c r="N6841" t="s">
        <v>9342</v>
      </c>
      <c r="O6841" t="s">
        <v>66</v>
      </c>
      <c r="P6841" t="s">
        <v>45</v>
      </c>
      <c r="Q6841" t="s">
        <v>7380</v>
      </c>
    </row>
    <row r="6842" spans="1:17" x14ac:dyDescent="0.25">
      <c r="A6842" t="s">
        <v>13441</v>
      </c>
      <c r="B6842" t="s">
        <v>44</v>
      </c>
      <c r="C6842">
        <v>2</v>
      </c>
      <c r="D6842" t="s">
        <v>18</v>
      </c>
      <c r="E6842" t="s">
        <v>37</v>
      </c>
      <c r="F6842" s="1">
        <v>0.625</v>
      </c>
      <c r="G6842" t="s">
        <v>9302</v>
      </c>
      <c r="H6842" t="s">
        <v>7331</v>
      </c>
      <c r="I6842">
        <v>60</v>
      </c>
      <c r="J6842">
        <v>25</v>
      </c>
      <c r="K6842" s="4">
        <v>1.111100111111E+23</v>
      </c>
      <c r="L6842" t="s">
        <v>13443</v>
      </c>
      <c r="M6842" t="s">
        <v>24</v>
      </c>
      <c r="N6842" t="s">
        <v>9342</v>
      </c>
      <c r="O6842" t="s">
        <v>66</v>
      </c>
      <c r="P6842" t="s">
        <v>45</v>
      </c>
      <c r="Q6842" t="s">
        <v>7381</v>
      </c>
    </row>
    <row r="6843" spans="1:17" x14ac:dyDescent="0.25">
      <c r="A6843" t="s">
        <v>13444</v>
      </c>
      <c r="B6843" t="s">
        <v>17</v>
      </c>
      <c r="C6843">
        <v>1</v>
      </c>
      <c r="D6843" t="s">
        <v>18</v>
      </c>
      <c r="E6843" t="s">
        <v>19</v>
      </c>
      <c r="F6843" s="1">
        <v>0.375</v>
      </c>
      <c r="G6843" t="s">
        <v>9242</v>
      </c>
      <c r="H6843" t="s">
        <v>7324</v>
      </c>
      <c r="I6843">
        <v>60</v>
      </c>
      <c r="J6843">
        <v>33</v>
      </c>
      <c r="K6843" s="4">
        <v>1.1111010001111099E+44</v>
      </c>
      <c r="L6843" t="s">
        <v>13445</v>
      </c>
      <c r="M6843" t="s">
        <v>24</v>
      </c>
      <c r="N6843" t="s">
        <v>9342</v>
      </c>
      <c r="O6843" t="s">
        <v>25</v>
      </c>
      <c r="P6843" t="s">
        <v>20</v>
      </c>
      <c r="Q6843" t="s">
        <v>7382</v>
      </c>
    </row>
    <row r="6844" spans="1:17" x14ac:dyDescent="0.25">
      <c r="A6844" t="s">
        <v>13444</v>
      </c>
      <c r="B6844" t="s">
        <v>28</v>
      </c>
      <c r="C6844">
        <v>1</v>
      </c>
      <c r="D6844" t="s">
        <v>18</v>
      </c>
      <c r="E6844" t="s">
        <v>42</v>
      </c>
      <c r="F6844" s="1">
        <v>0.625</v>
      </c>
      <c r="G6844" t="s">
        <v>9167</v>
      </c>
      <c r="H6844" t="s">
        <v>7324</v>
      </c>
      <c r="I6844">
        <v>120</v>
      </c>
      <c r="J6844">
        <v>33</v>
      </c>
      <c r="K6844" s="4">
        <v>1.1111110001111099E+44</v>
      </c>
      <c r="L6844" t="s">
        <v>13445</v>
      </c>
      <c r="M6844" t="s">
        <v>24</v>
      </c>
      <c r="N6844" t="s">
        <v>9342</v>
      </c>
      <c r="O6844" t="s">
        <v>25</v>
      </c>
      <c r="P6844" t="s">
        <v>20</v>
      </c>
      <c r="Q6844" t="s">
        <v>7383</v>
      </c>
    </row>
    <row r="6845" spans="1:17" x14ac:dyDescent="0.25">
      <c r="A6845" t="s">
        <v>13446</v>
      </c>
      <c r="B6845" t="s">
        <v>17</v>
      </c>
      <c r="C6845">
        <v>1</v>
      </c>
      <c r="D6845" t="s">
        <v>18</v>
      </c>
      <c r="E6845" t="s">
        <v>29</v>
      </c>
      <c r="F6845" s="1">
        <v>0.375</v>
      </c>
      <c r="G6845" t="s">
        <v>9210</v>
      </c>
      <c r="H6845" t="s">
        <v>7339</v>
      </c>
      <c r="I6845">
        <v>120</v>
      </c>
      <c r="J6845">
        <v>42</v>
      </c>
      <c r="K6845" s="4">
        <v>1.1111100111111E+24</v>
      </c>
      <c r="L6845" t="s">
        <v>13447</v>
      </c>
      <c r="M6845" t="s">
        <v>24</v>
      </c>
      <c r="N6845" t="s">
        <v>9342</v>
      </c>
      <c r="O6845" t="s">
        <v>66</v>
      </c>
      <c r="P6845" t="s">
        <v>20</v>
      </c>
      <c r="Q6845" t="s">
        <v>7384</v>
      </c>
    </row>
    <row r="6846" spans="1:17" x14ac:dyDescent="0.25">
      <c r="A6846" t="s">
        <v>13446</v>
      </c>
      <c r="B6846" t="s">
        <v>28</v>
      </c>
      <c r="C6846">
        <v>1</v>
      </c>
      <c r="D6846" t="s">
        <v>18</v>
      </c>
      <c r="E6846" t="s">
        <v>37</v>
      </c>
      <c r="F6846" s="1">
        <v>0.45833333333333331</v>
      </c>
      <c r="G6846" t="s">
        <v>9195</v>
      </c>
      <c r="H6846" t="s">
        <v>7339</v>
      </c>
      <c r="I6846">
        <v>60</v>
      </c>
      <c r="J6846">
        <v>42</v>
      </c>
      <c r="K6846" s="4">
        <v>1.1111100111111E+24</v>
      </c>
      <c r="L6846" t="s">
        <v>13447</v>
      </c>
      <c r="M6846" t="s">
        <v>24</v>
      </c>
      <c r="N6846" t="s">
        <v>9342</v>
      </c>
      <c r="O6846" t="s">
        <v>66</v>
      </c>
      <c r="P6846" t="s">
        <v>20</v>
      </c>
      <c r="Q6846" t="s">
        <v>7385</v>
      </c>
    </row>
    <row r="6847" spans="1:17" x14ac:dyDescent="0.25">
      <c r="A6847" t="s">
        <v>13448</v>
      </c>
      <c r="B6847" t="s">
        <v>17</v>
      </c>
      <c r="C6847">
        <v>1</v>
      </c>
      <c r="D6847" t="s">
        <v>18</v>
      </c>
      <c r="E6847" t="s">
        <v>19</v>
      </c>
      <c r="F6847" s="1">
        <v>0.54166666666666663</v>
      </c>
      <c r="G6847" t="s">
        <v>9166</v>
      </c>
      <c r="H6847" t="s">
        <v>5696</v>
      </c>
      <c r="I6847">
        <v>60</v>
      </c>
      <c r="J6847">
        <v>66</v>
      </c>
      <c r="K6847" s="4">
        <v>1.0100000010101E+43</v>
      </c>
      <c r="L6847" t="s">
        <v>13449</v>
      </c>
      <c r="M6847" t="s">
        <v>24</v>
      </c>
      <c r="N6847" t="s">
        <v>9342</v>
      </c>
      <c r="O6847" t="s">
        <v>25</v>
      </c>
      <c r="P6847" t="s">
        <v>20</v>
      </c>
      <c r="Q6847" t="s">
        <v>7386</v>
      </c>
    </row>
    <row r="6848" spans="1:17" x14ac:dyDescent="0.25">
      <c r="A6848" t="s">
        <v>13448</v>
      </c>
      <c r="B6848" t="s">
        <v>28</v>
      </c>
      <c r="C6848">
        <v>1</v>
      </c>
      <c r="D6848" t="s">
        <v>18</v>
      </c>
      <c r="E6848" t="s">
        <v>33</v>
      </c>
      <c r="F6848" s="1">
        <v>0.5</v>
      </c>
      <c r="G6848" t="s">
        <v>9354</v>
      </c>
      <c r="H6848" t="s">
        <v>5696</v>
      </c>
      <c r="I6848">
        <v>60</v>
      </c>
      <c r="J6848">
        <v>67</v>
      </c>
      <c r="K6848" s="4">
        <v>1.1111110001111099E+44</v>
      </c>
      <c r="L6848" t="s">
        <v>13449</v>
      </c>
      <c r="M6848" t="s">
        <v>24</v>
      </c>
      <c r="N6848" t="s">
        <v>9342</v>
      </c>
      <c r="O6848" t="s">
        <v>25</v>
      </c>
      <c r="P6848" t="s">
        <v>20</v>
      </c>
      <c r="Q6848" t="s">
        <v>7387</v>
      </c>
    </row>
    <row r="6849" spans="1:17" x14ac:dyDescent="0.25">
      <c r="A6849" t="s">
        <v>13448</v>
      </c>
      <c r="B6849" t="s">
        <v>32</v>
      </c>
      <c r="C6849">
        <v>1</v>
      </c>
      <c r="D6849" t="s">
        <v>18</v>
      </c>
      <c r="E6849" t="s">
        <v>19</v>
      </c>
      <c r="F6849" s="1">
        <v>0.5</v>
      </c>
      <c r="G6849" t="s">
        <v>9166</v>
      </c>
      <c r="H6849" t="s">
        <v>5696</v>
      </c>
      <c r="I6849">
        <v>120</v>
      </c>
      <c r="J6849">
        <v>67</v>
      </c>
      <c r="K6849" s="4">
        <v>1.0101010000101E+44</v>
      </c>
      <c r="L6849" t="s">
        <v>38</v>
      </c>
      <c r="M6849" t="s">
        <v>24</v>
      </c>
      <c r="N6849" t="s">
        <v>9342</v>
      </c>
      <c r="O6849" t="s">
        <v>25</v>
      </c>
      <c r="P6849" t="s">
        <v>20</v>
      </c>
      <c r="Q6849" t="s">
        <v>7388</v>
      </c>
    </row>
    <row r="6850" spans="1:17" x14ac:dyDescent="0.25">
      <c r="A6850" t="s">
        <v>13448</v>
      </c>
      <c r="B6850" t="s">
        <v>44</v>
      </c>
      <c r="C6850">
        <v>1</v>
      </c>
      <c r="D6850" t="s">
        <v>18</v>
      </c>
      <c r="E6850" t="s">
        <v>33</v>
      </c>
      <c r="F6850" s="1">
        <v>0.41666666666666669</v>
      </c>
      <c r="G6850" t="s">
        <v>9149</v>
      </c>
      <c r="H6850" t="s">
        <v>38</v>
      </c>
      <c r="I6850">
        <v>60</v>
      </c>
      <c r="J6850">
        <v>15</v>
      </c>
      <c r="K6850" s="4">
        <v>1.0101000010101E+43</v>
      </c>
      <c r="L6850" t="s">
        <v>38</v>
      </c>
      <c r="M6850" t="s">
        <v>24</v>
      </c>
      <c r="N6850" t="s">
        <v>9342</v>
      </c>
      <c r="O6850" t="s">
        <v>25</v>
      </c>
      <c r="P6850" t="s">
        <v>45</v>
      </c>
      <c r="Q6850" t="s">
        <v>7389</v>
      </c>
    </row>
    <row r="6851" spans="1:17" x14ac:dyDescent="0.25">
      <c r="A6851" t="s">
        <v>13448</v>
      </c>
      <c r="B6851" t="s">
        <v>44</v>
      </c>
      <c r="C6851">
        <v>2</v>
      </c>
      <c r="D6851" t="s">
        <v>18</v>
      </c>
      <c r="E6851" t="s">
        <v>33</v>
      </c>
      <c r="F6851" s="1">
        <v>0.54166666666666663</v>
      </c>
      <c r="G6851" t="s">
        <v>9145</v>
      </c>
      <c r="H6851" t="s">
        <v>38</v>
      </c>
      <c r="I6851">
        <v>60</v>
      </c>
      <c r="J6851">
        <v>15</v>
      </c>
      <c r="K6851" s="4">
        <v>1.0101000010101E+43</v>
      </c>
      <c r="L6851" t="s">
        <v>38</v>
      </c>
      <c r="M6851" t="s">
        <v>24</v>
      </c>
      <c r="N6851" t="s">
        <v>9342</v>
      </c>
      <c r="O6851" t="s">
        <v>25</v>
      </c>
      <c r="P6851" t="s">
        <v>45</v>
      </c>
      <c r="Q6851" t="s">
        <v>7390</v>
      </c>
    </row>
    <row r="6852" spans="1:17" x14ac:dyDescent="0.25">
      <c r="A6852" t="s">
        <v>13448</v>
      </c>
      <c r="B6852" t="s">
        <v>44</v>
      </c>
      <c r="C6852">
        <v>3</v>
      </c>
      <c r="D6852" t="s">
        <v>18</v>
      </c>
      <c r="E6852" t="s">
        <v>37</v>
      </c>
      <c r="F6852" s="1">
        <v>0.5</v>
      </c>
      <c r="G6852" t="s">
        <v>9301</v>
      </c>
      <c r="H6852" t="s">
        <v>38</v>
      </c>
      <c r="I6852">
        <v>60</v>
      </c>
      <c r="J6852">
        <v>14</v>
      </c>
      <c r="K6852" s="4">
        <v>1.0101000010101E+43</v>
      </c>
      <c r="L6852" t="s">
        <v>38</v>
      </c>
      <c r="M6852" t="s">
        <v>24</v>
      </c>
      <c r="N6852" t="s">
        <v>9342</v>
      </c>
      <c r="O6852" t="s">
        <v>25</v>
      </c>
      <c r="P6852" t="s">
        <v>45</v>
      </c>
      <c r="Q6852" t="s">
        <v>7391</v>
      </c>
    </row>
    <row r="6853" spans="1:17" x14ac:dyDescent="0.25">
      <c r="A6853" t="s">
        <v>13448</v>
      </c>
      <c r="B6853" t="s">
        <v>44</v>
      </c>
      <c r="C6853">
        <v>4</v>
      </c>
      <c r="D6853" t="s">
        <v>18</v>
      </c>
      <c r="E6853" t="s">
        <v>42</v>
      </c>
      <c r="F6853" s="1">
        <v>0.45833333333333331</v>
      </c>
      <c r="G6853" t="s">
        <v>9311</v>
      </c>
      <c r="H6853" t="s">
        <v>38</v>
      </c>
      <c r="I6853">
        <v>60</v>
      </c>
      <c r="J6853">
        <v>16</v>
      </c>
      <c r="K6853" s="4">
        <v>1.0101000010101E+43</v>
      </c>
      <c r="L6853" t="s">
        <v>38</v>
      </c>
      <c r="M6853" t="s">
        <v>24</v>
      </c>
      <c r="N6853" t="s">
        <v>9342</v>
      </c>
      <c r="O6853" t="s">
        <v>25</v>
      </c>
      <c r="P6853" t="s">
        <v>45</v>
      </c>
      <c r="Q6853" t="s">
        <v>7392</v>
      </c>
    </row>
    <row r="6854" spans="1:17" x14ac:dyDescent="0.25">
      <c r="A6854" t="s">
        <v>13450</v>
      </c>
      <c r="B6854" t="s">
        <v>565</v>
      </c>
      <c r="C6854">
        <v>1</v>
      </c>
      <c r="D6854" t="s">
        <v>18</v>
      </c>
      <c r="E6854" t="s">
        <v>29</v>
      </c>
      <c r="F6854" s="1">
        <v>0.625</v>
      </c>
      <c r="G6854" t="s">
        <v>38</v>
      </c>
      <c r="H6854" t="s">
        <v>38</v>
      </c>
      <c r="I6854">
        <v>60</v>
      </c>
      <c r="J6854">
        <v>34</v>
      </c>
      <c r="K6854" s="4">
        <v>1E+48</v>
      </c>
      <c r="L6854" t="s">
        <v>13451</v>
      </c>
      <c r="N6854" t="s">
        <v>9342</v>
      </c>
      <c r="O6854" t="s">
        <v>311</v>
      </c>
      <c r="P6854" t="s">
        <v>9544</v>
      </c>
      <c r="Q6854" t="s">
        <v>7393</v>
      </c>
    </row>
    <row r="6855" spans="1:17" x14ac:dyDescent="0.25">
      <c r="A6855" t="s">
        <v>13450</v>
      </c>
      <c r="B6855" t="s">
        <v>17</v>
      </c>
      <c r="C6855">
        <v>1</v>
      </c>
      <c r="D6855" t="s">
        <v>18</v>
      </c>
      <c r="E6855" t="s">
        <v>29</v>
      </c>
      <c r="F6855" s="1">
        <v>0.45833333333333331</v>
      </c>
      <c r="G6855" t="s">
        <v>9221</v>
      </c>
      <c r="H6855" t="s">
        <v>38</v>
      </c>
      <c r="I6855">
        <v>120</v>
      </c>
      <c r="J6855">
        <v>34</v>
      </c>
      <c r="K6855" s="4">
        <v>1.1111100000000001E+51</v>
      </c>
      <c r="L6855" t="s">
        <v>13451</v>
      </c>
      <c r="M6855" t="s">
        <v>24</v>
      </c>
      <c r="N6855" t="s">
        <v>9342</v>
      </c>
      <c r="O6855" t="s">
        <v>311</v>
      </c>
      <c r="P6855" t="s">
        <v>20</v>
      </c>
      <c r="Q6855" t="s">
        <v>7394</v>
      </c>
    </row>
    <row r="6856" spans="1:17" x14ac:dyDescent="0.25">
      <c r="A6856" t="s">
        <v>13450</v>
      </c>
      <c r="B6856" t="s">
        <v>28</v>
      </c>
      <c r="C6856">
        <v>1</v>
      </c>
      <c r="D6856" t="s">
        <v>18</v>
      </c>
      <c r="E6856" t="s">
        <v>29</v>
      </c>
      <c r="F6856" s="1">
        <v>0.58333333333333337</v>
      </c>
      <c r="G6856" t="s">
        <v>9221</v>
      </c>
      <c r="H6856" t="s">
        <v>38</v>
      </c>
      <c r="I6856">
        <v>60</v>
      </c>
      <c r="J6856">
        <v>34</v>
      </c>
      <c r="K6856" s="4">
        <v>1.1111100000000001E+51</v>
      </c>
      <c r="L6856" t="s">
        <v>13451</v>
      </c>
      <c r="M6856" t="s">
        <v>24</v>
      </c>
      <c r="N6856" t="s">
        <v>9342</v>
      </c>
      <c r="O6856" t="s">
        <v>311</v>
      </c>
      <c r="P6856" t="s">
        <v>20</v>
      </c>
      <c r="Q6856" t="s">
        <v>7395</v>
      </c>
    </row>
    <row r="6857" spans="1:17" x14ac:dyDescent="0.25">
      <c r="A6857" t="s">
        <v>13450</v>
      </c>
      <c r="B6857" t="s">
        <v>32</v>
      </c>
      <c r="C6857">
        <v>1</v>
      </c>
      <c r="D6857" t="s">
        <v>18</v>
      </c>
      <c r="E6857" t="s">
        <v>42</v>
      </c>
      <c r="F6857" s="1">
        <v>0.45833333333333331</v>
      </c>
      <c r="G6857" t="s">
        <v>9221</v>
      </c>
      <c r="H6857" t="s">
        <v>38</v>
      </c>
      <c r="I6857">
        <v>120</v>
      </c>
      <c r="J6857">
        <v>34</v>
      </c>
      <c r="K6857" s="4">
        <v>1.1111100000000001E+51</v>
      </c>
      <c r="L6857" t="s">
        <v>13451</v>
      </c>
      <c r="M6857" t="s">
        <v>24</v>
      </c>
      <c r="N6857" t="s">
        <v>9342</v>
      </c>
      <c r="O6857" t="s">
        <v>311</v>
      </c>
      <c r="P6857" t="s">
        <v>20</v>
      </c>
      <c r="Q6857" t="s">
        <v>7396</v>
      </c>
    </row>
    <row r="6858" spans="1:17" x14ac:dyDescent="0.25">
      <c r="A6858" t="s">
        <v>13450</v>
      </c>
      <c r="B6858" t="s">
        <v>479</v>
      </c>
      <c r="C6858">
        <v>1</v>
      </c>
      <c r="D6858" t="s">
        <v>18</v>
      </c>
      <c r="E6858" t="s">
        <v>42</v>
      </c>
      <c r="F6858" s="1">
        <v>0.58333333333333337</v>
      </c>
      <c r="G6858" t="s">
        <v>9221</v>
      </c>
      <c r="H6858" t="s">
        <v>38</v>
      </c>
      <c r="I6858">
        <v>60</v>
      </c>
      <c r="J6858">
        <v>34</v>
      </c>
      <c r="K6858" s="4">
        <v>1.1111100000000001E+51</v>
      </c>
      <c r="L6858" t="s">
        <v>13451</v>
      </c>
      <c r="M6858" t="s">
        <v>24</v>
      </c>
      <c r="N6858" t="s">
        <v>9342</v>
      </c>
      <c r="O6858" t="s">
        <v>311</v>
      </c>
      <c r="P6858" t="s">
        <v>20</v>
      </c>
      <c r="Q6858" t="s">
        <v>7397</v>
      </c>
    </row>
    <row r="6859" spans="1:17" x14ac:dyDescent="0.25">
      <c r="A6859" t="s">
        <v>13452</v>
      </c>
      <c r="B6859" t="s">
        <v>17</v>
      </c>
      <c r="C6859">
        <v>1</v>
      </c>
      <c r="D6859" t="s">
        <v>18</v>
      </c>
      <c r="E6859" t="s">
        <v>33</v>
      </c>
      <c r="F6859" s="1">
        <v>0.54166666666666663</v>
      </c>
      <c r="G6859" t="s">
        <v>9302</v>
      </c>
      <c r="H6859" t="s">
        <v>13453</v>
      </c>
      <c r="I6859">
        <v>60</v>
      </c>
      <c r="J6859">
        <v>19</v>
      </c>
      <c r="K6859" s="4">
        <v>1.1111100111111E+24</v>
      </c>
      <c r="L6859" t="s">
        <v>38</v>
      </c>
      <c r="M6859" t="s">
        <v>24</v>
      </c>
      <c r="N6859" t="s">
        <v>9342</v>
      </c>
      <c r="O6859" t="s">
        <v>66</v>
      </c>
      <c r="P6859" t="s">
        <v>20</v>
      </c>
      <c r="Q6859" t="s">
        <v>7398</v>
      </c>
    </row>
    <row r="6860" spans="1:17" x14ac:dyDescent="0.25">
      <c r="A6860" t="s">
        <v>13452</v>
      </c>
      <c r="B6860" t="s">
        <v>28</v>
      </c>
      <c r="C6860">
        <v>1</v>
      </c>
      <c r="D6860" t="s">
        <v>18</v>
      </c>
      <c r="E6860" t="s">
        <v>42</v>
      </c>
      <c r="F6860" s="1">
        <v>0.54166666666666663</v>
      </c>
      <c r="G6860" t="s">
        <v>9302</v>
      </c>
      <c r="H6860" t="s">
        <v>13454</v>
      </c>
      <c r="I6860">
        <v>60</v>
      </c>
      <c r="J6860">
        <v>19</v>
      </c>
      <c r="K6860" s="4">
        <v>1.1111100111111E+24</v>
      </c>
      <c r="L6860" t="s">
        <v>38</v>
      </c>
      <c r="M6860" t="s">
        <v>24</v>
      </c>
      <c r="N6860" t="s">
        <v>9342</v>
      </c>
      <c r="O6860" t="s">
        <v>66</v>
      </c>
      <c r="P6860" t="s">
        <v>20</v>
      </c>
      <c r="Q6860" t="s">
        <v>7399</v>
      </c>
    </row>
    <row r="6861" spans="1:17" x14ac:dyDescent="0.25">
      <c r="A6861" t="s">
        <v>13452</v>
      </c>
      <c r="B6861" t="s">
        <v>44</v>
      </c>
      <c r="C6861">
        <v>1</v>
      </c>
      <c r="D6861" t="s">
        <v>18</v>
      </c>
      <c r="E6861" t="s">
        <v>29</v>
      </c>
      <c r="F6861" s="1">
        <v>0.5</v>
      </c>
      <c r="G6861" t="s">
        <v>9302</v>
      </c>
      <c r="H6861" t="s">
        <v>13455</v>
      </c>
      <c r="I6861">
        <v>60</v>
      </c>
      <c r="J6861">
        <v>19</v>
      </c>
      <c r="K6861" s="4">
        <v>1.111100111111E+23</v>
      </c>
      <c r="L6861" t="s">
        <v>38</v>
      </c>
      <c r="M6861" t="s">
        <v>24</v>
      </c>
      <c r="N6861" t="s">
        <v>9342</v>
      </c>
      <c r="O6861" t="s">
        <v>66</v>
      </c>
      <c r="P6861" t="s">
        <v>45</v>
      </c>
      <c r="Q6861" t="s">
        <v>7400</v>
      </c>
    </row>
    <row r="6862" spans="1:17" x14ac:dyDescent="0.25">
      <c r="A6862" t="s">
        <v>13456</v>
      </c>
      <c r="B6862" t="s">
        <v>17</v>
      </c>
      <c r="C6862">
        <v>1</v>
      </c>
      <c r="D6862" t="s">
        <v>18</v>
      </c>
      <c r="E6862" t="s">
        <v>33</v>
      </c>
      <c r="F6862" s="1">
        <v>0.41666666666666669</v>
      </c>
      <c r="G6862" t="s">
        <v>9242</v>
      </c>
      <c r="H6862" t="s">
        <v>7324</v>
      </c>
      <c r="I6862">
        <v>60</v>
      </c>
      <c r="J6862">
        <v>3</v>
      </c>
      <c r="K6862" s="4">
        <v>1.1111100111111E+24</v>
      </c>
      <c r="L6862" t="s">
        <v>38</v>
      </c>
      <c r="M6862" t="s">
        <v>24</v>
      </c>
      <c r="N6862" t="s">
        <v>9342</v>
      </c>
      <c r="O6862" t="s">
        <v>66</v>
      </c>
      <c r="P6862" t="s">
        <v>20</v>
      </c>
      <c r="Q6862" t="s">
        <v>7401</v>
      </c>
    </row>
    <row r="6863" spans="1:17" x14ac:dyDescent="0.25">
      <c r="A6863" t="s">
        <v>13456</v>
      </c>
      <c r="B6863" t="s">
        <v>28</v>
      </c>
      <c r="C6863">
        <v>1</v>
      </c>
      <c r="D6863" t="s">
        <v>18</v>
      </c>
      <c r="E6863" t="s">
        <v>29</v>
      </c>
      <c r="F6863" s="1">
        <v>0.54166666666666663</v>
      </c>
      <c r="G6863" t="s">
        <v>9282</v>
      </c>
      <c r="H6863" t="s">
        <v>7324</v>
      </c>
      <c r="I6863">
        <v>120</v>
      </c>
      <c r="J6863">
        <v>3</v>
      </c>
      <c r="K6863" s="4">
        <v>1.1111100111111E+24</v>
      </c>
      <c r="L6863" t="s">
        <v>38</v>
      </c>
      <c r="M6863" t="s">
        <v>24</v>
      </c>
      <c r="N6863" t="s">
        <v>9342</v>
      </c>
      <c r="O6863" t="s">
        <v>66</v>
      </c>
      <c r="P6863" t="s">
        <v>20</v>
      </c>
      <c r="Q6863" t="s">
        <v>7402</v>
      </c>
    </row>
    <row r="6864" spans="1:17" x14ac:dyDescent="0.25">
      <c r="A6864" t="s">
        <v>13456</v>
      </c>
      <c r="B6864" t="s">
        <v>44</v>
      </c>
      <c r="C6864">
        <v>1</v>
      </c>
      <c r="D6864" t="s">
        <v>18</v>
      </c>
      <c r="E6864" t="s">
        <v>37</v>
      </c>
      <c r="F6864" s="1">
        <v>0.54166666666666663</v>
      </c>
      <c r="G6864" t="s">
        <v>9302</v>
      </c>
      <c r="H6864" t="s">
        <v>7324</v>
      </c>
      <c r="I6864">
        <v>60</v>
      </c>
      <c r="J6864">
        <v>3</v>
      </c>
      <c r="K6864" s="4">
        <v>1.010100010101E+23</v>
      </c>
      <c r="L6864" t="s">
        <v>13457</v>
      </c>
      <c r="M6864" t="s">
        <v>24</v>
      </c>
      <c r="N6864" t="s">
        <v>9342</v>
      </c>
      <c r="O6864" t="s">
        <v>66</v>
      </c>
      <c r="P6864" t="s">
        <v>45</v>
      </c>
      <c r="Q6864" t="s">
        <v>7403</v>
      </c>
    </row>
    <row r="6865" spans="1:17" x14ac:dyDescent="0.25">
      <c r="A6865" t="s">
        <v>13458</v>
      </c>
      <c r="B6865" t="s">
        <v>17</v>
      </c>
      <c r="C6865">
        <v>1</v>
      </c>
      <c r="D6865" t="s">
        <v>18</v>
      </c>
      <c r="E6865" t="s">
        <v>19</v>
      </c>
      <c r="F6865" s="1">
        <v>0.45833333333333331</v>
      </c>
      <c r="G6865" t="s">
        <v>9157</v>
      </c>
      <c r="H6865" t="s">
        <v>1808</v>
      </c>
      <c r="I6865">
        <v>120</v>
      </c>
      <c r="J6865">
        <v>18</v>
      </c>
      <c r="K6865" s="4">
        <v>1.1111100111111E+24</v>
      </c>
      <c r="L6865" t="s">
        <v>13459</v>
      </c>
      <c r="M6865" t="s">
        <v>24</v>
      </c>
      <c r="N6865" t="s">
        <v>9342</v>
      </c>
      <c r="O6865" t="s">
        <v>66</v>
      </c>
      <c r="P6865" t="s">
        <v>20</v>
      </c>
      <c r="Q6865" t="s">
        <v>7404</v>
      </c>
    </row>
    <row r="6866" spans="1:17" x14ac:dyDescent="0.25">
      <c r="A6866" t="s">
        <v>13458</v>
      </c>
      <c r="B6866" t="s">
        <v>28</v>
      </c>
      <c r="C6866">
        <v>1</v>
      </c>
      <c r="D6866" t="s">
        <v>18</v>
      </c>
      <c r="E6866" t="s">
        <v>42</v>
      </c>
      <c r="F6866" s="1">
        <v>0.45833333333333331</v>
      </c>
      <c r="G6866" t="s">
        <v>9181</v>
      </c>
      <c r="H6866" t="s">
        <v>1808</v>
      </c>
      <c r="I6866">
        <v>60</v>
      </c>
      <c r="J6866">
        <v>18</v>
      </c>
      <c r="K6866" s="4">
        <v>1.1111100111111E+24</v>
      </c>
      <c r="L6866" t="s">
        <v>13459</v>
      </c>
      <c r="M6866" t="s">
        <v>24</v>
      </c>
      <c r="N6866" t="s">
        <v>9342</v>
      </c>
      <c r="O6866" t="s">
        <v>66</v>
      </c>
      <c r="P6866" t="s">
        <v>20</v>
      </c>
      <c r="Q6866" t="s">
        <v>7405</v>
      </c>
    </row>
    <row r="6867" spans="1:17" x14ac:dyDescent="0.25">
      <c r="A6867" t="s">
        <v>13460</v>
      </c>
      <c r="B6867" t="s">
        <v>17</v>
      </c>
      <c r="C6867">
        <v>1</v>
      </c>
      <c r="D6867" t="s">
        <v>18</v>
      </c>
      <c r="E6867" t="s">
        <v>19</v>
      </c>
      <c r="F6867" s="1">
        <v>0.58333333333333337</v>
      </c>
      <c r="G6867" t="s">
        <v>9208</v>
      </c>
      <c r="H6867" t="s">
        <v>1808</v>
      </c>
      <c r="I6867">
        <v>60</v>
      </c>
      <c r="J6867">
        <v>1</v>
      </c>
      <c r="K6867" s="4">
        <v>1.1111010001111099E+44</v>
      </c>
      <c r="L6867" t="s">
        <v>13438</v>
      </c>
      <c r="M6867" t="s">
        <v>24</v>
      </c>
      <c r="N6867" t="s">
        <v>9342</v>
      </c>
      <c r="O6867" t="s">
        <v>25</v>
      </c>
      <c r="P6867" t="s">
        <v>20</v>
      </c>
      <c r="Q6867" t="s">
        <v>7406</v>
      </c>
    </row>
    <row r="6868" spans="1:17" x14ac:dyDescent="0.25">
      <c r="A6868" t="s">
        <v>13460</v>
      </c>
      <c r="B6868" t="s">
        <v>28</v>
      </c>
      <c r="C6868">
        <v>1</v>
      </c>
      <c r="D6868" t="s">
        <v>18</v>
      </c>
      <c r="E6868" t="s">
        <v>33</v>
      </c>
      <c r="F6868" s="1">
        <v>0.45833333333333331</v>
      </c>
      <c r="G6868" t="s">
        <v>9210</v>
      </c>
      <c r="H6868" t="s">
        <v>1808</v>
      </c>
      <c r="I6868">
        <v>60</v>
      </c>
      <c r="J6868">
        <v>1</v>
      </c>
      <c r="K6868" s="4">
        <v>1.1111110001111099E+44</v>
      </c>
      <c r="L6868" t="s">
        <v>13438</v>
      </c>
      <c r="M6868" t="s">
        <v>24</v>
      </c>
      <c r="N6868" t="s">
        <v>9342</v>
      </c>
      <c r="O6868" t="s">
        <v>25</v>
      </c>
      <c r="P6868" t="s">
        <v>20</v>
      </c>
      <c r="Q6868" t="s">
        <v>7407</v>
      </c>
    </row>
    <row r="6869" spans="1:17" x14ac:dyDescent="0.25">
      <c r="A6869" t="s">
        <v>13460</v>
      </c>
      <c r="B6869" t="s">
        <v>32</v>
      </c>
      <c r="C6869">
        <v>1</v>
      </c>
      <c r="D6869" t="s">
        <v>18</v>
      </c>
      <c r="E6869" t="s">
        <v>42</v>
      </c>
      <c r="F6869" s="1">
        <v>0.41666666666666669</v>
      </c>
      <c r="G6869" t="s">
        <v>9145</v>
      </c>
      <c r="H6869" t="s">
        <v>1808</v>
      </c>
      <c r="I6869">
        <v>60</v>
      </c>
      <c r="J6869">
        <v>1</v>
      </c>
      <c r="K6869" s="4">
        <v>1.1111110001111099E+44</v>
      </c>
      <c r="L6869" t="s">
        <v>13461</v>
      </c>
      <c r="M6869" t="s">
        <v>24</v>
      </c>
      <c r="N6869" t="s">
        <v>9342</v>
      </c>
      <c r="O6869" t="s">
        <v>25</v>
      </c>
      <c r="P6869" t="s">
        <v>20</v>
      </c>
      <c r="Q6869" t="s">
        <v>7408</v>
      </c>
    </row>
    <row r="6870" spans="1:17" x14ac:dyDescent="0.25">
      <c r="A6870" t="s">
        <v>13460</v>
      </c>
      <c r="B6870" t="s">
        <v>44</v>
      </c>
      <c r="C6870">
        <v>1</v>
      </c>
      <c r="D6870" t="s">
        <v>18</v>
      </c>
      <c r="E6870" t="s">
        <v>42</v>
      </c>
      <c r="F6870" s="1">
        <v>0.58333333333333337</v>
      </c>
      <c r="G6870" t="s">
        <v>9194</v>
      </c>
      <c r="H6870" t="s">
        <v>38</v>
      </c>
      <c r="I6870">
        <v>60</v>
      </c>
      <c r="J6870">
        <v>1</v>
      </c>
      <c r="K6870" s="4">
        <v>1.1111100011111E+43</v>
      </c>
      <c r="L6870" t="s">
        <v>13438</v>
      </c>
      <c r="M6870" t="s">
        <v>24</v>
      </c>
      <c r="N6870" t="s">
        <v>9342</v>
      </c>
      <c r="O6870" t="s">
        <v>25</v>
      </c>
      <c r="P6870" t="s">
        <v>45</v>
      </c>
      <c r="Q6870" t="s">
        <v>7409</v>
      </c>
    </row>
    <row r="6871" spans="1:17" x14ac:dyDescent="0.25">
      <c r="A6871" t="s">
        <v>13462</v>
      </c>
      <c r="B6871" t="s">
        <v>17</v>
      </c>
      <c r="C6871">
        <v>1</v>
      </c>
      <c r="D6871" t="s">
        <v>18</v>
      </c>
      <c r="E6871" t="s">
        <v>29</v>
      </c>
      <c r="F6871" s="1">
        <v>0.625</v>
      </c>
      <c r="G6871" t="s">
        <v>10068</v>
      </c>
      <c r="H6871" t="s">
        <v>7339</v>
      </c>
      <c r="I6871">
        <v>120</v>
      </c>
      <c r="J6871">
        <v>11</v>
      </c>
      <c r="K6871" s="4">
        <v>1.1111100111111E+24</v>
      </c>
      <c r="L6871" t="s">
        <v>13463</v>
      </c>
      <c r="M6871" t="s">
        <v>24</v>
      </c>
      <c r="N6871" t="s">
        <v>9342</v>
      </c>
      <c r="O6871" t="s">
        <v>66</v>
      </c>
      <c r="P6871" t="s">
        <v>20</v>
      </c>
      <c r="Q6871" t="s">
        <v>7410</v>
      </c>
    </row>
    <row r="6872" spans="1:17" x14ac:dyDescent="0.25">
      <c r="A6872" t="s">
        <v>13462</v>
      </c>
      <c r="B6872" t="s">
        <v>28</v>
      </c>
      <c r="C6872">
        <v>1</v>
      </c>
      <c r="D6872" t="s">
        <v>18</v>
      </c>
      <c r="E6872" t="s">
        <v>42</v>
      </c>
      <c r="F6872" s="1">
        <v>0.375</v>
      </c>
      <c r="G6872" t="s">
        <v>10068</v>
      </c>
      <c r="H6872" t="s">
        <v>7339</v>
      </c>
      <c r="I6872">
        <v>120</v>
      </c>
      <c r="J6872">
        <v>11</v>
      </c>
      <c r="K6872" s="4">
        <v>1.1111100111111E+24</v>
      </c>
      <c r="L6872" t="s">
        <v>13463</v>
      </c>
      <c r="M6872" t="s">
        <v>24</v>
      </c>
      <c r="N6872" t="s">
        <v>9342</v>
      </c>
      <c r="O6872" t="s">
        <v>66</v>
      </c>
      <c r="P6872" t="s">
        <v>20</v>
      </c>
      <c r="Q6872" t="s">
        <v>7411</v>
      </c>
    </row>
    <row r="6873" spans="1:17" x14ac:dyDescent="0.25">
      <c r="A6873" t="s">
        <v>13464</v>
      </c>
      <c r="B6873" t="s">
        <v>17</v>
      </c>
      <c r="C6873">
        <v>1</v>
      </c>
      <c r="D6873" t="s">
        <v>18</v>
      </c>
      <c r="E6873" t="s">
        <v>19</v>
      </c>
      <c r="F6873" s="1">
        <v>0.45833333333333331</v>
      </c>
      <c r="G6873" t="s">
        <v>9302</v>
      </c>
      <c r="H6873" t="s">
        <v>7331</v>
      </c>
      <c r="I6873">
        <v>60</v>
      </c>
      <c r="J6873">
        <v>23</v>
      </c>
      <c r="K6873" s="4">
        <v>1.1111010001111099E+44</v>
      </c>
      <c r="L6873" t="s">
        <v>38</v>
      </c>
      <c r="M6873" t="s">
        <v>24</v>
      </c>
      <c r="N6873" t="s">
        <v>9342</v>
      </c>
      <c r="O6873" t="s">
        <v>25</v>
      </c>
      <c r="P6873" t="s">
        <v>20</v>
      </c>
      <c r="Q6873" t="s">
        <v>7412</v>
      </c>
    </row>
    <row r="6874" spans="1:17" x14ac:dyDescent="0.25">
      <c r="A6874" t="s">
        <v>13464</v>
      </c>
      <c r="B6874" t="s">
        <v>28</v>
      </c>
      <c r="C6874">
        <v>1</v>
      </c>
      <c r="D6874" t="s">
        <v>18</v>
      </c>
      <c r="E6874" t="s">
        <v>29</v>
      </c>
      <c r="F6874" s="1">
        <v>0.58333333333333337</v>
      </c>
      <c r="G6874" t="s">
        <v>9302</v>
      </c>
      <c r="H6874" t="s">
        <v>7331</v>
      </c>
      <c r="I6874">
        <v>120</v>
      </c>
      <c r="J6874">
        <v>23</v>
      </c>
      <c r="K6874" s="4">
        <v>1.1111010001111099E+44</v>
      </c>
      <c r="L6874" t="s">
        <v>38</v>
      </c>
      <c r="M6874" t="s">
        <v>24</v>
      </c>
      <c r="N6874" t="s">
        <v>9342</v>
      </c>
      <c r="O6874" t="s">
        <v>25</v>
      </c>
      <c r="P6874" t="s">
        <v>20</v>
      </c>
      <c r="Q6874" t="s">
        <v>7413</v>
      </c>
    </row>
    <row r="6875" spans="1:17" x14ac:dyDescent="0.25">
      <c r="A6875" t="s">
        <v>13465</v>
      </c>
      <c r="B6875" t="s">
        <v>17</v>
      </c>
      <c r="C6875">
        <v>1</v>
      </c>
      <c r="D6875" t="s">
        <v>18</v>
      </c>
      <c r="E6875" t="s">
        <v>19</v>
      </c>
      <c r="F6875" s="1">
        <v>0.625</v>
      </c>
      <c r="G6875" t="s">
        <v>9194</v>
      </c>
      <c r="H6875" t="s">
        <v>7361</v>
      </c>
      <c r="I6875">
        <v>120</v>
      </c>
      <c r="J6875">
        <v>12</v>
      </c>
      <c r="K6875" s="4">
        <v>1.1111010001111099E+44</v>
      </c>
      <c r="L6875" t="s">
        <v>13466</v>
      </c>
      <c r="M6875" t="s">
        <v>24</v>
      </c>
      <c r="N6875" t="s">
        <v>9286</v>
      </c>
      <c r="O6875" t="s">
        <v>25</v>
      </c>
      <c r="P6875" t="s">
        <v>20</v>
      </c>
      <c r="Q6875" t="s">
        <v>7414</v>
      </c>
    </row>
    <row r="6876" spans="1:17" x14ac:dyDescent="0.25">
      <c r="A6876" t="s">
        <v>13465</v>
      </c>
      <c r="B6876" t="s">
        <v>28</v>
      </c>
      <c r="C6876">
        <v>1</v>
      </c>
      <c r="D6876" t="s">
        <v>18</v>
      </c>
      <c r="E6876" t="s">
        <v>42</v>
      </c>
      <c r="F6876" s="1">
        <v>0.45833333333333331</v>
      </c>
      <c r="G6876" t="s">
        <v>9177</v>
      </c>
      <c r="H6876" t="s">
        <v>7361</v>
      </c>
      <c r="I6876">
        <v>120</v>
      </c>
      <c r="J6876">
        <v>12</v>
      </c>
      <c r="K6876" s="4">
        <v>1.1111110001111099E+44</v>
      </c>
      <c r="L6876" t="s">
        <v>13466</v>
      </c>
      <c r="M6876" t="s">
        <v>24</v>
      </c>
      <c r="N6876" t="s">
        <v>9286</v>
      </c>
      <c r="O6876" t="s">
        <v>25</v>
      </c>
      <c r="P6876" t="s">
        <v>20</v>
      </c>
      <c r="Q6876" t="s">
        <v>7415</v>
      </c>
    </row>
    <row r="6877" spans="1:17" x14ac:dyDescent="0.25">
      <c r="A6877" t="s">
        <v>13467</v>
      </c>
      <c r="B6877" t="s">
        <v>17</v>
      </c>
      <c r="C6877">
        <v>1</v>
      </c>
      <c r="D6877" t="s">
        <v>18</v>
      </c>
      <c r="E6877" t="s">
        <v>42</v>
      </c>
      <c r="F6877" s="1">
        <v>0.5</v>
      </c>
      <c r="G6877" t="s">
        <v>9227</v>
      </c>
      <c r="H6877" t="s">
        <v>7331</v>
      </c>
      <c r="I6877">
        <v>120</v>
      </c>
      <c r="J6877">
        <v>7</v>
      </c>
      <c r="K6877" s="4">
        <v>1.1111110001111099E+44</v>
      </c>
      <c r="L6877" t="s">
        <v>38</v>
      </c>
      <c r="M6877" t="s">
        <v>24</v>
      </c>
      <c r="N6877" t="s">
        <v>9342</v>
      </c>
      <c r="O6877" t="s">
        <v>25</v>
      </c>
      <c r="P6877" t="s">
        <v>20</v>
      </c>
      <c r="Q6877" t="s">
        <v>7416</v>
      </c>
    </row>
    <row r="6878" spans="1:17" x14ac:dyDescent="0.25">
      <c r="A6878" t="s">
        <v>13467</v>
      </c>
      <c r="B6878" t="s">
        <v>28</v>
      </c>
      <c r="C6878">
        <v>1</v>
      </c>
      <c r="D6878" t="s">
        <v>18</v>
      </c>
      <c r="E6878" t="s">
        <v>37</v>
      </c>
      <c r="F6878" s="1">
        <v>0.45833333333333331</v>
      </c>
      <c r="G6878" t="s">
        <v>13468</v>
      </c>
      <c r="H6878" t="s">
        <v>7331</v>
      </c>
      <c r="I6878">
        <v>60</v>
      </c>
      <c r="J6878">
        <v>7</v>
      </c>
      <c r="K6878" s="4">
        <v>1.11101100011111E+44</v>
      </c>
      <c r="L6878" t="s">
        <v>13469</v>
      </c>
      <c r="M6878" t="s">
        <v>24</v>
      </c>
      <c r="N6878" t="s">
        <v>9342</v>
      </c>
      <c r="O6878" t="s">
        <v>25</v>
      </c>
      <c r="P6878" t="s">
        <v>20</v>
      </c>
      <c r="Q6878" t="s">
        <v>7417</v>
      </c>
    </row>
    <row r="6879" spans="1:17" x14ac:dyDescent="0.25">
      <c r="A6879" t="s">
        <v>13467</v>
      </c>
      <c r="B6879" t="s">
        <v>44</v>
      </c>
      <c r="C6879">
        <v>1</v>
      </c>
      <c r="D6879" t="s">
        <v>18</v>
      </c>
      <c r="E6879" t="s">
        <v>19</v>
      </c>
      <c r="F6879" s="1">
        <v>0.70833333333333337</v>
      </c>
      <c r="G6879" t="s">
        <v>9302</v>
      </c>
      <c r="H6879" t="s">
        <v>7331</v>
      </c>
      <c r="I6879">
        <v>60</v>
      </c>
      <c r="J6879">
        <v>5</v>
      </c>
      <c r="K6879" s="4">
        <v>1.1110100011111E+43</v>
      </c>
      <c r="L6879" t="s">
        <v>38</v>
      </c>
      <c r="M6879" t="s">
        <v>24</v>
      </c>
      <c r="N6879" t="s">
        <v>9342</v>
      </c>
      <c r="O6879" t="s">
        <v>25</v>
      </c>
      <c r="P6879" t="s">
        <v>45</v>
      </c>
      <c r="Q6879" t="s">
        <v>7418</v>
      </c>
    </row>
    <row r="6880" spans="1:17" x14ac:dyDescent="0.25">
      <c r="A6880" t="s">
        <v>13467</v>
      </c>
      <c r="B6880" t="s">
        <v>44</v>
      </c>
      <c r="C6880">
        <v>2</v>
      </c>
      <c r="D6880" t="s">
        <v>18</v>
      </c>
      <c r="E6880" t="s">
        <v>29</v>
      </c>
      <c r="F6880" s="1">
        <v>0.66666666666666663</v>
      </c>
      <c r="G6880" t="s">
        <v>9302</v>
      </c>
      <c r="H6880" t="s">
        <v>7331</v>
      </c>
      <c r="I6880">
        <v>60</v>
      </c>
      <c r="J6880">
        <v>2</v>
      </c>
      <c r="K6880" s="4">
        <v>1.1110100011111E+43</v>
      </c>
      <c r="L6880" t="s">
        <v>38</v>
      </c>
      <c r="M6880" t="s">
        <v>24</v>
      </c>
      <c r="N6880" t="s">
        <v>9342</v>
      </c>
      <c r="O6880" t="s">
        <v>25</v>
      </c>
      <c r="P6880" t="s">
        <v>45</v>
      </c>
      <c r="Q6880" t="s">
        <v>7419</v>
      </c>
    </row>
    <row r="6881" spans="1:17" x14ac:dyDescent="0.25">
      <c r="A6881" t="s">
        <v>13470</v>
      </c>
      <c r="B6881" t="s">
        <v>17</v>
      </c>
      <c r="C6881">
        <v>1</v>
      </c>
      <c r="D6881" t="s">
        <v>18</v>
      </c>
      <c r="E6881" t="s">
        <v>29</v>
      </c>
      <c r="F6881" s="1">
        <v>0.375</v>
      </c>
      <c r="G6881" t="s">
        <v>9210</v>
      </c>
      <c r="H6881" t="s">
        <v>7339</v>
      </c>
      <c r="I6881">
        <v>120</v>
      </c>
      <c r="J6881">
        <v>3</v>
      </c>
      <c r="K6881" s="4">
        <v>1.1111100111111E+24</v>
      </c>
      <c r="L6881" t="s">
        <v>13447</v>
      </c>
      <c r="M6881" t="s">
        <v>24</v>
      </c>
      <c r="N6881" t="s">
        <v>9342</v>
      </c>
      <c r="O6881" t="s">
        <v>66</v>
      </c>
      <c r="P6881" t="s">
        <v>20</v>
      </c>
      <c r="Q6881" t="s">
        <v>7420</v>
      </c>
    </row>
    <row r="6882" spans="1:17" x14ac:dyDescent="0.25">
      <c r="A6882" t="s">
        <v>13470</v>
      </c>
      <c r="B6882" t="s">
        <v>28</v>
      </c>
      <c r="C6882">
        <v>1</v>
      </c>
      <c r="D6882" t="s">
        <v>18</v>
      </c>
      <c r="E6882" t="s">
        <v>37</v>
      </c>
      <c r="F6882" s="1">
        <v>0.45833333333333331</v>
      </c>
      <c r="G6882" t="s">
        <v>9195</v>
      </c>
      <c r="H6882" t="s">
        <v>7339</v>
      </c>
      <c r="I6882">
        <v>60</v>
      </c>
      <c r="J6882">
        <v>3</v>
      </c>
      <c r="K6882" s="4">
        <v>1.1111100111111E+24</v>
      </c>
      <c r="L6882" t="s">
        <v>13447</v>
      </c>
      <c r="M6882" t="s">
        <v>24</v>
      </c>
      <c r="N6882" t="s">
        <v>9342</v>
      </c>
      <c r="O6882" t="s">
        <v>66</v>
      </c>
      <c r="P6882" t="s">
        <v>20</v>
      </c>
      <c r="Q6882" t="s">
        <v>7421</v>
      </c>
    </row>
    <row r="6883" spans="1:17" x14ac:dyDescent="0.25">
      <c r="A6883" t="s">
        <v>13470</v>
      </c>
      <c r="B6883" t="s">
        <v>44</v>
      </c>
      <c r="C6883">
        <v>1</v>
      </c>
      <c r="D6883" t="s">
        <v>18</v>
      </c>
      <c r="E6883" t="s">
        <v>19</v>
      </c>
      <c r="F6883" s="1">
        <v>0.54166666666666663</v>
      </c>
      <c r="G6883" t="s">
        <v>9145</v>
      </c>
      <c r="H6883" t="s">
        <v>7339</v>
      </c>
      <c r="I6883">
        <v>60</v>
      </c>
      <c r="J6883">
        <v>3</v>
      </c>
      <c r="K6883" s="4">
        <v>1.010100010101E+23</v>
      </c>
      <c r="L6883" t="s">
        <v>2092</v>
      </c>
      <c r="M6883" t="s">
        <v>24</v>
      </c>
      <c r="N6883" t="s">
        <v>9342</v>
      </c>
      <c r="O6883" t="s">
        <v>66</v>
      </c>
      <c r="P6883" t="s">
        <v>45</v>
      </c>
      <c r="Q6883" t="s">
        <v>7422</v>
      </c>
    </row>
    <row r="6884" spans="1:17" x14ac:dyDescent="0.25">
      <c r="A6884" t="s">
        <v>13471</v>
      </c>
      <c r="B6884" t="s">
        <v>17</v>
      </c>
      <c r="C6884">
        <v>1</v>
      </c>
      <c r="D6884" t="s">
        <v>18</v>
      </c>
      <c r="E6884" t="s">
        <v>19</v>
      </c>
      <c r="F6884" s="1">
        <v>0.54166666666666663</v>
      </c>
      <c r="G6884" t="s">
        <v>9166</v>
      </c>
      <c r="H6884" t="s">
        <v>5696</v>
      </c>
      <c r="I6884">
        <v>60</v>
      </c>
      <c r="J6884">
        <v>6</v>
      </c>
      <c r="K6884" s="4">
        <v>1.0100000010101E+43</v>
      </c>
      <c r="L6884" t="s">
        <v>13449</v>
      </c>
      <c r="M6884" t="s">
        <v>24</v>
      </c>
      <c r="N6884" t="s">
        <v>9342</v>
      </c>
      <c r="O6884" t="s">
        <v>25</v>
      </c>
      <c r="P6884" t="s">
        <v>20</v>
      </c>
      <c r="Q6884" t="s">
        <v>7423</v>
      </c>
    </row>
    <row r="6885" spans="1:17" x14ac:dyDescent="0.25">
      <c r="A6885" t="s">
        <v>13471</v>
      </c>
      <c r="B6885" t="s">
        <v>28</v>
      </c>
      <c r="C6885">
        <v>1</v>
      </c>
      <c r="D6885" t="s">
        <v>18</v>
      </c>
      <c r="E6885" t="s">
        <v>33</v>
      </c>
      <c r="F6885" s="1">
        <v>0.5</v>
      </c>
      <c r="G6885" t="s">
        <v>9354</v>
      </c>
      <c r="H6885" t="s">
        <v>5696</v>
      </c>
      <c r="I6885">
        <v>60</v>
      </c>
      <c r="J6885">
        <v>6</v>
      </c>
      <c r="K6885" s="4">
        <v>1.1111110001111099E+44</v>
      </c>
      <c r="L6885" t="s">
        <v>13449</v>
      </c>
      <c r="M6885" t="s">
        <v>24</v>
      </c>
      <c r="N6885" t="s">
        <v>9342</v>
      </c>
      <c r="O6885" t="s">
        <v>25</v>
      </c>
      <c r="P6885" t="s">
        <v>20</v>
      </c>
      <c r="Q6885" t="s">
        <v>7424</v>
      </c>
    </row>
    <row r="6886" spans="1:17" x14ac:dyDescent="0.25">
      <c r="A6886" t="s">
        <v>13471</v>
      </c>
      <c r="B6886" t="s">
        <v>32</v>
      </c>
      <c r="C6886">
        <v>1</v>
      </c>
      <c r="D6886" t="s">
        <v>18</v>
      </c>
      <c r="E6886" t="s">
        <v>19</v>
      </c>
      <c r="F6886" s="1">
        <v>0.5</v>
      </c>
      <c r="G6886" t="s">
        <v>9166</v>
      </c>
      <c r="H6886" t="s">
        <v>5696</v>
      </c>
      <c r="I6886">
        <v>120</v>
      </c>
      <c r="J6886">
        <v>6</v>
      </c>
      <c r="K6886" s="4">
        <v>1.0101010000101E+44</v>
      </c>
      <c r="L6886" t="s">
        <v>38</v>
      </c>
      <c r="M6886" t="s">
        <v>24</v>
      </c>
      <c r="N6886" t="s">
        <v>9342</v>
      </c>
      <c r="O6886" t="s">
        <v>25</v>
      </c>
      <c r="P6886" t="s">
        <v>20</v>
      </c>
      <c r="Q6886" t="s">
        <v>7425</v>
      </c>
    </row>
    <row r="6887" spans="1:17" x14ac:dyDescent="0.25">
      <c r="A6887" t="s">
        <v>13471</v>
      </c>
      <c r="B6887" t="s">
        <v>44</v>
      </c>
      <c r="C6887">
        <v>1</v>
      </c>
      <c r="D6887" t="s">
        <v>18</v>
      </c>
      <c r="E6887" t="s">
        <v>29</v>
      </c>
      <c r="F6887" s="1">
        <v>0.54166666666666663</v>
      </c>
      <c r="G6887" t="s">
        <v>9311</v>
      </c>
      <c r="H6887" t="s">
        <v>5696</v>
      </c>
      <c r="I6887">
        <v>60</v>
      </c>
      <c r="J6887">
        <v>6</v>
      </c>
      <c r="K6887" s="4">
        <v>1.0100000010101E+43</v>
      </c>
      <c r="L6887" t="s">
        <v>13472</v>
      </c>
      <c r="M6887" t="s">
        <v>24</v>
      </c>
      <c r="N6887" t="s">
        <v>9342</v>
      </c>
      <c r="O6887" t="s">
        <v>25</v>
      </c>
      <c r="P6887" t="s">
        <v>45</v>
      </c>
      <c r="Q6887" t="s">
        <v>7426</v>
      </c>
    </row>
    <row r="6888" spans="1:17" x14ac:dyDescent="0.25">
      <c r="A6888" t="s">
        <v>13473</v>
      </c>
      <c r="B6888" t="s">
        <v>17</v>
      </c>
      <c r="C6888">
        <v>1</v>
      </c>
      <c r="D6888" t="s">
        <v>18</v>
      </c>
      <c r="E6888" t="s">
        <v>19</v>
      </c>
      <c r="F6888" s="1">
        <v>0.375</v>
      </c>
      <c r="G6888" t="s">
        <v>9242</v>
      </c>
      <c r="H6888" t="s">
        <v>7324</v>
      </c>
      <c r="I6888">
        <v>60</v>
      </c>
      <c r="J6888">
        <v>2</v>
      </c>
      <c r="K6888" s="4">
        <v>1.1111010001111099E+44</v>
      </c>
      <c r="L6888" t="s">
        <v>13445</v>
      </c>
      <c r="M6888" t="s">
        <v>24</v>
      </c>
      <c r="N6888" t="s">
        <v>9342</v>
      </c>
      <c r="O6888" t="s">
        <v>25</v>
      </c>
      <c r="P6888" t="s">
        <v>20</v>
      </c>
      <c r="Q6888" t="s">
        <v>7427</v>
      </c>
    </row>
    <row r="6889" spans="1:17" x14ac:dyDescent="0.25">
      <c r="A6889" t="s">
        <v>13473</v>
      </c>
      <c r="B6889" t="s">
        <v>28</v>
      </c>
      <c r="C6889">
        <v>1</v>
      </c>
      <c r="D6889" t="s">
        <v>18</v>
      </c>
      <c r="E6889" t="s">
        <v>42</v>
      </c>
      <c r="F6889" s="1">
        <v>0.625</v>
      </c>
      <c r="G6889" t="s">
        <v>9167</v>
      </c>
      <c r="H6889" t="s">
        <v>7324</v>
      </c>
      <c r="I6889">
        <v>120</v>
      </c>
      <c r="J6889">
        <v>2</v>
      </c>
      <c r="K6889" s="4">
        <v>1.1111110001111099E+44</v>
      </c>
      <c r="L6889" t="s">
        <v>13445</v>
      </c>
      <c r="M6889" t="s">
        <v>24</v>
      </c>
      <c r="N6889" t="s">
        <v>9342</v>
      </c>
      <c r="O6889" t="s">
        <v>25</v>
      </c>
      <c r="P6889" t="s">
        <v>20</v>
      </c>
      <c r="Q6889" t="s">
        <v>7428</v>
      </c>
    </row>
    <row r="6890" spans="1:17" x14ac:dyDescent="0.25">
      <c r="A6890" t="s">
        <v>13473</v>
      </c>
      <c r="B6890" t="s">
        <v>44</v>
      </c>
      <c r="C6890">
        <v>1</v>
      </c>
      <c r="D6890" t="s">
        <v>18</v>
      </c>
      <c r="E6890" t="s">
        <v>37</v>
      </c>
      <c r="F6890" s="1">
        <v>0.375</v>
      </c>
      <c r="G6890" t="s">
        <v>9301</v>
      </c>
      <c r="H6890" t="s">
        <v>7324</v>
      </c>
      <c r="I6890">
        <v>60</v>
      </c>
      <c r="J6890">
        <v>1</v>
      </c>
      <c r="K6890" s="4">
        <v>1.0101000010101E+43</v>
      </c>
      <c r="L6890" t="s">
        <v>13474</v>
      </c>
      <c r="M6890" t="s">
        <v>24</v>
      </c>
      <c r="N6890" t="s">
        <v>9342</v>
      </c>
      <c r="O6890" t="s">
        <v>25</v>
      </c>
      <c r="P6890" t="s">
        <v>45</v>
      </c>
      <c r="Q6890" t="s">
        <v>7429</v>
      </c>
    </row>
    <row r="6891" spans="1:17" x14ac:dyDescent="0.25">
      <c r="A6891" t="s">
        <v>13473</v>
      </c>
      <c r="B6891" t="s">
        <v>44</v>
      </c>
      <c r="C6891">
        <v>2</v>
      </c>
      <c r="D6891" t="s">
        <v>18</v>
      </c>
      <c r="E6891" t="s">
        <v>33</v>
      </c>
      <c r="F6891" s="1">
        <v>0.70833333333333337</v>
      </c>
      <c r="G6891" t="s">
        <v>9301</v>
      </c>
      <c r="H6891" t="s">
        <v>7324</v>
      </c>
      <c r="I6891">
        <v>60</v>
      </c>
      <c r="J6891">
        <v>1</v>
      </c>
      <c r="K6891" s="4">
        <v>1.0101000010101E+43</v>
      </c>
      <c r="L6891" t="s">
        <v>13474</v>
      </c>
      <c r="M6891" t="s">
        <v>24</v>
      </c>
      <c r="N6891" t="s">
        <v>9342</v>
      </c>
      <c r="O6891" t="s">
        <v>25</v>
      </c>
      <c r="P6891" t="s">
        <v>45</v>
      </c>
      <c r="Q6891" t="s">
        <v>7430</v>
      </c>
    </row>
    <row r="6892" spans="1:17" x14ac:dyDescent="0.25">
      <c r="A6892" t="s">
        <v>13475</v>
      </c>
      <c r="B6892" t="s">
        <v>17</v>
      </c>
      <c r="C6892">
        <v>1</v>
      </c>
      <c r="D6892" t="s">
        <v>18</v>
      </c>
      <c r="E6892" t="s">
        <v>33</v>
      </c>
      <c r="F6892" s="1">
        <v>0.54166666666666663</v>
      </c>
      <c r="G6892" t="s">
        <v>9202</v>
      </c>
      <c r="H6892" t="s">
        <v>7324</v>
      </c>
      <c r="I6892">
        <v>60</v>
      </c>
      <c r="J6892">
        <v>6</v>
      </c>
      <c r="K6892" s="4">
        <v>1.1111110001111099E+44</v>
      </c>
      <c r="L6892" t="s">
        <v>13476</v>
      </c>
      <c r="M6892" t="s">
        <v>24</v>
      </c>
      <c r="N6892" t="s">
        <v>9342</v>
      </c>
      <c r="O6892" t="s">
        <v>25</v>
      </c>
      <c r="P6892" t="s">
        <v>20</v>
      </c>
      <c r="Q6892" t="s">
        <v>7431</v>
      </c>
    </row>
    <row r="6893" spans="1:17" x14ac:dyDescent="0.25">
      <c r="A6893" t="s">
        <v>13475</v>
      </c>
      <c r="B6893" t="s">
        <v>28</v>
      </c>
      <c r="C6893">
        <v>1</v>
      </c>
      <c r="D6893" t="s">
        <v>18</v>
      </c>
      <c r="E6893" t="s">
        <v>29</v>
      </c>
      <c r="F6893" s="1">
        <v>0.375</v>
      </c>
      <c r="G6893" t="s">
        <v>9227</v>
      </c>
      <c r="H6893" t="s">
        <v>7324</v>
      </c>
      <c r="I6893">
        <v>120</v>
      </c>
      <c r="J6893">
        <v>6</v>
      </c>
      <c r="K6893" s="4">
        <v>1.1111010001111099E+44</v>
      </c>
      <c r="L6893" t="s">
        <v>13476</v>
      </c>
      <c r="M6893" t="s">
        <v>24</v>
      </c>
      <c r="N6893" t="s">
        <v>9342</v>
      </c>
      <c r="O6893" t="s">
        <v>25</v>
      </c>
      <c r="P6893" t="s">
        <v>20</v>
      </c>
      <c r="Q6893" t="s">
        <v>7432</v>
      </c>
    </row>
    <row r="6894" spans="1:17" x14ac:dyDescent="0.25">
      <c r="A6894" t="s">
        <v>13477</v>
      </c>
      <c r="B6894" t="s">
        <v>17</v>
      </c>
      <c r="C6894">
        <v>1</v>
      </c>
      <c r="D6894" t="s">
        <v>18</v>
      </c>
      <c r="E6894" t="s">
        <v>33</v>
      </c>
      <c r="F6894" s="1">
        <v>0.54166666666666663</v>
      </c>
      <c r="G6894" t="s">
        <v>9202</v>
      </c>
      <c r="H6894" t="s">
        <v>7324</v>
      </c>
      <c r="I6894">
        <v>60</v>
      </c>
      <c r="J6894">
        <v>3</v>
      </c>
      <c r="K6894" s="4">
        <v>1.1111110001111099E+44</v>
      </c>
      <c r="L6894" t="s">
        <v>13476</v>
      </c>
      <c r="M6894" t="s">
        <v>24</v>
      </c>
      <c r="N6894" t="s">
        <v>9342</v>
      </c>
      <c r="O6894" t="s">
        <v>25</v>
      </c>
      <c r="P6894" t="s">
        <v>20</v>
      </c>
      <c r="Q6894" t="s">
        <v>7433</v>
      </c>
    </row>
    <row r="6895" spans="1:17" x14ac:dyDescent="0.25">
      <c r="A6895" t="s">
        <v>13477</v>
      </c>
      <c r="B6895" t="s">
        <v>28</v>
      </c>
      <c r="C6895">
        <v>1</v>
      </c>
      <c r="D6895" t="s">
        <v>18</v>
      </c>
      <c r="E6895" t="s">
        <v>29</v>
      </c>
      <c r="F6895" s="1">
        <v>0.375</v>
      </c>
      <c r="G6895" t="s">
        <v>9227</v>
      </c>
      <c r="H6895" t="s">
        <v>7324</v>
      </c>
      <c r="I6895">
        <v>120</v>
      </c>
      <c r="J6895">
        <v>3</v>
      </c>
      <c r="K6895" s="4">
        <v>1.1111010001111099E+44</v>
      </c>
      <c r="L6895" t="s">
        <v>13476</v>
      </c>
      <c r="M6895" t="s">
        <v>24</v>
      </c>
      <c r="N6895" t="s">
        <v>9342</v>
      </c>
      <c r="O6895" t="s">
        <v>25</v>
      </c>
      <c r="P6895" t="s">
        <v>20</v>
      </c>
      <c r="Q6895" t="s">
        <v>7434</v>
      </c>
    </row>
    <row r="6896" spans="1:17" x14ac:dyDescent="0.25">
      <c r="A6896" t="s">
        <v>13477</v>
      </c>
      <c r="B6896" t="s">
        <v>44</v>
      </c>
      <c r="C6896">
        <v>1</v>
      </c>
      <c r="D6896" t="s">
        <v>18</v>
      </c>
      <c r="E6896" t="s">
        <v>33</v>
      </c>
      <c r="F6896" s="1">
        <v>0.5</v>
      </c>
      <c r="G6896" t="s">
        <v>9168</v>
      </c>
      <c r="H6896" t="s">
        <v>7324</v>
      </c>
      <c r="I6896">
        <v>60</v>
      </c>
      <c r="J6896">
        <v>3</v>
      </c>
      <c r="K6896" s="4">
        <v>1.0101010000101E+44</v>
      </c>
      <c r="L6896" t="s">
        <v>13478</v>
      </c>
      <c r="M6896" t="s">
        <v>24</v>
      </c>
      <c r="N6896" t="s">
        <v>9342</v>
      </c>
      <c r="O6896" t="s">
        <v>25</v>
      </c>
      <c r="P6896" t="s">
        <v>45</v>
      </c>
      <c r="Q6896" t="s">
        <v>7435</v>
      </c>
    </row>
    <row r="6897" spans="1:17" x14ac:dyDescent="0.25">
      <c r="A6897" t="s">
        <v>13479</v>
      </c>
      <c r="B6897" t="s">
        <v>17</v>
      </c>
      <c r="C6897">
        <v>1</v>
      </c>
      <c r="D6897" t="s">
        <v>18</v>
      </c>
      <c r="E6897" t="s">
        <v>19</v>
      </c>
      <c r="F6897" s="1">
        <v>0.45833333333333331</v>
      </c>
      <c r="G6897" t="s">
        <v>9157</v>
      </c>
      <c r="H6897" t="s">
        <v>1808</v>
      </c>
      <c r="I6897">
        <v>120</v>
      </c>
      <c r="J6897">
        <v>3</v>
      </c>
      <c r="K6897" s="4">
        <v>1.1111100111111E+24</v>
      </c>
      <c r="L6897" t="s">
        <v>13459</v>
      </c>
      <c r="M6897" t="s">
        <v>24</v>
      </c>
      <c r="N6897" t="s">
        <v>9342</v>
      </c>
      <c r="O6897" t="s">
        <v>66</v>
      </c>
      <c r="P6897" t="s">
        <v>20</v>
      </c>
      <c r="Q6897" t="s">
        <v>7436</v>
      </c>
    </row>
    <row r="6898" spans="1:17" x14ac:dyDescent="0.25">
      <c r="A6898" t="s">
        <v>13479</v>
      </c>
      <c r="B6898" t="s">
        <v>28</v>
      </c>
      <c r="C6898">
        <v>1</v>
      </c>
      <c r="D6898" t="s">
        <v>18</v>
      </c>
      <c r="E6898" t="s">
        <v>42</v>
      </c>
      <c r="F6898" s="1">
        <v>0.45833333333333331</v>
      </c>
      <c r="G6898" t="s">
        <v>9181</v>
      </c>
      <c r="H6898" t="s">
        <v>1808</v>
      </c>
      <c r="I6898">
        <v>60</v>
      </c>
      <c r="J6898">
        <v>3</v>
      </c>
      <c r="K6898" s="4">
        <v>1.1111100111111E+24</v>
      </c>
      <c r="L6898" t="s">
        <v>13459</v>
      </c>
      <c r="M6898" t="s">
        <v>24</v>
      </c>
      <c r="N6898" t="s">
        <v>9342</v>
      </c>
      <c r="O6898" t="s">
        <v>66</v>
      </c>
      <c r="P6898" t="s">
        <v>20</v>
      </c>
      <c r="Q6898" t="s">
        <v>7437</v>
      </c>
    </row>
    <row r="6899" spans="1:17" x14ac:dyDescent="0.25">
      <c r="A6899" t="s">
        <v>13479</v>
      </c>
      <c r="B6899" t="s">
        <v>44</v>
      </c>
      <c r="C6899">
        <v>1</v>
      </c>
      <c r="D6899" t="s">
        <v>18</v>
      </c>
      <c r="E6899" t="s">
        <v>33</v>
      </c>
      <c r="F6899" s="1">
        <v>0.45833333333333331</v>
      </c>
      <c r="G6899" t="s">
        <v>9145</v>
      </c>
      <c r="H6899" t="s">
        <v>1808</v>
      </c>
      <c r="I6899">
        <v>60</v>
      </c>
      <c r="J6899">
        <v>3</v>
      </c>
      <c r="K6899" s="4">
        <v>1.010100010101E+23</v>
      </c>
      <c r="L6899" t="s">
        <v>13480</v>
      </c>
      <c r="M6899" t="s">
        <v>24</v>
      </c>
      <c r="N6899" t="s">
        <v>9342</v>
      </c>
      <c r="O6899" t="s">
        <v>66</v>
      </c>
      <c r="P6899" t="s">
        <v>45</v>
      </c>
      <c r="Q6899" t="s">
        <v>7438</v>
      </c>
    </row>
    <row r="6900" spans="1:17" x14ac:dyDescent="0.25">
      <c r="A6900" t="s">
        <v>13481</v>
      </c>
      <c r="B6900" t="s">
        <v>17</v>
      </c>
      <c r="C6900">
        <v>1</v>
      </c>
      <c r="D6900" t="s">
        <v>18</v>
      </c>
      <c r="E6900" t="s">
        <v>19</v>
      </c>
      <c r="F6900" s="1">
        <v>0.54166666666666663</v>
      </c>
      <c r="G6900" t="s">
        <v>9302</v>
      </c>
      <c r="H6900" t="s">
        <v>7439</v>
      </c>
      <c r="I6900">
        <v>120</v>
      </c>
      <c r="J6900">
        <v>3</v>
      </c>
      <c r="K6900" s="4">
        <v>1.11111E+16</v>
      </c>
      <c r="L6900" t="s">
        <v>13482</v>
      </c>
      <c r="M6900" t="s">
        <v>24</v>
      </c>
      <c r="N6900" t="s">
        <v>9342</v>
      </c>
      <c r="O6900" t="s">
        <v>5758</v>
      </c>
      <c r="P6900" t="s">
        <v>20</v>
      </c>
      <c r="Q6900" t="s">
        <v>7440</v>
      </c>
    </row>
    <row r="6901" spans="1:17" x14ac:dyDescent="0.25">
      <c r="A6901" t="s">
        <v>13481</v>
      </c>
      <c r="B6901" t="s">
        <v>28</v>
      </c>
      <c r="C6901">
        <v>1</v>
      </c>
      <c r="D6901" t="s">
        <v>18</v>
      </c>
      <c r="E6901" t="s">
        <v>42</v>
      </c>
      <c r="F6901" s="1">
        <v>0.58333333333333337</v>
      </c>
      <c r="G6901" t="s">
        <v>9228</v>
      </c>
      <c r="H6901" t="s">
        <v>7439</v>
      </c>
      <c r="I6901">
        <v>120</v>
      </c>
      <c r="J6901">
        <v>3</v>
      </c>
      <c r="K6901" s="4">
        <v>1.11111E+16</v>
      </c>
      <c r="L6901" t="s">
        <v>13482</v>
      </c>
      <c r="M6901" t="s">
        <v>24</v>
      </c>
      <c r="N6901" t="s">
        <v>9342</v>
      </c>
      <c r="O6901" t="s">
        <v>5758</v>
      </c>
      <c r="P6901" t="s">
        <v>20</v>
      </c>
      <c r="Q6901" t="s">
        <v>7441</v>
      </c>
    </row>
    <row r="6902" spans="1:17" x14ac:dyDescent="0.25">
      <c r="A6902" t="s">
        <v>13483</v>
      </c>
      <c r="B6902" t="s">
        <v>17</v>
      </c>
      <c r="C6902">
        <v>1</v>
      </c>
      <c r="D6902" t="s">
        <v>18</v>
      </c>
      <c r="E6902" t="s">
        <v>19</v>
      </c>
      <c r="F6902" s="1">
        <v>0.45833333333333331</v>
      </c>
      <c r="G6902" t="s">
        <v>9302</v>
      </c>
      <c r="H6902" t="s">
        <v>7331</v>
      </c>
      <c r="I6902">
        <v>60</v>
      </c>
      <c r="J6902">
        <v>5</v>
      </c>
      <c r="K6902" s="4">
        <v>1.1111010001111099E+44</v>
      </c>
      <c r="L6902" t="s">
        <v>38</v>
      </c>
      <c r="M6902" t="s">
        <v>24</v>
      </c>
      <c r="N6902" t="s">
        <v>9342</v>
      </c>
      <c r="O6902" t="s">
        <v>25</v>
      </c>
      <c r="P6902" t="s">
        <v>20</v>
      </c>
      <c r="Q6902" t="s">
        <v>7442</v>
      </c>
    </row>
    <row r="6903" spans="1:17" x14ac:dyDescent="0.25">
      <c r="A6903" t="s">
        <v>13483</v>
      </c>
      <c r="B6903" t="s">
        <v>28</v>
      </c>
      <c r="C6903">
        <v>1</v>
      </c>
      <c r="D6903" t="s">
        <v>18</v>
      </c>
      <c r="E6903" t="s">
        <v>29</v>
      </c>
      <c r="F6903" s="1">
        <v>0.58333333333333337</v>
      </c>
      <c r="G6903" t="s">
        <v>9302</v>
      </c>
      <c r="H6903" t="s">
        <v>7331</v>
      </c>
      <c r="I6903">
        <v>120</v>
      </c>
      <c r="J6903">
        <v>5</v>
      </c>
      <c r="K6903" s="4">
        <v>1.1111010001111099E+44</v>
      </c>
      <c r="L6903" t="s">
        <v>38</v>
      </c>
      <c r="M6903" t="s">
        <v>24</v>
      </c>
      <c r="N6903" t="s">
        <v>9342</v>
      </c>
      <c r="O6903" t="s">
        <v>25</v>
      </c>
      <c r="P6903" t="s">
        <v>20</v>
      </c>
      <c r="Q6903" t="s">
        <v>7443</v>
      </c>
    </row>
    <row r="6904" spans="1:17" x14ac:dyDescent="0.25">
      <c r="A6904" t="s">
        <v>13484</v>
      </c>
      <c r="B6904" t="s">
        <v>17</v>
      </c>
      <c r="C6904">
        <v>1</v>
      </c>
      <c r="D6904" t="s">
        <v>18</v>
      </c>
      <c r="E6904" t="s">
        <v>29</v>
      </c>
      <c r="F6904" s="1">
        <v>0.625</v>
      </c>
      <c r="G6904" t="s">
        <v>10068</v>
      </c>
      <c r="H6904" t="s">
        <v>7339</v>
      </c>
      <c r="I6904">
        <v>120</v>
      </c>
      <c r="J6904">
        <v>2</v>
      </c>
      <c r="K6904" s="4">
        <v>1.1111100111111E+24</v>
      </c>
      <c r="L6904" t="s">
        <v>13463</v>
      </c>
      <c r="M6904" t="s">
        <v>24</v>
      </c>
      <c r="N6904" t="s">
        <v>9342</v>
      </c>
      <c r="O6904" t="s">
        <v>66</v>
      </c>
      <c r="P6904" t="s">
        <v>20</v>
      </c>
      <c r="Q6904" t="s">
        <v>7444</v>
      </c>
    </row>
    <row r="6905" spans="1:17" x14ac:dyDescent="0.25">
      <c r="A6905" t="s">
        <v>13484</v>
      </c>
      <c r="B6905" t="s">
        <v>28</v>
      </c>
      <c r="C6905">
        <v>1</v>
      </c>
      <c r="D6905" t="s">
        <v>18</v>
      </c>
      <c r="E6905" t="s">
        <v>42</v>
      </c>
      <c r="F6905" s="1">
        <v>0.375</v>
      </c>
      <c r="G6905" t="s">
        <v>10068</v>
      </c>
      <c r="H6905" t="s">
        <v>7339</v>
      </c>
      <c r="I6905">
        <v>120</v>
      </c>
      <c r="J6905">
        <v>2</v>
      </c>
      <c r="K6905" s="4">
        <v>1.1111100111111E+24</v>
      </c>
      <c r="L6905" t="s">
        <v>13463</v>
      </c>
      <c r="M6905" t="s">
        <v>24</v>
      </c>
      <c r="N6905" t="s">
        <v>9342</v>
      </c>
      <c r="O6905" t="s">
        <v>66</v>
      </c>
      <c r="P6905" t="s">
        <v>20</v>
      </c>
      <c r="Q6905" t="s">
        <v>7445</v>
      </c>
    </row>
    <row r="6906" spans="1:17" x14ac:dyDescent="0.25">
      <c r="A6906" t="s">
        <v>13485</v>
      </c>
      <c r="B6906" t="s">
        <v>17</v>
      </c>
      <c r="C6906">
        <v>1</v>
      </c>
      <c r="D6906" t="s">
        <v>18</v>
      </c>
      <c r="E6906" t="s">
        <v>37</v>
      </c>
      <c r="F6906" s="1">
        <v>0.58333333333333337</v>
      </c>
      <c r="G6906" t="s">
        <v>13468</v>
      </c>
      <c r="H6906" t="s">
        <v>7331</v>
      </c>
      <c r="I6906">
        <v>120</v>
      </c>
      <c r="J6906">
        <v>5</v>
      </c>
      <c r="K6906" s="4">
        <v>1.11101100011111E+44</v>
      </c>
      <c r="L6906" t="s">
        <v>13486</v>
      </c>
      <c r="M6906" t="s">
        <v>24</v>
      </c>
      <c r="N6906" t="s">
        <v>9342</v>
      </c>
      <c r="O6906" t="s">
        <v>25</v>
      </c>
      <c r="P6906" t="s">
        <v>20</v>
      </c>
      <c r="Q6906" t="s">
        <v>7446</v>
      </c>
    </row>
    <row r="6907" spans="1:17" x14ac:dyDescent="0.25">
      <c r="A6907" t="s">
        <v>13487</v>
      </c>
      <c r="B6907" t="s">
        <v>17</v>
      </c>
      <c r="C6907">
        <v>1</v>
      </c>
      <c r="D6907" t="s">
        <v>18</v>
      </c>
      <c r="E6907" t="s">
        <v>29</v>
      </c>
      <c r="F6907" s="1">
        <v>0.375</v>
      </c>
      <c r="G6907" t="s">
        <v>38</v>
      </c>
      <c r="H6907" t="s">
        <v>38</v>
      </c>
      <c r="I6907">
        <v>360</v>
      </c>
      <c r="J6907">
        <v>11</v>
      </c>
      <c r="K6907" s="4">
        <v>1.1111010001111099E+44</v>
      </c>
      <c r="L6907" t="s">
        <v>7447</v>
      </c>
      <c r="N6907" t="s">
        <v>9342</v>
      </c>
      <c r="O6907" t="s">
        <v>331</v>
      </c>
      <c r="P6907" t="s">
        <v>20</v>
      </c>
      <c r="Q6907" t="s">
        <v>7448</v>
      </c>
    </row>
    <row r="6908" spans="1:17" x14ac:dyDescent="0.25">
      <c r="A6908" t="s">
        <v>13488</v>
      </c>
      <c r="B6908" t="s">
        <v>17</v>
      </c>
      <c r="C6908">
        <v>1</v>
      </c>
      <c r="D6908" t="s">
        <v>18</v>
      </c>
      <c r="E6908" t="s">
        <v>19</v>
      </c>
      <c r="F6908" s="1">
        <v>0.5</v>
      </c>
      <c r="G6908" t="s">
        <v>38</v>
      </c>
      <c r="H6908" t="s">
        <v>38</v>
      </c>
      <c r="I6908">
        <v>180</v>
      </c>
      <c r="J6908">
        <v>5</v>
      </c>
      <c r="K6908" s="4">
        <v>1.1111010001111099E+44</v>
      </c>
      <c r="L6908" t="s">
        <v>7447</v>
      </c>
      <c r="N6908" t="s">
        <v>9342</v>
      </c>
      <c r="O6908" t="s">
        <v>331</v>
      </c>
      <c r="P6908" t="s">
        <v>20</v>
      </c>
      <c r="Q6908" t="s">
        <v>7449</v>
      </c>
    </row>
    <row r="6909" spans="1:17" x14ac:dyDescent="0.25">
      <c r="A6909" t="s">
        <v>13488</v>
      </c>
      <c r="B6909" t="s">
        <v>28</v>
      </c>
      <c r="C6909">
        <v>1</v>
      </c>
      <c r="D6909" t="s">
        <v>18</v>
      </c>
      <c r="E6909" t="s">
        <v>33</v>
      </c>
      <c r="F6909" s="1">
        <v>0.375</v>
      </c>
      <c r="G6909" t="s">
        <v>38</v>
      </c>
      <c r="H6909" t="s">
        <v>38</v>
      </c>
      <c r="I6909">
        <v>240</v>
      </c>
      <c r="J6909">
        <v>5</v>
      </c>
      <c r="K6909" s="4">
        <v>1.1111110001111099E+44</v>
      </c>
      <c r="L6909" t="s">
        <v>7447</v>
      </c>
      <c r="N6909" t="s">
        <v>9342</v>
      </c>
      <c r="O6909" t="s">
        <v>331</v>
      </c>
      <c r="P6909" t="s">
        <v>20</v>
      </c>
      <c r="Q6909" t="s">
        <v>7450</v>
      </c>
    </row>
    <row r="6910" spans="1:17" x14ac:dyDescent="0.25">
      <c r="A6910" t="s">
        <v>13489</v>
      </c>
      <c r="B6910" t="s">
        <v>17</v>
      </c>
      <c r="C6910">
        <v>1</v>
      </c>
      <c r="D6910" t="s">
        <v>18</v>
      </c>
      <c r="E6910" t="s">
        <v>42</v>
      </c>
      <c r="F6910" s="1">
        <v>0.375</v>
      </c>
      <c r="G6910" t="s">
        <v>38</v>
      </c>
      <c r="H6910" t="s">
        <v>38</v>
      </c>
      <c r="I6910">
        <v>240</v>
      </c>
      <c r="J6910">
        <v>6</v>
      </c>
      <c r="K6910" s="4">
        <v>1.1111110001111099E+44</v>
      </c>
      <c r="L6910" t="s">
        <v>7447</v>
      </c>
      <c r="N6910" t="s">
        <v>9342</v>
      </c>
      <c r="O6910" t="s">
        <v>331</v>
      </c>
      <c r="P6910" t="s">
        <v>20</v>
      </c>
      <c r="Q6910" t="s">
        <v>7451</v>
      </c>
    </row>
    <row r="6911" spans="1:17" x14ac:dyDescent="0.25">
      <c r="A6911" t="s">
        <v>13489</v>
      </c>
      <c r="B6911" t="s">
        <v>28</v>
      </c>
      <c r="C6911">
        <v>1</v>
      </c>
      <c r="D6911" t="s">
        <v>18</v>
      </c>
      <c r="E6911" t="s">
        <v>37</v>
      </c>
      <c r="F6911" s="1">
        <v>0.375</v>
      </c>
      <c r="G6911" t="s">
        <v>13406</v>
      </c>
      <c r="H6911" t="s">
        <v>38</v>
      </c>
      <c r="I6911">
        <v>240</v>
      </c>
      <c r="J6911">
        <v>6</v>
      </c>
      <c r="K6911" s="4">
        <v>1.11101100011111E+44</v>
      </c>
      <c r="L6911" t="s">
        <v>7447</v>
      </c>
      <c r="M6911" t="s">
        <v>24</v>
      </c>
      <c r="N6911" t="s">
        <v>9342</v>
      </c>
      <c r="O6911" t="s">
        <v>331</v>
      </c>
      <c r="P6911" t="s">
        <v>20</v>
      </c>
      <c r="Q6911" t="s">
        <v>7452</v>
      </c>
    </row>
    <row r="6912" spans="1:17" x14ac:dyDescent="0.25">
      <c r="A6912" t="s">
        <v>13490</v>
      </c>
      <c r="B6912" t="s">
        <v>17</v>
      </c>
      <c r="C6912">
        <v>1</v>
      </c>
      <c r="D6912" t="s">
        <v>18</v>
      </c>
      <c r="E6912" t="s">
        <v>42</v>
      </c>
      <c r="F6912" s="1">
        <v>0.54166666666666663</v>
      </c>
      <c r="G6912" t="s">
        <v>38</v>
      </c>
      <c r="H6912" t="s">
        <v>38</v>
      </c>
      <c r="I6912">
        <v>120</v>
      </c>
      <c r="J6912">
        <v>4</v>
      </c>
      <c r="K6912" s="4">
        <v>1.1111110001111099E+44</v>
      </c>
      <c r="L6912" t="s">
        <v>7447</v>
      </c>
      <c r="N6912" t="s">
        <v>9342</v>
      </c>
      <c r="O6912" t="s">
        <v>331</v>
      </c>
      <c r="P6912" t="s">
        <v>20</v>
      </c>
      <c r="Q6912" t="s">
        <v>7453</v>
      </c>
    </row>
    <row r="6913" spans="1:17" x14ac:dyDescent="0.25">
      <c r="A6913" t="s">
        <v>13491</v>
      </c>
      <c r="B6913" t="s">
        <v>17</v>
      </c>
      <c r="C6913">
        <v>1</v>
      </c>
      <c r="D6913" t="s">
        <v>18</v>
      </c>
      <c r="E6913" t="s">
        <v>42</v>
      </c>
      <c r="F6913" s="1">
        <v>0.54166666666666663</v>
      </c>
      <c r="G6913" t="s">
        <v>38</v>
      </c>
      <c r="H6913" t="s">
        <v>38</v>
      </c>
      <c r="I6913">
        <v>120</v>
      </c>
      <c r="J6913">
        <v>4</v>
      </c>
      <c r="K6913" s="4">
        <v>1.1111110001111099E+44</v>
      </c>
      <c r="L6913" t="s">
        <v>7447</v>
      </c>
      <c r="N6913" t="s">
        <v>9342</v>
      </c>
      <c r="O6913" t="s">
        <v>331</v>
      </c>
      <c r="P6913" t="s">
        <v>20</v>
      </c>
      <c r="Q6913" t="s">
        <v>7454</v>
      </c>
    </row>
    <row r="6914" spans="1:17" x14ac:dyDescent="0.25">
      <c r="A6914" t="s">
        <v>13492</v>
      </c>
      <c r="B6914" t="s">
        <v>17</v>
      </c>
      <c r="C6914">
        <v>1</v>
      </c>
      <c r="D6914" t="s">
        <v>18</v>
      </c>
      <c r="E6914" t="s">
        <v>42</v>
      </c>
      <c r="F6914" s="1">
        <v>0.54166666666666663</v>
      </c>
      <c r="G6914" t="s">
        <v>38</v>
      </c>
      <c r="H6914" t="s">
        <v>38</v>
      </c>
      <c r="I6914">
        <v>120</v>
      </c>
      <c r="J6914">
        <v>0</v>
      </c>
      <c r="K6914" s="4">
        <v>1.1111110001111099E+44</v>
      </c>
      <c r="L6914" t="s">
        <v>7447</v>
      </c>
      <c r="N6914" t="s">
        <v>9342</v>
      </c>
      <c r="O6914" t="s">
        <v>453</v>
      </c>
      <c r="P6914" t="s">
        <v>20</v>
      </c>
      <c r="Q6914" t="s">
        <v>7455</v>
      </c>
    </row>
    <row r="6915" spans="1:17" x14ac:dyDescent="0.25">
      <c r="A6915" t="s">
        <v>13493</v>
      </c>
      <c r="B6915" t="s">
        <v>405</v>
      </c>
      <c r="C6915">
        <v>1</v>
      </c>
      <c r="D6915" t="s">
        <v>18</v>
      </c>
      <c r="E6915" t="s">
        <v>19</v>
      </c>
      <c r="F6915" s="1">
        <v>0.375</v>
      </c>
      <c r="G6915" t="s">
        <v>11501</v>
      </c>
      <c r="H6915" t="s">
        <v>38</v>
      </c>
      <c r="I6915">
        <v>180</v>
      </c>
      <c r="J6915">
        <v>57</v>
      </c>
      <c r="K6915" s="4">
        <v>1.1101000111109999E+42</v>
      </c>
      <c r="L6915" t="s">
        <v>13494</v>
      </c>
      <c r="M6915" t="s">
        <v>24</v>
      </c>
      <c r="N6915" t="s">
        <v>9371</v>
      </c>
      <c r="O6915" t="s">
        <v>25</v>
      </c>
      <c r="P6915" t="s">
        <v>395</v>
      </c>
      <c r="Q6915" t="s">
        <v>7456</v>
      </c>
    </row>
    <row r="6916" spans="1:17" x14ac:dyDescent="0.25">
      <c r="A6916" t="s">
        <v>13493</v>
      </c>
      <c r="B6916" t="s">
        <v>405</v>
      </c>
      <c r="C6916">
        <v>2</v>
      </c>
      <c r="D6916" t="s">
        <v>18</v>
      </c>
      <c r="E6916" t="s">
        <v>19</v>
      </c>
      <c r="F6916" s="1">
        <v>0.58333333333333337</v>
      </c>
      <c r="G6916" t="s">
        <v>11501</v>
      </c>
      <c r="H6916" t="s">
        <v>38</v>
      </c>
      <c r="I6916">
        <v>180</v>
      </c>
      <c r="J6916">
        <v>78</v>
      </c>
      <c r="K6916" s="4">
        <v>1.1101000111109999E+42</v>
      </c>
      <c r="L6916" t="s">
        <v>13494</v>
      </c>
      <c r="M6916" t="s">
        <v>24</v>
      </c>
      <c r="N6916" t="s">
        <v>9371</v>
      </c>
      <c r="O6916" t="s">
        <v>25</v>
      </c>
      <c r="P6916" t="s">
        <v>395</v>
      </c>
      <c r="Q6916" t="s">
        <v>7457</v>
      </c>
    </row>
    <row r="6917" spans="1:17" x14ac:dyDescent="0.25">
      <c r="A6917" t="s">
        <v>13493</v>
      </c>
      <c r="B6917" t="s">
        <v>405</v>
      </c>
      <c r="C6917">
        <v>3</v>
      </c>
      <c r="D6917" t="s">
        <v>18</v>
      </c>
      <c r="E6917" t="s">
        <v>29</v>
      </c>
      <c r="F6917" s="1">
        <v>0.375</v>
      </c>
      <c r="G6917" t="s">
        <v>11501</v>
      </c>
      <c r="H6917" t="s">
        <v>38</v>
      </c>
      <c r="I6917">
        <v>180</v>
      </c>
      <c r="J6917">
        <v>73</v>
      </c>
      <c r="K6917" s="4">
        <v>1.1101000111109999E+42</v>
      </c>
      <c r="L6917" t="s">
        <v>13494</v>
      </c>
      <c r="M6917" t="s">
        <v>24</v>
      </c>
      <c r="N6917" t="s">
        <v>9371</v>
      </c>
      <c r="O6917" t="s">
        <v>25</v>
      </c>
      <c r="P6917" t="s">
        <v>395</v>
      </c>
      <c r="Q6917" t="s">
        <v>7458</v>
      </c>
    </row>
    <row r="6918" spans="1:17" x14ac:dyDescent="0.25">
      <c r="A6918" t="s">
        <v>13493</v>
      </c>
      <c r="B6918" t="s">
        <v>405</v>
      </c>
      <c r="C6918">
        <v>4</v>
      </c>
      <c r="D6918" t="s">
        <v>18</v>
      </c>
      <c r="E6918" t="s">
        <v>29</v>
      </c>
      <c r="F6918" s="1">
        <v>0.58333333333333337</v>
      </c>
      <c r="G6918" t="s">
        <v>11501</v>
      </c>
      <c r="H6918" t="s">
        <v>38</v>
      </c>
      <c r="I6918">
        <v>180</v>
      </c>
      <c r="J6918">
        <v>80</v>
      </c>
      <c r="K6918" s="4">
        <v>1.1101000111109999E+42</v>
      </c>
      <c r="L6918" t="s">
        <v>13494</v>
      </c>
      <c r="M6918" t="s">
        <v>24</v>
      </c>
      <c r="N6918" t="s">
        <v>9371</v>
      </c>
      <c r="O6918" t="s">
        <v>25</v>
      </c>
      <c r="P6918" t="s">
        <v>395</v>
      </c>
      <c r="Q6918" t="s">
        <v>7459</v>
      </c>
    </row>
    <row r="6919" spans="1:17" x14ac:dyDescent="0.25">
      <c r="A6919" t="s">
        <v>13493</v>
      </c>
      <c r="B6919" t="s">
        <v>405</v>
      </c>
      <c r="C6919">
        <v>5</v>
      </c>
      <c r="D6919" t="s">
        <v>18</v>
      </c>
      <c r="E6919" t="s">
        <v>33</v>
      </c>
      <c r="F6919" s="1">
        <v>0.375</v>
      </c>
      <c r="G6919" t="s">
        <v>11501</v>
      </c>
      <c r="H6919" t="s">
        <v>38</v>
      </c>
      <c r="I6919">
        <v>180</v>
      </c>
      <c r="J6919">
        <v>68</v>
      </c>
      <c r="K6919" s="4">
        <v>1.111100011111E+42</v>
      </c>
      <c r="L6919" t="s">
        <v>13494</v>
      </c>
      <c r="M6919" t="s">
        <v>24</v>
      </c>
      <c r="N6919" t="s">
        <v>9371</v>
      </c>
      <c r="O6919" t="s">
        <v>25</v>
      </c>
      <c r="P6919" t="s">
        <v>395</v>
      </c>
      <c r="Q6919" t="s">
        <v>7460</v>
      </c>
    </row>
    <row r="6920" spans="1:17" x14ac:dyDescent="0.25">
      <c r="A6920" t="s">
        <v>13493</v>
      </c>
      <c r="B6920" t="s">
        <v>405</v>
      </c>
      <c r="C6920">
        <v>6</v>
      </c>
      <c r="D6920" t="s">
        <v>18</v>
      </c>
      <c r="E6920" t="s">
        <v>33</v>
      </c>
      <c r="F6920" s="1">
        <v>0.58333333333333337</v>
      </c>
      <c r="G6920" t="s">
        <v>11501</v>
      </c>
      <c r="H6920" t="s">
        <v>38</v>
      </c>
      <c r="I6920">
        <v>180</v>
      </c>
      <c r="J6920">
        <v>75</v>
      </c>
      <c r="K6920" s="4">
        <v>1.111100011111E+42</v>
      </c>
      <c r="L6920" t="s">
        <v>13494</v>
      </c>
      <c r="M6920" t="s">
        <v>24</v>
      </c>
      <c r="N6920" t="s">
        <v>9371</v>
      </c>
      <c r="O6920" t="s">
        <v>25</v>
      </c>
      <c r="P6920" t="s">
        <v>395</v>
      </c>
      <c r="Q6920" t="s">
        <v>7461</v>
      </c>
    </row>
    <row r="6921" spans="1:17" x14ac:dyDescent="0.25">
      <c r="A6921" t="s">
        <v>13493</v>
      </c>
      <c r="B6921" t="s">
        <v>405</v>
      </c>
      <c r="C6921">
        <v>7</v>
      </c>
      <c r="D6921" t="s">
        <v>18</v>
      </c>
      <c r="E6921" t="s">
        <v>42</v>
      </c>
      <c r="F6921" s="1">
        <v>0.375</v>
      </c>
      <c r="G6921" t="s">
        <v>11501</v>
      </c>
      <c r="H6921" t="s">
        <v>38</v>
      </c>
      <c r="I6921">
        <v>180</v>
      </c>
      <c r="J6921">
        <v>73</v>
      </c>
      <c r="K6921" s="4">
        <v>1.111100011111E+42</v>
      </c>
      <c r="L6921" t="s">
        <v>13494</v>
      </c>
      <c r="M6921" t="s">
        <v>24</v>
      </c>
      <c r="N6921" t="s">
        <v>9371</v>
      </c>
      <c r="O6921" t="s">
        <v>25</v>
      </c>
      <c r="P6921" t="s">
        <v>395</v>
      </c>
      <c r="Q6921" t="s">
        <v>7462</v>
      </c>
    </row>
    <row r="6922" spans="1:17" x14ac:dyDescent="0.25">
      <c r="A6922" t="s">
        <v>13493</v>
      </c>
      <c r="B6922" t="s">
        <v>405</v>
      </c>
      <c r="C6922">
        <v>8</v>
      </c>
      <c r="D6922" t="s">
        <v>18</v>
      </c>
      <c r="E6922" t="s">
        <v>42</v>
      </c>
      <c r="F6922" s="1">
        <v>0.58333333333333337</v>
      </c>
      <c r="G6922" t="s">
        <v>11501</v>
      </c>
      <c r="H6922" t="s">
        <v>38</v>
      </c>
      <c r="I6922">
        <v>180</v>
      </c>
      <c r="J6922">
        <v>71</v>
      </c>
      <c r="K6922" s="4">
        <v>1.111100011111E+42</v>
      </c>
      <c r="L6922" t="s">
        <v>13494</v>
      </c>
      <c r="M6922" t="s">
        <v>24</v>
      </c>
      <c r="N6922" t="s">
        <v>9371</v>
      </c>
      <c r="O6922" t="s">
        <v>25</v>
      </c>
      <c r="P6922" t="s">
        <v>395</v>
      </c>
      <c r="Q6922" t="s">
        <v>7463</v>
      </c>
    </row>
    <row r="6923" spans="1:17" x14ac:dyDescent="0.25">
      <c r="A6923" t="s">
        <v>13493</v>
      </c>
      <c r="B6923" t="s">
        <v>405</v>
      </c>
      <c r="C6923">
        <v>9</v>
      </c>
      <c r="D6923" t="s">
        <v>18</v>
      </c>
      <c r="E6923" t="s">
        <v>37</v>
      </c>
      <c r="F6923" s="1">
        <v>0.5</v>
      </c>
      <c r="G6923" t="s">
        <v>11501</v>
      </c>
      <c r="H6923" t="s">
        <v>38</v>
      </c>
      <c r="I6923">
        <v>180</v>
      </c>
      <c r="J6923">
        <v>62</v>
      </c>
      <c r="K6923" s="4">
        <v>1.101100011111E+42</v>
      </c>
      <c r="L6923" t="s">
        <v>13494</v>
      </c>
      <c r="M6923" t="s">
        <v>24</v>
      </c>
      <c r="N6923" t="s">
        <v>9371</v>
      </c>
      <c r="O6923" t="s">
        <v>25</v>
      </c>
      <c r="P6923" t="s">
        <v>395</v>
      </c>
      <c r="Q6923" t="s">
        <v>7464</v>
      </c>
    </row>
    <row r="6924" spans="1:17" x14ac:dyDescent="0.25">
      <c r="A6924" t="s">
        <v>13493</v>
      </c>
      <c r="B6924" t="s">
        <v>17</v>
      </c>
      <c r="C6924">
        <v>1</v>
      </c>
      <c r="D6924" t="s">
        <v>18</v>
      </c>
      <c r="E6924" t="s">
        <v>19</v>
      </c>
      <c r="F6924" s="1">
        <v>0.375</v>
      </c>
      <c r="G6924" t="s">
        <v>9138</v>
      </c>
      <c r="H6924" t="s">
        <v>13495</v>
      </c>
      <c r="I6924">
        <v>60</v>
      </c>
      <c r="J6924">
        <v>324</v>
      </c>
      <c r="K6924" s="4">
        <v>1.1111010001111099E+44</v>
      </c>
      <c r="L6924" t="s">
        <v>13494</v>
      </c>
      <c r="M6924" t="s">
        <v>24</v>
      </c>
      <c r="N6924" t="s">
        <v>9371</v>
      </c>
      <c r="O6924" t="s">
        <v>25</v>
      </c>
      <c r="P6924" t="s">
        <v>20</v>
      </c>
      <c r="Q6924" t="s">
        <v>7466</v>
      </c>
    </row>
    <row r="6925" spans="1:17" x14ac:dyDescent="0.25">
      <c r="A6925" t="s">
        <v>13493</v>
      </c>
      <c r="B6925" t="s">
        <v>17</v>
      </c>
      <c r="C6925">
        <v>2</v>
      </c>
      <c r="D6925" t="s">
        <v>18</v>
      </c>
      <c r="E6925" t="s">
        <v>19</v>
      </c>
      <c r="F6925" s="1">
        <v>0.58333333333333337</v>
      </c>
      <c r="G6925" t="s">
        <v>9138</v>
      </c>
      <c r="H6925" t="s">
        <v>13495</v>
      </c>
      <c r="I6925">
        <v>60</v>
      </c>
      <c r="J6925">
        <v>313</v>
      </c>
      <c r="K6925" s="4">
        <v>1.1111010001111099E+44</v>
      </c>
      <c r="L6925" t="s">
        <v>13494</v>
      </c>
      <c r="M6925" t="s">
        <v>24</v>
      </c>
      <c r="N6925" t="s">
        <v>9371</v>
      </c>
      <c r="O6925" t="s">
        <v>25</v>
      </c>
      <c r="P6925" t="s">
        <v>20</v>
      </c>
      <c r="Q6925" t="s">
        <v>7467</v>
      </c>
    </row>
    <row r="6926" spans="1:17" x14ac:dyDescent="0.25">
      <c r="A6926" t="s">
        <v>13493</v>
      </c>
      <c r="B6926" t="s">
        <v>28</v>
      </c>
      <c r="C6926">
        <v>1</v>
      </c>
      <c r="D6926" t="s">
        <v>18</v>
      </c>
      <c r="E6926" t="s">
        <v>33</v>
      </c>
      <c r="F6926" s="1">
        <v>0.54166666666666663</v>
      </c>
      <c r="G6926" t="s">
        <v>9138</v>
      </c>
      <c r="H6926" t="s">
        <v>13496</v>
      </c>
      <c r="I6926">
        <v>60</v>
      </c>
      <c r="J6926">
        <v>385</v>
      </c>
      <c r="K6926" s="4">
        <v>1.1111110001111099E+44</v>
      </c>
      <c r="L6926" t="s">
        <v>13494</v>
      </c>
      <c r="M6926" t="s">
        <v>24</v>
      </c>
      <c r="N6926" t="s">
        <v>9371</v>
      </c>
      <c r="O6926" t="s">
        <v>25</v>
      </c>
      <c r="P6926" t="s">
        <v>20</v>
      </c>
      <c r="Q6926" t="s">
        <v>7468</v>
      </c>
    </row>
    <row r="6927" spans="1:17" x14ac:dyDescent="0.25">
      <c r="A6927" t="s">
        <v>13493</v>
      </c>
      <c r="B6927" t="s">
        <v>28</v>
      </c>
      <c r="C6927">
        <v>2</v>
      </c>
      <c r="D6927" t="s">
        <v>18</v>
      </c>
      <c r="E6927" t="s">
        <v>33</v>
      </c>
      <c r="F6927" s="1">
        <v>0.58333333333333337</v>
      </c>
      <c r="G6927" t="s">
        <v>9138</v>
      </c>
      <c r="H6927" t="s">
        <v>13496</v>
      </c>
      <c r="I6927">
        <v>60</v>
      </c>
      <c r="J6927">
        <v>251</v>
      </c>
      <c r="K6927" s="4">
        <v>1.1111110001111099E+44</v>
      </c>
      <c r="L6927" t="s">
        <v>13494</v>
      </c>
      <c r="M6927" t="s">
        <v>24</v>
      </c>
      <c r="N6927" t="s">
        <v>9371</v>
      </c>
      <c r="O6927" t="s">
        <v>25</v>
      </c>
      <c r="P6927" t="s">
        <v>20</v>
      </c>
      <c r="Q6927" t="s">
        <v>7469</v>
      </c>
    </row>
    <row r="6928" spans="1:17" x14ac:dyDescent="0.25">
      <c r="A6928" t="s">
        <v>13493</v>
      </c>
      <c r="B6928" t="s">
        <v>32</v>
      </c>
      <c r="C6928">
        <v>1</v>
      </c>
      <c r="D6928" t="s">
        <v>18</v>
      </c>
      <c r="E6928" t="s">
        <v>37</v>
      </c>
      <c r="F6928" s="1">
        <v>0.375</v>
      </c>
      <c r="G6928" t="s">
        <v>9138</v>
      </c>
      <c r="H6928" t="s">
        <v>13497</v>
      </c>
      <c r="I6928">
        <v>60</v>
      </c>
      <c r="J6928">
        <v>378</v>
      </c>
      <c r="K6928" s="4">
        <v>1.11101100011111E+44</v>
      </c>
      <c r="L6928" t="s">
        <v>13494</v>
      </c>
      <c r="M6928" t="s">
        <v>24</v>
      </c>
      <c r="N6928" t="s">
        <v>9371</v>
      </c>
      <c r="O6928" t="s">
        <v>25</v>
      </c>
      <c r="P6928" t="s">
        <v>20</v>
      </c>
      <c r="Q6928" t="s">
        <v>7470</v>
      </c>
    </row>
    <row r="6929" spans="1:17" x14ac:dyDescent="0.25">
      <c r="A6929" t="s">
        <v>13493</v>
      </c>
      <c r="B6929" t="s">
        <v>32</v>
      </c>
      <c r="C6929">
        <v>2</v>
      </c>
      <c r="D6929" t="s">
        <v>18</v>
      </c>
      <c r="E6929" t="s">
        <v>37</v>
      </c>
      <c r="F6929" s="1">
        <v>0.58333333333333337</v>
      </c>
      <c r="G6929" t="s">
        <v>9138</v>
      </c>
      <c r="H6929" t="s">
        <v>13497</v>
      </c>
      <c r="I6929">
        <v>60</v>
      </c>
      <c r="J6929">
        <v>259</v>
      </c>
      <c r="K6929" s="4">
        <v>1.11101100011111E+44</v>
      </c>
      <c r="L6929" t="s">
        <v>13494</v>
      </c>
      <c r="M6929" t="s">
        <v>24</v>
      </c>
      <c r="N6929" t="s">
        <v>9371</v>
      </c>
      <c r="O6929" t="s">
        <v>25</v>
      </c>
      <c r="P6929" t="s">
        <v>20</v>
      </c>
      <c r="Q6929" t="s">
        <v>7471</v>
      </c>
    </row>
    <row r="6930" spans="1:17" x14ac:dyDescent="0.25">
      <c r="A6930" t="s">
        <v>13493</v>
      </c>
      <c r="B6930" t="s">
        <v>479</v>
      </c>
      <c r="C6930">
        <v>1</v>
      </c>
      <c r="D6930" t="s">
        <v>18</v>
      </c>
      <c r="E6930" t="s">
        <v>33</v>
      </c>
      <c r="F6930" s="1">
        <v>0.70833333333333337</v>
      </c>
      <c r="G6930" t="s">
        <v>9142</v>
      </c>
      <c r="H6930" t="s">
        <v>13498</v>
      </c>
      <c r="I6930">
        <v>60</v>
      </c>
      <c r="J6930">
        <v>66</v>
      </c>
      <c r="K6930" s="4">
        <v>1E+43</v>
      </c>
      <c r="L6930" t="s">
        <v>13494</v>
      </c>
      <c r="M6930" t="s">
        <v>24</v>
      </c>
      <c r="N6930" t="s">
        <v>9371</v>
      </c>
      <c r="O6930" t="s">
        <v>25</v>
      </c>
      <c r="P6930" t="s">
        <v>20</v>
      </c>
      <c r="Q6930" t="s">
        <v>7472</v>
      </c>
    </row>
    <row r="6931" spans="1:17" x14ac:dyDescent="0.25">
      <c r="A6931" t="s">
        <v>13493</v>
      </c>
      <c r="B6931" t="s">
        <v>502</v>
      </c>
      <c r="C6931">
        <v>1</v>
      </c>
      <c r="D6931" t="s">
        <v>18</v>
      </c>
      <c r="E6931" t="s">
        <v>37</v>
      </c>
      <c r="F6931" s="1">
        <v>0.45833333333333331</v>
      </c>
      <c r="G6931" t="s">
        <v>9162</v>
      </c>
      <c r="H6931" t="s">
        <v>13499</v>
      </c>
      <c r="I6931">
        <v>60</v>
      </c>
      <c r="J6931">
        <v>66</v>
      </c>
      <c r="K6931" s="4">
        <v>1E+43</v>
      </c>
      <c r="L6931" t="s">
        <v>13494</v>
      </c>
      <c r="M6931" t="s">
        <v>24</v>
      </c>
      <c r="N6931" t="s">
        <v>9371</v>
      </c>
      <c r="O6931" t="s">
        <v>25</v>
      </c>
      <c r="P6931" t="s">
        <v>20</v>
      </c>
      <c r="Q6931" t="s">
        <v>7473</v>
      </c>
    </row>
    <row r="6932" spans="1:17" x14ac:dyDescent="0.25">
      <c r="A6932" t="s">
        <v>13493</v>
      </c>
      <c r="B6932" t="s">
        <v>36</v>
      </c>
      <c r="C6932">
        <v>1</v>
      </c>
      <c r="D6932" t="s">
        <v>18</v>
      </c>
      <c r="E6932" t="s">
        <v>29</v>
      </c>
      <c r="F6932" s="1">
        <v>0.72916666666666663</v>
      </c>
      <c r="G6932" t="s">
        <v>9373</v>
      </c>
      <c r="H6932" t="s">
        <v>38</v>
      </c>
      <c r="I6932">
        <v>60</v>
      </c>
      <c r="J6932">
        <v>42</v>
      </c>
      <c r="K6932" s="4">
        <v>1E+41</v>
      </c>
      <c r="L6932" t="s">
        <v>38</v>
      </c>
      <c r="M6932" t="s">
        <v>24</v>
      </c>
      <c r="N6932" t="s">
        <v>9371</v>
      </c>
      <c r="O6932" t="s">
        <v>25</v>
      </c>
      <c r="P6932" t="s">
        <v>39</v>
      </c>
      <c r="Q6932" t="s">
        <v>7474</v>
      </c>
    </row>
    <row r="6933" spans="1:17" x14ac:dyDescent="0.25">
      <c r="A6933" t="s">
        <v>13493</v>
      </c>
      <c r="B6933" t="s">
        <v>36</v>
      </c>
      <c r="C6933">
        <v>2</v>
      </c>
      <c r="D6933" t="s">
        <v>18</v>
      </c>
      <c r="E6933" t="s">
        <v>29</v>
      </c>
      <c r="F6933" s="1">
        <v>0.72916666666666663</v>
      </c>
      <c r="G6933" t="s">
        <v>9370</v>
      </c>
      <c r="H6933" t="s">
        <v>38</v>
      </c>
      <c r="I6933">
        <v>60</v>
      </c>
      <c r="J6933">
        <v>63</v>
      </c>
      <c r="K6933" s="4">
        <v>1E+41</v>
      </c>
      <c r="L6933" t="s">
        <v>38</v>
      </c>
      <c r="M6933" t="s">
        <v>24</v>
      </c>
      <c r="N6933" t="s">
        <v>9371</v>
      </c>
      <c r="O6933" t="s">
        <v>25</v>
      </c>
      <c r="P6933" t="s">
        <v>39</v>
      </c>
      <c r="Q6933" t="s">
        <v>7475</v>
      </c>
    </row>
    <row r="6934" spans="1:17" x14ac:dyDescent="0.25">
      <c r="A6934" t="s">
        <v>13493</v>
      </c>
      <c r="B6934" t="s">
        <v>36</v>
      </c>
      <c r="C6934">
        <v>3</v>
      </c>
      <c r="D6934" t="s">
        <v>18</v>
      </c>
      <c r="E6934" t="s">
        <v>29</v>
      </c>
      <c r="F6934" s="1">
        <v>0.79166666666666663</v>
      </c>
      <c r="G6934" t="s">
        <v>9373</v>
      </c>
      <c r="H6934" t="s">
        <v>38</v>
      </c>
      <c r="I6934">
        <v>60</v>
      </c>
      <c r="J6934">
        <v>45</v>
      </c>
      <c r="K6934" s="4">
        <v>1E+41</v>
      </c>
      <c r="L6934" t="s">
        <v>38</v>
      </c>
      <c r="M6934" t="s">
        <v>24</v>
      </c>
      <c r="N6934" t="s">
        <v>9371</v>
      </c>
      <c r="O6934" t="s">
        <v>25</v>
      </c>
      <c r="P6934" t="s">
        <v>39</v>
      </c>
      <c r="Q6934" t="s">
        <v>7476</v>
      </c>
    </row>
    <row r="6935" spans="1:17" x14ac:dyDescent="0.25">
      <c r="A6935" t="s">
        <v>13493</v>
      </c>
      <c r="B6935" t="s">
        <v>36</v>
      </c>
      <c r="C6935">
        <v>4</v>
      </c>
      <c r="D6935" t="s">
        <v>18</v>
      </c>
      <c r="E6935" t="s">
        <v>29</v>
      </c>
      <c r="F6935" s="1">
        <v>0.79166666666666663</v>
      </c>
      <c r="G6935" t="s">
        <v>9370</v>
      </c>
      <c r="H6935" t="s">
        <v>38</v>
      </c>
      <c r="I6935">
        <v>60</v>
      </c>
      <c r="J6935">
        <v>64</v>
      </c>
      <c r="K6935" s="4">
        <v>1E+41</v>
      </c>
      <c r="L6935" t="s">
        <v>38</v>
      </c>
      <c r="M6935" t="s">
        <v>24</v>
      </c>
      <c r="N6935" t="s">
        <v>9371</v>
      </c>
      <c r="O6935" t="s">
        <v>25</v>
      </c>
      <c r="P6935" t="s">
        <v>39</v>
      </c>
      <c r="Q6935" t="s">
        <v>7477</v>
      </c>
    </row>
    <row r="6936" spans="1:17" x14ac:dyDescent="0.25">
      <c r="A6936" t="s">
        <v>13493</v>
      </c>
      <c r="B6936" t="s">
        <v>36</v>
      </c>
      <c r="C6936">
        <v>5</v>
      </c>
      <c r="D6936" t="s">
        <v>18</v>
      </c>
      <c r="E6936" t="s">
        <v>29</v>
      </c>
      <c r="F6936" s="1">
        <v>0.85416666666666663</v>
      </c>
      <c r="G6936" t="s">
        <v>9373</v>
      </c>
      <c r="H6936" t="s">
        <v>38</v>
      </c>
      <c r="I6936">
        <v>60</v>
      </c>
      <c r="J6936">
        <v>46</v>
      </c>
      <c r="K6936" s="4">
        <v>1E+41</v>
      </c>
      <c r="L6936" t="s">
        <v>38</v>
      </c>
      <c r="M6936" t="s">
        <v>24</v>
      </c>
      <c r="N6936" t="s">
        <v>9371</v>
      </c>
      <c r="O6936" t="s">
        <v>25</v>
      </c>
      <c r="P6936" t="s">
        <v>39</v>
      </c>
      <c r="Q6936" t="s">
        <v>7478</v>
      </c>
    </row>
    <row r="6937" spans="1:17" x14ac:dyDescent="0.25">
      <c r="A6937" t="s">
        <v>13493</v>
      </c>
      <c r="B6937" t="s">
        <v>36</v>
      </c>
      <c r="C6937">
        <v>6</v>
      </c>
      <c r="D6937" t="s">
        <v>18</v>
      </c>
      <c r="E6937" t="s">
        <v>29</v>
      </c>
      <c r="F6937" s="1">
        <v>0.85416666666666663</v>
      </c>
      <c r="G6937" t="s">
        <v>9370</v>
      </c>
      <c r="H6937" t="s">
        <v>38</v>
      </c>
      <c r="I6937">
        <v>60</v>
      </c>
      <c r="J6937">
        <v>44</v>
      </c>
      <c r="K6937" s="4">
        <v>1E+41</v>
      </c>
      <c r="L6937" t="s">
        <v>38</v>
      </c>
      <c r="M6937" t="s">
        <v>24</v>
      </c>
      <c r="N6937" t="s">
        <v>9371</v>
      </c>
      <c r="O6937" t="s">
        <v>25</v>
      </c>
      <c r="P6937" t="s">
        <v>39</v>
      </c>
      <c r="Q6937" t="s">
        <v>7479</v>
      </c>
    </row>
    <row r="6938" spans="1:17" x14ac:dyDescent="0.25">
      <c r="A6938" t="s">
        <v>13493</v>
      </c>
      <c r="B6938" t="s">
        <v>36</v>
      </c>
      <c r="C6938">
        <v>7</v>
      </c>
      <c r="D6938" t="s">
        <v>18</v>
      </c>
      <c r="E6938" t="s">
        <v>33</v>
      </c>
      <c r="F6938" s="1">
        <v>0.72916666666666663</v>
      </c>
      <c r="G6938" t="s">
        <v>9373</v>
      </c>
      <c r="H6938" t="s">
        <v>38</v>
      </c>
      <c r="I6938">
        <v>60</v>
      </c>
      <c r="J6938">
        <v>47</v>
      </c>
      <c r="K6938" s="4">
        <v>1E+41</v>
      </c>
      <c r="L6938" t="s">
        <v>38</v>
      </c>
      <c r="M6938" t="s">
        <v>24</v>
      </c>
      <c r="N6938" t="s">
        <v>9371</v>
      </c>
      <c r="O6938" t="s">
        <v>25</v>
      </c>
      <c r="P6938" t="s">
        <v>39</v>
      </c>
      <c r="Q6938" t="s">
        <v>7480</v>
      </c>
    </row>
    <row r="6939" spans="1:17" x14ac:dyDescent="0.25">
      <c r="A6939" t="s">
        <v>13493</v>
      </c>
      <c r="B6939" t="s">
        <v>36</v>
      </c>
      <c r="C6939">
        <v>8</v>
      </c>
      <c r="D6939" t="s">
        <v>18</v>
      </c>
      <c r="E6939" t="s">
        <v>33</v>
      </c>
      <c r="F6939" s="1">
        <v>0.72916666666666663</v>
      </c>
      <c r="G6939" t="s">
        <v>9370</v>
      </c>
      <c r="H6939" t="s">
        <v>38</v>
      </c>
      <c r="I6939">
        <v>60</v>
      </c>
      <c r="J6939">
        <v>64</v>
      </c>
      <c r="K6939" s="4">
        <v>1E+41</v>
      </c>
      <c r="L6939" t="s">
        <v>38</v>
      </c>
      <c r="M6939" t="s">
        <v>24</v>
      </c>
      <c r="N6939" t="s">
        <v>9371</v>
      </c>
      <c r="O6939" t="s">
        <v>25</v>
      </c>
      <c r="P6939" t="s">
        <v>39</v>
      </c>
      <c r="Q6939" t="s">
        <v>7481</v>
      </c>
    </row>
    <row r="6940" spans="1:17" x14ac:dyDescent="0.25">
      <c r="A6940" t="s">
        <v>13493</v>
      </c>
      <c r="B6940" t="s">
        <v>36</v>
      </c>
      <c r="C6940">
        <v>9</v>
      </c>
      <c r="D6940" t="s">
        <v>18</v>
      </c>
      <c r="E6940" t="s">
        <v>33</v>
      </c>
      <c r="F6940" s="1">
        <v>0.79166666666666663</v>
      </c>
      <c r="G6940" t="s">
        <v>9373</v>
      </c>
      <c r="H6940" t="s">
        <v>38</v>
      </c>
      <c r="I6940">
        <v>60</v>
      </c>
      <c r="J6940">
        <v>44</v>
      </c>
      <c r="K6940" s="4">
        <v>1E+41</v>
      </c>
      <c r="L6940" t="s">
        <v>38</v>
      </c>
      <c r="M6940" t="s">
        <v>24</v>
      </c>
      <c r="N6940" t="s">
        <v>9371</v>
      </c>
      <c r="O6940" t="s">
        <v>25</v>
      </c>
      <c r="P6940" t="s">
        <v>39</v>
      </c>
      <c r="Q6940" t="s">
        <v>7482</v>
      </c>
    </row>
    <row r="6941" spans="1:17" x14ac:dyDescent="0.25">
      <c r="A6941" t="s">
        <v>13493</v>
      </c>
      <c r="B6941" t="s">
        <v>36</v>
      </c>
      <c r="C6941">
        <v>10</v>
      </c>
      <c r="D6941" t="s">
        <v>18</v>
      </c>
      <c r="E6941" t="s">
        <v>33</v>
      </c>
      <c r="F6941" s="1">
        <v>0.79166666666666663</v>
      </c>
      <c r="G6941" t="s">
        <v>9370</v>
      </c>
      <c r="H6941" t="s">
        <v>38</v>
      </c>
      <c r="I6941">
        <v>60</v>
      </c>
      <c r="J6941">
        <v>65</v>
      </c>
      <c r="K6941" s="4">
        <v>1E+41</v>
      </c>
      <c r="L6941" t="s">
        <v>38</v>
      </c>
      <c r="M6941" t="s">
        <v>24</v>
      </c>
      <c r="N6941" t="s">
        <v>9371</v>
      </c>
      <c r="O6941" t="s">
        <v>25</v>
      </c>
      <c r="P6941" t="s">
        <v>39</v>
      </c>
      <c r="Q6941" t="s">
        <v>7483</v>
      </c>
    </row>
    <row r="6942" spans="1:17" x14ac:dyDescent="0.25">
      <c r="A6942" t="s">
        <v>13493</v>
      </c>
      <c r="B6942" t="s">
        <v>36</v>
      </c>
      <c r="C6942">
        <v>11</v>
      </c>
      <c r="D6942" t="s">
        <v>18</v>
      </c>
      <c r="E6942" t="s">
        <v>33</v>
      </c>
      <c r="F6942" s="1">
        <v>0.85416666666666663</v>
      </c>
      <c r="G6942" t="s">
        <v>9370</v>
      </c>
      <c r="H6942" t="s">
        <v>38</v>
      </c>
      <c r="I6942">
        <v>60</v>
      </c>
      <c r="J6942">
        <v>46</v>
      </c>
      <c r="K6942" s="4">
        <v>1E+41</v>
      </c>
      <c r="L6942" t="s">
        <v>38</v>
      </c>
      <c r="M6942" t="s">
        <v>24</v>
      </c>
      <c r="N6942" t="s">
        <v>9371</v>
      </c>
      <c r="O6942" t="s">
        <v>25</v>
      </c>
      <c r="P6942" t="s">
        <v>39</v>
      </c>
      <c r="Q6942" t="s">
        <v>7484</v>
      </c>
    </row>
    <row r="6943" spans="1:17" x14ac:dyDescent="0.25">
      <c r="A6943" t="s">
        <v>13493</v>
      </c>
      <c r="B6943" t="s">
        <v>36</v>
      </c>
      <c r="C6943">
        <v>12</v>
      </c>
      <c r="D6943" t="s">
        <v>18</v>
      </c>
      <c r="E6943" t="s">
        <v>33</v>
      </c>
      <c r="F6943" s="1">
        <v>0.85416666666666663</v>
      </c>
      <c r="G6943" t="s">
        <v>9373</v>
      </c>
      <c r="H6943" t="s">
        <v>38</v>
      </c>
      <c r="I6943">
        <v>60</v>
      </c>
      <c r="J6943">
        <v>66</v>
      </c>
      <c r="K6943" s="4">
        <v>1E+41</v>
      </c>
      <c r="L6943" t="s">
        <v>38</v>
      </c>
      <c r="M6943" t="s">
        <v>24</v>
      </c>
      <c r="N6943" t="s">
        <v>9371</v>
      </c>
      <c r="O6943" t="s">
        <v>25</v>
      </c>
      <c r="P6943" t="s">
        <v>39</v>
      </c>
      <c r="Q6943" t="s">
        <v>7485</v>
      </c>
    </row>
    <row r="6944" spans="1:17" x14ac:dyDescent="0.25">
      <c r="A6944" t="s">
        <v>13493</v>
      </c>
      <c r="B6944" t="s">
        <v>41</v>
      </c>
      <c r="C6944">
        <v>1</v>
      </c>
      <c r="D6944" t="s">
        <v>18</v>
      </c>
      <c r="E6944" t="s">
        <v>19</v>
      </c>
      <c r="F6944" s="1">
        <v>0.72916666666666663</v>
      </c>
      <c r="G6944" t="s">
        <v>9373</v>
      </c>
      <c r="H6944" t="s">
        <v>38</v>
      </c>
      <c r="I6944">
        <v>60</v>
      </c>
      <c r="J6944">
        <v>41</v>
      </c>
      <c r="K6944" s="4">
        <v>9.9999999999999995E+33</v>
      </c>
      <c r="L6944" t="s">
        <v>38</v>
      </c>
      <c r="M6944" t="s">
        <v>24</v>
      </c>
      <c r="N6944" t="s">
        <v>9371</v>
      </c>
      <c r="O6944" t="s">
        <v>25</v>
      </c>
      <c r="P6944" t="s">
        <v>39</v>
      </c>
      <c r="Q6944" t="s">
        <v>7486</v>
      </c>
    </row>
    <row r="6945" spans="1:17" x14ac:dyDescent="0.25">
      <c r="A6945" t="s">
        <v>13493</v>
      </c>
      <c r="B6945" t="s">
        <v>41</v>
      </c>
      <c r="C6945">
        <v>2</v>
      </c>
      <c r="D6945" t="s">
        <v>18</v>
      </c>
      <c r="E6945" t="s">
        <v>19</v>
      </c>
      <c r="F6945" s="1">
        <v>0.72916666666666663</v>
      </c>
      <c r="G6945" t="s">
        <v>9370</v>
      </c>
      <c r="H6945" t="s">
        <v>38</v>
      </c>
      <c r="I6945">
        <v>60</v>
      </c>
      <c r="J6945">
        <v>25</v>
      </c>
      <c r="K6945" s="4">
        <v>9.9999999999999995E+33</v>
      </c>
      <c r="L6945" t="s">
        <v>38</v>
      </c>
      <c r="M6945" t="s">
        <v>24</v>
      </c>
      <c r="N6945" t="s">
        <v>9371</v>
      </c>
      <c r="O6945" t="s">
        <v>25</v>
      </c>
      <c r="P6945" t="s">
        <v>39</v>
      </c>
      <c r="Q6945" t="s">
        <v>7487</v>
      </c>
    </row>
    <row r="6946" spans="1:17" x14ac:dyDescent="0.25">
      <c r="A6946" t="s">
        <v>13493</v>
      </c>
      <c r="B6946" t="s">
        <v>41</v>
      </c>
      <c r="C6946">
        <v>3</v>
      </c>
      <c r="D6946" t="s">
        <v>18</v>
      </c>
      <c r="E6946" t="s">
        <v>19</v>
      </c>
      <c r="F6946" s="1">
        <v>0.79166666666666663</v>
      </c>
      <c r="G6946" t="s">
        <v>9373</v>
      </c>
      <c r="H6946" t="s">
        <v>38</v>
      </c>
      <c r="I6946">
        <v>60</v>
      </c>
      <c r="J6946">
        <v>41</v>
      </c>
      <c r="K6946" s="4">
        <v>9.9999999999999995E+33</v>
      </c>
      <c r="L6946" t="s">
        <v>38</v>
      </c>
      <c r="M6946" t="s">
        <v>24</v>
      </c>
      <c r="N6946" t="s">
        <v>9371</v>
      </c>
      <c r="O6946" t="s">
        <v>25</v>
      </c>
      <c r="P6946" t="s">
        <v>39</v>
      </c>
      <c r="Q6946" t="s">
        <v>7488</v>
      </c>
    </row>
    <row r="6947" spans="1:17" x14ac:dyDescent="0.25">
      <c r="A6947" t="s">
        <v>13493</v>
      </c>
      <c r="B6947" t="s">
        <v>41</v>
      </c>
      <c r="C6947">
        <v>4</v>
      </c>
      <c r="D6947" t="s">
        <v>18</v>
      </c>
      <c r="E6947" t="s">
        <v>19</v>
      </c>
      <c r="F6947" s="1">
        <v>0.79166666666666663</v>
      </c>
      <c r="G6947" t="s">
        <v>9370</v>
      </c>
      <c r="H6947" t="s">
        <v>38</v>
      </c>
      <c r="I6947">
        <v>60</v>
      </c>
      <c r="J6947">
        <v>60</v>
      </c>
      <c r="K6947" s="4">
        <v>9.9999999999999995E+33</v>
      </c>
      <c r="L6947" t="s">
        <v>38</v>
      </c>
      <c r="M6947" t="s">
        <v>24</v>
      </c>
      <c r="N6947" t="s">
        <v>9371</v>
      </c>
      <c r="O6947" t="s">
        <v>25</v>
      </c>
      <c r="P6947" t="s">
        <v>39</v>
      </c>
      <c r="Q6947" t="s">
        <v>7489</v>
      </c>
    </row>
    <row r="6948" spans="1:17" x14ac:dyDescent="0.25">
      <c r="A6948" t="s">
        <v>13493</v>
      </c>
      <c r="B6948" t="s">
        <v>41</v>
      </c>
      <c r="C6948">
        <v>5</v>
      </c>
      <c r="D6948" t="s">
        <v>18</v>
      </c>
      <c r="E6948" t="s">
        <v>19</v>
      </c>
      <c r="F6948" s="1">
        <v>0.85416666666666663</v>
      </c>
      <c r="G6948" t="s">
        <v>9373</v>
      </c>
      <c r="H6948" t="s">
        <v>38</v>
      </c>
      <c r="I6948">
        <v>60</v>
      </c>
      <c r="J6948">
        <v>44</v>
      </c>
      <c r="K6948" s="4">
        <v>9.9999999999999995E+33</v>
      </c>
      <c r="L6948" t="s">
        <v>38</v>
      </c>
      <c r="M6948" t="s">
        <v>24</v>
      </c>
      <c r="N6948" t="s">
        <v>9371</v>
      </c>
      <c r="O6948" t="s">
        <v>25</v>
      </c>
      <c r="P6948" t="s">
        <v>39</v>
      </c>
      <c r="Q6948" t="s">
        <v>7490</v>
      </c>
    </row>
    <row r="6949" spans="1:17" x14ac:dyDescent="0.25">
      <c r="A6949" t="s">
        <v>13493</v>
      </c>
      <c r="B6949" t="s">
        <v>41</v>
      </c>
      <c r="C6949">
        <v>6</v>
      </c>
      <c r="D6949" t="s">
        <v>18</v>
      </c>
      <c r="E6949" t="s">
        <v>19</v>
      </c>
      <c r="F6949" s="1">
        <v>0.85416666666666663</v>
      </c>
      <c r="G6949" t="s">
        <v>9370</v>
      </c>
      <c r="H6949" t="s">
        <v>38</v>
      </c>
      <c r="I6949">
        <v>60</v>
      </c>
      <c r="J6949">
        <v>67</v>
      </c>
      <c r="K6949" s="4">
        <v>9.9999999999999995E+33</v>
      </c>
      <c r="L6949" t="s">
        <v>38</v>
      </c>
      <c r="M6949" t="s">
        <v>24</v>
      </c>
      <c r="N6949" t="s">
        <v>9371</v>
      </c>
      <c r="O6949" t="s">
        <v>25</v>
      </c>
      <c r="P6949" t="s">
        <v>39</v>
      </c>
      <c r="Q6949" t="s">
        <v>7491</v>
      </c>
    </row>
    <row r="6950" spans="1:17" x14ac:dyDescent="0.25">
      <c r="A6950" t="s">
        <v>13493</v>
      </c>
      <c r="B6950" t="s">
        <v>41</v>
      </c>
      <c r="C6950">
        <v>7</v>
      </c>
      <c r="D6950" t="s">
        <v>18</v>
      </c>
      <c r="E6950" t="s">
        <v>33</v>
      </c>
      <c r="F6950" s="1">
        <v>0.72916666666666663</v>
      </c>
      <c r="G6950" t="s">
        <v>9373</v>
      </c>
      <c r="H6950" t="s">
        <v>38</v>
      </c>
      <c r="I6950">
        <v>60</v>
      </c>
      <c r="J6950">
        <v>49</v>
      </c>
      <c r="K6950" s="4">
        <v>9.9999999999999995E+33</v>
      </c>
      <c r="L6950" t="s">
        <v>38</v>
      </c>
      <c r="M6950" t="s">
        <v>24</v>
      </c>
      <c r="N6950" t="s">
        <v>9371</v>
      </c>
      <c r="O6950" t="s">
        <v>25</v>
      </c>
      <c r="P6950" t="s">
        <v>39</v>
      </c>
      <c r="Q6950" t="s">
        <v>7492</v>
      </c>
    </row>
    <row r="6951" spans="1:17" x14ac:dyDescent="0.25">
      <c r="A6951" t="s">
        <v>13493</v>
      </c>
      <c r="B6951" t="s">
        <v>41</v>
      </c>
      <c r="C6951">
        <v>8</v>
      </c>
      <c r="D6951" t="s">
        <v>18</v>
      </c>
      <c r="E6951" t="s">
        <v>33</v>
      </c>
      <c r="F6951" s="1">
        <v>0.72916666666666663</v>
      </c>
      <c r="G6951" t="s">
        <v>9370</v>
      </c>
      <c r="H6951" t="s">
        <v>38</v>
      </c>
      <c r="I6951">
        <v>60</v>
      </c>
      <c r="J6951">
        <v>69</v>
      </c>
      <c r="K6951" s="4">
        <v>9.9999999999999995E+33</v>
      </c>
      <c r="L6951" t="s">
        <v>38</v>
      </c>
      <c r="M6951" t="s">
        <v>24</v>
      </c>
      <c r="N6951" t="s">
        <v>9371</v>
      </c>
      <c r="O6951" t="s">
        <v>25</v>
      </c>
      <c r="P6951" t="s">
        <v>39</v>
      </c>
      <c r="Q6951" t="s">
        <v>7493</v>
      </c>
    </row>
    <row r="6952" spans="1:17" x14ac:dyDescent="0.25">
      <c r="A6952" t="s">
        <v>13493</v>
      </c>
      <c r="B6952" t="s">
        <v>41</v>
      </c>
      <c r="C6952">
        <v>9</v>
      </c>
      <c r="D6952" t="s">
        <v>18</v>
      </c>
      <c r="E6952" t="s">
        <v>33</v>
      </c>
      <c r="F6952" s="1">
        <v>0.79166666666666663</v>
      </c>
      <c r="G6952" t="s">
        <v>9373</v>
      </c>
      <c r="H6952" t="s">
        <v>38</v>
      </c>
      <c r="I6952">
        <v>60</v>
      </c>
      <c r="J6952">
        <v>49</v>
      </c>
      <c r="K6952" s="4">
        <v>9.9999999999999995E+33</v>
      </c>
      <c r="L6952" t="s">
        <v>38</v>
      </c>
      <c r="M6952" t="s">
        <v>24</v>
      </c>
      <c r="N6952" t="s">
        <v>9371</v>
      </c>
      <c r="O6952" t="s">
        <v>25</v>
      </c>
      <c r="P6952" t="s">
        <v>39</v>
      </c>
      <c r="Q6952" t="s">
        <v>7494</v>
      </c>
    </row>
    <row r="6953" spans="1:17" x14ac:dyDescent="0.25">
      <c r="A6953" t="s">
        <v>13493</v>
      </c>
      <c r="B6953" t="s">
        <v>41</v>
      </c>
      <c r="C6953">
        <v>10</v>
      </c>
      <c r="D6953" t="s">
        <v>18</v>
      </c>
      <c r="E6953" t="s">
        <v>33</v>
      </c>
      <c r="F6953" s="1">
        <v>0.79166666666666663</v>
      </c>
      <c r="G6953" t="s">
        <v>9370</v>
      </c>
      <c r="H6953" t="s">
        <v>38</v>
      </c>
      <c r="I6953">
        <v>60</v>
      </c>
      <c r="J6953">
        <v>69</v>
      </c>
      <c r="K6953" s="4">
        <v>9.9999999999999995E+33</v>
      </c>
      <c r="L6953" t="s">
        <v>38</v>
      </c>
      <c r="M6953" t="s">
        <v>24</v>
      </c>
      <c r="N6953" t="s">
        <v>9371</v>
      </c>
      <c r="O6953" t="s">
        <v>25</v>
      </c>
      <c r="P6953" t="s">
        <v>39</v>
      </c>
      <c r="Q6953" t="s">
        <v>7495</v>
      </c>
    </row>
    <row r="6954" spans="1:17" x14ac:dyDescent="0.25">
      <c r="A6954" t="s">
        <v>13493</v>
      </c>
      <c r="B6954" t="s">
        <v>41</v>
      </c>
      <c r="C6954">
        <v>11</v>
      </c>
      <c r="D6954" t="s">
        <v>18</v>
      </c>
      <c r="E6954" t="s">
        <v>33</v>
      </c>
      <c r="F6954" s="1">
        <v>0.85416666666666663</v>
      </c>
      <c r="G6954" t="s">
        <v>9373</v>
      </c>
      <c r="H6954" t="s">
        <v>38</v>
      </c>
      <c r="I6954">
        <v>60</v>
      </c>
      <c r="J6954">
        <v>49</v>
      </c>
      <c r="K6954" s="4">
        <v>9.9999999999999995E+33</v>
      </c>
      <c r="L6954" t="s">
        <v>38</v>
      </c>
      <c r="M6954" t="s">
        <v>24</v>
      </c>
      <c r="N6954" t="s">
        <v>9371</v>
      </c>
      <c r="O6954" t="s">
        <v>25</v>
      </c>
      <c r="P6954" t="s">
        <v>39</v>
      </c>
      <c r="Q6954" t="s">
        <v>7496</v>
      </c>
    </row>
    <row r="6955" spans="1:17" x14ac:dyDescent="0.25">
      <c r="A6955" t="s">
        <v>13493</v>
      </c>
      <c r="B6955" t="s">
        <v>41</v>
      </c>
      <c r="C6955">
        <v>12</v>
      </c>
      <c r="D6955" t="s">
        <v>18</v>
      </c>
      <c r="E6955" t="s">
        <v>33</v>
      </c>
      <c r="F6955" s="1">
        <v>0.85416666666666663</v>
      </c>
      <c r="G6955" t="s">
        <v>9370</v>
      </c>
      <c r="H6955" t="s">
        <v>38</v>
      </c>
      <c r="I6955">
        <v>60</v>
      </c>
      <c r="J6955">
        <v>68</v>
      </c>
      <c r="K6955" s="4">
        <v>9.9999999999999995E+33</v>
      </c>
      <c r="L6955" t="s">
        <v>38</v>
      </c>
      <c r="M6955" t="s">
        <v>24</v>
      </c>
      <c r="N6955" t="s">
        <v>9371</v>
      </c>
      <c r="O6955" t="s">
        <v>25</v>
      </c>
      <c r="P6955" t="s">
        <v>39</v>
      </c>
      <c r="Q6955" t="s">
        <v>7497</v>
      </c>
    </row>
    <row r="6956" spans="1:17" x14ac:dyDescent="0.25">
      <c r="A6956" t="s">
        <v>13493</v>
      </c>
      <c r="B6956" t="s">
        <v>2319</v>
      </c>
      <c r="C6956">
        <v>1</v>
      </c>
      <c r="D6956" t="s">
        <v>18</v>
      </c>
      <c r="E6956" t="s">
        <v>29</v>
      </c>
      <c r="F6956" s="1">
        <v>0.72916666666666663</v>
      </c>
      <c r="G6956" t="s">
        <v>9373</v>
      </c>
      <c r="H6956" t="s">
        <v>38</v>
      </c>
      <c r="I6956">
        <v>60</v>
      </c>
      <c r="J6956">
        <v>30</v>
      </c>
      <c r="K6956" s="4">
        <v>9.9999999999999996E+30</v>
      </c>
      <c r="L6956" t="s">
        <v>38</v>
      </c>
      <c r="M6956" t="s">
        <v>24</v>
      </c>
      <c r="N6956" t="s">
        <v>9371</v>
      </c>
      <c r="O6956" t="s">
        <v>25</v>
      </c>
      <c r="P6956" t="s">
        <v>39</v>
      </c>
      <c r="Q6956" t="s">
        <v>7498</v>
      </c>
    </row>
    <row r="6957" spans="1:17" x14ac:dyDescent="0.25">
      <c r="A6957" t="s">
        <v>13493</v>
      </c>
      <c r="B6957" t="s">
        <v>2319</v>
      </c>
      <c r="C6957">
        <v>2</v>
      </c>
      <c r="D6957" t="s">
        <v>18</v>
      </c>
      <c r="E6957" t="s">
        <v>29</v>
      </c>
      <c r="F6957" s="1">
        <v>0.72916666666666663</v>
      </c>
      <c r="G6957" t="s">
        <v>9370</v>
      </c>
      <c r="H6957" t="s">
        <v>38</v>
      </c>
      <c r="I6957">
        <v>60</v>
      </c>
      <c r="J6957">
        <v>37</v>
      </c>
      <c r="K6957" s="4">
        <v>9.9999999999999996E+30</v>
      </c>
      <c r="L6957" t="s">
        <v>38</v>
      </c>
      <c r="M6957" t="s">
        <v>24</v>
      </c>
      <c r="N6957" t="s">
        <v>9371</v>
      </c>
      <c r="O6957" t="s">
        <v>25</v>
      </c>
      <c r="P6957" t="s">
        <v>39</v>
      </c>
      <c r="Q6957" t="s">
        <v>7499</v>
      </c>
    </row>
    <row r="6958" spans="1:17" x14ac:dyDescent="0.25">
      <c r="A6958" t="s">
        <v>13493</v>
      </c>
      <c r="B6958" t="s">
        <v>2319</v>
      </c>
      <c r="C6958">
        <v>3</v>
      </c>
      <c r="D6958" t="s">
        <v>18</v>
      </c>
      <c r="E6958" t="s">
        <v>29</v>
      </c>
      <c r="F6958" s="1">
        <v>0.79166666666666663</v>
      </c>
      <c r="G6958" t="s">
        <v>9373</v>
      </c>
      <c r="H6958" t="s">
        <v>38</v>
      </c>
      <c r="I6958">
        <v>60</v>
      </c>
      <c r="J6958">
        <v>33</v>
      </c>
      <c r="K6958" s="4">
        <v>9.9999999999999996E+30</v>
      </c>
      <c r="L6958" t="s">
        <v>38</v>
      </c>
      <c r="M6958" t="s">
        <v>24</v>
      </c>
      <c r="N6958" t="s">
        <v>9371</v>
      </c>
      <c r="O6958" t="s">
        <v>25</v>
      </c>
      <c r="P6958" t="s">
        <v>39</v>
      </c>
      <c r="Q6958" t="s">
        <v>7500</v>
      </c>
    </row>
    <row r="6959" spans="1:17" x14ac:dyDescent="0.25">
      <c r="A6959" t="s">
        <v>13493</v>
      </c>
      <c r="B6959" t="s">
        <v>2319</v>
      </c>
      <c r="C6959">
        <v>4</v>
      </c>
      <c r="D6959" t="s">
        <v>18</v>
      </c>
      <c r="E6959" t="s">
        <v>29</v>
      </c>
      <c r="F6959" s="1">
        <v>0.79166666666666663</v>
      </c>
      <c r="G6959" t="s">
        <v>9370</v>
      </c>
      <c r="H6959" t="s">
        <v>38</v>
      </c>
      <c r="I6959">
        <v>60</v>
      </c>
      <c r="J6959">
        <v>62</v>
      </c>
      <c r="K6959" s="4">
        <v>9.9999999999999996E+30</v>
      </c>
      <c r="L6959" t="s">
        <v>38</v>
      </c>
      <c r="M6959" t="s">
        <v>24</v>
      </c>
      <c r="N6959" t="s">
        <v>9371</v>
      </c>
      <c r="O6959" t="s">
        <v>25</v>
      </c>
      <c r="P6959" t="s">
        <v>39</v>
      </c>
      <c r="Q6959" t="s">
        <v>7501</v>
      </c>
    </row>
    <row r="6960" spans="1:17" x14ac:dyDescent="0.25">
      <c r="A6960" t="s">
        <v>13493</v>
      </c>
      <c r="B6960" t="s">
        <v>2319</v>
      </c>
      <c r="C6960">
        <v>5</v>
      </c>
      <c r="D6960" t="s">
        <v>18</v>
      </c>
      <c r="E6960" t="s">
        <v>29</v>
      </c>
      <c r="F6960" s="1">
        <v>0.85416666666666663</v>
      </c>
      <c r="G6960" t="s">
        <v>9373</v>
      </c>
      <c r="H6960" t="s">
        <v>38</v>
      </c>
      <c r="I6960">
        <v>60</v>
      </c>
      <c r="J6960">
        <v>47</v>
      </c>
      <c r="K6960" s="4">
        <v>9.9999999999999996E+30</v>
      </c>
      <c r="L6960" t="s">
        <v>38</v>
      </c>
      <c r="M6960" t="s">
        <v>24</v>
      </c>
      <c r="N6960" t="s">
        <v>9371</v>
      </c>
      <c r="O6960" t="s">
        <v>25</v>
      </c>
      <c r="P6960" t="s">
        <v>39</v>
      </c>
      <c r="Q6960" t="s">
        <v>7502</v>
      </c>
    </row>
    <row r="6961" spans="1:17" x14ac:dyDescent="0.25">
      <c r="A6961" t="s">
        <v>13493</v>
      </c>
      <c r="B6961" t="s">
        <v>2319</v>
      </c>
      <c r="C6961">
        <v>6</v>
      </c>
      <c r="D6961" t="s">
        <v>18</v>
      </c>
      <c r="E6961" t="s">
        <v>29</v>
      </c>
      <c r="F6961" s="1">
        <v>0.85416666666666663</v>
      </c>
      <c r="G6961" t="s">
        <v>9370</v>
      </c>
      <c r="H6961" t="s">
        <v>38</v>
      </c>
      <c r="I6961">
        <v>60</v>
      </c>
      <c r="J6961">
        <v>69</v>
      </c>
      <c r="K6961" s="4">
        <v>9.9999999999999996E+30</v>
      </c>
      <c r="L6961" t="s">
        <v>38</v>
      </c>
      <c r="M6961" t="s">
        <v>24</v>
      </c>
      <c r="N6961" t="s">
        <v>9371</v>
      </c>
      <c r="O6961" t="s">
        <v>25</v>
      </c>
      <c r="P6961" t="s">
        <v>39</v>
      </c>
      <c r="Q6961" t="s">
        <v>7503</v>
      </c>
    </row>
    <row r="6962" spans="1:17" x14ac:dyDescent="0.25">
      <c r="A6962" t="s">
        <v>13493</v>
      </c>
      <c r="B6962" t="s">
        <v>2319</v>
      </c>
      <c r="C6962">
        <v>7</v>
      </c>
      <c r="D6962" t="s">
        <v>18</v>
      </c>
      <c r="E6962" t="s">
        <v>33</v>
      </c>
      <c r="F6962" s="1">
        <v>0.72916666666666663</v>
      </c>
      <c r="G6962" t="s">
        <v>9373</v>
      </c>
      <c r="H6962" t="s">
        <v>38</v>
      </c>
      <c r="I6962">
        <v>60</v>
      </c>
      <c r="J6962">
        <v>49</v>
      </c>
      <c r="K6962" s="4">
        <v>9.9999999999999996E+30</v>
      </c>
      <c r="L6962" t="s">
        <v>38</v>
      </c>
      <c r="M6962" t="s">
        <v>24</v>
      </c>
      <c r="N6962" t="s">
        <v>9371</v>
      </c>
      <c r="O6962" t="s">
        <v>25</v>
      </c>
      <c r="P6962" t="s">
        <v>39</v>
      </c>
      <c r="Q6962" t="s">
        <v>7504</v>
      </c>
    </row>
    <row r="6963" spans="1:17" x14ac:dyDescent="0.25">
      <c r="A6963" t="s">
        <v>13493</v>
      </c>
      <c r="B6963" t="s">
        <v>2319</v>
      </c>
      <c r="C6963">
        <v>8</v>
      </c>
      <c r="D6963" t="s">
        <v>18</v>
      </c>
      <c r="E6963" t="s">
        <v>33</v>
      </c>
      <c r="F6963" s="1">
        <v>0.72916666666666663</v>
      </c>
      <c r="G6963" t="s">
        <v>9370</v>
      </c>
      <c r="H6963" t="s">
        <v>38</v>
      </c>
      <c r="I6963">
        <v>60</v>
      </c>
      <c r="J6963">
        <v>69</v>
      </c>
      <c r="K6963" s="4">
        <v>9.9999999999999996E+30</v>
      </c>
      <c r="L6963" t="s">
        <v>38</v>
      </c>
      <c r="M6963" t="s">
        <v>24</v>
      </c>
      <c r="N6963" t="s">
        <v>9371</v>
      </c>
      <c r="O6963" t="s">
        <v>25</v>
      </c>
      <c r="P6963" t="s">
        <v>39</v>
      </c>
      <c r="Q6963" t="s">
        <v>7505</v>
      </c>
    </row>
    <row r="6964" spans="1:17" x14ac:dyDescent="0.25">
      <c r="A6964" t="s">
        <v>13493</v>
      </c>
      <c r="B6964" t="s">
        <v>2319</v>
      </c>
      <c r="C6964">
        <v>9</v>
      </c>
      <c r="D6964" t="s">
        <v>18</v>
      </c>
      <c r="E6964" t="s">
        <v>33</v>
      </c>
      <c r="F6964" s="1">
        <v>0.79166666666666663</v>
      </c>
      <c r="G6964" t="s">
        <v>9373</v>
      </c>
      <c r="H6964" t="s">
        <v>38</v>
      </c>
      <c r="I6964">
        <v>60</v>
      </c>
      <c r="J6964">
        <v>49</v>
      </c>
      <c r="K6964" s="4">
        <v>9.9999999999999996E+30</v>
      </c>
      <c r="L6964" t="s">
        <v>38</v>
      </c>
      <c r="M6964" t="s">
        <v>24</v>
      </c>
      <c r="N6964" t="s">
        <v>9371</v>
      </c>
      <c r="O6964" t="s">
        <v>25</v>
      </c>
      <c r="P6964" t="s">
        <v>39</v>
      </c>
      <c r="Q6964" t="s">
        <v>7506</v>
      </c>
    </row>
    <row r="6965" spans="1:17" x14ac:dyDescent="0.25">
      <c r="A6965" t="s">
        <v>13493</v>
      </c>
      <c r="B6965" t="s">
        <v>2319</v>
      </c>
      <c r="C6965">
        <v>10</v>
      </c>
      <c r="D6965" t="s">
        <v>18</v>
      </c>
      <c r="E6965" t="s">
        <v>33</v>
      </c>
      <c r="F6965" s="1">
        <v>0.79166666666666663</v>
      </c>
      <c r="G6965" t="s">
        <v>9370</v>
      </c>
      <c r="H6965" t="s">
        <v>38</v>
      </c>
      <c r="I6965">
        <v>60</v>
      </c>
      <c r="J6965">
        <v>69</v>
      </c>
      <c r="K6965" s="4">
        <v>9.9999999999999996E+30</v>
      </c>
      <c r="L6965" t="s">
        <v>38</v>
      </c>
      <c r="M6965" t="s">
        <v>24</v>
      </c>
      <c r="N6965" t="s">
        <v>9371</v>
      </c>
      <c r="O6965" t="s">
        <v>25</v>
      </c>
      <c r="P6965" t="s">
        <v>39</v>
      </c>
      <c r="Q6965" t="s">
        <v>7507</v>
      </c>
    </row>
    <row r="6966" spans="1:17" x14ac:dyDescent="0.25">
      <c r="A6966" t="s">
        <v>13493</v>
      </c>
      <c r="B6966" t="s">
        <v>2319</v>
      </c>
      <c r="C6966">
        <v>11</v>
      </c>
      <c r="D6966" t="s">
        <v>18</v>
      </c>
      <c r="E6966" t="s">
        <v>33</v>
      </c>
      <c r="F6966" s="1">
        <v>0.85416666666666663</v>
      </c>
      <c r="G6966" t="s">
        <v>9373</v>
      </c>
      <c r="H6966" t="s">
        <v>38</v>
      </c>
      <c r="I6966">
        <v>60</v>
      </c>
      <c r="J6966">
        <v>49</v>
      </c>
      <c r="K6966" s="4">
        <v>9.9999999999999996E+30</v>
      </c>
      <c r="L6966" t="s">
        <v>38</v>
      </c>
      <c r="M6966" t="s">
        <v>24</v>
      </c>
      <c r="N6966" t="s">
        <v>9371</v>
      </c>
      <c r="O6966" t="s">
        <v>25</v>
      </c>
      <c r="P6966" t="s">
        <v>39</v>
      </c>
      <c r="Q6966" t="s">
        <v>7508</v>
      </c>
    </row>
    <row r="6967" spans="1:17" x14ac:dyDescent="0.25">
      <c r="A6967" t="s">
        <v>13493</v>
      </c>
      <c r="B6967" t="s">
        <v>2319</v>
      </c>
      <c r="C6967">
        <v>12</v>
      </c>
      <c r="D6967" t="s">
        <v>18</v>
      </c>
      <c r="E6967" t="s">
        <v>33</v>
      </c>
      <c r="F6967" s="1">
        <v>0.85416666666666663</v>
      </c>
      <c r="G6967" t="s">
        <v>9370</v>
      </c>
      <c r="H6967" t="s">
        <v>38</v>
      </c>
      <c r="I6967">
        <v>60</v>
      </c>
      <c r="J6967">
        <v>69</v>
      </c>
      <c r="K6967" s="4">
        <v>9.9999999999999996E+30</v>
      </c>
      <c r="L6967" t="s">
        <v>38</v>
      </c>
      <c r="M6967" t="s">
        <v>24</v>
      </c>
      <c r="N6967" t="s">
        <v>9371</v>
      </c>
      <c r="O6967" t="s">
        <v>25</v>
      </c>
      <c r="P6967" t="s">
        <v>39</v>
      </c>
      <c r="Q6967" t="s">
        <v>7509</v>
      </c>
    </row>
    <row r="6968" spans="1:17" x14ac:dyDescent="0.25">
      <c r="A6968" t="s">
        <v>13493</v>
      </c>
      <c r="B6968" t="s">
        <v>44</v>
      </c>
      <c r="C6968">
        <v>1</v>
      </c>
      <c r="D6968" t="s">
        <v>18</v>
      </c>
      <c r="E6968" t="s">
        <v>42</v>
      </c>
      <c r="F6968" s="1">
        <v>0.41666666666666669</v>
      </c>
      <c r="G6968" t="s">
        <v>13500</v>
      </c>
      <c r="H6968" t="s">
        <v>38</v>
      </c>
      <c r="I6968">
        <v>60</v>
      </c>
      <c r="J6968">
        <v>26</v>
      </c>
      <c r="K6968" s="4">
        <v>1.1111110001111099E+44</v>
      </c>
      <c r="L6968" t="s">
        <v>13494</v>
      </c>
      <c r="M6968" t="s">
        <v>24</v>
      </c>
      <c r="N6968" t="s">
        <v>9371</v>
      </c>
      <c r="O6968" t="s">
        <v>25</v>
      </c>
      <c r="P6968" t="s">
        <v>45</v>
      </c>
      <c r="Q6968" t="s">
        <v>7510</v>
      </c>
    </row>
    <row r="6969" spans="1:17" x14ac:dyDescent="0.25">
      <c r="A6969" t="s">
        <v>13493</v>
      </c>
      <c r="B6969" t="s">
        <v>44</v>
      </c>
      <c r="C6969">
        <v>2</v>
      </c>
      <c r="D6969" t="s">
        <v>18</v>
      </c>
      <c r="E6969" t="s">
        <v>42</v>
      </c>
      <c r="F6969" s="1">
        <v>0.41666666666666669</v>
      </c>
      <c r="G6969" t="s">
        <v>13501</v>
      </c>
      <c r="H6969" t="s">
        <v>38</v>
      </c>
      <c r="I6969">
        <v>60</v>
      </c>
      <c r="J6969">
        <v>24</v>
      </c>
      <c r="K6969" s="4">
        <v>1.1111110001111099E+44</v>
      </c>
      <c r="L6969" t="s">
        <v>13494</v>
      </c>
      <c r="M6969" t="s">
        <v>24</v>
      </c>
      <c r="N6969" t="s">
        <v>9371</v>
      </c>
      <c r="O6969" t="s">
        <v>25</v>
      </c>
      <c r="P6969" t="s">
        <v>45</v>
      </c>
      <c r="Q6969" t="s">
        <v>7511</v>
      </c>
    </row>
    <row r="6970" spans="1:17" x14ac:dyDescent="0.25">
      <c r="A6970" t="s">
        <v>13493</v>
      </c>
      <c r="B6970" t="s">
        <v>44</v>
      </c>
      <c r="C6970">
        <v>3</v>
      </c>
      <c r="D6970" t="s">
        <v>18</v>
      </c>
      <c r="E6970" t="s">
        <v>42</v>
      </c>
      <c r="F6970" s="1">
        <v>0.41666666666666669</v>
      </c>
      <c r="G6970" t="s">
        <v>13502</v>
      </c>
      <c r="H6970" t="s">
        <v>38</v>
      </c>
      <c r="I6970">
        <v>60</v>
      </c>
      <c r="J6970">
        <v>25</v>
      </c>
      <c r="K6970" s="4">
        <v>1.1111110001111099E+44</v>
      </c>
      <c r="L6970" t="s">
        <v>13494</v>
      </c>
      <c r="M6970" t="s">
        <v>24</v>
      </c>
      <c r="N6970" t="s">
        <v>9371</v>
      </c>
      <c r="O6970" t="s">
        <v>25</v>
      </c>
      <c r="P6970" t="s">
        <v>45</v>
      </c>
      <c r="Q6970" t="s">
        <v>7512</v>
      </c>
    </row>
    <row r="6971" spans="1:17" x14ac:dyDescent="0.25">
      <c r="A6971" t="s">
        <v>13493</v>
      </c>
      <c r="B6971" t="s">
        <v>44</v>
      </c>
      <c r="C6971">
        <v>4</v>
      </c>
      <c r="D6971" t="s">
        <v>18</v>
      </c>
      <c r="E6971" t="s">
        <v>42</v>
      </c>
      <c r="F6971" s="1">
        <v>0.41666666666666669</v>
      </c>
      <c r="G6971" t="s">
        <v>9791</v>
      </c>
      <c r="H6971" t="s">
        <v>38</v>
      </c>
      <c r="I6971">
        <v>60</v>
      </c>
      <c r="J6971">
        <v>23</v>
      </c>
      <c r="K6971" s="4">
        <v>1.1111110001111099E+44</v>
      </c>
      <c r="L6971" t="s">
        <v>13494</v>
      </c>
      <c r="M6971" t="s">
        <v>24</v>
      </c>
      <c r="N6971" t="s">
        <v>9371</v>
      </c>
      <c r="O6971" t="s">
        <v>25</v>
      </c>
      <c r="P6971" t="s">
        <v>45</v>
      </c>
      <c r="Q6971" t="s">
        <v>7513</v>
      </c>
    </row>
    <row r="6972" spans="1:17" x14ac:dyDescent="0.25">
      <c r="A6972" t="s">
        <v>13493</v>
      </c>
      <c r="B6972" t="s">
        <v>44</v>
      </c>
      <c r="C6972">
        <v>5</v>
      </c>
      <c r="D6972" t="s">
        <v>18</v>
      </c>
      <c r="E6972" t="s">
        <v>42</v>
      </c>
      <c r="F6972" s="1">
        <v>0.45833333333333331</v>
      </c>
      <c r="G6972" t="s">
        <v>13501</v>
      </c>
      <c r="H6972" t="s">
        <v>38</v>
      </c>
      <c r="I6972">
        <v>60</v>
      </c>
      <c r="J6972">
        <v>25</v>
      </c>
      <c r="K6972" s="4">
        <v>1.1111110001111099E+44</v>
      </c>
      <c r="L6972" t="s">
        <v>13494</v>
      </c>
      <c r="M6972" t="s">
        <v>24</v>
      </c>
      <c r="N6972" t="s">
        <v>9371</v>
      </c>
      <c r="O6972" t="s">
        <v>25</v>
      </c>
      <c r="P6972" t="s">
        <v>45</v>
      </c>
      <c r="Q6972" t="s">
        <v>7514</v>
      </c>
    </row>
    <row r="6973" spans="1:17" x14ac:dyDescent="0.25">
      <c r="A6973" t="s">
        <v>13493</v>
      </c>
      <c r="B6973" t="s">
        <v>44</v>
      </c>
      <c r="C6973">
        <v>6</v>
      </c>
      <c r="D6973" t="s">
        <v>18</v>
      </c>
      <c r="E6973" t="s">
        <v>42</v>
      </c>
      <c r="F6973" s="1">
        <v>0.45833333333333331</v>
      </c>
      <c r="G6973" t="s">
        <v>13500</v>
      </c>
      <c r="H6973" t="s">
        <v>38</v>
      </c>
      <c r="I6973">
        <v>60</v>
      </c>
      <c r="J6973">
        <v>26</v>
      </c>
      <c r="K6973" s="4">
        <v>1.1111110001111099E+44</v>
      </c>
      <c r="L6973" t="s">
        <v>13494</v>
      </c>
      <c r="M6973" t="s">
        <v>24</v>
      </c>
      <c r="N6973" t="s">
        <v>9371</v>
      </c>
      <c r="O6973" t="s">
        <v>25</v>
      </c>
      <c r="P6973" t="s">
        <v>45</v>
      </c>
      <c r="Q6973" t="s">
        <v>7515</v>
      </c>
    </row>
    <row r="6974" spans="1:17" x14ac:dyDescent="0.25">
      <c r="A6974" t="s">
        <v>13493</v>
      </c>
      <c r="B6974" t="s">
        <v>44</v>
      </c>
      <c r="C6974">
        <v>7</v>
      </c>
      <c r="D6974" t="s">
        <v>18</v>
      </c>
      <c r="E6974" t="s">
        <v>42</v>
      </c>
      <c r="F6974" s="1">
        <v>0.45833333333333331</v>
      </c>
      <c r="G6974" t="s">
        <v>9791</v>
      </c>
      <c r="H6974" t="s">
        <v>38</v>
      </c>
      <c r="I6974">
        <v>60</v>
      </c>
      <c r="J6974">
        <v>25</v>
      </c>
      <c r="K6974" s="4">
        <v>1.1111110001111099E+44</v>
      </c>
      <c r="L6974" t="s">
        <v>13494</v>
      </c>
      <c r="M6974" t="s">
        <v>24</v>
      </c>
      <c r="N6974" t="s">
        <v>9371</v>
      </c>
      <c r="O6974" t="s">
        <v>25</v>
      </c>
      <c r="P6974" t="s">
        <v>45</v>
      </c>
      <c r="Q6974" t="s">
        <v>7516</v>
      </c>
    </row>
    <row r="6975" spans="1:17" x14ac:dyDescent="0.25">
      <c r="A6975" t="s">
        <v>13493</v>
      </c>
      <c r="B6975" t="s">
        <v>44</v>
      </c>
      <c r="C6975">
        <v>8</v>
      </c>
      <c r="D6975" t="s">
        <v>18</v>
      </c>
      <c r="E6975" t="s">
        <v>42</v>
      </c>
      <c r="F6975" s="1">
        <v>0.45833333333333331</v>
      </c>
      <c r="G6975" t="s">
        <v>13502</v>
      </c>
      <c r="H6975" t="s">
        <v>38</v>
      </c>
      <c r="I6975">
        <v>60</v>
      </c>
      <c r="J6975">
        <v>25</v>
      </c>
      <c r="K6975" s="4">
        <v>1.1111110001111099E+44</v>
      </c>
      <c r="L6975" t="s">
        <v>13494</v>
      </c>
      <c r="M6975" t="s">
        <v>24</v>
      </c>
      <c r="N6975" t="s">
        <v>9371</v>
      </c>
      <c r="O6975" t="s">
        <v>25</v>
      </c>
      <c r="P6975" t="s">
        <v>45</v>
      </c>
      <c r="Q6975" t="s">
        <v>7517</v>
      </c>
    </row>
    <row r="6976" spans="1:17" x14ac:dyDescent="0.25">
      <c r="A6976" t="s">
        <v>13493</v>
      </c>
      <c r="B6976" t="s">
        <v>44</v>
      </c>
      <c r="C6976">
        <v>9</v>
      </c>
      <c r="D6976" t="s">
        <v>18</v>
      </c>
      <c r="E6976" t="s">
        <v>42</v>
      </c>
      <c r="F6976" s="1">
        <v>0.5</v>
      </c>
      <c r="G6976" t="s">
        <v>9791</v>
      </c>
      <c r="H6976" t="s">
        <v>38</v>
      </c>
      <c r="I6976">
        <v>60</v>
      </c>
      <c r="J6976">
        <v>26</v>
      </c>
      <c r="K6976" s="4">
        <v>1.1111110001111099E+44</v>
      </c>
      <c r="L6976" t="s">
        <v>13494</v>
      </c>
      <c r="M6976" t="s">
        <v>24</v>
      </c>
      <c r="N6976" t="s">
        <v>9371</v>
      </c>
      <c r="O6976" t="s">
        <v>25</v>
      </c>
      <c r="P6976" t="s">
        <v>45</v>
      </c>
      <c r="Q6976" t="s">
        <v>7518</v>
      </c>
    </row>
    <row r="6977" spans="1:17" x14ac:dyDescent="0.25">
      <c r="A6977" t="s">
        <v>13493</v>
      </c>
      <c r="B6977" t="s">
        <v>44</v>
      </c>
      <c r="C6977">
        <v>10</v>
      </c>
      <c r="D6977" t="s">
        <v>18</v>
      </c>
      <c r="E6977" t="s">
        <v>42</v>
      </c>
      <c r="F6977" s="1">
        <v>0.5</v>
      </c>
      <c r="G6977" t="s">
        <v>13502</v>
      </c>
      <c r="H6977" t="s">
        <v>38</v>
      </c>
      <c r="I6977">
        <v>60</v>
      </c>
      <c r="J6977">
        <v>25</v>
      </c>
      <c r="K6977" s="4">
        <v>1.1111110001111099E+44</v>
      </c>
      <c r="L6977" t="s">
        <v>13494</v>
      </c>
      <c r="M6977" t="s">
        <v>24</v>
      </c>
      <c r="N6977" t="s">
        <v>9371</v>
      </c>
      <c r="O6977" t="s">
        <v>25</v>
      </c>
      <c r="P6977" t="s">
        <v>45</v>
      </c>
      <c r="Q6977" t="s">
        <v>7519</v>
      </c>
    </row>
    <row r="6978" spans="1:17" x14ac:dyDescent="0.25">
      <c r="A6978" t="s">
        <v>13493</v>
      </c>
      <c r="B6978" t="s">
        <v>44</v>
      </c>
      <c r="C6978">
        <v>11</v>
      </c>
      <c r="D6978" t="s">
        <v>18</v>
      </c>
      <c r="E6978" t="s">
        <v>42</v>
      </c>
      <c r="F6978" s="1">
        <v>0.5</v>
      </c>
      <c r="G6978" t="s">
        <v>13501</v>
      </c>
      <c r="H6978" t="s">
        <v>38</v>
      </c>
      <c r="I6978">
        <v>60</v>
      </c>
      <c r="J6978">
        <v>26</v>
      </c>
      <c r="K6978" s="4">
        <v>1.1111110001111099E+44</v>
      </c>
      <c r="L6978" t="s">
        <v>13494</v>
      </c>
      <c r="M6978" t="s">
        <v>24</v>
      </c>
      <c r="N6978" t="s">
        <v>9371</v>
      </c>
      <c r="O6978" t="s">
        <v>25</v>
      </c>
      <c r="P6978" t="s">
        <v>45</v>
      </c>
      <c r="Q6978" t="s">
        <v>7520</v>
      </c>
    </row>
    <row r="6979" spans="1:17" x14ac:dyDescent="0.25">
      <c r="A6979" t="s">
        <v>13493</v>
      </c>
      <c r="B6979" t="s">
        <v>44</v>
      </c>
      <c r="C6979">
        <v>12</v>
      </c>
      <c r="D6979" t="s">
        <v>18</v>
      </c>
      <c r="E6979" t="s">
        <v>42</v>
      </c>
      <c r="F6979" s="1">
        <v>0.5</v>
      </c>
      <c r="G6979" t="s">
        <v>13500</v>
      </c>
      <c r="H6979" t="s">
        <v>38</v>
      </c>
      <c r="I6979">
        <v>60</v>
      </c>
      <c r="J6979">
        <v>23</v>
      </c>
      <c r="K6979" s="4">
        <v>1.1111110001111099E+44</v>
      </c>
      <c r="L6979" t="s">
        <v>13494</v>
      </c>
      <c r="M6979" t="s">
        <v>24</v>
      </c>
      <c r="N6979" t="s">
        <v>9371</v>
      </c>
      <c r="O6979" t="s">
        <v>25</v>
      </c>
      <c r="P6979" t="s">
        <v>45</v>
      </c>
      <c r="Q6979" t="s">
        <v>7521</v>
      </c>
    </row>
    <row r="6980" spans="1:17" x14ac:dyDescent="0.25">
      <c r="A6980" t="s">
        <v>13493</v>
      </c>
      <c r="B6980" t="s">
        <v>44</v>
      </c>
      <c r="C6980">
        <v>13</v>
      </c>
      <c r="D6980" t="s">
        <v>18</v>
      </c>
      <c r="E6980" t="s">
        <v>42</v>
      </c>
      <c r="F6980" s="1">
        <v>0.58333333333333337</v>
      </c>
      <c r="G6980" t="s">
        <v>13501</v>
      </c>
      <c r="H6980" t="s">
        <v>38</v>
      </c>
      <c r="I6980">
        <v>60</v>
      </c>
      <c r="J6980">
        <v>24</v>
      </c>
      <c r="K6980" s="4">
        <v>1.1111110001111099E+44</v>
      </c>
      <c r="L6980" t="s">
        <v>13494</v>
      </c>
      <c r="M6980" t="s">
        <v>24</v>
      </c>
      <c r="N6980" t="s">
        <v>9371</v>
      </c>
      <c r="O6980" t="s">
        <v>25</v>
      </c>
      <c r="P6980" t="s">
        <v>45</v>
      </c>
      <c r="Q6980" t="s">
        <v>7522</v>
      </c>
    </row>
    <row r="6981" spans="1:17" x14ac:dyDescent="0.25">
      <c r="A6981" t="s">
        <v>13493</v>
      </c>
      <c r="B6981" t="s">
        <v>44</v>
      </c>
      <c r="C6981">
        <v>14</v>
      </c>
      <c r="D6981" t="s">
        <v>18</v>
      </c>
      <c r="E6981" t="s">
        <v>42</v>
      </c>
      <c r="F6981" s="1">
        <v>0.58333333333333337</v>
      </c>
      <c r="G6981" t="s">
        <v>13502</v>
      </c>
      <c r="H6981" t="s">
        <v>38</v>
      </c>
      <c r="I6981">
        <v>60</v>
      </c>
      <c r="J6981">
        <v>25</v>
      </c>
      <c r="K6981" s="4">
        <v>1.1111110001111099E+44</v>
      </c>
      <c r="L6981" t="s">
        <v>13494</v>
      </c>
      <c r="M6981" t="s">
        <v>24</v>
      </c>
      <c r="N6981" t="s">
        <v>9371</v>
      </c>
      <c r="O6981" t="s">
        <v>25</v>
      </c>
      <c r="P6981" t="s">
        <v>45</v>
      </c>
      <c r="Q6981" t="s">
        <v>7523</v>
      </c>
    </row>
    <row r="6982" spans="1:17" x14ac:dyDescent="0.25">
      <c r="A6982" t="s">
        <v>13493</v>
      </c>
      <c r="B6982" t="s">
        <v>44</v>
      </c>
      <c r="C6982">
        <v>15</v>
      </c>
      <c r="D6982" t="s">
        <v>18</v>
      </c>
      <c r="E6982" t="s">
        <v>42</v>
      </c>
      <c r="F6982" s="1">
        <v>0.58333333333333337</v>
      </c>
      <c r="G6982" t="s">
        <v>9791</v>
      </c>
      <c r="H6982" t="s">
        <v>38</v>
      </c>
      <c r="I6982">
        <v>60</v>
      </c>
      <c r="J6982">
        <v>24</v>
      </c>
      <c r="K6982" s="4">
        <v>1.1111110001111099E+44</v>
      </c>
      <c r="L6982" t="s">
        <v>13494</v>
      </c>
      <c r="M6982" t="s">
        <v>24</v>
      </c>
      <c r="N6982" t="s">
        <v>9371</v>
      </c>
      <c r="O6982" t="s">
        <v>25</v>
      </c>
      <c r="P6982" t="s">
        <v>45</v>
      </c>
      <c r="Q6982" t="s">
        <v>7524</v>
      </c>
    </row>
    <row r="6983" spans="1:17" x14ac:dyDescent="0.25">
      <c r="A6983" t="s">
        <v>13493</v>
      </c>
      <c r="B6983" t="s">
        <v>44</v>
      </c>
      <c r="C6983">
        <v>16</v>
      </c>
      <c r="D6983" t="s">
        <v>18</v>
      </c>
      <c r="E6983" t="s">
        <v>42</v>
      </c>
      <c r="F6983" s="1">
        <v>0.58333333333333337</v>
      </c>
      <c r="G6983" t="s">
        <v>13500</v>
      </c>
      <c r="H6983" t="s">
        <v>38</v>
      </c>
      <c r="I6983">
        <v>60</v>
      </c>
      <c r="J6983">
        <v>24</v>
      </c>
      <c r="K6983" s="4">
        <v>1.1111110001111099E+44</v>
      </c>
      <c r="L6983" t="s">
        <v>13494</v>
      </c>
      <c r="M6983" t="s">
        <v>24</v>
      </c>
      <c r="N6983" t="s">
        <v>9371</v>
      </c>
      <c r="O6983" t="s">
        <v>25</v>
      </c>
      <c r="P6983" t="s">
        <v>45</v>
      </c>
      <c r="Q6983" t="s">
        <v>7525</v>
      </c>
    </row>
    <row r="6984" spans="1:17" x14ac:dyDescent="0.25">
      <c r="A6984" t="s">
        <v>13493</v>
      </c>
      <c r="B6984" t="s">
        <v>44</v>
      </c>
      <c r="C6984">
        <v>17</v>
      </c>
      <c r="D6984" t="s">
        <v>18</v>
      </c>
      <c r="E6984" t="s">
        <v>42</v>
      </c>
      <c r="F6984" s="1">
        <v>0.625</v>
      </c>
      <c r="G6984" t="s">
        <v>13501</v>
      </c>
      <c r="H6984" t="s">
        <v>38</v>
      </c>
      <c r="I6984">
        <v>60</v>
      </c>
      <c r="J6984">
        <v>26</v>
      </c>
      <c r="K6984" s="4">
        <v>1.1111110001111099E+44</v>
      </c>
      <c r="L6984" t="s">
        <v>13494</v>
      </c>
      <c r="M6984" t="s">
        <v>24</v>
      </c>
      <c r="N6984" t="s">
        <v>9371</v>
      </c>
      <c r="O6984" t="s">
        <v>25</v>
      </c>
      <c r="P6984" t="s">
        <v>45</v>
      </c>
      <c r="Q6984" t="s">
        <v>7526</v>
      </c>
    </row>
    <row r="6985" spans="1:17" x14ac:dyDescent="0.25">
      <c r="A6985" t="s">
        <v>13493</v>
      </c>
      <c r="B6985" t="s">
        <v>44</v>
      </c>
      <c r="C6985">
        <v>18</v>
      </c>
      <c r="D6985" t="s">
        <v>18</v>
      </c>
      <c r="E6985" t="s">
        <v>42</v>
      </c>
      <c r="F6985" s="1">
        <v>0.625</v>
      </c>
      <c r="G6985" t="s">
        <v>13500</v>
      </c>
      <c r="H6985" t="s">
        <v>38</v>
      </c>
      <c r="I6985">
        <v>60</v>
      </c>
      <c r="J6985">
        <v>26</v>
      </c>
      <c r="K6985" s="4">
        <v>1.1111110001111099E+44</v>
      </c>
      <c r="L6985" t="s">
        <v>13494</v>
      </c>
      <c r="M6985" t="s">
        <v>24</v>
      </c>
      <c r="N6985" t="s">
        <v>9371</v>
      </c>
      <c r="O6985" t="s">
        <v>25</v>
      </c>
      <c r="P6985" t="s">
        <v>45</v>
      </c>
      <c r="Q6985" t="s">
        <v>7527</v>
      </c>
    </row>
    <row r="6986" spans="1:17" x14ac:dyDescent="0.25">
      <c r="A6986" t="s">
        <v>13493</v>
      </c>
      <c r="B6986" t="s">
        <v>44</v>
      </c>
      <c r="C6986">
        <v>19</v>
      </c>
      <c r="D6986" t="s">
        <v>18</v>
      </c>
      <c r="E6986" t="s">
        <v>42</v>
      </c>
      <c r="F6986" s="1">
        <v>0.625</v>
      </c>
      <c r="G6986" t="s">
        <v>13502</v>
      </c>
      <c r="H6986" t="s">
        <v>38</v>
      </c>
      <c r="I6986">
        <v>60</v>
      </c>
      <c r="J6986">
        <v>26</v>
      </c>
      <c r="K6986" s="4">
        <v>1.1111110001111099E+44</v>
      </c>
      <c r="L6986" t="s">
        <v>13494</v>
      </c>
      <c r="M6986" t="s">
        <v>24</v>
      </c>
      <c r="N6986" t="s">
        <v>9371</v>
      </c>
      <c r="O6986" t="s">
        <v>25</v>
      </c>
      <c r="P6986" t="s">
        <v>45</v>
      </c>
      <c r="Q6986" t="s">
        <v>7528</v>
      </c>
    </row>
    <row r="6987" spans="1:17" x14ac:dyDescent="0.25">
      <c r="A6987" t="s">
        <v>13493</v>
      </c>
      <c r="B6987" t="s">
        <v>44</v>
      </c>
      <c r="C6987">
        <v>20</v>
      </c>
      <c r="D6987" t="s">
        <v>18</v>
      </c>
      <c r="E6987" t="s">
        <v>42</v>
      </c>
      <c r="F6987" s="1">
        <v>0.625</v>
      </c>
      <c r="G6987" t="s">
        <v>9791</v>
      </c>
      <c r="H6987" t="s">
        <v>38</v>
      </c>
      <c r="I6987">
        <v>60</v>
      </c>
      <c r="J6987">
        <v>26</v>
      </c>
      <c r="K6987" s="4">
        <v>1.1111110001111099E+44</v>
      </c>
      <c r="L6987" t="s">
        <v>13494</v>
      </c>
      <c r="M6987" t="s">
        <v>24</v>
      </c>
      <c r="N6987" t="s">
        <v>9371</v>
      </c>
      <c r="O6987" t="s">
        <v>25</v>
      </c>
      <c r="P6987" t="s">
        <v>45</v>
      </c>
      <c r="Q6987" t="s">
        <v>7529</v>
      </c>
    </row>
    <row r="6988" spans="1:17" x14ac:dyDescent="0.25">
      <c r="A6988" t="s">
        <v>13493</v>
      </c>
      <c r="B6988" t="s">
        <v>44</v>
      </c>
      <c r="C6988">
        <v>21</v>
      </c>
      <c r="D6988" t="s">
        <v>18</v>
      </c>
      <c r="E6988" t="s">
        <v>42</v>
      </c>
      <c r="F6988" s="1">
        <v>0.66666666666666663</v>
      </c>
      <c r="G6988" t="s">
        <v>13502</v>
      </c>
      <c r="H6988" t="s">
        <v>38</v>
      </c>
      <c r="I6988">
        <v>60</v>
      </c>
      <c r="J6988">
        <v>18</v>
      </c>
      <c r="K6988" s="4">
        <v>1.1111110001111099E+44</v>
      </c>
      <c r="L6988" t="s">
        <v>13494</v>
      </c>
      <c r="M6988" t="s">
        <v>24</v>
      </c>
      <c r="N6988" t="s">
        <v>9371</v>
      </c>
      <c r="O6988" t="s">
        <v>25</v>
      </c>
      <c r="P6988" t="s">
        <v>45</v>
      </c>
      <c r="Q6988" t="s">
        <v>7530</v>
      </c>
    </row>
    <row r="6989" spans="1:17" x14ac:dyDescent="0.25">
      <c r="A6989" t="s">
        <v>13493</v>
      </c>
      <c r="B6989" t="s">
        <v>44</v>
      </c>
      <c r="C6989">
        <v>22</v>
      </c>
      <c r="D6989" t="s">
        <v>18</v>
      </c>
      <c r="E6989" t="s">
        <v>42</v>
      </c>
      <c r="F6989" s="1">
        <v>0.66666666666666663</v>
      </c>
      <c r="G6989" t="s">
        <v>13500</v>
      </c>
      <c r="H6989" t="s">
        <v>38</v>
      </c>
      <c r="I6989">
        <v>60</v>
      </c>
      <c r="J6989">
        <v>5</v>
      </c>
      <c r="K6989" s="4">
        <v>1.1111110001111099E+44</v>
      </c>
      <c r="L6989" t="s">
        <v>13494</v>
      </c>
      <c r="M6989" t="s">
        <v>24</v>
      </c>
      <c r="N6989" t="s">
        <v>9371</v>
      </c>
      <c r="O6989" t="s">
        <v>25</v>
      </c>
      <c r="P6989" t="s">
        <v>45</v>
      </c>
      <c r="Q6989" t="s">
        <v>7531</v>
      </c>
    </row>
    <row r="6990" spans="1:17" x14ac:dyDescent="0.25">
      <c r="A6990" t="s">
        <v>13493</v>
      </c>
      <c r="B6990" t="s">
        <v>44</v>
      </c>
      <c r="C6990">
        <v>23</v>
      </c>
      <c r="D6990" t="s">
        <v>18</v>
      </c>
      <c r="E6990" t="s">
        <v>42</v>
      </c>
      <c r="F6990" s="1">
        <v>0.66666666666666663</v>
      </c>
      <c r="G6990" t="s">
        <v>13501</v>
      </c>
      <c r="H6990" t="s">
        <v>38</v>
      </c>
      <c r="I6990">
        <v>60</v>
      </c>
      <c r="J6990">
        <v>7</v>
      </c>
      <c r="K6990" s="4">
        <v>1.1111110001111099E+44</v>
      </c>
      <c r="L6990" t="s">
        <v>13494</v>
      </c>
      <c r="M6990" t="s">
        <v>24</v>
      </c>
      <c r="N6990" t="s">
        <v>9371</v>
      </c>
      <c r="O6990" t="s">
        <v>25</v>
      </c>
      <c r="P6990" t="s">
        <v>45</v>
      </c>
      <c r="Q6990" t="s">
        <v>7532</v>
      </c>
    </row>
    <row r="6991" spans="1:17" x14ac:dyDescent="0.25">
      <c r="A6991" t="s">
        <v>13493</v>
      </c>
      <c r="B6991" t="s">
        <v>44</v>
      </c>
      <c r="C6991">
        <v>24</v>
      </c>
      <c r="D6991" t="s">
        <v>18</v>
      </c>
      <c r="E6991" t="s">
        <v>42</v>
      </c>
      <c r="F6991" s="1">
        <v>0.66666666666666663</v>
      </c>
      <c r="G6991" t="s">
        <v>9791</v>
      </c>
      <c r="H6991" t="s">
        <v>38</v>
      </c>
      <c r="I6991">
        <v>60</v>
      </c>
      <c r="J6991">
        <v>7</v>
      </c>
      <c r="K6991" s="4">
        <v>1.1111110001111099E+44</v>
      </c>
      <c r="L6991" t="s">
        <v>13494</v>
      </c>
      <c r="M6991" t="s">
        <v>24</v>
      </c>
      <c r="N6991" t="s">
        <v>9371</v>
      </c>
      <c r="O6991" t="s">
        <v>25</v>
      </c>
      <c r="P6991" t="s">
        <v>45</v>
      </c>
      <c r="Q6991" t="s">
        <v>7533</v>
      </c>
    </row>
    <row r="6992" spans="1:17" x14ac:dyDescent="0.25">
      <c r="A6992" t="s">
        <v>13493</v>
      </c>
      <c r="B6992" t="s">
        <v>44</v>
      </c>
      <c r="C6992">
        <v>25</v>
      </c>
      <c r="D6992" t="s">
        <v>18</v>
      </c>
      <c r="E6992" t="s">
        <v>42</v>
      </c>
      <c r="F6992" s="1">
        <v>0.70833333333333337</v>
      </c>
      <c r="G6992" t="s">
        <v>9791</v>
      </c>
      <c r="H6992" t="s">
        <v>38</v>
      </c>
      <c r="I6992">
        <v>60</v>
      </c>
      <c r="J6992">
        <v>23</v>
      </c>
      <c r="K6992" s="4">
        <v>1.1111110001111099E+44</v>
      </c>
      <c r="L6992" t="s">
        <v>13494</v>
      </c>
      <c r="M6992" t="s">
        <v>24</v>
      </c>
      <c r="N6992" t="s">
        <v>9371</v>
      </c>
      <c r="O6992" t="s">
        <v>25</v>
      </c>
      <c r="P6992" t="s">
        <v>45</v>
      </c>
      <c r="Q6992" t="s">
        <v>7534</v>
      </c>
    </row>
    <row r="6993" spans="1:17" x14ac:dyDescent="0.25">
      <c r="A6993" t="s">
        <v>13493</v>
      </c>
      <c r="B6993" t="s">
        <v>44</v>
      </c>
      <c r="C6993">
        <v>26</v>
      </c>
      <c r="D6993" t="s">
        <v>18</v>
      </c>
      <c r="E6993" t="s">
        <v>42</v>
      </c>
      <c r="F6993" s="1">
        <v>0.70833333333333337</v>
      </c>
      <c r="G6993" t="s">
        <v>13501</v>
      </c>
      <c r="H6993" t="s">
        <v>38</v>
      </c>
      <c r="I6993">
        <v>60</v>
      </c>
      <c r="J6993">
        <v>5</v>
      </c>
      <c r="K6993" s="4">
        <v>1.1111110001111099E+44</v>
      </c>
      <c r="L6993" t="s">
        <v>13494</v>
      </c>
      <c r="M6993" t="s">
        <v>24</v>
      </c>
      <c r="N6993" t="s">
        <v>9371</v>
      </c>
      <c r="O6993" t="s">
        <v>25</v>
      </c>
      <c r="P6993" t="s">
        <v>45</v>
      </c>
      <c r="Q6993" t="s">
        <v>7535</v>
      </c>
    </row>
    <row r="6994" spans="1:17" x14ac:dyDescent="0.25">
      <c r="A6994" t="s">
        <v>13493</v>
      </c>
      <c r="B6994" t="s">
        <v>44</v>
      </c>
      <c r="C6994">
        <v>27</v>
      </c>
      <c r="D6994" t="s">
        <v>18</v>
      </c>
      <c r="E6994" t="s">
        <v>42</v>
      </c>
      <c r="F6994" s="1">
        <v>0.70833333333333337</v>
      </c>
      <c r="G6994" t="s">
        <v>13500</v>
      </c>
      <c r="H6994" t="s">
        <v>38</v>
      </c>
      <c r="I6994">
        <v>60</v>
      </c>
      <c r="J6994">
        <v>2</v>
      </c>
      <c r="K6994" s="4">
        <v>1.1111110001111099E+44</v>
      </c>
      <c r="L6994" t="s">
        <v>13494</v>
      </c>
      <c r="M6994" t="s">
        <v>24</v>
      </c>
      <c r="N6994" t="s">
        <v>9371</v>
      </c>
      <c r="O6994" t="s">
        <v>25</v>
      </c>
      <c r="P6994" t="s">
        <v>45</v>
      </c>
      <c r="Q6994" t="s">
        <v>7536</v>
      </c>
    </row>
    <row r="6995" spans="1:17" x14ac:dyDescent="0.25">
      <c r="A6995" t="s">
        <v>13493</v>
      </c>
      <c r="B6995" t="s">
        <v>44</v>
      </c>
      <c r="C6995">
        <v>28</v>
      </c>
      <c r="D6995" t="s">
        <v>18</v>
      </c>
      <c r="E6995" t="s">
        <v>42</v>
      </c>
      <c r="F6995" s="1">
        <v>0.70833333333333337</v>
      </c>
      <c r="G6995" t="s">
        <v>13502</v>
      </c>
      <c r="H6995" t="s">
        <v>38</v>
      </c>
      <c r="I6995">
        <v>60</v>
      </c>
      <c r="J6995">
        <v>3</v>
      </c>
      <c r="K6995" s="4">
        <v>1.1111110001111099E+44</v>
      </c>
      <c r="L6995" t="s">
        <v>13494</v>
      </c>
      <c r="M6995" t="s">
        <v>24</v>
      </c>
      <c r="N6995" t="s">
        <v>9371</v>
      </c>
      <c r="O6995" t="s">
        <v>25</v>
      </c>
      <c r="P6995" t="s">
        <v>45</v>
      </c>
      <c r="Q6995" t="s">
        <v>7537</v>
      </c>
    </row>
    <row r="6996" spans="1:17" x14ac:dyDescent="0.25">
      <c r="A6996" t="s">
        <v>13493</v>
      </c>
      <c r="B6996" t="s">
        <v>44</v>
      </c>
      <c r="C6996">
        <v>29</v>
      </c>
      <c r="D6996" t="s">
        <v>18</v>
      </c>
      <c r="E6996" t="s">
        <v>42</v>
      </c>
      <c r="F6996" s="1">
        <v>0.41666666666666669</v>
      </c>
      <c r="G6996" t="s">
        <v>9170</v>
      </c>
      <c r="H6996" t="s">
        <v>38</v>
      </c>
      <c r="I6996">
        <v>60</v>
      </c>
      <c r="J6996">
        <v>24</v>
      </c>
      <c r="K6996" s="4">
        <v>1.1111110001111099E+44</v>
      </c>
      <c r="L6996" t="s">
        <v>13494</v>
      </c>
      <c r="M6996" t="s">
        <v>24</v>
      </c>
      <c r="N6996" t="s">
        <v>9371</v>
      </c>
      <c r="O6996" t="s">
        <v>25</v>
      </c>
      <c r="P6996" t="s">
        <v>45</v>
      </c>
      <c r="Q6996" t="s">
        <v>7538</v>
      </c>
    </row>
    <row r="6997" spans="1:17" x14ac:dyDescent="0.25">
      <c r="A6997" t="s">
        <v>13493</v>
      </c>
      <c r="B6997" t="s">
        <v>44</v>
      </c>
      <c r="C6997">
        <v>30</v>
      </c>
      <c r="D6997" t="s">
        <v>18</v>
      </c>
      <c r="E6997" t="s">
        <v>42</v>
      </c>
      <c r="F6997" s="1">
        <v>0.45833333333333331</v>
      </c>
      <c r="G6997" t="s">
        <v>9222</v>
      </c>
      <c r="H6997" t="s">
        <v>38</v>
      </c>
      <c r="I6997">
        <v>60</v>
      </c>
      <c r="J6997">
        <v>20</v>
      </c>
      <c r="K6997" s="4">
        <v>1.1111110001111099E+44</v>
      </c>
      <c r="L6997" t="s">
        <v>13494</v>
      </c>
      <c r="M6997" t="s">
        <v>24</v>
      </c>
      <c r="N6997" t="s">
        <v>9371</v>
      </c>
      <c r="O6997" t="s">
        <v>25</v>
      </c>
      <c r="P6997" t="s">
        <v>45</v>
      </c>
      <c r="Q6997" t="s">
        <v>7539</v>
      </c>
    </row>
    <row r="6998" spans="1:17" x14ac:dyDescent="0.25">
      <c r="A6998" t="s">
        <v>13493</v>
      </c>
      <c r="B6998" t="s">
        <v>44</v>
      </c>
      <c r="C6998">
        <v>31</v>
      </c>
      <c r="D6998" t="s">
        <v>18</v>
      </c>
      <c r="E6998" t="s">
        <v>42</v>
      </c>
      <c r="F6998" s="1">
        <v>0.5</v>
      </c>
      <c r="G6998" t="s">
        <v>9222</v>
      </c>
      <c r="H6998" t="s">
        <v>38</v>
      </c>
      <c r="I6998">
        <v>60</v>
      </c>
      <c r="J6998">
        <v>23</v>
      </c>
      <c r="K6998" s="4">
        <v>1.1111110001111099E+44</v>
      </c>
      <c r="L6998" t="s">
        <v>13494</v>
      </c>
      <c r="M6998" t="s">
        <v>24</v>
      </c>
      <c r="N6998" t="s">
        <v>9371</v>
      </c>
      <c r="O6998" t="s">
        <v>25</v>
      </c>
      <c r="P6998" t="s">
        <v>45</v>
      </c>
      <c r="Q6998" t="s">
        <v>7540</v>
      </c>
    </row>
    <row r="6999" spans="1:17" x14ac:dyDescent="0.25">
      <c r="A6999" t="s">
        <v>13503</v>
      </c>
      <c r="B6999" t="s">
        <v>405</v>
      </c>
      <c r="C6999">
        <v>1</v>
      </c>
      <c r="D6999" t="s">
        <v>18</v>
      </c>
      <c r="E6999" t="s">
        <v>29</v>
      </c>
      <c r="F6999" s="1">
        <v>0.45833333333333331</v>
      </c>
      <c r="G6999" t="s">
        <v>11501</v>
      </c>
      <c r="H6999" t="s">
        <v>38</v>
      </c>
      <c r="I6999">
        <v>180</v>
      </c>
      <c r="J6999">
        <v>37</v>
      </c>
      <c r="K6999" s="4">
        <v>1.11100111101E+22</v>
      </c>
      <c r="L6999" t="s">
        <v>13494</v>
      </c>
      <c r="M6999" t="s">
        <v>24</v>
      </c>
      <c r="N6999" t="s">
        <v>9371</v>
      </c>
      <c r="O6999" t="s">
        <v>66</v>
      </c>
      <c r="P6999" t="s">
        <v>395</v>
      </c>
      <c r="Q6999" t="s">
        <v>7541</v>
      </c>
    </row>
    <row r="7000" spans="1:17" x14ac:dyDescent="0.25">
      <c r="A7000" t="s">
        <v>13503</v>
      </c>
      <c r="B7000" t="s">
        <v>405</v>
      </c>
      <c r="C7000">
        <v>2</v>
      </c>
      <c r="D7000" t="s">
        <v>18</v>
      </c>
      <c r="E7000" t="s">
        <v>29</v>
      </c>
      <c r="F7000" s="1">
        <v>0.58333333333333337</v>
      </c>
      <c r="G7000" t="s">
        <v>11501</v>
      </c>
      <c r="H7000" t="s">
        <v>38</v>
      </c>
      <c r="I7000">
        <v>180</v>
      </c>
      <c r="J7000">
        <v>55</v>
      </c>
      <c r="K7000" s="4">
        <v>1.11100111101E+22</v>
      </c>
      <c r="L7000" t="s">
        <v>13494</v>
      </c>
      <c r="M7000" t="s">
        <v>24</v>
      </c>
      <c r="N7000" t="s">
        <v>9371</v>
      </c>
      <c r="O7000" t="s">
        <v>66</v>
      </c>
      <c r="P7000" t="s">
        <v>395</v>
      </c>
      <c r="Q7000" t="s">
        <v>7542</v>
      </c>
    </row>
    <row r="7001" spans="1:17" x14ac:dyDescent="0.25">
      <c r="A7001" t="s">
        <v>13503</v>
      </c>
      <c r="B7001" t="s">
        <v>405</v>
      </c>
      <c r="C7001">
        <v>3</v>
      </c>
      <c r="D7001" t="s">
        <v>18</v>
      </c>
      <c r="E7001" t="s">
        <v>33</v>
      </c>
      <c r="F7001" s="1">
        <v>0.54166666666666663</v>
      </c>
      <c r="G7001" t="s">
        <v>11501</v>
      </c>
      <c r="H7001" t="s">
        <v>38</v>
      </c>
      <c r="I7001">
        <v>180</v>
      </c>
      <c r="J7001">
        <v>39</v>
      </c>
      <c r="K7001" s="4">
        <v>1.11100111101E+22</v>
      </c>
      <c r="L7001" t="s">
        <v>13494</v>
      </c>
      <c r="M7001" t="s">
        <v>24</v>
      </c>
      <c r="N7001" t="s">
        <v>9371</v>
      </c>
      <c r="O7001" t="s">
        <v>66</v>
      </c>
      <c r="P7001" t="s">
        <v>395</v>
      </c>
      <c r="Q7001" t="s">
        <v>7543</v>
      </c>
    </row>
    <row r="7002" spans="1:17" x14ac:dyDescent="0.25">
      <c r="A7002" t="s">
        <v>13503</v>
      </c>
      <c r="B7002" t="s">
        <v>405</v>
      </c>
      <c r="C7002">
        <v>4</v>
      </c>
      <c r="D7002" t="s">
        <v>18</v>
      </c>
      <c r="E7002" t="s">
        <v>42</v>
      </c>
      <c r="F7002" s="1">
        <v>0.58333333333333337</v>
      </c>
      <c r="G7002" t="s">
        <v>11501</v>
      </c>
      <c r="H7002" t="s">
        <v>38</v>
      </c>
      <c r="I7002">
        <v>180</v>
      </c>
      <c r="J7002">
        <v>54</v>
      </c>
      <c r="K7002" s="4">
        <v>1.11100111101E+22</v>
      </c>
      <c r="L7002" t="s">
        <v>13494</v>
      </c>
      <c r="M7002" t="s">
        <v>24</v>
      </c>
      <c r="N7002" t="s">
        <v>9371</v>
      </c>
      <c r="O7002" t="s">
        <v>66</v>
      </c>
      <c r="P7002" t="s">
        <v>395</v>
      </c>
      <c r="Q7002" t="s">
        <v>7544</v>
      </c>
    </row>
    <row r="7003" spans="1:17" x14ac:dyDescent="0.25">
      <c r="A7003" t="s">
        <v>13503</v>
      </c>
      <c r="B7003" t="s">
        <v>17</v>
      </c>
      <c r="C7003">
        <v>1</v>
      </c>
      <c r="D7003" t="s">
        <v>18</v>
      </c>
      <c r="E7003" t="s">
        <v>19</v>
      </c>
      <c r="F7003" s="1">
        <v>0.5</v>
      </c>
      <c r="G7003" t="s">
        <v>9142</v>
      </c>
      <c r="H7003" t="s">
        <v>13504</v>
      </c>
      <c r="I7003">
        <v>60</v>
      </c>
      <c r="J7003">
        <v>181</v>
      </c>
      <c r="K7003" s="4">
        <v>1.1111100111111E+24</v>
      </c>
      <c r="L7003" t="s">
        <v>13494</v>
      </c>
      <c r="M7003" t="s">
        <v>24</v>
      </c>
      <c r="N7003" t="s">
        <v>9371</v>
      </c>
      <c r="O7003" t="s">
        <v>66</v>
      </c>
      <c r="P7003" t="s">
        <v>20</v>
      </c>
      <c r="Q7003" t="s">
        <v>7546</v>
      </c>
    </row>
    <row r="7004" spans="1:17" x14ac:dyDescent="0.25">
      <c r="A7004" t="s">
        <v>13503</v>
      </c>
      <c r="B7004" t="s">
        <v>17</v>
      </c>
      <c r="C7004">
        <v>2</v>
      </c>
      <c r="D7004" t="s">
        <v>18</v>
      </c>
      <c r="E7004" t="s">
        <v>19</v>
      </c>
      <c r="F7004" s="1">
        <v>0.625</v>
      </c>
      <c r="G7004" t="s">
        <v>9142</v>
      </c>
      <c r="H7004" t="s">
        <v>13505</v>
      </c>
      <c r="I7004">
        <v>60</v>
      </c>
      <c r="J7004">
        <v>30</v>
      </c>
      <c r="K7004" s="4">
        <v>1.1111100111111E+24</v>
      </c>
      <c r="L7004" t="s">
        <v>13494</v>
      </c>
      <c r="M7004" t="s">
        <v>24</v>
      </c>
      <c r="N7004" t="s">
        <v>9371</v>
      </c>
      <c r="O7004" t="s">
        <v>66</v>
      </c>
      <c r="P7004" t="s">
        <v>20</v>
      </c>
      <c r="Q7004" t="s">
        <v>7547</v>
      </c>
    </row>
    <row r="7005" spans="1:17" x14ac:dyDescent="0.25">
      <c r="A7005" t="s">
        <v>13503</v>
      </c>
      <c r="B7005" t="s">
        <v>28</v>
      </c>
      <c r="C7005">
        <v>1</v>
      </c>
      <c r="D7005" t="s">
        <v>18</v>
      </c>
      <c r="E7005" t="s">
        <v>33</v>
      </c>
      <c r="F7005" s="1">
        <v>0.375</v>
      </c>
      <c r="G7005" t="s">
        <v>9138</v>
      </c>
      <c r="H7005" t="s">
        <v>13506</v>
      </c>
      <c r="I7005">
        <v>60</v>
      </c>
      <c r="J7005">
        <v>212</v>
      </c>
      <c r="K7005" s="4">
        <v>1.1111100111111E+24</v>
      </c>
      <c r="L7005" t="s">
        <v>13494</v>
      </c>
      <c r="M7005" t="s">
        <v>24</v>
      </c>
      <c r="N7005" t="s">
        <v>9371</v>
      </c>
      <c r="O7005" t="s">
        <v>66</v>
      </c>
      <c r="P7005" t="s">
        <v>20</v>
      </c>
      <c r="Q7005" t="s">
        <v>7548</v>
      </c>
    </row>
    <row r="7006" spans="1:17" x14ac:dyDescent="0.25">
      <c r="A7006" t="s">
        <v>13503</v>
      </c>
      <c r="B7006" t="s">
        <v>32</v>
      </c>
      <c r="C7006">
        <v>1</v>
      </c>
      <c r="D7006" t="s">
        <v>18</v>
      </c>
      <c r="E7006" t="s">
        <v>42</v>
      </c>
      <c r="F7006" s="1">
        <v>0.54166666666666663</v>
      </c>
      <c r="G7006" t="s">
        <v>9138</v>
      </c>
      <c r="H7006" t="s">
        <v>13507</v>
      </c>
      <c r="I7006">
        <v>60</v>
      </c>
      <c r="J7006">
        <v>212</v>
      </c>
      <c r="K7006" s="4">
        <v>1.111100111111E+23</v>
      </c>
      <c r="L7006" t="s">
        <v>13494</v>
      </c>
      <c r="M7006" t="s">
        <v>24</v>
      </c>
      <c r="N7006" t="s">
        <v>9371</v>
      </c>
      <c r="O7006" t="s">
        <v>66</v>
      </c>
      <c r="P7006" t="s">
        <v>20</v>
      </c>
      <c r="Q7006" t="s">
        <v>7549</v>
      </c>
    </row>
    <row r="7007" spans="1:17" x14ac:dyDescent="0.25">
      <c r="A7007" t="s">
        <v>13503</v>
      </c>
      <c r="B7007" t="s">
        <v>36</v>
      </c>
      <c r="C7007">
        <v>1</v>
      </c>
      <c r="D7007" t="s">
        <v>18</v>
      </c>
      <c r="E7007" t="s">
        <v>33</v>
      </c>
      <c r="F7007" s="1">
        <v>0.72916666666666663</v>
      </c>
      <c r="G7007" t="s">
        <v>9373</v>
      </c>
      <c r="H7007" t="s">
        <v>38</v>
      </c>
      <c r="I7007">
        <v>60</v>
      </c>
      <c r="J7007">
        <v>11</v>
      </c>
      <c r="K7007" s="4">
        <v>1.0000010100000001E+21</v>
      </c>
      <c r="L7007" t="s">
        <v>13494</v>
      </c>
      <c r="M7007" t="s">
        <v>24</v>
      </c>
      <c r="N7007" t="s">
        <v>9371</v>
      </c>
      <c r="O7007" t="s">
        <v>66</v>
      </c>
      <c r="P7007" t="s">
        <v>39</v>
      </c>
      <c r="Q7007" t="s">
        <v>7550</v>
      </c>
    </row>
    <row r="7008" spans="1:17" x14ac:dyDescent="0.25">
      <c r="A7008" t="s">
        <v>13503</v>
      </c>
      <c r="B7008" t="s">
        <v>36</v>
      </c>
      <c r="C7008">
        <v>2</v>
      </c>
      <c r="D7008" t="s">
        <v>18</v>
      </c>
      <c r="E7008" t="s">
        <v>33</v>
      </c>
      <c r="F7008" s="1">
        <v>0.72916666666666663</v>
      </c>
      <c r="G7008" t="s">
        <v>9370</v>
      </c>
      <c r="H7008" t="s">
        <v>38</v>
      </c>
      <c r="I7008">
        <v>60</v>
      </c>
      <c r="J7008">
        <v>15</v>
      </c>
      <c r="K7008" s="4">
        <v>1.0000010100000001E+21</v>
      </c>
      <c r="L7008" t="s">
        <v>13494</v>
      </c>
      <c r="M7008" t="s">
        <v>24</v>
      </c>
      <c r="N7008" t="s">
        <v>9371</v>
      </c>
      <c r="O7008" t="s">
        <v>66</v>
      </c>
      <c r="P7008" t="s">
        <v>39</v>
      </c>
      <c r="Q7008" t="s">
        <v>7551</v>
      </c>
    </row>
    <row r="7009" spans="1:17" x14ac:dyDescent="0.25">
      <c r="A7009" t="s">
        <v>13503</v>
      </c>
      <c r="B7009" t="s">
        <v>36</v>
      </c>
      <c r="C7009">
        <v>3</v>
      </c>
      <c r="D7009" t="s">
        <v>18</v>
      </c>
      <c r="E7009" t="s">
        <v>33</v>
      </c>
      <c r="F7009" s="1">
        <v>0.79166666666666663</v>
      </c>
      <c r="G7009" t="s">
        <v>9370</v>
      </c>
      <c r="H7009" t="s">
        <v>38</v>
      </c>
      <c r="I7009">
        <v>60</v>
      </c>
      <c r="J7009">
        <v>10</v>
      </c>
      <c r="K7009" s="4">
        <v>1.0000010100000001E+21</v>
      </c>
      <c r="L7009" t="s">
        <v>13494</v>
      </c>
      <c r="M7009" t="s">
        <v>24</v>
      </c>
      <c r="N7009" t="s">
        <v>9371</v>
      </c>
      <c r="O7009" t="s">
        <v>66</v>
      </c>
      <c r="P7009" t="s">
        <v>39</v>
      </c>
      <c r="Q7009" t="s">
        <v>7552</v>
      </c>
    </row>
    <row r="7010" spans="1:17" x14ac:dyDescent="0.25">
      <c r="A7010" t="s">
        <v>13503</v>
      </c>
      <c r="B7010" t="s">
        <v>36</v>
      </c>
      <c r="C7010">
        <v>4</v>
      </c>
      <c r="D7010" t="s">
        <v>18</v>
      </c>
      <c r="E7010" t="s">
        <v>33</v>
      </c>
      <c r="F7010" s="1">
        <v>0.79166666666666663</v>
      </c>
      <c r="G7010" t="s">
        <v>9373</v>
      </c>
      <c r="H7010" t="s">
        <v>38</v>
      </c>
      <c r="I7010">
        <v>60</v>
      </c>
      <c r="J7010">
        <v>5</v>
      </c>
      <c r="K7010" s="4">
        <v>1.0000010100000001E+21</v>
      </c>
      <c r="L7010" t="s">
        <v>13494</v>
      </c>
      <c r="M7010" t="s">
        <v>24</v>
      </c>
      <c r="N7010" t="s">
        <v>9371</v>
      </c>
      <c r="O7010" t="s">
        <v>66</v>
      </c>
      <c r="P7010" t="s">
        <v>39</v>
      </c>
      <c r="Q7010" t="s">
        <v>7553</v>
      </c>
    </row>
    <row r="7011" spans="1:17" x14ac:dyDescent="0.25">
      <c r="A7011" t="s">
        <v>13503</v>
      </c>
      <c r="B7011" t="s">
        <v>36</v>
      </c>
      <c r="C7011">
        <v>5</v>
      </c>
      <c r="D7011" t="s">
        <v>18</v>
      </c>
      <c r="E7011" t="s">
        <v>33</v>
      </c>
      <c r="F7011" s="1">
        <v>0.85416666666666663</v>
      </c>
      <c r="G7011" t="s">
        <v>9370</v>
      </c>
      <c r="H7011" t="s">
        <v>38</v>
      </c>
      <c r="I7011">
        <v>60</v>
      </c>
      <c r="J7011">
        <v>3</v>
      </c>
      <c r="K7011" s="4">
        <v>1.0000010100000001E+21</v>
      </c>
      <c r="L7011" t="s">
        <v>13494</v>
      </c>
      <c r="M7011" t="s">
        <v>24</v>
      </c>
      <c r="N7011" t="s">
        <v>9371</v>
      </c>
      <c r="O7011" t="s">
        <v>66</v>
      </c>
      <c r="P7011" t="s">
        <v>39</v>
      </c>
      <c r="Q7011" t="s">
        <v>7554</v>
      </c>
    </row>
    <row r="7012" spans="1:17" x14ac:dyDescent="0.25">
      <c r="A7012" t="s">
        <v>13503</v>
      </c>
      <c r="B7012" t="s">
        <v>36</v>
      </c>
      <c r="C7012">
        <v>6</v>
      </c>
      <c r="D7012" t="s">
        <v>18</v>
      </c>
      <c r="E7012" t="s">
        <v>33</v>
      </c>
      <c r="F7012" s="1">
        <v>0.85416666666666663</v>
      </c>
      <c r="G7012" t="s">
        <v>9373</v>
      </c>
      <c r="H7012" t="s">
        <v>38</v>
      </c>
      <c r="I7012">
        <v>60</v>
      </c>
      <c r="J7012">
        <v>8</v>
      </c>
      <c r="K7012" s="4">
        <v>1.0000010100000001E+21</v>
      </c>
      <c r="L7012" t="s">
        <v>13494</v>
      </c>
      <c r="M7012" t="s">
        <v>24</v>
      </c>
      <c r="N7012" t="s">
        <v>9371</v>
      </c>
      <c r="O7012" t="s">
        <v>66</v>
      </c>
      <c r="P7012" t="s">
        <v>39</v>
      </c>
      <c r="Q7012" t="s">
        <v>7555</v>
      </c>
    </row>
    <row r="7013" spans="1:17" x14ac:dyDescent="0.25">
      <c r="A7013" t="s">
        <v>13503</v>
      </c>
      <c r="B7013" t="s">
        <v>44</v>
      </c>
      <c r="C7013">
        <v>1</v>
      </c>
      <c r="D7013" t="s">
        <v>18</v>
      </c>
      <c r="E7013" t="s">
        <v>37</v>
      </c>
      <c r="F7013" s="1">
        <v>0.375</v>
      </c>
      <c r="G7013" t="s">
        <v>13501</v>
      </c>
      <c r="H7013" t="s">
        <v>38</v>
      </c>
      <c r="I7013">
        <v>60</v>
      </c>
      <c r="J7013">
        <v>19</v>
      </c>
      <c r="K7013" s="4">
        <v>1.111100111111E+23</v>
      </c>
      <c r="L7013" t="s">
        <v>13494</v>
      </c>
      <c r="M7013" t="s">
        <v>24</v>
      </c>
      <c r="N7013" t="s">
        <v>9371</v>
      </c>
      <c r="O7013" t="s">
        <v>66</v>
      </c>
      <c r="P7013" t="s">
        <v>45</v>
      </c>
      <c r="Q7013" t="s">
        <v>7556</v>
      </c>
    </row>
    <row r="7014" spans="1:17" x14ac:dyDescent="0.25">
      <c r="A7014" t="s">
        <v>13503</v>
      </c>
      <c r="B7014" t="s">
        <v>44</v>
      </c>
      <c r="C7014">
        <v>2</v>
      </c>
      <c r="D7014" t="s">
        <v>18</v>
      </c>
      <c r="E7014" t="s">
        <v>37</v>
      </c>
      <c r="F7014" s="1">
        <v>0.375</v>
      </c>
      <c r="G7014" t="s">
        <v>9791</v>
      </c>
      <c r="H7014" t="s">
        <v>38</v>
      </c>
      <c r="I7014">
        <v>60</v>
      </c>
      <c r="J7014">
        <v>24</v>
      </c>
      <c r="K7014" s="4">
        <v>1.111100111111E+23</v>
      </c>
      <c r="L7014" t="s">
        <v>13494</v>
      </c>
      <c r="M7014" t="s">
        <v>24</v>
      </c>
      <c r="N7014" t="s">
        <v>9371</v>
      </c>
      <c r="O7014" t="s">
        <v>66</v>
      </c>
      <c r="P7014" t="s">
        <v>45</v>
      </c>
      <c r="Q7014" t="s">
        <v>7557</v>
      </c>
    </row>
    <row r="7015" spans="1:17" x14ac:dyDescent="0.25">
      <c r="A7015" t="s">
        <v>13503</v>
      </c>
      <c r="B7015" t="s">
        <v>44</v>
      </c>
      <c r="C7015">
        <v>3</v>
      </c>
      <c r="D7015" t="s">
        <v>18</v>
      </c>
      <c r="E7015" t="s">
        <v>37</v>
      </c>
      <c r="F7015" s="1">
        <v>0.375</v>
      </c>
      <c r="G7015" t="s">
        <v>13502</v>
      </c>
      <c r="H7015" t="s">
        <v>38</v>
      </c>
      <c r="I7015">
        <v>60</v>
      </c>
      <c r="J7015">
        <v>23</v>
      </c>
      <c r="K7015" s="4">
        <v>1.111100111111E+23</v>
      </c>
      <c r="L7015" t="s">
        <v>13494</v>
      </c>
      <c r="M7015" t="s">
        <v>24</v>
      </c>
      <c r="N7015" t="s">
        <v>9371</v>
      </c>
      <c r="O7015" t="s">
        <v>66</v>
      </c>
      <c r="P7015" t="s">
        <v>45</v>
      </c>
      <c r="Q7015" t="s">
        <v>7558</v>
      </c>
    </row>
    <row r="7016" spans="1:17" x14ac:dyDescent="0.25">
      <c r="A7016" t="s">
        <v>13503</v>
      </c>
      <c r="B7016" t="s">
        <v>44</v>
      </c>
      <c r="C7016">
        <v>4</v>
      </c>
      <c r="D7016" t="s">
        <v>18</v>
      </c>
      <c r="E7016" t="s">
        <v>37</v>
      </c>
      <c r="F7016" s="1">
        <v>0.5</v>
      </c>
      <c r="G7016" t="s">
        <v>13502</v>
      </c>
      <c r="H7016" t="s">
        <v>38</v>
      </c>
      <c r="I7016">
        <v>60</v>
      </c>
      <c r="J7016">
        <v>26</v>
      </c>
      <c r="K7016" s="4">
        <v>1.111100111111E+23</v>
      </c>
      <c r="L7016" t="s">
        <v>13494</v>
      </c>
      <c r="M7016" t="s">
        <v>24</v>
      </c>
      <c r="N7016" t="s">
        <v>9371</v>
      </c>
      <c r="O7016" t="s">
        <v>66</v>
      </c>
      <c r="P7016" t="s">
        <v>45</v>
      </c>
      <c r="Q7016" t="s">
        <v>7559</v>
      </c>
    </row>
    <row r="7017" spans="1:17" x14ac:dyDescent="0.25">
      <c r="A7017" t="s">
        <v>13503</v>
      </c>
      <c r="B7017" t="s">
        <v>44</v>
      </c>
      <c r="C7017">
        <v>5</v>
      </c>
      <c r="D7017" t="s">
        <v>18</v>
      </c>
      <c r="E7017" t="s">
        <v>37</v>
      </c>
      <c r="F7017" s="1">
        <v>0.5</v>
      </c>
      <c r="G7017" t="s">
        <v>9791</v>
      </c>
      <c r="H7017" t="s">
        <v>38</v>
      </c>
      <c r="I7017">
        <v>60</v>
      </c>
      <c r="J7017">
        <v>25</v>
      </c>
      <c r="K7017" s="4">
        <v>1.111100111111E+23</v>
      </c>
      <c r="L7017" t="s">
        <v>13494</v>
      </c>
      <c r="M7017" t="s">
        <v>24</v>
      </c>
      <c r="N7017" t="s">
        <v>9371</v>
      </c>
      <c r="O7017" t="s">
        <v>66</v>
      </c>
      <c r="P7017" t="s">
        <v>45</v>
      </c>
      <c r="Q7017" t="s">
        <v>7560</v>
      </c>
    </row>
    <row r="7018" spans="1:17" x14ac:dyDescent="0.25">
      <c r="A7018" t="s">
        <v>13503</v>
      </c>
      <c r="B7018" t="s">
        <v>44</v>
      </c>
      <c r="C7018">
        <v>6</v>
      </c>
      <c r="D7018" t="s">
        <v>18</v>
      </c>
      <c r="E7018" t="s">
        <v>37</v>
      </c>
      <c r="F7018" s="1">
        <v>0.54166666666666663</v>
      </c>
      <c r="G7018" t="s">
        <v>13502</v>
      </c>
      <c r="H7018" t="s">
        <v>38</v>
      </c>
      <c r="I7018">
        <v>60</v>
      </c>
      <c r="J7018">
        <v>21</v>
      </c>
      <c r="K7018" s="4">
        <v>1.111100111111E+23</v>
      </c>
      <c r="L7018" t="s">
        <v>13494</v>
      </c>
      <c r="M7018" t="s">
        <v>24</v>
      </c>
      <c r="N7018" t="s">
        <v>9371</v>
      </c>
      <c r="O7018" t="s">
        <v>66</v>
      </c>
      <c r="P7018" t="s">
        <v>45</v>
      </c>
      <c r="Q7018" t="s">
        <v>7561</v>
      </c>
    </row>
    <row r="7019" spans="1:17" x14ac:dyDescent="0.25">
      <c r="A7019" t="s">
        <v>13503</v>
      </c>
      <c r="B7019" t="s">
        <v>44</v>
      </c>
      <c r="C7019">
        <v>7</v>
      </c>
      <c r="D7019" t="s">
        <v>18</v>
      </c>
      <c r="E7019" t="s">
        <v>37</v>
      </c>
      <c r="F7019" s="1">
        <v>0.54166666666666663</v>
      </c>
      <c r="G7019" t="s">
        <v>13501</v>
      </c>
      <c r="H7019" t="s">
        <v>38</v>
      </c>
      <c r="I7019">
        <v>60</v>
      </c>
      <c r="J7019">
        <v>8</v>
      </c>
      <c r="K7019" s="4">
        <v>1.111100111111E+23</v>
      </c>
      <c r="L7019" t="s">
        <v>13494</v>
      </c>
      <c r="M7019" t="s">
        <v>24</v>
      </c>
      <c r="N7019" t="s">
        <v>9371</v>
      </c>
      <c r="O7019" t="s">
        <v>66</v>
      </c>
      <c r="P7019" t="s">
        <v>45</v>
      </c>
      <c r="Q7019" t="s">
        <v>7562</v>
      </c>
    </row>
    <row r="7020" spans="1:17" x14ac:dyDescent="0.25">
      <c r="A7020" t="s">
        <v>13503</v>
      </c>
      <c r="B7020" t="s">
        <v>44</v>
      </c>
      <c r="C7020">
        <v>8</v>
      </c>
      <c r="D7020" t="s">
        <v>18</v>
      </c>
      <c r="E7020" t="s">
        <v>37</v>
      </c>
      <c r="F7020" s="1">
        <v>0.54166666666666663</v>
      </c>
      <c r="G7020" t="s">
        <v>9791</v>
      </c>
      <c r="H7020" t="s">
        <v>38</v>
      </c>
      <c r="I7020">
        <v>60</v>
      </c>
      <c r="J7020">
        <v>11</v>
      </c>
      <c r="K7020" s="4">
        <v>1.111100111111E+23</v>
      </c>
      <c r="L7020" t="s">
        <v>13494</v>
      </c>
      <c r="M7020" t="s">
        <v>24</v>
      </c>
      <c r="N7020" t="s">
        <v>9371</v>
      </c>
      <c r="O7020" t="s">
        <v>66</v>
      </c>
      <c r="P7020" t="s">
        <v>45</v>
      </c>
      <c r="Q7020" t="s">
        <v>7563</v>
      </c>
    </row>
    <row r="7021" spans="1:17" x14ac:dyDescent="0.25">
      <c r="A7021" t="s">
        <v>13503</v>
      </c>
      <c r="B7021" t="s">
        <v>44</v>
      </c>
      <c r="C7021">
        <v>9</v>
      </c>
      <c r="D7021" t="s">
        <v>18</v>
      </c>
      <c r="E7021" t="s">
        <v>37</v>
      </c>
      <c r="F7021" s="1">
        <v>0.5</v>
      </c>
      <c r="G7021" t="s">
        <v>13501</v>
      </c>
      <c r="H7021" t="s">
        <v>38</v>
      </c>
      <c r="I7021">
        <v>60</v>
      </c>
      <c r="J7021">
        <v>27</v>
      </c>
      <c r="K7021" s="4">
        <v>1.111100111111E+23</v>
      </c>
      <c r="L7021" t="s">
        <v>13494</v>
      </c>
      <c r="M7021" t="s">
        <v>24</v>
      </c>
      <c r="N7021" t="s">
        <v>9371</v>
      </c>
      <c r="O7021" t="s">
        <v>66</v>
      </c>
      <c r="P7021" t="s">
        <v>45</v>
      </c>
      <c r="Q7021" t="s">
        <v>7564</v>
      </c>
    </row>
    <row r="7022" spans="1:17" x14ac:dyDescent="0.25">
      <c r="A7022" t="s">
        <v>13503</v>
      </c>
      <c r="B7022" t="s">
        <v>44</v>
      </c>
      <c r="C7022">
        <v>10</v>
      </c>
      <c r="D7022" t="s">
        <v>18</v>
      </c>
      <c r="E7022" t="s">
        <v>37</v>
      </c>
      <c r="F7022" s="1">
        <v>0.5</v>
      </c>
      <c r="G7022" t="s">
        <v>13500</v>
      </c>
      <c r="H7022" t="s">
        <v>38</v>
      </c>
      <c r="I7022">
        <v>60</v>
      </c>
      <c r="J7022">
        <v>25</v>
      </c>
      <c r="K7022" s="4">
        <v>1.111100111111E+23</v>
      </c>
      <c r="L7022" t="s">
        <v>13494</v>
      </c>
      <c r="M7022" t="s">
        <v>24</v>
      </c>
      <c r="N7022" t="s">
        <v>9371</v>
      </c>
      <c r="O7022" t="s">
        <v>66</v>
      </c>
      <c r="P7022" t="s">
        <v>45</v>
      </c>
      <c r="Q7022" t="s">
        <v>7565</v>
      </c>
    </row>
    <row r="7023" spans="1:17" x14ac:dyDescent="0.25">
      <c r="A7023" t="s">
        <v>13508</v>
      </c>
      <c r="B7023" t="s">
        <v>2423</v>
      </c>
      <c r="C7023">
        <v>1</v>
      </c>
      <c r="D7023" t="s">
        <v>18</v>
      </c>
      <c r="E7023" t="s">
        <v>29</v>
      </c>
      <c r="F7023" s="1">
        <v>0.39583333333333331</v>
      </c>
      <c r="G7023" t="s">
        <v>9358</v>
      </c>
      <c r="H7023" t="s">
        <v>407</v>
      </c>
      <c r="I7023">
        <v>180</v>
      </c>
      <c r="J7023">
        <v>29</v>
      </c>
      <c r="K7023" s="4">
        <v>9.9999999999999999E+45</v>
      </c>
      <c r="L7023" t="s">
        <v>38</v>
      </c>
      <c r="M7023" t="s">
        <v>24</v>
      </c>
      <c r="N7023" t="s">
        <v>9371</v>
      </c>
      <c r="O7023" t="s">
        <v>2044</v>
      </c>
      <c r="P7023" t="s">
        <v>2424</v>
      </c>
      <c r="Q7023" t="s">
        <v>7566</v>
      </c>
    </row>
    <row r="7024" spans="1:17" x14ac:dyDescent="0.25">
      <c r="A7024" t="s">
        <v>13508</v>
      </c>
      <c r="B7024" t="s">
        <v>405</v>
      </c>
      <c r="C7024">
        <v>1</v>
      </c>
      <c r="D7024" t="s">
        <v>18</v>
      </c>
      <c r="E7024" t="s">
        <v>29</v>
      </c>
      <c r="F7024" s="1">
        <v>0.375</v>
      </c>
      <c r="G7024" t="s">
        <v>13509</v>
      </c>
      <c r="H7024" t="s">
        <v>38</v>
      </c>
      <c r="I7024">
        <v>180</v>
      </c>
      <c r="J7024">
        <v>15</v>
      </c>
      <c r="K7024" s="4">
        <v>1.1099999999999999E+50</v>
      </c>
      <c r="L7024" t="s">
        <v>38</v>
      </c>
      <c r="M7024" t="s">
        <v>24</v>
      </c>
      <c r="N7024" t="s">
        <v>9371</v>
      </c>
      <c r="O7024" t="s">
        <v>2044</v>
      </c>
      <c r="P7024" t="s">
        <v>395</v>
      </c>
      <c r="Q7024" t="s">
        <v>7567</v>
      </c>
    </row>
    <row r="7025" spans="1:17" x14ac:dyDescent="0.25">
      <c r="A7025" t="s">
        <v>13508</v>
      </c>
      <c r="B7025" t="s">
        <v>405</v>
      </c>
      <c r="C7025">
        <v>2</v>
      </c>
      <c r="D7025" t="s">
        <v>18</v>
      </c>
      <c r="E7025" t="s">
        <v>29</v>
      </c>
      <c r="F7025" s="1">
        <v>0.58333333333333337</v>
      </c>
      <c r="G7025" t="s">
        <v>13509</v>
      </c>
      <c r="H7025" t="s">
        <v>38</v>
      </c>
      <c r="I7025">
        <v>180</v>
      </c>
      <c r="J7025">
        <v>14</v>
      </c>
      <c r="K7025" s="4">
        <v>1.1099999999999999E+50</v>
      </c>
      <c r="L7025" t="s">
        <v>38</v>
      </c>
      <c r="M7025" t="s">
        <v>24</v>
      </c>
      <c r="N7025" t="s">
        <v>9371</v>
      </c>
      <c r="O7025" t="s">
        <v>2044</v>
      </c>
      <c r="P7025" t="s">
        <v>395</v>
      </c>
      <c r="Q7025" t="s">
        <v>7568</v>
      </c>
    </row>
    <row r="7026" spans="1:17" x14ac:dyDescent="0.25">
      <c r="A7026" t="s">
        <v>13508</v>
      </c>
      <c r="B7026" t="s">
        <v>418</v>
      </c>
      <c r="C7026">
        <v>1</v>
      </c>
      <c r="D7026" t="s">
        <v>18</v>
      </c>
      <c r="E7026" t="s">
        <v>37</v>
      </c>
      <c r="F7026" s="1">
        <v>0.375</v>
      </c>
      <c r="G7026" t="s">
        <v>13509</v>
      </c>
      <c r="H7026" t="s">
        <v>38</v>
      </c>
      <c r="I7026">
        <v>180</v>
      </c>
      <c r="J7026">
        <v>16</v>
      </c>
      <c r="K7026" s="4">
        <v>1.1099999999999999E+50</v>
      </c>
      <c r="L7026" t="s">
        <v>38</v>
      </c>
      <c r="M7026" t="s">
        <v>24</v>
      </c>
      <c r="N7026" t="s">
        <v>9371</v>
      </c>
      <c r="O7026" t="s">
        <v>2044</v>
      </c>
      <c r="P7026" t="s">
        <v>395</v>
      </c>
      <c r="Q7026" t="s">
        <v>7569</v>
      </c>
    </row>
    <row r="7027" spans="1:17" x14ac:dyDescent="0.25">
      <c r="A7027" t="s">
        <v>13508</v>
      </c>
      <c r="B7027" t="s">
        <v>418</v>
      </c>
      <c r="C7027">
        <v>2</v>
      </c>
      <c r="D7027" t="s">
        <v>18</v>
      </c>
      <c r="E7027" t="s">
        <v>37</v>
      </c>
      <c r="F7027" s="1">
        <v>0.58333333333333337</v>
      </c>
      <c r="G7027" t="s">
        <v>13509</v>
      </c>
      <c r="H7027" t="s">
        <v>38</v>
      </c>
      <c r="I7027">
        <v>180</v>
      </c>
      <c r="J7027">
        <v>13</v>
      </c>
      <c r="K7027" s="4">
        <v>1.1099999999999999E+50</v>
      </c>
      <c r="L7027" t="s">
        <v>38</v>
      </c>
      <c r="M7027" t="s">
        <v>24</v>
      </c>
      <c r="N7027" t="s">
        <v>9371</v>
      </c>
      <c r="O7027" t="s">
        <v>2044</v>
      </c>
      <c r="P7027" t="s">
        <v>395</v>
      </c>
      <c r="Q7027" t="s">
        <v>7570</v>
      </c>
    </row>
    <row r="7028" spans="1:17" x14ac:dyDescent="0.25">
      <c r="A7028" t="s">
        <v>13508</v>
      </c>
      <c r="B7028" t="s">
        <v>36</v>
      </c>
      <c r="C7028">
        <v>1</v>
      </c>
      <c r="D7028" t="s">
        <v>18</v>
      </c>
      <c r="E7028" t="s">
        <v>19</v>
      </c>
      <c r="F7028" s="1">
        <v>0.58333333333333337</v>
      </c>
      <c r="G7028" t="s">
        <v>13510</v>
      </c>
      <c r="H7028" t="s">
        <v>407</v>
      </c>
      <c r="I7028">
        <v>60</v>
      </c>
      <c r="J7028">
        <v>29</v>
      </c>
      <c r="K7028" s="4">
        <v>1.0000000000000001E+50</v>
      </c>
      <c r="L7028" t="s">
        <v>38</v>
      </c>
      <c r="M7028" t="s">
        <v>24</v>
      </c>
      <c r="N7028" t="s">
        <v>9371</v>
      </c>
      <c r="O7028" t="s">
        <v>2044</v>
      </c>
      <c r="P7028" t="s">
        <v>180</v>
      </c>
      <c r="Q7028" t="s">
        <v>7571</v>
      </c>
    </row>
    <row r="7029" spans="1:17" x14ac:dyDescent="0.25">
      <c r="A7029" t="s">
        <v>13508</v>
      </c>
      <c r="B7029" t="s">
        <v>44</v>
      </c>
      <c r="C7029">
        <v>1</v>
      </c>
      <c r="D7029" t="s">
        <v>18</v>
      </c>
      <c r="E7029" t="s">
        <v>29</v>
      </c>
      <c r="F7029" s="1">
        <v>0.52083333333333337</v>
      </c>
      <c r="G7029" t="s">
        <v>13502</v>
      </c>
      <c r="H7029" t="s">
        <v>407</v>
      </c>
      <c r="I7029">
        <v>60</v>
      </c>
      <c r="J7029">
        <v>29</v>
      </c>
      <c r="K7029" s="4">
        <v>1.1099999999999999E+50</v>
      </c>
      <c r="L7029" t="s">
        <v>13511</v>
      </c>
      <c r="M7029" t="s">
        <v>24</v>
      </c>
      <c r="N7029" t="s">
        <v>9371</v>
      </c>
      <c r="O7029" t="s">
        <v>2044</v>
      </c>
      <c r="P7029" t="s">
        <v>39</v>
      </c>
      <c r="Q7029" t="s">
        <v>7572</v>
      </c>
    </row>
    <row r="7030" spans="1:17" x14ac:dyDescent="0.25">
      <c r="A7030" t="s">
        <v>13508</v>
      </c>
      <c r="B7030" t="s">
        <v>243</v>
      </c>
      <c r="C7030">
        <v>1</v>
      </c>
      <c r="D7030" t="s">
        <v>18</v>
      </c>
      <c r="E7030" t="s">
        <v>42</v>
      </c>
      <c r="F7030" s="1">
        <v>0.39583333333333331</v>
      </c>
      <c r="G7030" t="s">
        <v>13502</v>
      </c>
      <c r="H7030" t="s">
        <v>407</v>
      </c>
      <c r="I7030">
        <v>60</v>
      </c>
      <c r="J7030">
        <v>29</v>
      </c>
      <c r="K7030" s="4">
        <v>1.1099999999999999E+50</v>
      </c>
      <c r="L7030" t="s">
        <v>13511</v>
      </c>
      <c r="M7030" t="s">
        <v>24</v>
      </c>
      <c r="N7030" t="s">
        <v>9371</v>
      </c>
      <c r="O7030" t="s">
        <v>2044</v>
      </c>
      <c r="P7030" t="s">
        <v>45</v>
      </c>
      <c r="Q7030" t="s">
        <v>7573</v>
      </c>
    </row>
    <row r="7031" spans="1:17" x14ac:dyDescent="0.25">
      <c r="A7031" t="s">
        <v>13512</v>
      </c>
      <c r="B7031" t="s">
        <v>405</v>
      </c>
      <c r="C7031">
        <v>1</v>
      </c>
      <c r="D7031" t="s">
        <v>18</v>
      </c>
      <c r="E7031" t="s">
        <v>29</v>
      </c>
      <c r="F7031" s="1">
        <v>0.41666666666666669</v>
      </c>
      <c r="G7031" t="s">
        <v>13509</v>
      </c>
      <c r="H7031" t="s">
        <v>38</v>
      </c>
      <c r="I7031">
        <v>180</v>
      </c>
      <c r="J7031">
        <v>19</v>
      </c>
      <c r="K7031" s="4">
        <v>1.1101000101110001E+23</v>
      </c>
      <c r="L7031" t="s">
        <v>13511</v>
      </c>
      <c r="M7031" t="s">
        <v>24</v>
      </c>
      <c r="N7031" t="s">
        <v>9371</v>
      </c>
      <c r="O7031" t="s">
        <v>66</v>
      </c>
      <c r="P7031" t="s">
        <v>395</v>
      </c>
      <c r="Q7031" t="s">
        <v>7574</v>
      </c>
    </row>
    <row r="7032" spans="1:17" x14ac:dyDescent="0.25">
      <c r="A7032" t="s">
        <v>13512</v>
      </c>
      <c r="B7032" t="s">
        <v>405</v>
      </c>
      <c r="C7032">
        <v>2</v>
      </c>
      <c r="D7032" t="s">
        <v>18</v>
      </c>
      <c r="E7032" t="s">
        <v>29</v>
      </c>
      <c r="F7032" s="1">
        <v>0.58333333333333337</v>
      </c>
      <c r="G7032" t="s">
        <v>13509</v>
      </c>
      <c r="H7032" t="s">
        <v>38</v>
      </c>
      <c r="I7032">
        <v>180</v>
      </c>
      <c r="J7032">
        <v>44</v>
      </c>
      <c r="K7032" s="4">
        <v>1.1101000101110001E+23</v>
      </c>
      <c r="L7032" t="s">
        <v>13511</v>
      </c>
      <c r="M7032" t="s">
        <v>24</v>
      </c>
      <c r="N7032" t="s">
        <v>9371</v>
      </c>
      <c r="O7032" t="s">
        <v>66</v>
      </c>
      <c r="P7032" t="s">
        <v>395</v>
      </c>
      <c r="Q7032" t="s">
        <v>7575</v>
      </c>
    </row>
    <row r="7033" spans="1:17" x14ac:dyDescent="0.25">
      <c r="A7033" t="s">
        <v>13512</v>
      </c>
      <c r="B7033" t="s">
        <v>405</v>
      </c>
      <c r="C7033">
        <v>3</v>
      </c>
      <c r="D7033" t="s">
        <v>18</v>
      </c>
      <c r="E7033" t="s">
        <v>33</v>
      </c>
      <c r="F7033" s="1">
        <v>0.375</v>
      </c>
      <c r="G7033" t="s">
        <v>13509</v>
      </c>
      <c r="H7033" t="s">
        <v>38</v>
      </c>
      <c r="I7033">
        <v>180</v>
      </c>
      <c r="J7033">
        <v>0</v>
      </c>
      <c r="K7033" s="4">
        <v>1.1101000101110001E+23</v>
      </c>
      <c r="L7033" t="s">
        <v>13511</v>
      </c>
      <c r="M7033" t="s">
        <v>24</v>
      </c>
      <c r="N7033" t="s">
        <v>9371</v>
      </c>
      <c r="O7033" t="s">
        <v>66</v>
      </c>
      <c r="P7033" t="s">
        <v>395</v>
      </c>
      <c r="Q7033" t="s">
        <v>7576</v>
      </c>
    </row>
    <row r="7034" spans="1:17" x14ac:dyDescent="0.25">
      <c r="A7034" t="s">
        <v>13512</v>
      </c>
      <c r="B7034" t="s">
        <v>405</v>
      </c>
      <c r="C7034">
        <v>4</v>
      </c>
      <c r="D7034" t="s">
        <v>18</v>
      </c>
      <c r="E7034" t="s">
        <v>42</v>
      </c>
      <c r="F7034" s="1">
        <v>0.41666666666666669</v>
      </c>
      <c r="G7034" t="s">
        <v>13509</v>
      </c>
      <c r="H7034" t="s">
        <v>38</v>
      </c>
      <c r="I7034">
        <v>180</v>
      </c>
      <c r="J7034">
        <v>34</v>
      </c>
      <c r="K7034" s="4">
        <v>1.1101000101110001E+23</v>
      </c>
      <c r="L7034" t="s">
        <v>13511</v>
      </c>
      <c r="M7034" t="s">
        <v>24</v>
      </c>
      <c r="N7034" t="s">
        <v>9371</v>
      </c>
      <c r="O7034" t="s">
        <v>66</v>
      </c>
      <c r="P7034" t="s">
        <v>395</v>
      </c>
      <c r="Q7034" t="s">
        <v>7577</v>
      </c>
    </row>
    <row r="7035" spans="1:17" x14ac:dyDescent="0.25">
      <c r="A7035" t="s">
        <v>13512</v>
      </c>
      <c r="B7035" t="s">
        <v>405</v>
      </c>
      <c r="C7035">
        <v>5</v>
      </c>
      <c r="D7035" t="s">
        <v>18</v>
      </c>
      <c r="E7035" t="s">
        <v>37</v>
      </c>
      <c r="F7035" s="1">
        <v>0.54166666666666663</v>
      </c>
      <c r="G7035" t="s">
        <v>13509</v>
      </c>
      <c r="H7035" t="s">
        <v>38</v>
      </c>
      <c r="I7035">
        <v>180</v>
      </c>
      <c r="J7035">
        <v>34</v>
      </c>
      <c r="K7035" s="4">
        <v>1.1101000101110001E+23</v>
      </c>
      <c r="L7035" t="s">
        <v>13511</v>
      </c>
      <c r="M7035" t="s">
        <v>24</v>
      </c>
      <c r="N7035" t="s">
        <v>9371</v>
      </c>
      <c r="O7035" t="s">
        <v>66</v>
      </c>
      <c r="P7035" t="s">
        <v>395</v>
      </c>
      <c r="Q7035" t="s">
        <v>7578</v>
      </c>
    </row>
    <row r="7036" spans="1:17" x14ac:dyDescent="0.25">
      <c r="A7036" t="s">
        <v>13512</v>
      </c>
      <c r="B7036" t="s">
        <v>17</v>
      </c>
      <c r="C7036">
        <v>1</v>
      </c>
      <c r="D7036" t="s">
        <v>18</v>
      </c>
      <c r="E7036" t="s">
        <v>33</v>
      </c>
      <c r="F7036" s="1">
        <v>0.375</v>
      </c>
      <c r="G7036" t="s">
        <v>9142</v>
      </c>
      <c r="H7036" t="s">
        <v>13513</v>
      </c>
      <c r="I7036">
        <v>60</v>
      </c>
      <c r="J7036">
        <v>133</v>
      </c>
      <c r="K7036" s="4">
        <v>1.1111100111111E+24</v>
      </c>
      <c r="L7036" t="s">
        <v>13511</v>
      </c>
      <c r="M7036" t="s">
        <v>24</v>
      </c>
      <c r="N7036" t="s">
        <v>9371</v>
      </c>
      <c r="O7036" t="s">
        <v>66</v>
      </c>
      <c r="P7036" t="s">
        <v>20</v>
      </c>
      <c r="Q7036" t="s">
        <v>7580</v>
      </c>
    </row>
    <row r="7037" spans="1:17" x14ac:dyDescent="0.25">
      <c r="A7037" t="s">
        <v>13512</v>
      </c>
      <c r="B7037" t="s">
        <v>28</v>
      </c>
      <c r="C7037">
        <v>1</v>
      </c>
      <c r="D7037" t="s">
        <v>18</v>
      </c>
      <c r="E7037" t="s">
        <v>42</v>
      </c>
      <c r="F7037" s="1">
        <v>0.54166666666666663</v>
      </c>
      <c r="G7037" t="s">
        <v>9142</v>
      </c>
      <c r="H7037" t="s">
        <v>13514</v>
      </c>
      <c r="I7037">
        <v>60</v>
      </c>
      <c r="J7037">
        <v>133</v>
      </c>
      <c r="K7037" s="4">
        <v>1.111100111111E+23</v>
      </c>
      <c r="L7037" t="s">
        <v>13511</v>
      </c>
      <c r="M7037" t="s">
        <v>24</v>
      </c>
      <c r="N7037" t="s">
        <v>9371</v>
      </c>
      <c r="O7037" t="s">
        <v>66</v>
      </c>
      <c r="P7037" t="s">
        <v>20</v>
      </c>
      <c r="Q7037" t="s">
        <v>7581</v>
      </c>
    </row>
    <row r="7038" spans="1:17" x14ac:dyDescent="0.25">
      <c r="A7038" t="s">
        <v>13512</v>
      </c>
      <c r="B7038" t="s">
        <v>32</v>
      </c>
      <c r="C7038">
        <v>1</v>
      </c>
      <c r="D7038" t="s">
        <v>18</v>
      </c>
      <c r="E7038" t="s">
        <v>37</v>
      </c>
      <c r="F7038" s="1">
        <v>0.5</v>
      </c>
      <c r="G7038" t="s">
        <v>9138</v>
      </c>
      <c r="H7038" t="s">
        <v>13515</v>
      </c>
      <c r="I7038">
        <v>60</v>
      </c>
      <c r="J7038">
        <v>134</v>
      </c>
      <c r="K7038" s="4">
        <v>1.1111100111111E+24</v>
      </c>
      <c r="L7038" t="s">
        <v>13511</v>
      </c>
      <c r="M7038" t="s">
        <v>24</v>
      </c>
      <c r="N7038" t="s">
        <v>9371</v>
      </c>
      <c r="O7038" t="s">
        <v>66</v>
      </c>
      <c r="P7038" t="s">
        <v>20</v>
      </c>
      <c r="Q7038" t="s">
        <v>7582</v>
      </c>
    </row>
    <row r="7039" spans="1:17" x14ac:dyDescent="0.25">
      <c r="A7039" t="s">
        <v>13512</v>
      </c>
      <c r="B7039" t="s">
        <v>36</v>
      </c>
      <c r="C7039">
        <v>1</v>
      </c>
      <c r="D7039" t="s">
        <v>18</v>
      </c>
      <c r="E7039" t="s">
        <v>19</v>
      </c>
      <c r="F7039" s="1">
        <v>0.72916666666666663</v>
      </c>
      <c r="G7039" t="s">
        <v>13516</v>
      </c>
      <c r="H7039" t="s">
        <v>38</v>
      </c>
      <c r="I7039">
        <v>60</v>
      </c>
      <c r="J7039">
        <v>134</v>
      </c>
      <c r="K7039" s="4">
        <v>1E+19</v>
      </c>
      <c r="L7039" t="s">
        <v>38</v>
      </c>
      <c r="M7039" t="s">
        <v>24</v>
      </c>
      <c r="N7039" t="s">
        <v>9371</v>
      </c>
      <c r="O7039" t="s">
        <v>66</v>
      </c>
      <c r="P7039" t="s">
        <v>39</v>
      </c>
      <c r="Q7039" t="s">
        <v>7583</v>
      </c>
    </row>
    <row r="7040" spans="1:17" x14ac:dyDescent="0.25">
      <c r="A7040" t="s">
        <v>13512</v>
      </c>
      <c r="B7040" t="s">
        <v>44</v>
      </c>
      <c r="C7040">
        <v>1</v>
      </c>
      <c r="D7040" t="s">
        <v>18</v>
      </c>
      <c r="E7040" t="s">
        <v>19</v>
      </c>
      <c r="F7040" s="1">
        <v>0.41666666666666669</v>
      </c>
      <c r="G7040" t="s">
        <v>13501</v>
      </c>
      <c r="H7040" t="s">
        <v>38</v>
      </c>
      <c r="I7040">
        <v>60</v>
      </c>
      <c r="J7040">
        <v>16</v>
      </c>
      <c r="K7040" s="4">
        <v>1.111100111111E+23</v>
      </c>
      <c r="L7040" t="s">
        <v>13511</v>
      </c>
      <c r="M7040" t="s">
        <v>24</v>
      </c>
      <c r="N7040" t="s">
        <v>9371</v>
      </c>
      <c r="O7040" t="s">
        <v>66</v>
      </c>
      <c r="P7040" t="s">
        <v>45</v>
      </c>
      <c r="Q7040" t="s">
        <v>7584</v>
      </c>
    </row>
    <row r="7041" spans="1:17" x14ac:dyDescent="0.25">
      <c r="A7041" t="s">
        <v>13512</v>
      </c>
      <c r="B7041" t="s">
        <v>44</v>
      </c>
      <c r="C7041">
        <v>2</v>
      </c>
      <c r="D7041" t="s">
        <v>18</v>
      </c>
      <c r="E7041" t="s">
        <v>19</v>
      </c>
      <c r="F7041" s="1">
        <v>0.41666666666666669</v>
      </c>
      <c r="G7041" t="s">
        <v>13502</v>
      </c>
      <c r="H7041" t="s">
        <v>38</v>
      </c>
      <c r="I7041">
        <v>60</v>
      </c>
      <c r="J7041">
        <v>0</v>
      </c>
      <c r="K7041" s="4">
        <v>1.111100111111E+23</v>
      </c>
      <c r="L7041" t="s">
        <v>13511</v>
      </c>
      <c r="M7041" t="s">
        <v>24</v>
      </c>
      <c r="N7041" t="s">
        <v>9371</v>
      </c>
      <c r="O7041" t="s">
        <v>66</v>
      </c>
      <c r="P7041" t="s">
        <v>45</v>
      </c>
      <c r="Q7041" t="s">
        <v>7585</v>
      </c>
    </row>
    <row r="7042" spans="1:17" x14ac:dyDescent="0.25">
      <c r="A7042" t="s">
        <v>13512</v>
      </c>
      <c r="B7042" t="s">
        <v>44</v>
      </c>
      <c r="C7042">
        <v>3</v>
      </c>
      <c r="D7042" t="s">
        <v>18</v>
      </c>
      <c r="E7042" t="s">
        <v>19</v>
      </c>
      <c r="F7042" s="1">
        <v>0.41666666666666669</v>
      </c>
      <c r="G7042" t="s">
        <v>13500</v>
      </c>
      <c r="H7042" t="s">
        <v>38</v>
      </c>
      <c r="I7042">
        <v>60</v>
      </c>
      <c r="J7042">
        <v>15</v>
      </c>
      <c r="K7042" s="4">
        <v>1.111100111111E+23</v>
      </c>
      <c r="L7042" t="s">
        <v>13511</v>
      </c>
      <c r="M7042" t="s">
        <v>24</v>
      </c>
      <c r="N7042" t="s">
        <v>9371</v>
      </c>
      <c r="O7042" t="s">
        <v>66</v>
      </c>
      <c r="P7042" t="s">
        <v>45</v>
      </c>
      <c r="Q7042" t="s">
        <v>7586</v>
      </c>
    </row>
    <row r="7043" spans="1:17" x14ac:dyDescent="0.25">
      <c r="A7043" t="s">
        <v>13512</v>
      </c>
      <c r="B7043" t="s">
        <v>44</v>
      </c>
      <c r="C7043">
        <v>4</v>
      </c>
      <c r="D7043" t="s">
        <v>18</v>
      </c>
      <c r="E7043" t="s">
        <v>19</v>
      </c>
      <c r="F7043" s="1">
        <v>0.41666666666666669</v>
      </c>
      <c r="G7043" t="s">
        <v>9791</v>
      </c>
      <c r="H7043" t="s">
        <v>38</v>
      </c>
      <c r="I7043">
        <v>60</v>
      </c>
      <c r="J7043">
        <v>0</v>
      </c>
      <c r="K7043" s="4">
        <v>1.111100111111E+23</v>
      </c>
      <c r="L7043" t="s">
        <v>13511</v>
      </c>
      <c r="M7043" t="s">
        <v>24</v>
      </c>
      <c r="N7043" t="s">
        <v>9371</v>
      </c>
      <c r="O7043" t="s">
        <v>66</v>
      </c>
      <c r="P7043" t="s">
        <v>45</v>
      </c>
      <c r="Q7043" t="s">
        <v>7587</v>
      </c>
    </row>
    <row r="7044" spans="1:17" x14ac:dyDescent="0.25">
      <c r="A7044" t="s">
        <v>13512</v>
      </c>
      <c r="B7044" t="s">
        <v>44</v>
      </c>
      <c r="C7044">
        <v>5</v>
      </c>
      <c r="D7044" t="s">
        <v>18</v>
      </c>
      <c r="E7044" t="s">
        <v>19</v>
      </c>
      <c r="F7044" s="1">
        <v>0.45833333333333331</v>
      </c>
      <c r="G7044" t="s">
        <v>9791</v>
      </c>
      <c r="H7044" t="s">
        <v>38</v>
      </c>
      <c r="I7044">
        <v>60</v>
      </c>
      <c r="J7044">
        <v>24</v>
      </c>
      <c r="K7044" s="4">
        <v>1.111100111111E+23</v>
      </c>
      <c r="L7044" t="s">
        <v>13511</v>
      </c>
      <c r="M7044" t="s">
        <v>24</v>
      </c>
      <c r="N7044" t="s">
        <v>9371</v>
      </c>
      <c r="O7044" t="s">
        <v>66</v>
      </c>
      <c r="P7044" t="s">
        <v>45</v>
      </c>
      <c r="Q7044" t="s">
        <v>7588</v>
      </c>
    </row>
    <row r="7045" spans="1:17" x14ac:dyDescent="0.25">
      <c r="A7045" t="s">
        <v>13512</v>
      </c>
      <c r="B7045" t="s">
        <v>44</v>
      </c>
      <c r="C7045">
        <v>6</v>
      </c>
      <c r="D7045" t="s">
        <v>18</v>
      </c>
      <c r="E7045" t="s">
        <v>19</v>
      </c>
      <c r="F7045" s="1">
        <v>0.45833333333333331</v>
      </c>
      <c r="G7045" t="s">
        <v>13502</v>
      </c>
      <c r="H7045" t="s">
        <v>38</v>
      </c>
      <c r="I7045">
        <v>60</v>
      </c>
      <c r="J7045">
        <v>25</v>
      </c>
      <c r="K7045" s="4">
        <v>1.111100111111E+23</v>
      </c>
      <c r="L7045" t="s">
        <v>13511</v>
      </c>
      <c r="M7045" t="s">
        <v>24</v>
      </c>
      <c r="N7045" t="s">
        <v>9371</v>
      </c>
      <c r="O7045" t="s">
        <v>66</v>
      </c>
      <c r="P7045" t="s">
        <v>45</v>
      </c>
      <c r="Q7045" t="s">
        <v>7589</v>
      </c>
    </row>
    <row r="7046" spans="1:17" x14ac:dyDescent="0.25">
      <c r="A7046" t="s">
        <v>13512</v>
      </c>
      <c r="B7046" t="s">
        <v>44</v>
      </c>
      <c r="C7046">
        <v>7</v>
      </c>
      <c r="D7046" t="s">
        <v>18</v>
      </c>
      <c r="E7046" t="s">
        <v>19</v>
      </c>
      <c r="F7046" s="1">
        <v>0.45833333333333331</v>
      </c>
      <c r="G7046" t="s">
        <v>13500</v>
      </c>
      <c r="H7046" t="s">
        <v>38</v>
      </c>
      <c r="I7046">
        <v>60</v>
      </c>
      <c r="J7046">
        <v>0</v>
      </c>
      <c r="K7046" s="4">
        <v>1.111100111111E+23</v>
      </c>
      <c r="L7046" t="s">
        <v>13511</v>
      </c>
      <c r="M7046" t="s">
        <v>24</v>
      </c>
      <c r="N7046" t="s">
        <v>9371</v>
      </c>
      <c r="O7046" t="s">
        <v>66</v>
      </c>
      <c r="P7046" t="s">
        <v>45</v>
      </c>
      <c r="Q7046" t="s">
        <v>7590</v>
      </c>
    </row>
    <row r="7047" spans="1:17" x14ac:dyDescent="0.25">
      <c r="A7047" t="s">
        <v>13512</v>
      </c>
      <c r="B7047" t="s">
        <v>44</v>
      </c>
      <c r="C7047">
        <v>8</v>
      </c>
      <c r="D7047" t="s">
        <v>18</v>
      </c>
      <c r="E7047" t="s">
        <v>19</v>
      </c>
      <c r="F7047" s="1">
        <v>0.45833333333333331</v>
      </c>
      <c r="G7047" t="s">
        <v>13501</v>
      </c>
      <c r="H7047" t="s">
        <v>38</v>
      </c>
      <c r="I7047">
        <v>60</v>
      </c>
      <c r="J7047">
        <v>0</v>
      </c>
      <c r="K7047" s="4">
        <v>1.111100111111E+23</v>
      </c>
      <c r="L7047" t="s">
        <v>13511</v>
      </c>
      <c r="M7047" t="s">
        <v>24</v>
      </c>
      <c r="N7047" t="s">
        <v>9371</v>
      </c>
      <c r="O7047" t="s">
        <v>66</v>
      </c>
      <c r="P7047" t="s">
        <v>45</v>
      </c>
      <c r="Q7047" t="s">
        <v>7591</v>
      </c>
    </row>
    <row r="7048" spans="1:17" x14ac:dyDescent="0.25">
      <c r="A7048" t="s">
        <v>13512</v>
      </c>
      <c r="B7048" t="s">
        <v>44</v>
      </c>
      <c r="C7048">
        <v>9</v>
      </c>
      <c r="D7048" t="s">
        <v>18</v>
      </c>
      <c r="E7048" t="s">
        <v>29</v>
      </c>
      <c r="F7048" s="1">
        <v>0.41666666666666669</v>
      </c>
      <c r="G7048" t="s">
        <v>13501</v>
      </c>
      <c r="H7048" t="s">
        <v>38</v>
      </c>
      <c r="I7048">
        <v>60</v>
      </c>
      <c r="J7048">
        <v>0</v>
      </c>
      <c r="K7048" s="4">
        <v>1.111100111111E+23</v>
      </c>
      <c r="L7048" t="s">
        <v>13511</v>
      </c>
      <c r="M7048" t="s">
        <v>24</v>
      </c>
      <c r="N7048" t="s">
        <v>9371</v>
      </c>
      <c r="O7048" t="s">
        <v>66</v>
      </c>
      <c r="P7048" t="s">
        <v>45</v>
      </c>
      <c r="Q7048" t="s">
        <v>7592</v>
      </c>
    </row>
    <row r="7049" spans="1:17" x14ac:dyDescent="0.25">
      <c r="A7049" t="s">
        <v>13512</v>
      </c>
      <c r="B7049" t="s">
        <v>44</v>
      </c>
      <c r="C7049">
        <v>10</v>
      </c>
      <c r="D7049" t="s">
        <v>18</v>
      </c>
      <c r="E7049" t="s">
        <v>29</v>
      </c>
      <c r="F7049" s="1">
        <v>0.41666666666666669</v>
      </c>
      <c r="G7049" t="s">
        <v>9791</v>
      </c>
      <c r="H7049" t="s">
        <v>38</v>
      </c>
      <c r="I7049">
        <v>60</v>
      </c>
      <c r="J7049">
        <v>0</v>
      </c>
      <c r="K7049" s="4">
        <v>1.111100111111E+23</v>
      </c>
      <c r="L7049" t="s">
        <v>13511</v>
      </c>
      <c r="M7049" t="s">
        <v>24</v>
      </c>
      <c r="N7049" t="s">
        <v>9371</v>
      </c>
      <c r="O7049" t="s">
        <v>66</v>
      </c>
      <c r="P7049" t="s">
        <v>45</v>
      </c>
      <c r="Q7049" t="s">
        <v>7593</v>
      </c>
    </row>
    <row r="7050" spans="1:17" x14ac:dyDescent="0.25">
      <c r="A7050" t="s">
        <v>13512</v>
      </c>
      <c r="B7050" t="s">
        <v>44</v>
      </c>
      <c r="C7050">
        <v>11</v>
      </c>
      <c r="D7050" t="s">
        <v>18</v>
      </c>
      <c r="E7050" t="s">
        <v>29</v>
      </c>
      <c r="F7050" s="1">
        <v>0.41666666666666669</v>
      </c>
      <c r="G7050" t="s">
        <v>13500</v>
      </c>
      <c r="H7050" t="s">
        <v>38</v>
      </c>
      <c r="I7050">
        <v>60</v>
      </c>
      <c r="J7050">
        <v>0</v>
      </c>
      <c r="K7050" s="4">
        <v>1.111100111111E+23</v>
      </c>
      <c r="L7050" t="s">
        <v>13511</v>
      </c>
      <c r="M7050" t="s">
        <v>24</v>
      </c>
      <c r="N7050" t="s">
        <v>9371</v>
      </c>
      <c r="O7050" t="s">
        <v>66</v>
      </c>
      <c r="P7050" t="s">
        <v>45</v>
      </c>
      <c r="Q7050" t="s">
        <v>7594</v>
      </c>
    </row>
    <row r="7051" spans="1:17" x14ac:dyDescent="0.25">
      <c r="A7051" t="s">
        <v>13512</v>
      </c>
      <c r="B7051" t="s">
        <v>44</v>
      </c>
      <c r="C7051">
        <v>12</v>
      </c>
      <c r="D7051" t="s">
        <v>18</v>
      </c>
      <c r="E7051" t="s">
        <v>29</v>
      </c>
      <c r="F7051" s="1">
        <v>0.41666666666666669</v>
      </c>
      <c r="G7051" t="s">
        <v>13502</v>
      </c>
      <c r="H7051" t="s">
        <v>38</v>
      </c>
      <c r="I7051">
        <v>60</v>
      </c>
      <c r="J7051">
        <v>18</v>
      </c>
      <c r="K7051" s="4">
        <v>1.111100111111E+23</v>
      </c>
      <c r="L7051" t="s">
        <v>13511</v>
      </c>
      <c r="M7051" t="s">
        <v>24</v>
      </c>
      <c r="N7051" t="s">
        <v>9371</v>
      </c>
      <c r="O7051" t="s">
        <v>66</v>
      </c>
      <c r="P7051" t="s">
        <v>45</v>
      </c>
      <c r="Q7051" t="s">
        <v>7595</v>
      </c>
    </row>
    <row r="7052" spans="1:17" x14ac:dyDescent="0.25">
      <c r="A7052" t="s">
        <v>13512</v>
      </c>
      <c r="B7052" t="s">
        <v>44</v>
      </c>
      <c r="C7052">
        <v>13</v>
      </c>
      <c r="D7052" t="s">
        <v>18</v>
      </c>
      <c r="E7052" t="s">
        <v>29</v>
      </c>
      <c r="F7052" s="1">
        <v>0.625</v>
      </c>
      <c r="G7052" t="s">
        <v>13502</v>
      </c>
      <c r="H7052" t="s">
        <v>38</v>
      </c>
      <c r="I7052">
        <v>60</v>
      </c>
      <c r="J7052">
        <v>19</v>
      </c>
      <c r="K7052" s="4">
        <v>1.111100111111E+23</v>
      </c>
      <c r="L7052" t="s">
        <v>13511</v>
      </c>
      <c r="M7052" t="s">
        <v>24</v>
      </c>
      <c r="N7052" t="s">
        <v>9371</v>
      </c>
      <c r="O7052" t="s">
        <v>66</v>
      </c>
      <c r="P7052" t="s">
        <v>45</v>
      </c>
      <c r="Q7052" t="s">
        <v>7596</v>
      </c>
    </row>
    <row r="7053" spans="1:17" x14ac:dyDescent="0.25">
      <c r="A7053" t="s">
        <v>13512</v>
      </c>
      <c r="B7053" t="s">
        <v>44</v>
      </c>
      <c r="C7053">
        <v>14</v>
      </c>
      <c r="D7053" t="s">
        <v>18</v>
      </c>
      <c r="E7053" t="s">
        <v>29</v>
      </c>
      <c r="F7053" s="1">
        <v>0.625</v>
      </c>
      <c r="G7053" t="s">
        <v>13501</v>
      </c>
      <c r="H7053" t="s">
        <v>38</v>
      </c>
      <c r="I7053">
        <v>60</v>
      </c>
      <c r="J7053">
        <v>0</v>
      </c>
      <c r="K7053" s="4">
        <v>1.111100111111E+23</v>
      </c>
      <c r="L7053" t="s">
        <v>13511</v>
      </c>
      <c r="M7053" t="s">
        <v>24</v>
      </c>
      <c r="N7053" t="s">
        <v>9371</v>
      </c>
      <c r="O7053" t="s">
        <v>66</v>
      </c>
      <c r="P7053" t="s">
        <v>45</v>
      </c>
      <c r="Q7053" t="s">
        <v>7597</v>
      </c>
    </row>
    <row r="7054" spans="1:17" x14ac:dyDescent="0.25">
      <c r="A7054" t="s">
        <v>13512</v>
      </c>
      <c r="B7054" t="s">
        <v>44</v>
      </c>
      <c r="C7054">
        <v>15</v>
      </c>
      <c r="D7054" t="s">
        <v>18</v>
      </c>
      <c r="E7054" t="s">
        <v>29</v>
      </c>
      <c r="F7054" s="1">
        <v>0.625</v>
      </c>
      <c r="G7054" t="s">
        <v>13500</v>
      </c>
      <c r="H7054" t="s">
        <v>38</v>
      </c>
      <c r="I7054">
        <v>60</v>
      </c>
      <c r="J7054">
        <v>0</v>
      </c>
      <c r="K7054" s="4">
        <v>1.111100111111E+23</v>
      </c>
      <c r="L7054" t="s">
        <v>13511</v>
      </c>
      <c r="M7054" t="s">
        <v>24</v>
      </c>
      <c r="N7054" t="s">
        <v>9371</v>
      </c>
      <c r="O7054" t="s">
        <v>66</v>
      </c>
      <c r="P7054" t="s">
        <v>45</v>
      </c>
      <c r="Q7054" t="s">
        <v>7598</v>
      </c>
    </row>
    <row r="7055" spans="1:17" x14ac:dyDescent="0.25">
      <c r="A7055" t="s">
        <v>13512</v>
      </c>
      <c r="B7055" t="s">
        <v>44</v>
      </c>
      <c r="C7055">
        <v>16</v>
      </c>
      <c r="D7055" t="s">
        <v>18</v>
      </c>
      <c r="E7055" t="s">
        <v>29</v>
      </c>
      <c r="F7055" s="1">
        <v>0.625</v>
      </c>
      <c r="G7055" t="s">
        <v>9791</v>
      </c>
      <c r="H7055" t="s">
        <v>38</v>
      </c>
      <c r="I7055">
        <v>60</v>
      </c>
      <c r="J7055">
        <v>17</v>
      </c>
      <c r="K7055" s="4">
        <v>1.111100111111E+23</v>
      </c>
      <c r="L7055" t="s">
        <v>13511</v>
      </c>
      <c r="M7055" t="s">
        <v>24</v>
      </c>
      <c r="N7055" t="s">
        <v>9371</v>
      </c>
      <c r="O7055" t="s">
        <v>66</v>
      </c>
      <c r="P7055" t="s">
        <v>45</v>
      </c>
      <c r="Q7055" t="s">
        <v>7599</v>
      </c>
    </row>
    <row r="7056" spans="1:17" x14ac:dyDescent="0.25">
      <c r="A7056" t="s">
        <v>13517</v>
      </c>
      <c r="B7056" t="s">
        <v>405</v>
      </c>
      <c r="C7056">
        <v>1</v>
      </c>
      <c r="D7056" t="s">
        <v>18</v>
      </c>
      <c r="E7056" t="s">
        <v>19</v>
      </c>
      <c r="F7056" s="1">
        <v>0.5</v>
      </c>
      <c r="G7056" t="s">
        <v>13509</v>
      </c>
      <c r="H7056" t="s">
        <v>38</v>
      </c>
      <c r="I7056">
        <v>180</v>
      </c>
      <c r="J7056">
        <v>35</v>
      </c>
      <c r="K7056" s="4">
        <v>1.1110100011101E+43</v>
      </c>
      <c r="L7056" t="s">
        <v>13518</v>
      </c>
      <c r="M7056" t="s">
        <v>24</v>
      </c>
      <c r="N7056" t="s">
        <v>9371</v>
      </c>
      <c r="O7056" t="s">
        <v>25</v>
      </c>
      <c r="P7056" t="s">
        <v>395</v>
      </c>
      <c r="Q7056" t="s">
        <v>7600</v>
      </c>
    </row>
    <row r="7057" spans="1:17" x14ac:dyDescent="0.25">
      <c r="A7057" t="s">
        <v>13517</v>
      </c>
      <c r="B7057" t="s">
        <v>405</v>
      </c>
      <c r="C7057">
        <v>2</v>
      </c>
      <c r="D7057" t="s">
        <v>18</v>
      </c>
      <c r="E7057" t="s">
        <v>19</v>
      </c>
      <c r="F7057" s="1">
        <v>0.625</v>
      </c>
      <c r="G7057" t="s">
        <v>13509</v>
      </c>
      <c r="H7057" t="s">
        <v>38</v>
      </c>
      <c r="I7057">
        <v>180</v>
      </c>
      <c r="J7057">
        <v>35</v>
      </c>
      <c r="K7057" s="4">
        <v>1.1110100011101E+43</v>
      </c>
      <c r="L7057" t="s">
        <v>13518</v>
      </c>
      <c r="M7057" t="s">
        <v>24</v>
      </c>
      <c r="N7057" t="s">
        <v>9371</v>
      </c>
      <c r="O7057" t="s">
        <v>25</v>
      </c>
      <c r="P7057" t="s">
        <v>395</v>
      </c>
      <c r="Q7057" t="s">
        <v>7601</v>
      </c>
    </row>
    <row r="7058" spans="1:17" x14ac:dyDescent="0.25">
      <c r="A7058" t="s">
        <v>13517</v>
      </c>
      <c r="B7058" t="s">
        <v>405</v>
      </c>
      <c r="C7058">
        <v>3</v>
      </c>
      <c r="D7058" t="s">
        <v>18</v>
      </c>
      <c r="E7058" t="s">
        <v>33</v>
      </c>
      <c r="F7058" s="1">
        <v>0.375</v>
      </c>
      <c r="G7058" t="s">
        <v>13509</v>
      </c>
      <c r="H7058" t="s">
        <v>38</v>
      </c>
      <c r="I7058">
        <v>180</v>
      </c>
      <c r="J7058">
        <v>27</v>
      </c>
      <c r="K7058" s="4">
        <v>1.1111100011101E+43</v>
      </c>
      <c r="L7058" t="s">
        <v>13518</v>
      </c>
      <c r="M7058" t="s">
        <v>24</v>
      </c>
      <c r="N7058" t="s">
        <v>9371</v>
      </c>
      <c r="O7058" t="s">
        <v>25</v>
      </c>
      <c r="P7058" t="s">
        <v>395</v>
      </c>
      <c r="Q7058" t="s">
        <v>7602</v>
      </c>
    </row>
    <row r="7059" spans="1:17" x14ac:dyDescent="0.25">
      <c r="A7059" t="s">
        <v>13517</v>
      </c>
      <c r="B7059" t="s">
        <v>405</v>
      </c>
      <c r="C7059">
        <v>4</v>
      </c>
      <c r="D7059" t="s">
        <v>18</v>
      </c>
      <c r="E7059" t="s">
        <v>33</v>
      </c>
      <c r="F7059" s="1">
        <v>0.58333333333333337</v>
      </c>
      <c r="G7059" t="s">
        <v>13509</v>
      </c>
      <c r="H7059" t="s">
        <v>38</v>
      </c>
      <c r="I7059">
        <v>180</v>
      </c>
      <c r="J7059">
        <v>35</v>
      </c>
      <c r="K7059" s="4">
        <v>1.1111100011101E+43</v>
      </c>
      <c r="L7059" t="s">
        <v>13518</v>
      </c>
      <c r="M7059" t="s">
        <v>24</v>
      </c>
      <c r="N7059" t="s">
        <v>9371</v>
      </c>
      <c r="O7059" t="s">
        <v>25</v>
      </c>
      <c r="P7059" t="s">
        <v>395</v>
      </c>
      <c r="Q7059" t="s">
        <v>7603</v>
      </c>
    </row>
    <row r="7060" spans="1:17" x14ac:dyDescent="0.25">
      <c r="A7060" t="s">
        <v>13517</v>
      </c>
      <c r="B7060" t="s">
        <v>405</v>
      </c>
      <c r="C7060">
        <v>5</v>
      </c>
      <c r="D7060" t="s">
        <v>18</v>
      </c>
      <c r="E7060" t="s">
        <v>42</v>
      </c>
      <c r="F7060" s="1">
        <v>0.58333333333333337</v>
      </c>
      <c r="G7060" t="s">
        <v>13509</v>
      </c>
      <c r="H7060" t="s">
        <v>38</v>
      </c>
      <c r="I7060">
        <v>180</v>
      </c>
      <c r="J7060">
        <v>32</v>
      </c>
      <c r="K7060" s="4">
        <v>1.1111100011101E+43</v>
      </c>
      <c r="L7060" t="s">
        <v>13518</v>
      </c>
      <c r="M7060" t="s">
        <v>24</v>
      </c>
      <c r="N7060" t="s">
        <v>9371</v>
      </c>
      <c r="O7060" t="s">
        <v>25</v>
      </c>
      <c r="P7060" t="s">
        <v>395</v>
      </c>
      <c r="Q7060" t="s">
        <v>7604</v>
      </c>
    </row>
    <row r="7061" spans="1:17" x14ac:dyDescent="0.25">
      <c r="A7061" t="s">
        <v>13517</v>
      </c>
      <c r="B7061" t="s">
        <v>17</v>
      </c>
      <c r="C7061">
        <v>1</v>
      </c>
      <c r="D7061" t="s">
        <v>18</v>
      </c>
      <c r="E7061" t="s">
        <v>19</v>
      </c>
      <c r="F7061" s="1">
        <v>0.375</v>
      </c>
      <c r="G7061" t="s">
        <v>9139</v>
      </c>
      <c r="H7061" t="s">
        <v>13519</v>
      </c>
      <c r="I7061">
        <v>60</v>
      </c>
      <c r="J7061">
        <v>164</v>
      </c>
      <c r="K7061" s="4">
        <v>1.1111010001111099E+44</v>
      </c>
      <c r="L7061" t="s">
        <v>13518</v>
      </c>
      <c r="M7061" t="s">
        <v>24</v>
      </c>
      <c r="N7061" t="s">
        <v>9371</v>
      </c>
      <c r="O7061" t="s">
        <v>25</v>
      </c>
      <c r="P7061" t="s">
        <v>20</v>
      </c>
      <c r="Q7061" t="s">
        <v>7605</v>
      </c>
    </row>
    <row r="7062" spans="1:17" x14ac:dyDescent="0.25">
      <c r="A7062" t="s">
        <v>13517</v>
      </c>
      <c r="B7062" t="s">
        <v>28</v>
      </c>
      <c r="C7062">
        <v>1</v>
      </c>
      <c r="D7062" t="s">
        <v>18</v>
      </c>
      <c r="E7062" t="s">
        <v>33</v>
      </c>
      <c r="F7062" s="1">
        <v>0.54166666666666663</v>
      </c>
      <c r="G7062" t="s">
        <v>9139</v>
      </c>
      <c r="H7062" t="s">
        <v>13520</v>
      </c>
      <c r="I7062">
        <v>60</v>
      </c>
      <c r="J7062">
        <v>164</v>
      </c>
      <c r="K7062" s="4">
        <v>1.1111110001111099E+44</v>
      </c>
      <c r="L7062" t="s">
        <v>13518</v>
      </c>
      <c r="M7062" t="s">
        <v>24</v>
      </c>
      <c r="N7062" t="s">
        <v>9371</v>
      </c>
      <c r="O7062" t="s">
        <v>25</v>
      </c>
      <c r="P7062" t="s">
        <v>20</v>
      </c>
      <c r="Q7062" t="s">
        <v>7606</v>
      </c>
    </row>
    <row r="7063" spans="1:17" x14ac:dyDescent="0.25">
      <c r="A7063" t="s">
        <v>13517</v>
      </c>
      <c r="B7063" t="s">
        <v>32</v>
      </c>
      <c r="C7063">
        <v>1</v>
      </c>
      <c r="D7063" t="s">
        <v>18</v>
      </c>
      <c r="E7063" t="s">
        <v>42</v>
      </c>
      <c r="F7063" s="1">
        <v>0.54166666666666663</v>
      </c>
      <c r="G7063" t="s">
        <v>9142</v>
      </c>
      <c r="H7063" t="s">
        <v>13521</v>
      </c>
      <c r="I7063">
        <v>60</v>
      </c>
      <c r="J7063">
        <v>164</v>
      </c>
      <c r="K7063" s="4">
        <v>1.1111110001111099E+44</v>
      </c>
      <c r="L7063" t="s">
        <v>13518</v>
      </c>
      <c r="M7063" t="s">
        <v>24</v>
      </c>
      <c r="N7063" t="s">
        <v>9371</v>
      </c>
      <c r="O7063" t="s">
        <v>25</v>
      </c>
      <c r="P7063" t="s">
        <v>20</v>
      </c>
      <c r="Q7063" t="s">
        <v>7607</v>
      </c>
    </row>
    <row r="7064" spans="1:17" x14ac:dyDescent="0.25">
      <c r="A7064" t="s">
        <v>13517</v>
      </c>
      <c r="B7064" t="s">
        <v>479</v>
      </c>
      <c r="C7064">
        <v>1</v>
      </c>
      <c r="D7064" t="s">
        <v>18</v>
      </c>
      <c r="E7064" t="s">
        <v>42</v>
      </c>
      <c r="F7064" s="1">
        <v>0.70833333333333337</v>
      </c>
      <c r="G7064" t="s">
        <v>9134</v>
      </c>
      <c r="H7064" t="s">
        <v>38</v>
      </c>
      <c r="I7064">
        <v>60</v>
      </c>
      <c r="J7064">
        <v>164</v>
      </c>
      <c r="K7064" s="4">
        <v>9.9999999999999996E+30</v>
      </c>
      <c r="L7064" t="s">
        <v>38</v>
      </c>
      <c r="M7064" t="s">
        <v>24</v>
      </c>
      <c r="N7064" t="s">
        <v>9371</v>
      </c>
      <c r="O7064" t="s">
        <v>25</v>
      </c>
      <c r="P7064" t="s">
        <v>20</v>
      </c>
      <c r="Q7064" t="s">
        <v>7608</v>
      </c>
    </row>
    <row r="7065" spans="1:17" x14ac:dyDescent="0.25">
      <c r="A7065" t="s">
        <v>13517</v>
      </c>
      <c r="B7065" t="s">
        <v>36</v>
      </c>
      <c r="C7065">
        <v>1</v>
      </c>
      <c r="D7065" t="s">
        <v>18</v>
      </c>
      <c r="E7065" t="s">
        <v>33</v>
      </c>
      <c r="F7065" s="1">
        <v>0.77083333333333337</v>
      </c>
      <c r="G7065" t="s">
        <v>13522</v>
      </c>
      <c r="H7065" t="s">
        <v>38</v>
      </c>
      <c r="I7065">
        <v>60</v>
      </c>
      <c r="J7065">
        <v>164</v>
      </c>
      <c r="K7065" s="4">
        <v>9.9999999999999994E+38</v>
      </c>
      <c r="L7065" t="s">
        <v>38</v>
      </c>
      <c r="M7065" t="s">
        <v>24</v>
      </c>
      <c r="N7065" t="s">
        <v>9371</v>
      </c>
      <c r="O7065" t="s">
        <v>25</v>
      </c>
      <c r="P7065" t="s">
        <v>39</v>
      </c>
      <c r="Q7065" t="s">
        <v>7609</v>
      </c>
    </row>
    <row r="7066" spans="1:17" x14ac:dyDescent="0.25">
      <c r="A7066" t="s">
        <v>13517</v>
      </c>
      <c r="B7066" t="s">
        <v>44</v>
      </c>
      <c r="C7066">
        <v>1</v>
      </c>
      <c r="D7066" t="s">
        <v>18</v>
      </c>
      <c r="E7066" t="s">
        <v>29</v>
      </c>
      <c r="F7066" s="1">
        <v>0.41666666666666669</v>
      </c>
      <c r="G7066" t="s">
        <v>9791</v>
      </c>
      <c r="H7066" t="s">
        <v>38</v>
      </c>
      <c r="I7066">
        <v>60</v>
      </c>
      <c r="J7066">
        <v>23</v>
      </c>
      <c r="K7066" s="4">
        <v>1.1111010001111099E+44</v>
      </c>
      <c r="L7066" t="s">
        <v>13518</v>
      </c>
      <c r="M7066" t="s">
        <v>24</v>
      </c>
      <c r="N7066" t="s">
        <v>9371</v>
      </c>
      <c r="O7066" t="s">
        <v>25</v>
      </c>
      <c r="P7066" t="s">
        <v>45</v>
      </c>
      <c r="Q7066" t="s">
        <v>7610</v>
      </c>
    </row>
    <row r="7067" spans="1:17" x14ac:dyDescent="0.25">
      <c r="A7067" t="s">
        <v>13517</v>
      </c>
      <c r="B7067" t="s">
        <v>44</v>
      </c>
      <c r="C7067">
        <v>2</v>
      </c>
      <c r="D7067" t="s">
        <v>18</v>
      </c>
      <c r="E7067" t="s">
        <v>29</v>
      </c>
      <c r="F7067" s="1">
        <v>0.41666666666666669</v>
      </c>
      <c r="G7067" t="s">
        <v>13500</v>
      </c>
      <c r="H7067" t="s">
        <v>38</v>
      </c>
      <c r="I7067">
        <v>60</v>
      </c>
      <c r="J7067">
        <v>24</v>
      </c>
      <c r="K7067" s="4">
        <v>1.1111010001111099E+44</v>
      </c>
      <c r="L7067" t="s">
        <v>13518</v>
      </c>
      <c r="M7067" t="s">
        <v>24</v>
      </c>
      <c r="N7067" t="s">
        <v>9371</v>
      </c>
      <c r="O7067" t="s">
        <v>25</v>
      </c>
      <c r="P7067" t="s">
        <v>45</v>
      </c>
      <c r="Q7067" t="s">
        <v>7611</v>
      </c>
    </row>
    <row r="7068" spans="1:17" x14ac:dyDescent="0.25">
      <c r="A7068" t="s">
        <v>13517</v>
      </c>
      <c r="B7068" t="s">
        <v>44</v>
      </c>
      <c r="C7068">
        <v>3</v>
      </c>
      <c r="D7068" t="s">
        <v>18</v>
      </c>
      <c r="E7068" t="s">
        <v>29</v>
      </c>
      <c r="F7068" s="1">
        <v>0.41666666666666669</v>
      </c>
      <c r="G7068" t="s">
        <v>13501</v>
      </c>
      <c r="H7068" t="s">
        <v>38</v>
      </c>
      <c r="I7068">
        <v>60</v>
      </c>
      <c r="J7068">
        <v>24</v>
      </c>
      <c r="K7068" s="4">
        <v>1.1111010001111099E+44</v>
      </c>
      <c r="L7068" t="s">
        <v>13518</v>
      </c>
      <c r="M7068" t="s">
        <v>24</v>
      </c>
      <c r="N7068" t="s">
        <v>9371</v>
      </c>
      <c r="O7068" t="s">
        <v>25</v>
      </c>
      <c r="P7068" t="s">
        <v>45</v>
      </c>
      <c r="Q7068" t="s">
        <v>7612</v>
      </c>
    </row>
    <row r="7069" spans="1:17" x14ac:dyDescent="0.25">
      <c r="A7069" t="s">
        <v>13517</v>
      </c>
      <c r="B7069" t="s">
        <v>44</v>
      </c>
      <c r="C7069">
        <v>4</v>
      </c>
      <c r="D7069" t="s">
        <v>18</v>
      </c>
      <c r="E7069" t="s">
        <v>29</v>
      </c>
      <c r="F7069" s="1">
        <v>0.5</v>
      </c>
      <c r="G7069" t="s">
        <v>9791</v>
      </c>
      <c r="H7069" t="s">
        <v>38</v>
      </c>
      <c r="I7069">
        <v>60</v>
      </c>
      <c r="J7069">
        <v>23</v>
      </c>
      <c r="K7069" s="4">
        <v>1.1111010001111099E+44</v>
      </c>
      <c r="L7069" t="s">
        <v>13518</v>
      </c>
      <c r="M7069" t="s">
        <v>24</v>
      </c>
      <c r="N7069" t="s">
        <v>9371</v>
      </c>
      <c r="O7069" t="s">
        <v>25</v>
      </c>
      <c r="P7069" t="s">
        <v>45</v>
      </c>
      <c r="Q7069" t="s">
        <v>7613</v>
      </c>
    </row>
    <row r="7070" spans="1:17" x14ac:dyDescent="0.25">
      <c r="A7070" t="s">
        <v>13517</v>
      </c>
      <c r="B7070" t="s">
        <v>44</v>
      </c>
      <c r="C7070">
        <v>5</v>
      </c>
      <c r="D7070" t="s">
        <v>18</v>
      </c>
      <c r="E7070" t="s">
        <v>29</v>
      </c>
      <c r="F7070" s="1">
        <v>0.5</v>
      </c>
      <c r="G7070" t="s">
        <v>13501</v>
      </c>
      <c r="H7070" t="s">
        <v>38</v>
      </c>
      <c r="I7070">
        <v>60</v>
      </c>
      <c r="J7070">
        <v>21</v>
      </c>
      <c r="K7070" s="4">
        <v>1.1111010001111099E+44</v>
      </c>
      <c r="L7070" t="s">
        <v>13518</v>
      </c>
      <c r="M7070" t="s">
        <v>24</v>
      </c>
      <c r="N7070" t="s">
        <v>9371</v>
      </c>
      <c r="O7070" t="s">
        <v>25</v>
      </c>
      <c r="P7070" t="s">
        <v>45</v>
      </c>
      <c r="Q7070" t="s">
        <v>7614</v>
      </c>
    </row>
    <row r="7071" spans="1:17" x14ac:dyDescent="0.25">
      <c r="A7071" t="s">
        <v>13517</v>
      </c>
      <c r="B7071" t="s">
        <v>44</v>
      </c>
      <c r="C7071">
        <v>6</v>
      </c>
      <c r="D7071" t="s">
        <v>18</v>
      </c>
      <c r="E7071" t="s">
        <v>29</v>
      </c>
      <c r="F7071" s="1">
        <v>0.5</v>
      </c>
      <c r="G7071" t="s">
        <v>13500</v>
      </c>
      <c r="H7071" t="s">
        <v>38</v>
      </c>
      <c r="I7071">
        <v>60</v>
      </c>
      <c r="J7071">
        <v>0</v>
      </c>
      <c r="K7071" s="4">
        <v>1.1111010001111099E+44</v>
      </c>
      <c r="L7071" t="s">
        <v>13518</v>
      </c>
      <c r="M7071" t="s">
        <v>24</v>
      </c>
      <c r="N7071" t="s">
        <v>9371</v>
      </c>
      <c r="O7071" t="s">
        <v>25</v>
      </c>
      <c r="P7071" t="s">
        <v>45</v>
      </c>
      <c r="Q7071" t="s">
        <v>7615</v>
      </c>
    </row>
    <row r="7072" spans="1:17" x14ac:dyDescent="0.25">
      <c r="A7072" t="s">
        <v>13517</v>
      </c>
      <c r="B7072" t="s">
        <v>44</v>
      </c>
      <c r="C7072">
        <v>7</v>
      </c>
      <c r="D7072" t="s">
        <v>18</v>
      </c>
      <c r="E7072" t="s">
        <v>29</v>
      </c>
      <c r="F7072" s="1">
        <v>0.625</v>
      </c>
      <c r="G7072" t="s">
        <v>9791</v>
      </c>
      <c r="H7072" t="s">
        <v>38</v>
      </c>
      <c r="I7072">
        <v>60</v>
      </c>
      <c r="J7072">
        <v>22</v>
      </c>
      <c r="K7072" s="4">
        <v>1.1111010001111099E+44</v>
      </c>
      <c r="L7072" t="s">
        <v>13518</v>
      </c>
      <c r="M7072" t="s">
        <v>24</v>
      </c>
      <c r="N7072" t="s">
        <v>9371</v>
      </c>
      <c r="O7072" t="s">
        <v>25</v>
      </c>
      <c r="P7072" t="s">
        <v>45</v>
      </c>
      <c r="Q7072" t="s">
        <v>7616</v>
      </c>
    </row>
    <row r="7073" spans="1:17" x14ac:dyDescent="0.25">
      <c r="A7073" t="s">
        <v>13517</v>
      </c>
      <c r="B7073" t="s">
        <v>44</v>
      </c>
      <c r="C7073">
        <v>8</v>
      </c>
      <c r="D7073" t="s">
        <v>18</v>
      </c>
      <c r="E7073" t="s">
        <v>29</v>
      </c>
      <c r="F7073" s="1">
        <v>0.625</v>
      </c>
      <c r="G7073" t="s">
        <v>13501</v>
      </c>
      <c r="H7073" t="s">
        <v>38</v>
      </c>
      <c r="I7073">
        <v>60</v>
      </c>
      <c r="J7073">
        <v>12</v>
      </c>
      <c r="K7073" s="4">
        <v>1.1111010001111099E+44</v>
      </c>
      <c r="L7073" t="s">
        <v>13518</v>
      </c>
      <c r="M7073" t="s">
        <v>24</v>
      </c>
      <c r="N7073" t="s">
        <v>9371</v>
      </c>
      <c r="O7073" t="s">
        <v>25</v>
      </c>
      <c r="P7073" t="s">
        <v>45</v>
      </c>
      <c r="Q7073" t="s">
        <v>7617</v>
      </c>
    </row>
    <row r="7074" spans="1:17" x14ac:dyDescent="0.25">
      <c r="A7074" t="s">
        <v>13517</v>
      </c>
      <c r="B7074" t="s">
        <v>44</v>
      </c>
      <c r="C7074">
        <v>9</v>
      </c>
      <c r="D7074" t="s">
        <v>18</v>
      </c>
      <c r="E7074" t="s">
        <v>29</v>
      </c>
      <c r="F7074" s="1">
        <v>0.625</v>
      </c>
      <c r="G7074" t="s">
        <v>13500</v>
      </c>
      <c r="H7074" t="s">
        <v>38</v>
      </c>
      <c r="I7074">
        <v>60</v>
      </c>
      <c r="J7074">
        <v>15</v>
      </c>
      <c r="K7074" s="4">
        <v>1.1111010001111099E+44</v>
      </c>
      <c r="L7074" t="s">
        <v>13518</v>
      </c>
      <c r="M7074" t="s">
        <v>24</v>
      </c>
      <c r="N7074" t="s">
        <v>9371</v>
      </c>
      <c r="O7074" t="s">
        <v>25</v>
      </c>
      <c r="P7074" t="s">
        <v>45</v>
      </c>
      <c r="Q7074" t="s">
        <v>7618</v>
      </c>
    </row>
    <row r="7075" spans="1:17" x14ac:dyDescent="0.25">
      <c r="A7075" t="s">
        <v>13523</v>
      </c>
      <c r="B7075" t="s">
        <v>17</v>
      </c>
      <c r="C7075">
        <v>1</v>
      </c>
      <c r="D7075" t="s">
        <v>18</v>
      </c>
      <c r="E7075" t="s">
        <v>33</v>
      </c>
      <c r="F7075" s="1">
        <v>0.54166666666666663</v>
      </c>
      <c r="G7075" t="s">
        <v>9358</v>
      </c>
      <c r="H7075" t="s">
        <v>13524</v>
      </c>
      <c r="I7075">
        <v>60</v>
      </c>
      <c r="J7075">
        <v>30</v>
      </c>
      <c r="K7075" s="4">
        <v>1.1111100111111E+24</v>
      </c>
      <c r="L7075" t="s">
        <v>13525</v>
      </c>
      <c r="M7075" t="s">
        <v>24</v>
      </c>
      <c r="N7075" t="s">
        <v>9371</v>
      </c>
      <c r="O7075" t="s">
        <v>66</v>
      </c>
      <c r="P7075" t="s">
        <v>20</v>
      </c>
      <c r="Q7075" t="s">
        <v>7620</v>
      </c>
    </row>
    <row r="7076" spans="1:17" x14ac:dyDescent="0.25">
      <c r="A7076" t="s">
        <v>13523</v>
      </c>
      <c r="B7076" t="s">
        <v>28</v>
      </c>
      <c r="C7076">
        <v>1</v>
      </c>
      <c r="D7076" t="s">
        <v>18</v>
      </c>
      <c r="E7076" t="s">
        <v>37</v>
      </c>
      <c r="F7076" s="1">
        <v>0.41666666666666669</v>
      </c>
      <c r="G7076" t="s">
        <v>9358</v>
      </c>
      <c r="H7076" t="s">
        <v>13526</v>
      </c>
      <c r="I7076">
        <v>60</v>
      </c>
      <c r="J7076">
        <v>30</v>
      </c>
      <c r="K7076" s="4">
        <v>1.1111100111111E+24</v>
      </c>
      <c r="L7076" t="s">
        <v>13525</v>
      </c>
      <c r="M7076" t="s">
        <v>24</v>
      </c>
      <c r="N7076" t="s">
        <v>9371</v>
      </c>
      <c r="O7076" t="s">
        <v>66</v>
      </c>
      <c r="P7076" t="s">
        <v>20</v>
      </c>
      <c r="Q7076" t="s">
        <v>7621</v>
      </c>
    </row>
    <row r="7077" spans="1:17" x14ac:dyDescent="0.25">
      <c r="A7077" t="s">
        <v>13523</v>
      </c>
      <c r="B7077" t="s">
        <v>32</v>
      </c>
      <c r="C7077">
        <v>1</v>
      </c>
      <c r="D7077" t="s">
        <v>18</v>
      </c>
      <c r="E7077" t="s">
        <v>19</v>
      </c>
      <c r="F7077" s="1">
        <v>0.625</v>
      </c>
      <c r="G7077" t="s">
        <v>9162</v>
      </c>
      <c r="H7077" t="s">
        <v>13527</v>
      </c>
      <c r="I7077">
        <v>60</v>
      </c>
      <c r="J7077">
        <v>30</v>
      </c>
      <c r="K7077" s="4">
        <v>1.1111100111111E+24</v>
      </c>
      <c r="L7077" t="s">
        <v>13525</v>
      </c>
      <c r="M7077" t="s">
        <v>24</v>
      </c>
      <c r="N7077" t="s">
        <v>9371</v>
      </c>
      <c r="O7077" t="s">
        <v>66</v>
      </c>
      <c r="P7077" t="s">
        <v>20</v>
      </c>
      <c r="Q7077" t="s">
        <v>7622</v>
      </c>
    </row>
    <row r="7078" spans="1:17" x14ac:dyDescent="0.25">
      <c r="A7078" t="s">
        <v>13523</v>
      </c>
      <c r="B7078" t="s">
        <v>36</v>
      </c>
      <c r="C7078">
        <v>1</v>
      </c>
      <c r="D7078" t="s">
        <v>18</v>
      </c>
      <c r="E7078" t="s">
        <v>42</v>
      </c>
      <c r="F7078" s="1">
        <v>0.45833333333333331</v>
      </c>
      <c r="G7078" t="s">
        <v>9235</v>
      </c>
      <c r="H7078" t="s">
        <v>38</v>
      </c>
      <c r="I7078">
        <v>60</v>
      </c>
      <c r="J7078">
        <v>30</v>
      </c>
      <c r="K7078" s="4">
        <v>1.000001E+21</v>
      </c>
      <c r="L7078" t="s">
        <v>38</v>
      </c>
      <c r="M7078" t="s">
        <v>24</v>
      </c>
      <c r="N7078" t="s">
        <v>9371</v>
      </c>
      <c r="O7078" t="s">
        <v>66</v>
      </c>
      <c r="P7078" t="s">
        <v>39</v>
      </c>
      <c r="Q7078" t="s">
        <v>7623</v>
      </c>
    </row>
    <row r="7079" spans="1:17" x14ac:dyDescent="0.25">
      <c r="A7079" t="s">
        <v>13523</v>
      </c>
      <c r="B7079" t="s">
        <v>44</v>
      </c>
      <c r="C7079">
        <v>1</v>
      </c>
      <c r="D7079" t="s">
        <v>18</v>
      </c>
      <c r="E7079" t="s">
        <v>42</v>
      </c>
      <c r="F7079" s="1">
        <v>0.45833333333333331</v>
      </c>
      <c r="G7079" t="s">
        <v>13528</v>
      </c>
      <c r="H7079" t="s">
        <v>13529</v>
      </c>
      <c r="I7079">
        <v>60</v>
      </c>
      <c r="J7079">
        <v>30</v>
      </c>
      <c r="K7079" s="4">
        <v>1.1101100101111E+24</v>
      </c>
      <c r="L7079" t="s">
        <v>13525</v>
      </c>
      <c r="M7079" t="s">
        <v>24</v>
      </c>
      <c r="N7079" t="s">
        <v>9371</v>
      </c>
      <c r="O7079" t="s">
        <v>66</v>
      </c>
      <c r="P7079" t="s">
        <v>45</v>
      </c>
      <c r="Q7079" t="s">
        <v>7624</v>
      </c>
    </row>
    <row r="7080" spans="1:17" x14ac:dyDescent="0.25">
      <c r="A7080" t="s">
        <v>13530</v>
      </c>
      <c r="B7080" t="s">
        <v>391</v>
      </c>
      <c r="C7080">
        <v>1</v>
      </c>
      <c r="D7080" t="s">
        <v>18</v>
      </c>
      <c r="E7080" t="s">
        <v>19</v>
      </c>
      <c r="F7080" s="1">
        <v>0.45833333333333331</v>
      </c>
      <c r="G7080" t="s">
        <v>9373</v>
      </c>
      <c r="H7080" t="s">
        <v>415</v>
      </c>
      <c r="I7080">
        <v>60</v>
      </c>
      <c r="J7080">
        <v>35</v>
      </c>
      <c r="K7080" s="4">
        <v>1.1000000000000001E+31</v>
      </c>
      <c r="L7080" t="s">
        <v>13531</v>
      </c>
      <c r="M7080" t="s">
        <v>24</v>
      </c>
      <c r="N7080" t="s">
        <v>9371</v>
      </c>
      <c r="O7080" t="s">
        <v>25</v>
      </c>
      <c r="P7080" t="s">
        <v>9372</v>
      </c>
      <c r="Q7080" t="s">
        <v>7625</v>
      </c>
    </row>
    <row r="7081" spans="1:17" x14ac:dyDescent="0.25">
      <c r="A7081" t="s">
        <v>13530</v>
      </c>
      <c r="B7081" t="s">
        <v>3402</v>
      </c>
      <c r="C7081">
        <v>1</v>
      </c>
      <c r="D7081" t="s">
        <v>18</v>
      </c>
      <c r="E7081" t="s">
        <v>29</v>
      </c>
      <c r="F7081" s="1">
        <v>0.66666666666666663</v>
      </c>
      <c r="G7081" t="s">
        <v>9373</v>
      </c>
      <c r="H7081" t="s">
        <v>415</v>
      </c>
      <c r="I7081">
        <v>60</v>
      </c>
      <c r="J7081">
        <v>35</v>
      </c>
      <c r="K7081" s="4">
        <v>1.1000000000000001E+31</v>
      </c>
      <c r="L7081" t="s">
        <v>13531</v>
      </c>
      <c r="M7081" t="s">
        <v>24</v>
      </c>
      <c r="N7081" t="s">
        <v>9371</v>
      </c>
      <c r="O7081" t="s">
        <v>25</v>
      </c>
      <c r="P7081" t="s">
        <v>9372</v>
      </c>
      <c r="Q7081" t="s">
        <v>7626</v>
      </c>
    </row>
    <row r="7082" spans="1:17" x14ac:dyDescent="0.25">
      <c r="A7082" t="s">
        <v>13530</v>
      </c>
      <c r="B7082" t="s">
        <v>4251</v>
      </c>
      <c r="C7082">
        <v>1</v>
      </c>
      <c r="D7082" t="s">
        <v>18</v>
      </c>
      <c r="E7082" t="s">
        <v>33</v>
      </c>
      <c r="F7082" s="1">
        <v>0.625</v>
      </c>
      <c r="G7082" t="s">
        <v>9373</v>
      </c>
      <c r="H7082" t="s">
        <v>415</v>
      </c>
      <c r="I7082">
        <v>60</v>
      </c>
      <c r="J7082">
        <v>36</v>
      </c>
      <c r="K7082" s="4">
        <v>1.1000000000000001E+31</v>
      </c>
      <c r="L7082" t="s">
        <v>13531</v>
      </c>
      <c r="M7082" t="s">
        <v>24</v>
      </c>
      <c r="N7082" t="s">
        <v>9371</v>
      </c>
      <c r="O7082" t="s">
        <v>25</v>
      </c>
      <c r="P7082" t="s">
        <v>9372</v>
      </c>
      <c r="Q7082" t="s">
        <v>7627</v>
      </c>
    </row>
    <row r="7083" spans="1:17" x14ac:dyDescent="0.25">
      <c r="A7083" t="s">
        <v>13530</v>
      </c>
      <c r="B7083" t="s">
        <v>17</v>
      </c>
      <c r="C7083">
        <v>1</v>
      </c>
      <c r="D7083" t="s">
        <v>18</v>
      </c>
      <c r="E7083" t="s">
        <v>19</v>
      </c>
      <c r="F7083" s="1">
        <v>0.41666666666666669</v>
      </c>
      <c r="G7083" t="s">
        <v>9384</v>
      </c>
      <c r="H7083" t="s">
        <v>13532</v>
      </c>
      <c r="I7083">
        <v>60</v>
      </c>
      <c r="J7083">
        <v>36</v>
      </c>
      <c r="K7083" s="4">
        <v>1.1111010001111099E+44</v>
      </c>
      <c r="L7083" t="s">
        <v>13531</v>
      </c>
      <c r="M7083" t="s">
        <v>24</v>
      </c>
      <c r="N7083" t="s">
        <v>9371</v>
      </c>
      <c r="O7083" t="s">
        <v>25</v>
      </c>
      <c r="P7083" t="s">
        <v>20</v>
      </c>
      <c r="Q7083" t="s">
        <v>7628</v>
      </c>
    </row>
    <row r="7084" spans="1:17" x14ac:dyDescent="0.25">
      <c r="A7084" t="s">
        <v>13530</v>
      </c>
      <c r="B7084" t="s">
        <v>28</v>
      </c>
      <c r="C7084">
        <v>1</v>
      </c>
      <c r="D7084" t="s">
        <v>18</v>
      </c>
      <c r="E7084" t="s">
        <v>29</v>
      </c>
      <c r="F7084" s="1">
        <v>0.41666666666666669</v>
      </c>
      <c r="G7084" t="s">
        <v>13533</v>
      </c>
      <c r="H7084" t="s">
        <v>13534</v>
      </c>
      <c r="I7084">
        <v>60</v>
      </c>
      <c r="J7084">
        <v>35</v>
      </c>
      <c r="K7084" s="4">
        <v>1.1111010001111099E+44</v>
      </c>
      <c r="L7084" t="s">
        <v>13531</v>
      </c>
      <c r="M7084" t="s">
        <v>24</v>
      </c>
      <c r="N7084" t="s">
        <v>9371</v>
      </c>
      <c r="O7084" t="s">
        <v>25</v>
      </c>
      <c r="P7084" t="s">
        <v>20</v>
      </c>
      <c r="Q7084" t="s">
        <v>7629</v>
      </c>
    </row>
    <row r="7085" spans="1:17" x14ac:dyDescent="0.25">
      <c r="A7085" t="s">
        <v>13530</v>
      </c>
      <c r="B7085" t="s">
        <v>32</v>
      </c>
      <c r="C7085">
        <v>1</v>
      </c>
      <c r="D7085" t="s">
        <v>18</v>
      </c>
      <c r="E7085" t="s">
        <v>37</v>
      </c>
      <c r="F7085" s="1">
        <v>0.54166666666666663</v>
      </c>
      <c r="G7085" t="s">
        <v>9384</v>
      </c>
      <c r="H7085" t="s">
        <v>13535</v>
      </c>
      <c r="I7085">
        <v>60</v>
      </c>
      <c r="J7085">
        <v>36</v>
      </c>
      <c r="K7085" s="4">
        <v>1.1110110001110001E+44</v>
      </c>
      <c r="L7085" t="s">
        <v>13531</v>
      </c>
      <c r="M7085" t="s">
        <v>24</v>
      </c>
      <c r="N7085" t="s">
        <v>9371</v>
      </c>
      <c r="O7085" t="s">
        <v>25</v>
      </c>
      <c r="P7085" t="s">
        <v>20</v>
      </c>
      <c r="Q7085" t="s">
        <v>7630</v>
      </c>
    </row>
    <row r="7086" spans="1:17" x14ac:dyDescent="0.25">
      <c r="A7086" t="s">
        <v>13530</v>
      </c>
      <c r="B7086" t="s">
        <v>44</v>
      </c>
      <c r="C7086">
        <v>1</v>
      </c>
      <c r="D7086" t="s">
        <v>18</v>
      </c>
      <c r="E7086" t="s">
        <v>37</v>
      </c>
      <c r="F7086" s="1">
        <v>0.625</v>
      </c>
      <c r="G7086" t="s">
        <v>13536</v>
      </c>
      <c r="H7086" t="s">
        <v>13537</v>
      </c>
      <c r="I7086">
        <v>60</v>
      </c>
      <c r="J7086">
        <v>36</v>
      </c>
      <c r="K7086" s="4">
        <v>1.11101100011111E+44</v>
      </c>
      <c r="L7086" t="s">
        <v>13531</v>
      </c>
      <c r="M7086" t="s">
        <v>24</v>
      </c>
      <c r="N7086" t="s">
        <v>9371</v>
      </c>
      <c r="O7086" t="s">
        <v>25</v>
      </c>
      <c r="P7086" t="s">
        <v>45</v>
      </c>
      <c r="Q7086" t="s">
        <v>7631</v>
      </c>
    </row>
    <row r="7087" spans="1:17" x14ac:dyDescent="0.25">
      <c r="A7087" t="s">
        <v>13538</v>
      </c>
      <c r="B7087" t="s">
        <v>17</v>
      </c>
      <c r="C7087">
        <v>1</v>
      </c>
      <c r="D7087" t="s">
        <v>18</v>
      </c>
      <c r="E7087" t="s">
        <v>19</v>
      </c>
      <c r="F7087" s="1">
        <v>0.45833333333333331</v>
      </c>
      <c r="G7087" t="s">
        <v>9217</v>
      </c>
      <c r="H7087" t="s">
        <v>13539</v>
      </c>
      <c r="I7087">
        <v>60</v>
      </c>
      <c r="J7087">
        <v>31</v>
      </c>
      <c r="K7087" s="4">
        <v>1.1111100111111E+24</v>
      </c>
      <c r="L7087" t="s">
        <v>13540</v>
      </c>
      <c r="M7087" t="s">
        <v>24</v>
      </c>
      <c r="N7087" t="s">
        <v>9371</v>
      </c>
      <c r="O7087" t="s">
        <v>66</v>
      </c>
      <c r="P7087" t="s">
        <v>20</v>
      </c>
      <c r="Q7087" t="s">
        <v>7632</v>
      </c>
    </row>
    <row r="7088" spans="1:17" x14ac:dyDescent="0.25">
      <c r="A7088" t="s">
        <v>13538</v>
      </c>
      <c r="B7088" t="s">
        <v>28</v>
      </c>
      <c r="C7088">
        <v>1</v>
      </c>
      <c r="D7088" t="s">
        <v>18</v>
      </c>
      <c r="E7088" t="s">
        <v>42</v>
      </c>
      <c r="F7088" s="1">
        <v>0.41666666666666669</v>
      </c>
      <c r="G7088" t="s">
        <v>9217</v>
      </c>
      <c r="H7088" t="s">
        <v>13541</v>
      </c>
      <c r="I7088">
        <v>60</v>
      </c>
      <c r="J7088">
        <v>30</v>
      </c>
      <c r="K7088" s="4">
        <v>1.1111100111111E+24</v>
      </c>
      <c r="L7088" t="s">
        <v>13540</v>
      </c>
      <c r="M7088" t="s">
        <v>24</v>
      </c>
      <c r="N7088" t="s">
        <v>9371</v>
      </c>
      <c r="O7088" t="s">
        <v>66</v>
      </c>
      <c r="P7088" t="s">
        <v>20</v>
      </c>
      <c r="Q7088" t="s">
        <v>7633</v>
      </c>
    </row>
    <row r="7089" spans="1:17" x14ac:dyDescent="0.25">
      <c r="A7089" t="s">
        <v>13538</v>
      </c>
      <c r="B7089" t="s">
        <v>32</v>
      </c>
      <c r="C7089" t="s">
        <v>411</v>
      </c>
      <c r="D7089" t="s">
        <v>18</v>
      </c>
      <c r="E7089" t="s">
        <v>37</v>
      </c>
      <c r="F7089" s="1">
        <v>0.54166666666666663</v>
      </c>
      <c r="G7089" t="s">
        <v>9217</v>
      </c>
      <c r="H7089" t="s">
        <v>7545</v>
      </c>
      <c r="I7089">
        <v>60</v>
      </c>
      <c r="J7089">
        <v>31</v>
      </c>
      <c r="K7089" s="4">
        <v>1.11111E+16</v>
      </c>
      <c r="L7089" t="s">
        <v>13540</v>
      </c>
      <c r="M7089" t="s">
        <v>24</v>
      </c>
      <c r="N7089" t="s">
        <v>9371</v>
      </c>
      <c r="O7089" t="s">
        <v>66</v>
      </c>
      <c r="P7089" t="s">
        <v>20</v>
      </c>
      <c r="Q7089" t="s">
        <v>7634</v>
      </c>
    </row>
    <row r="7090" spans="1:17" x14ac:dyDescent="0.25">
      <c r="A7090" t="s">
        <v>13538</v>
      </c>
      <c r="B7090" t="s">
        <v>32</v>
      </c>
      <c r="C7090" t="s">
        <v>413</v>
      </c>
      <c r="D7090" t="s">
        <v>18</v>
      </c>
      <c r="E7090" t="s">
        <v>37</v>
      </c>
      <c r="F7090" s="1">
        <v>0.58333333333333337</v>
      </c>
      <c r="G7090" t="s">
        <v>9354</v>
      </c>
      <c r="H7090" t="s">
        <v>420</v>
      </c>
      <c r="I7090">
        <v>60</v>
      </c>
      <c r="J7090">
        <v>31</v>
      </c>
      <c r="K7090" s="4">
        <v>1.11111E+24</v>
      </c>
      <c r="L7090" t="s">
        <v>13540</v>
      </c>
      <c r="M7090" t="s">
        <v>24</v>
      </c>
      <c r="N7090" t="s">
        <v>9371</v>
      </c>
      <c r="O7090" t="s">
        <v>66</v>
      </c>
      <c r="P7090" t="s">
        <v>20</v>
      </c>
      <c r="Q7090" t="s">
        <v>7634</v>
      </c>
    </row>
    <row r="7091" spans="1:17" x14ac:dyDescent="0.25">
      <c r="A7091" t="s">
        <v>13538</v>
      </c>
      <c r="B7091" t="s">
        <v>44</v>
      </c>
      <c r="C7091" t="s">
        <v>411</v>
      </c>
      <c r="D7091" t="s">
        <v>18</v>
      </c>
      <c r="E7091" t="s">
        <v>37</v>
      </c>
      <c r="F7091" s="1">
        <v>0.58333333333333337</v>
      </c>
      <c r="G7091" t="s">
        <v>13528</v>
      </c>
      <c r="H7091" t="s">
        <v>7545</v>
      </c>
      <c r="I7091">
        <v>60</v>
      </c>
      <c r="J7091">
        <v>31</v>
      </c>
      <c r="K7091" s="4">
        <v>1.11111E+16</v>
      </c>
      <c r="L7091" t="s">
        <v>13540</v>
      </c>
      <c r="M7091" t="s">
        <v>24</v>
      </c>
      <c r="N7091" t="s">
        <v>9371</v>
      </c>
      <c r="O7091" t="s">
        <v>66</v>
      </c>
      <c r="P7091" t="s">
        <v>45</v>
      </c>
      <c r="Q7091" t="s">
        <v>7635</v>
      </c>
    </row>
    <row r="7092" spans="1:17" x14ac:dyDescent="0.25">
      <c r="A7092" t="s">
        <v>13538</v>
      </c>
      <c r="B7092" t="s">
        <v>44</v>
      </c>
      <c r="C7092" t="s">
        <v>413</v>
      </c>
      <c r="D7092" t="s">
        <v>18</v>
      </c>
      <c r="E7092" t="s">
        <v>37</v>
      </c>
      <c r="F7092" s="1">
        <v>0.70833333333333337</v>
      </c>
      <c r="G7092" t="s">
        <v>13528</v>
      </c>
      <c r="H7092" t="s">
        <v>420</v>
      </c>
      <c r="I7092">
        <v>60</v>
      </c>
      <c r="J7092">
        <v>31</v>
      </c>
      <c r="K7092" s="4">
        <v>1.1110999999999999E+23</v>
      </c>
      <c r="L7092" t="s">
        <v>13540</v>
      </c>
      <c r="M7092" t="s">
        <v>24</v>
      </c>
      <c r="N7092" t="s">
        <v>9371</v>
      </c>
      <c r="O7092" t="s">
        <v>66</v>
      </c>
      <c r="P7092" t="s">
        <v>45</v>
      </c>
      <c r="Q7092" t="s">
        <v>7635</v>
      </c>
    </row>
    <row r="7093" spans="1:17" x14ac:dyDescent="0.25">
      <c r="A7093" t="s">
        <v>13542</v>
      </c>
      <c r="B7093" t="s">
        <v>391</v>
      </c>
      <c r="C7093">
        <v>1</v>
      </c>
      <c r="D7093" t="s">
        <v>18</v>
      </c>
      <c r="E7093" t="s">
        <v>33</v>
      </c>
      <c r="F7093" s="1">
        <v>0.41666666666666669</v>
      </c>
      <c r="G7093" t="s">
        <v>9373</v>
      </c>
      <c r="H7093" t="s">
        <v>7545</v>
      </c>
      <c r="I7093">
        <v>120</v>
      </c>
      <c r="J7093">
        <v>22</v>
      </c>
      <c r="K7093" s="4">
        <v>1.000001E+44</v>
      </c>
      <c r="L7093" t="s">
        <v>13543</v>
      </c>
      <c r="M7093" t="s">
        <v>24</v>
      </c>
      <c r="N7093" t="s">
        <v>9371</v>
      </c>
      <c r="O7093" t="s">
        <v>25</v>
      </c>
      <c r="P7093" t="s">
        <v>9372</v>
      </c>
      <c r="Q7093" t="s">
        <v>7636</v>
      </c>
    </row>
    <row r="7094" spans="1:17" x14ac:dyDescent="0.25">
      <c r="A7094" t="s">
        <v>13542</v>
      </c>
      <c r="B7094" t="s">
        <v>3402</v>
      </c>
      <c r="C7094">
        <v>1</v>
      </c>
      <c r="D7094" t="s">
        <v>18</v>
      </c>
      <c r="E7094" t="s">
        <v>42</v>
      </c>
      <c r="F7094" s="1">
        <v>0.625</v>
      </c>
      <c r="G7094" t="s">
        <v>9373</v>
      </c>
      <c r="H7094" t="s">
        <v>7545</v>
      </c>
      <c r="I7094">
        <v>180</v>
      </c>
      <c r="J7094">
        <v>22</v>
      </c>
      <c r="K7094" s="4">
        <v>1.0000000000000001E+44</v>
      </c>
      <c r="L7094" t="s">
        <v>13543</v>
      </c>
      <c r="M7094" t="s">
        <v>24</v>
      </c>
      <c r="N7094" t="s">
        <v>9371</v>
      </c>
      <c r="O7094" t="s">
        <v>25</v>
      </c>
      <c r="P7094" t="s">
        <v>9372</v>
      </c>
      <c r="Q7094" t="s">
        <v>7637</v>
      </c>
    </row>
    <row r="7095" spans="1:17" x14ac:dyDescent="0.25">
      <c r="A7095" t="s">
        <v>13542</v>
      </c>
      <c r="B7095" t="s">
        <v>405</v>
      </c>
      <c r="C7095">
        <v>1</v>
      </c>
      <c r="D7095" t="s">
        <v>18</v>
      </c>
      <c r="E7095" t="s">
        <v>33</v>
      </c>
      <c r="F7095" s="1">
        <v>0.375</v>
      </c>
      <c r="G7095" t="s">
        <v>9389</v>
      </c>
      <c r="H7095" t="s">
        <v>7545</v>
      </c>
      <c r="I7095">
        <v>180</v>
      </c>
      <c r="J7095">
        <v>22</v>
      </c>
      <c r="K7095" s="4">
        <v>1.1111000011111E+43</v>
      </c>
      <c r="L7095" t="s">
        <v>13543</v>
      </c>
      <c r="M7095" t="s">
        <v>24</v>
      </c>
      <c r="N7095" t="s">
        <v>9371</v>
      </c>
      <c r="O7095" t="s">
        <v>25</v>
      </c>
      <c r="P7095" t="s">
        <v>395</v>
      </c>
      <c r="Q7095" t="s">
        <v>7638</v>
      </c>
    </row>
    <row r="7096" spans="1:17" x14ac:dyDescent="0.25">
      <c r="A7096" t="s">
        <v>13542</v>
      </c>
      <c r="B7096" t="s">
        <v>418</v>
      </c>
      <c r="C7096">
        <v>1</v>
      </c>
      <c r="D7096" t="s">
        <v>18</v>
      </c>
      <c r="E7096" t="s">
        <v>42</v>
      </c>
      <c r="F7096" s="1">
        <v>0.625</v>
      </c>
      <c r="G7096" t="s">
        <v>9389</v>
      </c>
      <c r="H7096" t="s">
        <v>7545</v>
      </c>
      <c r="I7096">
        <v>240</v>
      </c>
      <c r="J7096">
        <v>22</v>
      </c>
      <c r="K7096" s="4">
        <v>1.1111000011111E+43</v>
      </c>
      <c r="L7096" t="s">
        <v>13543</v>
      </c>
      <c r="M7096" t="s">
        <v>24</v>
      </c>
      <c r="N7096" t="s">
        <v>9371</v>
      </c>
      <c r="O7096" t="s">
        <v>25</v>
      </c>
      <c r="P7096" t="s">
        <v>395</v>
      </c>
      <c r="Q7096" t="s">
        <v>7639</v>
      </c>
    </row>
    <row r="7097" spans="1:17" x14ac:dyDescent="0.25">
      <c r="A7097" t="s">
        <v>13542</v>
      </c>
      <c r="B7097" t="s">
        <v>17</v>
      </c>
      <c r="C7097">
        <v>1</v>
      </c>
      <c r="D7097" t="s">
        <v>18</v>
      </c>
      <c r="E7097" t="s">
        <v>33</v>
      </c>
      <c r="F7097" s="1">
        <v>0.375</v>
      </c>
      <c r="G7097" t="s">
        <v>9349</v>
      </c>
      <c r="H7097" t="s">
        <v>7545</v>
      </c>
      <c r="I7097">
        <v>60</v>
      </c>
      <c r="J7097">
        <v>22</v>
      </c>
      <c r="K7097" s="4">
        <v>1.0000000000000001E+44</v>
      </c>
      <c r="L7097" t="s">
        <v>13543</v>
      </c>
      <c r="M7097" t="s">
        <v>24</v>
      </c>
      <c r="N7097" t="s">
        <v>9371</v>
      </c>
      <c r="O7097" t="s">
        <v>25</v>
      </c>
      <c r="P7097" t="s">
        <v>20</v>
      </c>
      <c r="Q7097" t="s">
        <v>7640</v>
      </c>
    </row>
    <row r="7098" spans="1:17" x14ac:dyDescent="0.25">
      <c r="A7098" t="s">
        <v>13544</v>
      </c>
      <c r="B7098" t="s">
        <v>17</v>
      </c>
      <c r="C7098">
        <v>1</v>
      </c>
      <c r="D7098" t="s">
        <v>18</v>
      </c>
      <c r="E7098" t="s">
        <v>42</v>
      </c>
      <c r="F7098" s="1">
        <v>0.45833333333333331</v>
      </c>
      <c r="G7098" t="s">
        <v>9384</v>
      </c>
      <c r="H7098" t="s">
        <v>7579</v>
      </c>
      <c r="I7098">
        <v>60</v>
      </c>
      <c r="J7098">
        <v>24</v>
      </c>
      <c r="K7098" s="4">
        <v>1.1111110001111099E+44</v>
      </c>
      <c r="L7098" t="s">
        <v>38</v>
      </c>
      <c r="M7098" t="s">
        <v>24</v>
      </c>
      <c r="N7098" t="s">
        <v>9371</v>
      </c>
      <c r="O7098" t="s">
        <v>25</v>
      </c>
      <c r="P7098" t="s">
        <v>20</v>
      </c>
      <c r="Q7098" t="s">
        <v>7641</v>
      </c>
    </row>
    <row r="7099" spans="1:17" x14ac:dyDescent="0.25">
      <c r="A7099" t="s">
        <v>13544</v>
      </c>
      <c r="B7099" t="s">
        <v>28</v>
      </c>
      <c r="C7099">
        <v>1</v>
      </c>
      <c r="D7099" t="s">
        <v>18</v>
      </c>
      <c r="E7099" t="s">
        <v>29</v>
      </c>
      <c r="F7099" s="1">
        <v>0.58333333333333337</v>
      </c>
      <c r="G7099" t="s">
        <v>9384</v>
      </c>
      <c r="H7099" t="s">
        <v>7579</v>
      </c>
      <c r="I7099">
        <v>60</v>
      </c>
      <c r="J7099">
        <v>24</v>
      </c>
      <c r="K7099" s="4">
        <v>1.1111010001111099E+44</v>
      </c>
      <c r="L7099" t="s">
        <v>38</v>
      </c>
      <c r="M7099" t="s">
        <v>24</v>
      </c>
      <c r="N7099" t="s">
        <v>9371</v>
      </c>
      <c r="O7099" t="s">
        <v>25</v>
      </c>
      <c r="P7099" t="s">
        <v>20</v>
      </c>
      <c r="Q7099" t="s">
        <v>7642</v>
      </c>
    </row>
    <row r="7100" spans="1:17" x14ac:dyDescent="0.25">
      <c r="A7100" t="s">
        <v>13544</v>
      </c>
      <c r="B7100" t="s">
        <v>44</v>
      </c>
      <c r="C7100">
        <v>1</v>
      </c>
      <c r="D7100" t="s">
        <v>18</v>
      </c>
      <c r="E7100" t="s">
        <v>29</v>
      </c>
      <c r="F7100" s="1">
        <v>0.375</v>
      </c>
      <c r="G7100" t="s">
        <v>9384</v>
      </c>
      <c r="H7100" t="s">
        <v>7579</v>
      </c>
      <c r="I7100">
        <v>60</v>
      </c>
      <c r="J7100">
        <v>24</v>
      </c>
      <c r="K7100" s="4">
        <v>1.1111010001111099E+44</v>
      </c>
      <c r="L7100" t="s">
        <v>38</v>
      </c>
      <c r="M7100" t="s">
        <v>24</v>
      </c>
      <c r="N7100" t="s">
        <v>9371</v>
      </c>
      <c r="O7100" t="s">
        <v>25</v>
      </c>
      <c r="P7100" t="s">
        <v>45</v>
      </c>
      <c r="Q7100" t="s">
        <v>7643</v>
      </c>
    </row>
    <row r="7101" spans="1:17" x14ac:dyDescent="0.25">
      <c r="A7101" t="s">
        <v>13545</v>
      </c>
      <c r="B7101" t="s">
        <v>17</v>
      </c>
      <c r="C7101">
        <v>1</v>
      </c>
      <c r="D7101" t="s">
        <v>18</v>
      </c>
      <c r="E7101" t="s">
        <v>19</v>
      </c>
      <c r="F7101" s="1">
        <v>0.54166666666666663</v>
      </c>
      <c r="G7101" t="s">
        <v>9384</v>
      </c>
      <c r="H7101" t="s">
        <v>7003</v>
      </c>
      <c r="I7101">
        <v>60</v>
      </c>
      <c r="J7101">
        <v>23</v>
      </c>
      <c r="K7101" s="4">
        <v>1.01110100011111E+44</v>
      </c>
      <c r="L7101" t="s">
        <v>13546</v>
      </c>
      <c r="M7101" t="s">
        <v>24</v>
      </c>
      <c r="N7101" t="s">
        <v>9371</v>
      </c>
      <c r="O7101" t="s">
        <v>25</v>
      </c>
      <c r="P7101" t="s">
        <v>20</v>
      </c>
      <c r="Q7101" t="s">
        <v>7644</v>
      </c>
    </row>
    <row r="7102" spans="1:17" x14ac:dyDescent="0.25">
      <c r="A7102" t="s">
        <v>13545</v>
      </c>
      <c r="B7102" t="s">
        <v>28</v>
      </c>
      <c r="C7102">
        <v>1</v>
      </c>
      <c r="D7102" t="s">
        <v>18</v>
      </c>
      <c r="E7102" t="s">
        <v>33</v>
      </c>
      <c r="F7102" s="1">
        <v>0.54166666666666663</v>
      </c>
      <c r="G7102" t="s">
        <v>9384</v>
      </c>
      <c r="H7102" t="s">
        <v>7003</v>
      </c>
      <c r="I7102">
        <v>60</v>
      </c>
      <c r="J7102">
        <v>23</v>
      </c>
      <c r="K7102" s="4">
        <v>1.01111100011111E+44</v>
      </c>
      <c r="L7102" t="s">
        <v>13546</v>
      </c>
      <c r="M7102" t="s">
        <v>24</v>
      </c>
      <c r="N7102" t="s">
        <v>9371</v>
      </c>
      <c r="O7102" t="s">
        <v>25</v>
      </c>
      <c r="P7102" t="s">
        <v>20</v>
      </c>
      <c r="Q7102" t="s">
        <v>7645</v>
      </c>
    </row>
    <row r="7103" spans="1:17" x14ac:dyDescent="0.25">
      <c r="A7103" t="s">
        <v>13545</v>
      </c>
      <c r="B7103" t="s">
        <v>32</v>
      </c>
      <c r="C7103">
        <v>1</v>
      </c>
      <c r="D7103" t="s">
        <v>18</v>
      </c>
      <c r="E7103" t="s">
        <v>37</v>
      </c>
      <c r="F7103" s="1">
        <v>0.375</v>
      </c>
      <c r="G7103" t="s">
        <v>9384</v>
      </c>
      <c r="H7103" t="s">
        <v>7003</v>
      </c>
      <c r="I7103">
        <v>60</v>
      </c>
      <c r="J7103">
        <v>23</v>
      </c>
      <c r="K7103" s="4">
        <v>1.0110100000110001E+44</v>
      </c>
      <c r="L7103" t="s">
        <v>38</v>
      </c>
      <c r="M7103" t="s">
        <v>24</v>
      </c>
      <c r="N7103" t="s">
        <v>9371</v>
      </c>
      <c r="O7103" t="s">
        <v>25</v>
      </c>
      <c r="P7103" t="s">
        <v>20</v>
      </c>
      <c r="Q7103" t="s">
        <v>7646</v>
      </c>
    </row>
    <row r="7104" spans="1:17" x14ac:dyDescent="0.25">
      <c r="A7104" t="s">
        <v>13545</v>
      </c>
      <c r="B7104" t="s">
        <v>44</v>
      </c>
      <c r="C7104" t="s">
        <v>411</v>
      </c>
      <c r="D7104" t="s">
        <v>18</v>
      </c>
      <c r="E7104" t="s">
        <v>37</v>
      </c>
      <c r="F7104" s="1">
        <v>0.375</v>
      </c>
      <c r="G7104" t="s">
        <v>9384</v>
      </c>
      <c r="H7104" t="s">
        <v>7003</v>
      </c>
      <c r="I7104">
        <v>60</v>
      </c>
      <c r="J7104">
        <v>23</v>
      </c>
      <c r="K7104" s="4">
        <v>1.1000000000000001E+31</v>
      </c>
      <c r="L7104" t="s">
        <v>13546</v>
      </c>
      <c r="M7104" t="s">
        <v>24</v>
      </c>
      <c r="N7104" t="s">
        <v>9371</v>
      </c>
      <c r="O7104" t="s">
        <v>25</v>
      </c>
      <c r="P7104" t="s">
        <v>45</v>
      </c>
      <c r="Q7104" t="s">
        <v>7647</v>
      </c>
    </row>
    <row r="7105" spans="1:17" x14ac:dyDescent="0.25">
      <c r="A7105" t="s">
        <v>13545</v>
      </c>
      <c r="B7105" t="s">
        <v>44</v>
      </c>
      <c r="C7105" t="s">
        <v>413</v>
      </c>
      <c r="D7105" t="s">
        <v>18</v>
      </c>
      <c r="E7105" t="s">
        <v>37</v>
      </c>
      <c r="F7105" s="1">
        <v>0.5</v>
      </c>
      <c r="G7105" t="s">
        <v>9791</v>
      </c>
      <c r="H7105" t="s">
        <v>7003</v>
      </c>
      <c r="I7105">
        <v>60</v>
      </c>
      <c r="J7105">
        <v>23</v>
      </c>
      <c r="K7105" s="4">
        <v>1.011011000111E+44</v>
      </c>
      <c r="L7105" t="s">
        <v>13546</v>
      </c>
      <c r="M7105" t="s">
        <v>24</v>
      </c>
      <c r="N7105" t="s">
        <v>9371</v>
      </c>
      <c r="O7105" t="s">
        <v>25</v>
      </c>
      <c r="P7105" t="s">
        <v>45</v>
      </c>
      <c r="Q7105" t="s">
        <v>7647</v>
      </c>
    </row>
    <row r="7106" spans="1:17" x14ac:dyDescent="0.25">
      <c r="A7106" t="s">
        <v>13547</v>
      </c>
      <c r="B7106" t="s">
        <v>17</v>
      </c>
      <c r="C7106">
        <v>1</v>
      </c>
      <c r="D7106" t="s">
        <v>18</v>
      </c>
      <c r="E7106" t="s">
        <v>19</v>
      </c>
      <c r="F7106" s="1">
        <v>0.5</v>
      </c>
      <c r="G7106" t="s">
        <v>9384</v>
      </c>
      <c r="H7106" t="s">
        <v>13548</v>
      </c>
      <c r="I7106">
        <v>60</v>
      </c>
      <c r="J7106">
        <v>25</v>
      </c>
      <c r="K7106" s="4">
        <v>1.1111100111111E+24</v>
      </c>
      <c r="L7106" t="s">
        <v>13549</v>
      </c>
      <c r="M7106" t="s">
        <v>24</v>
      </c>
      <c r="N7106" t="s">
        <v>9371</v>
      </c>
      <c r="O7106" t="s">
        <v>66</v>
      </c>
      <c r="P7106" t="s">
        <v>20</v>
      </c>
      <c r="Q7106" t="s">
        <v>7648</v>
      </c>
    </row>
    <row r="7107" spans="1:17" x14ac:dyDescent="0.25">
      <c r="A7107" t="s">
        <v>13547</v>
      </c>
      <c r="B7107" t="s">
        <v>28</v>
      </c>
      <c r="C7107">
        <v>1</v>
      </c>
      <c r="D7107" t="s">
        <v>18</v>
      </c>
      <c r="E7107" t="s">
        <v>29</v>
      </c>
      <c r="F7107" s="1">
        <v>0.5</v>
      </c>
      <c r="G7107" t="s">
        <v>9384</v>
      </c>
      <c r="H7107" t="s">
        <v>13550</v>
      </c>
      <c r="I7107">
        <v>60</v>
      </c>
      <c r="J7107">
        <v>25</v>
      </c>
      <c r="K7107" s="4">
        <v>1.1111100111111E+24</v>
      </c>
      <c r="L7107" t="s">
        <v>13549</v>
      </c>
      <c r="M7107" t="s">
        <v>24</v>
      </c>
      <c r="N7107" t="s">
        <v>9371</v>
      </c>
      <c r="O7107" t="s">
        <v>66</v>
      </c>
      <c r="P7107" t="s">
        <v>20</v>
      </c>
      <c r="Q7107" t="s">
        <v>7649</v>
      </c>
    </row>
    <row r="7108" spans="1:17" x14ac:dyDescent="0.25">
      <c r="A7108" t="s">
        <v>13547</v>
      </c>
      <c r="B7108" t="s">
        <v>44</v>
      </c>
      <c r="C7108">
        <v>1</v>
      </c>
      <c r="D7108" t="s">
        <v>18</v>
      </c>
      <c r="E7108" t="s">
        <v>33</v>
      </c>
      <c r="F7108" s="1">
        <v>0.41666666666666669</v>
      </c>
      <c r="G7108" t="s">
        <v>9384</v>
      </c>
      <c r="H7108" t="s">
        <v>13551</v>
      </c>
      <c r="I7108">
        <v>60</v>
      </c>
      <c r="J7108">
        <v>24</v>
      </c>
      <c r="K7108" s="4">
        <v>1.1111100111111E+24</v>
      </c>
      <c r="L7108" t="s">
        <v>13549</v>
      </c>
      <c r="M7108" t="s">
        <v>24</v>
      </c>
      <c r="N7108" t="s">
        <v>9371</v>
      </c>
      <c r="O7108" t="s">
        <v>66</v>
      </c>
      <c r="P7108" t="s">
        <v>45</v>
      </c>
      <c r="Q7108" t="s">
        <v>7650</v>
      </c>
    </row>
    <row r="7109" spans="1:17" x14ac:dyDescent="0.25">
      <c r="A7109" t="s">
        <v>13552</v>
      </c>
      <c r="B7109" t="s">
        <v>17</v>
      </c>
      <c r="C7109">
        <v>1</v>
      </c>
      <c r="D7109" t="s">
        <v>18</v>
      </c>
      <c r="E7109" t="s">
        <v>33</v>
      </c>
      <c r="F7109" s="1">
        <v>0.41666666666666669</v>
      </c>
      <c r="G7109" t="s">
        <v>9384</v>
      </c>
      <c r="H7109" t="s">
        <v>38</v>
      </c>
      <c r="I7109">
        <v>60</v>
      </c>
      <c r="J7109">
        <v>7</v>
      </c>
      <c r="K7109" s="4">
        <v>1.1111110001111099E+44</v>
      </c>
      <c r="L7109" t="s">
        <v>13553</v>
      </c>
      <c r="M7109" t="s">
        <v>24</v>
      </c>
      <c r="N7109" t="s">
        <v>9371</v>
      </c>
      <c r="O7109" t="s">
        <v>25</v>
      </c>
      <c r="P7109" t="s">
        <v>20</v>
      </c>
      <c r="Q7109" t="s">
        <v>7651</v>
      </c>
    </row>
    <row r="7110" spans="1:17" x14ac:dyDescent="0.25">
      <c r="A7110" t="s">
        <v>13552</v>
      </c>
      <c r="B7110" t="s">
        <v>28</v>
      </c>
      <c r="C7110">
        <v>1</v>
      </c>
      <c r="D7110" t="s">
        <v>18</v>
      </c>
      <c r="E7110" t="s">
        <v>42</v>
      </c>
      <c r="F7110" s="1">
        <v>0.54166666666666663</v>
      </c>
      <c r="G7110" t="s">
        <v>9384</v>
      </c>
      <c r="H7110" t="s">
        <v>38</v>
      </c>
      <c r="I7110">
        <v>60</v>
      </c>
      <c r="J7110">
        <v>7</v>
      </c>
      <c r="K7110" s="4">
        <v>1.1111110001111099E+44</v>
      </c>
      <c r="L7110" t="s">
        <v>13553</v>
      </c>
      <c r="M7110" t="s">
        <v>24</v>
      </c>
      <c r="N7110" t="s">
        <v>9371</v>
      </c>
      <c r="O7110" t="s">
        <v>25</v>
      </c>
      <c r="P7110" t="s">
        <v>20</v>
      </c>
      <c r="Q7110" t="s">
        <v>7652</v>
      </c>
    </row>
    <row r="7111" spans="1:17" x14ac:dyDescent="0.25">
      <c r="A7111" t="s">
        <v>13552</v>
      </c>
      <c r="B7111" t="s">
        <v>44</v>
      </c>
      <c r="C7111">
        <v>1</v>
      </c>
      <c r="D7111" t="s">
        <v>18</v>
      </c>
      <c r="E7111" t="s">
        <v>37</v>
      </c>
      <c r="F7111" s="1">
        <v>0.54166666666666663</v>
      </c>
      <c r="G7111" t="s">
        <v>9791</v>
      </c>
      <c r="H7111" t="s">
        <v>38</v>
      </c>
      <c r="I7111">
        <v>60</v>
      </c>
      <c r="J7111">
        <v>7</v>
      </c>
      <c r="K7111" s="4">
        <v>1.11101100011111E+44</v>
      </c>
      <c r="L7111" t="s">
        <v>13553</v>
      </c>
      <c r="M7111" t="s">
        <v>24</v>
      </c>
      <c r="N7111" t="s">
        <v>9371</v>
      </c>
      <c r="O7111" t="s">
        <v>25</v>
      </c>
      <c r="P7111" t="s">
        <v>45</v>
      </c>
      <c r="Q7111" t="s">
        <v>7653</v>
      </c>
    </row>
    <row r="7112" spans="1:17" x14ac:dyDescent="0.25">
      <c r="A7112" t="s">
        <v>13554</v>
      </c>
      <c r="B7112" t="s">
        <v>17</v>
      </c>
      <c r="C7112">
        <v>1</v>
      </c>
      <c r="D7112" t="s">
        <v>18</v>
      </c>
      <c r="E7112" t="s">
        <v>19</v>
      </c>
      <c r="F7112" s="1">
        <v>0.58333333333333337</v>
      </c>
      <c r="G7112" t="s">
        <v>9176</v>
      </c>
      <c r="H7112" t="s">
        <v>415</v>
      </c>
      <c r="I7112">
        <v>60</v>
      </c>
      <c r="J7112">
        <v>8</v>
      </c>
      <c r="K7112" s="4">
        <v>1.1111100111111E+24</v>
      </c>
      <c r="L7112" t="s">
        <v>38</v>
      </c>
      <c r="M7112" t="s">
        <v>24</v>
      </c>
      <c r="N7112" t="s">
        <v>9371</v>
      </c>
      <c r="O7112" t="s">
        <v>66</v>
      </c>
      <c r="P7112" t="s">
        <v>20</v>
      </c>
      <c r="Q7112" t="s">
        <v>7654</v>
      </c>
    </row>
    <row r="7113" spans="1:17" x14ac:dyDescent="0.25">
      <c r="A7113" t="s">
        <v>13554</v>
      </c>
      <c r="B7113" t="s">
        <v>28</v>
      </c>
      <c r="C7113">
        <v>1</v>
      </c>
      <c r="D7113" t="s">
        <v>18</v>
      </c>
      <c r="E7113" t="s">
        <v>33</v>
      </c>
      <c r="F7113" s="1">
        <v>0.58333333333333337</v>
      </c>
      <c r="G7113" t="s">
        <v>9226</v>
      </c>
      <c r="H7113" t="s">
        <v>415</v>
      </c>
      <c r="I7113">
        <v>60</v>
      </c>
      <c r="J7113">
        <v>9</v>
      </c>
      <c r="K7113" s="4">
        <v>1.1111100111111E+24</v>
      </c>
      <c r="L7113" t="s">
        <v>38</v>
      </c>
      <c r="M7113" t="s">
        <v>24</v>
      </c>
      <c r="N7113" t="s">
        <v>9371</v>
      </c>
      <c r="O7113" t="s">
        <v>66</v>
      </c>
      <c r="P7113" t="s">
        <v>20</v>
      </c>
      <c r="Q7113" t="s">
        <v>7655</v>
      </c>
    </row>
    <row r="7114" spans="1:17" x14ac:dyDescent="0.25">
      <c r="A7114" t="s">
        <v>13554</v>
      </c>
      <c r="B7114" t="s">
        <v>32</v>
      </c>
      <c r="C7114">
        <v>1</v>
      </c>
      <c r="D7114" t="s">
        <v>18</v>
      </c>
      <c r="E7114" t="s">
        <v>37</v>
      </c>
      <c r="F7114" s="1">
        <v>0.375</v>
      </c>
      <c r="G7114" t="s">
        <v>9217</v>
      </c>
      <c r="H7114" t="s">
        <v>415</v>
      </c>
      <c r="I7114">
        <v>60</v>
      </c>
      <c r="J7114">
        <v>9</v>
      </c>
      <c r="K7114" s="4">
        <v>1.1111100111111E+24</v>
      </c>
      <c r="L7114" t="s">
        <v>38</v>
      </c>
      <c r="M7114" t="s">
        <v>24</v>
      </c>
      <c r="N7114" t="s">
        <v>9371</v>
      </c>
      <c r="O7114" t="s">
        <v>66</v>
      </c>
      <c r="P7114" t="s">
        <v>20</v>
      </c>
      <c r="Q7114" t="s">
        <v>7656</v>
      </c>
    </row>
    <row r="7115" spans="1:17" x14ac:dyDescent="0.25">
      <c r="A7115" t="s">
        <v>13555</v>
      </c>
      <c r="B7115" t="s">
        <v>405</v>
      </c>
      <c r="C7115">
        <v>1</v>
      </c>
      <c r="D7115" t="s">
        <v>18</v>
      </c>
      <c r="E7115" t="s">
        <v>42</v>
      </c>
      <c r="F7115" s="1">
        <v>0.58333333333333337</v>
      </c>
      <c r="G7115" t="s">
        <v>9389</v>
      </c>
      <c r="H7115" t="s">
        <v>9390</v>
      </c>
      <c r="I7115">
        <v>180</v>
      </c>
      <c r="J7115">
        <v>16</v>
      </c>
      <c r="K7115" s="4">
        <v>1.1111100111111E+24</v>
      </c>
      <c r="L7115" t="s">
        <v>9391</v>
      </c>
      <c r="M7115" t="s">
        <v>24</v>
      </c>
      <c r="N7115" t="s">
        <v>9371</v>
      </c>
      <c r="O7115" t="s">
        <v>66</v>
      </c>
      <c r="P7115" t="s">
        <v>395</v>
      </c>
      <c r="Q7115" t="s">
        <v>7657</v>
      </c>
    </row>
    <row r="7116" spans="1:17" x14ac:dyDescent="0.25">
      <c r="A7116" t="s">
        <v>13555</v>
      </c>
      <c r="B7116" t="s">
        <v>418</v>
      </c>
      <c r="C7116">
        <v>1</v>
      </c>
      <c r="D7116" t="s">
        <v>18</v>
      </c>
      <c r="E7116" t="s">
        <v>29</v>
      </c>
      <c r="F7116" s="1">
        <v>0.54166666666666663</v>
      </c>
      <c r="G7116" t="s">
        <v>9389</v>
      </c>
      <c r="H7116" t="s">
        <v>9392</v>
      </c>
      <c r="I7116">
        <v>180</v>
      </c>
      <c r="J7116">
        <v>16</v>
      </c>
      <c r="K7116" s="4">
        <v>1.1111100111111E+24</v>
      </c>
      <c r="L7116" t="s">
        <v>9391</v>
      </c>
      <c r="M7116" t="s">
        <v>24</v>
      </c>
      <c r="N7116" t="s">
        <v>9371</v>
      </c>
      <c r="O7116" t="s">
        <v>66</v>
      </c>
      <c r="P7116" t="s">
        <v>395</v>
      </c>
      <c r="Q7116" t="s">
        <v>7658</v>
      </c>
    </row>
    <row r="7117" spans="1:17" x14ac:dyDescent="0.25">
      <c r="A7117" t="s">
        <v>13556</v>
      </c>
      <c r="B7117" t="s">
        <v>17</v>
      </c>
      <c r="C7117">
        <v>1</v>
      </c>
      <c r="D7117" t="s">
        <v>18</v>
      </c>
      <c r="E7117" t="s">
        <v>29</v>
      </c>
      <c r="F7117" s="1">
        <v>0.45833333333333331</v>
      </c>
      <c r="G7117" t="s">
        <v>13158</v>
      </c>
      <c r="H7117" t="s">
        <v>7003</v>
      </c>
      <c r="I7117">
        <v>120</v>
      </c>
      <c r="J7117">
        <v>0</v>
      </c>
      <c r="K7117" s="4">
        <v>1.1111010001111099E+44</v>
      </c>
      <c r="L7117" t="s">
        <v>38</v>
      </c>
      <c r="M7117" t="s">
        <v>24</v>
      </c>
      <c r="N7117" t="s">
        <v>9371</v>
      </c>
      <c r="O7117" t="s">
        <v>25</v>
      </c>
      <c r="P7117" t="s">
        <v>20</v>
      </c>
      <c r="Q7117" t="s">
        <v>7659</v>
      </c>
    </row>
    <row r="7118" spans="1:17" x14ac:dyDescent="0.25">
      <c r="A7118" t="s">
        <v>13557</v>
      </c>
      <c r="B7118" t="s">
        <v>17</v>
      </c>
      <c r="C7118">
        <v>1</v>
      </c>
      <c r="D7118" t="s">
        <v>18</v>
      </c>
      <c r="E7118" t="s">
        <v>29</v>
      </c>
      <c r="F7118" s="1">
        <v>0.45833333333333331</v>
      </c>
      <c r="G7118" t="s">
        <v>13158</v>
      </c>
      <c r="H7118" t="s">
        <v>7003</v>
      </c>
      <c r="I7118">
        <v>120</v>
      </c>
      <c r="J7118">
        <v>2</v>
      </c>
      <c r="K7118" s="4">
        <v>1.1111010001111099E+44</v>
      </c>
      <c r="L7118" t="s">
        <v>38</v>
      </c>
      <c r="M7118" t="s">
        <v>24</v>
      </c>
      <c r="N7118" t="s">
        <v>9371</v>
      </c>
      <c r="O7118" t="s">
        <v>331</v>
      </c>
      <c r="P7118" t="s">
        <v>20</v>
      </c>
      <c r="Q7118" t="s">
        <v>7660</v>
      </c>
    </row>
    <row r="7119" spans="1:17" x14ac:dyDescent="0.25">
      <c r="A7119" t="s">
        <v>13558</v>
      </c>
      <c r="B7119" t="s">
        <v>17</v>
      </c>
      <c r="C7119">
        <v>1</v>
      </c>
      <c r="D7119" t="s">
        <v>18</v>
      </c>
      <c r="E7119" t="s">
        <v>19</v>
      </c>
      <c r="F7119" s="1">
        <v>0.5</v>
      </c>
      <c r="G7119" t="s">
        <v>9384</v>
      </c>
      <c r="H7119" t="s">
        <v>416</v>
      </c>
      <c r="I7119">
        <v>60</v>
      </c>
      <c r="J7119">
        <v>5</v>
      </c>
      <c r="K7119" s="4">
        <v>1.1111010001111099E+44</v>
      </c>
      <c r="L7119" t="s">
        <v>13559</v>
      </c>
      <c r="M7119" t="s">
        <v>24</v>
      </c>
      <c r="N7119" t="s">
        <v>9371</v>
      </c>
      <c r="O7119" t="s">
        <v>25</v>
      </c>
      <c r="P7119" t="s">
        <v>20</v>
      </c>
      <c r="Q7119" t="s">
        <v>7661</v>
      </c>
    </row>
    <row r="7120" spans="1:17" x14ac:dyDescent="0.25">
      <c r="A7120" t="s">
        <v>13558</v>
      </c>
      <c r="B7120" t="s">
        <v>28</v>
      </c>
      <c r="C7120">
        <v>1</v>
      </c>
      <c r="D7120" t="s">
        <v>18</v>
      </c>
      <c r="E7120" t="s">
        <v>42</v>
      </c>
      <c r="F7120" s="1">
        <v>0.375</v>
      </c>
      <c r="G7120" t="s">
        <v>9384</v>
      </c>
      <c r="H7120" t="s">
        <v>416</v>
      </c>
      <c r="I7120">
        <v>60</v>
      </c>
      <c r="J7120">
        <v>5</v>
      </c>
      <c r="K7120" s="4">
        <v>1.1111110001111099E+44</v>
      </c>
      <c r="L7120" t="s">
        <v>13559</v>
      </c>
      <c r="M7120" t="s">
        <v>24</v>
      </c>
      <c r="N7120" t="s">
        <v>9371</v>
      </c>
      <c r="O7120" t="s">
        <v>25</v>
      </c>
      <c r="P7120" t="s">
        <v>20</v>
      </c>
      <c r="Q7120" t="s">
        <v>7662</v>
      </c>
    </row>
    <row r="7121" spans="1:17" x14ac:dyDescent="0.25">
      <c r="A7121" t="s">
        <v>13558</v>
      </c>
      <c r="B7121" t="s">
        <v>44</v>
      </c>
      <c r="C7121">
        <v>1</v>
      </c>
      <c r="D7121" t="s">
        <v>18</v>
      </c>
      <c r="E7121" t="s">
        <v>37</v>
      </c>
      <c r="F7121" s="1">
        <v>0.58333333333333337</v>
      </c>
      <c r="G7121" t="s">
        <v>9170</v>
      </c>
      <c r="H7121" t="s">
        <v>416</v>
      </c>
      <c r="I7121">
        <v>60</v>
      </c>
      <c r="J7121">
        <v>5</v>
      </c>
      <c r="K7121" s="4">
        <v>1.11101100011111E+44</v>
      </c>
      <c r="L7121" t="s">
        <v>13559</v>
      </c>
      <c r="M7121" t="s">
        <v>24</v>
      </c>
      <c r="N7121" t="s">
        <v>9371</v>
      </c>
      <c r="O7121" t="s">
        <v>25</v>
      </c>
      <c r="P7121" t="s">
        <v>45</v>
      </c>
      <c r="Q7121" t="s">
        <v>7663</v>
      </c>
    </row>
    <row r="7122" spans="1:17" x14ac:dyDescent="0.25">
      <c r="A7122" t="s">
        <v>13560</v>
      </c>
      <c r="B7122" t="s">
        <v>17</v>
      </c>
      <c r="C7122">
        <v>1</v>
      </c>
      <c r="D7122" t="s">
        <v>18</v>
      </c>
      <c r="E7122" t="s">
        <v>29</v>
      </c>
      <c r="F7122" s="1">
        <v>0.58333333333333337</v>
      </c>
      <c r="G7122" t="s">
        <v>10743</v>
      </c>
      <c r="H7122" t="s">
        <v>7465</v>
      </c>
      <c r="I7122">
        <v>60</v>
      </c>
      <c r="J7122">
        <v>6</v>
      </c>
      <c r="K7122" s="4">
        <v>1.1111010001111099E+44</v>
      </c>
      <c r="L7122" t="s">
        <v>13561</v>
      </c>
      <c r="M7122" t="s">
        <v>24</v>
      </c>
      <c r="N7122" t="s">
        <v>9371</v>
      </c>
      <c r="O7122" t="s">
        <v>25</v>
      </c>
      <c r="P7122" t="s">
        <v>20</v>
      </c>
      <c r="Q7122" t="s">
        <v>7664</v>
      </c>
    </row>
    <row r="7123" spans="1:17" x14ac:dyDescent="0.25">
      <c r="A7123" t="s">
        <v>13560</v>
      </c>
      <c r="B7123" t="s">
        <v>28</v>
      </c>
      <c r="C7123">
        <v>1</v>
      </c>
      <c r="D7123" t="s">
        <v>18</v>
      </c>
      <c r="E7123" t="s">
        <v>42</v>
      </c>
      <c r="F7123" s="1">
        <v>0.5</v>
      </c>
      <c r="G7123" t="s">
        <v>9384</v>
      </c>
      <c r="H7123" t="s">
        <v>7465</v>
      </c>
      <c r="I7123">
        <v>60</v>
      </c>
      <c r="J7123">
        <v>6</v>
      </c>
      <c r="K7123" s="4">
        <v>1.1111110001111099E+44</v>
      </c>
      <c r="L7123" t="s">
        <v>13561</v>
      </c>
      <c r="M7123" t="s">
        <v>24</v>
      </c>
      <c r="N7123" t="s">
        <v>9371</v>
      </c>
      <c r="O7123" t="s">
        <v>25</v>
      </c>
      <c r="P7123" t="s">
        <v>20</v>
      </c>
      <c r="Q7123" t="s">
        <v>7665</v>
      </c>
    </row>
    <row r="7124" spans="1:17" x14ac:dyDescent="0.25">
      <c r="A7124" t="s">
        <v>13560</v>
      </c>
      <c r="B7124" t="s">
        <v>44</v>
      </c>
      <c r="C7124">
        <v>1</v>
      </c>
      <c r="D7124" t="s">
        <v>18</v>
      </c>
      <c r="E7124" t="s">
        <v>19</v>
      </c>
      <c r="F7124" s="1">
        <v>0.625</v>
      </c>
      <c r="G7124" t="s">
        <v>9384</v>
      </c>
      <c r="H7124" t="s">
        <v>7465</v>
      </c>
      <c r="I7124">
        <v>60</v>
      </c>
      <c r="J7124">
        <v>6</v>
      </c>
      <c r="K7124" s="4">
        <v>1.1110100011111E+43</v>
      </c>
      <c r="L7124" t="s">
        <v>13561</v>
      </c>
      <c r="M7124" t="s">
        <v>24</v>
      </c>
      <c r="N7124" t="s">
        <v>9371</v>
      </c>
      <c r="O7124" t="s">
        <v>25</v>
      </c>
      <c r="P7124" t="s">
        <v>45</v>
      </c>
      <c r="Q7124" t="s">
        <v>7666</v>
      </c>
    </row>
    <row r="7125" spans="1:17" x14ac:dyDescent="0.25">
      <c r="A7125" t="s">
        <v>13562</v>
      </c>
      <c r="B7125" t="s">
        <v>17</v>
      </c>
      <c r="C7125">
        <v>1</v>
      </c>
      <c r="D7125" t="s">
        <v>18</v>
      </c>
      <c r="E7125" t="s">
        <v>19</v>
      </c>
      <c r="F7125" s="1">
        <v>0.45833333333333331</v>
      </c>
      <c r="G7125" t="s">
        <v>9384</v>
      </c>
      <c r="H7125" t="s">
        <v>7619</v>
      </c>
      <c r="I7125">
        <v>60</v>
      </c>
      <c r="J7125">
        <v>3</v>
      </c>
      <c r="K7125" s="4">
        <v>1.111100111111E+23</v>
      </c>
      <c r="L7125" t="s">
        <v>13563</v>
      </c>
      <c r="M7125" t="s">
        <v>24</v>
      </c>
      <c r="N7125" t="s">
        <v>9371</v>
      </c>
      <c r="O7125" t="s">
        <v>66</v>
      </c>
      <c r="P7125" t="s">
        <v>20</v>
      </c>
      <c r="Q7125" t="s">
        <v>7667</v>
      </c>
    </row>
    <row r="7126" spans="1:17" x14ac:dyDescent="0.25">
      <c r="A7126" t="s">
        <v>13562</v>
      </c>
      <c r="B7126" t="s">
        <v>28</v>
      </c>
      <c r="C7126">
        <v>1</v>
      </c>
      <c r="D7126" t="s">
        <v>18</v>
      </c>
      <c r="E7126" t="s">
        <v>29</v>
      </c>
      <c r="F7126" s="1">
        <v>0.45833333333333331</v>
      </c>
      <c r="G7126" t="s">
        <v>9384</v>
      </c>
      <c r="H7126" t="s">
        <v>7619</v>
      </c>
      <c r="I7126">
        <v>60</v>
      </c>
      <c r="J7126">
        <v>3</v>
      </c>
      <c r="K7126" s="4">
        <v>1.111100111111E+23</v>
      </c>
      <c r="L7126" t="s">
        <v>13563</v>
      </c>
      <c r="M7126" t="s">
        <v>24</v>
      </c>
      <c r="N7126" t="s">
        <v>9371</v>
      </c>
      <c r="O7126" t="s">
        <v>66</v>
      </c>
      <c r="P7126" t="s">
        <v>20</v>
      </c>
      <c r="Q7126" t="s">
        <v>7668</v>
      </c>
    </row>
    <row r="7127" spans="1:17" x14ac:dyDescent="0.25">
      <c r="A7127" t="s">
        <v>13562</v>
      </c>
      <c r="B7127" t="s">
        <v>44</v>
      </c>
      <c r="C7127">
        <v>1</v>
      </c>
      <c r="D7127" t="s">
        <v>18</v>
      </c>
      <c r="E7127" t="s">
        <v>33</v>
      </c>
      <c r="F7127" s="1">
        <v>0.45833333333333331</v>
      </c>
      <c r="G7127" t="s">
        <v>9384</v>
      </c>
      <c r="H7127" t="s">
        <v>7619</v>
      </c>
      <c r="I7127">
        <v>60</v>
      </c>
      <c r="J7127">
        <v>3</v>
      </c>
      <c r="K7127" s="4">
        <v>1.111100111111E+23</v>
      </c>
      <c r="L7127" t="s">
        <v>13563</v>
      </c>
      <c r="M7127" t="s">
        <v>24</v>
      </c>
      <c r="N7127" t="s">
        <v>9371</v>
      </c>
      <c r="O7127" t="s">
        <v>66</v>
      </c>
      <c r="P7127" t="s">
        <v>45</v>
      </c>
      <c r="Q7127" t="s">
        <v>7669</v>
      </c>
    </row>
    <row r="7128" spans="1:17" x14ac:dyDescent="0.25">
      <c r="A7128" t="s">
        <v>13564</v>
      </c>
      <c r="B7128" t="s">
        <v>28</v>
      </c>
      <c r="C7128">
        <v>1</v>
      </c>
      <c r="D7128" t="s">
        <v>18</v>
      </c>
      <c r="E7128" t="s">
        <v>42</v>
      </c>
      <c r="F7128" s="1">
        <v>0.58333333333333337</v>
      </c>
      <c r="G7128" t="s">
        <v>9384</v>
      </c>
      <c r="H7128" t="s">
        <v>420</v>
      </c>
      <c r="I7128">
        <v>60</v>
      </c>
      <c r="J7128">
        <v>3</v>
      </c>
      <c r="K7128" s="4">
        <v>1.1111110001111099E+44</v>
      </c>
      <c r="L7128" t="s">
        <v>13565</v>
      </c>
      <c r="M7128" t="s">
        <v>24</v>
      </c>
      <c r="N7128" t="s">
        <v>9371</v>
      </c>
      <c r="O7128" t="s">
        <v>331</v>
      </c>
      <c r="P7128" t="s">
        <v>20</v>
      </c>
      <c r="Q7128" t="s">
        <v>7670</v>
      </c>
    </row>
    <row r="7129" spans="1:17" x14ac:dyDescent="0.25">
      <c r="A7129" t="s">
        <v>13564</v>
      </c>
      <c r="B7129" t="s">
        <v>44</v>
      </c>
      <c r="C7129">
        <v>1</v>
      </c>
      <c r="D7129" t="s">
        <v>18</v>
      </c>
      <c r="E7129" t="s">
        <v>42</v>
      </c>
      <c r="F7129" s="1">
        <v>0.625</v>
      </c>
      <c r="G7129" t="s">
        <v>9384</v>
      </c>
      <c r="H7129" t="s">
        <v>420</v>
      </c>
      <c r="I7129">
        <v>60</v>
      </c>
      <c r="J7129">
        <v>3</v>
      </c>
      <c r="K7129" s="4">
        <v>1.1111110001111099E+44</v>
      </c>
      <c r="L7129" t="s">
        <v>13565</v>
      </c>
      <c r="M7129" t="s">
        <v>24</v>
      </c>
      <c r="N7129" t="s">
        <v>9371</v>
      </c>
      <c r="O7129" t="s">
        <v>331</v>
      </c>
      <c r="P7129" t="s">
        <v>45</v>
      </c>
      <c r="Q7129" t="s">
        <v>7671</v>
      </c>
    </row>
    <row r="7130" spans="1:17" x14ac:dyDescent="0.25">
      <c r="A7130" t="s">
        <v>13566</v>
      </c>
      <c r="B7130" t="s">
        <v>17</v>
      </c>
      <c r="C7130">
        <v>1</v>
      </c>
      <c r="D7130" t="s">
        <v>18</v>
      </c>
      <c r="E7130" t="s">
        <v>19</v>
      </c>
      <c r="F7130" s="1">
        <v>0.58333333333333337</v>
      </c>
      <c r="G7130" t="s">
        <v>9176</v>
      </c>
      <c r="H7130" t="s">
        <v>415</v>
      </c>
      <c r="I7130">
        <v>60</v>
      </c>
      <c r="J7130">
        <v>3</v>
      </c>
      <c r="K7130" s="4">
        <v>1.1111100111111E+24</v>
      </c>
      <c r="L7130" t="s">
        <v>38</v>
      </c>
      <c r="M7130" t="s">
        <v>24</v>
      </c>
      <c r="N7130" t="s">
        <v>9371</v>
      </c>
      <c r="O7130" t="s">
        <v>66</v>
      </c>
      <c r="P7130" t="s">
        <v>20</v>
      </c>
      <c r="Q7130" t="s">
        <v>7672</v>
      </c>
    </row>
    <row r="7131" spans="1:17" x14ac:dyDescent="0.25">
      <c r="A7131" t="s">
        <v>13566</v>
      </c>
      <c r="B7131" t="s">
        <v>28</v>
      </c>
      <c r="C7131">
        <v>1</v>
      </c>
      <c r="D7131" t="s">
        <v>18</v>
      </c>
      <c r="E7131" t="s">
        <v>33</v>
      </c>
      <c r="F7131" s="1">
        <v>0.58333333333333337</v>
      </c>
      <c r="G7131" t="s">
        <v>9226</v>
      </c>
      <c r="H7131" t="s">
        <v>415</v>
      </c>
      <c r="I7131">
        <v>60</v>
      </c>
      <c r="J7131">
        <v>3</v>
      </c>
      <c r="K7131" s="4">
        <v>1.1111100111111E+24</v>
      </c>
      <c r="L7131" t="s">
        <v>38</v>
      </c>
      <c r="M7131" t="s">
        <v>24</v>
      </c>
      <c r="N7131" t="s">
        <v>9371</v>
      </c>
      <c r="O7131" t="s">
        <v>66</v>
      </c>
      <c r="P7131" t="s">
        <v>20</v>
      </c>
      <c r="Q7131" t="s">
        <v>7673</v>
      </c>
    </row>
    <row r="7132" spans="1:17" x14ac:dyDescent="0.25">
      <c r="A7132" t="s">
        <v>13566</v>
      </c>
      <c r="B7132" t="s">
        <v>32</v>
      </c>
      <c r="C7132">
        <v>1</v>
      </c>
      <c r="D7132" t="s">
        <v>18</v>
      </c>
      <c r="E7132" t="s">
        <v>37</v>
      </c>
      <c r="F7132" s="1">
        <v>0.375</v>
      </c>
      <c r="G7132" t="s">
        <v>9217</v>
      </c>
      <c r="H7132" t="s">
        <v>415</v>
      </c>
      <c r="I7132">
        <v>60</v>
      </c>
      <c r="J7132">
        <v>3</v>
      </c>
      <c r="K7132" s="4">
        <v>1.1111100111111E+24</v>
      </c>
      <c r="L7132" t="s">
        <v>38</v>
      </c>
      <c r="M7132" t="s">
        <v>24</v>
      </c>
      <c r="N7132" t="s">
        <v>9371</v>
      </c>
      <c r="O7132" t="s">
        <v>66</v>
      </c>
      <c r="P7132" t="s">
        <v>20</v>
      </c>
      <c r="Q7132" t="s">
        <v>7674</v>
      </c>
    </row>
    <row r="7133" spans="1:17" x14ac:dyDescent="0.25">
      <c r="A7133" t="s">
        <v>13567</v>
      </c>
      <c r="B7133" t="s">
        <v>17</v>
      </c>
      <c r="C7133">
        <v>1</v>
      </c>
      <c r="D7133" t="s">
        <v>18</v>
      </c>
      <c r="E7133" t="s">
        <v>42</v>
      </c>
      <c r="F7133" s="1">
        <v>0.45833333333333331</v>
      </c>
      <c r="G7133" t="s">
        <v>9384</v>
      </c>
      <c r="H7133" t="s">
        <v>7579</v>
      </c>
      <c r="I7133">
        <v>60</v>
      </c>
      <c r="J7133">
        <v>3</v>
      </c>
      <c r="K7133" s="4">
        <v>1.1111110001111099E+44</v>
      </c>
      <c r="L7133" t="s">
        <v>38</v>
      </c>
      <c r="M7133" t="s">
        <v>24</v>
      </c>
      <c r="N7133" t="s">
        <v>9371</v>
      </c>
      <c r="O7133" t="s">
        <v>25</v>
      </c>
      <c r="P7133" t="s">
        <v>20</v>
      </c>
      <c r="Q7133" t="s">
        <v>7675</v>
      </c>
    </row>
    <row r="7134" spans="1:17" x14ac:dyDescent="0.25">
      <c r="A7134" t="s">
        <v>13567</v>
      </c>
      <c r="B7134" t="s">
        <v>28</v>
      </c>
      <c r="C7134">
        <v>1</v>
      </c>
      <c r="D7134" t="s">
        <v>18</v>
      </c>
      <c r="E7134" t="s">
        <v>29</v>
      </c>
      <c r="F7134" s="1">
        <v>0.58333333333333337</v>
      </c>
      <c r="G7134" t="s">
        <v>9384</v>
      </c>
      <c r="H7134" t="s">
        <v>7579</v>
      </c>
      <c r="I7134">
        <v>60</v>
      </c>
      <c r="J7134">
        <v>3</v>
      </c>
      <c r="K7134" s="4">
        <v>1.1111010001111099E+44</v>
      </c>
      <c r="L7134" t="s">
        <v>38</v>
      </c>
      <c r="M7134" t="s">
        <v>24</v>
      </c>
      <c r="N7134" t="s">
        <v>9371</v>
      </c>
      <c r="O7134" t="s">
        <v>25</v>
      </c>
      <c r="P7134" t="s">
        <v>20</v>
      </c>
      <c r="Q7134" t="s">
        <v>7676</v>
      </c>
    </row>
    <row r="7135" spans="1:17" x14ac:dyDescent="0.25">
      <c r="A7135" t="s">
        <v>13567</v>
      </c>
      <c r="B7135" t="s">
        <v>44</v>
      </c>
      <c r="C7135">
        <v>1</v>
      </c>
      <c r="D7135" t="s">
        <v>18</v>
      </c>
      <c r="E7135" t="s">
        <v>29</v>
      </c>
      <c r="F7135" s="1">
        <v>0.375</v>
      </c>
      <c r="G7135" t="s">
        <v>9384</v>
      </c>
      <c r="H7135" t="s">
        <v>7579</v>
      </c>
      <c r="I7135">
        <v>60</v>
      </c>
      <c r="J7135">
        <v>3</v>
      </c>
      <c r="K7135" s="4">
        <v>1.1111010001111099E+44</v>
      </c>
      <c r="L7135" t="s">
        <v>38</v>
      </c>
      <c r="M7135" t="s">
        <v>24</v>
      </c>
      <c r="N7135" t="s">
        <v>9371</v>
      </c>
      <c r="O7135" t="s">
        <v>25</v>
      </c>
      <c r="P7135" t="s">
        <v>45</v>
      </c>
      <c r="Q7135" t="s">
        <v>7677</v>
      </c>
    </row>
    <row r="7136" spans="1:17" x14ac:dyDescent="0.25">
      <c r="A7136" t="s">
        <v>13568</v>
      </c>
      <c r="B7136" t="s">
        <v>17</v>
      </c>
      <c r="C7136">
        <v>1</v>
      </c>
      <c r="D7136" t="s">
        <v>18</v>
      </c>
      <c r="E7136" t="s">
        <v>19</v>
      </c>
      <c r="F7136" s="1">
        <v>0.54166666666666663</v>
      </c>
      <c r="G7136" t="s">
        <v>9384</v>
      </c>
      <c r="H7136" t="s">
        <v>7003</v>
      </c>
      <c r="I7136">
        <v>60</v>
      </c>
      <c r="J7136">
        <v>1</v>
      </c>
      <c r="K7136" s="4">
        <v>1.01110100011111E+44</v>
      </c>
      <c r="L7136" t="s">
        <v>13546</v>
      </c>
      <c r="M7136" t="s">
        <v>24</v>
      </c>
      <c r="N7136" t="s">
        <v>9371</v>
      </c>
      <c r="O7136" t="s">
        <v>25</v>
      </c>
      <c r="P7136" t="s">
        <v>20</v>
      </c>
      <c r="Q7136" t="s">
        <v>7678</v>
      </c>
    </row>
    <row r="7137" spans="1:17" x14ac:dyDescent="0.25">
      <c r="A7137" t="s">
        <v>13568</v>
      </c>
      <c r="B7137" t="s">
        <v>28</v>
      </c>
      <c r="C7137">
        <v>1</v>
      </c>
      <c r="D7137" t="s">
        <v>18</v>
      </c>
      <c r="E7137" t="s">
        <v>33</v>
      </c>
      <c r="F7137" s="1">
        <v>0.54166666666666663</v>
      </c>
      <c r="G7137" t="s">
        <v>9384</v>
      </c>
      <c r="H7137" t="s">
        <v>7003</v>
      </c>
      <c r="I7137">
        <v>60</v>
      </c>
      <c r="J7137">
        <v>1</v>
      </c>
      <c r="K7137" s="4">
        <v>1.01111100011111E+44</v>
      </c>
      <c r="L7137" t="s">
        <v>13546</v>
      </c>
      <c r="M7137" t="s">
        <v>24</v>
      </c>
      <c r="N7137" t="s">
        <v>9371</v>
      </c>
      <c r="O7137" t="s">
        <v>25</v>
      </c>
      <c r="P7137" t="s">
        <v>20</v>
      </c>
      <c r="Q7137" t="s">
        <v>7679</v>
      </c>
    </row>
    <row r="7138" spans="1:17" x14ac:dyDescent="0.25">
      <c r="A7138" t="s">
        <v>13568</v>
      </c>
      <c r="B7138" t="s">
        <v>32</v>
      </c>
      <c r="C7138">
        <v>1</v>
      </c>
      <c r="D7138" t="s">
        <v>18</v>
      </c>
      <c r="E7138" t="s">
        <v>37</v>
      </c>
      <c r="F7138" s="1">
        <v>0.375</v>
      </c>
      <c r="G7138" t="s">
        <v>9384</v>
      </c>
      <c r="H7138" t="s">
        <v>7003</v>
      </c>
      <c r="I7138">
        <v>60</v>
      </c>
      <c r="J7138">
        <v>1</v>
      </c>
      <c r="K7138" s="4">
        <v>1.0110100000110001E+44</v>
      </c>
      <c r="L7138" t="s">
        <v>38</v>
      </c>
      <c r="M7138" t="s">
        <v>24</v>
      </c>
      <c r="N7138" t="s">
        <v>9371</v>
      </c>
      <c r="O7138" t="s">
        <v>25</v>
      </c>
      <c r="P7138" t="s">
        <v>20</v>
      </c>
      <c r="Q7138" t="s">
        <v>7680</v>
      </c>
    </row>
    <row r="7139" spans="1:17" x14ac:dyDescent="0.25">
      <c r="A7139" t="s">
        <v>13568</v>
      </c>
      <c r="B7139" t="s">
        <v>44</v>
      </c>
      <c r="C7139" t="s">
        <v>411</v>
      </c>
      <c r="D7139" t="s">
        <v>18</v>
      </c>
      <c r="E7139" t="s">
        <v>37</v>
      </c>
      <c r="F7139" s="1">
        <v>0.375</v>
      </c>
      <c r="G7139" t="s">
        <v>9384</v>
      </c>
      <c r="H7139" t="s">
        <v>7003</v>
      </c>
      <c r="I7139">
        <v>60</v>
      </c>
      <c r="J7139">
        <v>1</v>
      </c>
      <c r="K7139" s="4">
        <v>1.1000000000000001E+31</v>
      </c>
      <c r="L7139" t="s">
        <v>13546</v>
      </c>
      <c r="M7139" t="s">
        <v>24</v>
      </c>
      <c r="N7139" t="s">
        <v>9371</v>
      </c>
      <c r="O7139" t="s">
        <v>25</v>
      </c>
      <c r="P7139" t="s">
        <v>45</v>
      </c>
      <c r="Q7139" t="s">
        <v>7681</v>
      </c>
    </row>
    <row r="7140" spans="1:17" x14ac:dyDescent="0.25">
      <c r="A7140" t="s">
        <v>13568</v>
      </c>
      <c r="B7140" t="s">
        <v>44</v>
      </c>
      <c r="C7140" t="s">
        <v>413</v>
      </c>
      <c r="D7140" t="s">
        <v>18</v>
      </c>
      <c r="E7140" t="s">
        <v>37</v>
      </c>
      <c r="F7140" s="1">
        <v>0.5</v>
      </c>
      <c r="G7140" t="s">
        <v>9791</v>
      </c>
      <c r="H7140" t="s">
        <v>7003</v>
      </c>
      <c r="I7140">
        <v>60</v>
      </c>
      <c r="J7140">
        <v>1</v>
      </c>
      <c r="K7140" s="4">
        <v>1.011011000111E+44</v>
      </c>
      <c r="L7140" t="s">
        <v>13546</v>
      </c>
      <c r="M7140" t="s">
        <v>24</v>
      </c>
      <c r="N7140" t="s">
        <v>9371</v>
      </c>
      <c r="O7140" t="s">
        <v>25</v>
      </c>
      <c r="P7140" t="s">
        <v>45</v>
      </c>
      <c r="Q7140" t="s">
        <v>7681</v>
      </c>
    </row>
    <row r="7141" spans="1:17" x14ac:dyDescent="0.25">
      <c r="A7141" t="s">
        <v>13569</v>
      </c>
      <c r="B7141" t="s">
        <v>17</v>
      </c>
      <c r="C7141">
        <v>1</v>
      </c>
      <c r="D7141" t="s">
        <v>18</v>
      </c>
      <c r="E7141" t="s">
        <v>19</v>
      </c>
      <c r="F7141" s="1">
        <v>0.5</v>
      </c>
      <c r="G7141" t="s">
        <v>9384</v>
      </c>
      <c r="H7141" t="s">
        <v>13548</v>
      </c>
      <c r="I7141">
        <v>60</v>
      </c>
      <c r="J7141">
        <v>1</v>
      </c>
      <c r="K7141" s="4">
        <v>1.1111100111111E+24</v>
      </c>
      <c r="L7141" t="s">
        <v>13549</v>
      </c>
      <c r="M7141" t="s">
        <v>24</v>
      </c>
      <c r="N7141" t="s">
        <v>9371</v>
      </c>
      <c r="O7141" t="s">
        <v>66</v>
      </c>
      <c r="P7141" t="s">
        <v>20</v>
      </c>
      <c r="Q7141" t="s">
        <v>7682</v>
      </c>
    </row>
    <row r="7142" spans="1:17" x14ac:dyDescent="0.25">
      <c r="A7142" t="s">
        <v>13569</v>
      </c>
      <c r="B7142" t="s">
        <v>28</v>
      </c>
      <c r="C7142">
        <v>1</v>
      </c>
      <c r="D7142" t="s">
        <v>18</v>
      </c>
      <c r="E7142" t="s">
        <v>29</v>
      </c>
      <c r="F7142" s="1">
        <v>0.5</v>
      </c>
      <c r="G7142" t="s">
        <v>9384</v>
      </c>
      <c r="H7142" t="s">
        <v>13550</v>
      </c>
      <c r="I7142">
        <v>60</v>
      </c>
      <c r="J7142">
        <v>1</v>
      </c>
      <c r="K7142" s="4">
        <v>1.1111100111111E+24</v>
      </c>
      <c r="L7142" t="s">
        <v>13549</v>
      </c>
      <c r="M7142" t="s">
        <v>24</v>
      </c>
      <c r="N7142" t="s">
        <v>9371</v>
      </c>
      <c r="O7142" t="s">
        <v>66</v>
      </c>
      <c r="P7142" t="s">
        <v>20</v>
      </c>
      <c r="Q7142" t="s">
        <v>7683</v>
      </c>
    </row>
    <row r="7143" spans="1:17" x14ac:dyDescent="0.25">
      <c r="A7143" t="s">
        <v>13569</v>
      </c>
      <c r="B7143" t="s">
        <v>44</v>
      </c>
      <c r="C7143">
        <v>1</v>
      </c>
      <c r="D7143" t="s">
        <v>18</v>
      </c>
      <c r="E7143" t="s">
        <v>33</v>
      </c>
      <c r="F7143" s="1">
        <v>0.41666666666666669</v>
      </c>
      <c r="G7143" t="s">
        <v>9384</v>
      </c>
      <c r="H7143" t="s">
        <v>13551</v>
      </c>
      <c r="I7143">
        <v>60</v>
      </c>
      <c r="J7143">
        <v>1</v>
      </c>
      <c r="K7143" s="4">
        <v>1.1111100111111E+24</v>
      </c>
      <c r="L7143" t="s">
        <v>13549</v>
      </c>
      <c r="M7143" t="s">
        <v>24</v>
      </c>
      <c r="N7143" t="s">
        <v>9371</v>
      </c>
      <c r="O7143" t="s">
        <v>66</v>
      </c>
      <c r="P7143" t="s">
        <v>45</v>
      </c>
      <c r="Q7143" t="s">
        <v>7684</v>
      </c>
    </row>
    <row r="7144" spans="1:17" x14ac:dyDescent="0.25">
      <c r="A7144" t="s">
        <v>13570</v>
      </c>
      <c r="B7144" t="s">
        <v>17</v>
      </c>
      <c r="C7144">
        <v>1</v>
      </c>
      <c r="D7144" t="s">
        <v>18</v>
      </c>
      <c r="E7144" t="s">
        <v>33</v>
      </c>
      <c r="F7144" s="1">
        <v>0.41666666666666669</v>
      </c>
      <c r="G7144" t="s">
        <v>9384</v>
      </c>
      <c r="H7144" t="s">
        <v>38</v>
      </c>
      <c r="I7144">
        <v>60</v>
      </c>
      <c r="J7144">
        <v>1</v>
      </c>
      <c r="K7144" s="4">
        <v>1.1111110001111099E+44</v>
      </c>
      <c r="L7144" t="s">
        <v>13553</v>
      </c>
      <c r="M7144" t="s">
        <v>24</v>
      </c>
      <c r="N7144" t="s">
        <v>9371</v>
      </c>
      <c r="O7144" t="s">
        <v>25</v>
      </c>
      <c r="P7144" t="s">
        <v>20</v>
      </c>
      <c r="Q7144" t="s">
        <v>7685</v>
      </c>
    </row>
    <row r="7145" spans="1:17" x14ac:dyDescent="0.25">
      <c r="A7145" t="s">
        <v>13570</v>
      </c>
      <c r="B7145" t="s">
        <v>28</v>
      </c>
      <c r="C7145">
        <v>1</v>
      </c>
      <c r="D7145" t="s">
        <v>18</v>
      </c>
      <c r="E7145" t="s">
        <v>42</v>
      </c>
      <c r="F7145" s="1">
        <v>0.54166666666666663</v>
      </c>
      <c r="G7145" t="s">
        <v>9384</v>
      </c>
      <c r="H7145" t="s">
        <v>38</v>
      </c>
      <c r="I7145">
        <v>60</v>
      </c>
      <c r="J7145">
        <v>1</v>
      </c>
      <c r="K7145" s="4">
        <v>1.1111110001111099E+44</v>
      </c>
      <c r="L7145" t="s">
        <v>13553</v>
      </c>
      <c r="M7145" t="s">
        <v>24</v>
      </c>
      <c r="N7145" t="s">
        <v>9371</v>
      </c>
      <c r="O7145" t="s">
        <v>25</v>
      </c>
      <c r="P7145" t="s">
        <v>20</v>
      </c>
      <c r="Q7145" t="s">
        <v>7686</v>
      </c>
    </row>
    <row r="7146" spans="1:17" x14ac:dyDescent="0.25">
      <c r="A7146" t="s">
        <v>13570</v>
      </c>
      <c r="B7146" t="s">
        <v>44</v>
      </c>
      <c r="C7146">
        <v>1</v>
      </c>
      <c r="D7146" t="s">
        <v>18</v>
      </c>
      <c r="E7146" t="s">
        <v>37</v>
      </c>
      <c r="F7146" s="1">
        <v>0.54166666666666663</v>
      </c>
      <c r="G7146" t="s">
        <v>9791</v>
      </c>
      <c r="H7146" t="s">
        <v>38</v>
      </c>
      <c r="I7146">
        <v>60</v>
      </c>
      <c r="J7146">
        <v>1</v>
      </c>
      <c r="K7146" s="4">
        <v>1.11101100011111E+44</v>
      </c>
      <c r="L7146" t="s">
        <v>13553</v>
      </c>
      <c r="M7146" t="s">
        <v>24</v>
      </c>
      <c r="N7146" t="s">
        <v>9371</v>
      </c>
      <c r="O7146" t="s">
        <v>25</v>
      </c>
      <c r="P7146" t="s">
        <v>45</v>
      </c>
      <c r="Q7146" t="s">
        <v>7687</v>
      </c>
    </row>
    <row r="7147" spans="1:17" x14ac:dyDescent="0.25">
      <c r="A7147" t="s">
        <v>13571</v>
      </c>
      <c r="B7147" t="s">
        <v>17</v>
      </c>
      <c r="C7147">
        <v>1</v>
      </c>
      <c r="D7147" t="s">
        <v>18</v>
      </c>
      <c r="E7147" t="s">
        <v>29</v>
      </c>
      <c r="F7147" s="1">
        <v>0.375</v>
      </c>
      <c r="G7147" t="s">
        <v>9142</v>
      </c>
      <c r="H7147" t="s">
        <v>1817</v>
      </c>
      <c r="I7147">
        <v>60</v>
      </c>
      <c r="J7147">
        <v>89</v>
      </c>
      <c r="K7147" s="4">
        <v>1.1111010001111099E+44</v>
      </c>
      <c r="L7147" t="s">
        <v>13572</v>
      </c>
      <c r="M7147" t="s">
        <v>24</v>
      </c>
      <c r="N7147" t="s">
        <v>9286</v>
      </c>
      <c r="O7147" t="s">
        <v>25</v>
      </c>
      <c r="P7147" t="s">
        <v>20</v>
      </c>
      <c r="Q7147" t="s">
        <v>7688</v>
      </c>
    </row>
    <row r="7148" spans="1:17" x14ac:dyDescent="0.25">
      <c r="A7148" t="s">
        <v>13571</v>
      </c>
      <c r="B7148" t="s">
        <v>28</v>
      </c>
      <c r="C7148">
        <v>1</v>
      </c>
      <c r="D7148" t="s">
        <v>18</v>
      </c>
      <c r="E7148" t="s">
        <v>37</v>
      </c>
      <c r="F7148" s="1">
        <v>0.5</v>
      </c>
      <c r="G7148" t="s">
        <v>9134</v>
      </c>
      <c r="H7148" t="s">
        <v>1817</v>
      </c>
      <c r="I7148">
        <v>60</v>
      </c>
      <c r="J7148">
        <v>89</v>
      </c>
      <c r="K7148" s="4">
        <v>1.11101100011111E+44</v>
      </c>
      <c r="L7148" t="s">
        <v>13572</v>
      </c>
      <c r="M7148" t="s">
        <v>24</v>
      </c>
      <c r="N7148" t="s">
        <v>9286</v>
      </c>
      <c r="O7148" t="s">
        <v>25</v>
      </c>
      <c r="P7148" t="s">
        <v>20</v>
      </c>
      <c r="Q7148" t="s">
        <v>7689</v>
      </c>
    </row>
    <row r="7149" spans="1:17" x14ac:dyDescent="0.25">
      <c r="A7149" t="s">
        <v>13571</v>
      </c>
      <c r="B7149" t="s">
        <v>44</v>
      </c>
      <c r="C7149">
        <v>1</v>
      </c>
      <c r="D7149" t="s">
        <v>18</v>
      </c>
      <c r="E7149" t="s">
        <v>19</v>
      </c>
      <c r="F7149" s="1">
        <v>0.45833333333333331</v>
      </c>
      <c r="G7149" t="s">
        <v>9228</v>
      </c>
      <c r="H7149" t="s">
        <v>38</v>
      </c>
      <c r="I7149">
        <v>60</v>
      </c>
      <c r="J7149">
        <v>0</v>
      </c>
      <c r="K7149" s="4">
        <v>1.1110100011111E+43</v>
      </c>
      <c r="L7149" t="s">
        <v>13573</v>
      </c>
      <c r="M7149" t="s">
        <v>24</v>
      </c>
      <c r="N7149" t="s">
        <v>9286</v>
      </c>
      <c r="O7149" t="s">
        <v>25</v>
      </c>
      <c r="P7149" t="s">
        <v>45</v>
      </c>
      <c r="Q7149" t="s">
        <v>7690</v>
      </c>
    </row>
    <row r="7150" spans="1:17" x14ac:dyDescent="0.25">
      <c r="A7150" t="s">
        <v>13571</v>
      </c>
      <c r="B7150" t="s">
        <v>44</v>
      </c>
      <c r="C7150">
        <v>2</v>
      </c>
      <c r="D7150" t="s">
        <v>18</v>
      </c>
      <c r="E7150" t="s">
        <v>29</v>
      </c>
      <c r="F7150" s="1">
        <v>0.54166666666666663</v>
      </c>
      <c r="G7150" t="s">
        <v>9157</v>
      </c>
      <c r="H7150" t="s">
        <v>38</v>
      </c>
      <c r="I7150">
        <v>60</v>
      </c>
      <c r="J7150">
        <v>28</v>
      </c>
      <c r="K7150" s="4">
        <v>1.1110100011111E+43</v>
      </c>
      <c r="L7150" t="s">
        <v>13573</v>
      </c>
      <c r="M7150" t="s">
        <v>24</v>
      </c>
      <c r="N7150" t="s">
        <v>9286</v>
      </c>
      <c r="O7150" t="s">
        <v>25</v>
      </c>
      <c r="P7150" t="s">
        <v>45</v>
      </c>
      <c r="Q7150" t="s">
        <v>7691</v>
      </c>
    </row>
    <row r="7151" spans="1:17" x14ac:dyDescent="0.25">
      <c r="A7151" t="s">
        <v>13571</v>
      </c>
      <c r="B7151" t="s">
        <v>44</v>
      </c>
      <c r="C7151">
        <v>3</v>
      </c>
      <c r="D7151" t="s">
        <v>18</v>
      </c>
      <c r="E7151" t="s">
        <v>37</v>
      </c>
      <c r="F7151" s="1">
        <v>0.54166666666666663</v>
      </c>
      <c r="G7151" t="s">
        <v>9168</v>
      </c>
      <c r="H7151" t="s">
        <v>38</v>
      </c>
      <c r="I7151">
        <v>60</v>
      </c>
      <c r="J7151">
        <v>27</v>
      </c>
      <c r="K7151" s="4">
        <v>1.1101100011111E+43</v>
      </c>
      <c r="L7151" t="s">
        <v>13573</v>
      </c>
      <c r="M7151" t="s">
        <v>24</v>
      </c>
      <c r="N7151" t="s">
        <v>9286</v>
      </c>
      <c r="O7151" t="s">
        <v>25</v>
      </c>
      <c r="P7151" t="s">
        <v>45</v>
      </c>
      <c r="Q7151" t="s">
        <v>7692</v>
      </c>
    </row>
    <row r="7152" spans="1:17" x14ac:dyDescent="0.25">
      <c r="A7152" t="s">
        <v>13571</v>
      </c>
      <c r="B7152" t="s">
        <v>44</v>
      </c>
      <c r="C7152">
        <v>4</v>
      </c>
      <c r="D7152" t="s">
        <v>18</v>
      </c>
      <c r="E7152" t="s">
        <v>29</v>
      </c>
      <c r="F7152" s="1">
        <v>0.41666666666666669</v>
      </c>
      <c r="G7152" t="s">
        <v>9157</v>
      </c>
      <c r="H7152" t="s">
        <v>38</v>
      </c>
      <c r="I7152">
        <v>60</v>
      </c>
      <c r="J7152">
        <v>32</v>
      </c>
      <c r="K7152" s="4">
        <v>1.1110100011111E+43</v>
      </c>
      <c r="L7152" t="s">
        <v>13573</v>
      </c>
      <c r="M7152" t="s">
        <v>24</v>
      </c>
      <c r="N7152" t="s">
        <v>9286</v>
      </c>
      <c r="O7152" t="s">
        <v>25</v>
      </c>
      <c r="P7152" t="s">
        <v>45</v>
      </c>
      <c r="Q7152" t="s">
        <v>7693</v>
      </c>
    </row>
    <row r="7153" spans="1:17" x14ac:dyDescent="0.25">
      <c r="A7153" t="s">
        <v>13574</v>
      </c>
      <c r="B7153" t="s">
        <v>17</v>
      </c>
      <c r="C7153">
        <v>1</v>
      </c>
      <c r="D7153" t="s">
        <v>1189</v>
      </c>
      <c r="E7153" t="s">
        <v>29</v>
      </c>
      <c r="F7153" s="1">
        <v>0.375</v>
      </c>
      <c r="G7153" t="s">
        <v>9142</v>
      </c>
      <c r="H7153" t="s">
        <v>1817</v>
      </c>
      <c r="I7153">
        <v>60</v>
      </c>
      <c r="J7153">
        <v>12</v>
      </c>
      <c r="K7153" s="4">
        <v>1.1111010001111099E+44</v>
      </c>
      <c r="L7153" t="s">
        <v>13572</v>
      </c>
      <c r="M7153" t="s">
        <v>24</v>
      </c>
      <c r="N7153" t="s">
        <v>9286</v>
      </c>
      <c r="O7153" t="s">
        <v>25</v>
      </c>
      <c r="P7153" t="s">
        <v>20</v>
      </c>
      <c r="Q7153" t="s">
        <v>7694</v>
      </c>
    </row>
    <row r="7154" spans="1:17" x14ac:dyDescent="0.25">
      <c r="A7154" t="s">
        <v>13574</v>
      </c>
      <c r="B7154" t="s">
        <v>28</v>
      </c>
      <c r="C7154">
        <v>1</v>
      </c>
      <c r="D7154" t="s">
        <v>1189</v>
      </c>
      <c r="E7154" t="s">
        <v>37</v>
      </c>
      <c r="F7154" s="1">
        <v>0.5</v>
      </c>
      <c r="G7154" t="s">
        <v>9134</v>
      </c>
      <c r="H7154" t="s">
        <v>1817</v>
      </c>
      <c r="I7154">
        <v>60</v>
      </c>
      <c r="J7154">
        <v>12</v>
      </c>
      <c r="K7154" s="4">
        <v>1.11101100011111E+44</v>
      </c>
      <c r="L7154" t="s">
        <v>13572</v>
      </c>
      <c r="M7154" t="s">
        <v>24</v>
      </c>
      <c r="N7154" t="s">
        <v>9286</v>
      </c>
      <c r="O7154" t="s">
        <v>25</v>
      </c>
      <c r="P7154" t="s">
        <v>20</v>
      </c>
      <c r="Q7154" t="s">
        <v>7695</v>
      </c>
    </row>
    <row r="7155" spans="1:17" x14ac:dyDescent="0.25">
      <c r="A7155" t="s">
        <v>13574</v>
      </c>
      <c r="B7155" t="s">
        <v>44</v>
      </c>
      <c r="C7155">
        <v>1</v>
      </c>
      <c r="D7155" t="s">
        <v>1189</v>
      </c>
      <c r="E7155" t="s">
        <v>42</v>
      </c>
      <c r="F7155" s="1">
        <v>0.70833333333333337</v>
      </c>
      <c r="G7155" t="s">
        <v>38</v>
      </c>
      <c r="H7155" t="s">
        <v>1817</v>
      </c>
      <c r="I7155">
        <v>60</v>
      </c>
      <c r="J7155">
        <v>12</v>
      </c>
      <c r="K7155" s="4">
        <v>1.1111110001111099E+44</v>
      </c>
      <c r="L7155" t="s">
        <v>13573</v>
      </c>
      <c r="N7155" t="s">
        <v>9286</v>
      </c>
      <c r="O7155" t="s">
        <v>25</v>
      </c>
      <c r="P7155" t="s">
        <v>45</v>
      </c>
      <c r="Q7155" t="s">
        <v>7696</v>
      </c>
    </row>
    <row r="7156" spans="1:17" x14ac:dyDescent="0.25">
      <c r="A7156" t="s">
        <v>13575</v>
      </c>
      <c r="B7156" t="s">
        <v>17</v>
      </c>
      <c r="C7156">
        <v>1</v>
      </c>
      <c r="D7156" t="s">
        <v>18</v>
      </c>
      <c r="E7156" t="s">
        <v>29</v>
      </c>
      <c r="F7156" s="1">
        <v>0.41666666666666669</v>
      </c>
      <c r="G7156" t="s">
        <v>9267</v>
      </c>
      <c r="H7156" t="s">
        <v>7697</v>
      </c>
      <c r="I7156">
        <v>60</v>
      </c>
      <c r="J7156">
        <v>117</v>
      </c>
      <c r="K7156" s="4">
        <v>1.1111100111111E+24</v>
      </c>
      <c r="L7156" t="s">
        <v>13576</v>
      </c>
      <c r="M7156" t="s">
        <v>24</v>
      </c>
      <c r="N7156" t="s">
        <v>9286</v>
      </c>
      <c r="O7156" t="s">
        <v>66</v>
      </c>
      <c r="P7156" t="s">
        <v>20</v>
      </c>
      <c r="Q7156" t="s">
        <v>7698</v>
      </c>
    </row>
    <row r="7157" spans="1:17" x14ac:dyDescent="0.25">
      <c r="A7157" t="s">
        <v>13575</v>
      </c>
      <c r="B7157" t="s">
        <v>28</v>
      </c>
      <c r="C7157">
        <v>1</v>
      </c>
      <c r="D7157" t="s">
        <v>18</v>
      </c>
      <c r="E7157" t="s">
        <v>37</v>
      </c>
      <c r="F7157" s="1">
        <v>0.5</v>
      </c>
      <c r="G7157" t="s">
        <v>9174</v>
      </c>
      <c r="H7157" t="s">
        <v>7697</v>
      </c>
      <c r="I7157">
        <v>60</v>
      </c>
      <c r="J7157">
        <v>119</v>
      </c>
      <c r="K7157" s="4">
        <v>1.1111100111111E+24</v>
      </c>
      <c r="L7157" t="s">
        <v>13576</v>
      </c>
      <c r="M7157" t="s">
        <v>24</v>
      </c>
      <c r="N7157" t="s">
        <v>9286</v>
      </c>
      <c r="O7157" t="s">
        <v>66</v>
      </c>
      <c r="P7157" t="s">
        <v>20</v>
      </c>
      <c r="Q7157" t="s">
        <v>7699</v>
      </c>
    </row>
    <row r="7158" spans="1:17" x14ac:dyDescent="0.25">
      <c r="A7158" t="s">
        <v>13575</v>
      </c>
      <c r="B7158" t="s">
        <v>44</v>
      </c>
      <c r="C7158">
        <v>1</v>
      </c>
      <c r="D7158" t="s">
        <v>18</v>
      </c>
      <c r="E7158" t="s">
        <v>33</v>
      </c>
      <c r="F7158" s="1">
        <v>0.54166666666666663</v>
      </c>
      <c r="G7158" t="s">
        <v>9168</v>
      </c>
      <c r="H7158" t="s">
        <v>38</v>
      </c>
      <c r="I7158">
        <v>60</v>
      </c>
      <c r="J7158">
        <v>25</v>
      </c>
      <c r="K7158" s="4">
        <v>1.111100111111E+23</v>
      </c>
      <c r="L7158" t="s">
        <v>13576</v>
      </c>
      <c r="M7158" t="s">
        <v>24</v>
      </c>
      <c r="N7158" t="s">
        <v>9286</v>
      </c>
      <c r="O7158" t="s">
        <v>66</v>
      </c>
      <c r="P7158" t="s">
        <v>45</v>
      </c>
      <c r="Q7158" t="s">
        <v>7700</v>
      </c>
    </row>
    <row r="7159" spans="1:17" x14ac:dyDescent="0.25">
      <c r="A7159" t="s">
        <v>13575</v>
      </c>
      <c r="B7159" t="s">
        <v>44</v>
      </c>
      <c r="C7159">
        <v>2</v>
      </c>
      <c r="D7159" t="s">
        <v>18</v>
      </c>
      <c r="E7159" t="s">
        <v>42</v>
      </c>
      <c r="F7159" s="1">
        <v>0.5</v>
      </c>
      <c r="G7159" t="s">
        <v>9186</v>
      </c>
      <c r="H7159" t="s">
        <v>38</v>
      </c>
      <c r="I7159">
        <v>60</v>
      </c>
      <c r="J7159">
        <v>24</v>
      </c>
      <c r="K7159" s="4">
        <v>1.111100111111E+23</v>
      </c>
      <c r="L7159" t="s">
        <v>13576</v>
      </c>
      <c r="M7159" t="s">
        <v>24</v>
      </c>
      <c r="N7159" t="s">
        <v>9286</v>
      </c>
      <c r="O7159" t="s">
        <v>66</v>
      </c>
      <c r="P7159" t="s">
        <v>45</v>
      </c>
      <c r="Q7159" t="s">
        <v>7701</v>
      </c>
    </row>
    <row r="7160" spans="1:17" x14ac:dyDescent="0.25">
      <c r="A7160" t="s">
        <v>13575</v>
      </c>
      <c r="B7160" t="s">
        <v>44</v>
      </c>
      <c r="C7160">
        <v>3</v>
      </c>
      <c r="D7160" t="s">
        <v>18</v>
      </c>
      <c r="E7160" t="s">
        <v>37</v>
      </c>
      <c r="F7160" s="1">
        <v>0.375</v>
      </c>
      <c r="G7160" t="s">
        <v>9168</v>
      </c>
      <c r="H7160" t="s">
        <v>38</v>
      </c>
      <c r="I7160">
        <v>60</v>
      </c>
      <c r="J7160">
        <v>26</v>
      </c>
      <c r="K7160" s="4">
        <v>1.111100111111E+23</v>
      </c>
      <c r="L7160" t="s">
        <v>13576</v>
      </c>
      <c r="M7160" t="s">
        <v>24</v>
      </c>
      <c r="N7160" t="s">
        <v>9286</v>
      </c>
      <c r="O7160" t="s">
        <v>66</v>
      </c>
      <c r="P7160" t="s">
        <v>45</v>
      </c>
      <c r="Q7160" t="s">
        <v>7702</v>
      </c>
    </row>
    <row r="7161" spans="1:17" x14ac:dyDescent="0.25">
      <c r="A7161" t="s">
        <v>13575</v>
      </c>
      <c r="B7161" t="s">
        <v>44</v>
      </c>
      <c r="C7161">
        <v>4</v>
      </c>
      <c r="D7161" t="s">
        <v>18</v>
      </c>
      <c r="E7161" t="s">
        <v>42</v>
      </c>
      <c r="F7161" s="1">
        <v>0.41666666666666669</v>
      </c>
      <c r="G7161" t="s">
        <v>9168</v>
      </c>
      <c r="H7161" t="s">
        <v>38</v>
      </c>
      <c r="I7161">
        <v>60</v>
      </c>
      <c r="J7161">
        <v>25</v>
      </c>
      <c r="K7161" s="4">
        <v>1.111100111111E+23</v>
      </c>
      <c r="L7161" t="s">
        <v>13576</v>
      </c>
      <c r="M7161" t="s">
        <v>24</v>
      </c>
      <c r="N7161" t="s">
        <v>9286</v>
      </c>
      <c r="O7161" t="s">
        <v>66</v>
      </c>
      <c r="P7161" t="s">
        <v>45</v>
      </c>
      <c r="Q7161" t="s">
        <v>7703</v>
      </c>
    </row>
    <row r="7162" spans="1:17" x14ac:dyDescent="0.25">
      <c r="A7162" t="s">
        <v>13575</v>
      </c>
      <c r="B7162" t="s">
        <v>44</v>
      </c>
      <c r="C7162">
        <v>5</v>
      </c>
      <c r="D7162" t="s">
        <v>18</v>
      </c>
      <c r="E7162" t="s">
        <v>42</v>
      </c>
      <c r="F7162" s="1">
        <v>0.5</v>
      </c>
      <c r="G7162" t="s">
        <v>9302</v>
      </c>
      <c r="H7162" t="s">
        <v>38</v>
      </c>
      <c r="I7162">
        <v>60</v>
      </c>
      <c r="J7162">
        <v>10</v>
      </c>
      <c r="K7162" s="4">
        <v>1.111100111111E+23</v>
      </c>
      <c r="L7162" t="s">
        <v>13576</v>
      </c>
      <c r="M7162" t="s">
        <v>24</v>
      </c>
      <c r="N7162" t="s">
        <v>9286</v>
      </c>
      <c r="O7162" t="s">
        <v>66</v>
      </c>
      <c r="P7162" t="s">
        <v>45</v>
      </c>
      <c r="Q7162" t="s">
        <v>7704</v>
      </c>
    </row>
    <row r="7163" spans="1:17" x14ac:dyDescent="0.25">
      <c r="A7163" t="s">
        <v>13577</v>
      </c>
      <c r="B7163" t="s">
        <v>17</v>
      </c>
      <c r="C7163">
        <v>1</v>
      </c>
      <c r="D7163" t="s">
        <v>18</v>
      </c>
      <c r="E7163" t="s">
        <v>29</v>
      </c>
      <c r="F7163" s="1">
        <v>0.625</v>
      </c>
      <c r="G7163" t="s">
        <v>9282</v>
      </c>
      <c r="H7163" t="s">
        <v>1819</v>
      </c>
      <c r="I7163">
        <v>60</v>
      </c>
      <c r="J7163">
        <v>91</v>
      </c>
      <c r="K7163" s="4">
        <v>1.1111010001111099E+44</v>
      </c>
      <c r="L7163" t="s">
        <v>13578</v>
      </c>
      <c r="M7163" t="s">
        <v>24</v>
      </c>
      <c r="N7163" t="s">
        <v>9286</v>
      </c>
      <c r="O7163" t="s">
        <v>25</v>
      </c>
      <c r="P7163" t="s">
        <v>20</v>
      </c>
      <c r="Q7163" t="s">
        <v>7705</v>
      </c>
    </row>
    <row r="7164" spans="1:17" x14ac:dyDescent="0.25">
      <c r="A7164" t="s">
        <v>13577</v>
      </c>
      <c r="B7164" t="s">
        <v>28</v>
      </c>
      <c r="C7164">
        <v>1</v>
      </c>
      <c r="D7164" t="s">
        <v>18</v>
      </c>
      <c r="E7164" t="s">
        <v>42</v>
      </c>
      <c r="F7164" s="1">
        <v>0.54166666666666663</v>
      </c>
      <c r="G7164" t="s">
        <v>9242</v>
      </c>
      <c r="H7164" t="s">
        <v>1819</v>
      </c>
      <c r="I7164">
        <v>60</v>
      </c>
      <c r="J7164">
        <v>91</v>
      </c>
      <c r="K7164" s="4">
        <v>1.1111110001111099E+44</v>
      </c>
      <c r="L7164" t="s">
        <v>13578</v>
      </c>
      <c r="M7164" t="s">
        <v>24</v>
      </c>
      <c r="N7164" t="s">
        <v>9286</v>
      </c>
      <c r="O7164" t="s">
        <v>25</v>
      </c>
      <c r="P7164" t="s">
        <v>20</v>
      </c>
      <c r="Q7164" t="s">
        <v>7706</v>
      </c>
    </row>
    <row r="7165" spans="1:17" x14ac:dyDescent="0.25">
      <c r="A7165" t="s">
        <v>13577</v>
      </c>
      <c r="B7165" t="s">
        <v>44</v>
      </c>
      <c r="C7165">
        <v>1</v>
      </c>
      <c r="D7165" t="s">
        <v>18</v>
      </c>
      <c r="E7165" t="s">
        <v>19</v>
      </c>
      <c r="F7165" s="1">
        <v>0.54166666666666663</v>
      </c>
      <c r="G7165" t="s">
        <v>9168</v>
      </c>
      <c r="H7165" t="s">
        <v>1819</v>
      </c>
      <c r="I7165">
        <v>60</v>
      </c>
      <c r="J7165">
        <v>23</v>
      </c>
      <c r="K7165" s="4">
        <v>1.1110100011111E+43</v>
      </c>
      <c r="L7165" t="s">
        <v>13578</v>
      </c>
      <c r="M7165" t="s">
        <v>24</v>
      </c>
      <c r="N7165" t="s">
        <v>9286</v>
      </c>
      <c r="O7165" t="s">
        <v>25</v>
      </c>
      <c r="P7165" t="s">
        <v>45</v>
      </c>
      <c r="Q7165" t="s">
        <v>7707</v>
      </c>
    </row>
    <row r="7166" spans="1:17" x14ac:dyDescent="0.25">
      <c r="A7166" t="s">
        <v>13577</v>
      </c>
      <c r="B7166" t="s">
        <v>44</v>
      </c>
      <c r="C7166">
        <v>2</v>
      </c>
      <c r="D7166" t="s">
        <v>18</v>
      </c>
      <c r="E7166" t="s">
        <v>29</v>
      </c>
      <c r="F7166" s="1">
        <v>0.54166666666666663</v>
      </c>
      <c r="G7166" t="s">
        <v>9168</v>
      </c>
      <c r="H7166" t="s">
        <v>1819</v>
      </c>
      <c r="I7166">
        <v>60</v>
      </c>
      <c r="J7166">
        <v>23</v>
      </c>
      <c r="K7166" s="4">
        <v>1.1110100011111E+43</v>
      </c>
      <c r="L7166" t="s">
        <v>13578</v>
      </c>
      <c r="M7166" t="s">
        <v>24</v>
      </c>
      <c r="N7166" t="s">
        <v>9286</v>
      </c>
      <c r="O7166" t="s">
        <v>25</v>
      </c>
      <c r="P7166" t="s">
        <v>45</v>
      </c>
      <c r="Q7166" t="s">
        <v>7708</v>
      </c>
    </row>
    <row r="7167" spans="1:17" x14ac:dyDescent="0.25">
      <c r="A7167" t="s">
        <v>13577</v>
      </c>
      <c r="B7167" t="s">
        <v>44</v>
      </c>
      <c r="C7167">
        <v>3</v>
      </c>
      <c r="D7167" t="s">
        <v>18</v>
      </c>
      <c r="E7167" t="s">
        <v>37</v>
      </c>
      <c r="F7167" s="1">
        <v>0.41666666666666669</v>
      </c>
      <c r="G7167" t="s">
        <v>9168</v>
      </c>
      <c r="H7167" t="s">
        <v>1819</v>
      </c>
      <c r="I7167">
        <v>60</v>
      </c>
      <c r="J7167">
        <v>24</v>
      </c>
      <c r="K7167" s="4">
        <v>1.1101100011111E+43</v>
      </c>
      <c r="L7167" t="s">
        <v>13578</v>
      </c>
      <c r="M7167" t="s">
        <v>24</v>
      </c>
      <c r="N7167" t="s">
        <v>9286</v>
      </c>
      <c r="O7167" t="s">
        <v>25</v>
      </c>
      <c r="P7167" t="s">
        <v>45</v>
      </c>
      <c r="Q7167" t="s">
        <v>7709</v>
      </c>
    </row>
    <row r="7168" spans="1:17" x14ac:dyDescent="0.25">
      <c r="A7168" t="s">
        <v>13577</v>
      </c>
      <c r="B7168" t="s">
        <v>44</v>
      </c>
      <c r="C7168">
        <v>4</v>
      </c>
      <c r="D7168" t="s">
        <v>18</v>
      </c>
      <c r="E7168" t="s">
        <v>37</v>
      </c>
      <c r="F7168" s="1">
        <v>0.58333333333333337</v>
      </c>
      <c r="G7168" t="s">
        <v>9168</v>
      </c>
      <c r="H7168" t="s">
        <v>1819</v>
      </c>
      <c r="I7168">
        <v>60</v>
      </c>
      <c r="J7168">
        <v>19</v>
      </c>
      <c r="K7168" s="4">
        <v>1.1101100011111E+43</v>
      </c>
      <c r="L7168" t="s">
        <v>13578</v>
      </c>
      <c r="M7168" t="s">
        <v>24</v>
      </c>
      <c r="N7168" t="s">
        <v>9286</v>
      </c>
      <c r="O7168" t="s">
        <v>25</v>
      </c>
      <c r="P7168" t="s">
        <v>45</v>
      </c>
      <c r="Q7168" t="s">
        <v>7710</v>
      </c>
    </row>
    <row r="7169" spans="1:17" x14ac:dyDescent="0.25">
      <c r="A7169" t="s">
        <v>13579</v>
      </c>
      <c r="B7169" t="s">
        <v>17</v>
      </c>
      <c r="C7169">
        <v>1</v>
      </c>
      <c r="D7169" t="s">
        <v>18</v>
      </c>
      <c r="E7169" t="s">
        <v>19</v>
      </c>
      <c r="F7169" s="1">
        <v>0.54166666666666663</v>
      </c>
      <c r="G7169" t="s">
        <v>9142</v>
      </c>
      <c r="H7169" t="s">
        <v>1825</v>
      </c>
      <c r="I7169">
        <v>60</v>
      </c>
      <c r="J7169">
        <v>139</v>
      </c>
      <c r="K7169" s="4">
        <v>1.1111100111111E+24</v>
      </c>
      <c r="L7169" t="s">
        <v>13580</v>
      </c>
      <c r="M7169" t="s">
        <v>24</v>
      </c>
      <c r="N7169" t="s">
        <v>9286</v>
      </c>
      <c r="O7169" t="s">
        <v>66</v>
      </c>
      <c r="P7169" t="s">
        <v>20</v>
      </c>
      <c r="Q7169" t="s">
        <v>7711</v>
      </c>
    </row>
    <row r="7170" spans="1:17" x14ac:dyDescent="0.25">
      <c r="A7170" t="s">
        <v>13579</v>
      </c>
      <c r="B7170" t="s">
        <v>28</v>
      </c>
      <c r="C7170">
        <v>1</v>
      </c>
      <c r="D7170" t="s">
        <v>18</v>
      </c>
      <c r="E7170" t="s">
        <v>42</v>
      </c>
      <c r="F7170" s="1">
        <v>0.45833333333333331</v>
      </c>
      <c r="G7170" t="s">
        <v>9167</v>
      </c>
      <c r="H7170" t="s">
        <v>1825</v>
      </c>
      <c r="I7170">
        <v>60</v>
      </c>
      <c r="J7170">
        <v>140</v>
      </c>
      <c r="K7170" s="4">
        <v>1.111100111111E+23</v>
      </c>
      <c r="L7170" t="s">
        <v>13580</v>
      </c>
      <c r="M7170" t="s">
        <v>24</v>
      </c>
      <c r="N7170" t="s">
        <v>9286</v>
      </c>
      <c r="O7170" t="s">
        <v>66</v>
      </c>
      <c r="P7170" t="s">
        <v>20</v>
      </c>
      <c r="Q7170" t="s">
        <v>7712</v>
      </c>
    </row>
    <row r="7171" spans="1:17" x14ac:dyDescent="0.25">
      <c r="A7171" t="s">
        <v>13579</v>
      </c>
      <c r="B7171" t="s">
        <v>44</v>
      </c>
      <c r="C7171">
        <v>1</v>
      </c>
      <c r="D7171" t="s">
        <v>18</v>
      </c>
      <c r="E7171" t="s">
        <v>29</v>
      </c>
      <c r="F7171" s="1">
        <v>0.375</v>
      </c>
      <c r="G7171" t="s">
        <v>9302</v>
      </c>
      <c r="H7171" t="s">
        <v>38</v>
      </c>
      <c r="I7171">
        <v>60</v>
      </c>
      <c r="J7171">
        <v>26</v>
      </c>
      <c r="K7171" s="4">
        <v>1.111100111111E+23</v>
      </c>
      <c r="L7171" t="s">
        <v>13580</v>
      </c>
      <c r="M7171" t="s">
        <v>24</v>
      </c>
      <c r="N7171" t="s">
        <v>9286</v>
      </c>
      <c r="O7171" t="s">
        <v>66</v>
      </c>
      <c r="P7171" t="s">
        <v>45</v>
      </c>
      <c r="Q7171" t="s">
        <v>7713</v>
      </c>
    </row>
    <row r="7172" spans="1:17" x14ac:dyDescent="0.25">
      <c r="A7172" t="s">
        <v>13579</v>
      </c>
      <c r="B7172" t="s">
        <v>44</v>
      </c>
      <c r="C7172">
        <v>2</v>
      </c>
      <c r="D7172" t="s">
        <v>18</v>
      </c>
      <c r="E7172" t="s">
        <v>33</v>
      </c>
      <c r="F7172" s="1">
        <v>0.375</v>
      </c>
      <c r="G7172" t="s">
        <v>9157</v>
      </c>
      <c r="H7172" t="s">
        <v>38</v>
      </c>
      <c r="I7172">
        <v>60</v>
      </c>
      <c r="J7172">
        <v>26</v>
      </c>
      <c r="K7172" s="4">
        <v>1.111100111111E+23</v>
      </c>
      <c r="L7172" t="s">
        <v>13580</v>
      </c>
      <c r="M7172" t="s">
        <v>24</v>
      </c>
      <c r="N7172" t="s">
        <v>9286</v>
      </c>
      <c r="O7172" t="s">
        <v>66</v>
      </c>
      <c r="P7172" t="s">
        <v>45</v>
      </c>
      <c r="Q7172" t="s">
        <v>7714</v>
      </c>
    </row>
    <row r="7173" spans="1:17" x14ac:dyDescent="0.25">
      <c r="A7173" t="s">
        <v>13579</v>
      </c>
      <c r="B7173" t="s">
        <v>44</v>
      </c>
      <c r="C7173">
        <v>3</v>
      </c>
      <c r="D7173" t="s">
        <v>18</v>
      </c>
      <c r="E7173" t="s">
        <v>33</v>
      </c>
      <c r="F7173" s="1">
        <v>0.45833333333333331</v>
      </c>
      <c r="G7173" t="s">
        <v>9157</v>
      </c>
      <c r="H7173" t="s">
        <v>38</v>
      </c>
      <c r="I7173">
        <v>60</v>
      </c>
      <c r="J7173">
        <v>26</v>
      </c>
      <c r="K7173" s="4">
        <v>1.111100111111E+23</v>
      </c>
      <c r="L7173" t="s">
        <v>13580</v>
      </c>
      <c r="M7173" t="s">
        <v>24</v>
      </c>
      <c r="N7173" t="s">
        <v>9286</v>
      </c>
      <c r="O7173" t="s">
        <v>66</v>
      </c>
      <c r="P7173" t="s">
        <v>45</v>
      </c>
      <c r="Q7173" t="s">
        <v>7715</v>
      </c>
    </row>
    <row r="7174" spans="1:17" x14ac:dyDescent="0.25">
      <c r="A7174" t="s">
        <v>13579</v>
      </c>
      <c r="B7174" t="s">
        <v>44</v>
      </c>
      <c r="C7174">
        <v>4</v>
      </c>
      <c r="D7174" t="s">
        <v>18</v>
      </c>
      <c r="E7174" t="s">
        <v>37</v>
      </c>
      <c r="F7174" s="1">
        <v>0.41666666666666669</v>
      </c>
      <c r="G7174" t="s">
        <v>9349</v>
      </c>
      <c r="H7174" t="s">
        <v>38</v>
      </c>
      <c r="I7174">
        <v>60</v>
      </c>
      <c r="J7174">
        <v>26</v>
      </c>
      <c r="K7174" s="4">
        <v>1.111100111111E+23</v>
      </c>
      <c r="L7174" t="s">
        <v>13580</v>
      </c>
      <c r="M7174" t="s">
        <v>24</v>
      </c>
      <c r="N7174" t="s">
        <v>9286</v>
      </c>
      <c r="O7174" t="s">
        <v>66</v>
      </c>
      <c r="P7174" t="s">
        <v>45</v>
      </c>
      <c r="Q7174" t="s">
        <v>7716</v>
      </c>
    </row>
    <row r="7175" spans="1:17" x14ac:dyDescent="0.25">
      <c r="A7175" t="s">
        <v>13579</v>
      </c>
      <c r="B7175" t="s">
        <v>44</v>
      </c>
      <c r="C7175">
        <v>5</v>
      </c>
      <c r="D7175" t="s">
        <v>18</v>
      </c>
      <c r="E7175" t="s">
        <v>42</v>
      </c>
      <c r="F7175" s="1">
        <v>0.54166666666666663</v>
      </c>
      <c r="G7175" t="s">
        <v>9228</v>
      </c>
      <c r="H7175" t="s">
        <v>38</v>
      </c>
      <c r="I7175">
        <v>60</v>
      </c>
      <c r="J7175">
        <v>26</v>
      </c>
      <c r="K7175" s="4">
        <v>1.111100111111E+23</v>
      </c>
      <c r="L7175" t="s">
        <v>13580</v>
      </c>
      <c r="M7175" t="s">
        <v>24</v>
      </c>
      <c r="N7175" t="s">
        <v>9286</v>
      </c>
      <c r="O7175" t="s">
        <v>66</v>
      </c>
      <c r="P7175" t="s">
        <v>45</v>
      </c>
      <c r="Q7175" t="s">
        <v>7717</v>
      </c>
    </row>
    <row r="7176" spans="1:17" x14ac:dyDescent="0.25">
      <c r="A7176" t="s">
        <v>13581</v>
      </c>
      <c r="B7176" t="s">
        <v>17</v>
      </c>
      <c r="C7176">
        <v>1</v>
      </c>
      <c r="D7176" t="s">
        <v>18</v>
      </c>
      <c r="E7176" t="s">
        <v>19</v>
      </c>
      <c r="F7176" s="1">
        <v>0.58333333333333337</v>
      </c>
      <c r="G7176" t="s">
        <v>9242</v>
      </c>
      <c r="H7176" t="s">
        <v>7361</v>
      </c>
      <c r="I7176">
        <v>60</v>
      </c>
      <c r="J7176">
        <v>29</v>
      </c>
      <c r="K7176" s="4">
        <v>1.1111010001111099E+44</v>
      </c>
      <c r="L7176" t="s">
        <v>13435</v>
      </c>
      <c r="M7176" t="s">
        <v>24</v>
      </c>
      <c r="N7176" t="s">
        <v>9286</v>
      </c>
      <c r="O7176" t="s">
        <v>25</v>
      </c>
      <c r="P7176" t="s">
        <v>20</v>
      </c>
      <c r="Q7176" t="s">
        <v>7718</v>
      </c>
    </row>
    <row r="7177" spans="1:17" x14ac:dyDescent="0.25">
      <c r="A7177" t="s">
        <v>13581</v>
      </c>
      <c r="B7177" t="s">
        <v>28</v>
      </c>
      <c r="C7177">
        <v>1</v>
      </c>
      <c r="D7177" t="s">
        <v>18</v>
      </c>
      <c r="E7177" t="s">
        <v>42</v>
      </c>
      <c r="F7177" s="1">
        <v>0.41666666666666669</v>
      </c>
      <c r="G7177" t="s">
        <v>9358</v>
      </c>
      <c r="H7177" t="s">
        <v>7361</v>
      </c>
      <c r="I7177">
        <v>60</v>
      </c>
      <c r="J7177">
        <v>29</v>
      </c>
      <c r="K7177" s="4">
        <v>1.1111110001111099E+44</v>
      </c>
      <c r="L7177" t="s">
        <v>13435</v>
      </c>
      <c r="M7177" t="s">
        <v>24</v>
      </c>
      <c r="N7177" t="s">
        <v>9286</v>
      </c>
      <c r="O7177" t="s">
        <v>25</v>
      </c>
      <c r="P7177" t="s">
        <v>20</v>
      </c>
      <c r="Q7177" t="s">
        <v>7719</v>
      </c>
    </row>
    <row r="7178" spans="1:17" x14ac:dyDescent="0.25">
      <c r="A7178" t="s">
        <v>13581</v>
      </c>
      <c r="B7178" t="s">
        <v>44</v>
      </c>
      <c r="C7178">
        <v>2</v>
      </c>
      <c r="D7178" t="s">
        <v>18</v>
      </c>
      <c r="E7178" t="s">
        <v>33</v>
      </c>
      <c r="F7178" s="1">
        <v>0.41666666666666669</v>
      </c>
      <c r="G7178" t="s">
        <v>9168</v>
      </c>
      <c r="H7178" t="s">
        <v>7361</v>
      </c>
      <c r="I7178">
        <v>60</v>
      </c>
      <c r="J7178">
        <v>12</v>
      </c>
      <c r="K7178" s="4">
        <v>1.1111100011111E+43</v>
      </c>
      <c r="L7178" t="s">
        <v>13435</v>
      </c>
      <c r="M7178" t="s">
        <v>24</v>
      </c>
      <c r="N7178" t="s">
        <v>9286</v>
      </c>
      <c r="O7178" t="s">
        <v>25</v>
      </c>
      <c r="P7178" t="s">
        <v>45</v>
      </c>
      <c r="Q7178" t="s">
        <v>7720</v>
      </c>
    </row>
    <row r="7179" spans="1:17" x14ac:dyDescent="0.25">
      <c r="A7179" t="s">
        <v>13581</v>
      </c>
      <c r="B7179" t="s">
        <v>44</v>
      </c>
      <c r="C7179">
        <v>4</v>
      </c>
      <c r="D7179" t="s">
        <v>18</v>
      </c>
      <c r="E7179" t="s">
        <v>33</v>
      </c>
      <c r="F7179" s="1">
        <v>0.5</v>
      </c>
      <c r="G7179" t="s">
        <v>9145</v>
      </c>
      <c r="H7179" t="s">
        <v>7361</v>
      </c>
      <c r="I7179">
        <v>60</v>
      </c>
      <c r="J7179">
        <v>16</v>
      </c>
      <c r="K7179" s="4">
        <v>1.1111100011111E+43</v>
      </c>
      <c r="L7179" t="s">
        <v>13435</v>
      </c>
      <c r="M7179" t="s">
        <v>24</v>
      </c>
      <c r="N7179" t="s">
        <v>9286</v>
      </c>
      <c r="O7179" t="s">
        <v>25</v>
      </c>
      <c r="P7179" t="s">
        <v>45</v>
      </c>
      <c r="Q7179" t="s">
        <v>7721</v>
      </c>
    </row>
    <row r="7180" spans="1:17" x14ac:dyDescent="0.25">
      <c r="A7180" t="s">
        <v>13582</v>
      </c>
      <c r="B7180" t="s">
        <v>17</v>
      </c>
      <c r="C7180">
        <v>1</v>
      </c>
      <c r="D7180" t="s">
        <v>18</v>
      </c>
      <c r="E7180" t="s">
        <v>19</v>
      </c>
      <c r="F7180" s="1">
        <v>0.58333333333333337</v>
      </c>
      <c r="G7180" t="s">
        <v>9267</v>
      </c>
      <c r="H7180" t="s">
        <v>1819</v>
      </c>
      <c r="I7180">
        <v>60</v>
      </c>
      <c r="J7180">
        <v>64</v>
      </c>
      <c r="K7180" s="4">
        <v>1.1111100111111E+24</v>
      </c>
      <c r="L7180" t="s">
        <v>13583</v>
      </c>
      <c r="M7180" t="s">
        <v>24</v>
      </c>
      <c r="N7180" t="s">
        <v>9286</v>
      </c>
      <c r="O7180" t="s">
        <v>66</v>
      </c>
      <c r="P7180" t="s">
        <v>20</v>
      </c>
      <c r="Q7180" t="s">
        <v>7722</v>
      </c>
    </row>
    <row r="7181" spans="1:17" x14ac:dyDescent="0.25">
      <c r="A7181" t="s">
        <v>13582</v>
      </c>
      <c r="B7181" t="s">
        <v>28</v>
      </c>
      <c r="C7181">
        <v>1</v>
      </c>
      <c r="D7181" t="s">
        <v>18</v>
      </c>
      <c r="E7181" t="s">
        <v>42</v>
      </c>
      <c r="F7181" s="1">
        <v>0.41666666666666669</v>
      </c>
      <c r="G7181" t="s">
        <v>9282</v>
      </c>
      <c r="H7181" t="s">
        <v>1819</v>
      </c>
      <c r="I7181">
        <v>60</v>
      </c>
      <c r="J7181">
        <v>64</v>
      </c>
      <c r="K7181" s="4">
        <v>1.1111100111111E+24</v>
      </c>
      <c r="L7181" t="s">
        <v>13583</v>
      </c>
      <c r="M7181" t="s">
        <v>24</v>
      </c>
      <c r="N7181" t="s">
        <v>9286</v>
      </c>
      <c r="O7181" t="s">
        <v>66</v>
      </c>
      <c r="P7181" t="s">
        <v>20</v>
      </c>
      <c r="Q7181" t="s">
        <v>7723</v>
      </c>
    </row>
    <row r="7182" spans="1:17" x14ac:dyDescent="0.25">
      <c r="A7182" t="s">
        <v>13582</v>
      </c>
      <c r="B7182" t="s">
        <v>44</v>
      </c>
      <c r="C7182">
        <v>1</v>
      </c>
      <c r="D7182" t="s">
        <v>18</v>
      </c>
      <c r="E7182" t="s">
        <v>33</v>
      </c>
      <c r="F7182" s="1">
        <v>0.45833333333333331</v>
      </c>
      <c r="G7182" t="s">
        <v>9799</v>
      </c>
      <c r="H7182" t="s">
        <v>38</v>
      </c>
      <c r="I7182">
        <v>60</v>
      </c>
      <c r="J7182">
        <v>19</v>
      </c>
      <c r="K7182" s="4">
        <v>1.111100111111E+23</v>
      </c>
      <c r="L7182" t="s">
        <v>13583</v>
      </c>
      <c r="M7182" t="s">
        <v>24</v>
      </c>
      <c r="N7182" t="s">
        <v>9286</v>
      </c>
      <c r="O7182" t="s">
        <v>66</v>
      </c>
      <c r="P7182" t="s">
        <v>45</v>
      </c>
      <c r="Q7182" t="s">
        <v>7724</v>
      </c>
    </row>
    <row r="7183" spans="1:17" x14ac:dyDescent="0.25">
      <c r="A7183" t="s">
        <v>13582</v>
      </c>
      <c r="B7183" t="s">
        <v>44</v>
      </c>
      <c r="C7183">
        <v>2</v>
      </c>
      <c r="D7183" t="s">
        <v>18</v>
      </c>
      <c r="E7183" t="s">
        <v>33</v>
      </c>
      <c r="F7183" s="1">
        <v>0.5</v>
      </c>
      <c r="G7183" t="s">
        <v>9209</v>
      </c>
      <c r="H7183" t="s">
        <v>38</v>
      </c>
      <c r="I7183">
        <v>60</v>
      </c>
      <c r="J7183">
        <v>25</v>
      </c>
      <c r="K7183" s="4">
        <v>1.111100111111E+23</v>
      </c>
      <c r="L7183" t="s">
        <v>13583</v>
      </c>
      <c r="M7183" t="s">
        <v>24</v>
      </c>
      <c r="N7183" t="s">
        <v>9286</v>
      </c>
      <c r="O7183" t="s">
        <v>66</v>
      </c>
      <c r="P7183" t="s">
        <v>45</v>
      </c>
      <c r="Q7183" t="s">
        <v>7725</v>
      </c>
    </row>
    <row r="7184" spans="1:17" x14ac:dyDescent="0.25">
      <c r="A7184" t="s">
        <v>13582</v>
      </c>
      <c r="B7184" t="s">
        <v>44</v>
      </c>
      <c r="C7184">
        <v>3</v>
      </c>
      <c r="D7184" t="s">
        <v>18</v>
      </c>
      <c r="E7184" t="s">
        <v>33</v>
      </c>
      <c r="F7184" s="1">
        <v>0.66666666666666663</v>
      </c>
      <c r="G7184" t="s">
        <v>9196</v>
      </c>
      <c r="H7184" t="s">
        <v>38</v>
      </c>
      <c r="I7184">
        <v>60</v>
      </c>
      <c r="J7184">
        <v>17</v>
      </c>
      <c r="K7184" s="4">
        <v>1.111100111111E+23</v>
      </c>
      <c r="L7184" t="s">
        <v>13583</v>
      </c>
      <c r="M7184" t="s">
        <v>24</v>
      </c>
      <c r="N7184" t="s">
        <v>9286</v>
      </c>
      <c r="O7184" t="s">
        <v>66</v>
      </c>
      <c r="P7184" t="s">
        <v>45</v>
      </c>
      <c r="Q7184" t="s">
        <v>7726</v>
      </c>
    </row>
    <row r="7185" spans="1:17" x14ac:dyDescent="0.25">
      <c r="A7185" t="s">
        <v>13584</v>
      </c>
      <c r="B7185" t="s">
        <v>17</v>
      </c>
      <c r="C7185">
        <v>1</v>
      </c>
      <c r="D7185" t="s">
        <v>18</v>
      </c>
      <c r="E7185" t="s">
        <v>33</v>
      </c>
      <c r="F7185" s="1">
        <v>0.58333333333333337</v>
      </c>
      <c r="G7185" t="s">
        <v>9358</v>
      </c>
      <c r="H7185" t="s">
        <v>7727</v>
      </c>
      <c r="I7185">
        <v>120</v>
      </c>
      <c r="J7185">
        <v>73</v>
      </c>
      <c r="K7185" s="4">
        <v>1.1111110001111099E+44</v>
      </c>
      <c r="L7185" t="s">
        <v>13585</v>
      </c>
      <c r="M7185" t="s">
        <v>24</v>
      </c>
      <c r="N7185" t="s">
        <v>9286</v>
      </c>
      <c r="O7185" t="s">
        <v>25</v>
      </c>
      <c r="P7185" t="s">
        <v>20</v>
      </c>
      <c r="Q7185" t="s">
        <v>7728</v>
      </c>
    </row>
    <row r="7186" spans="1:17" x14ac:dyDescent="0.25">
      <c r="A7186" t="s">
        <v>13584</v>
      </c>
      <c r="B7186" t="s">
        <v>28</v>
      </c>
      <c r="C7186">
        <v>1</v>
      </c>
      <c r="D7186" t="s">
        <v>18</v>
      </c>
      <c r="E7186" t="s">
        <v>42</v>
      </c>
      <c r="F7186" s="1">
        <v>0.41666666666666669</v>
      </c>
      <c r="G7186" t="s">
        <v>9282</v>
      </c>
      <c r="H7186" t="s">
        <v>7727</v>
      </c>
      <c r="I7186">
        <v>60</v>
      </c>
      <c r="J7186">
        <v>74</v>
      </c>
      <c r="K7186" s="4">
        <v>1.1111110001111099E+44</v>
      </c>
      <c r="L7186" t="s">
        <v>13585</v>
      </c>
      <c r="M7186" t="s">
        <v>24</v>
      </c>
      <c r="N7186" t="s">
        <v>9286</v>
      </c>
      <c r="O7186" t="s">
        <v>25</v>
      </c>
      <c r="P7186" t="s">
        <v>20</v>
      </c>
      <c r="Q7186" t="s">
        <v>7729</v>
      </c>
    </row>
    <row r="7187" spans="1:17" x14ac:dyDescent="0.25">
      <c r="A7187" t="s">
        <v>13586</v>
      </c>
      <c r="B7187" t="s">
        <v>17</v>
      </c>
      <c r="C7187">
        <v>1</v>
      </c>
      <c r="D7187" t="s">
        <v>18</v>
      </c>
      <c r="E7187" t="s">
        <v>19</v>
      </c>
      <c r="F7187" s="1">
        <v>0.375</v>
      </c>
      <c r="G7187" t="s">
        <v>9235</v>
      </c>
      <c r="H7187" t="s">
        <v>7727</v>
      </c>
      <c r="I7187">
        <v>120</v>
      </c>
      <c r="J7187">
        <v>62</v>
      </c>
      <c r="K7187" s="4">
        <v>1.1111010001111099E+44</v>
      </c>
      <c r="L7187" t="s">
        <v>13587</v>
      </c>
      <c r="M7187" t="s">
        <v>24</v>
      </c>
      <c r="N7187" t="s">
        <v>9286</v>
      </c>
      <c r="O7187" t="s">
        <v>25</v>
      </c>
      <c r="P7187" t="s">
        <v>20</v>
      </c>
      <c r="Q7187" t="s">
        <v>7730</v>
      </c>
    </row>
    <row r="7188" spans="1:17" x14ac:dyDescent="0.25">
      <c r="A7188" t="s">
        <v>13586</v>
      </c>
      <c r="B7188" t="s">
        <v>28</v>
      </c>
      <c r="C7188">
        <v>1</v>
      </c>
      <c r="D7188" t="s">
        <v>18</v>
      </c>
      <c r="E7188" t="s">
        <v>37</v>
      </c>
      <c r="F7188" s="1">
        <v>0.41666666666666669</v>
      </c>
      <c r="G7188" t="s">
        <v>9282</v>
      </c>
      <c r="H7188" t="s">
        <v>7727</v>
      </c>
      <c r="I7188">
        <v>60</v>
      </c>
      <c r="J7188">
        <v>62</v>
      </c>
      <c r="K7188" s="4">
        <v>1.1E+44</v>
      </c>
      <c r="L7188" t="s">
        <v>13587</v>
      </c>
      <c r="M7188" t="s">
        <v>24</v>
      </c>
      <c r="N7188" t="s">
        <v>9286</v>
      </c>
      <c r="O7188" t="s">
        <v>25</v>
      </c>
      <c r="P7188" t="s">
        <v>20</v>
      </c>
      <c r="Q7188" t="s">
        <v>7731</v>
      </c>
    </row>
    <row r="7189" spans="1:17" x14ac:dyDescent="0.25">
      <c r="A7189" t="s">
        <v>13586</v>
      </c>
      <c r="B7189" t="s">
        <v>44</v>
      </c>
      <c r="C7189">
        <v>1</v>
      </c>
      <c r="D7189" t="s">
        <v>18</v>
      </c>
      <c r="E7189" t="s">
        <v>37</v>
      </c>
      <c r="F7189" s="1">
        <v>0.41666666666666669</v>
      </c>
      <c r="G7189" t="s">
        <v>9182</v>
      </c>
      <c r="H7189" t="s">
        <v>7727</v>
      </c>
      <c r="I7189">
        <v>60</v>
      </c>
      <c r="J7189">
        <v>28</v>
      </c>
      <c r="K7189" s="4">
        <v>1.101100011111E+42</v>
      </c>
      <c r="L7189" t="s">
        <v>13587</v>
      </c>
      <c r="M7189" t="s">
        <v>24</v>
      </c>
      <c r="N7189" t="s">
        <v>9286</v>
      </c>
      <c r="O7189" t="s">
        <v>25</v>
      </c>
      <c r="P7189" t="s">
        <v>45</v>
      </c>
      <c r="Q7189" t="s">
        <v>7732</v>
      </c>
    </row>
    <row r="7190" spans="1:17" x14ac:dyDescent="0.25">
      <c r="A7190" t="s">
        <v>13586</v>
      </c>
      <c r="B7190" t="s">
        <v>44</v>
      </c>
      <c r="C7190">
        <v>2</v>
      </c>
      <c r="D7190" t="s">
        <v>18</v>
      </c>
      <c r="E7190" t="s">
        <v>29</v>
      </c>
      <c r="F7190" s="1">
        <v>0.5</v>
      </c>
      <c r="G7190" t="s">
        <v>9194</v>
      </c>
      <c r="H7190" t="s">
        <v>7727</v>
      </c>
      <c r="I7190">
        <v>60</v>
      </c>
      <c r="J7190">
        <v>17</v>
      </c>
      <c r="K7190" s="4">
        <v>1.1101000111109999E+42</v>
      </c>
      <c r="L7190" t="s">
        <v>13587</v>
      </c>
      <c r="M7190" t="s">
        <v>24</v>
      </c>
      <c r="N7190" t="s">
        <v>9286</v>
      </c>
      <c r="O7190" t="s">
        <v>25</v>
      </c>
      <c r="P7190" t="s">
        <v>45</v>
      </c>
      <c r="Q7190" t="s">
        <v>7733</v>
      </c>
    </row>
    <row r="7191" spans="1:17" x14ac:dyDescent="0.25">
      <c r="A7191" t="s">
        <v>13586</v>
      </c>
      <c r="B7191" t="s">
        <v>44</v>
      </c>
      <c r="C7191">
        <v>3</v>
      </c>
      <c r="D7191" t="s">
        <v>18</v>
      </c>
      <c r="E7191" t="s">
        <v>33</v>
      </c>
      <c r="F7191" s="1">
        <v>0.54166666666666663</v>
      </c>
      <c r="G7191" t="s">
        <v>9180</v>
      </c>
      <c r="H7191" t="s">
        <v>7727</v>
      </c>
      <c r="I7191">
        <v>60</v>
      </c>
      <c r="J7191">
        <v>17</v>
      </c>
      <c r="K7191" s="4">
        <v>1.111100011111E+42</v>
      </c>
      <c r="L7191" t="s">
        <v>13587</v>
      </c>
      <c r="M7191" t="s">
        <v>24</v>
      </c>
      <c r="N7191" t="s">
        <v>9286</v>
      </c>
      <c r="O7191" t="s">
        <v>25</v>
      </c>
      <c r="P7191" t="s">
        <v>45</v>
      </c>
      <c r="Q7191" t="s">
        <v>7734</v>
      </c>
    </row>
    <row r="7192" spans="1:17" x14ac:dyDescent="0.25">
      <c r="A7192" t="s">
        <v>13588</v>
      </c>
      <c r="B7192" t="s">
        <v>17</v>
      </c>
      <c r="C7192">
        <v>1</v>
      </c>
      <c r="D7192" t="s">
        <v>18</v>
      </c>
      <c r="E7192" t="s">
        <v>29</v>
      </c>
      <c r="F7192" s="1">
        <v>0.375</v>
      </c>
      <c r="G7192" t="s">
        <v>9196</v>
      </c>
      <c r="H7192" t="s">
        <v>1817</v>
      </c>
      <c r="I7192">
        <v>120</v>
      </c>
      <c r="J7192">
        <v>53</v>
      </c>
      <c r="K7192" s="4">
        <v>1.1111100111111E+24</v>
      </c>
      <c r="L7192" t="s">
        <v>13589</v>
      </c>
      <c r="M7192" t="s">
        <v>24</v>
      </c>
      <c r="N7192" t="s">
        <v>9286</v>
      </c>
      <c r="O7192" t="s">
        <v>66</v>
      </c>
      <c r="P7192" t="s">
        <v>20</v>
      </c>
      <c r="Q7192" t="s">
        <v>7735</v>
      </c>
    </row>
    <row r="7193" spans="1:17" x14ac:dyDescent="0.25">
      <c r="A7193" t="s">
        <v>13588</v>
      </c>
      <c r="B7193" t="s">
        <v>28</v>
      </c>
      <c r="C7193">
        <v>1</v>
      </c>
      <c r="D7193" t="s">
        <v>18</v>
      </c>
      <c r="E7193" t="s">
        <v>42</v>
      </c>
      <c r="F7193" s="1">
        <v>0.5</v>
      </c>
      <c r="G7193" t="s">
        <v>9220</v>
      </c>
      <c r="H7193" t="s">
        <v>1817</v>
      </c>
      <c r="I7193">
        <v>60</v>
      </c>
      <c r="J7193">
        <v>52</v>
      </c>
      <c r="K7193" s="4">
        <v>1.1111100111111E+24</v>
      </c>
      <c r="L7193" t="s">
        <v>13589</v>
      </c>
      <c r="M7193" t="s">
        <v>24</v>
      </c>
      <c r="N7193" t="s">
        <v>9286</v>
      </c>
      <c r="O7193" t="s">
        <v>66</v>
      </c>
      <c r="P7193" t="s">
        <v>20</v>
      </c>
      <c r="Q7193" t="s">
        <v>7736</v>
      </c>
    </row>
    <row r="7194" spans="1:17" x14ac:dyDescent="0.25">
      <c r="A7194" t="s">
        <v>13590</v>
      </c>
      <c r="B7194" t="s">
        <v>17</v>
      </c>
      <c r="C7194">
        <v>1</v>
      </c>
      <c r="D7194" t="s">
        <v>18</v>
      </c>
      <c r="E7194" t="s">
        <v>19</v>
      </c>
      <c r="F7194" s="1">
        <v>0.45833333333333331</v>
      </c>
      <c r="G7194" t="s">
        <v>9194</v>
      </c>
      <c r="H7194" t="s">
        <v>1821</v>
      </c>
      <c r="I7194">
        <v>120</v>
      </c>
      <c r="J7194">
        <v>54</v>
      </c>
      <c r="K7194" s="4">
        <v>1.1111010001111099E+44</v>
      </c>
      <c r="L7194" t="s">
        <v>13591</v>
      </c>
      <c r="M7194" t="s">
        <v>24</v>
      </c>
      <c r="N7194" t="s">
        <v>9286</v>
      </c>
      <c r="O7194" t="s">
        <v>25</v>
      </c>
      <c r="P7194" t="s">
        <v>20</v>
      </c>
      <c r="Q7194" t="s">
        <v>7737</v>
      </c>
    </row>
    <row r="7195" spans="1:17" x14ac:dyDescent="0.25">
      <c r="A7195" t="s">
        <v>13590</v>
      </c>
      <c r="B7195" t="s">
        <v>28</v>
      </c>
      <c r="C7195">
        <v>1</v>
      </c>
      <c r="D7195" t="s">
        <v>18</v>
      </c>
      <c r="E7195" t="s">
        <v>37</v>
      </c>
      <c r="F7195" s="1">
        <v>0.45833333333333331</v>
      </c>
      <c r="G7195" t="s">
        <v>9354</v>
      </c>
      <c r="H7195" t="s">
        <v>1821</v>
      </c>
      <c r="I7195">
        <v>60</v>
      </c>
      <c r="J7195">
        <v>54</v>
      </c>
      <c r="K7195" s="4">
        <v>1.11101100011111E+44</v>
      </c>
      <c r="L7195" t="s">
        <v>13591</v>
      </c>
      <c r="M7195" t="s">
        <v>24</v>
      </c>
      <c r="N7195" t="s">
        <v>9286</v>
      </c>
      <c r="O7195" t="s">
        <v>25</v>
      </c>
      <c r="P7195" t="s">
        <v>20</v>
      </c>
      <c r="Q7195" t="s">
        <v>7738</v>
      </c>
    </row>
    <row r="7196" spans="1:17" x14ac:dyDescent="0.25">
      <c r="A7196" t="s">
        <v>13592</v>
      </c>
      <c r="B7196" t="s">
        <v>17</v>
      </c>
      <c r="C7196">
        <v>1</v>
      </c>
      <c r="D7196" t="s">
        <v>18</v>
      </c>
      <c r="E7196" t="s">
        <v>19</v>
      </c>
      <c r="F7196" s="1">
        <v>0.5</v>
      </c>
      <c r="G7196" t="s">
        <v>9210</v>
      </c>
      <c r="H7196" t="s">
        <v>7697</v>
      </c>
      <c r="I7196">
        <v>120</v>
      </c>
      <c r="J7196">
        <v>36</v>
      </c>
      <c r="K7196" s="4">
        <v>1.1111100111111E+24</v>
      </c>
      <c r="L7196" t="s">
        <v>13593</v>
      </c>
      <c r="M7196" t="s">
        <v>24</v>
      </c>
      <c r="N7196" t="s">
        <v>9286</v>
      </c>
      <c r="O7196" t="s">
        <v>66</v>
      </c>
      <c r="P7196" t="s">
        <v>20</v>
      </c>
      <c r="Q7196" t="s">
        <v>7739</v>
      </c>
    </row>
    <row r="7197" spans="1:17" x14ac:dyDescent="0.25">
      <c r="A7197" t="s">
        <v>13592</v>
      </c>
      <c r="B7197" t="s">
        <v>28</v>
      </c>
      <c r="C7197">
        <v>1</v>
      </c>
      <c r="D7197" t="s">
        <v>18</v>
      </c>
      <c r="E7197" t="s">
        <v>42</v>
      </c>
      <c r="F7197" s="1">
        <v>0.54166666666666663</v>
      </c>
      <c r="G7197" t="s">
        <v>9227</v>
      </c>
      <c r="H7197" t="s">
        <v>7697</v>
      </c>
      <c r="I7197">
        <v>60</v>
      </c>
      <c r="J7197">
        <v>36</v>
      </c>
      <c r="K7197" s="4">
        <v>1.1111100111111E+24</v>
      </c>
      <c r="L7197" t="s">
        <v>13593</v>
      </c>
      <c r="M7197" t="s">
        <v>24</v>
      </c>
      <c r="N7197" t="s">
        <v>9286</v>
      </c>
      <c r="O7197" t="s">
        <v>66</v>
      </c>
      <c r="P7197" t="s">
        <v>20</v>
      </c>
      <c r="Q7197" t="s">
        <v>7740</v>
      </c>
    </row>
    <row r="7198" spans="1:17" x14ac:dyDescent="0.25">
      <c r="A7198" t="s">
        <v>13594</v>
      </c>
      <c r="B7198" t="s">
        <v>17</v>
      </c>
      <c r="C7198">
        <v>1</v>
      </c>
      <c r="D7198" t="s">
        <v>18</v>
      </c>
      <c r="E7198" t="s">
        <v>42</v>
      </c>
      <c r="F7198" s="1">
        <v>0.58333333333333337</v>
      </c>
      <c r="G7198" t="s">
        <v>9214</v>
      </c>
      <c r="H7198" t="s">
        <v>1825</v>
      </c>
      <c r="I7198">
        <v>120</v>
      </c>
      <c r="J7198">
        <v>39</v>
      </c>
      <c r="K7198" s="4">
        <v>1.1111100111111E+24</v>
      </c>
      <c r="L7198" t="s">
        <v>13595</v>
      </c>
      <c r="M7198" t="s">
        <v>24</v>
      </c>
      <c r="N7198" t="s">
        <v>9286</v>
      </c>
      <c r="O7198" t="s">
        <v>66</v>
      </c>
      <c r="P7198" t="s">
        <v>20</v>
      </c>
      <c r="Q7198" t="s">
        <v>7741</v>
      </c>
    </row>
    <row r="7199" spans="1:17" x14ac:dyDescent="0.25">
      <c r="A7199" t="s">
        <v>13594</v>
      </c>
      <c r="B7199" t="s">
        <v>28</v>
      </c>
      <c r="C7199">
        <v>1</v>
      </c>
      <c r="D7199" t="s">
        <v>18</v>
      </c>
      <c r="E7199" t="s">
        <v>37</v>
      </c>
      <c r="F7199" s="1">
        <v>0.41666666666666669</v>
      </c>
      <c r="G7199" t="s">
        <v>9210</v>
      </c>
      <c r="H7199" t="s">
        <v>1825</v>
      </c>
      <c r="I7199">
        <v>60</v>
      </c>
      <c r="J7199">
        <v>39</v>
      </c>
      <c r="K7199" s="4">
        <v>1.1111100111111E+24</v>
      </c>
      <c r="L7199" t="s">
        <v>13595</v>
      </c>
      <c r="M7199" t="s">
        <v>24</v>
      </c>
      <c r="N7199" t="s">
        <v>9286</v>
      </c>
      <c r="O7199" t="s">
        <v>66</v>
      </c>
      <c r="P7199" t="s">
        <v>20</v>
      </c>
      <c r="Q7199" t="s">
        <v>7742</v>
      </c>
    </row>
    <row r="7200" spans="1:17" x14ac:dyDescent="0.25">
      <c r="A7200" t="s">
        <v>13596</v>
      </c>
      <c r="B7200" t="s">
        <v>17</v>
      </c>
      <c r="C7200">
        <v>1</v>
      </c>
      <c r="D7200" t="s">
        <v>18</v>
      </c>
      <c r="E7200" t="s">
        <v>19</v>
      </c>
      <c r="F7200" s="1">
        <v>0.54166666666666663</v>
      </c>
      <c r="G7200" t="s">
        <v>9166</v>
      </c>
      <c r="H7200" t="s">
        <v>5696</v>
      </c>
      <c r="I7200">
        <v>60</v>
      </c>
      <c r="J7200">
        <v>34</v>
      </c>
      <c r="K7200" s="4">
        <v>1.0100000010101E+43</v>
      </c>
      <c r="L7200" t="s">
        <v>13449</v>
      </c>
      <c r="M7200" t="s">
        <v>24</v>
      </c>
      <c r="N7200" t="s">
        <v>9342</v>
      </c>
      <c r="O7200" t="s">
        <v>25</v>
      </c>
      <c r="P7200" t="s">
        <v>20</v>
      </c>
      <c r="Q7200" t="s">
        <v>7743</v>
      </c>
    </row>
    <row r="7201" spans="1:17" x14ac:dyDescent="0.25">
      <c r="A7201" t="s">
        <v>13596</v>
      </c>
      <c r="B7201" t="s">
        <v>28</v>
      </c>
      <c r="C7201">
        <v>1</v>
      </c>
      <c r="D7201" t="s">
        <v>18</v>
      </c>
      <c r="E7201" t="s">
        <v>33</v>
      </c>
      <c r="F7201" s="1">
        <v>0.5</v>
      </c>
      <c r="G7201" t="s">
        <v>9354</v>
      </c>
      <c r="H7201" t="s">
        <v>5696</v>
      </c>
      <c r="I7201">
        <v>60</v>
      </c>
      <c r="J7201">
        <v>34</v>
      </c>
      <c r="K7201" s="4">
        <v>1.1111110001111099E+44</v>
      </c>
      <c r="L7201" t="s">
        <v>13449</v>
      </c>
      <c r="M7201" t="s">
        <v>24</v>
      </c>
      <c r="N7201" t="s">
        <v>9342</v>
      </c>
      <c r="O7201" t="s">
        <v>25</v>
      </c>
      <c r="P7201" t="s">
        <v>20</v>
      </c>
      <c r="Q7201" t="s">
        <v>7744</v>
      </c>
    </row>
    <row r="7202" spans="1:17" x14ac:dyDescent="0.25">
      <c r="A7202" t="s">
        <v>13596</v>
      </c>
      <c r="B7202" t="s">
        <v>32</v>
      </c>
      <c r="C7202">
        <v>1</v>
      </c>
      <c r="D7202" t="s">
        <v>18</v>
      </c>
      <c r="E7202" t="s">
        <v>19</v>
      </c>
      <c r="F7202" s="1">
        <v>0.5</v>
      </c>
      <c r="G7202" t="s">
        <v>9166</v>
      </c>
      <c r="H7202" t="s">
        <v>5696</v>
      </c>
      <c r="I7202">
        <v>120</v>
      </c>
      <c r="J7202">
        <v>34</v>
      </c>
      <c r="K7202" s="4">
        <v>1.0101010000101E+44</v>
      </c>
      <c r="L7202" t="s">
        <v>38</v>
      </c>
      <c r="M7202" t="s">
        <v>24</v>
      </c>
      <c r="N7202" t="s">
        <v>9342</v>
      </c>
      <c r="O7202" t="s">
        <v>25</v>
      </c>
      <c r="P7202" t="s">
        <v>20</v>
      </c>
      <c r="Q7202" t="s">
        <v>7745</v>
      </c>
    </row>
    <row r="7203" spans="1:17" x14ac:dyDescent="0.25">
      <c r="A7203" t="s">
        <v>13596</v>
      </c>
      <c r="B7203" t="s">
        <v>44</v>
      </c>
      <c r="C7203">
        <v>1</v>
      </c>
      <c r="D7203" t="s">
        <v>18</v>
      </c>
      <c r="E7203" t="s">
        <v>33</v>
      </c>
      <c r="F7203" s="1">
        <v>0.41666666666666669</v>
      </c>
      <c r="G7203" t="s">
        <v>9149</v>
      </c>
      <c r="H7203" t="s">
        <v>38</v>
      </c>
      <c r="I7203">
        <v>60</v>
      </c>
      <c r="J7203">
        <v>11</v>
      </c>
      <c r="K7203" s="4">
        <v>1.0101000010101E+43</v>
      </c>
      <c r="L7203" t="s">
        <v>38</v>
      </c>
      <c r="M7203" t="s">
        <v>24</v>
      </c>
      <c r="N7203" t="s">
        <v>9342</v>
      </c>
      <c r="O7203" t="s">
        <v>25</v>
      </c>
      <c r="P7203" t="s">
        <v>45</v>
      </c>
      <c r="Q7203" t="s">
        <v>7746</v>
      </c>
    </row>
    <row r="7204" spans="1:17" x14ac:dyDescent="0.25">
      <c r="A7204" t="s">
        <v>13596</v>
      </c>
      <c r="B7204" t="s">
        <v>44</v>
      </c>
      <c r="C7204">
        <v>2</v>
      </c>
      <c r="D7204" t="s">
        <v>18</v>
      </c>
      <c r="E7204" t="s">
        <v>33</v>
      </c>
      <c r="F7204" s="1">
        <v>0.54166666666666663</v>
      </c>
      <c r="G7204" t="s">
        <v>9145</v>
      </c>
      <c r="H7204" t="s">
        <v>38</v>
      </c>
      <c r="I7204">
        <v>60</v>
      </c>
      <c r="J7204">
        <v>10</v>
      </c>
      <c r="K7204" s="4">
        <v>1.0101000010101E+43</v>
      </c>
      <c r="L7204" t="s">
        <v>38</v>
      </c>
      <c r="M7204" t="s">
        <v>24</v>
      </c>
      <c r="N7204" t="s">
        <v>9342</v>
      </c>
      <c r="O7204" t="s">
        <v>25</v>
      </c>
      <c r="P7204" t="s">
        <v>45</v>
      </c>
      <c r="Q7204" t="s">
        <v>7747</v>
      </c>
    </row>
    <row r="7205" spans="1:17" x14ac:dyDescent="0.25">
      <c r="A7205" t="s">
        <v>13596</v>
      </c>
      <c r="B7205" t="s">
        <v>44</v>
      </c>
      <c r="C7205">
        <v>3</v>
      </c>
      <c r="D7205" t="s">
        <v>18</v>
      </c>
      <c r="E7205" t="s">
        <v>37</v>
      </c>
      <c r="F7205" s="1">
        <v>0.5</v>
      </c>
      <c r="G7205" t="s">
        <v>9301</v>
      </c>
      <c r="H7205" t="s">
        <v>38</v>
      </c>
      <c r="I7205">
        <v>60</v>
      </c>
      <c r="J7205">
        <v>5</v>
      </c>
      <c r="K7205" s="4">
        <v>1.0101000010101E+43</v>
      </c>
      <c r="L7205" t="s">
        <v>38</v>
      </c>
      <c r="M7205" t="s">
        <v>24</v>
      </c>
      <c r="N7205" t="s">
        <v>9342</v>
      </c>
      <c r="O7205" t="s">
        <v>25</v>
      </c>
      <c r="P7205" t="s">
        <v>45</v>
      </c>
      <c r="Q7205" t="s">
        <v>7748</v>
      </c>
    </row>
    <row r="7206" spans="1:17" x14ac:dyDescent="0.25">
      <c r="A7206" t="s">
        <v>13596</v>
      </c>
      <c r="B7206" t="s">
        <v>44</v>
      </c>
      <c r="C7206">
        <v>4</v>
      </c>
      <c r="D7206" t="s">
        <v>18</v>
      </c>
      <c r="E7206" t="s">
        <v>42</v>
      </c>
      <c r="F7206" s="1">
        <v>0.45833333333333331</v>
      </c>
      <c r="G7206" t="s">
        <v>9311</v>
      </c>
      <c r="H7206" t="s">
        <v>38</v>
      </c>
      <c r="I7206">
        <v>60</v>
      </c>
      <c r="J7206">
        <v>8</v>
      </c>
      <c r="K7206" s="4">
        <v>1.0101000010101E+43</v>
      </c>
      <c r="L7206" t="s">
        <v>38</v>
      </c>
      <c r="M7206" t="s">
        <v>24</v>
      </c>
      <c r="N7206" t="s">
        <v>9342</v>
      </c>
      <c r="O7206" t="s">
        <v>25</v>
      </c>
      <c r="P7206" t="s">
        <v>45</v>
      </c>
      <c r="Q7206" t="s">
        <v>7749</v>
      </c>
    </row>
    <row r="7207" spans="1:17" x14ac:dyDescent="0.25">
      <c r="A7207" t="s">
        <v>13597</v>
      </c>
      <c r="B7207" t="s">
        <v>17</v>
      </c>
      <c r="C7207">
        <v>1</v>
      </c>
      <c r="D7207" t="s">
        <v>18</v>
      </c>
      <c r="E7207" t="s">
        <v>19</v>
      </c>
      <c r="F7207" s="1">
        <v>0.625</v>
      </c>
      <c r="G7207" t="s">
        <v>9174</v>
      </c>
      <c r="H7207" t="s">
        <v>1484</v>
      </c>
      <c r="I7207">
        <v>120</v>
      </c>
      <c r="J7207">
        <v>50</v>
      </c>
      <c r="K7207" s="4">
        <v>1.1111100111111E+24</v>
      </c>
      <c r="L7207" t="s">
        <v>10210</v>
      </c>
      <c r="M7207" t="s">
        <v>24</v>
      </c>
      <c r="N7207" t="s">
        <v>9286</v>
      </c>
      <c r="O7207" t="s">
        <v>66</v>
      </c>
      <c r="P7207" t="s">
        <v>20</v>
      </c>
      <c r="Q7207" t="s">
        <v>7750</v>
      </c>
    </row>
    <row r="7208" spans="1:17" x14ac:dyDescent="0.25">
      <c r="A7208" t="s">
        <v>13597</v>
      </c>
      <c r="B7208" t="s">
        <v>44</v>
      </c>
      <c r="C7208">
        <v>1</v>
      </c>
      <c r="D7208" t="s">
        <v>18</v>
      </c>
      <c r="E7208" t="s">
        <v>33</v>
      </c>
      <c r="F7208" s="1">
        <v>0.5</v>
      </c>
      <c r="G7208" t="s">
        <v>9214</v>
      </c>
      <c r="H7208" t="s">
        <v>1484</v>
      </c>
      <c r="I7208">
        <v>60</v>
      </c>
      <c r="J7208">
        <v>12</v>
      </c>
      <c r="K7208" s="4">
        <v>1.1110001111000001E+22</v>
      </c>
      <c r="L7208" t="s">
        <v>10210</v>
      </c>
      <c r="M7208" t="s">
        <v>24</v>
      </c>
      <c r="N7208" t="s">
        <v>9286</v>
      </c>
      <c r="O7208" t="s">
        <v>66</v>
      </c>
      <c r="P7208" t="s">
        <v>45</v>
      </c>
      <c r="Q7208" t="s">
        <v>7751</v>
      </c>
    </row>
    <row r="7209" spans="1:17" x14ac:dyDescent="0.25">
      <c r="A7209" t="s">
        <v>13597</v>
      </c>
      <c r="B7209" t="s">
        <v>44</v>
      </c>
      <c r="C7209">
        <v>2</v>
      </c>
      <c r="D7209" t="s">
        <v>18</v>
      </c>
      <c r="E7209" t="s">
        <v>29</v>
      </c>
      <c r="F7209" s="1">
        <v>0.58333333333333337</v>
      </c>
      <c r="G7209" t="s">
        <v>9349</v>
      </c>
      <c r="H7209" t="s">
        <v>1484</v>
      </c>
      <c r="I7209">
        <v>60</v>
      </c>
      <c r="J7209">
        <v>13</v>
      </c>
      <c r="K7209" s="4">
        <v>1.1110001111000001E+22</v>
      </c>
      <c r="L7209" t="s">
        <v>10210</v>
      </c>
      <c r="M7209" t="s">
        <v>24</v>
      </c>
      <c r="N7209" t="s">
        <v>9286</v>
      </c>
      <c r="O7209" t="s">
        <v>66</v>
      </c>
      <c r="P7209" t="s">
        <v>45</v>
      </c>
      <c r="Q7209" t="s">
        <v>7752</v>
      </c>
    </row>
    <row r="7210" spans="1:17" x14ac:dyDescent="0.25">
      <c r="A7210" t="s">
        <v>13597</v>
      </c>
      <c r="B7210" t="s">
        <v>44</v>
      </c>
      <c r="C7210">
        <v>3</v>
      </c>
      <c r="D7210" t="s">
        <v>18</v>
      </c>
      <c r="E7210" t="s">
        <v>37</v>
      </c>
      <c r="F7210" s="1">
        <v>0.54166666666666663</v>
      </c>
      <c r="G7210" t="s">
        <v>9349</v>
      </c>
      <c r="H7210" t="s">
        <v>1484</v>
      </c>
      <c r="I7210">
        <v>60</v>
      </c>
      <c r="J7210">
        <v>13</v>
      </c>
      <c r="K7210" s="4">
        <v>1.1110001111000001E+22</v>
      </c>
      <c r="L7210" t="s">
        <v>10210</v>
      </c>
      <c r="M7210" t="s">
        <v>24</v>
      </c>
      <c r="N7210" t="s">
        <v>9286</v>
      </c>
      <c r="O7210" t="s">
        <v>66</v>
      </c>
      <c r="P7210" t="s">
        <v>45</v>
      </c>
      <c r="Q7210" t="s">
        <v>7753</v>
      </c>
    </row>
    <row r="7211" spans="1:17" x14ac:dyDescent="0.25">
      <c r="A7211" t="s">
        <v>13597</v>
      </c>
      <c r="B7211" t="s">
        <v>44</v>
      </c>
      <c r="C7211">
        <v>4</v>
      </c>
      <c r="D7211" t="s">
        <v>18</v>
      </c>
      <c r="E7211" t="s">
        <v>42</v>
      </c>
      <c r="F7211" s="1">
        <v>0.58333333333333337</v>
      </c>
      <c r="G7211" t="s">
        <v>9176</v>
      </c>
      <c r="H7211" t="s">
        <v>1484</v>
      </c>
      <c r="I7211">
        <v>60</v>
      </c>
      <c r="J7211">
        <v>8</v>
      </c>
      <c r="K7211" s="4">
        <v>1.1110001111000001E+22</v>
      </c>
      <c r="L7211" t="s">
        <v>38</v>
      </c>
      <c r="M7211" t="s">
        <v>24</v>
      </c>
      <c r="N7211" t="s">
        <v>9286</v>
      </c>
      <c r="O7211" t="s">
        <v>66</v>
      </c>
      <c r="P7211" t="s">
        <v>45</v>
      </c>
      <c r="Q7211" t="s">
        <v>7754</v>
      </c>
    </row>
    <row r="7212" spans="1:17" x14ac:dyDescent="0.25">
      <c r="A7212" t="s">
        <v>13598</v>
      </c>
      <c r="B7212" t="s">
        <v>17</v>
      </c>
      <c r="C7212">
        <v>1</v>
      </c>
      <c r="D7212" t="s">
        <v>18</v>
      </c>
      <c r="E7212" t="s">
        <v>19</v>
      </c>
      <c r="F7212" s="1">
        <v>0.54166666666666663</v>
      </c>
      <c r="G7212" t="s">
        <v>9186</v>
      </c>
      <c r="H7212" t="s">
        <v>38</v>
      </c>
      <c r="I7212">
        <v>180</v>
      </c>
      <c r="J7212">
        <v>18</v>
      </c>
      <c r="K7212" s="4">
        <v>1.1111100000000001E+51</v>
      </c>
      <c r="L7212" t="s">
        <v>38</v>
      </c>
      <c r="M7212" t="s">
        <v>24</v>
      </c>
      <c r="N7212" t="s">
        <v>9286</v>
      </c>
      <c r="O7212" t="s">
        <v>311</v>
      </c>
      <c r="P7212" t="s">
        <v>20</v>
      </c>
      <c r="Q7212" t="s">
        <v>7755</v>
      </c>
    </row>
    <row r="7213" spans="1:17" x14ac:dyDescent="0.25">
      <c r="A7213" t="s">
        <v>13598</v>
      </c>
      <c r="B7213" t="s">
        <v>28</v>
      </c>
      <c r="C7213">
        <v>1</v>
      </c>
      <c r="D7213" t="s">
        <v>18</v>
      </c>
      <c r="E7213" t="s">
        <v>29</v>
      </c>
      <c r="F7213" s="1">
        <v>0.54166666666666663</v>
      </c>
      <c r="G7213" t="s">
        <v>9186</v>
      </c>
      <c r="H7213" t="s">
        <v>38</v>
      </c>
      <c r="I7213">
        <v>180</v>
      </c>
      <c r="J7213">
        <v>18</v>
      </c>
      <c r="K7213" s="4">
        <v>1.1111100000000001E+51</v>
      </c>
      <c r="L7213" t="s">
        <v>38</v>
      </c>
      <c r="M7213" t="s">
        <v>24</v>
      </c>
      <c r="N7213" t="s">
        <v>9286</v>
      </c>
      <c r="O7213" t="s">
        <v>311</v>
      </c>
      <c r="P7213" t="s">
        <v>20</v>
      </c>
      <c r="Q7213" t="s">
        <v>7756</v>
      </c>
    </row>
    <row r="7214" spans="1:17" x14ac:dyDescent="0.25">
      <c r="A7214" t="s">
        <v>13599</v>
      </c>
      <c r="B7214" t="s">
        <v>17</v>
      </c>
      <c r="C7214">
        <v>1</v>
      </c>
      <c r="D7214" t="s">
        <v>18</v>
      </c>
      <c r="E7214" t="s">
        <v>19</v>
      </c>
      <c r="F7214" s="1">
        <v>0.625</v>
      </c>
      <c r="G7214" t="s">
        <v>9194</v>
      </c>
      <c r="H7214" t="s">
        <v>7361</v>
      </c>
      <c r="I7214">
        <v>120</v>
      </c>
      <c r="J7214">
        <v>10</v>
      </c>
      <c r="K7214" s="4">
        <v>1.1111010001111099E+44</v>
      </c>
      <c r="L7214" t="s">
        <v>13466</v>
      </c>
      <c r="M7214" t="s">
        <v>24</v>
      </c>
      <c r="N7214" t="s">
        <v>9286</v>
      </c>
      <c r="O7214" t="s">
        <v>25</v>
      </c>
      <c r="P7214" t="s">
        <v>20</v>
      </c>
      <c r="Q7214" t="s">
        <v>7757</v>
      </c>
    </row>
    <row r="7215" spans="1:17" x14ac:dyDescent="0.25">
      <c r="A7215" t="s">
        <v>13599</v>
      </c>
      <c r="B7215" t="s">
        <v>28</v>
      </c>
      <c r="C7215">
        <v>1</v>
      </c>
      <c r="D7215" t="s">
        <v>18</v>
      </c>
      <c r="E7215" t="s">
        <v>42</v>
      </c>
      <c r="F7215" s="1">
        <v>0.45833333333333331</v>
      </c>
      <c r="G7215" t="s">
        <v>9177</v>
      </c>
      <c r="H7215" t="s">
        <v>7361</v>
      </c>
      <c r="I7215">
        <v>120</v>
      </c>
      <c r="J7215">
        <v>10</v>
      </c>
      <c r="K7215" s="4">
        <v>1.1111110001111099E+44</v>
      </c>
      <c r="L7215" t="s">
        <v>13466</v>
      </c>
      <c r="M7215" t="s">
        <v>24</v>
      </c>
      <c r="N7215" t="s">
        <v>9286</v>
      </c>
      <c r="O7215" t="s">
        <v>25</v>
      </c>
      <c r="P7215" t="s">
        <v>20</v>
      </c>
      <c r="Q7215" t="s">
        <v>7758</v>
      </c>
    </row>
    <row r="7216" spans="1:17" x14ac:dyDescent="0.25">
      <c r="A7216" t="s">
        <v>13600</v>
      </c>
      <c r="B7216" t="s">
        <v>17</v>
      </c>
      <c r="C7216">
        <v>1</v>
      </c>
      <c r="D7216" t="s">
        <v>18</v>
      </c>
      <c r="E7216" t="s">
        <v>19</v>
      </c>
      <c r="F7216" s="1">
        <v>0.58333333333333337</v>
      </c>
      <c r="G7216" t="s">
        <v>9349</v>
      </c>
      <c r="H7216" t="s">
        <v>7697</v>
      </c>
      <c r="I7216">
        <v>60</v>
      </c>
      <c r="J7216">
        <v>12</v>
      </c>
      <c r="K7216" s="4">
        <v>1.1111010001111099E+44</v>
      </c>
      <c r="L7216" t="s">
        <v>13601</v>
      </c>
      <c r="M7216" t="s">
        <v>24</v>
      </c>
      <c r="N7216" t="s">
        <v>9286</v>
      </c>
      <c r="O7216" t="s">
        <v>25</v>
      </c>
      <c r="P7216" t="s">
        <v>20</v>
      </c>
      <c r="Q7216" t="s">
        <v>7759</v>
      </c>
    </row>
    <row r="7217" spans="1:17" x14ac:dyDescent="0.25">
      <c r="A7217" t="s">
        <v>13600</v>
      </c>
      <c r="B7217" t="s">
        <v>28</v>
      </c>
      <c r="C7217">
        <v>1</v>
      </c>
      <c r="D7217" t="s">
        <v>18</v>
      </c>
      <c r="E7217" t="s">
        <v>29</v>
      </c>
      <c r="F7217" s="1">
        <v>0.45833333333333331</v>
      </c>
      <c r="G7217" t="s">
        <v>9217</v>
      </c>
      <c r="H7217" t="s">
        <v>7697</v>
      </c>
      <c r="I7217">
        <v>120</v>
      </c>
      <c r="J7217">
        <v>12</v>
      </c>
      <c r="K7217" s="4">
        <v>1.1111010001111099E+44</v>
      </c>
      <c r="L7217" t="s">
        <v>13601</v>
      </c>
      <c r="M7217" t="s">
        <v>24</v>
      </c>
      <c r="N7217" t="s">
        <v>9286</v>
      </c>
      <c r="O7217" t="s">
        <v>25</v>
      </c>
      <c r="P7217" t="s">
        <v>20</v>
      </c>
      <c r="Q7217" t="s">
        <v>7760</v>
      </c>
    </row>
    <row r="7218" spans="1:17" x14ac:dyDescent="0.25">
      <c r="A7218" t="s">
        <v>13602</v>
      </c>
      <c r="B7218" t="s">
        <v>17</v>
      </c>
      <c r="C7218">
        <v>1</v>
      </c>
      <c r="D7218" t="s">
        <v>18</v>
      </c>
      <c r="E7218" t="s">
        <v>29</v>
      </c>
      <c r="F7218" s="1">
        <v>0.45833333333333331</v>
      </c>
      <c r="G7218" t="s">
        <v>9177</v>
      </c>
      <c r="H7218" t="s">
        <v>7727</v>
      </c>
      <c r="I7218">
        <v>120</v>
      </c>
      <c r="J7218">
        <v>22</v>
      </c>
      <c r="K7218" s="4">
        <v>1.1111100111111E+24</v>
      </c>
      <c r="L7218" t="s">
        <v>13603</v>
      </c>
      <c r="M7218" t="s">
        <v>24</v>
      </c>
      <c r="N7218" t="s">
        <v>9286</v>
      </c>
      <c r="O7218" t="s">
        <v>66</v>
      </c>
      <c r="P7218" t="s">
        <v>20</v>
      </c>
      <c r="Q7218" t="s">
        <v>7761</v>
      </c>
    </row>
    <row r="7219" spans="1:17" x14ac:dyDescent="0.25">
      <c r="A7219" t="s">
        <v>13602</v>
      </c>
      <c r="B7219" t="s">
        <v>28</v>
      </c>
      <c r="C7219">
        <v>1</v>
      </c>
      <c r="D7219" t="s">
        <v>18</v>
      </c>
      <c r="E7219" t="s">
        <v>42</v>
      </c>
      <c r="F7219" s="1">
        <v>0.54166666666666663</v>
      </c>
      <c r="G7219" t="s">
        <v>9359</v>
      </c>
      <c r="H7219" t="s">
        <v>7727</v>
      </c>
      <c r="I7219">
        <v>120</v>
      </c>
      <c r="J7219">
        <v>22</v>
      </c>
      <c r="K7219" s="4">
        <v>1.1111100111111E+24</v>
      </c>
      <c r="L7219" t="s">
        <v>13603</v>
      </c>
      <c r="M7219" t="s">
        <v>24</v>
      </c>
      <c r="N7219" t="s">
        <v>9286</v>
      </c>
      <c r="O7219" t="s">
        <v>66</v>
      </c>
      <c r="P7219" t="s">
        <v>20</v>
      </c>
      <c r="Q7219" t="s">
        <v>7762</v>
      </c>
    </row>
    <row r="7220" spans="1:17" x14ac:dyDescent="0.25">
      <c r="A7220" t="s">
        <v>13604</v>
      </c>
      <c r="B7220" t="s">
        <v>17</v>
      </c>
      <c r="C7220">
        <v>1</v>
      </c>
      <c r="D7220" t="s">
        <v>18</v>
      </c>
      <c r="E7220" t="s">
        <v>19</v>
      </c>
      <c r="F7220" s="1">
        <v>0.45833333333333331</v>
      </c>
      <c r="G7220" t="s">
        <v>9176</v>
      </c>
      <c r="H7220" t="s">
        <v>1823</v>
      </c>
      <c r="I7220">
        <v>120</v>
      </c>
      <c r="J7220">
        <v>28</v>
      </c>
      <c r="K7220" s="4">
        <v>1.1111010001111099E+44</v>
      </c>
      <c r="L7220" t="s">
        <v>38</v>
      </c>
      <c r="M7220" t="s">
        <v>24</v>
      </c>
      <c r="N7220" t="s">
        <v>9286</v>
      </c>
      <c r="O7220" t="s">
        <v>25</v>
      </c>
      <c r="P7220" t="s">
        <v>20</v>
      </c>
      <c r="Q7220" t="s">
        <v>7763</v>
      </c>
    </row>
    <row r="7221" spans="1:17" x14ac:dyDescent="0.25">
      <c r="A7221" t="s">
        <v>13604</v>
      </c>
      <c r="B7221" t="s">
        <v>28</v>
      </c>
      <c r="C7221">
        <v>1</v>
      </c>
      <c r="D7221" t="s">
        <v>18</v>
      </c>
      <c r="E7221" t="s">
        <v>42</v>
      </c>
      <c r="F7221" s="1">
        <v>0.375</v>
      </c>
      <c r="G7221" t="s">
        <v>9155</v>
      </c>
      <c r="H7221" t="s">
        <v>1823</v>
      </c>
      <c r="I7221">
        <v>120</v>
      </c>
      <c r="J7221">
        <v>28</v>
      </c>
      <c r="K7221" s="4">
        <v>1.1111110001111099E+44</v>
      </c>
      <c r="L7221" t="s">
        <v>38</v>
      </c>
      <c r="M7221" t="s">
        <v>24</v>
      </c>
      <c r="N7221" t="s">
        <v>9286</v>
      </c>
      <c r="O7221" t="s">
        <v>25</v>
      </c>
      <c r="P7221" t="s">
        <v>20</v>
      </c>
      <c r="Q7221" t="s">
        <v>7764</v>
      </c>
    </row>
    <row r="7222" spans="1:17" x14ac:dyDescent="0.25">
      <c r="A7222" t="s">
        <v>13605</v>
      </c>
      <c r="B7222" t="s">
        <v>17</v>
      </c>
      <c r="C7222">
        <v>1</v>
      </c>
      <c r="D7222" t="s">
        <v>18</v>
      </c>
      <c r="E7222" t="s">
        <v>29</v>
      </c>
      <c r="F7222" s="1">
        <v>0.375</v>
      </c>
      <c r="G7222" t="s">
        <v>9295</v>
      </c>
      <c r="H7222" t="s">
        <v>1819</v>
      </c>
      <c r="I7222">
        <v>120</v>
      </c>
      <c r="J7222">
        <v>30</v>
      </c>
      <c r="K7222" s="4">
        <v>1.1111010001111099E+44</v>
      </c>
      <c r="L7222" t="s">
        <v>13606</v>
      </c>
      <c r="M7222" t="s">
        <v>24</v>
      </c>
      <c r="N7222" t="s">
        <v>9286</v>
      </c>
      <c r="O7222" t="s">
        <v>25</v>
      </c>
      <c r="P7222" t="s">
        <v>20</v>
      </c>
      <c r="Q7222" t="s">
        <v>7765</v>
      </c>
    </row>
    <row r="7223" spans="1:17" x14ac:dyDescent="0.25">
      <c r="A7223" t="s">
        <v>13605</v>
      </c>
      <c r="B7223" t="s">
        <v>28</v>
      </c>
      <c r="C7223">
        <v>1</v>
      </c>
      <c r="D7223" t="s">
        <v>18</v>
      </c>
      <c r="E7223" t="s">
        <v>42</v>
      </c>
      <c r="F7223" s="1">
        <v>0.58333333333333337</v>
      </c>
      <c r="G7223" t="s">
        <v>9198</v>
      </c>
      <c r="H7223" t="s">
        <v>1819</v>
      </c>
      <c r="I7223">
        <v>120</v>
      </c>
      <c r="J7223">
        <v>30</v>
      </c>
      <c r="K7223" s="4">
        <v>1.1111110001111099E+44</v>
      </c>
      <c r="L7223" t="s">
        <v>13606</v>
      </c>
      <c r="M7223" t="s">
        <v>24</v>
      </c>
      <c r="N7223" t="s">
        <v>9286</v>
      </c>
      <c r="O7223" t="s">
        <v>25</v>
      </c>
      <c r="P7223" t="s">
        <v>20</v>
      </c>
      <c r="Q7223" t="s">
        <v>7766</v>
      </c>
    </row>
    <row r="7224" spans="1:17" x14ac:dyDescent="0.25">
      <c r="A7224" t="s">
        <v>13607</v>
      </c>
      <c r="B7224" t="s">
        <v>17</v>
      </c>
      <c r="C7224">
        <v>1</v>
      </c>
      <c r="D7224" t="s">
        <v>18</v>
      </c>
      <c r="E7224" t="s">
        <v>19</v>
      </c>
      <c r="F7224" s="1">
        <v>0.45833333333333331</v>
      </c>
      <c r="G7224" t="s">
        <v>9302</v>
      </c>
      <c r="H7224" t="s">
        <v>1817</v>
      </c>
      <c r="I7224">
        <v>120</v>
      </c>
      <c r="J7224">
        <v>28</v>
      </c>
      <c r="K7224" s="4">
        <v>1.1111100111111E+24</v>
      </c>
      <c r="L7224" t="s">
        <v>13608</v>
      </c>
      <c r="M7224" t="s">
        <v>24</v>
      </c>
      <c r="N7224" t="s">
        <v>9286</v>
      </c>
      <c r="O7224" t="s">
        <v>66</v>
      </c>
      <c r="P7224" t="s">
        <v>20</v>
      </c>
      <c r="Q7224" t="s">
        <v>7767</v>
      </c>
    </row>
    <row r="7225" spans="1:17" x14ac:dyDescent="0.25">
      <c r="A7225" t="s">
        <v>13607</v>
      </c>
      <c r="B7225" t="s">
        <v>28</v>
      </c>
      <c r="C7225">
        <v>1</v>
      </c>
      <c r="D7225" t="s">
        <v>18</v>
      </c>
      <c r="E7225" t="s">
        <v>37</v>
      </c>
      <c r="F7225" s="1">
        <v>0.45833333333333331</v>
      </c>
      <c r="G7225" t="s">
        <v>9302</v>
      </c>
      <c r="H7225" t="s">
        <v>1817</v>
      </c>
      <c r="I7225">
        <v>120</v>
      </c>
      <c r="J7225">
        <v>28</v>
      </c>
      <c r="K7225" s="4">
        <v>1.1111100111111E+24</v>
      </c>
      <c r="L7225" t="s">
        <v>13608</v>
      </c>
      <c r="M7225" t="s">
        <v>24</v>
      </c>
      <c r="N7225" t="s">
        <v>9286</v>
      </c>
      <c r="O7225" t="s">
        <v>66</v>
      </c>
      <c r="P7225" t="s">
        <v>20</v>
      </c>
      <c r="Q7225" t="s">
        <v>7768</v>
      </c>
    </row>
    <row r="7226" spans="1:17" x14ac:dyDescent="0.25">
      <c r="A7226" t="s">
        <v>13609</v>
      </c>
      <c r="B7226" t="s">
        <v>17</v>
      </c>
      <c r="C7226">
        <v>1</v>
      </c>
      <c r="D7226" t="s">
        <v>18</v>
      </c>
      <c r="E7226" t="s">
        <v>29</v>
      </c>
      <c r="F7226" s="1">
        <v>0.58333333333333337</v>
      </c>
      <c r="G7226" t="s">
        <v>9301</v>
      </c>
      <c r="H7226" t="s">
        <v>1825</v>
      </c>
      <c r="I7226">
        <v>120</v>
      </c>
      <c r="J7226">
        <v>15</v>
      </c>
      <c r="K7226" s="4">
        <v>1.1111100111111E+24</v>
      </c>
      <c r="L7226" t="s">
        <v>13610</v>
      </c>
      <c r="M7226" t="s">
        <v>24</v>
      </c>
      <c r="N7226" t="s">
        <v>9286</v>
      </c>
      <c r="O7226" t="s">
        <v>66</v>
      </c>
      <c r="P7226" t="s">
        <v>20</v>
      </c>
      <c r="Q7226" t="s">
        <v>7769</v>
      </c>
    </row>
    <row r="7227" spans="1:17" x14ac:dyDescent="0.25">
      <c r="A7227" t="s">
        <v>13609</v>
      </c>
      <c r="B7227" t="s">
        <v>28</v>
      </c>
      <c r="C7227">
        <v>1</v>
      </c>
      <c r="D7227" t="s">
        <v>18</v>
      </c>
      <c r="E7227" t="s">
        <v>42</v>
      </c>
      <c r="F7227" s="1">
        <v>0.66666666666666663</v>
      </c>
      <c r="G7227" t="s">
        <v>9302</v>
      </c>
      <c r="H7227" t="s">
        <v>1825</v>
      </c>
      <c r="I7227">
        <v>120</v>
      </c>
      <c r="J7227">
        <v>15</v>
      </c>
      <c r="K7227" s="4">
        <v>1.1111100111111E+24</v>
      </c>
      <c r="L7227" t="s">
        <v>13610</v>
      </c>
      <c r="M7227" t="s">
        <v>24</v>
      </c>
      <c r="N7227" t="s">
        <v>9286</v>
      </c>
      <c r="O7227" t="s">
        <v>66</v>
      </c>
      <c r="P7227" t="s">
        <v>20</v>
      </c>
      <c r="Q7227" t="s">
        <v>7770</v>
      </c>
    </row>
    <row r="7228" spans="1:17" x14ac:dyDescent="0.25">
      <c r="A7228" t="s">
        <v>13611</v>
      </c>
      <c r="B7228" t="s">
        <v>17</v>
      </c>
      <c r="C7228">
        <v>1</v>
      </c>
      <c r="D7228" t="s">
        <v>18</v>
      </c>
      <c r="E7228" t="s">
        <v>19</v>
      </c>
      <c r="F7228" s="1">
        <v>0.58333333333333337</v>
      </c>
      <c r="G7228" t="s">
        <v>9214</v>
      </c>
      <c r="H7228" t="s">
        <v>1821</v>
      </c>
      <c r="I7228">
        <v>120</v>
      </c>
      <c r="J7228">
        <v>30</v>
      </c>
      <c r="K7228" s="4">
        <v>1.1111100111111E+24</v>
      </c>
      <c r="L7228" t="s">
        <v>13612</v>
      </c>
      <c r="M7228" t="s">
        <v>24</v>
      </c>
      <c r="N7228" t="s">
        <v>9286</v>
      </c>
      <c r="O7228" t="s">
        <v>66</v>
      </c>
      <c r="P7228" t="s">
        <v>20</v>
      </c>
      <c r="Q7228" t="s">
        <v>7771</v>
      </c>
    </row>
    <row r="7229" spans="1:17" x14ac:dyDescent="0.25">
      <c r="A7229" t="s">
        <v>13611</v>
      </c>
      <c r="B7229" t="s">
        <v>28</v>
      </c>
      <c r="C7229">
        <v>1</v>
      </c>
      <c r="D7229" t="s">
        <v>18</v>
      </c>
      <c r="E7229" t="s">
        <v>37</v>
      </c>
      <c r="F7229" s="1">
        <v>0.54166666666666663</v>
      </c>
      <c r="G7229" t="s">
        <v>9226</v>
      </c>
      <c r="H7229" t="s">
        <v>1821</v>
      </c>
      <c r="I7229">
        <v>120</v>
      </c>
      <c r="J7229">
        <v>30</v>
      </c>
      <c r="K7229" s="4">
        <v>1.1111100111111E+24</v>
      </c>
      <c r="L7229" t="s">
        <v>13612</v>
      </c>
      <c r="M7229" t="s">
        <v>24</v>
      </c>
      <c r="N7229" t="s">
        <v>9286</v>
      </c>
      <c r="O7229" t="s">
        <v>66</v>
      </c>
      <c r="P7229" t="s">
        <v>20</v>
      </c>
      <c r="Q7229" t="s">
        <v>7772</v>
      </c>
    </row>
    <row r="7230" spans="1:17" x14ac:dyDescent="0.25">
      <c r="A7230" t="s">
        <v>13613</v>
      </c>
      <c r="B7230" t="s">
        <v>17</v>
      </c>
      <c r="C7230">
        <v>1</v>
      </c>
      <c r="D7230" t="s">
        <v>18</v>
      </c>
      <c r="E7230" t="s">
        <v>33</v>
      </c>
      <c r="F7230" s="1">
        <v>0.58333333333333337</v>
      </c>
      <c r="G7230" t="s">
        <v>9195</v>
      </c>
      <c r="H7230" t="s">
        <v>1484</v>
      </c>
      <c r="I7230">
        <v>180</v>
      </c>
      <c r="J7230">
        <v>11</v>
      </c>
      <c r="K7230" s="4">
        <v>1.1111100111111E+24</v>
      </c>
      <c r="L7230" t="s">
        <v>38</v>
      </c>
      <c r="M7230" t="s">
        <v>24</v>
      </c>
      <c r="N7230" t="s">
        <v>9286</v>
      </c>
      <c r="O7230" t="s">
        <v>66</v>
      </c>
      <c r="P7230" t="s">
        <v>20</v>
      </c>
      <c r="Q7230" t="s">
        <v>7773</v>
      </c>
    </row>
    <row r="7231" spans="1:17" x14ac:dyDescent="0.25">
      <c r="A7231" t="s">
        <v>13613</v>
      </c>
      <c r="B7231" t="s">
        <v>44</v>
      </c>
      <c r="C7231">
        <v>1</v>
      </c>
      <c r="D7231" t="s">
        <v>18</v>
      </c>
      <c r="E7231" t="s">
        <v>29</v>
      </c>
      <c r="F7231" s="1">
        <v>0.625</v>
      </c>
      <c r="G7231" t="s">
        <v>9221</v>
      </c>
      <c r="H7231" t="s">
        <v>1484</v>
      </c>
      <c r="I7231">
        <v>60</v>
      </c>
      <c r="J7231">
        <v>5</v>
      </c>
      <c r="K7231" s="4">
        <v>1.1110001101100001E+22</v>
      </c>
      <c r="L7231" t="s">
        <v>38</v>
      </c>
      <c r="M7231" t="s">
        <v>24</v>
      </c>
      <c r="N7231" t="s">
        <v>9286</v>
      </c>
      <c r="O7231" t="s">
        <v>66</v>
      </c>
      <c r="P7231" t="s">
        <v>45</v>
      </c>
      <c r="Q7231" t="s">
        <v>7774</v>
      </c>
    </row>
    <row r="7232" spans="1:17" x14ac:dyDescent="0.25">
      <c r="A7232" t="s">
        <v>13613</v>
      </c>
      <c r="B7232" t="s">
        <v>44</v>
      </c>
      <c r="C7232">
        <v>3</v>
      </c>
      <c r="D7232" t="s">
        <v>18</v>
      </c>
      <c r="E7232" t="s">
        <v>29</v>
      </c>
      <c r="F7232" s="1">
        <v>0.5</v>
      </c>
      <c r="G7232" t="s">
        <v>9228</v>
      </c>
      <c r="H7232" t="s">
        <v>1484</v>
      </c>
      <c r="I7232">
        <v>60</v>
      </c>
      <c r="J7232">
        <v>6</v>
      </c>
      <c r="K7232" s="4">
        <v>1.1110001101100001E+22</v>
      </c>
      <c r="L7232" t="s">
        <v>38</v>
      </c>
      <c r="M7232" t="s">
        <v>24</v>
      </c>
      <c r="N7232" t="s">
        <v>9286</v>
      </c>
      <c r="O7232" t="s">
        <v>66</v>
      </c>
      <c r="P7232" t="s">
        <v>45</v>
      </c>
      <c r="Q7232" t="s">
        <v>7775</v>
      </c>
    </row>
    <row r="7233" spans="1:17" x14ac:dyDescent="0.25">
      <c r="A7233" t="s">
        <v>13614</v>
      </c>
      <c r="B7233" t="s">
        <v>17</v>
      </c>
      <c r="C7233">
        <v>1</v>
      </c>
      <c r="D7233" t="s">
        <v>18</v>
      </c>
      <c r="E7233" t="s">
        <v>29</v>
      </c>
      <c r="F7233" s="1">
        <v>0.58333333333333337</v>
      </c>
      <c r="G7233" t="s">
        <v>9214</v>
      </c>
      <c r="H7233" t="s">
        <v>7697</v>
      </c>
      <c r="I7233">
        <v>120</v>
      </c>
      <c r="J7233">
        <v>28</v>
      </c>
      <c r="K7233" s="4">
        <v>1.1111100000000001E+51</v>
      </c>
      <c r="L7233" t="s">
        <v>13615</v>
      </c>
      <c r="M7233" t="s">
        <v>24</v>
      </c>
      <c r="N7233" t="s">
        <v>9286</v>
      </c>
      <c r="O7233" t="s">
        <v>311</v>
      </c>
      <c r="P7233" t="s">
        <v>20</v>
      </c>
      <c r="Q7233" t="s">
        <v>7776</v>
      </c>
    </row>
    <row r="7234" spans="1:17" x14ac:dyDescent="0.25">
      <c r="A7234" t="s">
        <v>13614</v>
      </c>
      <c r="B7234" t="s">
        <v>28</v>
      </c>
      <c r="C7234">
        <v>1</v>
      </c>
      <c r="D7234" t="s">
        <v>18</v>
      </c>
      <c r="E7234" t="s">
        <v>42</v>
      </c>
      <c r="F7234" s="1">
        <v>0.58333333333333337</v>
      </c>
      <c r="G7234" t="s">
        <v>9214</v>
      </c>
      <c r="H7234" t="s">
        <v>7697</v>
      </c>
      <c r="I7234">
        <v>120</v>
      </c>
      <c r="J7234">
        <v>28</v>
      </c>
      <c r="K7234" s="4">
        <v>1.1111100000000001E+51</v>
      </c>
      <c r="L7234" t="s">
        <v>13615</v>
      </c>
      <c r="M7234" t="s">
        <v>24</v>
      </c>
      <c r="N7234" t="s">
        <v>9286</v>
      </c>
      <c r="O7234" t="s">
        <v>311</v>
      </c>
      <c r="P7234" t="s">
        <v>20</v>
      </c>
      <c r="Q7234" t="s">
        <v>7777</v>
      </c>
    </row>
    <row r="7235" spans="1:17" x14ac:dyDescent="0.25">
      <c r="A7235" t="s">
        <v>13616</v>
      </c>
      <c r="B7235" t="s">
        <v>17</v>
      </c>
      <c r="C7235">
        <v>1</v>
      </c>
      <c r="D7235" t="s">
        <v>18</v>
      </c>
      <c r="E7235" t="s">
        <v>19</v>
      </c>
      <c r="F7235" s="1">
        <v>0.41666666666666669</v>
      </c>
      <c r="G7235" t="s">
        <v>9319</v>
      </c>
      <c r="H7235" t="s">
        <v>7697</v>
      </c>
      <c r="I7235">
        <v>120</v>
      </c>
      <c r="J7235">
        <v>13</v>
      </c>
      <c r="K7235" s="4">
        <v>1.1111010001111099E+44</v>
      </c>
      <c r="L7235" t="s">
        <v>13617</v>
      </c>
      <c r="M7235" t="s">
        <v>24</v>
      </c>
      <c r="N7235" t="s">
        <v>9286</v>
      </c>
      <c r="O7235" t="s">
        <v>25</v>
      </c>
      <c r="P7235" t="s">
        <v>20</v>
      </c>
      <c r="Q7235" t="s">
        <v>7778</v>
      </c>
    </row>
    <row r="7236" spans="1:17" x14ac:dyDescent="0.25">
      <c r="A7236" t="s">
        <v>13618</v>
      </c>
      <c r="B7236" t="s">
        <v>17</v>
      </c>
      <c r="C7236">
        <v>1</v>
      </c>
      <c r="D7236" t="s">
        <v>18</v>
      </c>
      <c r="E7236" t="s">
        <v>29</v>
      </c>
      <c r="F7236" s="1">
        <v>0.625</v>
      </c>
      <c r="G7236" t="s">
        <v>9168</v>
      </c>
      <c r="H7236" t="s">
        <v>1819</v>
      </c>
      <c r="I7236">
        <v>120</v>
      </c>
      <c r="J7236">
        <v>7</v>
      </c>
      <c r="K7236" s="4">
        <v>1.1111100111111E+24</v>
      </c>
      <c r="L7236" t="s">
        <v>10481</v>
      </c>
      <c r="M7236" t="s">
        <v>24</v>
      </c>
      <c r="N7236" t="s">
        <v>9286</v>
      </c>
      <c r="O7236" t="s">
        <v>66</v>
      </c>
      <c r="P7236" t="s">
        <v>20</v>
      </c>
      <c r="Q7236" t="s">
        <v>7779</v>
      </c>
    </row>
    <row r="7237" spans="1:17" x14ac:dyDescent="0.25">
      <c r="A7237" t="s">
        <v>13619</v>
      </c>
      <c r="B7237" t="s">
        <v>17</v>
      </c>
      <c r="C7237">
        <v>1</v>
      </c>
      <c r="D7237" t="s">
        <v>18</v>
      </c>
      <c r="E7237" t="s">
        <v>29</v>
      </c>
      <c r="F7237" s="1">
        <v>0.41666666666666669</v>
      </c>
      <c r="G7237" t="s">
        <v>9168</v>
      </c>
      <c r="H7237" t="s">
        <v>1821</v>
      </c>
      <c r="I7237">
        <v>120</v>
      </c>
      <c r="J7237">
        <v>3</v>
      </c>
      <c r="K7237" s="4">
        <v>1.1111010001111099E+44</v>
      </c>
      <c r="L7237" t="s">
        <v>10483</v>
      </c>
      <c r="M7237" t="s">
        <v>24</v>
      </c>
      <c r="N7237" t="s">
        <v>9286</v>
      </c>
      <c r="O7237" t="s">
        <v>25</v>
      </c>
      <c r="P7237" t="s">
        <v>20</v>
      </c>
      <c r="Q7237" t="s">
        <v>7780</v>
      </c>
    </row>
    <row r="7238" spans="1:17" x14ac:dyDescent="0.25">
      <c r="A7238" t="s">
        <v>13620</v>
      </c>
      <c r="B7238" t="s">
        <v>17</v>
      </c>
      <c r="C7238">
        <v>1</v>
      </c>
      <c r="D7238" t="s">
        <v>18</v>
      </c>
      <c r="E7238" t="s">
        <v>42</v>
      </c>
      <c r="F7238" s="1">
        <v>0.5</v>
      </c>
      <c r="G7238" t="s">
        <v>10062</v>
      </c>
      <c r="H7238" t="s">
        <v>1823</v>
      </c>
      <c r="I7238">
        <v>120</v>
      </c>
      <c r="J7238">
        <v>4</v>
      </c>
      <c r="K7238" s="4">
        <v>1.1111110001111099E+44</v>
      </c>
      <c r="L7238" t="s">
        <v>10485</v>
      </c>
      <c r="M7238" t="s">
        <v>24</v>
      </c>
      <c r="N7238" t="s">
        <v>9286</v>
      </c>
      <c r="O7238" t="s">
        <v>25</v>
      </c>
      <c r="P7238" t="s">
        <v>20</v>
      </c>
      <c r="Q7238" t="s">
        <v>7781</v>
      </c>
    </row>
    <row r="7239" spans="1:17" x14ac:dyDescent="0.25">
      <c r="A7239" t="s">
        <v>13621</v>
      </c>
      <c r="B7239" t="s">
        <v>17</v>
      </c>
      <c r="C7239">
        <v>1</v>
      </c>
      <c r="D7239" t="s">
        <v>18</v>
      </c>
      <c r="E7239" t="s">
        <v>42</v>
      </c>
      <c r="F7239" s="1">
        <v>0.375</v>
      </c>
      <c r="G7239" t="s">
        <v>9302</v>
      </c>
      <c r="H7239" t="s">
        <v>1825</v>
      </c>
      <c r="I7239">
        <v>120</v>
      </c>
      <c r="J7239">
        <v>4</v>
      </c>
      <c r="K7239" s="4">
        <v>1.1111100111111E+24</v>
      </c>
      <c r="L7239" t="s">
        <v>10487</v>
      </c>
      <c r="M7239" t="s">
        <v>24</v>
      </c>
      <c r="N7239" t="s">
        <v>9286</v>
      </c>
      <c r="O7239" t="s">
        <v>66</v>
      </c>
      <c r="P7239" t="s">
        <v>20</v>
      </c>
      <c r="Q7239" t="s">
        <v>7782</v>
      </c>
    </row>
    <row r="7240" spans="1:17" x14ac:dyDescent="0.25">
      <c r="A7240" t="s">
        <v>13622</v>
      </c>
      <c r="B7240" t="s">
        <v>17</v>
      </c>
      <c r="C7240">
        <v>1</v>
      </c>
      <c r="D7240" t="s">
        <v>18</v>
      </c>
      <c r="E7240" t="s">
        <v>19</v>
      </c>
      <c r="F7240" s="1">
        <v>0.5</v>
      </c>
      <c r="G7240" t="s">
        <v>9301</v>
      </c>
      <c r="H7240" t="s">
        <v>7727</v>
      </c>
      <c r="I7240">
        <v>120</v>
      </c>
      <c r="J7240">
        <v>8</v>
      </c>
      <c r="K7240" s="4">
        <v>1.1111100111111E+24</v>
      </c>
      <c r="L7240" t="s">
        <v>13623</v>
      </c>
      <c r="M7240" t="s">
        <v>24</v>
      </c>
      <c r="N7240" t="s">
        <v>9286</v>
      </c>
      <c r="O7240" t="s">
        <v>66</v>
      </c>
      <c r="P7240" t="s">
        <v>20</v>
      </c>
      <c r="Q7240" t="s">
        <v>7783</v>
      </c>
    </row>
    <row r="7241" spans="1:17" x14ac:dyDescent="0.25">
      <c r="A7241" t="s">
        <v>13624</v>
      </c>
      <c r="B7241" t="s">
        <v>17</v>
      </c>
      <c r="C7241">
        <v>1</v>
      </c>
      <c r="D7241" t="s">
        <v>18</v>
      </c>
      <c r="E7241" t="s">
        <v>42</v>
      </c>
      <c r="F7241" s="1">
        <v>0.54166666666666663</v>
      </c>
      <c r="G7241" t="s">
        <v>38</v>
      </c>
      <c r="H7241" t="s">
        <v>38</v>
      </c>
      <c r="I7241">
        <v>120</v>
      </c>
      <c r="J7241">
        <v>0</v>
      </c>
      <c r="K7241" s="4">
        <v>1.1111110001111099E+44</v>
      </c>
      <c r="L7241" t="s">
        <v>7784</v>
      </c>
      <c r="N7241" t="s">
        <v>9342</v>
      </c>
      <c r="O7241" t="s">
        <v>331</v>
      </c>
      <c r="P7241" t="s">
        <v>20</v>
      </c>
      <c r="Q7241" t="s">
        <v>7785</v>
      </c>
    </row>
    <row r="7242" spans="1:17" x14ac:dyDescent="0.25">
      <c r="A7242" t="s">
        <v>13625</v>
      </c>
      <c r="B7242" t="s">
        <v>17</v>
      </c>
      <c r="C7242">
        <v>1</v>
      </c>
      <c r="D7242" t="s">
        <v>18</v>
      </c>
      <c r="E7242" t="s">
        <v>42</v>
      </c>
      <c r="F7242" s="1">
        <v>0.54166666666666663</v>
      </c>
      <c r="G7242" t="s">
        <v>38</v>
      </c>
      <c r="H7242" t="s">
        <v>38</v>
      </c>
      <c r="I7242">
        <v>120</v>
      </c>
      <c r="J7242">
        <v>0</v>
      </c>
      <c r="K7242" s="4">
        <v>1.1111110001111099E+44</v>
      </c>
      <c r="L7242" t="s">
        <v>10464</v>
      </c>
      <c r="N7242" t="s">
        <v>9342</v>
      </c>
      <c r="O7242" t="s">
        <v>331</v>
      </c>
      <c r="P7242" t="s">
        <v>20</v>
      </c>
      <c r="Q7242" t="s">
        <v>7786</v>
      </c>
    </row>
    <row r="7243" spans="1:17" x14ac:dyDescent="0.25">
      <c r="A7243" t="s">
        <v>13626</v>
      </c>
      <c r="B7243" t="s">
        <v>17</v>
      </c>
      <c r="C7243">
        <v>1</v>
      </c>
      <c r="D7243" t="s">
        <v>18</v>
      </c>
      <c r="E7243" t="s">
        <v>42</v>
      </c>
      <c r="F7243" s="1">
        <v>0.54166666666666663</v>
      </c>
      <c r="G7243" t="s">
        <v>38</v>
      </c>
      <c r="H7243" t="s">
        <v>38</v>
      </c>
      <c r="I7243">
        <v>120</v>
      </c>
      <c r="J7243">
        <v>0</v>
      </c>
      <c r="K7243" s="4">
        <v>1.1111110001111099E+44</v>
      </c>
      <c r="L7243" t="s">
        <v>7784</v>
      </c>
      <c r="N7243" t="s">
        <v>9342</v>
      </c>
      <c r="O7243" t="s">
        <v>453</v>
      </c>
      <c r="P7243" t="s">
        <v>20</v>
      </c>
      <c r="Q7243" t="s">
        <v>7787</v>
      </c>
    </row>
    <row r="7244" spans="1:17" x14ac:dyDescent="0.25">
      <c r="A7244" t="s">
        <v>13627</v>
      </c>
      <c r="B7244" t="s">
        <v>391</v>
      </c>
      <c r="C7244">
        <v>1</v>
      </c>
      <c r="D7244" t="s">
        <v>18</v>
      </c>
      <c r="E7244" t="s">
        <v>19</v>
      </c>
      <c r="F7244" s="1">
        <v>0.375</v>
      </c>
      <c r="G7244" t="s">
        <v>13628</v>
      </c>
      <c r="H7244" t="s">
        <v>38</v>
      </c>
      <c r="I7244">
        <v>120</v>
      </c>
      <c r="J7244">
        <v>30</v>
      </c>
      <c r="K7244" s="4">
        <v>1.1110100011111E+43</v>
      </c>
      <c r="L7244" t="s">
        <v>13629</v>
      </c>
      <c r="M7244" t="s">
        <v>24</v>
      </c>
      <c r="N7244" t="s">
        <v>47</v>
      </c>
      <c r="O7244" t="s">
        <v>25</v>
      </c>
      <c r="P7244" t="s">
        <v>9372</v>
      </c>
      <c r="Q7244" t="s">
        <v>7789</v>
      </c>
    </row>
    <row r="7245" spans="1:17" x14ac:dyDescent="0.25">
      <c r="A7245" t="s">
        <v>13627</v>
      </c>
      <c r="B7245" t="s">
        <v>391</v>
      </c>
      <c r="C7245">
        <v>2</v>
      </c>
      <c r="D7245" t="s">
        <v>18</v>
      </c>
      <c r="E7245" t="s">
        <v>19</v>
      </c>
      <c r="F7245" s="1">
        <v>0.45833333333333331</v>
      </c>
      <c r="G7245" t="s">
        <v>13628</v>
      </c>
      <c r="H7245" t="s">
        <v>38</v>
      </c>
      <c r="I7245">
        <v>120</v>
      </c>
      <c r="J7245">
        <v>33</v>
      </c>
      <c r="K7245" s="4">
        <v>1.1110100011111E+43</v>
      </c>
      <c r="L7245" t="s">
        <v>13629</v>
      </c>
      <c r="M7245" t="s">
        <v>24</v>
      </c>
      <c r="N7245" t="s">
        <v>47</v>
      </c>
      <c r="O7245" t="s">
        <v>25</v>
      </c>
      <c r="P7245" t="s">
        <v>9372</v>
      </c>
      <c r="Q7245" t="s">
        <v>7790</v>
      </c>
    </row>
    <row r="7246" spans="1:17" x14ac:dyDescent="0.25">
      <c r="A7246" t="s">
        <v>13627</v>
      </c>
      <c r="B7246" t="s">
        <v>391</v>
      </c>
      <c r="C7246">
        <v>3</v>
      </c>
      <c r="D7246" t="s">
        <v>18</v>
      </c>
      <c r="E7246" t="s">
        <v>19</v>
      </c>
      <c r="F7246" s="1">
        <v>0.58333333333333337</v>
      </c>
      <c r="G7246" t="s">
        <v>13628</v>
      </c>
      <c r="H7246" t="s">
        <v>38</v>
      </c>
      <c r="I7246">
        <v>120</v>
      </c>
      <c r="J7246">
        <v>34</v>
      </c>
      <c r="K7246" s="4">
        <v>1.1110100011111E+43</v>
      </c>
      <c r="L7246" t="s">
        <v>13629</v>
      </c>
      <c r="M7246" t="s">
        <v>24</v>
      </c>
      <c r="N7246" t="s">
        <v>47</v>
      </c>
      <c r="O7246" t="s">
        <v>25</v>
      </c>
      <c r="P7246" t="s">
        <v>9372</v>
      </c>
      <c r="Q7246" t="s">
        <v>7791</v>
      </c>
    </row>
    <row r="7247" spans="1:17" x14ac:dyDescent="0.25">
      <c r="A7247" t="s">
        <v>13627</v>
      </c>
      <c r="B7247" t="s">
        <v>391</v>
      </c>
      <c r="C7247">
        <v>4</v>
      </c>
      <c r="D7247" t="s">
        <v>18</v>
      </c>
      <c r="E7247" t="s">
        <v>19</v>
      </c>
      <c r="F7247" s="1">
        <v>0.66666666666666663</v>
      </c>
      <c r="G7247" t="s">
        <v>13628</v>
      </c>
      <c r="H7247" t="s">
        <v>38</v>
      </c>
      <c r="I7247">
        <v>120</v>
      </c>
      <c r="J7247">
        <v>33</v>
      </c>
      <c r="K7247" s="4">
        <v>1.1110100011111E+43</v>
      </c>
      <c r="L7247" t="s">
        <v>13629</v>
      </c>
      <c r="M7247" t="s">
        <v>24</v>
      </c>
      <c r="N7247" t="s">
        <v>47</v>
      </c>
      <c r="O7247" t="s">
        <v>25</v>
      </c>
      <c r="P7247" t="s">
        <v>9372</v>
      </c>
      <c r="Q7247" t="s">
        <v>7792</v>
      </c>
    </row>
    <row r="7248" spans="1:17" x14ac:dyDescent="0.25">
      <c r="A7248" t="s">
        <v>13627</v>
      </c>
      <c r="B7248" t="s">
        <v>391</v>
      </c>
      <c r="C7248">
        <v>5</v>
      </c>
      <c r="D7248" t="s">
        <v>18</v>
      </c>
      <c r="E7248" t="s">
        <v>29</v>
      </c>
      <c r="F7248" s="1">
        <v>0.375</v>
      </c>
      <c r="G7248" t="s">
        <v>13630</v>
      </c>
      <c r="H7248" t="s">
        <v>38</v>
      </c>
      <c r="I7248">
        <v>120</v>
      </c>
      <c r="J7248">
        <v>32</v>
      </c>
      <c r="K7248" s="4">
        <v>1.1110100011111E+43</v>
      </c>
      <c r="L7248" t="s">
        <v>13629</v>
      </c>
      <c r="M7248" t="s">
        <v>24</v>
      </c>
      <c r="N7248" t="s">
        <v>47</v>
      </c>
      <c r="O7248" t="s">
        <v>25</v>
      </c>
      <c r="P7248" t="s">
        <v>9372</v>
      </c>
      <c r="Q7248" t="s">
        <v>7793</v>
      </c>
    </row>
    <row r="7249" spans="1:17" x14ac:dyDescent="0.25">
      <c r="A7249" t="s">
        <v>13627</v>
      </c>
      <c r="B7249" t="s">
        <v>391</v>
      </c>
      <c r="C7249">
        <v>6</v>
      </c>
      <c r="D7249" t="s">
        <v>18</v>
      </c>
      <c r="E7249" t="s">
        <v>29</v>
      </c>
      <c r="F7249" s="1">
        <v>0.45833333333333331</v>
      </c>
      <c r="G7249" t="s">
        <v>13630</v>
      </c>
      <c r="H7249" t="s">
        <v>38</v>
      </c>
      <c r="I7249">
        <v>120</v>
      </c>
      <c r="J7249">
        <v>35</v>
      </c>
      <c r="K7249" s="4">
        <v>1.1110100011111E+43</v>
      </c>
      <c r="L7249" t="s">
        <v>13629</v>
      </c>
      <c r="M7249" t="s">
        <v>24</v>
      </c>
      <c r="N7249" t="s">
        <v>47</v>
      </c>
      <c r="O7249" t="s">
        <v>25</v>
      </c>
      <c r="P7249" t="s">
        <v>9372</v>
      </c>
      <c r="Q7249" t="s">
        <v>7794</v>
      </c>
    </row>
    <row r="7250" spans="1:17" x14ac:dyDescent="0.25">
      <c r="A7250" t="s">
        <v>13627</v>
      </c>
      <c r="B7250" t="s">
        <v>391</v>
      </c>
      <c r="C7250">
        <v>7</v>
      </c>
      <c r="D7250" t="s">
        <v>18</v>
      </c>
      <c r="E7250" t="s">
        <v>29</v>
      </c>
      <c r="F7250" s="1">
        <v>0.54166666666666663</v>
      </c>
      <c r="G7250" t="s">
        <v>13630</v>
      </c>
      <c r="H7250" t="s">
        <v>38</v>
      </c>
      <c r="I7250">
        <v>120</v>
      </c>
      <c r="J7250">
        <v>30</v>
      </c>
      <c r="K7250" s="4">
        <v>1.1110100011111E+43</v>
      </c>
      <c r="L7250" t="s">
        <v>13629</v>
      </c>
      <c r="M7250" t="s">
        <v>24</v>
      </c>
      <c r="N7250" t="s">
        <v>47</v>
      </c>
      <c r="O7250" t="s">
        <v>25</v>
      </c>
      <c r="P7250" t="s">
        <v>9372</v>
      </c>
      <c r="Q7250" t="s">
        <v>7795</v>
      </c>
    </row>
    <row r="7251" spans="1:17" x14ac:dyDescent="0.25">
      <c r="A7251" t="s">
        <v>13627</v>
      </c>
      <c r="B7251" t="s">
        <v>391</v>
      </c>
      <c r="C7251">
        <v>8</v>
      </c>
      <c r="D7251" t="s">
        <v>18</v>
      </c>
      <c r="E7251" t="s">
        <v>29</v>
      </c>
      <c r="F7251" s="1">
        <v>0.625</v>
      </c>
      <c r="G7251" t="s">
        <v>13630</v>
      </c>
      <c r="H7251" t="s">
        <v>38</v>
      </c>
      <c r="I7251">
        <v>120</v>
      </c>
      <c r="J7251">
        <v>27</v>
      </c>
      <c r="K7251" s="4">
        <v>1.1110100011111E+43</v>
      </c>
      <c r="L7251" t="s">
        <v>13629</v>
      </c>
      <c r="M7251" t="s">
        <v>24</v>
      </c>
      <c r="N7251" t="s">
        <v>47</v>
      </c>
      <c r="O7251" t="s">
        <v>25</v>
      </c>
      <c r="P7251" t="s">
        <v>9372</v>
      </c>
      <c r="Q7251" t="s">
        <v>7796</v>
      </c>
    </row>
    <row r="7252" spans="1:17" x14ac:dyDescent="0.25">
      <c r="A7252" t="s">
        <v>13627</v>
      </c>
      <c r="B7252" t="s">
        <v>391</v>
      </c>
      <c r="C7252">
        <v>9</v>
      </c>
      <c r="D7252" t="s">
        <v>18</v>
      </c>
      <c r="E7252" t="s">
        <v>33</v>
      </c>
      <c r="F7252" s="1">
        <v>0.375</v>
      </c>
      <c r="G7252" t="s">
        <v>13631</v>
      </c>
      <c r="H7252" t="s">
        <v>38</v>
      </c>
      <c r="I7252">
        <v>120</v>
      </c>
      <c r="J7252">
        <v>32</v>
      </c>
      <c r="K7252" s="4">
        <v>1.1111100011111E+43</v>
      </c>
      <c r="L7252" t="s">
        <v>13629</v>
      </c>
      <c r="M7252" t="s">
        <v>24</v>
      </c>
      <c r="N7252" t="s">
        <v>47</v>
      </c>
      <c r="O7252" t="s">
        <v>25</v>
      </c>
      <c r="P7252" t="s">
        <v>9372</v>
      </c>
      <c r="Q7252" t="s">
        <v>7797</v>
      </c>
    </row>
    <row r="7253" spans="1:17" x14ac:dyDescent="0.25">
      <c r="A7253" t="s">
        <v>13627</v>
      </c>
      <c r="B7253" t="s">
        <v>391</v>
      </c>
      <c r="C7253">
        <v>10</v>
      </c>
      <c r="D7253" t="s">
        <v>18</v>
      </c>
      <c r="E7253" t="s">
        <v>33</v>
      </c>
      <c r="F7253" s="1">
        <v>0.45833333333333331</v>
      </c>
      <c r="G7253" t="s">
        <v>13631</v>
      </c>
      <c r="H7253" t="s">
        <v>38</v>
      </c>
      <c r="I7253">
        <v>120</v>
      </c>
      <c r="J7253">
        <v>32</v>
      </c>
      <c r="K7253" s="4">
        <v>1.1111100011111E+43</v>
      </c>
      <c r="L7253" t="s">
        <v>13629</v>
      </c>
      <c r="M7253" t="s">
        <v>24</v>
      </c>
      <c r="N7253" t="s">
        <v>47</v>
      </c>
      <c r="O7253" t="s">
        <v>25</v>
      </c>
      <c r="P7253" t="s">
        <v>9372</v>
      </c>
      <c r="Q7253" t="s">
        <v>7798</v>
      </c>
    </row>
    <row r="7254" spans="1:17" x14ac:dyDescent="0.25">
      <c r="A7254" t="s">
        <v>13627</v>
      </c>
      <c r="B7254" t="s">
        <v>391</v>
      </c>
      <c r="C7254">
        <v>11</v>
      </c>
      <c r="D7254" t="s">
        <v>18</v>
      </c>
      <c r="E7254" t="s">
        <v>33</v>
      </c>
      <c r="F7254" s="1">
        <v>0.54166666666666663</v>
      </c>
      <c r="G7254" t="s">
        <v>13631</v>
      </c>
      <c r="H7254" t="s">
        <v>38</v>
      </c>
      <c r="I7254">
        <v>120</v>
      </c>
      <c r="J7254">
        <v>34</v>
      </c>
      <c r="K7254" s="4">
        <v>1.1111100011111E+43</v>
      </c>
      <c r="L7254" t="s">
        <v>13629</v>
      </c>
      <c r="M7254" t="s">
        <v>24</v>
      </c>
      <c r="N7254" t="s">
        <v>47</v>
      </c>
      <c r="O7254" t="s">
        <v>25</v>
      </c>
      <c r="P7254" t="s">
        <v>9372</v>
      </c>
      <c r="Q7254" t="s">
        <v>7799</v>
      </c>
    </row>
    <row r="7255" spans="1:17" x14ac:dyDescent="0.25">
      <c r="A7255" t="s">
        <v>13627</v>
      </c>
      <c r="B7255" t="s">
        <v>391</v>
      </c>
      <c r="C7255">
        <v>12</v>
      </c>
      <c r="D7255" t="s">
        <v>18</v>
      </c>
      <c r="E7255" t="s">
        <v>33</v>
      </c>
      <c r="F7255" s="1">
        <v>0.625</v>
      </c>
      <c r="G7255" t="s">
        <v>13631</v>
      </c>
      <c r="H7255" t="s">
        <v>38</v>
      </c>
      <c r="I7255">
        <v>120</v>
      </c>
      <c r="J7255">
        <v>31</v>
      </c>
      <c r="K7255" s="4">
        <v>1.1111100011111E+43</v>
      </c>
      <c r="L7255" t="s">
        <v>13629</v>
      </c>
      <c r="M7255" t="s">
        <v>24</v>
      </c>
      <c r="N7255" t="s">
        <v>47</v>
      </c>
      <c r="O7255" t="s">
        <v>25</v>
      </c>
      <c r="P7255" t="s">
        <v>9372</v>
      </c>
      <c r="Q7255" t="s">
        <v>7800</v>
      </c>
    </row>
    <row r="7256" spans="1:17" x14ac:dyDescent="0.25">
      <c r="A7256" t="s">
        <v>13627</v>
      </c>
      <c r="B7256" t="s">
        <v>391</v>
      </c>
      <c r="C7256">
        <v>13</v>
      </c>
      <c r="D7256" t="s">
        <v>18</v>
      </c>
      <c r="E7256" t="s">
        <v>42</v>
      </c>
      <c r="F7256" s="1">
        <v>0.375</v>
      </c>
      <c r="G7256" t="s">
        <v>13632</v>
      </c>
      <c r="H7256" t="s">
        <v>38</v>
      </c>
      <c r="I7256">
        <v>120</v>
      </c>
      <c r="J7256">
        <v>33</v>
      </c>
      <c r="K7256" s="4">
        <v>1.1111100011111E+43</v>
      </c>
      <c r="L7256" t="s">
        <v>13629</v>
      </c>
      <c r="M7256" t="s">
        <v>24</v>
      </c>
      <c r="N7256" t="s">
        <v>47</v>
      </c>
      <c r="O7256" t="s">
        <v>25</v>
      </c>
      <c r="P7256" t="s">
        <v>9372</v>
      </c>
      <c r="Q7256" t="s">
        <v>7801</v>
      </c>
    </row>
    <row r="7257" spans="1:17" x14ac:dyDescent="0.25">
      <c r="A7257" t="s">
        <v>13627</v>
      </c>
      <c r="B7257" t="s">
        <v>391</v>
      </c>
      <c r="C7257">
        <v>14</v>
      </c>
      <c r="D7257" t="s">
        <v>18</v>
      </c>
      <c r="E7257" t="s">
        <v>42</v>
      </c>
      <c r="F7257" s="1">
        <v>0.5</v>
      </c>
      <c r="G7257" t="s">
        <v>13632</v>
      </c>
      <c r="H7257" t="s">
        <v>38</v>
      </c>
      <c r="I7257">
        <v>120</v>
      </c>
      <c r="J7257">
        <v>33</v>
      </c>
      <c r="K7257" s="4">
        <v>1.1111100011111E+43</v>
      </c>
      <c r="L7257" t="s">
        <v>13629</v>
      </c>
      <c r="M7257" t="s">
        <v>24</v>
      </c>
      <c r="N7257" t="s">
        <v>47</v>
      </c>
      <c r="O7257" t="s">
        <v>25</v>
      </c>
      <c r="P7257" t="s">
        <v>9372</v>
      </c>
      <c r="Q7257" t="s">
        <v>7802</v>
      </c>
    </row>
    <row r="7258" spans="1:17" x14ac:dyDescent="0.25">
      <c r="A7258" t="s">
        <v>13627</v>
      </c>
      <c r="B7258" t="s">
        <v>391</v>
      </c>
      <c r="C7258">
        <v>15</v>
      </c>
      <c r="D7258" t="s">
        <v>18</v>
      </c>
      <c r="E7258" t="s">
        <v>42</v>
      </c>
      <c r="F7258" s="1">
        <v>0.58333333333333337</v>
      </c>
      <c r="G7258" t="s">
        <v>13632</v>
      </c>
      <c r="H7258" t="s">
        <v>38</v>
      </c>
      <c r="I7258">
        <v>120</v>
      </c>
      <c r="J7258">
        <v>33</v>
      </c>
      <c r="K7258" s="4">
        <v>1.1111100011111E+43</v>
      </c>
      <c r="L7258" t="s">
        <v>13629</v>
      </c>
      <c r="M7258" t="s">
        <v>24</v>
      </c>
      <c r="N7258" t="s">
        <v>47</v>
      </c>
      <c r="O7258" t="s">
        <v>25</v>
      </c>
      <c r="P7258" t="s">
        <v>9372</v>
      </c>
      <c r="Q7258" t="s">
        <v>7803</v>
      </c>
    </row>
    <row r="7259" spans="1:17" x14ac:dyDescent="0.25">
      <c r="A7259" t="s">
        <v>13627</v>
      </c>
      <c r="B7259" t="s">
        <v>391</v>
      </c>
      <c r="C7259">
        <v>16</v>
      </c>
      <c r="D7259" t="s">
        <v>18</v>
      </c>
      <c r="E7259" t="s">
        <v>42</v>
      </c>
      <c r="F7259" s="1">
        <v>0.66666666666666663</v>
      </c>
      <c r="G7259" t="s">
        <v>13632</v>
      </c>
      <c r="H7259" t="s">
        <v>38</v>
      </c>
      <c r="I7259">
        <v>120</v>
      </c>
      <c r="J7259">
        <v>32</v>
      </c>
      <c r="K7259" s="4">
        <v>1.1111100011111E+43</v>
      </c>
      <c r="L7259" t="s">
        <v>13629</v>
      </c>
      <c r="M7259" t="s">
        <v>24</v>
      </c>
      <c r="N7259" t="s">
        <v>47</v>
      </c>
      <c r="O7259" t="s">
        <v>25</v>
      </c>
      <c r="P7259" t="s">
        <v>9372</v>
      </c>
      <c r="Q7259" t="s">
        <v>7804</v>
      </c>
    </row>
    <row r="7260" spans="1:17" x14ac:dyDescent="0.25">
      <c r="A7260" t="s">
        <v>13627</v>
      </c>
      <c r="B7260" t="s">
        <v>391</v>
      </c>
      <c r="C7260">
        <v>17</v>
      </c>
      <c r="D7260" t="s">
        <v>18</v>
      </c>
      <c r="E7260" t="s">
        <v>37</v>
      </c>
      <c r="F7260" s="1">
        <v>0.375</v>
      </c>
      <c r="G7260" t="s">
        <v>13633</v>
      </c>
      <c r="H7260" t="s">
        <v>38</v>
      </c>
      <c r="I7260">
        <v>120</v>
      </c>
      <c r="J7260">
        <v>33</v>
      </c>
      <c r="K7260" s="4">
        <v>1.1101100011111E+43</v>
      </c>
      <c r="L7260" t="s">
        <v>13629</v>
      </c>
      <c r="M7260" t="s">
        <v>24</v>
      </c>
      <c r="N7260" t="s">
        <v>47</v>
      </c>
      <c r="O7260" t="s">
        <v>25</v>
      </c>
      <c r="P7260" t="s">
        <v>9372</v>
      </c>
      <c r="Q7260" t="s">
        <v>7805</v>
      </c>
    </row>
    <row r="7261" spans="1:17" x14ac:dyDescent="0.25">
      <c r="A7261" t="s">
        <v>13627</v>
      </c>
      <c r="B7261" t="s">
        <v>391</v>
      </c>
      <c r="C7261">
        <v>18</v>
      </c>
      <c r="D7261" t="s">
        <v>18</v>
      </c>
      <c r="E7261" t="s">
        <v>37</v>
      </c>
      <c r="F7261" s="1">
        <v>0.45833333333333331</v>
      </c>
      <c r="G7261" t="s">
        <v>13633</v>
      </c>
      <c r="H7261" t="s">
        <v>38</v>
      </c>
      <c r="I7261">
        <v>120</v>
      </c>
      <c r="J7261">
        <v>34</v>
      </c>
      <c r="K7261" s="4">
        <v>1.1101100011111E+43</v>
      </c>
      <c r="L7261" t="s">
        <v>13629</v>
      </c>
      <c r="M7261" t="s">
        <v>24</v>
      </c>
      <c r="N7261" t="s">
        <v>47</v>
      </c>
      <c r="O7261" t="s">
        <v>25</v>
      </c>
      <c r="P7261" t="s">
        <v>9372</v>
      </c>
      <c r="Q7261" t="s">
        <v>7806</v>
      </c>
    </row>
    <row r="7262" spans="1:17" x14ac:dyDescent="0.25">
      <c r="A7262" t="s">
        <v>13627</v>
      </c>
      <c r="B7262" t="s">
        <v>391</v>
      </c>
      <c r="C7262">
        <v>19</v>
      </c>
      <c r="D7262" t="s">
        <v>18</v>
      </c>
      <c r="E7262" t="s">
        <v>37</v>
      </c>
      <c r="F7262" s="1">
        <v>0.54166666666666663</v>
      </c>
      <c r="G7262" t="s">
        <v>13633</v>
      </c>
      <c r="H7262" t="s">
        <v>38</v>
      </c>
      <c r="I7262">
        <v>120</v>
      </c>
      <c r="J7262">
        <v>33</v>
      </c>
      <c r="K7262" s="4">
        <v>1.1101100011111E+43</v>
      </c>
      <c r="L7262" t="s">
        <v>13629</v>
      </c>
      <c r="M7262" t="s">
        <v>24</v>
      </c>
      <c r="N7262" t="s">
        <v>47</v>
      </c>
      <c r="O7262" t="s">
        <v>25</v>
      </c>
      <c r="P7262" t="s">
        <v>9372</v>
      </c>
      <c r="Q7262" t="s">
        <v>7807</v>
      </c>
    </row>
    <row r="7263" spans="1:17" x14ac:dyDescent="0.25">
      <c r="A7263" t="s">
        <v>13627</v>
      </c>
      <c r="B7263" t="s">
        <v>391</v>
      </c>
      <c r="C7263">
        <v>20</v>
      </c>
      <c r="D7263" t="s">
        <v>18</v>
      </c>
      <c r="E7263" t="s">
        <v>37</v>
      </c>
      <c r="F7263" s="1">
        <v>0.625</v>
      </c>
      <c r="G7263" t="s">
        <v>13633</v>
      </c>
      <c r="H7263" t="s">
        <v>38</v>
      </c>
      <c r="I7263">
        <v>120</v>
      </c>
      <c r="J7263">
        <v>36</v>
      </c>
      <c r="K7263" s="4">
        <v>1.1101100011111E+43</v>
      </c>
      <c r="L7263" t="s">
        <v>13629</v>
      </c>
      <c r="M7263" t="s">
        <v>24</v>
      </c>
      <c r="N7263" t="s">
        <v>47</v>
      </c>
      <c r="O7263" t="s">
        <v>25</v>
      </c>
      <c r="P7263" t="s">
        <v>9372</v>
      </c>
      <c r="Q7263" t="s">
        <v>7808</v>
      </c>
    </row>
    <row r="7264" spans="1:17" x14ac:dyDescent="0.25">
      <c r="A7264" t="s">
        <v>13627</v>
      </c>
      <c r="B7264" t="s">
        <v>17</v>
      </c>
      <c r="C7264">
        <v>1</v>
      </c>
      <c r="D7264" t="s">
        <v>18</v>
      </c>
      <c r="E7264" t="s">
        <v>19</v>
      </c>
      <c r="F7264" s="1">
        <v>0.45833333333333331</v>
      </c>
      <c r="G7264" t="s">
        <v>9134</v>
      </c>
      <c r="H7264" t="s">
        <v>13634</v>
      </c>
      <c r="I7264">
        <v>60</v>
      </c>
      <c r="J7264">
        <v>278</v>
      </c>
      <c r="K7264" s="4">
        <v>1.1111010001111099E+44</v>
      </c>
      <c r="L7264" t="s">
        <v>13629</v>
      </c>
      <c r="M7264" t="s">
        <v>24</v>
      </c>
      <c r="N7264" t="s">
        <v>47</v>
      </c>
      <c r="O7264" t="s">
        <v>25</v>
      </c>
      <c r="P7264" t="s">
        <v>20</v>
      </c>
      <c r="Q7264" t="s">
        <v>7811</v>
      </c>
    </row>
    <row r="7265" spans="1:17" x14ac:dyDescent="0.25">
      <c r="A7265" t="s">
        <v>13627</v>
      </c>
      <c r="B7265" t="s">
        <v>17</v>
      </c>
      <c r="C7265">
        <v>2</v>
      </c>
      <c r="D7265" t="s">
        <v>18</v>
      </c>
      <c r="E7265" t="s">
        <v>19</v>
      </c>
      <c r="F7265" s="1">
        <v>0.54166666666666663</v>
      </c>
      <c r="G7265" t="s">
        <v>9138</v>
      </c>
      <c r="H7265" t="s">
        <v>13634</v>
      </c>
      <c r="I7265">
        <v>60</v>
      </c>
      <c r="J7265">
        <v>364</v>
      </c>
      <c r="K7265" s="4">
        <v>1.1111010001111099E+44</v>
      </c>
      <c r="L7265" t="s">
        <v>13629</v>
      </c>
      <c r="M7265" t="s">
        <v>24</v>
      </c>
      <c r="N7265" t="s">
        <v>47</v>
      </c>
      <c r="O7265" t="s">
        <v>25</v>
      </c>
      <c r="P7265" t="s">
        <v>20</v>
      </c>
      <c r="Q7265" t="s">
        <v>7812</v>
      </c>
    </row>
    <row r="7266" spans="1:17" x14ac:dyDescent="0.25">
      <c r="A7266" t="s">
        <v>13627</v>
      </c>
      <c r="B7266" t="s">
        <v>28</v>
      </c>
      <c r="C7266">
        <v>1</v>
      </c>
      <c r="D7266" t="s">
        <v>18</v>
      </c>
      <c r="E7266" t="s">
        <v>29</v>
      </c>
      <c r="F7266" s="1">
        <v>0.375</v>
      </c>
      <c r="G7266" t="s">
        <v>9134</v>
      </c>
      <c r="H7266" t="s">
        <v>13635</v>
      </c>
      <c r="I7266">
        <v>60</v>
      </c>
      <c r="J7266">
        <v>315</v>
      </c>
      <c r="K7266" s="4">
        <v>1.1111010001111099E+44</v>
      </c>
      <c r="L7266" t="s">
        <v>13629</v>
      </c>
      <c r="M7266" t="s">
        <v>24</v>
      </c>
      <c r="N7266" t="s">
        <v>47</v>
      </c>
      <c r="O7266" t="s">
        <v>25</v>
      </c>
      <c r="P7266" t="s">
        <v>20</v>
      </c>
      <c r="Q7266" t="s">
        <v>7813</v>
      </c>
    </row>
    <row r="7267" spans="1:17" x14ac:dyDescent="0.25">
      <c r="A7267" t="s">
        <v>13627</v>
      </c>
      <c r="B7267" t="s">
        <v>28</v>
      </c>
      <c r="C7267">
        <v>2</v>
      </c>
      <c r="D7267" t="s">
        <v>18</v>
      </c>
      <c r="E7267" t="s">
        <v>29</v>
      </c>
      <c r="F7267" s="1">
        <v>0.625</v>
      </c>
      <c r="G7267" t="s">
        <v>9138</v>
      </c>
      <c r="H7267" t="s">
        <v>13635</v>
      </c>
      <c r="I7267">
        <v>60</v>
      </c>
      <c r="J7267">
        <v>329</v>
      </c>
      <c r="K7267" s="4">
        <v>1.1111010001111099E+44</v>
      </c>
      <c r="L7267" t="s">
        <v>13629</v>
      </c>
      <c r="M7267" t="s">
        <v>24</v>
      </c>
      <c r="N7267" t="s">
        <v>47</v>
      </c>
      <c r="O7267" t="s">
        <v>25</v>
      </c>
      <c r="P7267" t="s">
        <v>20</v>
      </c>
      <c r="Q7267" t="s">
        <v>7814</v>
      </c>
    </row>
    <row r="7268" spans="1:17" x14ac:dyDescent="0.25">
      <c r="A7268" t="s">
        <v>13627</v>
      </c>
      <c r="B7268" t="s">
        <v>32</v>
      </c>
      <c r="C7268">
        <v>1</v>
      </c>
      <c r="D7268" t="s">
        <v>18</v>
      </c>
      <c r="E7268" t="s">
        <v>42</v>
      </c>
      <c r="F7268" s="1">
        <v>0.45833333333333331</v>
      </c>
      <c r="G7268" t="s">
        <v>9138</v>
      </c>
      <c r="H7268" t="s">
        <v>13636</v>
      </c>
      <c r="I7268">
        <v>60</v>
      </c>
      <c r="J7268">
        <v>381</v>
      </c>
      <c r="K7268" s="4">
        <v>1.1111110001111099E+44</v>
      </c>
      <c r="L7268" t="s">
        <v>13629</v>
      </c>
      <c r="M7268" t="s">
        <v>24</v>
      </c>
      <c r="N7268" t="s">
        <v>47</v>
      </c>
      <c r="O7268" t="s">
        <v>25</v>
      </c>
      <c r="P7268" t="s">
        <v>20</v>
      </c>
      <c r="Q7268" t="s">
        <v>7815</v>
      </c>
    </row>
    <row r="7269" spans="1:17" x14ac:dyDescent="0.25">
      <c r="A7269" t="s">
        <v>13627</v>
      </c>
      <c r="B7269" t="s">
        <v>32</v>
      </c>
      <c r="C7269">
        <v>2</v>
      </c>
      <c r="D7269" t="s">
        <v>18</v>
      </c>
      <c r="E7269" t="s">
        <v>42</v>
      </c>
      <c r="F7269" s="1">
        <v>0.625</v>
      </c>
      <c r="G7269" t="s">
        <v>9138</v>
      </c>
      <c r="H7269" t="s">
        <v>13636</v>
      </c>
      <c r="I7269">
        <v>60</v>
      </c>
      <c r="J7269">
        <v>265</v>
      </c>
      <c r="K7269" s="4">
        <v>1.1111110001111099E+44</v>
      </c>
      <c r="L7269" t="s">
        <v>13629</v>
      </c>
      <c r="M7269" t="s">
        <v>24</v>
      </c>
      <c r="N7269" t="s">
        <v>47</v>
      </c>
      <c r="O7269" t="s">
        <v>25</v>
      </c>
      <c r="P7269" t="s">
        <v>20</v>
      </c>
      <c r="Q7269" t="s">
        <v>7816</v>
      </c>
    </row>
    <row r="7270" spans="1:17" x14ac:dyDescent="0.25">
      <c r="A7270" t="s">
        <v>13627</v>
      </c>
      <c r="B7270" t="s">
        <v>36</v>
      </c>
      <c r="C7270">
        <v>1</v>
      </c>
      <c r="D7270" t="s">
        <v>18</v>
      </c>
      <c r="E7270" t="s">
        <v>530</v>
      </c>
      <c r="F7270" s="1">
        <v>0.39583333333333331</v>
      </c>
      <c r="G7270" t="s">
        <v>13637</v>
      </c>
      <c r="H7270" t="s">
        <v>38</v>
      </c>
      <c r="I7270">
        <v>90</v>
      </c>
      <c r="J7270">
        <v>655</v>
      </c>
      <c r="K7270" s="4">
        <v>9.9999999999999995E+33</v>
      </c>
      <c r="L7270" t="s">
        <v>38</v>
      </c>
      <c r="M7270" t="s">
        <v>24</v>
      </c>
      <c r="N7270" t="s">
        <v>47</v>
      </c>
      <c r="O7270" t="s">
        <v>25</v>
      </c>
      <c r="P7270" t="s">
        <v>39</v>
      </c>
      <c r="Q7270" t="s">
        <v>7817</v>
      </c>
    </row>
    <row r="7271" spans="1:17" x14ac:dyDescent="0.25">
      <c r="A7271" t="s">
        <v>13638</v>
      </c>
      <c r="B7271" t="s">
        <v>391</v>
      </c>
      <c r="C7271">
        <v>1</v>
      </c>
      <c r="D7271" t="s">
        <v>18</v>
      </c>
      <c r="E7271" t="s">
        <v>19</v>
      </c>
      <c r="F7271" s="1">
        <v>0.375</v>
      </c>
      <c r="G7271" t="s">
        <v>13639</v>
      </c>
      <c r="H7271" t="s">
        <v>38</v>
      </c>
      <c r="I7271">
        <v>120</v>
      </c>
      <c r="J7271">
        <v>34</v>
      </c>
      <c r="K7271" s="4">
        <v>1.111100111111E+23</v>
      </c>
      <c r="L7271" t="s">
        <v>13640</v>
      </c>
      <c r="M7271" t="s">
        <v>24</v>
      </c>
      <c r="N7271" t="s">
        <v>47</v>
      </c>
      <c r="O7271" t="s">
        <v>66</v>
      </c>
      <c r="P7271" t="s">
        <v>9372</v>
      </c>
      <c r="Q7271" t="s">
        <v>7819</v>
      </c>
    </row>
    <row r="7272" spans="1:17" x14ac:dyDescent="0.25">
      <c r="A7272" t="s">
        <v>13638</v>
      </c>
      <c r="B7272" t="s">
        <v>391</v>
      </c>
      <c r="C7272">
        <v>2</v>
      </c>
      <c r="D7272" t="s">
        <v>18</v>
      </c>
      <c r="E7272" t="s">
        <v>19</v>
      </c>
      <c r="F7272" s="1">
        <v>0.45833333333333331</v>
      </c>
      <c r="G7272" t="s">
        <v>13639</v>
      </c>
      <c r="H7272" t="s">
        <v>38</v>
      </c>
      <c r="I7272">
        <v>120</v>
      </c>
      <c r="J7272">
        <v>35</v>
      </c>
      <c r="K7272" s="4">
        <v>1.111100111111E+23</v>
      </c>
      <c r="L7272" t="s">
        <v>13640</v>
      </c>
      <c r="M7272" t="s">
        <v>24</v>
      </c>
      <c r="N7272" t="s">
        <v>47</v>
      </c>
      <c r="O7272" t="s">
        <v>66</v>
      </c>
      <c r="P7272" t="s">
        <v>9372</v>
      </c>
      <c r="Q7272" t="s">
        <v>7820</v>
      </c>
    </row>
    <row r="7273" spans="1:17" x14ac:dyDescent="0.25">
      <c r="A7273" t="s">
        <v>13638</v>
      </c>
      <c r="B7273" t="s">
        <v>391</v>
      </c>
      <c r="C7273">
        <v>3</v>
      </c>
      <c r="D7273" t="s">
        <v>18</v>
      </c>
      <c r="E7273" t="s">
        <v>19</v>
      </c>
      <c r="F7273" s="1">
        <v>0.54166666666666663</v>
      </c>
      <c r="G7273" t="s">
        <v>13639</v>
      </c>
      <c r="H7273" t="s">
        <v>38</v>
      </c>
      <c r="I7273">
        <v>120</v>
      </c>
      <c r="J7273">
        <v>36</v>
      </c>
      <c r="K7273" s="4">
        <v>1.111100111111E+23</v>
      </c>
      <c r="L7273" t="s">
        <v>13640</v>
      </c>
      <c r="M7273" t="s">
        <v>24</v>
      </c>
      <c r="N7273" t="s">
        <v>47</v>
      </c>
      <c r="O7273" t="s">
        <v>66</v>
      </c>
      <c r="P7273" t="s">
        <v>9372</v>
      </c>
      <c r="Q7273" t="s">
        <v>7821</v>
      </c>
    </row>
    <row r="7274" spans="1:17" x14ac:dyDescent="0.25">
      <c r="A7274" t="s">
        <v>13638</v>
      </c>
      <c r="B7274" t="s">
        <v>391</v>
      </c>
      <c r="C7274">
        <v>4</v>
      </c>
      <c r="D7274" t="s">
        <v>18</v>
      </c>
      <c r="E7274" t="s">
        <v>19</v>
      </c>
      <c r="F7274" s="1">
        <v>0.625</v>
      </c>
      <c r="G7274" t="s">
        <v>13639</v>
      </c>
      <c r="H7274" t="s">
        <v>38</v>
      </c>
      <c r="I7274">
        <v>120</v>
      </c>
      <c r="J7274">
        <v>32</v>
      </c>
      <c r="K7274" s="4">
        <v>1.111100111111E+23</v>
      </c>
      <c r="L7274" t="s">
        <v>13640</v>
      </c>
      <c r="M7274" t="s">
        <v>24</v>
      </c>
      <c r="N7274" t="s">
        <v>47</v>
      </c>
      <c r="O7274" t="s">
        <v>66</v>
      </c>
      <c r="P7274" t="s">
        <v>9372</v>
      </c>
      <c r="Q7274" t="s">
        <v>7822</v>
      </c>
    </row>
    <row r="7275" spans="1:17" x14ac:dyDescent="0.25">
      <c r="A7275" t="s">
        <v>13638</v>
      </c>
      <c r="B7275" t="s">
        <v>391</v>
      </c>
      <c r="C7275">
        <v>5</v>
      </c>
      <c r="D7275" t="s">
        <v>18</v>
      </c>
      <c r="E7275" t="s">
        <v>29</v>
      </c>
      <c r="F7275" s="1">
        <v>0.375</v>
      </c>
      <c r="G7275" t="s">
        <v>13641</v>
      </c>
      <c r="H7275" t="s">
        <v>38</v>
      </c>
      <c r="I7275">
        <v>120</v>
      </c>
      <c r="J7275">
        <v>35</v>
      </c>
      <c r="K7275" s="4">
        <v>1.111100111111E+23</v>
      </c>
      <c r="L7275" t="s">
        <v>13640</v>
      </c>
      <c r="M7275" t="s">
        <v>24</v>
      </c>
      <c r="N7275" t="s">
        <v>47</v>
      </c>
      <c r="O7275" t="s">
        <v>66</v>
      </c>
      <c r="P7275" t="s">
        <v>9372</v>
      </c>
      <c r="Q7275" t="s">
        <v>7823</v>
      </c>
    </row>
    <row r="7276" spans="1:17" x14ac:dyDescent="0.25">
      <c r="A7276" t="s">
        <v>13638</v>
      </c>
      <c r="B7276" t="s">
        <v>391</v>
      </c>
      <c r="C7276">
        <v>6</v>
      </c>
      <c r="D7276" t="s">
        <v>18</v>
      </c>
      <c r="E7276" t="s">
        <v>29</v>
      </c>
      <c r="F7276" s="1">
        <v>0.45833333333333331</v>
      </c>
      <c r="G7276" t="s">
        <v>13641</v>
      </c>
      <c r="H7276" t="s">
        <v>38</v>
      </c>
      <c r="I7276">
        <v>120</v>
      </c>
      <c r="J7276">
        <v>36</v>
      </c>
      <c r="K7276" s="4">
        <v>1.111100111111E+23</v>
      </c>
      <c r="L7276" t="s">
        <v>13640</v>
      </c>
      <c r="M7276" t="s">
        <v>24</v>
      </c>
      <c r="N7276" t="s">
        <v>47</v>
      </c>
      <c r="O7276" t="s">
        <v>66</v>
      </c>
      <c r="P7276" t="s">
        <v>9372</v>
      </c>
      <c r="Q7276" t="s">
        <v>7824</v>
      </c>
    </row>
    <row r="7277" spans="1:17" x14ac:dyDescent="0.25">
      <c r="A7277" t="s">
        <v>13638</v>
      </c>
      <c r="B7277" t="s">
        <v>391</v>
      </c>
      <c r="C7277">
        <v>7</v>
      </c>
      <c r="D7277" t="s">
        <v>18</v>
      </c>
      <c r="E7277" t="s">
        <v>29</v>
      </c>
      <c r="F7277" s="1">
        <v>0.54166666666666663</v>
      </c>
      <c r="G7277" t="s">
        <v>13641</v>
      </c>
      <c r="H7277" t="s">
        <v>38</v>
      </c>
      <c r="I7277">
        <v>120</v>
      </c>
      <c r="J7277">
        <v>36</v>
      </c>
      <c r="K7277" s="4">
        <v>1.111100111111E+23</v>
      </c>
      <c r="L7277" t="s">
        <v>13640</v>
      </c>
      <c r="M7277" t="s">
        <v>24</v>
      </c>
      <c r="N7277" t="s">
        <v>47</v>
      </c>
      <c r="O7277" t="s">
        <v>66</v>
      </c>
      <c r="P7277" t="s">
        <v>9372</v>
      </c>
      <c r="Q7277" t="s">
        <v>7825</v>
      </c>
    </row>
    <row r="7278" spans="1:17" x14ac:dyDescent="0.25">
      <c r="A7278" t="s">
        <v>13638</v>
      </c>
      <c r="B7278" t="s">
        <v>391</v>
      </c>
      <c r="C7278">
        <v>8</v>
      </c>
      <c r="D7278" t="s">
        <v>18</v>
      </c>
      <c r="E7278" t="s">
        <v>29</v>
      </c>
      <c r="F7278" s="1">
        <v>0.625</v>
      </c>
      <c r="G7278" t="s">
        <v>13641</v>
      </c>
      <c r="H7278" t="s">
        <v>38</v>
      </c>
      <c r="I7278">
        <v>120</v>
      </c>
      <c r="J7278">
        <v>35</v>
      </c>
      <c r="K7278" s="4">
        <v>1.111100111111E+23</v>
      </c>
      <c r="L7278" t="s">
        <v>13640</v>
      </c>
      <c r="M7278" t="s">
        <v>24</v>
      </c>
      <c r="N7278" t="s">
        <v>47</v>
      </c>
      <c r="O7278" t="s">
        <v>66</v>
      </c>
      <c r="P7278" t="s">
        <v>9372</v>
      </c>
      <c r="Q7278" t="s">
        <v>7826</v>
      </c>
    </row>
    <row r="7279" spans="1:17" x14ac:dyDescent="0.25">
      <c r="A7279" t="s">
        <v>13638</v>
      </c>
      <c r="B7279" t="s">
        <v>391</v>
      </c>
      <c r="C7279">
        <v>9</v>
      </c>
      <c r="D7279" t="s">
        <v>18</v>
      </c>
      <c r="E7279" t="s">
        <v>33</v>
      </c>
      <c r="F7279" s="1">
        <v>0.375</v>
      </c>
      <c r="G7279" t="s">
        <v>13642</v>
      </c>
      <c r="H7279" t="s">
        <v>38</v>
      </c>
      <c r="I7279">
        <v>120</v>
      </c>
      <c r="J7279">
        <v>33</v>
      </c>
      <c r="K7279" s="4">
        <v>1.111100111111E+23</v>
      </c>
      <c r="L7279" t="s">
        <v>13640</v>
      </c>
      <c r="M7279" t="s">
        <v>24</v>
      </c>
      <c r="N7279" t="s">
        <v>47</v>
      </c>
      <c r="O7279" t="s">
        <v>66</v>
      </c>
      <c r="P7279" t="s">
        <v>9372</v>
      </c>
      <c r="Q7279" t="s">
        <v>7827</v>
      </c>
    </row>
    <row r="7280" spans="1:17" x14ac:dyDescent="0.25">
      <c r="A7280" t="s">
        <v>13638</v>
      </c>
      <c r="B7280" t="s">
        <v>391</v>
      </c>
      <c r="C7280">
        <v>10</v>
      </c>
      <c r="D7280" t="s">
        <v>18</v>
      </c>
      <c r="E7280" t="s">
        <v>33</v>
      </c>
      <c r="F7280" s="1">
        <v>0.45833333333333331</v>
      </c>
      <c r="G7280" t="s">
        <v>13642</v>
      </c>
      <c r="H7280" t="s">
        <v>38</v>
      </c>
      <c r="I7280">
        <v>120</v>
      </c>
      <c r="J7280">
        <v>36</v>
      </c>
      <c r="K7280" s="4">
        <v>1.111100111111E+23</v>
      </c>
      <c r="L7280" t="s">
        <v>13640</v>
      </c>
      <c r="M7280" t="s">
        <v>24</v>
      </c>
      <c r="N7280" t="s">
        <v>47</v>
      </c>
      <c r="O7280" t="s">
        <v>66</v>
      </c>
      <c r="P7280" t="s">
        <v>9372</v>
      </c>
      <c r="Q7280" t="s">
        <v>7828</v>
      </c>
    </row>
    <row r="7281" spans="1:17" x14ac:dyDescent="0.25">
      <c r="A7281" t="s">
        <v>13638</v>
      </c>
      <c r="B7281" t="s">
        <v>391</v>
      </c>
      <c r="C7281">
        <v>11</v>
      </c>
      <c r="D7281" t="s">
        <v>18</v>
      </c>
      <c r="E7281" t="s">
        <v>33</v>
      </c>
      <c r="F7281" s="1">
        <v>0.54166666666666663</v>
      </c>
      <c r="G7281" t="s">
        <v>13642</v>
      </c>
      <c r="H7281" t="s">
        <v>38</v>
      </c>
      <c r="I7281">
        <v>120</v>
      </c>
      <c r="J7281">
        <v>36</v>
      </c>
      <c r="K7281" s="4">
        <v>1.111100111111E+23</v>
      </c>
      <c r="L7281" t="s">
        <v>13640</v>
      </c>
      <c r="M7281" t="s">
        <v>24</v>
      </c>
      <c r="N7281" t="s">
        <v>47</v>
      </c>
      <c r="O7281" t="s">
        <v>66</v>
      </c>
      <c r="P7281" t="s">
        <v>9372</v>
      </c>
      <c r="Q7281" t="s">
        <v>7829</v>
      </c>
    </row>
    <row r="7282" spans="1:17" x14ac:dyDescent="0.25">
      <c r="A7282" t="s">
        <v>13638</v>
      </c>
      <c r="B7282" t="s">
        <v>391</v>
      </c>
      <c r="C7282">
        <v>12</v>
      </c>
      <c r="D7282" t="s">
        <v>18</v>
      </c>
      <c r="E7282" t="s">
        <v>33</v>
      </c>
      <c r="F7282" s="1">
        <v>0.625</v>
      </c>
      <c r="G7282" t="s">
        <v>13642</v>
      </c>
      <c r="H7282" t="s">
        <v>38</v>
      </c>
      <c r="I7282">
        <v>120</v>
      </c>
      <c r="J7282">
        <v>33</v>
      </c>
      <c r="K7282" s="4">
        <v>1.111100111111E+23</v>
      </c>
      <c r="L7282" t="s">
        <v>13640</v>
      </c>
      <c r="M7282" t="s">
        <v>24</v>
      </c>
      <c r="N7282" t="s">
        <v>47</v>
      </c>
      <c r="O7282" t="s">
        <v>66</v>
      </c>
      <c r="P7282" t="s">
        <v>9372</v>
      </c>
      <c r="Q7282" t="s">
        <v>7830</v>
      </c>
    </row>
    <row r="7283" spans="1:17" x14ac:dyDescent="0.25">
      <c r="A7283" t="s">
        <v>13638</v>
      </c>
      <c r="B7283" t="s">
        <v>391</v>
      </c>
      <c r="C7283">
        <v>13</v>
      </c>
      <c r="D7283" t="s">
        <v>18</v>
      </c>
      <c r="E7283" t="s">
        <v>42</v>
      </c>
      <c r="F7283" s="1">
        <v>0.375</v>
      </c>
      <c r="G7283" t="s">
        <v>13643</v>
      </c>
      <c r="H7283" t="s">
        <v>38</v>
      </c>
      <c r="I7283">
        <v>120</v>
      </c>
      <c r="J7283">
        <v>36</v>
      </c>
      <c r="K7283" s="4">
        <v>1.111100111111E+23</v>
      </c>
      <c r="L7283" t="s">
        <v>13640</v>
      </c>
      <c r="M7283" t="s">
        <v>24</v>
      </c>
      <c r="N7283" t="s">
        <v>47</v>
      </c>
      <c r="O7283" t="s">
        <v>66</v>
      </c>
      <c r="P7283" t="s">
        <v>9372</v>
      </c>
      <c r="Q7283" t="s">
        <v>7831</v>
      </c>
    </row>
    <row r="7284" spans="1:17" x14ac:dyDescent="0.25">
      <c r="A7284" t="s">
        <v>13638</v>
      </c>
      <c r="B7284" t="s">
        <v>391</v>
      </c>
      <c r="C7284">
        <v>14</v>
      </c>
      <c r="D7284" t="s">
        <v>18</v>
      </c>
      <c r="E7284" t="s">
        <v>42</v>
      </c>
      <c r="F7284" s="1">
        <v>0.45833333333333331</v>
      </c>
      <c r="G7284" t="s">
        <v>13643</v>
      </c>
      <c r="H7284" t="s">
        <v>38</v>
      </c>
      <c r="I7284">
        <v>120</v>
      </c>
      <c r="J7284">
        <v>36</v>
      </c>
      <c r="K7284" s="4">
        <v>1.111100111111E+23</v>
      </c>
      <c r="L7284" t="s">
        <v>13640</v>
      </c>
      <c r="M7284" t="s">
        <v>24</v>
      </c>
      <c r="N7284" t="s">
        <v>47</v>
      </c>
      <c r="O7284" t="s">
        <v>66</v>
      </c>
      <c r="P7284" t="s">
        <v>9372</v>
      </c>
      <c r="Q7284" t="s">
        <v>7832</v>
      </c>
    </row>
    <row r="7285" spans="1:17" x14ac:dyDescent="0.25">
      <c r="A7285" t="s">
        <v>13638</v>
      </c>
      <c r="B7285" t="s">
        <v>391</v>
      </c>
      <c r="C7285">
        <v>15</v>
      </c>
      <c r="D7285" t="s">
        <v>18</v>
      </c>
      <c r="E7285" t="s">
        <v>42</v>
      </c>
      <c r="F7285" s="1">
        <v>0.54166666666666663</v>
      </c>
      <c r="G7285" t="s">
        <v>13643</v>
      </c>
      <c r="H7285" t="s">
        <v>38</v>
      </c>
      <c r="I7285">
        <v>120</v>
      </c>
      <c r="J7285">
        <v>35</v>
      </c>
      <c r="K7285" s="4">
        <v>1.111100111111E+23</v>
      </c>
      <c r="L7285" t="s">
        <v>13640</v>
      </c>
      <c r="M7285" t="s">
        <v>24</v>
      </c>
      <c r="N7285" t="s">
        <v>47</v>
      </c>
      <c r="O7285" t="s">
        <v>66</v>
      </c>
      <c r="P7285" t="s">
        <v>9372</v>
      </c>
      <c r="Q7285" t="s">
        <v>7833</v>
      </c>
    </row>
    <row r="7286" spans="1:17" x14ac:dyDescent="0.25">
      <c r="A7286" t="s">
        <v>13638</v>
      </c>
      <c r="B7286" t="s">
        <v>391</v>
      </c>
      <c r="C7286">
        <v>16</v>
      </c>
      <c r="D7286" t="s">
        <v>18</v>
      </c>
      <c r="E7286" t="s">
        <v>42</v>
      </c>
      <c r="F7286" s="1">
        <v>0.625</v>
      </c>
      <c r="G7286" t="s">
        <v>13643</v>
      </c>
      <c r="H7286" t="s">
        <v>38</v>
      </c>
      <c r="I7286">
        <v>120</v>
      </c>
      <c r="J7286">
        <v>36</v>
      </c>
      <c r="K7286" s="4">
        <v>1.111100111111E+23</v>
      </c>
      <c r="L7286" t="s">
        <v>13640</v>
      </c>
      <c r="M7286" t="s">
        <v>24</v>
      </c>
      <c r="N7286" t="s">
        <v>47</v>
      </c>
      <c r="O7286" t="s">
        <v>66</v>
      </c>
      <c r="P7286" t="s">
        <v>9372</v>
      </c>
      <c r="Q7286" t="s">
        <v>7834</v>
      </c>
    </row>
    <row r="7287" spans="1:17" x14ac:dyDescent="0.25">
      <c r="A7287" t="s">
        <v>13638</v>
      </c>
      <c r="B7287" t="s">
        <v>391</v>
      </c>
      <c r="C7287">
        <v>17</v>
      </c>
      <c r="D7287" t="s">
        <v>18</v>
      </c>
      <c r="E7287" t="s">
        <v>37</v>
      </c>
      <c r="F7287" s="1">
        <v>0.375</v>
      </c>
      <c r="G7287" t="s">
        <v>13644</v>
      </c>
      <c r="H7287" t="s">
        <v>38</v>
      </c>
      <c r="I7287">
        <v>120</v>
      </c>
      <c r="J7287">
        <v>35</v>
      </c>
      <c r="K7287" s="4">
        <v>1.111100111111E+23</v>
      </c>
      <c r="L7287" t="s">
        <v>13640</v>
      </c>
      <c r="M7287" t="s">
        <v>24</v>
      </c>
      <c r="N7287" t="s">
        <v>47</v>
      </c>
      <c r="O7287" t="s">
        <v>66</v>
      </c>
      <c r="P7287" t="s">
        <v>9372</v>
      </c>
      <c r="Q7287" t="s">
        <v>7835</v>
      </c>
    </row>
    <row r="7288" spans="1:17" x14ac:dyDescent="0.25">
      <c r="A7288" t="s">
        <v>13638</v>
      </c>
      <c r="B7288" t="s">
        <v>391</v>
      </c>
      <c r="C7288">
        <v>18</v>
      </c>
      <c r="D7288" t="s">
        <v>18</v>
      </c>
      <c r="E7288" t="s">
        <v>37</v>
      </c>
      <c r="F7288" s="1">
        <v>0.45833333333333331</v>
      </c>
      <c r="G7288" t="s">
        <v>13644</v>
      </c>
      <c r="H7288" t="s">
        <v>38</v>
      </c>
      <c r="I7288">
        <v>120</v>
      </c>
      <c r="J7288">
        <v>36</v>
      </c>
      <c r="K7288" s="4">
        <v>1.111100111111E+23</v>
      </c>
      <c r="L7288" t="s">
        <v>13640</v>
      </c>
      <c r="M7288" t="s">
        <v>24</v>
      </c>
      <c r="N7288" t="s">
        <v>47</v>
      </c>
      <c r="O7288" t="s">
        <v>66</v>
      </c>
      <c r="P7288" t="s">
        <v>9372</v>
      </c>
      <c r="Q7288" t="s">
        <v>7836</v>
      </c>
    </row>
    <row r="7289" spans="1:17" x14ac:dyDescent="0.25">
      <c r="A7289" t="s">
        <v>13638</v>
      </c>
      <c r="B7289" t="s">
        <v>391</v>
      </c>
      <c r="C7289">
        <v>19</v>
      </c>
      <c r="D7289" t="s">
        <v>18</v>
      </c>
      <c r="E7289" t="s">
        <v>37</v>
      </c>
      <c r="F7289" s="1">
        <v>0.54166666666666663</v>
      </c>
      <c r="G7289" t="s">
        <v>13644</v>
      </c>
      <c r="H7289" t="s">
        <v>38</v>
      </c>
      <c r="I7289">
        <v>120</v>
      </c>
      <c r="J7289">
        <v>36</v>
      </c>
      <c r="K7289" s="4">
        <v>1.111100111111E+23</v>
      </c>
      <c r="L7289" t="s">
        <v>13640</v>
      </c>
      <c r="M7289" t="s">
        <v>24</v>
      </c>
      <c r="N7289" t="s">
        <v>47</v>
      </c>
      <c r="O7289" t="s">
        <v>66</v>
      </c>
      <c r="P7289" t="s">
        <v>9372</v>
      </c>
      <c r="Q7289" t="s">
        <v>7837</v>
      </c>
    </row>
    <row r="7290" spans="1:17" x14ac:dyDescent="0.25">
      <c r="A7290" t="s">
        <v>13638</v>
      </c>
      <c r="B7290" t="s">
        <v>391</v>
      </c>
      <c r="C7290">
        <v>20</v>
      </c>
      <c r="D7290" t="s">
        <v>18</v>
      </c>
      <c r="E7290" t="s">
        <v>37</v>
      </c>
      <c r="F7290" s="1">
        <v>0.625</v>
      </c>
      <c r="G7290" t="s">
        <v>13644</v>
      </c>
      <c r="H7290" t="s">
        <v>38</v>
      </c>
      <c r="I7290">
        <v>120</v>
      </c>
      <c r="J7290">
        <v>35</v>
      </c>
      <c r="K7290" s="4">
        <v>1.111100111111E+23</v>
      </c>
      <c r="L7290" t="s">
        <v>13640</v>
      </c>
      <c r="M7290" t="s">
        <v>24</v>
      </c>
      <c r="N7290" t="s">
        <v>47</v>
      </c>
      <c r="O7290" t="s">
        <v>66</v>
      </c>
      <c r="P7290" t="s">
        <v>9372</v>
      </c>
      <c r="Q7290" t="s">
        <v>7838</v>
      </c>
    </row>
    <row r="7291" spans="1:17" x14ac:dyDescent="0.25">
      <c r="A7291" t="s">
        <v>13638</v>
      </c>
      <c r="B7291" t="s">
        <v>17</v>
      </c>
      <c r="C7291">
        <v>1</v>
      </c>
      <c r="D7291" t="s">
        <v>18</v>
      </c>
      <c r="E7291" t="s">
        <v>19</v>
      </c>
      <c r="F7291" s="1">
        <v>0.375</v>
      </c>
      <c r="G7291" t="s">
        <v>9134</v>
      </c>
      <c r="H7291" t="s">
        <v>13645</v>
      </c>
      <c r="I7291">
        <v>60</v>
      </c>
      <c r="J7291">
        <v>314</v>
      </c>
      <c r="K7291" s="4">
        <v>1.1111100111111E+24</v>
      </c>
      <c r="L7291" t="s">
        <v>13640</v>
      </c>
      <c r="M7291" t="s">
        <v>24</v>
      </c>
      <c r="N7291" t="s">
        <v>47</v>
      </c>
      <c r="O7291" t="s">
        <v>66</v>
      </c>
      <c r="P7291" t="s">
        <v>20</v>
      </c>
      <c r="Q7291" t="s">
        <v>7843</v>
      </c>
    </row>
    <row r="7292" spans="1:17" x14ac:dyDescent="0.25">
      <c r="A7292" t="s">
        <v>13638</v>
      </c>
      <c r="B7292" t="s">
        <v>17</v>
      </c>
      <c r="C7292">
        <v>2</v>
      </c>
      <c r="D7292" t="s">
        <v>18</v>
      </c>
      <c r="E7292" t="s">
        <v>19</v>
      </c>
      <c r="F7292" s="1">
        <v>0.625</v>
      </c>
      <c r="G7292" t="s">
        <v>9138</v>
      </c>
      <c r="H7292" t="s">
        <v>13645</v>
      </c>
      <c r="I7292">
        <v>60</v>
      </c>
      <c r="J7292">
        <v>377</v>
      </c>
      <c r="K7292" s="4">
        <v>1.1111100111111E+24</v>
      </c>
      <c r="L7292" t="s">
        <v>13640</v>
      </c>
      <c r="M7292" t="s">
        <v>24</v>
      </c>
      <c r="N7292" t="s">
        <v>47</v>
      </c>
      <c r="O7292" t="s">
        <v>66</v>
      </c>
      <c r="P7292" t="s">
        <v>20</v>
      </c>
      <c r="Q7292" t="s">
        <v>7844</v>
      </c>
    </row>
    <row r="7293" spans="1:17" x14ac:dyDescent="0.25">
      <c r="A7293" t="s">
        <v>13638</v>
      </c>
      <c r="B7293" t="s">
        <v>28</v>
      </c>
      <c r="C7293">
        <v>1</v>
      </c>
      <c r="D7293" t="s">
        <v>18</v>
      </c>
      <c r="E7293" t="s">
        <v>29</v>
      </c>
      <c r="F7293" s="1">
        <v>0.5</v>
      </c>
      <c r="G7293" t="s">
        <v>9134</v>
      </c>
      <c r="H7293" t="s">
        <v>13646</v>
      </c>
      <c r="I7293">
        <v>60</v>
      </c>
      <c r="J7293">
        <v>319</v>
      </c>
      <c r="K7293" s="4">
        <v>1.1111100111111E+24</v>
      </c>
      <c r="L7293" t="s">
        <v>13640</v>
      </c>
      <c r="M7293" t="s">
        <v>24</v>
      </c>
      <c r="N7293" t="s">
        <v>47</v>
      </c>
      <c r="O7293" t="s">
        <v>66</v>
      </c>
      <c r="P7293" t="s">
        <v>20</v>
      </c>
      <c r="Q7293" t="s">
        <v>7845</v>
      </c>
    </row>
    <row r="7294" spans="1:17" x14ac:dyDescent="0.25">
      <c r="A7294" t="s">
        <v>13638</v>
      </c>
      <c r="B7294" t="s">
        <v>28</v>
      </c>
      <c r="C7294">
        <v>2</v>
      </c>
      <c r="D7294" t="s">
        <v>18</v>
      </c>
      <c r="E7294" t="s">
        <v>29</v>
      </c>
      <c r="F7294" s="1">
        <v>0.66666666666666663</v>
      </c>
      <c r="G7294" t="s">
        <v>9138</v>
      </c>
      <c r="H7294" t="s">
        <v>13646</v>
      </c>
      <c r="I7294">
        <v>60</v>
      </c>
      <c r="J7294">
        <v>347</v>
      </c>
      <c r="K7294" s="4">
        <v>1.1111100111111E+24</v>
      </c>
      <c r="L7294" t="s">
        <v>13640</v>
      </c>
      <c r="M7294" t="s">
        <v>24</v>
      </c>
      <c r="N7294" t="s">
        <v>47</v>
      </c>
      <c r="O7294" t="s">
        <v>66</v>
      </c>
      <c r="P7294" t="s">
        <v>20</v>
      </c>
      <c r="Q7294" t="s">
        <v>7846</v>
      </c>
    </row>
    <row r="7295" spans="1:17" x14ac:dyDescent="0.25">
      <c r="A7295" t="s">
        <v>13638</v>
      </c>
      <c r="B7295" t="s">
        <v>32</v>
      </c>
      <c r="C7295">
        <v>1</v>
      </c>
      <c r="D7295" t="s">
        <v>18</v>
      </c>
      <c r="E7295" t="s">
        <v>33</v>
      </c>
      <c r="F7295" s="1">
        <v>0.41666666666666669</v>
      </c>
      <c r="G7295" t="s">
        <v>9134</v>
      </c>
      <c r="H7295" t="s">
        <v>13647</v>
      </c>
      <c r="I7295">
        <v>60</v>
      </c>
      <c r="J7295">
        <v>322</v>
      </c>
      <c r="K7295" s="4">
        <v>1.1111100111111E+24</v>
      </c>
      <c r="L7295" t="s">
        <v>13640</v>
      </c>
      <c r="M7295" t="s">
        <v>24</v>
      </c>
      <c r="N7295" t="s">
        <v>47</v>
      </c>
      <c r="O7295" t="s">
        <v>66</v>
      </c>
      <c r="P7295" t="s">
        <v>20</v>
      </c>
      <c r="Q7295" t="s">
        <v>7847</v>
      </c>
    </row>
    <row r="7296" spans="1:17" x14ac:dyDescent="0.25">
      <c r="A7296" t="s">
        <v>13638</v>
      </c>
      <c r="B7296" t="s">
        <v>32</v>
      </c>
      <c r="C7296">
        <v>2</v>
      </c>
      <c r="D7296" t="s">
        <v>18</v>
      </c>
      <c r="E7296" t="s">
        <v>33</v>
      </c>
      <c r="F7296" s="1">
        <v>0.66666666666666663</v>
      </c>
      <c r="G7296" t="s">
        <v>9138</v>
      </c>
      <c r="H7296" t="s">
        <v>13647</v>
      </c>
      <c r="I7296">
        <v>60</v>
      </c>
      <c r="J7296">
        <v>334</v>
      </c>
      <c r="K7296" s="4">
        <v>1.1111100111111E+24</v>
      </c>
      <c r="L7296" t="s">
        <v>13640</v>
      </c>
      <c r="M7296" t="s">
        <v>24</v>
      </c>
      <c r="N7296" t="s">
        <v>47</v>
      </c>
      <c r="O7296" t="s">
        <v>66</v>
      </c>
      <c r="P7296" t="s">
        <v>20</v>
      </c>
      <c r="Q7296" t="s">
        <v>7848</v>
      </c>
    </row>
    <row r="7297" spans="1:17" x14ac:dyDescent="0.25">
      <c r="A7297" t="s">
        <v>13638</v>
      </c>
      <c r="B7297" t="s">
        <v>36</v>
      </c>
      <c r="C7297">
        <v>1</v>
      </c>
      <c r="D7297" t="s">
        <v>18</v>
      </c>
      <c r="E7297" t="s">
        <v>530</v>
      </c>
      <c r="F7297" s="1">
        <v>0.54166666666666663</v>
      </c>
      <c r="G7297" t="s">
        <v>13648</v>
      </c>
      <c r="H7297" t="s">
        <v>38</v>
      </c>
      <c r="I7297">
        <v>90</v>
      </c>
      <c r="J7297">
        <v>700</v>
      </c>
      <c r="K7297" s="4">
        <v>1E+16</v>
      </c>
      <c r="L7297" t="s">
        <v>38</v>
      </c>
      <c r="M7297" t="s">
        <v>24</v>
      </c>
      <c r="N7297" t="s">
        <v>47</v>
      </c>
      <c r="O7297" t="s">
        <v>66</v>
      </c>
      <c r="P7297" t="s">
        <v>39</v>
      </c>
      <c r="Q7297" t="s">
        <v>7849</v>
      </c>
    </row>
    <row r="7298" spans="1:17" x14ac:dyDescent="0.25">
      <c r="A7298" t="s">
        <v>13649</v>
      </c>
      <c r="B7298" t="s">
        <v>391</v>
      </c>
      <c r="C7298">
        <v>1</v>
      </c>
      <c r="D7298" t="s">
        <v>18</v>
      </c>
      <c r="E7298" t="s">
        <v>19</v>
      </c>
      <c r="F7298" s="1">
        <v>0.5</v>
      </c>
      <c r="G7298" t="s">
        <v>13650</v>
      </c>
      <c r="H7298" t="s">
        <v>38</v>
      </c>
      <c r="I7298">
        <v>120</v>
      </c>
      <c r="J7298">
        <v>33</v>
      </c>
      <c r="K7298" s="4">
        <v>1.1110100011111E+43</v>
      </c>
      <c r="L7298" t="s">
        <v>13651</v>
      </c>
      <c r="M7298" t="s">
        <v>24</v>
      </c>
      <c r="N7298" t="s">
        <v>47</v>
      </c>
      <c r="O7298" t="s">
        <v>25</v>
      </c>
      <c r="P7298" t="s">
        <v>9372</v>
      </c>
      <c r="Q7298" t="s">
        <v>7850</v>
      </c>
    </row>
    <row r="7299" spans="1:17" x14ac:dyDescent="0.25">
      <c r="A7299" t="s">
        <v>13649</v>
      </c>
      <c r="B7299" t="s">
        <v>391</v>
      </c>
      <c r="C7299">
        <v>2</v>
      </c>
      <c r="D7299" t="s">
        <v>18</v>
      </c>
      <c r="E7299" t="s">
        <v>29</v>
      </c>
      <c r="F7299" s="1">
        <v>0.375</v>
      </c>
      <c r="G7299" t="s">
        <v>13650</v>
      </c>
      <c r="H7299" t="s">
        <v>38</v>
      </c>
      <c r="I7299">
        <v>120</v>
      </c>
      <c r="J7299">
        <v>30</v>
      </c>
      <c r="K7299" s="4">
        <v>1.1110100011111E+43</v>
      </c>
      <c r="L7299" t="s">
        <v>13651</v>
      </c>
      <c r="M7299" t="s">
        <v>24</v>
      </c>
      <c r="N7299" t="s">
        <v>47</v>
      </c>
      <c r="O7299" t="s">
        <v>25</v>
      </c>
      <c r="P7299" t="s">
        <v>9372</v>
      </c>
      <c r="Q7299" t="s">
        <v>7851</v>
      </c>
    </row>
    <row r="7300" spans="1:17" x14ac:dyDescent="0.25">
      <c r="A7300" t="s">
        <v>13649</v>
      </c>
      <c r="B7300" t="s">
        <v>391</v>
      </c>
      <c r="C7300">
        <v>3</v>
      </c>
      <c r="D7300" t="s">
        <v>18</v>
      </c>
      <c r="E7300" t="s">
        <v>29</v>
      </c>
      <c r="F7300" s="1">
        <v>0.54166666666666663</v>
      </c>
      <c r="G7300" t="s">
        <v>13650</v>
      </c>
      <c r="H7300" t="s">
        <v>38</v>
      </c>
      <c r="I7300">
        <v>120</v>
      </c>
      <c r="J7300">
        <v>33</v>
      </c>
      <c r="K7300" s="4">
        <v>1.1110100011111E+43</v>
      </c>
      <c r="L7300" t="s">
        <v>13651</v>
      </c>
      <c r="M7300" t="s">
        <v>24</v>
      </c>
      <c r="N7300" t="s">
        <v>47</v>
      </c>
      <c r="O7300" t="s">
        <v>25</v>
      </c>
      <c r="P7300" t="s">
        <v>9372</v>
      </c>
      <c r="Q7300" t="s">
        <v>7852</v>
      </c>
    </row>
    <row r="7301" spans="1:17" x14ac:dyDescent="0.25">
      <c r="A7301" t="s">
        <v>13649</v>
      </c>
      <c r="B7301" t="s">
        <v>391</v>
      </c>
      <c r="C7301">
        <v>4</v>
      </c>
      <c r="D7301" t="s">
        <v>18</v>
      </c>
      <c r="E7301" t="s">
        <v>29</v>
      </c>
      <c r="F7301" s="1">
        <v>0.625</v>
      </c>
      <c r="G7301" t="s">
        <v>13650</v>
      </c>
      <c r="H7301" t="s">
        <v>38</v>
      </c>
      <c r="I7301">
        <v>120</v>
      </c>
      <c r="J7301">
        <v>31</v>
      </c>
      <c r="K7301" s="4">
        <v>1.1110100011111E+43</v>
      </c>
      <c r="L7301" t="s">
        <v>13651</v>
      </c>
      <c r="M7301" t="s">
        <v>24</v>
      </c>
      <c r="N7301" t="s">
        <v>47</v>
      </c>
      <c r="O7301" t="s">
        <v>25</v>
      </c>
      <c r="P7301" t="s">
        <v>9372</v>
      </c>
      <c r="Q7301" t="s">
        <v>7853</v>
      </c>
    </row>
    <row r="7302" spans="1:17" x14ac:dyDescent="0.25">
      <c r="A7302" t="s">
        <v>13649</v>
      </c>
      <c r="B7302" t="s">
        <v>391</v>
      </c>
      <c r="C7302">
        <v>5</v>
      </c>
      <c r="D7302" t="s">
        <v>18</v>
      </c>
      <c r="E7302" t="s">
        <v>42</v>
      </c>
      <c r="F7302" s="1">
        <v>0.41666666666666669</v>
      </c>
      <c r="G7302" t="s">
        <v>13650</v>
      </c>
      <c r="H7302" t="s">
        <v>38</v>
      </c>
      <c r="I7302">
        <v>120</v>
      </c>
      <c r="J7302">
        <v>33</v>
      </c>
      <c r="K7302" s="4">
        <v>1.1111100011111E+43</v>
      </c>
      <c r="L7302" t="s">
        <v>13651</v>
      </c>
      <c r="M7302" t="s">
        <v>24</v>
      </c>
      <c r="N7302" t="s">
        <v>47</v>
      </c>
      <c r="O7302" t="s">
        <v>25</v>
      </c>
      <c r="P7302" t="s">
        <v>9372</v>
      </c>
      <c r="Q7302" t="s">
        <v>7854</v>
      </c>
    </row>
    <row r="7303" spans="1:17" x14ac:dyDescent="0.25">
      <c r="A7303" t="s">
        <v>13649</v>
      </c>
      <c r="B7303" t="s">
        <v>391</v>
      </c>
      <c r="C7303">
        <v>6</v>
      </c>
      <c r="D7303" t="s">
        <v>18</v>
      </c>
      <c r="E7303" t="s">
        <v>42</v>
      </c>
      <c r="F7303" s="1">
        <v>0.625</v>
      </c>
      <c r="G7303" t="s">
        <v>13650</v>
      </c>
      <c r="H7303" t="s">
        <v>38</v>
      </c>
      <c r="I7303">
        <v>120</v>
      </c>
      <c r="J7303">
        <v>26</v>
      </c>
      <c r="K7303" s="4">
        <v>1.1111100011111E+43</v>
      </c>
      <c r="L7303" t="s">
        <v>13651</v>
      </c>
      <c r="M7303" t="s">
        <v>24</v>
      </c>
      <c r="N7303" t="s">
        <v>47</v>
      </c>
      <c r="O7303" t="s">
        <v>25</v>
      </c>
      <c r="P7303" t="s">
        <v>9372</v>
      </c>
      <c r="Q7303" t="s">
        <v>7855</v>
      </c>
    </row>
    <row r="7304" spans="1:17" x14ac:dyDescent="0.25">
      <c r="A7304" t="s">
        <v>13649</v>
      </c>
      <c r="B7304" t="s">
        <v>391</v>
      </c>
      <c r="C7304">
        <v>7</v>
      </c>
      <c r="D7304" t="s">
        <v>18</v>
      </c>
      <c r="E7304" t="s">
        <v>37</v>
      </c>
      <c r="F7304" s="1">
        <v>0.375</v>
      </c>
      <c r="G7304" t="s">
        <v>13650</v>
      </c>
      <c r="H7304" t="s">
        <v>38</v>
      </c>
      <c r="I7304">
        <v>120</v>
      </c>
      <c r="J7304">
        <v>17</v>
      </c>
      <c r="K7304" s="4">
        <v>1.1101100011111E+43</v>
      </c>
      <c r="L7304" t="s">
        <v>13651</v>
      </c>
      <c r="M7304" t="s">
        <v>24</v>
      </c>
      <c r="N7304" t="s">
        <v>47</v>
      </c>
      <c r="O7304" t="s">
        <v>25</v>
      </c>
      <c r="P7304" t="s">
        <v>9372</v>
      </c>
      <c r="Q7304" t="s">
        <v>7856</v>
      </c>
    </row>
    <row r="7305" spans="1:17" x14ac:dyDescent="0.25">
      <c r="A7305" t="s">
        <v>13649</v>
      </c>
      <c r="B7305" t="s">
        <v>17</v>
      </c>
      <c r="C7305">
        <v>1</v>
      </c>
      <c r="D7305" t="s">
        <v>18</v>
      </c>
      <c r="E7305" t="s">
        <v>19</v>
      </c>
      <c r="F7305" s="1">
        <v>0.45833333333333331</v>
      </c>
      <c r="G7305" t="s">
        <v>9139</v>
      </c>
      <c r="H7305" t="s">
        <v>1686</v>
      </c>
      <c r="I7305">
        <v>60</v>
      </c>
      <c r="J7305">
        <v>203</v>
      </c>
      <c r="K7305" s="4">
        <v>1.1111010001111099E+44</v>
      </c>
      <c r="L7305" t="s">
        <v>13651</v>
      </c>
      <c r="M7305" t="s">
        <v>24</v>
      </c>
      <c r="N7305" t="s">
        <v>47</v>
      </c>
      <c r="O7305" t="s">
        <v>25</v>
      </c>
      <c r="P7305" t="s">
        <v>20</v>
      </c>
      <c r="Q7305" t="s">
        <v>7857</v>
      </c>
    </row>
    <row r="7306" spans="1:17" x14ac:dyDescent="0.25">
      <c r="A7306" t="s">
        <v>13649</v>
      </c>
      <c r="B7306" t="s">
        <v>28</v>
      </c>
      <c r="C7306">
        <v>1</v>
      </c>
      <c r="D7306" t="s">
        <v>18</v>
      </c>
      <c r="E7306" t="s">
        <v>42</v>
      </c>
      <c r="F7306" s="1">
        <v>0.375</v>
      </c>
      <c r="G7306" t="s">
        <v>9139</v>
      </c>
      <c r="H7306" t="s">
        <v>1686</v>
      </c>
      <c r="I7306">
        <v>60</v>
      </c>
      <c r="J7306">
        <v>203</v>
      </c>
      <c r="K7306" s="4">
        <v>1.1111109999999999E+44</v>
      </c>
      <c r="L7306" t="s">
        <v>13651</v>
      </c>
      <c r="M7306" t="s">
        <v>24</v>
      </c>
      <c r="N7306" t="s">
        <v>47</v>
      </c>
      <c r="O7306" t="s">
        <v>25</v>
      </c>
      <c r="P7306" t="s">
        <v>20</v>
      </c>
      <c r="Q7306" t="s">
        <v>7858</v>
      </c>
    </row>
    <row r="7307" spans="1:17" x14ac:dyDescent="0.25">
      <c r="A7307" t="s">
        <v>13649</v>
      </c>
      <c r="B7307" t="s">
        <v>32</v>
      </c>
      <c r="C7307">
        <v>1</v>
      </c>
      <c r="D7307" t="s">
        <v>18</v>
      </c>
      <c r="E7307" t="s">
        <v>37</v>
      </c>
      <c r="F7307" s="1">
        <v>0.5</v>
      </c>
      <c r="G7307" t="s">
        <v>9174</v>
      </c>
      <c r="H7307" t="s">
        <v>1686</v>
      </c>
      <c r="I7307">
        <v>60</v>
      </c>
      <c r="J7307">
        <v>203</v>
      </c>
      <c r="K7307" s="4">
        <v>1.11101100011111E+44</v>
      </c>
      <c r="L7307" t="s">
        <v>13651</v>
      </c>
      <c r="M7307" t="s">
        <v>24</v>
      </c>
      <c r="N7307" t="s">
        <v>47</v>
      </c>
      <c r="O7307" t="s">
        <v>25</v>
      </c>
      <c r="P7307" t="s">
        <v>20</v>
      </c>
      <c r="Q7307" t="s">
        <v>7859</v>
      </c>
    </row>
    <row r="7308" spans="1:17" x14ac:dyDescent="0.25">
      <c r="A7308" t="s">
        <v>13649</v>
      </c>
      <c r="B7308" t="s">
        <v>36</v>
      </c>
      <c r="C7308">
        <v>1</v>
      </c>
      <c r="D7308" t="s">
        <v>18</v>
      </c>
      <c r="E7308" t="s">
        <v>530</v>
      </c>
      <c r="F7308" s="1">
        <v>0.52083333333333337</v>
      </c>
      <c r="G7308" t="s">
        <v>13652</v>
      </c>
      <c r="H7308" t="s">
        <v>38</v>
      </c>
      <c r="I7308">
        <v>120</v>
      </c>
      <c r="J7308">
        <v>203</v>
      </c>
      <c r="K7308" s="4">
        <v>9.9999999999999994E+38</v>
      </c>
      <c r="L7308" t="s">
        <v>38</v>
      </c>
      <c r="M7308" t="s">
        <v>24</v>
      </c>
      <c r="N7308" t="s">
        <v>47</v>
      </c>
      <c r="O7308" t="s">
        <v>25</v>
      </c>
      <c r="P7308" t="s">
        <v>39</v>
      </c>
      <c r="Q7308" t="s">
        <v>7860</v>
      </c>
    </row>
    <row r="7309" spans="1:17" x14ac:dyDescent="0.25">
      <c r="A7309" t="s">
        <v>13649</v>
      </c>
      <c r="B7309" t="s">
        <v>41</v>
      </c>
      <c r="C7309">
        <v>1</v>
      </c>
      <c r="D7309" t="s">
        <v>18</v>
      </c>
      <c r="E7309" t="s">
        <v>530</v>
      </c>
      <c r="F7309" s="1">
        <v>0.52083333333333337</v>
      </c>
      <c r="G7309" t="s">
        <v>9138</v>
      </c>
      <c r="H7309" t="s">
        <v>38</v>
      </c>
      <c r="I7309">
        <v>120</v>
      </c>
      <c r="J7309">
        <v>203</v>
      </c>
      <c r="K7309" s="4">
        <v>1.0000000000000001E+32</v>
      </c>
      <c r="L7309" t="s">
        <v>38</v>
      </c>
      <c r="M7309" t="s">
        <v>24</v>
      </c>
      <c r="N7309" t="s">
        <v>47</v>
      </c>
      <c r="O7309" t="s">
        <v>25</v>
      </c>
      <c r="P7309" t="s">
        <v>39</v>
      </c>
      <c r="Q7309" t="s">
        <v>7861</v>
      </c>
    </row>
    <row r="7310" spans="1:17" x14ac:dyDescent="0.25">
      <c r="A7310" t="s">
        <v>13653</v>
      </c>
      <c r="B7310" t="s">
        <v>405</v>
      </c>
      <c r="C7310">
        <v>1</v>
      </c>
      <c r="D7310" t="s">
        <v>18</v>
      </c>
      <c r="E7310" t="s">
        <v>19</v>
      </c>
      <c r="F7310" s="1">
        <v>0.5</v>
      </c>
      <c r="G7310" t="s">
        <v>9150</v>
      </c>
      <c r="H7310" t="s">
        <v>38</v>
      </c>
      <c r="I7310">
        <v>120</v>
      </c>
      <c r="J7310">
        <v>18</v>
      </c>
      <c r="K7310" s="4">
        <v>1.1110100011111E+43</v>
      </c>
      <c r="L7310" t="s">
        <v>13654</v>
      </c>
      <c r="M7310" t="s">
        <v>24</v>
      </c>
      <c r="N7310" t="s">
        <v>47</v>
      </c>
      <c r="O7310" t="s">
        <v>25</v>
      </c>
      <c r="P7310" t="s">
        <v>395</v>
      </c>
      <c r="Q7310" t="s">
        <v>7862</v>
      </c>
    </row>
    <row r="7311" spans="1:17" x14ac:dyDescent="0.25">
      <c r="A7311" t="s">
        <v>13653</v>
      </c>
      <c r="B7311" t="s">
        <v>405</v>
      </c>
      <c r="C7311">
        <v>2</v>
      </c>
      <c r="D7311" t="s">
        <v>18</v>
      </c>
      <c r="E7311" t="s">
        <v>19</v>
      </c>
      <c r="F7311" s="1">
        <v>0.625</v>
      </c>
      <c r="G7311" t="s">
        <v>9150</v>
      </c>
      <c r="H7311" t="s">
        <v>38</v>
      </c>
      <c r="I7311">
        <v>120</v>
      </c>
      <c r="J7311">
        <v>18</v>
      </c>
      <c r="K7311" s="4">
        <v>1.1110100011111E+43</v>
      </c>
      <c r="L7311" t="s">
        <v>13654</v>
      </c>
      <c r="M7311" t="s">
        <v>24</v>
      </c>
      <c r="N7311" t="s">
        <v>47</v>
      </c>
      <c r="O7311" t="s">
        <v>25</v>
      </c>
      <c r="P7311" t="s">
        <v>395</v>
      </c>
      <c r="Q7311" t="s">
        <v>7863</v>
      </c>
    </row>
    <row r="7312" spans="1:17" x14ac:dyDescent="0.25">
      <c r="A7312" t="s">
        <v>13653</v>
      </c>
      <c r="B7312" t="s">
        <v>405</v>
      </c>
      <c r="C7312">
        <v>3</v>
      </c>
      <c r="D7312" t="s">
        <v>18</v>
      </c>
      <c r="E7312" t="s">
        <v>29</v>
      </c>
      <c r="F7312" s="1">
        <v>0.375</v>
      </c>
      <c r="G7312" t="s">
        <v>9146</v>
      </c>
      <c r="H7312" t="s">
        <v>38</v>
      </c>
      <c r="I7312">
        <v>120</v>
      </c>
      <c r="J7312">
        <v>17</v>
      </c>
      <c r="K7312" s="4">
        <v>1.1110100011111E+43</v>
      </c>
      <c r="L7312" t="s">
        <v>13654</v>
      </c>
      <c r="M7312" t="s">
        <v>24</v>
      </c>
      <c r="N7312" t="s">
        <v>47</v>
      </c>
      <c r="O7312" t="s">
        <v>25</v>
      </c>
      <c r="P7312" t="s">
        <v>395</v>
      </c>
      <c r="Q7312" t="s">
        <v>7864</v>
      </c>
    </row>
    <row r="7313" spans="1:17" x14ac:dyDescent="0.25">
      <c r="A7313" t="s">
        <v>13653</v>
      </c>
      <c r="B7313" t="s">
        <v>405</v>
      </c>
      <c r="C7313">
        <v>4</v>
      </c>
      <c r="D7313" t="s">
        <v>18</v>
      </c>
      <c r="E7313" t="s">
        <v>29</v>
      </c>
      <c r="F7313" s="1">
        <v>0.625</v>
      </c>
      <c r="G7313" t="s">
        <v>9148</v>
      </c>
      <c r="H7313" t="s">
        <v>38</v>
      </c>
      <c r="I7313">
        <v>120</v>
      </c>
      <c r="J7313">
        <v>16</v>
      </c>
      <c r="K7313" s="4">
        <v>1.1110100011111E+43</v>
      </c>
      <c r="L7313" t="s">
        <v>13654</v>
      </c>
      <c r="M7313" t="s">
        <v>24</v>
      </c>
      <c r="N7313" t="s">
        <v>47</v>
      </c>
      <c r="O7313" t="s">
        <v>25</v>
      </c>
      <c r="P7313" t="s">
        <v>395</v>
      </c>
      <c r="Q7313" t="s">
        <v>7865</v>
      </c>
    </row>
    <row r="7314" spans="1:17" x14ac:dyDescent="0.25">
      <c r="A7314" t="s">
        <v>13653</v>
      </c>
      <c r="B7314" t="s">
        <v>405</v>
      </c>
      <c r="C7314">
        <v>5</v>
      </c>
      <c r="D7314" t="s">
        <v>18</v>
      </c>
      <c r="E7314" t="s">
        <v>33</v>
      </c>
      <c r="F7314" s="1">
        <v>0.375</v>
      </c>
      <c r="G7314" t="s">
        <v>9146</v>
      </c>
      <c r="H7314" t="s">
        <v>38</v>
      </c>
      <c r="I7314">
        <v>120</v>
      </c>
      <c r="J7314">
        <v>0</v>
      </c>
      <c r="K7314" s="4">
        <v>1.1111100011111E+43</v>
      </c>
      <c r="L7314" t="s">
        <v>13654</v>
      </c>
      <c r="M7314" t="s">
        <v>24</v>
      </c>
      <c r="N7314" t="s">
        <v>47</v>
      </c>
      <c r="O7314" t="s">
        <v>25</v>
      </c>
      <c r="P7314" t="s">
        <v>395</v>
      </c>
      <c r="Q7314" t="s">
        <v>7866</v>
      </c>
    </row>
    <row r="7315" spans="1:17" x14ac:dyDescent="0.25">
      <c r="A7315" t="s">
        <v>13653</v>
      </c>
      <c r="B7315" t="s">
        <v>405</v>
      </c>
      <c r="C7315">
        <v>6</v>
      </c>
      <c r="D7315" t="s">
        <v>18</v>
      </c>
      <c r="E7315" t="s">
        <v>33</v>
      </c>
      <c r="F7315" s="1">
        <v>0.54166666666666663</v>
      </c>
      <c r="G7315" t="s">
        <v>9146</v>
      </c>
      <c r="H7315" t="s">
        <v>38</v>
      </c>
      <c r="I7315">
        <v>120</v>
      </c>
      <c r="J7315">
        <v>17</v>
      </c>
      <c r="K7315" s="4">
        <v>1.1111100011111E+43</v>
      </c>
      <c r="L7315" t="s">
        <v>13654</v>
      </c>
      <c r="M7315" t="s">
        <v>24</v>
      </c>
      <c r="N7315" t="s">
        <v>47</v>
      </c>
      <c r="O7315" t="s">
        <v>25</v>
      </c>
      <c r="P7315" t="s">
        <v>395</v>
      </c>
      <c r="Q7315" t="s">
        <v>7867</v>
      </c>
    </row>
    <row r="7316" spans="1:17" x14ac:dyDescent="0.25">
      <c r="A7316" t="s">
        <v>13653</v>
      </c>
      <c r="B7316" t="s">
        <v>405</v>
      </c>
      <c r="C7316">
        <v>7</v>
      </c>
      <c r="D7316" t="s">
        <v>18</v>
      </c>
      <c r="E7316" t="s">
        <v>33</v>
      </c>
      <c r="F7316" s="1">
        <v>0.625</v>
      </c>
      <c r="G7316" t="s">
        <v>9146</v>
      </c>
      <c r="H7316" t="s">
        <v>38</v>
      </c>
      <c r="I7316">
        <v>120</v>
      </c>
      <c r="J7316">
        <v>18</v>
      </c>
      <c r="K7316" s="4">
        <v>1.1111100011111E+43</v>
      </c>
      <c r="L7316" t="s">
        <v>13654</v>
      </c>
      <c r="M7316" t="s">
        <v>24</v>
      </c>
      <c r="N7316" t="s">
        <v>47</v>
      </c>
      <c r="O7316" t="s">
        <v>25</v>
      </c>
      <c r="P7316" t="s">
        <v>395</v>
      </c>
      <c r="Q7316" t="s">
        <v>7868</v>
      </c>
    </row>
    <row r="7317" spans="1:17" x14ac:dyDescent="0.25">
      <c r="A7317" t="s">
        <v>13653</v>
      </c>
      <c r="B7317" t="s">
        <v>405</v>
      </c>
      <c r="C7317">
        <v>8</v>
      </c>
      <c r="D7317" t="s">
        <v>18</v>
      </c>
      <c r="E7317" t="s">
        <v>42</v>
      </c>
      <c r="F7317" s="1">
        <v>0.41666666666666669</v>
      </c>
      <c r="G7317" t="s">
        <v>9764</v>
      </c>
      <c r="H7317" t="s">
        <v>38</v>
      </c>
      <c r="I7317">
        <v>120</v>
      </c>
      <c r="J7317">
        <v>0</v>
      </c>
      <c r="K7317" s="4">
        <v>1.1111100011111E+43</v>
      </c>
      <c r="L7317" t="s">
        <v>13654</v>
      </c>
      <c r="M7317" t="s">
        <v>24</v>
      </c>
      <c r="N7317" t="s">
        <v>47</v>
      </c>
      <c r="O7317" t="s">
        <v>25</v>
      </c>
      <c r="P7317" t="s">
        <v>395</v>
      </c>
      <c r="Q7317" t="s">
        <v>7869</v>
      </c>
    </row>
    <row r="7318" spans="1:17" x14ac:dyDescent="0.25">
      <c r="A7318" t="s">
        <v>13653</v>
      </c>
      <c r="B7318" t="s">
        <v>405</v>
      </c>
      <c r="C7318">
        <v>9</v>
      </c>
      <c r="D7318" t="s">
        <v>18</v>
      </c>
      <c r="E7318" t="s">
        <v>42</v>
      </c>
      <c r="F7318" s="1">
        <v>0.5</v>
      </c>
      <c r="G7318" t="s">
        <v>10012</v>
      </c>
      <c r="H7318" t="s">
        <v>38</v>
      </c>
      <c r="I7318">
        <v>120</v>
      </c>
      <c r="J7318">
        <v>19</v>
      </c>
      <c r="K7318" s="4">
        <v>1.1111100011111E+43</v>
      </c>
      <c r="L7318" t="s">
        <v>13654</v>
      </c>
      <c r="M7318" t="s">
        <v>24</v>
      </c>
      <c r="N7318" t="s">
        <v>47</v>
      </c>
      <c r="O7318" t="s">
        <v>25</v>
      </c>
      <c r="P7318" t="s">
        <v>395</v>
      </c>
      <c r="Q7318" t="s">
        <v>7870</v>
      </c>
    </row>
    <row r="7319" spans="1:17" x14ac:dyDescent="0.25">
      <c r="A7319" t="s">
        <v>13653</v>
      </c>
      <c r="B7319" t="s">
        <v>405</v>
      </c>
      <c r="C7319">
        <v>10</v>
      </c>
      <c r="D7319" t="s">
        <v>18</v>
      </c>
      <c r="E7319" t="s">
        <v>42</v>
      </c>
      <c r="F7319" s="1">
        <v>0.625</v>
      </c>
      <c r="G7319" t="s">
        <v>9146</v>
      </c>
      <c r="H7319" t="s">
        <v>38</v>
      </c>
      <c r="I7319">
        <v>120</v>
      </c>
      <c r="J7319">
        <v>15</v>
      </c>
      <c r="K7319" s="4">
        <v>1.1111100011111E+43</v>
      </c>
      <c r="L7319" t="s">
        <v>13654</v>
      </c>
      <c r="M7319" t="s">
        <v>24</v>
      </c>
      <c r="N7319" t="s">
        <v>47</v>
      </c>
      <c r="O7319" t="s">
        <v>25</v>
      </c>
      <c r="P7319" t="s">
        <v>395</v>
      </c>
      <c r="Q7319" t="s">
        <v>7871</v>
      </c>
    </row>
    <row r="7320" spans="1:17" x14ac:dyDescent="0.25">
      <c r="A7320" t="s">
        <v>13653</v>
      </c>
      <c r="B7320" t="s">
        <v>405</v>
      </c>
      <c r="C7320">
        <v>11</v>
      </c>
      <c r="D7320" t="s">
        <v>18</v>
      </c>
      <c r="E7320" t="s">
        <v>37</v>
      </c>
      <c r="F7320" s="1">
        <v>0.41666666666666669</v>
      </c>
      <c r="G7320" t="s">
        <v>9764</v>
      </c>
      <c r="H7320" t="s">
        <v>38</v>
      </c>
      <c r="I7320">
        <v>120</v>
      </c>
      <c r="J7320">
        <v>16</v>
      </c>
      <c r="K7320" s="4">
        <v>1.1101100011111E+43</v>
      </c>
      <c r="L7320" t="s">
        <v>13654</v>
      </c>
      <c r="M7320" t="s">
        <v>24</v>
      </c>
      <c r="N7320" t="s">
        <v>47</v>
      </c>
      <c r="O7320" t="s">
        <v>25</v>
      </c>
      <c r="P7320" t="s">
        <v>395</v>
      </c>
      <c r="Q7320" t="s">
        <v>7872</v>
      </c>
    </row>
    <row r="7321" spans="1:17" x14ac:dyDescent="0.25">
      <c r="A7321" t="s">
        <v>13653</v>
      </c>
      <c r="B7321" t="s">
        <v>405</v>
      </c>
      <c r="C7321">
        <v>12</v>
      </c>
      <c r="D7321" t="s">
        <v>18</v>
      </c>
      <c r="E7321" t="s">
        <v>37</v>
      </c>
      <c r="F7321" s="1">
        <v>0.54166666666666663</v>
      </c>
      <c r="G7321" t="s">
        <v>9148</v>
      </c>
      <c r="H7321" t="s">
        <v>38</v>
      </c>
      <c r="I7321">
        <v>120</v>
      </c>
      <c r="J7321">
        <v>19</v>
      </c>
      <c r="K7321" s="4">
        <v>1.1101100011111E+43</v>
      </c>
      <c r="L7321" t="s">
        <v>13654</v>
      </c>
      <c r="M7321" t="s">
        <v>24</v>
      </c>
      <c r="N7321" t="s">
        <v>47</v>
      </c>
      <c r="O7321" t="s">
        <v>25</v>
      </c>
      <c r="P7321" t="s">
        <v>395</v>
      </c>
      <c r="Q7321" t="s">
        <v>7873</v>
      </c>
    </row>
    <row r="7322" spans="1:17" x14ac:dyDescent="0.25">
      <c r="A7322" t="s">
        <v>13653</v>
      </c>
      <c r="B7322" t="s">
        <v>17</v>
      </c>
      <c r="C7322">
        <v>1</v>
      </c>
      <c r="D7322" t="s">
        <v>18</v>
      </c>
      <c r="E7322" t="s">
        <v>29</v>
      </c>
      <c r="F7322" s="1">
        <v>0.5</v>
      </c>
      <c r="G7322" t="s">
        <v>9162</v>
      </c>
      <c r="H7322" t="s">
        <v>7839</v>
      </c>
      <c r="I7322">
        <v>60</v>
      </c>
      <c r="J7322">
        <v>174</v>
      </c>
      <c r="K7322" s="4">
        <v>1.1111010001111099E+44</v>
      </c>
      <c r="L7322" t="s">
        <v>13654</v>
      </c>
      <c r="M7322" t="s">
        <v>24</v>
      </c>
      <c r="N7322" t="s">
        <v>47</v>
      </c>
      <c r="O7322" t="s">
        <v>25</v>
      </c>
      <c r="P7322" t="s">
        <v>20</v>
      </c>
      <c r="Q7322" t="s">
        <v>7874</v>
      </c>
    </row>
    <row r="7323" spans="1:17" x14ac:dyDescent="0.25">
      <c r="A7323" t="s">
        <v>13653</v>
      </c>
      <c r="B7323" t="s">
        <v>28</v>
      </c>
      <c r="C7323">
        <v>1</v>
      </c>
      <c r="D7323" t="s">
        <v>18</v>
      </c>
      <c r="E7323" t="s">
        <v>33</v>
      </c>
      <c r="F7323" s="1">
        <v>0.5</v>
      </c>
      <c r="G7323" t="s">
        <v>9162</v>
      </c>
      <c r="H7323" t="s">
        <v>7839</v>
      </c>
      <c r="I7323">
        <v>60</v>
      </c>
      <c r="J7323">
        <v>174</v>
      </c>
      <c r="K7323" s="4">
        <v>1.1111100001111001E+44</v>
      </c>
      <c r="L7323" t="s">
        <v>13654</v>
      </c>
      <c r="M7323" t="s">
        <v>24</v>
      </c>
      <c r="N7323" t="s">
        <v>47</v>
      </c>
      <c r="O7323" t="s">
        <v>25</v>
      </c>
      <c r="P7323" t="s">
        <v>20</v>
      </c>
      <c r="Q7323" t="s">
        <v>7875</v>
      </c>
    </row>
    <row r="7324" spans="1:17" x14ac:dyDescent="0.25">
      <c r="A7324" t="s">
        <v>13653</v>
      </c>
      <c r="B7324" t="s">
        <v>36</v>
      </c>
      <c r="C7324">
        <v>1</v>
      </c>
      <c r="D7324" t="s">
        <v>18</v>
      </c>
      <c r="E7324" t="s">
        <v>33</v>
      </c>
      <c r="F7324" s="1">
        <v>0.5</v>
      </c>
      <c r="G7324" t="s">
        <v>9162</v>
      </c>
      <c r="H7324" t="s">
        <v>38</v>
      </c>
      <c r="I7324">
        <v>60</v>
      </c>
      <c r="J7324">
        <v>174</v>
      </c>
      <c r="K7324" s="4">
        <v>9.9999999999999998E+37</v>
      </c>
      <c r="L7324" t="s">
        <v>38</v>
      </c>
      <c r="M7324" t="s">
        <v>24</v>
      </c>
      <c r="N7324" t="s">
        <v>47</v>
      </c>
      <c r="O7324" t="s">
        <v>25</v>
      </c>
      <c r="P7324" t="s">
        <v>39</v>
      </c>
      <c r="Q7324" t="s">
        <v>7876</v>
      </c>
    </row>
    <row r="7325" spans="1:17" x14ac:dyDescent="0.25">
      <c r="A7325" t="s">
        <v>13653</v>
      </c>
      <c r="B7325" t="s">
        <v>41</v>
      </c>
      <c r="C7325">
        <v>1</v>
      </c>
      <c r="D7325" t="s">
        <v>18</v>
      </c>
      <c r="E7325" t="s">
        <v>33</v>
      </c>
      <c r="F7325" s="1">
        <v>0.5</v>
      </c>
      <c r="G7325" t="s">
        <v>9162</v>
      </c>
      <c r="H7325" t="s">
        <v>38</v>
      </c>
      <c r="I7325">
        <v>60</v>
      </c>
      <c r="J7325">
        <v>174</v>
      </c>
      <c r="K7325" s="4">
        <v>1E+30</v>
      </c>
      <c r="L7325" t="s">
        <v>38</v>
      </c>
      <c r="M7325" t="s">
        <v>24</v>
      </c>
      <c r="N7325" t="s">
        <v>47</v>
      </c>
      <c r="O7325" t="s">
        <v>25</v>
      </c>
      <c r="P7325" t="s">
        <v>39</v>
      </c>
      <c r="Q7325" t="s">
        <v>7877</v>
      </c>
    </row>
    <row r="7326" spans="1:17" x14ac:dyDescent="0.25">
      <c r="A7326" t="s">
        <v>13655</v>
      </c>
      <c r="B7326" t="s">
        <v>391</v>
      </c>
      <c r="C7326">
        <v>1</v>
      </c>
      <c r="D7326" t="s">
        <v>18</v>
      </c>
      <c r="E7326" t="s">
        <v>19</v>
      </c>
      <c r="F7326" s="1">
        <v>0.375</v>
      </c>
      <c r="G7326" t="s">
        <v>13650</v>
      </c>
      <c r="H7326" t="s">
        <v>38</v>
      </c>
      <c r="I7326">
        <v>120</v>
      </c>
      <c r="J7326">
        <v>35</v>
      </c>
      <c r="K7326" s="4">
        <v>1.1110100011111E+43</v>
      </c>
      <c r="L7326" t="s">
        <v>7788</v>
      </c>
      <c r="M7326" t="s">
        <v>24</v>
      </c>
      <c r="N7326" t="s">
        <v>47</v>
      </c>
      <c r="O7326" t="s">
        <v>25</v>
      </c>
      <c r="P7326" t="s">
        <v>9372</v>
      </c>
      <c r="Q7326" t="s">
        <v>7878</v>
      </c>
    </row>
    <row r="7327" spans="1:17" x14ac:dyDescent="0.25">
      <c r="A7327" t="s">
        <v>13655</v>
      </c>
      <c r="B7327" t="s">
        <v>391</v>
      </c>
      <c r="C7327">
        <v>2</v>
      </c>
      <c r="D7327" t="s">
        <v>18</v>
      </c>
      <c r="E7327" t="s">
        <v>33</v>
      </c>
      <c r="F7327" s="1">
        <v>0.375</v>
      </c>
      <c r="G7327" t="s">
        <v>13650</v>
      </c>
      <c r="H7327" t="s">
        <v>38</v>
      </c>
      <c r="I7327">
        <v>120</v>
      </c>
      <c r="J7327">
        <v>32</v>
      </c>
      <c r="K7327" s="4">
        <v>1.1111100011111E+43</v>
      </c>
      <c r="L7327" t="s">
        <v>7788</v>
      </c>
      <c r="M7327" t="s">
        <v>24</v>
      </c>
      <c r="N7327" t="s">
        <v>47</v>
      </c>
      <c r="O7327" t="s">
        <v>25</v>
      </c>
      <c r="P7327" t="s">
        <v>9372</v>
      </c>
      <c r="Q7327" t="s">
        <v>7879</v>
      </c>
    </row>
    <row r="7328" spans="1:17" x14ac:dyDescent="0.25">
      <c r="A7328" t="s">
        <v>13655</v>
      </c>
      <c r="B7328" t="s">
        <v>391</v>
      </c>
      <c r="C7328">
        <v>3</v>
      </c>
      <c r="D7328" t="s">
        <v>18</v>
      </c>
      <c r="E7328" t="s">
        <v>33</v>
      </c>
      <c r="F7328" s="1">
        <v>0.58333333333333337</v>
      </c>
      <c r="G7328" t="s">
        <v>13650</v>
      </c>
      <c r="H7328" t="s">
        <v>38</v>
      </c>
      <c r="I7328">
        <v>120</v>
      </c>
      <c r="J7328">
        <v>30</v>
      </c>
      <c r="K7328" s="4">
        <v>1.1111100011111E+43</v>
      </c>
      <c r="L7328" t="s">
        <v>7788</v>
      </c>
      <c r="M7328" t="s">
        <v>24</v>
      </c>
      <c r="N7328" t="s">
        <v>47</v>
      </c>
      <c r="O7328" t="s">
        <v>25</v>
      </c>
      <c r="P7328" t="s">
        <v>9372</v>
      </c>
      <c r="Q7328" t="s">
        <v>7880</v>
      </c>
    </row>
    <row r="7329" spans="1:17" x14ac:dyDescent="0.25">
      <c r="A7329" t="s">
        <v>13655</v>
      </c>
      <c r="B7329" t="s">
        <v>391</v>
      </c>
      <c r="C7329">
        <v>4</v>
      </c>
      <c r="D7329" t="s">
        <v>18</v>
      </c>
      <c r="E7329" t="s">
        <v>37</v>
      </c>
      <c r="F7329" s="1">
        <v>0.54166666666666663</v>
      </c>
      <c r="G7329" t="s">
        <v>13650</v>
      </c>
      <c r="H7329" t="s">
        <v>38</v>
      </c>
      <c r="I7329">
        <v>120</v>
      </c>
      <c r="J7329">
        <v>25</v>
      </c>
      <c r="K7329" s="4">
        <v>1.1101100011111E+43</v>
      </c>
      <c r="L7329" t="s">
        <v>7788</v>
      </c>
      <c r="M7329" t="s">
        <v>24</v>
      </c>
      <c r="N7329" t="s">
        <v>47</v>
      </c>
      <c r="O7329" t="s">
        <v>25</v>
      </c>
      <c r="P7329" t="s">
        <v>9372</v>
      </c>
      <c r="Q7329" t="s">
        <v>7881</v>
      </c>
    </row>
    <row r="7330" spans="1:17" x14ac:dyDescent="0.25">
      <c r="A7330" t="s">
        <v>13655</v>
      </c>
      <c r="B7330" t="s">
        <v>391</v>
      </c>
      <c r="C7330">
        <v>5</v>
      </c>
      <c r="D7330" t="s">
        <v>18</v>
      </c>
      <c r="E7330" t="s">
        <v>33</v>
      </c>
      <c r="F7330" s="1">
        <v>0.66666666666666663</v>
      </c>
      <c r="G7330" t="s">
        <v>13650</v>
      </c>
      <c r="H7330" t="s">
        <v>38</v>
      </c>
      <c r="I7330">
        <v>120</v>
      </c>
      <c r="J7330">
        <v>16</v>
      </c>
      <c r="K7330" s="4">
        <v>1.1111100011111E+43</v>
      </c>
      <c r="L7330" t="s">
        <v>7788</v>
      </c>
      <c r="M7330" t="s">
        <v>24</v>
      </c>
      <c r="N7330" t="s">
        <v>47</v>
      </c>
      <c r="O7330" t="s">
        <v>25</v>
      </c>
      <c r="P7330" t="s">
        <v>9372</v>
      </c>
      <c r="Q7330" t="s">
        <v>7882</v>
      </c>
    </row>
    <row r="7331" spans="1:17" x14ac:dyDescent="0.25">
      <c r="A7331" t="s">
        <v>13655</v>
      </c>
      <c r="B7331" t="s">
        <v>17</v>
      </c>
      <c r="C7331">
        <v>1</v>
      </c>
      <c r="D7331" t="s">
        <v>18</v>
      </c>
      <c r="E7331" t="s">
        <v>19</v>
      </c>
      <c r="F7331" s="1">
        <v>0.58333333333333337</v>
      </c>
      <c r="G7331" t="s">
        <v>9239</v>
      </c>
      <c r="H7331" t="s">
        <v>7810</v>
      </c>
      <c r="I7331">
        <v>60</v>
      </c>
      <c r="J7331">
        <v>139</v>
      </c>
      <c r="K7331" s="4">
        <v>1.1111010001111099E+44</v>
      </c>
      <c r="L7331" t="s">
        <v>7788</v>
      </c>
      <c r="M7331" t="s">
        <v>24</v>
      </c>
      <c r="N7331" t="s">
        <v>47</v>
      </c>
      <c r="O7331" t="s">
        <v>25</v>
      </c>
      <c r="P7331" t="s">
        <v>20</v>
      </c>
      <c r="Q7331" t="s">
        <v>7883</v>
      </c>
    </row>
    <row r="7332" spans="1:17" x14ac:dyDescent="0.25">
      <c r="A7332" t="s">
        <v>13655</v>
      </c>
      <c r="B7332" t="s">
        <v>28</v>
      </c>
      <c r="C7332">
        <v>1</v>
      </c>
      <c r="D7332" t="s">
        <v>18</v>
      </c>
      <c r="E7332" t="s">
        <v>42</v>
      </c>
      <c r="F7332" s="1">
        <v>0.58333333333333337</v>
      </c>
      <c r="G7332" t="s">
        <v>9174</v>
      </c>
      <c r="H7332" t="s">
        <v>7810</v>
      </c>
      <c r="I7332">
        <v>60</v>
      </c>
      <c r="J7332">
        <v>140</v>
      </c>
      <c r="K7332" s="4">
        <v>1.1111010001111099E+44</v>
      </c>
      <c r="L7332" t="s">
        <v>7788</v>
      </c>
      <c r="M7332" t="s">
        <v>24</v>
      </c>
      <c r="N7332" t="s">
        <v>47</v>
      </c>
      <c r="O7332" t="s">
        <v>25</v>
      </c>
      <c r="P7332" t="s">
        <v>20</v>
      </c>
      <c r="Q7332" t="s">
        <v>7884</v>
      </c>
    </row>
    <row r="7333" spans="1:17" x14ac:dyDescent="0.25">
      <c r="A7333" t="s">
        <v>13655</v>
      </c>
      <c r="B7333" t="s">
        <v>36</v>
      </c>
      <c r="C7333">
        <v>1</v>
      </c>
      <c r="D7333" t="s">
        <v>18</v>
      </c>
      <c r="E7333" t="s">
        <v>42</v>
      </c>
      <c r="F7333" s="1">
        <v>0.58333333333333337</v>
      </c>
      <c r="G7333" t="s">
        <v>9134</v>
      </c>
      <c r="H7333" t="s">
        <v>38</v>
      </c>
      <c r="I7333">
        <v>60</v>
      </c>
      <c r="J7333">
        <v>140</v>
      </c>
      <c r="K7333" s="4">
        <v>9.9999999999999994E+38</v>
      </c>
      <c r="L7333" t="s">
        <v>38</v>
      </c>
      <c r="M7333" t="s">
        <v>24</v>
      </c>
      <c r="N7333" t="s">
        <v>47</v>
      </c>
      <c r="O7333" t="s">
        <v>25</v>
      </c>
      <c r="P7333" t="s">
        <v>39</v>
      </c>
      <c r="Q7333" t="s">
        <v>7885</v>
      </c>
    </row>
    <row r="7334" spans="1:17" x14ac:dyDescent="0.25">
      <c r="A7334" t="s">
        <v>13656</v>
      </c>
      <c r="B7334" t="s">
        <v>391</v>
      </c>
      <c r="C7334">
        <v>1</v>
      </c>
      <c r="D7334" t="s">
        <v>18</v>
      </c>
      <c r="E7334" t="s">
        <v>42</v>
      </c>
      <c r="F7334" s="1">
        <v>0.375</v>
      </c>
      <c r="G7334" t="s">
        <v>13657</v>
      </c>
      <c r="H7334" t="s">
        <v>38</v>
      </c>
      <c r="I7334">
        <v>120</v>
      </c>
      <c r="J7334">
        <v>22</v>
      </c>
      <c r="K7334" s="4">
        <v>1.1000000109999999E+22</v>
      </c>
      <c r="L7334" t="s">
        <v>38</v>
      </c>
      <c r="M7334" t="s">
        <v>24</v>
      </c>
      <c r="N7334" t="s">
        <v>47</v>
      </c>
      <c r="O7334" t="s">
        <v>66</v>
      </c>
      <c r="P7334" t="s">
        <v>9372</v>
      </c>
      <c r="Q7334" t="s">
        <v>7886</v>
      </c>
    </row>
    <row r="7335" spans="1:17" x14ac:dyDescent="0.25">
      <c r="A7335" t="s">
        <v>13656</v>
      </c>
      <c r="B7335" t="s">
        <v>391</v>
      </c>
      <c r="C7335">
        <v>2</v>
      </c>
      <c r="D7335" t="s">
        <v>18</v>
      </c>
      <c r="E7335" t="s">
        <v>19</v>
      </c>
      <c r="F7335" s="1">
        <v>0.45833333333333331</v>
      </c>
      <c r="G7335" t="s">
        <v>13658</v>
      </c>
      <c r="H7335" t="s">
        <v>38</v>
      </c>
      <c r="I7335">
        <v>120</v>
      </c>
      <c r="J7335">
        <v>23</v>
      </c>
      <c r="K7335" s="4">
        <v>1.1000000109999999E+22</v>
      </c>
      <c r="L7335" t="s">
        <v>38</v>
      </c>
      <c r="M7335" t="s">
        <v>24</v>
      </c>
      <c r="N7335" t="s">
        <v>47</v>
      </c>
      <c r="O7335" t="s">
        <v>66</v>
      </c>
      <c r="P7335" t="s">
        <v>9372</v>
      </c>
      <c r="Q7335" t="s">
        <v>7887</v>
      </c>
    </row>
    <row r="7336" spans="1:17" x14ac:dyDescent="0.25">
      <c r="A7336" t="s">
        <v>13656</v>
      </c>
      <c r="B7336" t="s">
        <v>391</v>
      </c>
      <c r="C7336">
        <v>3</v>
      </c>
      <c r="D7336" t="s">
        <v>18</v>
      </c>
      <c r="E7336" t="s">
        <v>29</v>
      </c>
      <c r="F7336" s="1">
        <v>0.5</v>
      </c>
      <c r="G7336" t="s">
        <v>13659</v>
      </c>
      <c r="H7336" t="s">
        <v>38</v>
      </c>
      <c r="I7336">
        <v>120</v>
      </c>
      <c r="J7336">
        <v>23</v>
      </c>
      <c r="K7336" s="4">
        <v>1.1000000109999999E+22</v>
      </c>
      <c r="L7336" t="s">
        <v>38</v>
      </c>
      <c r="M7336" t="s">
        <v>24</v>
      </c>
      <c r="N7336" t="s">
        <v>47</v>
      </c>
      <c r="O7336" t="s">
        <v>66</v>
      </c>
      <c r="P7336" t="s">
        <v>9372</v>
      </c>
      <c r="Q7336" t="s">
        <v>7888</v>
      </c>
    </row>
    <row r="7337" spans="1:17" x14ac:dyDescent="0.25">
      <c r="A7337" t="s">
        <v>13656</v>
      </c>
      <c r="B7337" t="s">
        <v>391</v>
      </c>
      <c r="C7337">
        <v>4</v>
      </c>
      <c r="D7337" t="s">
        <v>18</v>
      </c>
      <c r="E7337" t="s">
        <v>29</v>
      </c>
      <c r="F7337" s="1">
        <v>0.41666666666666669</v>
      </c>
      <c r="G7337" t="s">
        <v>13659</v>
      </c>
      <c r="H7337" t="s">
        <v>38</v>
      </c>
      <c r="I7337">
        <v>120</v>
      </c>
      <c r="J7337">
        <v>24</v>
      </c>
      <c r="K7337" s="4">
        <v>1.1000000109999999E+22</v>
      </c>
      <c r="L7337" t="s">
        <v>38</v>
      </c>
      <c r="M7337" t="s">
        <v>24</v>
      </c>
      <c r="N7337" t="s">
        <v>47</v>
      </c>
      <c r="O7337" t="s">
        <v>66</v>
      </c>
      <c r="P7337" t="s">
        <v>9372</v>
      </c>
      <c r="Q7337" t="s">
        <v>7889</v>
      </c>
    </row>
    <row r="7338" spans="1:17" x14ac:dyDescent="0.25">
      <c r="A7338" t="s">
        <v>13656</v>
      </c>
      <c r="B7338" t="s">
        <v>391</v>
      </c>
      <c r="C7338">
        <v>5</v>
      </c>
      <c r="D7338" t="s">
        <v>18</v>
      </c>
      <c r="E7338" t="s">
        <v>42</v>
      </c>
      <c r="F7338" s="1">
        <v>0.66666666666666663</v>
      </c>
      <c r="G7338" t="s">
        <v>13657</v>
      </c>
      <c r="H7338" t="s">
        <v>38</v>
      </c>
      <c r="I7338">
        <v>120</v>
      </c>
      <c r="J7338">
        <v>23</v>
      </c>
      <c r="K7338" s="4">
        <v>1.1000000109999999E+22</v>
      </c>
      <c r="L7338" t="s">
        <v>38</v>
      </c>
      <c r="M7338" t="s">
        <v>24</v>
      </c>
      <c r="N7338" t="s">
        <v>47</v>
      </c>
      <c r="O7338" t="s">
        <v>66</v>
      </c>
      <c r="P7338" t="s">
        <v>9372</v>
      </c>
      <c r="Q7338" t="s">
        <v>7890</v>
      </c>
    </row>
    <row r="7339" spans="1:17" x14ac:dyDescent="0.25">
      <c r="A7339" t="s">
        <v>13656</v>
      </c>
      <c r="B7339" t="s">
        <v>391</v>
      </c>
      <c r="C7339">
        <v>6</v>
      </c>
      <c r="D7339" t="s">
        <v>18</v>
      </c>
      <c r="E7339" t="s">
        <v>37</v>
      </c>
      <c r="F7339" s="1">
        <v>0.375</v>
      </c>
      <c r="G7339" t="s">
        <v>13660</v>
      </c>
      <c r="H7339" t="s">
        <v>38</v>
      </c>
      <c r="I7339">
        <v>120</v>
      </c>
      <c r="J7339">
        <v>21</v>
      </c>
      <c r="K7339" s="4">
        <v>1.1000000109999999E+22</v>
      </c>
      <c r="L7339" t="s">
        <v>38</v>
      </c>
      <c r="M7339" t="s">
        <v>24</v>
      </c>
      <c r="N7339" t="s">
        <v>47</v>
      </c>
      <c r="O7339" t="s">
        <v>66</v>
      </c>
      <c r="P7339" t="s">
        <v>9372</v>
      </c>
      <c r="Q7339" t="s">
        <v>7891</v>
      </c>
    </row>
    <row r="7340" spans="1:17" x14ac:dyDescent="0.25">
      <c r="A7340" t="s">
        <v>13656</v>
      </c>
      <c r="B7340" t="s">
        <v>17</v>
      </c>
      <c r="C7340">
        <v>1</v>
      </c>
      <c r="D7340" t="s">
        <v>18</v>
      </c>
      <c r="E7340" t="s">
        <v>19</v>
      </c>
      <c r="F7340" s="1">
        <v>0.54166666666666663</v>
      </c>
      <c r="G7340" t="s">
        <v>9167</v>
      </c>
      <c r="H7340" t="s">
        <v>7841</v>
      </c>
      <c r="I7340">
        <v>60</v>
      </c>
      <c r="J7340">
        <v>137</v>
      </c>
      <c r="K7340" s="4">
        <v>1.1111100111111E+24</v>
      </c>
      <c r="L7340" t="s">
        <v>13661</v>
      </c>
      <c r="M7340" t="s">
        <v>24</v>
      </c>
      <c r="N7340" t="s">
        <v>47</v>
      </c>
      <c r="O7340" t="s">
        <v>66</v>
      </c>
      <c r="P7340" t="s">
        <v>20</v>
      </c>
      <c r="Q7340" t="s">
        <v>7892</v>
      </c>
    </row>
    <row r="7341" spans="1:17" x14ac:dyDescent="0.25">
      <c r="A7341" t="s">
        <v>13656</v>
      </c>
      <c r="B7341" t="s">
        <v>28</v>
      </c>
      <c r="C7341">
        <v>1</v>
      </c>
      <c r="D7341" t="s">
        <v>18</v>
      </c>
      <c r="E7341" t="s">
        <v>33</v>
      </c>
      <c r="F7341" s="1">
        <v>0.54166666666666663</v>
      </c>
      <c r="G7341" t="s">
        <v>9167</v>
      </c>
      <c r="H7341" t="s">
        <v>7841</v>
      </c>
      <c r="I7341">
        <v>60</v>
      </c>
      <c r="J7341">
        <v>137</v>
      </c>
      <c r="K7341" s="4">
        <v>1.1111100111111E+24</v>
      </c>
      <c r="L7341" t="s">
        <v>13661</v>
      </c>
      <c r="M7341" t="s">
        <v>24</v>
      </c>
      <c r="N7341" t="s">
        <v>47</v>
      </c>
      <c r="O7341" t="s">
        <v>66</v>
      </c>
      <c r="P7341" t="s">
        <v>20</v>
      </c>
      <c r="Q7341" t="s">
        <v>7893</v>
      </c>
    </row>
    <row r="7342" spans="1:17" x14ac:dyDescent="0.25">
      <c r="A7342" t="s">
        <v>13656</v>
      </c>
      <c r="B7342" t="s">
        <v>36</v>
      </c>
      <c r="C7342">
        <v>1</v>
      </c>
      <c r="D7342" t="s">
        <v>18</v>
      </c>
      <c r="E7342" t="s">
        <v>42</v>
      </c>
      <c r="F7342" s="1">
        <v>0.77083333333333337</v>
      </c>
      <c r="G7342" t="s">
        <v>9134</v>
      </c>
      <c r="H7342" t="s">
        <v>38</v>
      </c>
      <c r="I7342">
        <v>60</v>
      </c>
      <c r="J7342">
        <v>137</v>
      </c>
      <c r="K7342" s="4">
        <v>1E+20</v>
      </c>
      <c r="L7342" t="s">
        <v>38</v>
      </c>
      <c r="M7342" t="s">
        <v>24</v>
      </c>
      <c r="N7342" t="s">
        <v>47</v>
      </c>
      <c r="O7342" t="s">
        <v>66</v>
      </c>
      <c r="P7342" t="s">
        <v>39</v>
      </c>
      <c r="Q7342" t="s">
        <v>7894</v>
      </c>
    </row>
    <row r="7343" spans="1:17" x14ac:dyDescent="0.25">
      <c r="A7343" t="s">
        <v>13662</v>
      </c>
      <c r="B7343" t="s">
        <v>405</v>
      </c>
      <c r="C7343">
        <v>1</v>
      </c>
      <c r="D7343" t="s">
        <v>18</v>
      </c>
      <c r="E7343" t="s">
        <v>19</v>
      </c>
      <c r="F7343" s="1">
        <v>0.625</v>
      </c>
      <c r="G7343" t="s">
        <v>9150</v>
      </c>
      <c r="H7343" t="s">
        <v>38</v>
      </c>
      <c r="I7343">
        <v>120</v>
      </c>
      <c r="J7343">
        <v>19</v>
      </c>
      <c r="K7343" s="4">
        <v>1.111100111111E+23</v>
      </c>
      <c r="L7343" t="s">
        <v>7818</v>
      </c>
      <c r="M7343" t="s">
        <v>24</v>
      </c>
      <c r="N7343" t="s">
        <v>47</v>
      </c>
      <c r="O7343" t="s">
        <v>66</v>
      </c>
      <c r="P7343" t="s">
        <v>395</v>
      </c>
      <c r="Q7343" t="s">
        <v>7895</v>
      </c>
    </row>
    <row r="7344" spans="1:17" x14ac:dyDescent="0.25">
      <c r="A7344" t="s">
        <v>13662</v>
      </c>
      <c r="B7344" t="s">
        <v>405</v>
      </c>
      <c r="C7344">
        <v>2</v>
      </c>
      <c r="D7344" t="s">
        <v>18</v>
      </c>
      <c r="E7344" t="s">
        <v>29</v>
      </c>
      <c r="F7344" s="1">
        <v>0.5</v>
      </c>
      <c r="G7344" t="s">
        <v>9146</v>
      </c>
      <c r="H7344" t="s">
        <v>38</v>
      </c>
      <c r="I7344">
        <v>120</v>
      </c>
      <c r="J7344">
        <v>21</v>
      </c>
      <c r="K7344" s="4">
        <v>1.111100111111E+23</v>
      </c>
      <c r="L7344" t="s">
        <v>7818</v>
      </c>
      <c r="M7344" t="s">
        <v>24</v>
      </c>
      <c r="N7344" t="s">
        <v>47</v>
      </c>
      <c r="O7344" t="s">
        <v>66</v>
      </c>
      <c r="P7344" t="s">
        <v>395</v>
      </c>
      <c r="Q7344" t="s">
        <v>7896</v>
      </c>
    </row>
    <row r="7345" spans="1:17" x14ac:dyDescent="0.25">
      <c r="A7345" t="s">
        <v>13662</v>
      </c>
      <c r="B7345" t="s">
        <v>405</v>
      </c>
      <c r="C7345">
        <v>3</v>
      </c>
      <c r="D7345" t="s">
        <v>18</v>
      </c>
      <c r="E7345" t="s">
        <v>37</v>
      </c>
      <c r="F7345" s="1">
        <v>0.5</v>
      </c>
      <c r="G7345" t="s">
        <v>9146</v>
      </c>
      <c r="H7345" t="s">
        <v>38</v>
      </c>
      <c r="I7345">
        <v>120</v>
      </c>
      <c r="J7345">
        <v>21</v>
      </c>
      <c r="K7345" s="4">
        <v>1.111100111111E+23</v>
      </c>
      <c r="L7345" t="s">
        <v>7818</v>
      </c>
      <c r="M7345" t="s">
        <v>24</v>
      </c>
      <c r="N7345" t="s">
        <v>47</v>
      </c>
      <c r="O7345" t="s">
        <v>66</v>
      </c>
      <c r="P7345" t="s">
        <v>395</v>
      </c>
      <c r="Q7345" t="s">
        <v>7897</v>
      </c>
    </row>
    <row r="7346" spans="1:17" x14ac:dyDescent="0.25">
      <c r="A7346" t="s">
        <v>13662</v>
      </c>
      <c r="B7346" t="s">
        <v>405</v>
      </c>
      <c r="C7346">
        <v>4</v>
      </c>
      <c r="D7346" t="s">
        <v>18</v>
      </c>
      <c r="E7346" t="s">
        <v>29</v>
      </c>
      <c r="F7346" s="1">
        <v>0.625</v>
      </c>
      <c r="G7346" t="s">
        <v>9148</v>
      </c>
      <c r="H7346" t="s">
        <v>38</v>
      </c>
      <c r="I7346">
        <v>120</v>
      </c>
      <c r="J7346">
        <v>20</v>
      </c>
      <c r="K7346" s="4">
        <v>1.111100111111E+23</v>
      </c>
      <c r="L7346" t="s">
        <v>7818</v>
      </c>
      <c r="M7346" t="s">
        <v>24</v>
      </c>
      <c r="N7346" t="s">
        <v>47</v>
      </c>
      <c r="O7346" t="s">
        <v>66</v>
      </c>
      <c r="P7346" t="s">
        <v>395</v>
      </c>
      <c r="Q7346" t="s">
        <v>7898</v>
      </c>
    </row>
    <row r="7347" spans="1:17" x14ac:dyDescent="0.25">
      <c r="A7347" t="s">
        <v>13662</v>
      </c>
      <c r="B7347" t="s">
        <v>405</v>
      </c>
      <c r="C7347">
        <v>5</v>
      </c>
      <c r="D7347" t="s">
        <v>18</v>
      </c>
      <c r="E7347" t="s">
        <v>33</v>
      </c>
      <c r="F7347" s="1">
        <v>0.58333333333333337</v>
      </c>
      <c r="G7347" t="s">
        <v>9148</v>
      </c>
      <c r="H7347" t="s">
        <v>38</v>
      </c>
      <c r="I7347">
        <v>120</v>
      </c>
      <c r="J7347">
        <v>21</v>
      </c>
      <c r="K7347" s="4">
        <v>1.111100111111E+23</v>
      </c>
      <c r="L7347" t="s">
        <v>7818</v>
      </c>
      <c r="M7347" t="s">
        <v>24</v>
      </c>
      <c r="N7347" t="s">
        <v>47</v>
      </c>
      <c r="O7347" t="s">
        <v>66</v>
      </c>
      <c r="P7347" t="s">
        <v>395</v>
      </c>
      <c r="Q7347" t="s">
        <v>7899</v>
      </c>
    </row>
    <row r="7348" spans="1:17" x14ac:dyDescent="0.25">
      <c r="A7348" t="s">
        <v>13662</v>
      </c>
      <c r="B7348" t="s">
        <v>405</v>
      </c>
      <c r="C7348">
        <v>6</v>
      </c>
      <c r="D7348" t="s">
        <v>18</v>
      </c>
      <c r="E7348" t="s">
        <v>33</v>
      </c>
      <c r="F7348" s="1">
        <v>0.375</v>
      </c>
      <c r="G7348" t="s">
        <v>9150</v>
      </c>
      <c r="H7348" t="s">
        <v>38</v>
      </c>
      <c r="I7348">
        <v>120</v>
      </c>
      <c r="J7348">
        <v>19</v>
      </c>
      <c r="K7348" s="4">
        <v>1.111100111111E+23</v>
      </c>
      <c r="L7348" t="s">
        <v>7818</v>
      </c>
      <c r="M7348" t="s">
        <v>24</v>
      </c>
      <c r="N7348" t="s">
        <v>47</v>
      </c>
      <c r="O7348" t="s">
        <v>66</v>
      </c>
      <c r="P7348" t="s">
        <v>395</v>
      </c>
      <c r="Q7348" t="s">
        <v>7900</v>
      </c>
    </row>
    <row r="7349" spans="1:17" x14ac:dyDescent="0.25">
      <c r="A7349" t="s">
        <v>13662</v>
      </c>
      <c r="B7349" t="s">
        <v>405</v>
      </c>
      <c r="C7349">
        <v>7</v>
      </c>
      <c r="D7349" t="s">
        <v>18</v>
      </c>
      <c r="E7349" t="s">
        <v>37</v>
      </c>
      <c r="F7349" s="1">
        <v>0.58333333333333337</v>
      </c>
      <c r="G7349" t="s">
        <v>9146</v>
      </c>
      <c r="H7349" t="s">
        <v>38</v>
      </c>
      <c r="I7349">
        <v>120</v>
      </c>
      <c r="J7349">
        <v>20</v>
      </c>
      <c r="K7349" s="4">
        <v>1.111100111111E+23</v>
      </c>
      <c r="L7349" t="s">
        <v>7818</v>
      </c>
      <c r="M7349" t="s">
        <v>24</v>
      </c>
      <c r="N7349" t="s">
        <v>47</v>
      </c>
      <c r="O7349" t="s">
        <v>66</v>
      </c>
      <c r="P7349" t="s">
        <v>395</v>
      </c>
      <c r="Q7349" t="s">
        <v>7901</v>
      </c>
    </row>
    <row r="7350" spans="1:17" x14ac:dyDescent="0.25">
      <c r="A7350" t="s">
        <v>13662</v>
      </c>
      <c r="B7350" t="s">
        <v>405</v>
      </c>
      <c r="C7350">
        <v>8</v>
      </c>
      <c r="D7350" t="s">
        <v>18</v>
      </c>
      <c r="E7350" t="s">
        <v>42</v>
      </c>
      <c r="F7350" s="1">
        <v>0.375</v>
      </c>
      <c r="G7350" t="s">
        <v>9146</v>
      </c>
      <c r="H7350" t="s">
        <v>38</v>
      </c>
      <c r="I7350">
        <v>120</v>
      </c>
      <c r="J7350">
        <v>20</v>
      </c>
      <c r="K7350" s="4">
        <v>1.111100111111E+23</v>
      </c>
      <c r="L7350" t="s">
        <v>7818</v>
      </c>
      <c r="M7350" t="s">
        <v>24</v>
      </c>
      <c r="N7350" t="s">
        <v>47</v>
      </c>
      <c r="O7350" t="s">
        <v>66</v>
      </c>
      <c r="P7350" t="s">
        <v>395</v>
      </c>
      <c r="Q7350" t="s">
        <v>7902</v>
      </c>
    </row>
    <row r="7351" spans="1:17" x14ac:dyDescent="0.25">
      <c r="A7351" t="s">
        <v>13662</v>
      </c>
      <c r="B7351" t="s">
        <v>405</v>
      </c>
      <c r="C7351">
        <v>9</v>
      </c>
      <c r="D7351" t="s">
        <v>18</v>
      </c>
      <c r="E7351" t="s">
        <v>42</v>
      </c>
      <c r="F7351" s="1">
        <v>0.54166666666666663</v>
      </c>
      <c r="G7351" t="s">
        <v>9146</v>
      </c>
      <c r="H7351" t="s">
        <v>38</v>
      </c>
      <c r="I7351">
        <v>120</v>
      </c>
      <c r="J7351">
        <v>19</v>
      </c>
      <c r="K7351" s="4">
        <v>1.111100111111E+23</v>
      </c>
      <c r="L7351" t="s">
        <v>7818</v>
      </c>
      <c r="M7351" t="s">
        <v>24</v>
      </c>
      <c r="N7351" t="s">
        <v>47</v>
      </c>
      <c r="O7351" t="s">
        <v>66</v>
      </c>
      <c r="P7351" t="s">
        <v>395</v>
      </c>
      <c r="Q7351" t="s">
        <v>7903</v>
      </c>
    </row>
    <row r="7352" spans="1:17" x14ac:dyDescent="0.25">
      <c r="A7352" t="s">
        <v>13662</v>
      </c>
      <c r="B7352" t="s">
        <v>405</v>
      </c>
      <c r="C7352">
        <v>10</v>
      </c>
      <c r="D7352" t="s">
        <v>18</v>
      </c>
      <c r="E7352" t="s">
        <v>42</v>
      </c>
      <c r="F7352" s="1">
        <v>0.625</v>
      </c>
      <c r="G7352" t="s">
        <v>9146</v>
      </c>
      <c r="H7352" t="s">
        <v>38</v>
      </c>
      <c r="I7352">
        <v>120</v>
      </c>
      <c r="J7352">
        <v>18</v>
      </c>
      <c r="K7352" s="4">
        <v>1.111100111111E+23</v>
      </c>
      <c r="L7352" t="s">
        <v>7818</v>
      </c>
      <c r="M7352" t="s">
        <v>24</v>
      </c>
      <c r="N7352" t="s">
        <v>47</v>
      </c>
      <c r="O7352" t="s">
        <v>66</v>
      </c>
      <c r="P7352" t="s">
        <v>395</v>
      </c>
      <c r="Q7352" t="s">
        <v>7904</v>
      </c>
    </row>
    <row r="7353" spans="1:17" x14ac:dyDescent="0.25">
      <c r="A7353" t="s">
        <v>13662</v>
      </c>
      <c r="B7353" t="s">
        <v>405</v>
      </c>
      <c r="C7353">
        <v>11</v>
      </c>
      <c r="D7353" t="s">
        <v>18</v>
      </c>
      <c r="E7353" t="s">
        <v>42</v>
      </c>
      <c r="F7353" s="1">
        <v>0.45833333333333331</v>
      </c>
      <c r="G7353" t="s">
        <v>9764</v>
      </c>
      <c r="H7353" t="s">
        <v>38</v>
      </c>
      <c r="I7353">
        <v>120</v>
      </c>
      <c r="J7353">
        <v>18</v>
      </c>
      <c r="K7353" s="4">
        <v>1.111100111111E+23</v>
      </c>
      <c r="L7353" t="s">
        <v>7818</v>
      </c>
      <c r="M7353" t="s">
        <v>24</v>
      </c>
      <c r="N7353" t="s">
        <v>47</v>
      </c>
      <c r="O7353" t="s">
        <v>66</v>
      </c>
      <c r="P7353" t="s">
        <v>395</v>
      </c>
      <c r="Q7353" t="s">
        <v>7905</v>
      </c>
    </row>
    <row r="7354" spans="1:17" x14ac:dyDescent="0.25">
      <c r="A7354" t="s">
        <v>13662</v>
      </c>
      <c r="B7354" t="s">
        <v>405</v>
      </c>
      <c r="C7354">
        <v>12</v>
      </c>
      <c r="D7354" t="s">
        <v>18</v>
      </c>
      <c r="E7354" t="s">
        <v>37</v>
      </c>
      <c r="F7354" s="1">
        <v>0.375</v>
      </c>
      <c r="G7354" t="s">
        <v>9146</v>
      </c>
      <c r="H7354" t="s">
        <v>38</v>
      </c>
      <c r="I7354">
        <v>120</v>
      </c>
      <c r="J7354">
        <v>20</v>
      </c>
      <c r="K7354" s="4">
        <v>1.111100111111E+23</v>
      </c>
      <c r="L7354" t="s">
        <v>7818</v>
      </c>
      <c r="M7354" t="s">
        <v>24</v>
      </c>
      <c r="N7354" t="s">
        <v>47</v>
      </c>
      <c r="O7354" t="s">
        <v>66</v>
      </c>
      <c r="P7354" t="s">
        <v>395</v>
      </c>
      <c r="Q7354" t="s">
        <v>7906</v>
      </c>
    </row>
    <row r="7355" spans="1:17" x14ac:dyDescent="0.25">
      <c r="A7355" t="s">
        <v>13662</v>
      </c>
      <c r="B7355" t="s">
        <v>17</v>
      </c>
      <c r="C7355">
        <v>1</v>
      </c>
      <c r="D7355" t="s">
        <v>18</v>
      </c>
      <c r="E7355" t="s">
        <v>29</v>
      </c>
      <c r="F7355" s="1">
        <v>0.375</v>
      </c>
      <c r="G7355" t="s">
        <v>9162</v>
      </c>
      <c r="H7355" t="s">
        <v>7842</v>
      </c>
      <c r="I7355">
        <v>60</v>
      </c>
      <c r="J7355">
        <v>236</v>
      </c>
      <c r="K7355" s="4">
        <v>1.1111100111111E+24</v>
      </c>
      <c r="L7355" t="s">
        <v>7818</v>
      </c>
      <c r="M7355" t="s">
        <v>24</v>
      </c>
      <c r="N7355" t="s">
        <v>47</v>
      </c>
      <c r="O7355" t="s">
        <v>66</v>
      </c>
      <c r="P7355" t="s">
        <v>20</v>
      </c>
      <c r="Q7355" t="s">
        <v>7907</v>
      </c>
    </row>
    <row r="7356" spans="1:17" x14ac:dyDescent="0.25">
      <c r="A7356" t="s">
        <v>13662</v>
      </c>
      <c r="B7356" t="s">
        <v>28</v>
      </c>
      <c r="C7356">
        <v>1</v>
      </c>
      <c r="D7356" t="s">
        <v>18</v>
      </c>
      <c r="E7356" t="s">
        <v>37</v>
      </c>
      <c r="F7356" s="1">
        <v>0.45833333333333331</v>
      </c>
      <c r="G7356" t="s">
        <v>9134</v>
      </c>
      <c r="H7356" t="s">
        <v>7842</v>
      </c>
      <c r="I7356">
        <v>60</v>
      </c>
      <c r="J7356">
        <v>236</v>
      </c>
      <c r="K7356" s="4">
        <v>1.1111100111111E+24</v>
      </c>
      <c r="L7356" t="s">
        <v>7818</v>
      </c>
      <c r="M7356" t="s">
        <v>24</v>
      </c>
      <c r="N7356" t="s">
        <v>47</v>
      </c>
      <c r="O7356" t="s">
        <v>66</v>
      </c>
      <c r="P7356" t="s">
        <v>20</v>
      </c>
      <c r="Q7356" t="s">
        <v>7908</v>
      </c>
    </row>
    <row r="7357" spans="1:17" x14ac:dyDescent="0.25">
      <c r="A7357" t="s">
        <v>13662</v>
      </c>
      <c r="B7357" t="s">
        <v>36</v>
      </c>
      <c r="C7357">
        <v>1</v>
      </c>
      <c r="D7357" t="s">
        <v>18</v>
      </c>
      <c r="E7357" t="s">
        <v>37</v>
      </c>
      <c r="F7357" s="1">
        <v>0.75</v>
      </c>
      <c r="G7357" t="s">
        <v>13663</v>
      </c>
      <c r="H7357" t="s">
        <v>38</v>
      </c>
      <c r="I7357">
        <v>120</v>
      </c>
      <c r="J7357">
        <v>100</v>
      </c>
      <c r="K7357" s="4">
        <v>1E+19</v>
      </c>
      <c r="L7357" t="s">
        <v>38</v>
      </c>
      <c r="M7357" t="s">
        <v>24</v>
      </c>
      <c r="N7357" t="s">
        <v>47</v>
      </c>
      <c r="O7357" t="s">
        <v>66</v>
      </c>
      <c r="P7357" t="s">
        <v>39</v>
      </c>
      <c r="Q7357" t="s">
        <v>7909</v>
      </c>
    </row>
    <row r="7358" spans="1:17" x14ac:dyDescent="0.25">
      <c r="A7358" t="s">
        <v>13664</v>
      </c>
      <c r="B7358" t="s">
        <v>405</v>
      </c>
      <c r="C7358">
        <v>1</v>
      </c>
      <c r="D7358" t="s">
        <v>18</v>
      </c>
      <c r="E7358" t="s">
        <v>19</v>
      </c>
      <c r="F7358" s="1">
        <v>0.54166666666666663</v>
      </c>
      <c r="G7358" t="s">
        <v>10012</v>
      </c>
      <c r="H7358" t="s">
        <v>38</v>
      </c>
      <c r="I7358">
        <v>120</v>
      </c>
      <c r="J7358">
        <v>12</v>
      </c>
      <c r="K7358" s="4">
        <v>1.111100111111E+23</v>
      </c>
      <c r="L7358" t="s">
        <v>13665</v>
      </c>
      <c r="M7358" t="s">
        <v>24</v>
      </c>
      <c r="N7358" t="s">
        <v>47</v>
      </c>
      <c r="O7358" t="s">
        <v>66</v>
      </c>
      <c r="P7358" t="s">
        <v>395</v>
      </c>
      <c r="Q7358" t="s">
        <v>7910</v>
      </c>
    </row>
    <row r="7359" spans="1:17" x14ac:dyDescent="0.25">
      <c r="A7359" t="s">
        <v>13664</v>
      </c>
      <c r="B7359" t="s">
        <v>405</v>
      </c>
      <c r="C7359">
        <v>2</v>
      </c>
      <c r="D7359" t="s">
        <v>18</v>
      </c>
      <c r="E7359" t="s">
        <v>19</v>
      </c>
      <c r="F7359" s="1">
        <v>0.625</v>
      </c>
      <c r="G7359" t="s">
        <v>10012</v>
      </c>
      <c r="H7359" t="s">
        <v>38</v>
      </c>
      <c r="I7359">
        <v>120</v>
      </c>
      <c r="J7359">
        <v>15</v>
      </c>
      <c r="K7359" s="4">
        <v>1.111100111111E+23</v>
      </c>
      <c r="L7359" t="s">
        <v>13665</v>
      </c>
      <c r="M7359" t="s">
        <v>24</v>
      </c>
      <c r="N7359" t="s">
        <v>47</v>
      </c>
      <c r="O7359" t="s">
        <v>66</v>
      </c>
      <c r="P7359" t="s">
        <v>395</v>
      </c>
      <c r="Q7359" t="s">
        <v>7911</v>
      </c>
    </row>
    <row r="7360" spans="1:17" x14ac:dyDescent="0.25">
      <c r="A7360" t="s">
        <v>13664</v>
      </c>
      <c r="B7360" t="s">
        <v>405</v>
      </c>
      <c r="C7360">
        <v>4</v>
      </c>
      <c r="D7360" t="s">
        <v>18</v>
      </c>
      <c r="E7360" t="s">
        <v>29</v>
      </c>
      <c r="F7360" s="1">
        <v>0.625</v>
      </c>
      <c r="G7360" t="s">
        <v>10012</v>
      </c>
      <c r="H7360" t="s">
        <v>38</v>
      </c>
      <c r="I7360">
        <v>120</v>
      </c>
      <c r="J7360">
        <v>14</v>
      </c>
      <c r="K7360" s="4">
        <v>1.111100111111E+23</v>
      </c>
      <c r="L7360" t="s">
        <v>13665</v>
      </c>
      <c r="M7360" t="s">
        <v>24</v>
      </c>
      <c r="N7360" t="s">
        <v>47</v>
      </c>
      <c r="O7360" t="s">
        <v>66</v>
      </c>
      <c r="P7360" t="s">
        <v>395</v>
      </c>
      <c r="Q7360" t="s">
        <v>7912</v>
      </c>
    </row>
    <row r="7361" spans="1:17" x14ac:dyDescent="0.25">
      <c r="A7361" t="s">
        <v>13664</v>
      </c>
      <c r="B7361" t="s">
        <v>405</v>
      </c>
      <c r="C7361">
        <v>5</v>
      </c>
      <c r="D7361" t="s">
        <v>18</v>
      </c>
      <c r="E7361" t="s">
        <v>33</v>
      </c>
      <c r="F7361" s="1">
        <v>0.58333333333333337</v>
      </c>
      <c r="G7361" t="s">
        <v>9150</v>
      </c>
      <c r="H7361" t="s">
        <v>38</v>
      </c>
      <c r="I7361">
        <v>120</v>
      </c>
      <c r="J7361">
        <v>16</v>
      </c>
      <c r="K7361" s="4">
        <v>1.111100111111E+23</v>
      </c>
      <c r="L7361" t="s">
        <v>13665</v>
      </c>
      <c r="M7361" t="s">
        <v>24</v>
      </c>
      <c r="N7361" t="s">
        <v>47</v>
      </c>
      <c r="O7361" t="s">
        <v>66</v>
      </c>
      <c r="P7361" t="s">
        <v>395</v>
      </c>
      <c r="Q7361" t="s">
        <v>7913</v>
      </c>
    </row>
    <row r="7362" spans="1:17" x14ac:dyDescent="0.25">
      <c r="A7362" t="s">
        <v>13664</v>
      </c>
      <c r="B7362" t="s">
        <v>405</v>
      </c>
      <c r="C7362">
        <v>6</v>
      </c>
      <c r="D7362" t="s">
        <v>18</v>
      </c>
      <c r="E7362" t="s">
        <v>33</v>
      </c>
      <c r="F7362" s="1">
        <v>0.5</v>
      </c>
      <c r="G7362" t="s">
        <v>9150</v>
      </c>
      <c r="H7362" t="s">
        <v>38</v>
      </c>
      <c r="I7362">
        <v>120</v>
      </c>
      <c r="J7362">
        <v>14</v>
      </c>
      <c r="K7362" s="4">
        <v>1.111100111111E+23</v>
      </c>
      <c r="L7362" t="s">
        <v>13665</v>
      </c>
      <c r="M7362" t="s">
        <v>24</v>
      </c>
      <c r="N7362" t="s">
        <v>47</v>
      </c>
      <c r="O7362" t="s">
        <v>66</v>
      </c>
      <c r="P7362" t="s">
        <v>395</v>
      </c>
      <c r="Q7362" t="s">
        <v>7914</v>
      </c>
    </row>
    <row r="7363" spans="1:17" x14ac:dyDescent="0.25">
      <c r="A7363" t="s">
        <v>13664</v>
      </c>
      <c r="B7363" t="s">
        <v>405</v>
      </c>
      <c r="C7363">
        <v>7</v>
      </c>
      <c r="D7363" t="s">
        <v>18</v>
      </c>
      <c r="E7363" t="s">
        <v>42</v>
      </c>
      <c r="F7363" s="1">
        <v>0.5</v>
      </c>
      <c r="G7363" t="s">
        <v>10012</v>
      </c>
      <c r="H7363" t="s">
        <v>38</v>
      </c>
      <c r="I7363">
        <v>120</v>
      </c>
      <c r="J7363">
        <v>11</v>
      </c>
      <c r="K7363" s="4">
        <v>1.111100111111E+23</v>
      </c>
      <c r="L7363" t="s">
        <v>13665</v>
      </c>
      <c r="M7363" t="s">
        <v>24</v>
      </c>
      <c r="N7363" t="s">
        <v>47</v>
      </c>
      <c r="O7363" t="s">
        <v>66</v>
      </c>
      <c r="P7363" t="s">
        <v>395</v>
      </c>
      <c r="Q7363" t="s">
        <v>7915</v>
      </c>
    </row>
    <row r="7364" spans="1:17" x14ac:dyDescent="0.25">
      <c r="A7364" t="s">
        <v>13664</v>
      </c>
      <c r="B7364" t="s">
        <v>17</v>
      </c>
      <c r="C7364">
        <v>1</v>
      </c>
      <c r="D7364" t="s">
        <v>18</v>
      </c>
      <c r="E7364" t="s">
        <v>29</v>
      </c>
      <c r="F7364" s="1">
        <v>0.375</v>
      </c>
      <c r="G7364" t="s">
        <v>9239</v>
      </c>
      <c r="H7364" t="s">
        <v>7840</v>
      </c>
      <c r="I7364">
        <v>60</v>
      </c>
      <c r="J7364">
        <v>82</v>
      </c>
      <c r="K7364" s="4">
        <v>1.1111100111111E+24</v>
      </c>
      <c r="L7364" t="s">
        <v>13665</v>
      </c>
      <c r="M7364" t="s">
        <v>24</v>
      </c>
      <c r="N7364" t="s">
        <v>47</v>
      </c>
      <c r="O7364" t="s">
        <v>66</v>
      </c>
      <c r="P7364" t="s">
        <v>20</v>
      </c>
      <c r="Q7364" t="s">
        <v>7916</v>
      </c>
    </row>
    <row r="7365" spans="1:17" x14ac:dyDescent="0.25">
      <c r="A7365" t="s">
        <v>13664</v>
      </c>
      <c r="B7365" t="s">
        <v>28</v>
      </c>
      <c r="C7365">
        <v>1</v>
      </c>
      <c r="D7365" t="s">
        <v>18</v>
      </c>
      <c r="E7365" t="s">
        <v>33</v>
      </c>
      <c r="F7365" s="1">
        <v>0.45833333333333331</v>
      </c>
      <c r="G7365" t="s">
        <v>9358</v>
      </c>
      <c r="H7365" t="s">
        <v>7840</v>
      </c>
      <c r="I7365">
        <v>60</v>
      </c>
      <c r="J7365">
        <v>81</v>
      </c>
      <c r="K7365" s="4">
        <v>1.1111100111111E+24</v>
      </c>
      <c r="L7365" t="s">
        <v>13665</v>
      </c>
      <c r="M7365" t="s">
        <v>24</v>
      </c>
      <c r="N7365" t="s">
        <v>47</v>
      </c>
      <c r="O7365" t="s">
        <v>66</v>
      </c>
      <c r="P7365" t="s">
        <v>20</v>
      </c>
      <c r="Q7365" t="s">
        <v>7917</v>
      </c>
    </row>
    <row r="7366" spans="1:17" x14ac:dyDescent="0.25">
      <c r="A7366" t="s">
        <v>13664</v>
      </c>
      <c r="B7366" t="s">
        <v>32</v>
      </c>
      <c r="C7366">
        <v>1</v>
      </c>
      <c r="D7366" t="s">
        <v>18</v>
      </c>
      <c r="E7366" t="s">
        <v>37</v>
      </c>
      <c r="F7366" s="1">
        <v>0.5</v>
      </c>
      <c r="G7366" t="s">
        <v>9242</v>
      </c>
      <c r="H7366" t="s">
        <v>7840</v>
      </c>
      <c r="I7366">
        <v>60</v>
      </c>
      <c r="J7366">
        <v>82</v>
      </c>
      <c r="K7366" s="4">
        <v>1.1111100111111E+24</v>
      </c>
      <c r="L7366" t="s">
        <v>13665</v>
      </c>
      <c r="M7366" t="s">
        <v>24</v>
      </c>
      <c r="N7366" t="s">
        <v>47</v>
      </c>
      <c r="O7366" t="s">
        <v>66</v>
      </c>
      <c r="P7366" t="s">
        <v>20</v>
      </c>
      <c r="Q7366" t="s">
        <v>7918</v>
      </c>
    </row>
    <row r="7367" spans="1:17" x14ac:dyDescent="0.25">
      <c r="A7367" t="s">
        <v>13664</v>
      </c>
      <c r="B7367" t="s">
        <v>36</v>
      </c>
      <c r="C7367">
        <v>1</v>
      </c>
      <c r="D7367" t="s">
        <v>18</v>
      </c>
      <c r="E7367" t="s">
        <v>33</v>
      </c>
      <c r="F7367" s="1">
        <v>0.75</v>
      </c>
      <c r="G7367" t="s">
        <v>9239</v>
      </c>
      <c r="H7367" t="s">
        <v>38</v>
      </c>
      <c r="I7367">
        <v>60</v>
      </c>
      <c r="J7367">
        <v>82</v>
      </c>
      <c r="K7367" s="4">
        <v>1E+19</v>
      </c>
      <c r="L7367" t="s">
        <v>38</v>
      </c>
      <c r="M7367" t="s">
        <v>24</v>
      </c>
      <c r="N7367" t="s">
        <v>47</v>
      </c>
      <c r="O7367" t="s">
        <v>66</v>
      </c>
      <c r="P7367" t="s">
        <v>39</v>
      </c>
      <c r="Q7367" t="s">
        <v>7919</v>
      </c>
    </row>
    <row r="7368" spans="1:17" x14ac:dyDescent="0.25">
      <c r="A7368" t="s">
        <v>13666</v>
      </c>
      <c r="B7368" t="s">
        <v>405</v>
      </c>
      <c r="C7368">
        <v>1</v>
      </c>
      <c r="D7368" t="s">
        <v>18</v>
      </c>
      <c r="E7368" t="s">
        <v>29</v>
      </c>
      <c r="F7368" s="1">
        <v>0.54166666666666663</v>
      </c>
      <c r="G7368" t="s">
        <v>13667</v>
      </c>
      <c r="H7368" t="s">
        <v>7809</v>
      </c>
      <c r="I7368">
        <v>120</v>
      </c>
      <c r="J7368">
        <v>15</v>
      </c>
      <c r="K7368" s="4">
        <v>1.11E+42</v>
      </c>
      <c r="L7368" t="s">
        <v>13668</v>
      </c>
      <c r="M7368" t="s">
        <v>24</v>
      </c>
      <c r="N7368" t="s">
        <v>47</v>
      </c>
      <c r="O7368" t="s">
        <v>25</v>
      </c>
      <c r="P7368" t="s">
        <v>395</v>
      </c>
      <c r="Q7368" t="s">
        <v>7920</v>
      </c>
    </row>
    <row r="7369" spans="1:17" x14ac:dyDescent="0.25">
      <c r="A7369" t="s">
        <v>13666</v>
      </c>
      <c r="B7369" t="s">
        <v>405</v>
      </c>
      <c r="C7369">
        <v>2</v>
      </c>
      <c r="D7369" t="s">
        <v>18</v>
      </c>
      <c r="E7369" t="s">
        <v>42</v>
      </c>
      <c r="F7369" s="1">
        <v>0.5</v>
      </c>
      <c r="G7369" t="s">
        <v>13667</v>
      </c>
      <c r="H7369" t="s">
        <v>7809</v>
      </c>
      <c r="I7369">
        <v>120</v>
      </c>
      <c r="J7369">
        <v>11</v>
      </c>
      <c r="K7369" s="4">
        <v>1.11E+42</v>
      </c>
      <c r="L7369" t="s">
        <v>13668</v>
      </c>
      <c r="M7369" t="s">
        <v>24</v>
      </c>
      <c r="N7369" t="s">
        <v>47</v>
      </c>
      <c r="O7369" t="s">
        <v>25</v>
      </c>
      <c r="P7369" t="s">
        <v>395</v>
      </c>
      <c r="Q7369" t="s">
        <v>7921</v>
      </c>
    </row>
    <row r="7370" spans="1:17" x14ac:dyDescent="0.25">
      <c r="A7370" t="s">
        <v>13666</v>
      </c>
      <c r="B7370" t="s">
        <v>405</v>
      </c>
      <c r="C7370">
        <v>3</v>
      </c>
      <c r="D7370" t="s">
        <v>18</v>
      </c>
      <c r="E7370" t="s">
        <v>19</v>
      </c>
      <c r="F7370" s="1">
        <v>0.45833333333333331</v>
      </c>
      <c r="G7370" t="s">
        <v>13667</v>
      </c>
      <c r="H7370" t="s">
        <v>7809</v>
      </c>
      <c r="I7370">
        <v>120</v>
      </c>
      <c r="J7370">
        <v>17</v>
      </c>
      <c r="K7370" s="4">
        <v>1.11E+42</v>
      </c>
      <c r="L7370" t="s">
        <v>13668</v>
      </c>
      <c r="M7370" t="s">
        <v>24</v>
      </c>
      <c r="N7370" t="s">
        <v>47</v>
      </c>
      <c r="O7370" t="s">
        <v>25</v>
      </c>
      <c r="P7370" t="s">
        <v>395</v>
      </c>
      <c r="Q7370" t="s">
        <v>7922</v>
      </c>
    </row>
    <row r="7371" spans="1:17" x14ac:dyDescent="0.25">
      <c r="A7371" t="s">
        <v>13666</v>
      </c>
      <c r="B7371" t="s">
        <v>17</v>
      </c>
      <c r="C7371">
        <v>1</v>
      </c>
      <c r="D7371" t="s">
        <v>18</v>
      </c>
      <c r="E7371" t="s">
        <v>33</v>
      </c>
      <c r="F7371" s="1">
        <v>0.375</v>
      </c>
      <c r="G7371" t="s">
        <v>9282</v>
      </c>
      <c r="H7371" t="s">
        <v>13669</v>
      </c>
      <c r="I7371">
        <v>60</v>
      </c>
      <c r="J7371">
        <v>43</v>
      </c>
      <c r="K7371" s="4">
        <v>1.1111110001111099E+44</v>
      </c>
      <c r="L7371" t="s">
        <v>13668</v>
      </c>
      <c r="M7371" t="s">
        <v>24</v>
      </c>
      <c r="N7371" t="s">
        <v>47</v>
      </c>
      <c r="O7371" t="s">
        <v>25</v>
      </c>
      <c r="P7371" t="s">
        <v>20</v>
      </c>
      <c r="Q7371" t="s">
        <v>7923</v>
      </c>
    </row>
    <row r="7372" spans="1:17" x14ac:dyDescent="0.25">
      <c r="A7372" t="s">
        <v>13666</v>
      </c>
      <c r="B7372" t="s">
        <v>28</v>
      </c>
      <c r="C7372">
        <v>1</v>
      </c>
      <c r="D7372" t="s">
        <v>18</v>
      </c>
      <c r="E7372" t="s">
        <v>29</v>
      </c>
      <c r="F7372" s="1">
        <v>0.41666666666666669</v>
      </c>
      <c r="G7372" t="s">
        <v>9166</v>
      </c>
      <c r="H7372" t="s">
        <v>13670</v>
      </c>
      <c r="I7372">
        <v>60</v>
      </c>
      <c r="J7372">
        <v>43</v>
      </c>
      <c r="K7372" s="4">
        <v>1.1111010001111099E+44</v>
      </c>
      <c r="L7372" t="s">
        <v>13668</v>
      </c>
      <c r="M7372" t="s">
        <v>24</v>
      </c>
      <c r="N7372" t="s">
        <v>47</v>
      </c>
      <c r="O7372" t="s">
        <v>25</v>
      </c>
      <c r="P7372" t="s">
        <v>20</v>
      </c>
      <c r="Q7372" t="s">
        <v>7924</v>
      </c>
    </row>
    <row r="7373" spans="1:17" x14ac:dyDescent="0.25">
      <c r="A7373" t="s">
        <v>13666</v>
      </c>
      <c r="B7373" t="s">
        <v>32</v>
      </c>
      <c r="C7373">
        <v>1</v>
      </c>
      <c r="D7373" t="s">
        <v>18</v>
      </c>
      <c r="E7373" t="s">
        <v>19</v>
      </c>
      <c r="F7373" s="1">
        <v>0.625</v>
      </c>
      <c r="G7373" t="s">
        <v>9282</v>
      </c>
      <c r="H7373" t="s">
        <v>13671</v>
      </c>
      <c r="I7373">
        <v>60</v>
      </c>
      <c r="J7373">
        <v>43</v>
      </c>
      <c r="K7373" s="4">
        <v>1.11110000011111E+44</v>
      </c>
      <c r="L7373" t="s">
        <v>13668</v>
      </c>
      <c r="M7373" t="s">
        <v>24</v>
      </c>
      <c r="N7373" t="s">
        <v>47</v>
      </c>
      <c r="O7373" t="s">
        <v>25</v>
      </c>
      <c r="P7373" t="s">
        <v>20</v>
      </c>
      <c r="Q7373" t="s">
        <v>7925</v>
      </c>
    </row>
    <row r="7374" spans="1:17" x14ac:dyDescent="0.25">
      <c r="A7374" t="s">
        <v>13666</v>
      </c>
      <c r="B7374" t="s">
        <v>36</v>
      </c>
      <c r="C7374">
        <v>1</v>
      </c>
      <c r="D7374" t="s">
        <v>18</v>
      </c>
      <c r="E7374" t="s">
        <v>42</v>
      </c>
      <c r="F7374" s="1">
        <v>0.75</v>
      </c>
      <c r="G7374" t="s">
        <v>9239</v>
      </c>
      <c r="H7374" t="s">
        <v>38</v>
      </c>
      <c r="I7374">
        <v>120</v>
      </c>
      <c r="J7374">
        <v>43</v>
      </c>
      <c r="K7374" s="4">
        <v>9.9999999999999995E+33</v>
      </c>
      <c r="L7374" t="s">
        <v>38</v>
      </c>
      <c r="M7374" t="s">
        <v>24</v>
      </c>
      <c r="N7374" t="s">
        <v>47</v>
      </c>
      <c r="O7374" t="s">
        <v>25</v>
      </c>
      <c r="P7374" t="s">
        <v>39</v>
      </c>
      <c r="Q7374" t="s">
        <v>7926</v>
      </c>
    </row>
    <row r="7375" spans="1:17" x14ac:dyDescent="0.25">
      <c r="A7375" t="s">
        <v>13666</v>
      </c>
      <c r="B7375" t="s">
        <v>41</v>
      </c>
      <c r="C7375">
        <v>1</v>
      </c>
      <c r="D7375" t="s">
        <v>18</v>
      </c>
      <c r="E7375" t="s">
        <v>19</v>
      </c>
      <c r="F7375" s="1">
        <v>0.625</v>
      </c>
      <c r="G7375" t="s">
        <v>9282</v>
      </c>
      <c r="H7375" t="s">
        <v>38</v>
      </c>
      <c r="I7375">
        <v>60</v>
      </c>
      <c r="J7375">
        <v>43</v>
      </c>
      <c r="K7375" s="4">
        <v>9.9999999999999998E+37</v>
      </c>
      <c r="L7375" t="s">
        <v>38</v>
      </c>
      <c r="M7375" t="s">
        <v>24</v>
      </c>
      <c r="N7375" t="s">
        <v>47</v>
      </c>
      <c r="O7375" t="s">
        <v>25</v>
      </c>
      <c r="P7375" t="s">
        <v>39</v>
      </c>
      <c r="Q7375" t="s">
        <v>7927</v>
      </c>
    </row>
    <row r="7376" spans="1:17" x14ac:dyDescent="0.25">
      <c r="A7376" t="s">
        <v>13672</v>
      </c>
      <c r="B7376" t="s">
        <v>17</v>
      </c>
      <c r="C7376">
        <v>1</v>
      </c>
      <c r="D7376" t="s">
        <v>18</v>
      </c>
      <c r="E7376" t="s">
        <v>29</v>
      </c>
      <c r="F7376" s="1">
        <v>0.54166666666666663</v>
      </c>
      <c r="G7376" t="s">
        <v>9247</v>
      </c>
      <c r="H7376" t="s">
        <v>7928</v>
      </c>
      <c r="I7376">
        <v>60</v>
      </c>
      <c r="J7376">
        <v>21</v>
      </c>
      <c r="K7376" s="4">
        <v>1.1111010001111E+44</v>
      </c>
      <c r="L7376" t="s">
        <v>13673</v>
      </c>
      <c r="M7376" t="s">
        <v>24</v>
      </c>
      <c r="N7376" t="s">
        <v>47</v>
      </c>
      <c r="O7376" t="s">
        <v>331</v>
      </c>
      <c r="P7376" t="s">
        <v>20</v>
      </c>
      <c r="Q7376" t="s">
        <v>7929</v>
      </c>
    </row>
    <row r="7377" spans="1:17" x14ac:dyDescent="0.25">
      <c r="A7377" t="s">
        <v>13672</v>
      </c>
      <c r="B7377" t="s">
        <v>28</v>
      </c>
      <c r="C7377">
        <v>1</v>
      </c>
      <c r="D7377" t="s">
        <v>18</v>
      </c>
      <c r="E7377" t="s">
        <v>33</v>
      </c>
      <c r="F7377" s="1">
        <v>0.54166666666666663</v>
      </c>
      <c r="G7377" t="s">
        <v>9197</v>
      </c>
      <c r="H7377" t="s">
        <v>7928</v>
      </c>
      <c r="I7377">
        <v>60</v>
      </c>
      <c r="J7377">
        <v>21</v>
      </c>
      <c r="K7377" s="4">
        <v>1.1111010001111E+44</v>
      </c>
      <c r="L7377" t="s">
        <v>13673</v>
      </c>
      <c r="M7377" t="s">
        <v>24</v>
      </c>
      <c r="N7377" t="s">
        <v>47</v>
      </c>
      <c r="O7377" t="s">
        <v>331</v>
      </c>
      <c r="P7377" t="s">
        <v>20</v>
      </c>
      <c r="Q7377" t="s">
        <v>7930</v>
      </c>
    </row>
    <row r="7378" spans="1:17" x14ac:dyDescent="0.25">
      <c r="A7378" t="s">
        <v>13672</v>
      </c>
      <c r="B7378" t="s">
        <v>36</v>
      </c>
      <c r="C7378">
        <v>1</v>
      </c>
      <c r="D7378" t="s">
        <v>18</v>
      </c>
      <c r="E7378" t="s">
        <v>33</v>
      </c>
      <c r="F7378" s="1">
        <v>0.54166666666666663</v>
      </c>
      <c r="G7378" t="s">
        <v>9197</v>
      </c>
      <c r="H7378" t="s">
        <v>38</v>
      </c>
      <c r="I7378">
        <v>60</v>
      </c>
      <c r="J7378">
        <v>21</v>
      </c>
      <c r="K7378" s="4">
        <v>9.9999999999999994E+38</v>
      </c>
      <c r="L7378" t="s">
        <v>38</v>
      </c>
      <c r="M7378" t="s">
        <v>24</v>
      </c>
      <c r="N7378" t="s">
        <v>47</v>
      </c>
      <c r="O7378" t="s">
        <v>331</v>
      </c>
      <c r="P7378" t="s">
        <v>39</v>
      </c>
      <c r="Q7378" t="s">
        <v>7931</v>
      </c>
    </row>
    <row r="7379" spans="1:17" x14ac:dyDescent="0.25">
      <c r="A7379" t="s">
        <v>13674</v>
      </c>
      <c r="B7379" t="s">
        <v>405</v>
      </c>
      <c r="C7379">
        <v>1</v>
      </c>
      <c r="D7379" t="s">
        <v>18</v>
      </c>
      <c r="E7379" t="s">
        <v>37</v>
      </c>
      <c r="F7379" s="1">
        <v>0.41666666666666669</v>
      </c>
      <c r="G7379" t="s">
        <v>13675</v>
      </c>
      <c r="H7379" t="s">
        <v>13676</v>
      </c>
      <c r="I7379">
        <v>60</v>
      </c>
      <c r="J7379">
        <v>106</v>
      </c>
      <c r="K7379" s="4">
        <v>1.110110001111E+43</v>
      </c>
      <c r="L7379" t="s">
        <v>13677</v>
      </c>
      <c r="M7379" t="s">
        <v>24</v>
      </c>
      <c r="N7379" t="s">
        <v>47</v>
      </c>
      <c r="O7379" t="s">
        <v>331</v>
      </c>
      <c r="P7379" t="s">
        <v>395</v>
      </c>
      <c r="Q7379" t="s">
        <v>7933</v>
      </c>
    </row>
    <row r="7380" spans="1:17" x14ac:dyDescent="0.25">
      <c r="A7380" t="s">
        <v>13674</v>
      </c>
      <c r="B7380" t="s">
        <v>17</v>
      </c>
      <c r="C7380">
        <v>1</v>
      </c>
      <c r="D7380" t="s">
        <v>18</v>
      </c>
      <c r="E7380" t="s">
        <v>42</v>
      </c>
      <c r="F7380" s="1">
        <v>0.375</v>
      </c>
      <c r="G7380" t="s">
        <v>9239</v>
      </c>
      <c r="H7380" t="s">
        <v>13678</v>
      </c>
      <c r="I7380">
        <v>120</v>
      </c>
      <c r="J7380">
        <v>106</v>
      </c>
      <c r="K7380" s="4">
        <v>1.1111110001111099E+44</v>
      </c>
      <c r="L7380" t="s">
        <v>13677</v>
      </c>
      <c r="M7380" t="s">
        <v>24</v>
      </c>
      <c r="N7380" t="s">
        <v>47</v>
      </c>
      <c r="O7380" t="s">
        <v>331</v>
      </c>
      <c r="P7380" t="s">
        <v>20</v>
      </c>
      <c r="Q7380" t="s">
        <v>7934</v>
      </c>
    </row>
    <row r="7381" spans="1:17" x14ac:dyDescent="0.25">
      <c r="A7381" t="s">
        <v>13674</v>
      </c>
      <c r="B7381" t="s">
        <v>36</v>
      </c>
      <c r="C7381">
        <v>1</v>
      </c>
      <c r="D7381" t="s">
        <v>18</v>
      </c>
      <c r="E7381" t="s">
        <v>37</v>
      </c>
      <c r="F7381" s="1">
        <v>0.41666666666666669</v>
      </c>
      <c r="G7381" t="s">
        <v>9142</v>
      </c>
      <c r="H7381" t="s">
        <v>38</v>
      </c>
      <c r="I7381">
        <v>60</v>
      </c>
      <c r="J7381">
        <v>106</v>
      </c>
      <c r="K7381" s="4">
        <v>1E+30</v>
      </c>
      <c r="L7381" t="s">
        <v>38</v>
      </c>
      <c r="M7381" t="s">
        <v>24</v>
      </c>
      <c r="N7381" t="s">
        <v>47</v>
      </c>
      <c r="O7381" t="s">
        <v>331</v>
      </c>
      <c r="P7381" t="s">
        <v>39</v>
      </c>
      <c r="Q7381" t="s">
        <v>7935</v>
      </c>
    </row>
    <row r="7382" spans="1:17" x14ac:dyDescent="0.25">
      <c r="A7382" t="s">
        <v>13674</v>
      </c>
      <c r="B7382" t="s">
        <v>41</v>
      </c>
      <c r="C7382">
        <v>1</v>
      </c>
      <c r="D7382" t="s">
        <v>18</v>
      </c>
      <c r="E7382" t="s">
        <v>37</v>
      </c>
      <c r="F7382" s="1">
        <v>0.41666666666666669</v>
      </c>
      <c r="G7382" t="s">
        <v>9239</v>
      </c>
      <c r="H7382" t="s">
        <v>38</v>
      </c>
      <c r="I7382">
        <v>60</v>
      </c>
      <c r="J7382">
        <v>106</v>
      </c>
      <c r="K7382" s="4">
        <v>1000000000000</v>
      </c>
      <c r="L7382" t="s">
        <v>38</v>
      </c>
      <c r="M7382" t="s">
        <v>24</v>
      </c>
      <c r="N7382" t="s">
        <v>47</v>
      </c>
      <c r="O7382" t="s">
        <v>331</v>
      </c>
      <c r="P7382" t="s">
        <v>39</v>
      </c>
      <c r="Q7382" t="s">
        <v>7936</v>
      </c>
    </row>
    <row r="7383" spans="1:17" x14ac:dyDescent="0.25">
      <c r="A7383" t="s">
        <v>13679</v>
      </c>
      <c r="B7383" t="s">
        <v>17</v>
      </c>
      <c r="C7383">
        <v>1</v>
      </c>
      <c r="D7383" t="s">
        <v>18</v>
      </c>
      <c r="E7383" t="s">
        <v>19</v>
      </c>
      <c r="F7383" s="1">
        <v>0.5</v>
      </c>
      <c r="G7383" t="s">
        <v>9358</v>
      </c>
      <c r="H7383" t="s">
        <v>336</v>
      </c>
      <c r="I7383">
        <v>120</v>
      </c>
      <c r="J7383">
        <v>67</v>
      </c>
      <c r="K7383" s="4">
        <v>1.1111100111111E+24</v>
      </c>
      <c r="L7383" t="s">
        <v>13680</v>
      </c>
      <c r="M7383" t="s">
        <v>24</v>
      </c>
      <c r="N7383" t="s">
        <v>47</v>
      </c>
      <c r="O7383" t="s">
        <v>66</v>
      </c>
      <c r="P7383" t="s">
        <v>20</v>
      </c>
      <c r="Q7383" t="s">
        <v>7937</v>
      </c>
    </row>
    <row r="7384" spans="1:17" x14ac:dyDescent="0.25">
      <c r="A7384" t="s">
        <v>13681</v>
      </c>
      <c r="B7384" t="s">
        <v>405</v>
      </c>
      <c r="C7384">
        <v>1</v>
      </c>
      <c r="D7384" t="s">
        <v>18</v>
      </c>
      <c r="E7384" t="s">
        <v>42</v>
      </c>
      <c r="F7384" s="1">
        <v>0.5</v>
      </c>
      <c r="G7384" t="s">
        <v>13682</v>
      </c>
      <c r="H7384" t="s">
        <v>38</v>
      </c>
      <c r="I7384">
        <v>120</v>
      </c>
      <c r="J7384">
        <v>22</v>
      </c>
      <c r="K7384" s="4">
        <v>1.1111000011111E+43</v>
      </c>
      <c r="L7384" t="s">
        <v>13683</v>
      </c>
      <c r="M7384" t="s">
        <v>24</v>
      </c>
      <c r="N7384" t="s">
        <v>47</v>
      </c>
      <c r="O7384" t="s">
        <v>25</v>
      </c>
      <c r="P7384" t="s">
        <v>395</v>
      </c>
      <c r="Q7384" t="s">
        <v>7938</v>
      </c>
    </row>
    <row r="7385" spans="1:17" x14ac:dyDescent="0.25">
      <c r="A7385" t="s">
        <v>13681</v>
      </c>
      <c r="B7385" t="s">
        <v>405</v>
      </c>
      <c r="C7385">
        <v>2</v>
      </c>
      <c r="D7385" t="s">
        <v>18</v>
      </c>
      <c r="E7385" t="s">
        <v>19</v>
      </c>
      <c r="F7385" s="1">
        <v>0.66666666666666663</v>
      </c>
      <c r="G7385" t="s">
        <v>13684</v>
      </c>
      <c r="H7385" t="s">
        <v>38</v>
      </c>
      <c r="I7385">
        <v>120</v>
      </c>
      <c r="J7385">
        <v>23</v>
      </c>
      <c r="K7385" s="4">
        <v>1.1110000011111E+43</v>
      </c>
      <c r="L7385" t="s">
        <v>13683</v>
      </c>
      <c r="M7385" t="s">
        <v>24</v>
      </c>
      <c r="N7385" t="s">
        <v>47</v>
      </c>
      <c r="O7385" t="s">
        <v>25</v>
      </c>
      <c r="P7385" t="s">
        <v>395</v>
      </c>
      <c r="Q7385" t="s">
        <v>7939</v>
      </c>
    </row>
    <row r="7386" spans="1:17" x14ac:dyDescent="0.25">
      <c r="A7386" t="s">
        <v>13681</v>
      </c>
      <c r="B7386" t="s">
        <v>405</v>
      </c>
      <c r="C7386">
        <v>3</v>
      </c>
      <c r="D7386" t="s">
        <v>18</v>
      </c>
      <c r="E7386" t="s">
        <v>37</v>
      </c>
      <c r="F7386" s="1">
        <v>0.45833333333333331</v>
      </c>
      <c r="G7386" t="s">
        <v>13685</v>
      </c>
      <c r="H7386" t="s">
        <v>38</v>
      </c>
      <c r="I7386">
        <v>120</v>
      </c>
      <c r="J7386">
        <v>22</v>
      </c>
      <c r="K7386" s="4">
        <v>1.1101000011111E+43</v>
      </c>
      <c r="L7386" t="s">
        <v>13683</v>
      </c>
      <c r="M7386" t="s">
        <v>24</v>
      </c>
      <c r="N7386" t="s">
        <v>47</v>
      </c>
      <c r="O7386" t="s">
        <v>25</v>
      </c>
      <c r="P7386" t="s">
        <v>395</v>
      </c>
      <c r="Q7386" t="s">
        <v>7940</v>
      </c>
    </row>
    <row r="7387" spans="1:17" x14ac:dyDescent="0.25">
      <c r="A7387" t="s">
        <v>13681</v>
      </c>
      <c r="B7387" t="s">
        <v>17</v>
      </c>
      <c r="C7387">
        <v>1</v>
      </c>
      <c r="D7387" t="s">
        <v>18</v>
      </c>
      <c r="E7387" t="s">
        <v>29</v>
      </c>
      <c r="F7387" s="1">
        <v>0.625</v>
      </c>
      <c r="G7387" t="s">
        <v>9174</v>
      </c>
      <c r="H7387" t="s">
        <v>7941</v>
      </c>
      <c r="I7387">
        <v>60</v>
      </c>
      <c r="J7387">
        <v>67</v>
      </c>
      <c r="K7387" s="4">
        <v>1.11110000011111E+44</v>
      </c>
      <c r="L7387" t="s">
        <v>13683</v>
      </c>
      <c r="M7387" t="s">
        <v>24</v>
      </c>
      <c r="N7387" t="s">
        <v>47</v>
      </c>
      <c r="O7387" t="s">
        <v>25</v>
      </c>
      <c r="P7387" t="s">
        <v>20</v>
      </c>
      <c r="Q7387" t="s">
        <v>7942</v>
      </c>
    </row>
    <row r="7388" spans="1:17" x14ac:dyDescent="0.25">
      <c r="A7388" t="s">
        <v>13681</v>
      </c>
      <c r="B7388" t="s">
        <v>28</v>
      </c>
      <c r="C7388">
        <v>1</v>
      </c>
      <c r="D7388" t="s">
        <v>18</v>
      </c>
      <c r="E7388" t="s">
        <v>33</v>
      </c>
      <c r="F7388" s="1">
        <v>0.5</v>
      </c>
      <c r="G7388" t="s">
        <v>9242</v>
      </c>
      <c r="H7388" t="s">
        <v>7941</v>
      </c>
      <c r="I7388">
        <v>60</v>
      </c>
      <c r="J7388">
        <v>67</v>
      </c>
      <c r="K7388" s="4">
        <v>1.1111110001111099E+44</v>
      </c>
      <c r="L7388" t="s">
        <v>13683</v>
      </c>
      <c r="M7388" t="s">
        <v>24</v>
      </c>
      <c r="N7388" t="s">
        <v>47</v>
      </c>
      <c r="O7388" t="s">
        <v>25</v>
      </c>
      <c r="P7388" t="s">
        <v>20</v>
      </c>
      <c r="Q7388" t="s">
        <v>7943</v>
      </c>
    </row>
    <row r="7389" spans="1:17" x14ac:dyDescent="0.25">
      <c r="A7389" t="s">
        <v>13681</v>
      </c>
      <c r="B7389" t="s">
        <v>32</v>
      </c>
      <c r="C7389">
        <v>1</v>
      </c>
      <c r="D7389" t="s">
        <v>18</v>
      </c>
      <c r="E7389" t="s">
        <v>42</v>
      </c>
      <c r="F7389" s="1">
        <v>0.58333333333333337</v>
      </c>
      <c r="G7389" t="s">
        <v>9167</v>
      </c>
      <c r="H7389" t="s">
        <v>7941</v>
      </c>
      <c r="I7389">
        <v>60</v>
      </c>
      <c r="J7389">
        <v>67</v>
      </c>
      <c r="K7389" s="4">
        <v>1.1111110001111099E+44</v>
      </c>
      <c r="L7389" t="s">
        <v>13683</v>
      </c>
      <c r="M7389" t="s">
        <v>24</v>
      </c>
      <c r="N7389" t="s">
        <v>47</v>
      </c>
      <c r="O7389" t="s">
        <v>25</v>
      </c>
      <c r="P7389" t="s">
        <v>20</v>
      </c>
      <c r="Q7389" t="s">
        <v>7944</v>
      </c>
    </row>
    <row r="7390" spans="1:17" x14ac:dyDescent="0.25">
      <c r="A7390" t="s">
        <v>13681</v>
      </c>
      <c r="B7390" t="s">
        <v>36</v>
      </c>
      <c r="C7390">
        <v>1</v>
      </c>
      <c r="D7390" t="s">
        <v>18</v>
      </c>
      <c r="E7390" t="s">
        <v>29</v>
      </c>
      <c r="F7390" s="1">
        <v>0.625</v>
      </c>
      <c r="G7390" t="s">
        <v>9174</v>
      </c>
      <c r="H7390" t="s">
        <v>38</v>
      </c>
      <c r="I7390">
        <v>60</v>
      </c>
      <c r="J7390">
        <v>67</v>
      </c>
      <c r="K7390" s="4">
        <v>9.9999999999999998E+37</v>
      </c>
      <c r="L7390" t="s">
        <v>38</v>
      </c>
      <c r="M7390" t="s">
        <v>24</v>
      </c>
      <c r="N7390" t="s">
        <v>47</v>
      </c>
      <c r="O7390" t="s">
        <v>25</v>
      </c>
      <c r="P7390" t="s">
        <v>39</v>
      </c>
      <c r="Q7390" t="s">
        <v>7945</v>
      </c>
    </row>
    <row r="7391" spans="1:17" x14ac:dyDescent="0.25">
      <c r="A7391" t="s">
        <v>13686</v>
      </c>
      <c r="B7391" t="s">
        <v>17</v>
      </c>
      <c r="C7391">
        <v>1</v>
      </c>
      <c r="D7391" t="s">
        <v>18</v>
      </c>
      <c r="E7391" t="s">
        <v>19</v>
      </c>
      <c r="F7391" s="1">
        <v>0.375</v>
      </c>
      <c r="G7391" t="s">
        <v>9186</v>
      </c>
      <c r="H7391" t="s">
        <v>7810</v>
      </c>
      <c r="I7391">
        <v>120</v>
      </c>
      <c r="J7391">
        <v>9</v>
      </c>
      <c r="K7391" s="4">
        <v>1.1111100111111E+24</v>
      </c>
      <c r="L7391" t="s">
        <v>13687</v>
      </c>
      <c r="M7391" t="s">
        <v>24</v>
      </c>
      <c r="N7391" t="s">
        <v>47</v>
      </c>
      <c r="O7391" t="s">
        <v>66</v>
      </c>
      <c r="P7391" t="s">
        <v>20</v>
      </c>
      <c r="Q7391" t="s">
        <v>7946</v>
      </c>
    </row>
    <row r="7392" spans="1:17" x14ac:dyDescent="0.25">
      <c r="A7392" t="s">
        <v>13688</v>
      </c>
      <c r="B7392" t="s">
        <v>391</v>
      </c>
      <c r="C7392">
        <v>1</v>
      </c>
      <c r="D7392" t="s">
        <v>18</v>
      </c>
      <c r="E7392" t="s">
        <v>33</v>
      </c>
      <c r="F7392" s="1">
        <v>0.5</v>
      </c>
      <c r="G7392" t="s">
        <v>13650</v>
      </c>
      <c r="H7392" t="s">
        <v>38</v>
      </c>
      <c r="I7392">
        <v>120</v>
      </c>
      <c r="J7392">
        <v>12</v>
      </c>
      <c r="K7392" s="4">
        <v>1.111100111111E+23</v>
      </c>
      <c r="L7392" t="s">
        <v>13689</v>
      </c>
      <c r="M7392" t="s">
        <v>24</v>
      </c>
      <c r="N7392" t="s">
        <v>47</v>
      </c>
      <c r="O7392" t="s">
        <v>66</v>
      </c>
      <c r="P7392" t="s">
        <v>9372</v>
      </c>
      <c r="Q7392" t="s">
        <v>7947</v>
      </c>
    </row>
    <row r="7393" spans="1:17" x14ac:dyDescent="0.25">
      <c r="A7393" t="s">
        <v>13688</v>
      </c>
      <c r="B7393" t="s">
        <v>391</v>
      </c>
      <c r="C7393">
        <v>2</v>
      </c>
      <c r="D7393" t="s">
        <v>18</v>
      </c>
      <c r="E7393" t="s">
        <v>42</v>
      </c>
      <c r="F7393" s="1">
        <v>0.58333333333333337</v>
      </c>
      <c r="G7393" t="s">
        <v>13650</v>
      </c>
      <c r="H7393" t="s">
        <v>38</v>
      </c>
      <c r="I7393">
        <v>120</v>
      </c>
      <c r="J7393">
        <v>11</v>
      </c>
      <c r="K7393" s="4">
        <v>1.111100111111E+23</v>
      </c>
      <c r="L7393" t="s">
        <v>13689</v>
      </c>
      <c r="M7393" t="s">
        <v>24</v>
      </c>
      <c r="N7393" t="s">
        <v>47</v>
      </c>
      <c r="O7393" t="s">
        <v>66</v>
      </c>
      <c r="P7393" t="s">
        <v>9372</v>
      </c>
      <c r="Q7393" t="s">
        <v>7948</v>
      </c>
    </row>
    <row r="7394" spans="1:17" x14ac:dyDescent="0.25">
      <c r="A7394" t="s">
        <v>13688</v>
      </c>
      <c r="B7394" t="s">
        <v>17</v>
      </c>
      <c r="C7394">
        <v>1</v>
      </c>
      <c r="D7394" t="s">
        <v>18</v>
      </c>
      <c r="E7394" t="s">
        <v>29</v>
      </c>
      <c r="F7394" s="1">
        <v>0.45833333333333331</v>
      </c>
      <c r="G7394" t="s">
        <v>9247</v>
      </c>
      <c r="H7394" t="s">
        <v>7949</v>
      </c>
      <c r="I7394">
        <v>60</v>
      </c>
      <c r="J7394">
        <v>23</v>
      </c>
      <c r="K7394" s="4">
        <v>1.1111100111111E+24</v>
      </c>
      <c r="L7394" t="s">
        <v>13689</v>
      </c>
      <c r="M7394" t="s">
        <v>24</v>
      </c>
      <c r="N7394" t="s">
        <v>47</v>
      </c>
      <c r="O7394" t="s">
        <v>66</v>
      </c>
      <c r="P7394" t="s">
        <v>20</v>
      </c>
      <c r="Q7394" t="s">
        <v>7950</v>
      </c>
    </row>
    <row r="7395" spans="1:17" x14ac:dyDescent="0.25">
      <c r="A7395" t="s">
        <v>13688</v>
      </c>
      <c r="B7395" t="s">
        <v>28</v>
      </c>
      <c r="C7395">
        <v>1</v>
      </c>
      <c r="D7395" t="s">
        <v>18</v>
      </c>
      <c r="E7395" t="s">
        <v>37</v>
      </c>
      <c r="F7395" s="1">
        <v>0.58333333333333337</v>
      </c>
      <c r="G7395" t="s">
        <v>9166</v>
      </c>
      <c r="H7395" t="s">
        <v>7949</v>
      </c>
      <c r="I7395">
        <v>60</v>
      </c>
      <c r="J7395">
        <v>23</v>
      </c>
      <c r="K7395" s="4">
        <v>1.1111100111111E+24</v>
      </c>
      <c r="L7395" t="s">
        <v>13689</v>
      </c>
      <c r="M7395" t="s">
        <v>24</v>
      </c>
      <c r="N7395" t="s">
        <v>47</v>
      </c>
      <c r="O7395" t="s">
        <v>66</v>
      </c>
      <c r="P7395" t="s">
        <v>20</v>
      </c>
      <c r="Q7395" t="s">
        <v>7951</v>
      </c>
    </row>
    <row r="7396" spans="1:17" x14ac:dyDescent="0.25">
      <c r="A7396" t="s">
        <v>13690</v>
      </c>
      <c r="B7396" t="s">
        <v>391</v>
      </c>
      <c r="C7396">
        <v>1</v>
      </c>
      <c r="D7396" t="s">
        <v>18</v>
      </c>
      <c r="E7396" t="s">
        <v>19</v>
      </c>
      <c r="F7396" s="1">
        <v>0.625</v>
      </c>
      <c r="G7396" t="s">
        <v>13650</v>
      </c>
      <c r="H7396" t="s">
        <v>38</v>
      </c>
      <c r="I7396">
        <v>120</v>
      </c>
      <c r="J7396">
        <v>18</v>
      </c>
      <c r="K7396" s="4">
        <v>1.111100111111E+23</v>
      </c>
      <c r="L7396" t="s">
        <v>11952</v>
      </c>
      <c r="M7396" t="s">
        <v>24</v>
      </c>
      <c r="N7396" t="s">
        <v>47</v>
      </c>
      <c r="O7396" t="s">
        <v>66</v>
      </c>
      <c r="P7396" t="s">
        <v>9372</v>
      </c>
      <c r="Q7396" t="s">
        <v>7952</v>
      </c>
    </row>
    <row r="7397" spans="1:17" x14ac:dyDescent="0.25">
      <c r="A7397" t="s">
        <v>13690</v>
      </c>
      <c r="B7397" t="s">
        <v>391</v>
      </c>
      <c r="C7397">
        <v>2</v>
      </c>
      <c r="D7397" t="s">
        <v>18</v>
      </c>
      <c r="E7397" t="s">
        <v>29</v>
      </c>
      <c r="F7397" s="1">
        <v>0.58333333333333337</v>
      </c>
      <c r="G7397" t="s">
        <v>13650</v>
      </c>
      <c r="H7397" t="s">
        <v>38</v>
      </c>
      <c r="I7397">
        <v>120</v>
      </c>
      <c r="J7397">
        <v>18</v>
      </c>
      <c r="K7397" s="4">
        <v>1.111100111111E+23</v>
      </c>
      <c r="L7397" t="s">
        <v>11952</v>
      </c>
      <c r="M7397" t="s">
        <v>24</v>
      </c>
      <c r="N7397" t="s">
        <v>47</v>
      </c>
      <c r="O7397" t="s">
        <v>66</v>
      </c>
      <c r="P7397" t="s">
        <v>9372</v>
      </c>
      <c r="Q7397" t="s">
        <v>7953</v>
      </c>
    </row>
    <row r="7398" spans="1:17" x14ac:dyDescent="0.25">
      <c r="A7398" t="s">
        <v>13690</v>
      </c>
      <c r="B7398" t="s">
        <v>391</v>
      </c>
      <c r="C7398">
        <v>3</v>
      </c>
      <c r="D7398" t="s">
        <v>18</v>
      </c>
      <c r="E7398" t="s">
        <v>29</v>
      </c>
      <c r="F7398" s="1">
        <v>0.66666666666666663</v>
      </c>
      <c r="G7398" t="s">
        <v>13650</v>
      </c>
      <c r="H7398" t="s">
        <v>38</v>
      </c>
      <c r="I7398">
        <v>120</v>
      </c>
      <c r="J7398">
        <v>7</v>
      </c>
      <c r="K7398" s="4">
        <v>1.111100111111E+23</v>
      </c>
      <c r="L7398" t="s">
        <v>11952</v>
      </c>
      <c r="M7398" t="s">
        <v>24</v>
      </c>
      <c r="N7398" t="s">
        <v>47</v>
      </c>
      <c r="O7398" t="s">
        <v>66</v>
      </c>
      <c r="P7398" t="s">
        <v>9372</v>
      </c>
      <c r="Q7398" t="s">
        <v>7954</v>
      </c>
    </row>
    <row r="7399" spans="1:17" x14ac:dyDescent="0.25">
      <c r="A7399" t="s">
        <v>13690</v>
      </c>
      <c r="B7399" t="s">
        <v>391</v>
      </c>
      <c r="C7399">
        <v>4</v>
      </c>
      <c r="D7399" t="s">
        <v>18</v>
      </c>
      <c r="E7399" t="s">
        <v>33</v>
      </c>
      <c r="F7399" s="1">
        <v>0.58333333333333337</v>
      </c>
      <c r="G7399" t="s">
        <v>13650</v>
      </c>
      <c r="H7399" t="s">
        <v>38</v>
      </c>
      <c r="I7399">
        <v>120</v>
      </c>
      <c r="J7399">
        <v>25</v>
      </c>
      <c r="K7399" s="4">
        <v>1.111100111111E+23</v>
      </c>
      <c r="L7399" t="s">
        <v>11952</v>
      </c>
      <c r="M7399" t="s">
        <v>24</v>
      </c>
      <c r="N7399" t="s">
        <v>47</v>
      </c>
      <c r="O7399" t="s">
        <v>66</v>
      </c>
      <c r="P7399" t="s">
        <v>9372</v>
      </c>
      <c r="Q7399" t="s">
        <v>7955</v>
      </c>
    </row>
    <row r="7400" spans="1:17" x14ac:dyDescent="0.25">
      <c r="A7400" t="s">
        <v>13690</v>
      </c>
      <c r="B7400" t="s">
        <v>391</v>
      </c>
      <c r="C7400">
        <v>5</v>
      </c>
      <c r="D7400" t="s">
        <v>18</v>
      </c>
      <c r="E7400" t="s">
        <v>42</v>
      </c>
      <c r="F7400" s="1">
        <v>0.5</v>
      </c>
      <c r="G7400" t="s">
        <v>13650</v>
      </c>
      <c r="H7400" t="s">
        <v>38</v>
      </c>
      <c r="I7400">
        <v>120</v>
      </c>
      <c r="J7400">
        <v>29</v>
      </c>
      <c r="K7400" s="4">
        <v>1.111100111111E+23</v>
      </c>
      <c r="L7400" t="s">
        <v>11952</v>
      </c>
      <c r="M7400" t="s">
        <v>24</v>
      </c>
      <c r="N7400" t="s">
        <v>47</v>
      </c>
      <c r="O7400" t="s">
        <v>66</v>
      </c>
      <c r="P7400" t="s">
        <v>9372</v>
      </c>
      <c r="Q7400" t="s">
        <v>7956</v>
      </c>
    </row>
    <row r="7401" spans="1:17" x14ac:dyDescent="0.25">
      <c r="A7401" t="s">
        <v>13690</v>
      </c>
      <c r="B7401" t="s">
        <v>17</v>
      </c>
      <c r="C7401">
        <v>1</v>
      </c>
      <c r="D7401" t="s">
        <v>18</v>
      </c>
      <c r="E7401" t="s">
        <v>19</v>
      </c>
      <c r="F7401" s="1">
        <v>0.45833333333333331</v>
      </c>
      <c r="G7401" t="s">
        <v>9267</v>
      </c>
      <c r="H7401" t="s">
        <v>13691</v>
      </c>
      <c r="I7401">
        <v>60</v>
      </c>
      <c r="J7401">
        <v>97</v>
      </c>
      <c r="K7401" s="4">
        <v>1.1111100111111E+24</v>
      </c>
      <c r="L7401" t="s">
        <v>11952</v>
      </c>
      <c r="M7401" t="s">
        <v>24</v>
      </c>
      <c r="N7401" t="s">
        <v>47</v>
      </c>
      <c r="O7401" t="s">
        <v>66</v>
      </c>
      <c r="P7401" t="s">
        <v>20</v>
      </c>
      <c r="Q7401" t="s">
        <v>7958</v>
      </c>
    </row>
    <row r="7402" spans="1:17" x14ac:dyDescent="0.25">
      <c r="A7402" t="s">
        <v>13690</v>
      </c>
      <c r="B7402" t="s">
        <v>28</v>
      </c>
      <c r="C7402">
        <v>1</v>
      </c>
      <c r="D7402" t="s">
        <v>18</v>
      </c>
      <c r="E7402" t="s">
        <v>33</v>
      </c>
      <c r="F7402" s="1">
        <v>0.375</v>
      </c>
      <c r="G7402" t="s">
        <v>9174</v>
      </c>
      <c r="H7402" t="s">
        <v>13692</v>
      </c>
      <c r="I7402">
        <v>60</v>
      </c>
      <c r="J7402">
        <v>97</v>
      </c>
      <c r="K7402" s="4">
        <v>1.1111100111111E+24</v>
      </c>
      <c r="L7402" t="s">
        <v>11952</v>
      </c>
      <c r="M7402" t="s">
        <v>24</v>
      </c>
      <c r="N7402" t="s">
        <v>47</v>
      </c>
      <c r="O7402" t="s">
        <v>66</v>
      </c>
      <c r="P7402" t="s">
        <v>20</v>
      </c>
      <c r="Q7402" t="s">
        <v>7959</v>
      </c>
    </row>
    <row r="7403" spans="1:17" x14ac:dyDescent="0.25">
      <c r="A7403" t="s">
        <v>13690</v>
      </c>
      <c r="B7403" t="s">
        <v>32</v>
      </c>
      <c r="C7403">
        <v>1</v>
      </c>
      <c r="D7403" t="s">
        <v>18</v>
      </c>
      <c r="E7403" t="s">
        <v>37</v>
      </c>
      <c r="F7403" s="1">
        <v>0.45833333333333331</v>
      </c>
      <c r="G7403" t="s">
        <v>9239</v>
      </c>
      <c r="H7403" t="s">
        <v>13693</v>
      </c>
      <c r="I7403">
        <v>60</v>
      </c>
      <c r="J7403">
        <v>97</v>
      </c>
      <c r="K7403" s="4">
        <v>1.1111100111111E+24</v>
      </c>
      <c r="L7403" t="s">
        <v>11952</v>
      </c>
      <c r="M7403" t="s">
        <v>24</v>
      </c>
      <c r="N7403" t="s">
        <v>47</v>
      </c>
      <c r="O7403" t="s">
        <v>66</v>
      </c>
      <c r="P7403" t="s">
        <v>20</v>
      </c>
      <c r="Q7403" t="s">
        <v>7960</v>
      </c>
    </row>
    <row r="7404" spans="1:17" x14ac:dyDescent="0.25">
      <c r="A7404" t="s">
        <v>13694</v>
      </c>
      <c r="B7404" t="s">
        <v>405</v>
      </c>
      <c r="C7404">
        <v>1</v>
      </c>
      <c r="D7404" t="s">
        <v>18</v>
      </c>
      <c r="E7404" t="s">
        <v>19</v>
      </c>
      <c r="F7404" s="1">
        <v>0.45833333333333331</v>
      </c>
      <c r="G7404" t="s">
        <v>9764</v>
      </c>
      <c r="H7404" t="s">
        <v>38</v>
      </c>
      <c r="I7404">
        <v>120</v>
      </c>
      <c r="J7404">
        <v>19</v>
      </c>
      <c r="K7404" s="4">
        <v>1.1110100011111E+43</v>
      </c>
      <c r="L7404" t="s">
        <v>13695</v>
      </c>
      <c r="M7404" t="s">
        <v>24</v>
      </c>
      <c r="N7404" t="s">
        <v>47</v>
      </c>
      <c r="O7404" t="s">
        <v>25</v>
      </c>
      <c r="P7404" t="s">
        <v>395</v>
      </c>
      <c r="Q7404" t="s">
        <v>7961</v>
      </c>
    </row>
    <row r="7405" spans="1:17" x14ac:dyDescent="0.25">
      <c r="A7405" t="s">
        <v>13694</v>
      </c>
      <c r="B7405" t="s">
        <v>405</v>
      </c>
      <c r="C7405">
        <v>2</v>
      </c>
      <c r="D7405" t="s">
        <v>18</v>
      </c>
      <c r="E7405" t="s">
        <v>29</v>
      </c>
      <c r="F7405" s="1">
        <v>0.45833333333333331</v>
      </c>
      <c r="G7405" t="s">
        <v>9146</v>
      </c>
      <c r="H7405" t="s">
        <v>38</v>
      </c>
      <c r="I7405">
        <v>120</v>
      </c>
      <c r="J7405">
        <v>15</v>
      </c>
      <c r="K7405" s="4">
        <v>1.1110100011111E+43</v>
      </c>
      <c r="L7405" t="s">
        <v>13695</v>
      </c>
      <c r="M7405" t="s">
        <v>24</v>
      </c>
      <c r="N7405" t="s">
        <v>47</v>
      </c>
      <c r="O7405" t="s">
        <v>25</v>
      </c>
      <c r="P7405" t="s">
        <v>395</v>
      </c>
      <c r="Q7405" t="s">
        <v>7962</v>
      </c>
    </row>
    <row r="7406" spans="1:17" x14ac:dyDescent="0.25">
      <c r="A7406" t="s">
        <v>13694</v>
      </c>
      <c r="B7406" t="s">
        <v>405</v>
      </c>
      <c r="C7406">
        <v>3</v>
      </c>
      <c r="D7406" t="s">
        <v>18</v>
      </c>
      <c r="E7406" t="s">
        <v>33</v>
      </c>
      <c r="F7406" s="1">
        <v>0.58333333333333337</v>
      </c>
      <c r="G7406" t="s">
        <v>9150</v>
      </c>
      <c r="H7406" t="s">
        <v>38</v>
      </c>
      <c r="I7406">
        <v>120</v>
      </c>
      <c r="J7406">
        <v>19</v>
      </c>
      <c r="K7406" s="4">
        <v>1.1111100011111E+43</v>
      </c>
      <c r="L7406" t="s">
        <v>13695</v>
      </c>
      <c r="M7406" t="s">
        <v>24</v>
      </c>
      <c r="N7406" t="s">
        <v>47</v>
      </c>
      <c r="O7406" t="s">
        <v>25</v>
      </c>
      <c r="P7406" t="s">
        <v>395</v>
      </c>
      <c r="Q7406" t="s">
        <v>7963</v>
      </c>
    </row>
    <row r="7407" spans="1:17" x14ac:dyDescent="0.25">
      <c r="A7407" t="s">
        <v>13694</v>
      </c>
      <c r="B7407" t="s">
        <v>17</v>
      </c>
      <c r="C7407">
        <v>1</v>
      </c>
      <c r="D7407" t="s">
        <v>18</v>
      </c>
      <c r="E7407" t="s">
        <v>19</v>
      </c>
      <c r="F7407" s="1">
        <v>0.54166666666666663</v>
      </c>
      <c r="G7407" t="s">
        <v>9239</v>
      </c>
      <c r="H7407" t="s">
        <v>13696</v>
      </c>
      <c r="I7407">
        <v>60</v>
      </c>
      <c r="J7407">
        <v>53</v>
      </c>
      <c r="K7407" s="4">
        <v>1.1111010001111099E+44</v>
      </c>
      <c r="L7407" t="s">
        <v>13695</v>
      </c>
      <c r="M7407" t="s">
        <v>24</v>
      </c>
      <c r="N7407" t="s">
        <v>47</v>
      </c>
      <c r="O7407" t="s">
        <v>25</v>
      </c>
      <c r="P7407" t="s">
        <v>20</v>
      </c>
      <c r="Q7407" t="s">
        <v>7964</v>
      </c>
    </row>
    <row r="7408" spans="1:17" x14ac:dyDescent="0.25">
      <c r="A7408" t="s">
        <v>13694</v>
      </c>
      <c r="B7408" t="s">
        <v>28</v>
      </c>
      <c r="C7408">
        <v>1</v>
      </c>
      <c r="D7408" t="s">
        <v>18</v>
      </c>
      <c r="E7408" t="s">
        <v>42</v>
      </c>
      <c r="F7408" s="1">
        <v>0.45833333333333331</v>
      </c>
      <c r="G7408" t="s">
        <v>9358</v>
      </c>
      <c r="H7408" t="s">
        <v>13697</v>
      </c>
      <c r="I7408">
        <v>60</v>
      </c>
      <c r="J7408">
        <v>53</v>
      </c>
      <c r="K7408" s="4">
        <v>1.1111110001111099E+44</v>
      </c>
      <c r="L7408" t="s">
        <v>13695</v>
      </c>
      <c r="M7408" t="s">
        <v>24</v>
      </c>
      <c r="N7408" t="s">
        <v>47</v>
      </c>
      <c r="O7408" t="s">
        <v>25</v>
      </c>
      <c r="P7408" t="s">
        <v>20</v>
      </c>
      <c r="Q7408" t="s">
        <v>7965</v>
      </c>
    </row>
    <row r="7409" spans="1:17" x14ac:dyDescent="0.25">
      <c r="A7409" t="s">
        <v>13698</v>
      </c>
      <c r="B7409" t="s">
        <v>405</v>
      </c>
      <c r="C7409">
        <v>1</v>
      </c>
      <c r="D7409" t="s">
        <v>18</v>
      </c>
      <c r="E7409" t="s">
        <v>42</v>
      </c>
      <c r="F7409" s="1">
        <v>0.5</v>
      </c>
      <c r="G7409" t="s">
        <v>9764</v>
      </c>
      <c r="H7409" t="s">
        <v>1683</v>
      </c>
      <c r="I7409">
        <v>120</v>
      </c>
      <c r="J7409">
        <v>13</v>
      </c>
      <c r="K7409" s="4">
        <v>1.1111100011111E+43</v>
      </c>
      <c r="L7409" t="s">
        <v>13699</v>
      </c>
      <c r="M7409" t="s">
        <v>24</v>
      </c>
      <c r="N7409" t="s">
        <v>47</v>
      </c>
      <c r="O7409" t="s">
        <v>25</v>
      </c>
      <c r="P7409" t="s">
        <v>395</v>
      </c>
      <c r="Q7409" t="s">
        <v>7966</v>
      </c>
    </row>
    <row r="7410" spans="1:17" x14ac:dyDescent="0.25">
      <c r="A7410" t="s">
        <v>13698</v>
      </c>
      <c r="B7410" t="s">
        <v>405</v>
      </c>
      <c r="C7410">
        <v>2</v>
      </c>
      <c r="D7410" t="s">
        <v>18</v>
      </c>
      <c r="E7410" t="s">
        <v>33</v>
      </c>
      <c r="F7410" s="1">
        <v>0.41666666666666669</v>
      </c>
      <c r="G7410" t="s">
        <v>9150</v>
      </c>
      <c r="H7410" t="s">
        <v>1683</v>
      </c>
      <c r="I7410">
        <v>120</v>
      </c>
      <c r="J7410">
        <v>14</v>
      </c>
      <c r="K7410" s="4">
        <v>1.1111100011111E+43</v>
      </c>
      <c r="L7410" t="s">
        <v>13699</v>
      </c>
      <c r="M7410" t="s">
        <v>24</v>
      </c>
      <c r="N7410" t="s">
        <v>47</v>
      </c>
      <c r="O7410" t="s">
        <v>25</v>
      </c>
      <c r="P7410" t="s">
        <v>395</v>
      </c>
      <c r="Q7410" t="s">
        <v>7967</v>
      </c>
    </row>
    <row r="7411" spans="1:17" x14ac:dyDescent="0.25">
      <c r="A7411" t="s">
        <v>13698</v>
      </c>
      <c r="B7411" t="s">
        <v>405</v>
      </c>
      <c r="C7411">
        <v>3</v>
      </c>
      <c r="D7411" t="s">
        <v>18</v>
      </c>
      <c r="E7411" t="s">
        <v>37</v>
      </c>
      <c r="F7411" s="1">
        <v>0.45833333333333331</v>
      </c>
      <c r="G7411" t="s">
        <v>9150</v>
      </c>
      <c r="H7411" t="s">
        <v>1683</v>
      </c>
      <c r="I7411">
        <v>120</v>
      </c>
      <c r="J7411">
        <v>14</v>
      </c>
      <c r="K7411" s="4">
        <v>1.1101100011111E+43</v>
      </c>
      <c r="L7411" t="s">
        <v>13699</v>
      </c>
      <c r="M7411" t="s">
        <v>24</v>
      </c>
      <c r="N7411" t="s">
        <v>47</v>
      </c>
      <c r="O7411" t="s">
        <v>25</v>
      </c>
      <c r="P7411" t="s">
        <v>395</v>
      </c>
      <c r="Q7411" t="s">
        <v>7968</v>
      </c>
    </row>
    <row r="7412" spans="1:17" x14ac:dyDescent="0.25">
      <c r="A7412" t="s">
        <v>13698</v>
      </c>
      <c r="B7412" t="s">
        <v>17</v>
      </c>
      <c r="C7412">
        <v>1</v>
      </c>
      <c r="D7412" t="s">
        <v>18</v>
      </c>
      <c r="E7412" t="s">
        <v>29</v>
      </c>
      <c r="F7412" s="1">
        <v>0.45833333333333331</v>
      </c>
      <c r="G7412" t="s">
        <v>9160</v>
      </c>
      <c r="H7412" t="s">
        <v>1683</v>
      </c>
      <c r="I7412">
        <v>60</v>
      </c>
      <c r="J7412">
        <v>43</v>
      </c>
      <c r="K7412" s="4">
        <v>1.1111010001111099E+44</v>
      </c>
      <c r="L7412" t="s">
        <v>13699</v>
      </c>
      <c r="M7412" t="s">
        <v>24</v>
      </c>
      <c r="N7412" t="s">
        <v>47</v>
      </c>
      <c r="O7412" t="s">
        <v>25</v>
      </c>
      <c r="P7412" t="s">
        <v>20</v>
      </c>
      <c r="Q7412" t="s">
        <v>7969</v>
      </c>
    </row>
    <row r="7413" spans="1:17" x14ac:dyDescent="0.25">
      <c r="A7413" t="s">
        <v>13698</v>
      </c>
      <c r="B7413" t="s">
        <v>28</v>
      </c>
      <c r="C7413">
        <v>1</v>
      </c>
      <c r="D7413" t="s">
        <v>18</v>
      </c>
      <c r="E7413" t="s">
        <v>33</v>
      </c>
      <c r="F7413" s="1">
        <v>0.66666666666666663</v>
      </c>
      <c r="G7413" t="s">
        <v>9160</v>
      </c>
      <c r="H7413" t="s">
        <v>1683</v>
      </c>
      <c r="I7413">
        <v>60</v>
      </c>
      <c r="J7413">
        <v>43</v>
      </c>
      <c r="K7413" s="4">
        <v>1.11111000011111E+44</v>
      </c>
      <c r="L7413" t="s">
        <v>13699</v>
      </c>
      <c r="M7413" t="s">
        <v>24</v>
      </c>
      <c r="N7413" t="s">
        <v>47</v>
      </c>
      <c r="O7413" t="s">
        <v>25</v>
      </c>
      <c r="P7413" t="s">
        <v>20</v>
      </c>
      <c r="Q7413" t="s">
        <v>7970</v>
      </c>
    </row>
    <row r="7414" spans="1:17" x14ac:dyDescent="0.25">
      <c r="A7414" t="s">
        <v>13698</v>
      </c>
      <c r="B7414" t="s">
        <v>36</v>
      </c>
      <c r="C7414">
        <v>1</v>
      </c>
      <c r="D7414" t="s">
        <v>18</v>
      </c>
      <c r="E7414" t="s">
        <v>33</v>
      </c>
      <c r="F7414" s="1">
        <v>0.66666666666666663</v>
      </c>
      <c r="G7414" t="s">
        <v>13700</v>
      </c>
      <c r="H7414" t="s">
        <v>38</v>
      </c>
      <c r="I7414">
        <v>120</v>
      </c>
      <c r="J7414">
        <v>43</v>
      </c>
      <c r="K7414" s="4">
        <v>9.9999999999999998E+37</v>
      </c>
      <c r="L7414" t="s">
        <v>38</v>
      </c>
      <c r="M7414" t="s">
        <v>24</v>
      </c>
      <c r="N7414" t="s">
        <v>47</v>
      </c>
      <c r="O7414" t="s">
        <v>25</v>
      </c>
      <c r="P7414" t="s">
        <v>39</v>
      </c>
      <c r="Q7414" t="s">
        <v>7971</v>
      </c>
    </row>
    <row r="7415" spans="1:17" x14ac:dyDescent="0.25">
      <c r="A7415" t="s">
        <v>13701</v>
      </c>
      <c r="B7415" t="s">
        <v>17</v>
      </c>
      <c r="C7415">
        <v>1</v>
      </c>
      <c r="D7415" t="s">
        <v>18</v>
      </c>
      <c r="E7415" t="s">
        <v>37</v>
      </c>
      <c r="F7415" s="1">
        <v>0.375</v>
      </c>
      <c r="G7415" t="s">
        <v>10012</v>
      </c>
      <c r="H7415" t="s">
        <v>13702</v>
      </c>
      <c r="I7415">
        <v>120</v>
      </c>
      <c r="J7415">
        <v>7</v>
      </c>
      <c r="K7415" s="4">
        <v>1.11101100011111E+44</v>
      </c>
      <c r="L7415" t="s">
        <v>13703</v>
      </c>
      <c r="M7415" t="s">
        <v>24</v>
      </c>
      <c r="N7415" t="s">
        <v>47</v>
      </c>
      <c r="O7415" t="s">
        <v>331</v>
      </c>
      <c r="P7415" t="s">
        <v>20</v>
      </c>
      <c r="Q7415" t="s">
        <v>7972</v>
      </c>
    </row>
    <row r="7416" spans="1:17" x14ac:dyDescent="0.25">
      <c r="A7416" t="s">
        <v>13704</v>
      </c>
      <c r="B7416" t="s">
        <v>17</v>
      </c>
      <c r="C7416">
        <v>1</v>
      </c>
      <c r="D7416" t="s">
        <v>18</v>
      </c>
      <c r="E7416" t="s">
        <v>19</v>
      </c>
      <c r="F7416" s="1">
        <v>0.375</v>
      </c>
      <c r="G7416" t="s">
        <v>9186</v>
      </c>
      <c r="H7416" t="s">
        <v>7810</v>
      </c>
      <c r="I7416">
        <v>120</v>
      </c>
      <c r="J7416">
        <v>7</v>
      </c>
      <c r="K7416" s="4">
        <v>1.1111100111111E+24</v>
      </c>
      <c r="L7416" t="s">
        <v>13687</v>
      </c>
      <c r="M7416" t="s">
        <v>24</v>
      </c>
      <c r="N7416" t="s">
        <v>47</v>
      </c>
      <c r="O7416" t="s">
        <v>66</v>
      </c>
      <c r="P7416" t="s">
        <v>20</v>
      </c>
      <c r="Q7416" t="s">
        <v>7973</v>
      </c>
    </row>
    <row r="7417" spans="1:17" x14ac:dyDescent="0.25">
      <c r="A7417" t="s">
        <v>13705</v>
      </c>
      <c r="B7417" t="s">
        <v>17</v>
      </c>
      <c r="C7417">
        <v>1</v>
      </c>
      <c r="D7417" t="s">
        <v>18</v>
      </c>
      <c r="E7417" t="s">
        <v>19</v>
      </c>
      <c r="F7417" s="1">
        <v>0.45833333333333331</v>
      </c>
      <c r="G7417" t="s">
        <v>9146</v>
      </c>
      <c r="H7417" t="s">
        <v>7928</v>
      </c>
      <c r="I7417">
        <v>120</v>
      </c>
      <c r="J7417">
        <v>18</v>
      </c>
      <c r="K7417" s="4">
        <v>1.1111010001111099E+44</v>
      </c>
      <c r="L7417" t="s">
        <v>13706</v>
      </c>
      <c r="M7417" t="s">
        <v>24</v>
      </c>
      <c r="N7417" t="s">
        <v>47</v>
      </c>
      <c r="O7417" t="s">
        <v>331</v>
      </c>
      <c r="P7417" t="s">
        <v>20</v>
      </c>
      <c r="Q7417" t="s">
        <v>7974</v>
      </c>
    </row>
    <row r="7418" spans="1:17" x14ac:dyDescent="0.25">
      <c r="A7418" t="s">
        <v>13707</v>
      </c>
      <c r="B7418" t="s">
        <v>17</v>
      </c>
      <c r="C7418">
        <v>1</v>
      </c>
      <c r="D7418" t="s">
        <v>18</v>
      </c>
      <c r="E7418" t="s">
        <v>33</v>
      </c>
      <c r="F7418" s="1">
        <v>0.45833333333333331</v>
      </c>
      <c r="G7418" t="s">
        <v>9148</v>
      </c>
      <c r="H7418" t="s">
        <v>7809</v>
      </c>
      <c r="I7418">
        <v>120</v>
      </c>
      <c r="J7418">
        <v>19</v>
      </c>
      <c r="K7418" s="4">
        <v>1.1111110000111101E+44</v>
      </c>
      <c r="L7418" t="s">
        <v>13708</v>
      </c>
      <c r="M7418" t="s">
        <v>24</v>
      </c>
      <c r="N7418" t="s">
        <v>47</v>
      </c>
      <c r="O7418" t="s">
        <v>331</v>
      </c>
      <c r="P7418" t="s">
        <v>20</v>
      </c>
      <c r="Q7418" t="s">
        <v>7975</v>
      </c>
    </row>
    <row r="7419" spans="1:17" x14ac:dyDescent="0.25">
      <c r="A7419" t="s">
        <v>13707</v>
      </c>
      <c r="B7419" t="s">
        <v>36</v>
      </c>
      <c r="C7419">
        <v>1</v>
      </c>
      <c r="D7419" t="s">
        <v>18</v>
      </c>
      <c r="E7419" t="s">
        <v>33</v>
      </c>
      <c r="F7419" s="1">
        <v>0.45833333333333331</v>
      </c>
      <c r="G7419" t="s">
        <v>9148</v>
      </c>
      <c r="H7419" t="s">
        <v>38</v>
      </c>
      <c r="I7419">
        <v>120</v>
      </c>
      <c r="J7419">
        <v>19</v>
      </c>
      <c r="K7419" s="4">
        <v>9.9999999999999995E+33</v>
      </c>
      <c r="L7419" t="s">
        <v>38</v>
      </c>
      <c r="M7419" t="s">
        <v>24</v>
      </c>
      <c r="N7419" t="s">
        <v>47</v>
      </c>
      <c r="O7419" t="s">
        <v>331</v>
      </c>
      <c r="P7419" t="s">
        <v>39</v>
      </c>
      <c r="Q7419" t="s">
        <v>7976</v>
      </c>
    </row>
    <row r="7420" spans="1:17" x14ac:dyDescent="0.25">
      <c r="A7420" t="s">
        <v>13709</v>
      </c>
      <c r="B7420" t="s">
        <v>17</v>
      </c>
      <c r="C7420" t="s">
        <v>411</v>
      </c>
      <c r="D7420" t="s">
        <v>18</v>
      </c>
      <c r="E7420" t="s">
        <v>29</v>
      </c>
      <c r="F7420" s="1">
        <v>0.45833333333333331</v>
      </c>
      <c r="G7420" t="s">
        <v>13710</v>
      </c>
      <c r="H7420" t="s">
        <v>7941</v>
      </c>
      <c r="I7420">
        <v>120</v>
      </c>
      <c r="J7420">
        <v>20</v>
      </c>
      <c r="K7420" s="4">
        <v>1.11110000011111E+44</v>
      </c>
      <c r="L7420" t="s">
        <v>13711</v>
      </c>
      <c r="M7420" t="s">
        <v>24</v>
      </c>
      <c r="N7420" t="s">
        <v>47</v>
      </c>
      <c r="O7420" t="s">
        <v>331</v>
      </c>
      <c r="P7420" t="s">
        <v>20</v>
      </c>
      <c r="Q7420" t="s">
        <v>7977</v>
      </c>
    </row>
    <row r="7421" spans="1:17" x14ac:dyDescent="0.25">
      <c r="A7421" t="s">
        <v>13709</v>
      </c>
      <c r="B7421" t="s">
        <v>17</v>
      </c>
      <c r="C7421" t="s">
        <v>413</v>
      </c>
      <c r="D7421" t="s">
        <v>18</v>
      </c>
      <c r="E7421" t="s">
        <v>29</v>
      </c>
      <c r="F7421" s="1">
        <v>0.45833333333333331</v>
      </c>
      <c r="G7421" t="s">
        <v>10173</v>
      </c>
      <c r="H7421" t="s">
        <v>7941</v>
      </c>
      <c r="I7421">
        <v>180</v>
      </c>
      <c r="J7421">
        <v>20</v>
      </c>
      <c r="K7421" s="4">
        <v>1E+21</v>
      </c>
      <c r="L7421" t="s">
        <v>13711</v>
      </c>
      <c r="M7421" t="s">
        <v>24</v>
      </c>
      <c r="N7421" t="s">
        <v>47</v>
      </c>
      <c r="O7421" t="s">
        <v>331</v>
      </c>
      <c r="P7421" t="s">
        <v>20</v>
      </c>
      <c r="Q7421" t="s">
        <v>7977</v>
      </c>
    </row>
    <row r="7422" spans="1:17" x14ac:dyDescent="0.25">
      <c r="A7422" t="s">
        <v>13709</v>
      </c>
      <c r="B7422" t="s">
        <v>17</v>
      </c>
      <c r="C7422" t="s">
        <v>7978</v>
      </c>
      <c r="D7422" t="s">
        <v>18</v>
      </c>
      <c r="E7422" t="s">
        <v>42</v>
      </c>
      <c r="F7422" s="1">
        <v>0.375</v>
      </c>
      <c r="G7422" t="s">
        <v>10012</v>
      </c>
      <c r="H7422" t="s">
        <v>7941</v>
      </c>
      <c r="I7422">
        <v>120</v>
      </c>
      <c r="J7422">
        <v>0</v>
      </c>
      <c r="K7422" s="4">
        <v>9.9999999999999994E+38</v>
      </c>
      <c r="L7422" t="s">
        <v>13711</v>
      </c>
      <c r="M7422" t="s">
        <v>24</v>
      </c>
      <c r="N7422" t="s">
        <v>47</v>
      </c>
      <c r="O7422" t="s">
        <v>331</v>
      </c>
      <c r="P7422" t="s">
        <v>20</v>
      </c>
      <c r="Q7422" t="s">
        <v>7977</v>
      </c>
    </row>
    <row r="7423" spans="1:17" x14ac:dyDescent="0.25">
      <c r="A7423" t="s">
        <v>13709</v>
      </c>
      <c r="B7423" t="s">
        <v>28</v>
      </c>
      <c r="C7423">
        <v>1</v>
      </c>
      <c r="D7423" t="s">
        <v>18</v>
      </c>
      <c r="E7423" t="s">
        <v>42</v>
      </c>
      <c r="F7423" s="1">
        <v>0.375</v>
      </c>
      <c r="G7423" t="s">
        <v>10012</v>
      </c>
      <c r="H7423" t="s">
        <v>7941</v>
      </c>
      <c r="I7423">
        <v>120</v>
      </c>
      <c r="J7423">
        <v>20</v>
      </c>
      <c r="K7423" s="4">
        <v>1.11E+16</v>
      </c>
      <c r="L7423" t="s">
        <v>13711</v>
      </c>
      <c r="M7423" t="s">
        <v>24</v>
      </c>
      <c r="N7423" t="s">
        <v>47</v>
      </c>
      <c r="O7423" t="s">
        <v>331</v>
      </c>
      <c r="P7423" t="s">
        <v>20</v>
      </c>
      <c r="Q7423" t="s">
        <v>7979</v>
      </c>
    </row>
    <row r="7424" spans="1:17" x14ac:dyDescent="0.25">
      <c r="A7424" t="s">
        <v>13709</v>
      </c>
      <c r="B7424" t="s">
        <v>36</v>
      </c>
      <c r="C7424">
        <v>1</v>
      </c>
      <c r="D7424" t="s">
        <v>18</v>
      </c>
      <c r="E7424" t="s">
        <v>29</v>
      </c>
      <c r="F7424" s="1">
        <v>0.45833333333333331</v>
      </c>
      <c r="G7424" t="s">
        <v>9195</v>
      </c>
      <c r="H7424" t="s">
        <v>38</v>
      </c>
      <c r="I7424">
        <v>120</v>
      </c>
      <c r="J7424">
        <v>20</v>
      </c>
      <c r="K7424" s="4">
        <v>9.9999999999999998E+37</v>
      </c>
      <c r="L7424" t="s">
        <v>38</v>
      </c>
      <c r="M7424" t="s">
        <v>24</v>
      </c>
      <c r="N7424" t="s">
        <v>47</v>
      </c>
      <c r="O7424" t="s">
        <v>331</v>
      </c>
      <c r="P7424" t="s">
        <v>39</v>
      </c>
      <c r="Q7424" t="s">
        <v>7980</v>
      </c>
    </row>
    <row r="7425" spans="1:17" x14ac:dyDescent="0.25">
      <c r="A7425" t="s">
        <v>13712</v>
      </c>
      <c r="B7425" t="s">
        <v>17</v>
      </c>
      <c r="C7425">
        <v>1</v>
      </c>
      <c r="D7425" t="s">
        <v>18</v>
      </c>
      <c r="E7425" t="s">
        <v>19</v>
      </c>
      <c r="F7425" s="1">
        <v>0.58333333333333337</v>
      </c>
      <c r="G7425" t="s">
        <v>9146</v>
      </c>
      <c r="H7425" t="s">
        <v>7949</v>
      </c>
      <c r="I7425">
        <v>120</v>
      </c>
      <c r="J7425">
        <v>9</v>
      </c>
      <c r="K7425" s="4">
        <v>1.1111100111111E+24</v>
      </c>
      <c r="L7425" t="s">
        <v>13713</v>
      </c>
      <c r="M7425" t="s">
        <v>24</v>
      </c>
      <c r="N7425" t="s">
        <v>47</v>
      </c>
      <c r="O7425" t="s">
        <v>66</v>
      </c>
      <c r="P7425" t="s">
        <v>20</v>
      </c>
      <c r="Q7425" t="s">
        <v>7981</v>
      </c>
    </row>
    <row r="7426" spans="1:17" x14ac:dyDescent="0.25">
      <c r="A7426" t="s">
        <v>13714</v>
      </c>
      <c r="B7426" t="s">
        <v>17</v>
      </c>
      <c r="C7426">
        <v>1</v>
      </c>
      <c r="D7426" t="s">
        <v>18</v>
      </c>
      <c r="E7426" t="s">
        <v>42</v>
      </c>
      <c r="F7426" s="1">
        <v>0.58333333333333337</v>
      </c>
      <c r="G7426" t="s">
        <v>9764</v>
      </c>
      <c r="H7426" t="s">
        <v>7839</v>
      </c>
      <c r="I7426">
        <v>120</v>
      </c>
      <c r="J7426">
        <v>14</v>
      </c>
      <c r="K7426" s="4">
        <v>1.1111110001111099E+44</v>
      </c>
      <c r="L7426" t="s">
        <v>13715</v>
      </c>
      <c r="M7426" t="s">
        <v>24</v>
      </c>
      <c r="N7426" t="s">
        <v>47</v>
      </c>
      <c r="O7426" t="s">
        <v>25</v>
      </c>
      <c r="P7426" t="s">
        <v>20</v>
      </c>
      <c r="Q7426" t="s">
        <v>7982</v>
      </c>
    </row>
    <row r="7427" spans="1:17" x14ac:dyDescent="0.25">
      <c r="A7427" t="s">
        <v>13716</v>
      </c>
      <c r="B7427" t="s">
        <v>17</v>
      </c>
      <c r="C7427">
        <v>1</v>
      </c>
      <c r="D7427" t="s">
        <v>18</v>
      </c>
      <c r="E7427" t="s">
        <v>37</v>
      </c>
      <c r="F7427" s="1">
        <v>0.58333333333333337</v>
      </c>
      <c r="G7427" t="s">
        <v>9799</v>
      </c>
      <c r="H7427" t="s">
        <v>1683</v>
      </c>
      <c r="I7427">
        <v>120</v>
      </c>
      <c r="J7427">
        <v>25</v>
      </c>
      <c r="K7427" s="4">
        <v>1.11101100011111E+44</v>
      </c>
      <c r="L7427" t="s">
        <v>13717</v>
      </c>
      <c r="M7427" t="s">
        <v>24</v>
      </c>
      <c r="N7427" t="s">
        <v>47</v>
      </c>
      <c r="O7427" t="s">
        <v>25</v>
      </c>
      <c r="P7427" t="s">
        <v>20</v>
      </c>
      <c r="Q7427" t="s">
        <v>7983</v>
      </c>
    </row>
    <row r="7428" spans="1:17" x14ac:dyDescent="0.25">
      <c r="A7428" t="s">
        <v>13718</v>
      </c>
      <c r="B7428" t="s">
        <v>17</v>
      </c>
      <c r="C7428" t="s">
        <v>411</v>
      </c>
      <c r="D7428" t="s">
        <v>18</v>
      </c>
      <c r="E7428" t="s">
        <v>33</v>
      </c>
      <c r="F7428" s="1">
        <v>0.375</v>
      </c>
      <c r="G7428" t="s">
        <v>9148</v>
      </c>
      <c r="H7428" t="s">
        <v>7841</v>
      </c>
      <c r="I7428">
        <v>120</v>
      </c>
      <c r="J7428">
        <v>9</v>
      </c>
      <c r="K7428" s="4">
        <v>1.1111110001111E+44</v>
      </c>
      <c r="L7428" t="s">
        <v>13719</v>
      </c>
      <c r="M7428" t="s">
        <v>24</v>
      </c>
      <c r="N7428" t="s">
        <v>47</v>
      </c>
      <c r="O7428" t="s">
        <v>25</v>
      </c>
      <c r="P7428" t="s">
        <v>20</v>
      </c>
      <c r="Q7428" t="s">
        <v>7984</v>
      </c>
    </row>
    <row r="7429" spans="1:17" x14ac:dyDescent="0.25">
      <c r="A7429" t="s">
        <v>13718</v>
      </c>
      <c r="B7429" t="s">
        <v>17</v>
      </c>
      <c r="C7429" t="s">
        <v>413</v>
      </c>
      <c r="D7429" t="s">
        <v>18</v>
      </c>
      <c r="E7429" t="s">
        <v>42</v>
      </c>
      <c r="F7429" s="1">
        <v>0.41666666666666669</v>
      </c>
      <c r="G7429" t="s">
        <v>9209</v>
      </c>
      <c r="H7429" t="s">
        <v>7841</v>
      </c>
      <c r="I7429">
        <v>120</v>
      </c>
      <c r="J7429">
        <v>9</v>
      </c>
      <c r="K7429" s="4">
        <v>1E+30</v>
      </c>
      <c r="L7429" t="s">
        <v>13719</v>
      </c>
      <c r="M7429" t="s">
        <v>24</v>
      </c>
      <c r="N7429" t="s">
        <v>47</v>
      </c>
      <c r="O7429" t="s">
        <v>25</v>
      </c>
      <c r="P7429" t="s">
        <v>20</v>
      </c>
      <c r="Q7429" t="s">
        <v>7984</v>
      </c>
    </row>
    <row r="7430" spans="1:17" x14ac:dyDescent="0.25">
      <c r="A7430" t="s">
        <v>13720</v>
      </c>
      <c r="B7430" t="s">
        <v>391</v>
      </c>
      <c r="C7430">
        <v>1</v>
      </c>
      <c r="D7430" t="s">
        <v>18</v>
      </c>
      <c r="E7430" t="s">
        <v>37</v>
      </c>
      <c r="F7430" s="1">
        <v>0.54166666666666663</v>
      </c>
      <c r="G7430" t="s">
        <v>13650</v>
      </c>
      <c r="H7430" t="s">
        <v>38</v>
      </c>
      <c r="I7430">
        <v>60</v>
      </c>
      <c r="J7430">
        <v>22</v>
      </c>
      <c r="K7430" s="4">
        <v>1.111100111111E+23</v>
      </c>
      <c r="L7430" t="s">
        <v>13721</v>
      </c>
      <c r="M7430" t="s">
        <v>24</v>
      </c>
      <c r="N7430" t="s">
        <v>47</v>
      </c>
      <c r="O7430" t="s">
        <v>66</v>
      </c>
      <c r="P7430" t="s">
        <v>9372</v>
      </c>
      <c r="Q7430" t="s">
        <v>7985</v>
      </c>
    </row>
    <row r="7431" spans="1:17" x14ac:dyDescent="0.25">
      <c r="A7431" t="s">
        <v>13720</v>
      </c>
      <c r="B7431" t="s">
        <v>391</v>
      </c>
      <c r="C7431">
        <v>2</v>
      </c>
      <c r="D7431" t="s">
        <v>18</v>
      </c>
      <c r="E7431" t="s">
        <v>42</v>
      </c>
      <c r="F7431" s="1">
        <v>0.45833333333333331</v>
      </c>
      <c r="G7431" t="s">
        <v>13650</v>
      </c>
      <c r="H7431" t="s">
        <v>38</v>
      </c>
      <c r="I7431">
        <v>60</v>
      </c>
      <c r="J7431">
        <v>25</v>
      </c>
      <c r="K7431" s="4">
        <v>1.111100111111E+23</v>
      </c>
      <c r="L7431" t="s">
        <v>38</v>
      </c>
      <c r="M7431" t="s">
        <v>24</v>
      </c>
      <c r="N7431" t="s">
        <v>47</v>
      </c>
      <c r="O7431" t="s">
        <v>66</v>
      </c>
      <c r="P7431" t="s">
        <v>9372</v>
      </c>
      <c r="Q7431" t="s">
        <v>7986</v>
      </c>
    </row>
    <row r="7432" spans="1:17" x14ac:dyDescent="0.25">
      <c r="A7432" t="s">
        <v>13720</v>
      </c>
      <c r="B7432" t="s">
        <v>17</v>
      </c>
      <c r="C7432">
        <v>1</v>
      </c>
      <c r="D7432" t="s">
        <v>18</v>
      </c>
      <c r="E7432" t="s">
        <v>33</v>
      </c>
      <c r="F7432" s="1">
        <v>0.375</v>
      </c>
      <c r="G7432" t="s">
        <v>9159</v>
      </c>
      <c r="H7432" t="s">
        <v>7949</v>
      </c>
      <c r="I7432">
        <v>120</v>
      </c>
      <c r="J7432">
        <v>47</v>
      </c>
      <c r="K7432" s="4">
        <v>1.1111100111111E+24</v>
      </c>
      <c r="L7432" t="s">
        <v>13721</v>
      </c>
      <c r="M7432" t="s">
        <v>24</v>
      </c>
      <c r="N7432" t="s">
        <v>47</v>
      </c>
      <c r="O7432" t="s">
        <v>66</v>
      </c>
      <c r="P7432" t="s">
        <v>20</v>
      </c>
      <c r="Q7432" t="s">
        <v>7987</v>
      </c>
    </row>
    <row r="7433" spans="1:17" x14ac:dyDescent="0.25">
      <c r="A7433" t="s">
        <v>13722</v>
      </c>
      <c r="B7433" t="s">
        <v>391</v>
      </c>
      <c r="C7433">
        <v>1</v>
      </c>
      <c r="D7433" t="s">
        <v>18</v>
      </c>
      <c r="E7433" t="s">
        <v>33</v>
      </c>
      <c r="F7433" s="1">
        <v>0.54166666666666663</v>
      </c>
      <c r="G7433" t="s">
        <v>13650</v>
      </c>
      <c r="H7433" t="s">
        <v>38</v>
      </c>
      <c r="I7433">
        <v>60</v>
      </c>
      <c r="J7433">
        <v>18</v>
      </c>
      <c r="K7433" s="4">
        <v>1.1111100011111E+43</v>
      </c>
      <c r="L7433" t="s">
        <v>13723</v>
      </c>
      <c r="M7433" t="s">
        <v>24</v>
      </c>
      <c r="N7433" t="s">
        <v>47</v>
      </c>
      <c r="O7433" t="s">
        <v>25</v>
      </c>
      <c r="P7433" t="s">
        <v>9372</v>
      </c>
      <c r="Q7433" t="s">
        <v>7988</v>
      </c>
    </row>
    <row r="7434" spans="1:17" x14ac:dyDescent="0.25">
      <c r="A7434" t="s">
        <v>13722</v>
      </c>
      <c r="B7434" t="s">
        <v>17</v>
      </c>
      <c r="C7434">
        <v>1</v>
      </c>
      <c r="D7434" t="s">
        <v>18</v>
      </c>
      <c r="E7434" t="s">
        <v>19</v>
      </c>
      <c r="F7434" s="1">
        <v>0.58333333333333337</v>
      </c>
      <c r="G7434" t="s">
        <v>9229</v>
      </c>
      <c r="H7434" t="s">
        <v>7949</v>
      </c>
      <c r="I7434">
        <v>120</v>
      </c>
      <c r="J7434">
        <v>18</v>
      </c>
      <c r="K7434" s="4">
        <v>1.1111010001111099E+44</v>
      </c>
      <c r="L7434" t="s">
        <v>13723</v>
      </c>
      <c r="M7434" t="s">
        <v>24</v>
      </c>
      <c r="N7434" t="s">
        <v>47</v>
      </c>
      <c r="O7434" t="s">
        <v>25</v>
      </c>
      <c r="P7434" t="s">
        <v>20</v>
      </c>
      <c r="Q7434" t="s">
        <v>7989</v>
      </c>
    </row>
    <row r="7435" spans="1:17" x14ac:dyDescent="0.25">
      <c r="A7435" t="s">
        <v>13724</v>
      </c>
      <c r="B7435" t="s">
        <v>17</v>
      </c>
      <c r="C7435">
        <v>1</v>
      </c>
      <c r="D7435" t="s">
        <v>18</v>
      </c>
      <c r="E7435" t="s">
        <v>37</v>
      </c>
      <c r="F7435" s="1">
        <v>0.45833333333333331</v>
      </c>
      <c r="G7435" t="s">
        <v>9148</v>
      </c>
      <c r="H7435" t="s">
        <v>7840</v>
      </c>
      <c r="I7435">
        <v>120</v>
      </c>
      <c r="J7435">
        <v>15</v>
      </c>
      <c r="K7435" s="4">
        <v>1.11101100011111E+44</v>
      </c>
      <c r="L7435" t="s">
        <v>13725</v>
      </c>
      <c r="M7435" t="s">
        <v>24</v>
      </c>
      <c r="N7435" t="s">
        <v>47</v>
      </c>
      <c r="O7435" t="s">
        <v>25</v>
      </c>
      <c r="P7435" t="s">
        <v>20</v>
      </c>
      <c r="Q7435" t="s">
        <v>7990</v>
      </c>
    </row>
    <row r="7436" spans="1:17" x14ac:dyDescent="0.25">
      <c r="A7436" t="s">
        <v>13726</v>
      </c>
      <c r="B7436" t="s">
        <v>17</v>
      </c>
      <c r="C7436">
        <v>1</v>
      </c>
      <c r="D7436" t="s">
        <v>18</v>
      </c>
      <c r="E7436" t="s">
        <v>29</v>
      </c>
      <c r="F7436" s="1">
        <v>0.54166666666666663</v>
      </c>
      <c r="G7436" t="s">
        <v>13727</v>
      </c>
      <c r="H7436" t="s">
        <v>38</v>
      </c>
      <c r="I7436">
        <v>120</v>
      </c>
      <c r="J7436">
        <v>20</v>
      </c>
      <c r="K7436" s="4">
        <v>1.0000100000000001E+43</v>
      </c>
      <c r="L7436" t="s">
        <v>38</v>
      </c>
      <c r="M7436" t="s">
        <v>24</v>
      </c>
      <c r="N7436" t="s">
        <v>47</v>
      </c>
      <c r="O7436" t="s">
        <v>331</v>
      </c>
      <c r="P7436" t="s">
        <v>20</v>
      </c>
      <c r="Q7436" t="s">
        <v>7991</v>
      </c>
    </row>
    <row r="7437" spans="1:17" x14ac:dyDescent="0.25">
      <c r="A7437" t="s">
        <v>13726</v>
      </c>
      <c r="B7437" t="s">
        <v>28</v>
      </c>
      <c r="C7437">
        <v>1</v>
      </c>
      <c r="D7437" t="s">
        <v>18</v>
      </c>
      <c r="E7437" t="s">
        <v>33</v>
      </c>
      <c r="F7437" s="1">
        <v>0.625</v>
      </c>
      <c r="G7437" t="s">
        <v>13727</v>
      </c>
      <c r="H7437" t="s">
        <v>38</v>
      </c>
      <c r="I7437">
        <v>120</v>
      </c>
      <c r="J7437">
        <v>20</v>
      </c>
      <c r="K7437" s="4">
        <v>1.0000000001E+22</v>
      </c>
      <c r="L7437" t="s">
        <v>38</v>
      </c>
      <c r="M7437" t="s">
        <v>24</v>
      </c>
      <c r="N7437" t="s">
        <v>47</v>
      </c>
      <c r="O7437" t="s">
        <v>331</v>
      </c>
      <c r="P7437" t="s">
        <v>20</v>
      </c>
      <c r="Q7437" t="s">
        <v>7992</v>
      </c>
    </row>
    <row r="7438" spans="1:17" x14ac:dyDescent="0.25">
      <c r="A7438" t="s">
        <v>13728</v>
      </c>
      <c r="B7438" t="s">
        <v>17</v>
      </c>
      <c r="C7438">
        <v>1</v>
      </c>
      <c r="D7438" t="s">
        <v>18</v>
      </c>
      <c r="E7438" t="s">
        <v>19</v>
      </c>
      <c r="F7438" s="1">
        <v>0.375</v>
      </c>
      <c r="G7438" t="s">
        <v>9146</v>
      </c>
      <c r="H7438" t="s">
        <v>7957</v>
      </c>
      <c r="I7438">
        <v>120</v>
      </c>
      <c r="J7438">
        <v>7</v>
      </c>
      <c r="K7438" s="4">
        <v>1.1111010001111099E+44</v>
      </c>
      <c r="L7438" t="s">
        <v>13729</v>
      </c>
      <c r="M7438" t="s">
        <v>24</v>
      </c>
      <c r="N7438" t="s">
        <v>47</v>
      </c>
      <c r="O7438" t="s">
        <v>25</v>
      </c>
      <c r="P7438" t="s">
        <v>20</v>
      </c>
      <c r="Q7438" t="s">
        <v>7993</v>
      </c>
    </row>
    <row r="7439" spans="1:17" x14ac:dyDescent="0.25">
      <c r="A7439" t="s">
        <v>13730</v>
      </c>
      <c r="B7439" t="s">
        <v>17</v>
      </c>
      <c r="C7439">
        <v>1</v>
      </c>
      <c r="D7439" t="s">
        <v>18</v>
      </c>
      <c r="E7439" t="s">
        <v>42</v>
      </c>
      <c r="F7439" s="1">
        <v>0.58333333333333337</v>
      </c>
      <c r="G7439" t="s">
        <v>9186</v>
      </c>
      <c r="H7439" t="s">
        <v>7957</v>
      </c>
      <c r="I7439">
        <v>120</v>
      </c>
      <c r="J7439">
        <v>14</v>
      </c>
      <c r="K7439" s="4">
        <v>1.1111100111111E+24</v>
      </c>
      <c r="L7439" t="s">
        <v>13731</v>
      </c>
      <c r="M7439" t="s">
        <v>24</v>
      </c>
      <c r="N7439" t="s">
        <v>47</v>
      </c>
      <c r="O7439" t="s">
        <v>66</v>
      </c>
      <c r="P7439" t="s">
        <v>20</v>
      </c>
      <c r="Q7439" t="s">
        <v>7994</v>
      </c>
    </row>
    <row r="7440" spans="1:17" x14ac:dyDescent="0.25">
      <c r="A7440" t="s">
        <v>13732</v>
      </c>
      <c r="B7440" t="s">
        <v>17</v>
      </c>
      <c r="C7440">
        <v>1</v>
      </c>
      <c r="D7440" t="s">
        <v>18</v>
      </c>
      <c r="E7440" t="s">
        <v>29</v>
      </c>
      <c r="F7440" s="1">
        <v>0.54166666666666663</v>
      </c>
      <c r="G7440" t="s">
        <v>13727</v>
      </c>
      <c r="H7440" t="s">
        <v>38</v>
      </c>
      <c r="I7440">
        <v>120</v>
      </c>
      <c r="J7440">
        <v>3</v>
      </c>
      <c r="K7440" s="4">
        <v>1.0000100000000001E+43</v>
      </c>
      <c r="L7440" t="s">
        <v>38</v>
      </c>
      <c r="M7440" t="s">
        <v>24</v>
      </c>
      <c r="N7440" t="s">
        <v>47</v>
      </c>
      <c r="O7440" t="s">
        <v>331</v>
      </c>
      <c r="P7440" t="s">
        <v>20</v>
      </c>
      <c r="Q7440" t="s">
        <v>7995</v>
      </c>
    </row>
    <row r="7441" spans="1:17" x14ac:dyDescent="0.25">
      <c r="A7441" t="s">
        <v>13732</v>
      </c>
      <c r="B7441" t="s">
        <v>28</v>
      </c>
      <c r="C7441">
        <v>1</v>
      </c>
      <c r="D7441" t="s">
        <v>18</v>
      </c>
      <c r="E7441" t="s">
        <v>33</v>
      </c>
      <c r="F7441" s="1">
        <v>0.625</v>
      </c>
      <c r="G7441" t="s">
        <v>13727</v>
      </c>
      <c r="H7441" t="s">
        <v>38</v>
      </c>
      <c r="I7441">
        <v>120</v>
      </c>
      <c r="J7441">
        <v>3</v>
      </c>
      <c r="K7441" s="4">
        <v>1.0000000001E+22</v>
      </c>
      <c r="L7441" t="s">
        <v>38</v>
      </c>
      <c r="M7441" t="s">
        <v>24</v>
      </c>
      <c r="N7441" t="s">
        <v>47</v>
      </c>
      <c r="O7441" t="s">
        <v>331</v>
      </c>
      <c r="P7441" t="s">
        <v>20</v>
      </c>
      <c r="Q7441" t="s">
        <v>7996</v>
      </c>
    </row>
    <row r="7442" spans="1:17" x14ac:dyDescent="0.25">
      <c r="A7442" t="s">
        <v>13733</v>
      </c>
      <c r="B7442" t="s">
        <v>17</v>
      </c>
      <c r="C7442">
        <v>1</v>
      </c>
      <c r="D7442" t="s">
        <v>18</v>
      </c>
      <c r="E7442" t="s">
        <v>29</v>
      </c>
      <c r="F7442" s="1">
        <v>0.375</v>
      </c>
      <c r="G7442" t="s">
        <v>13727</v>
      </c>
      <c r="H7442" t="s">
        <v>13734</v>
      </c>
      <c r="I7442">
        <v>120</v>
      </c>
      <c r="J7442">
        <v>19</v>
      </c>
      <c r="K7442" s="4">
        <v>1.1111100111111E+24</v>
      </c>
      <c r="L7442" t="s">
        <v>13735</v>
      </c>
      <c r="M7442" t="s">
        <v>24</v>
      </c>
      <c r="N7442" t="s">
        <v>47</v>
      </c>
      <c r="O7442" t="s">
        <v>66</v>
      </c>
      <c r="P7442" t="s">
        <v>20</v>
      </c>
      <c r="Q7442" t="s">
        <v>7997</v>
      </c>
    </row>
    <row r="7443" spans="1:17" x14ac:dyDescent="0.25">
      <c r="A7443" t="s">
        <v>13736</v>
      </c>
      <c r="B7443" t="s">
        <v>391</v>
      </c>
      <c r="C7443">
        <v>1</v>
      </c>
      <c r="D7443" t="s">
        <v>18</v>
      </c>
      <c r="E7443" t="s">
        <v>37</v>
      </c>
      <c r="F7443" s="1">
        <v>0.54166666666666663</v>
      </c>
      <c r="G7443" t="s">
        <v>13650</v>
      </c>
      <c r="H7443" t="s">
        <v>38</v>
      </c>
      <c r="I7443">
        <v>60</v>
      </c>
      <c r="J7443">
        <v>0</v>
      </c>
      <c r="K7443" s="4">
        <v>1.111100111111E+23</v>
      </c>
      <c r="L7443" t="s">
        <v>13721</v>
      </c>
      <c r="M7443" t="s">
        <v>24</v>
      </c>
      <c r="N7443" t="s">
        <v>47</v>
      </c>
      <c r="O7443" t="s">
        <v>66</v>
      </c>
      <c r="P7443" t="s">
        <v>9372</v>
      </c>
      <c r="Q7443" t="s">
        <v>7998</v>
      </c>
    </row>
    <row r="7444" spans="1:17" x14ac:dyDescent="0.25">
      <c r="A7444" t="s">
        <v>13736</v>
      </c>
      <c r="B7444" t="s">
        <v>391</v>
      </c>
      <c r="C7444">
        <v>2</v>
      </c>
      <c r="D7444" t="s">
        <v>18</v>
      </c>
      <c r="E7444" t="s">
        <v>42</v>
      </c>
      <c r="F7444" s="1">
        <v>0.45833333333333331</v>
      </c>
      <c r="G7444" t="s">
        <v>13650</v>
      </c>
      <c r="H7444" t="s">
        <v>38</v>
      </c>
      <c r="I7444">
        <v>60</v>
      </c>
      <c r="J7444">
        <v>0</v>
      </c>
      <c r="K7444" s="4">
        <v>1.111100111111E+23</v>
      </c>
      <c r="L7444" t="s">
        <v>38</v>
      </c>
      <c r="M7444" t="s">
        <v>24</v>
      </c>
      <c r="N7444" t="s">
        <v>47</v>
      </c>
      <c r="O7444" t="s">
        <v>66</v>
      </c>
      <c r="P7444" t="s">
        <v>9372</v>
      </c>
      <c r="Q7444" t="s">
        <v>7999</v>
      </c>
    </row>
    <row r="7445" spans="1:17" x14ac:dyDescent="0.25">
      <c r="A7445" t="s">
        <v>13736</v>
      </c>
      <c r="B7445" t="s">
        <v>17</v>
      </c>
      <c r="C7445">
        <v>1</v>
      </c>
      <c r="D7445" t="s">
        <v>18</v>
      </c>
      <c r="E7445" t="s">
        <v>33</v>
      </c>
      <c r="F7445" s="1">
        <v>0.375</v>
      </c>
      <c r="G7445" t="s">
        <v>9159</v>
      </c>
      <c r="H7445" t="s">
        <v>7949</v>
      </c>
      <c r="I7445">
        <v>120</v>
      </c>
      <c r="J7445">
        <v>0</v>
      </c>
      <c r="K7445" s="4">
        <v>1.1111100111111E+24</v>
      </c>
      <c r="L7445" t="s">
        <v>13721</v>
      </c>
      <c r="M7445" t="s">
        <v>24</v>
      </c>
      <c r="N7445" t="s">
        <v>47</v>
      </c>
      <c r="O7445" t="s">
        <v>66</v>
      </c>
      <c r="P7445" t="s">
        <v>20</v>
      </c>
      <c r="Q7445" t="s">
        <v>8000</v>
      </c>
    </row>
    <row r="7446" spans="1:17" x14ac:dyDescent="0.25">
      <c r="A7446" t="s">
        <v>13737</v>
      </c>
      <c r="B7446" t="s">
        <v>391</v>
      </c>
      <c r="C7446">
        <v>1</v>
      </c>
      <c r="D7446" t="s">
        <v>18</v>
      </c>
      <c r="E7446" t="s">
        <v>33</v>
      </c>
      <c r="F7446" s="1">
        <v>0.54166666666666663</v>
      </c>
      <c r="G7446" t="s">
        <v>13650</v>
      </c>
      <c r="H7446" t="s">
        <v>38</v>
      </c>
      <c r="I7446">
        <v>60</v>
      </c>
      <c r="J7446">
        <v>1</v>
      </c>
      <c r="K7446" s="4">
        <v>1.1111100011111E+43</v>
      </c>
      <c r="L7446" t="s">
        <v>13723</v>
      </c>
      <c r="M7446" t="s">
        <v>24</v>
      </c>
      <c r="N7446" t="s">
        <v>47</v>
      </c>
      <c r="O7446" t="s">
        <v>25</v>
      </c>
      <c r="P7446" t="s">
        <v>9372</v>
      </c>
      <c r="Q7446" t="s">
        <v>8001</v>
      </c>
    </row>
    <row r="7447" spans="1:17" x14ac:dyDescent="0.25">
      <c r="A7447" t="s">
        <v>13737</v>
      </c>
      <c r="B7447" t="s">
        <v>17</v>
      </c>
      <c r="C7447">
        <v>1</v>
      </c>
      <c r="D7447" t="s">
        <v>18</v>
      </c>
      <c r="E7447" t="s">
        <v>19</v>
      </c>
      <c r="F7447" s="1">
        <v>0.58333333333333337</v>
      </c>
      <c r="G7447" t="s">
        <v>9229</v>
      </c>
      <c r="H7447" t="s">
        <v>7949</v>
      </c>
      <c r="I7447">
        <v>120</v>
      </c>
      <c r="J7447">
        <v>1</v>
      </c>
      <c r="K7447" s="4">
        <v>1.1111010001111099E+44</v>
      </c>
      <c r="L7447" t="s">
        <v>13723</v>
      </c>
      <c r="M7447" t="s">
        <v>24</v>
      </c>
      <c r="N7447" t="s">
        <v>47</v>
      </c>
      <c r="O7447" t="s">
        <v>25</v>
      </c>
      <c r="P7447" t="s">
        <v>20</v>
      </c>
      <c r="Q7447" t="s">
        <v>8002</v>
      </c>
    </row>
    <row r="7448" spans="1:17" x14ac:dyDescent="0.25">
      <c r="A7448" t="s">
        <v>13738</v>
      </c>
      <c r="B7448" t="s">
        <v>17</v>
      </c>
      <c r="C7448">
        <v>1</v>
      </c>
      <c r="D7448" t="s">
        <v>18</v>
      </c>
      <c r="E7448" t="s">
        <v>42</v>
      </c>
      <c r="F7448" s="1">
        <v>0.54166666666666663</v>
      </c>
      <c r="G7448" t="s">
        <v>13727</v>
      </c>
      <c r="H7448" t="s">
        <v>7932</v>
      </c>
      <c r="I7448">
        <v>180</v>
      </c>
      <c r="J7448">
        <v>11</v>
      </c>
      <c r="K7448" s="4">
        <v>1.1111110001111099E+44</v>
      </c>
      <c r="L7448" t="s">
        <v>13739</v>
      </c>
      <c r="M7448" t="s">
        <v>24</v>
      </c>
      <c r="N7448" t="s">
        <v>47</v>
      </c>
      <c r="O7448" t="s">
        <v>331</v>
      </c>
      <c r="P7448" t="s">
        <v>20</v>
      </c>
      <c r="Q7448" t="s">
        <v>8003</v>
      </c>
    </row>
    <row r="7449" spans="1:17" x14ac:dyDescent="0.25">
      <c r="A7449" t="s">
        <v>13740</v>
      </c>
      <c r="B7449" t="s">
        <v>405</v>
      </c>
      <c r="C7449">
        <v>1</v>
      </c>
      <c r="D7449" t="s">
        <v>18</v>
      </c>
      <c r="E7449" t="s">
        <v>42</v>
      </c>
      <c r="F7449" s="1">
        <v>0.375</v>
      </c>
      <c r="G7449" t="s">
        <v>13727</v>
      </c>
      <c r="H7449" t="s">
        <v>5744</v>
      </c>
      <c r="I7449">
        <v>180</v>
      </c>
      <c r="J7449">
        <v>11</v>
      </c>
      <c r="K7449" s="4">
        <v>1.1111110001111099E+44</v>
      </c>
      <c r="L7449" t="s">
        <v>13741</v>
      </c>
      <c r="M7449" t="s">
        <v>24</v>
      </c>
      <c r="N7449" t="s">
        <v>47</v>
      </c>
      <c r="O7449" t="s">
        <v>331</v>
      </c>
      <c r="P7449" t="s">
        <v>395</v>
      </c>
      <c r="Q7449" t="s">
        <v>8004</v>
      </c>
    </row>
    <row r="7450" spans="1:17" x14ac:dyDescent="0.25">
      <c r="A7450" t="s">
        <v>13740</v>
      </c>
      <c r="B7450" t="s">
        <v>17</v>
      </c>
      <c r="C7450">
        <v>1</v>
      </c>
      <c r="D7450" t="s">
        <v>18</v>
      </c>
      <c r="E7450" t="s">
        <v>37</v>
      </c>
      <c r="F7450" s="1">
        <v>0.375</v>
      </c>
      <c r="G7450" t="s">
        <v>13727</v>
      </c>
      <c r="H7450" t="s">
        <v>5744</v>
      </c>
      <c r="I7450">
        <v>180</v>
      </c>
      <c r="J7450">
        <v>11</v>
      </c>
      <c r="K7450" s="4">
        <v>1.11101100011111E+44</v>
      </c>
      <c r="L7450" t="s">
        <v>13741</v>
      </c>
      <c r="M7450" t="s">
        <v>24</v>
      </c>
      <c r="N7450" t="s">
        <v>47</v>
      </c>
      <c r="O7450" t="s">
        <v>331</v>
      </c>
      <c r="P7450" t="s">
        <v>20</v>
      </c>
      <c r="Q7450" t="s">
        <v>8005</v>
      </c>
    </row>
    <row r="7451" spans="1:17" x14ac:dyDescent="0.25">
      <c r="A7451" t="s">
        <v>13742</v>
      </c>
      <c r="B7451" t="s">
        <v>17</v>
      </c>
      <c r="C7451">
        <v>1</v>
      </c>
      <c r="D7451" t="s">
        <v>18</v>
      </c>
      <c r="E7451" t="s">
        <v>37</v>
      </c>
      <c r="F7451" s="1">
        <v>0.54166666666666663</v>
      </c>
      <c r="G7451" t="s">
        <v>13727</v>
      </c>
      <c r="H7451" t="s">
        <v>5744</v>
      </c>
      <c r="I7451">
        <v>180</v>
      </c>
      <c r="J7451">
        <v>11</v>
      </c>
      <c r="K7451" s="4">
        <v>1.11101100011111E+44</v>
      </c>
      <c r="L7451" t="s">
        <v>13743</v>
      </c>
      <c r="M7451" t="s">
        <v>24</v>
      </c>
      <c r="N7451" t="s">
        <v>47</v>
      </c>
      <c r="O7451" t="s">
        <v>331</v>
      </c>
      <c r="P7451" t="s">
        <v>20</v>
      </c>
      <c r="Q7451" t="s">
        <v>8006</v>
      </c>
    </row>
    <row r="7452" spans="1:17" x14ac:dyDescent="0.25">
      <c r="A7452" t="s">
        <v>13744</v>
      </c>
      <c r="B7452" t="s">
        <v>17</v>
      </c>
      <c r="C7452">
        <v>1</v>
      </c>
      <c r="D7452" t="s">
        <v>18</v>
      </c>
      <c r="E7452" t="s">
        <v>42</v>
      </c>
      <c r="F7452" s="1">
        <v>0.54166666666666663</v>
      </c>
      <c r="G7452" t="s">
        <v>9327</v>
      </c>
      <c r="H7452" t="s">
        <v>8007</v>
      </c>
      <c r="I7452">
        <v>180</v>
      </c>
      <c r="J7452">
        <v>10</v>
      </c>
      <c r="K7452" s="4">
        <v>1.1111110001111099E+44</v>
      </c>
      <c r="L7452" t="s">
        <v>13745</v>
      </c>
      <c r="M7452" t="s">
        <v>24</v>
      </c>
      <c r="N7452" t="s">
        <v>47</v>
      </c>
      <c r="O7452" t="s">
        <v>331</v>
      </c>
      <c r="P7452" t="s">
        <v>20</v>
      </c>
      <c r="Q7452" t="s">
        <v>8008</v>
      </c>
    </row>
    <row r="7453" spans="1:17" x14ac:dyDescent="0.25">
      <c r="A7453" t="s">
        <v>13744</v>
      </c>
      <c r="B7453" t="s">
        <v>179</v>
      </c>
      <c r="C7453">
        <v>1</v>
      </c>
      <c r="D7453" t="s">
        <v>18</v>
      </c>
      <c r="E7453" t="s">
        <v>37</v>
      </c>
      <c r="F7453" s="1">
        <v>0.375</v>
      </c>
      <c r="G7453" t="s">
        <v>10173</v>
      </c>
      <c r="H7453" t="s">
        <v>38</v>
      </c>
      <c r="I7453">
        <v>420</v>
      </c>
      <c r="J7453">
        <v>0</v>
      </c>
      <c r="K7453" s="4">
        <v>1E+43</v>
      </c>
      <c r="L7453" t="s">
        <v>38</v>
      </c>
      <c r="M7453" t="s">
        <v>24</v>
      </c>
      <c r="N7453" t="s">
        <v>47</v>
      </c>
      <c r="O7453" t="s">
        <v>331</v>
      </c>
      <c r="P7453" t="s">
        <v>180</v>
      </c>
      <c r="Q7453" t="s">
        <v>8009</v>
      </c>
    </row>
    <row r="7454" spans="1:17" x14ac:dyDescent="0.25">
      <c r="A7454" t="s">
        <v>13744</v>
      </c>
      <c r="B7454" t="s">
        <v>713</v>
      </c>
      <c r="C7454">
        <v>1</v>
      </c>
      <c r="D7454" t="s">
        <v>18</v>
      </c>
      <c r="E7454" t="s">
        <v>19</v>
      </c>
      <c r="F7454" s="1">
        <v>0.41666666666666669</v>
      </c>
      <c r="G7454" t="s">
        <v>9764</v>
      </c>
      <c r="H7454" t="s">
        <v>38</v>
      </c>
      <c r="I7454">
        <v>300</v>
      </c>
      <c r="J7454">
        <v>0</v>
      </c>
      <c r="K7454" s="4">
        <v>1.0000000000000001E+44</v>
      </c>
      <c r="L7454" t="s">
        <v>38</v>
      </c>
      <c r="M7454" t="s">
        <v>24</v>
      </c>
      <c r="N7454" t="s">
        <v>47</v>
      </c>
      <c r="O7454" t="s">
        <v>331</v>
      </c>
      <c r="P7454" t="s">
        <v>180</v>
      </c>
      <c r="Q7454" t="s">
        <v>8010</v>
      </c>
    </row>
    <row r="7455" spans="1:17" x14ac:dyDescent="0.25">
      <c r="A7455" t="s">
        <v>13744</v>
      </c>
      <c r="B7455" t="s">
        <v>946</v>
      </c>
      <c r="C7455">
        <v>1</v>
      </c>
      <c r="D7455" t="s">
        <v>18</v>
      </c>
      <c r="E7455" t="s">
        <v>42</v>
      </c>
      <c r="F7455" s="1">
        <v>0.375</v>
      </c>
      <c r="G7455" t="s">
        <v>9359</v>
      </c>
      <c r="H7455" t="s">
        <v>38</v>
      </c>
      <c r="I7455">
        <v>420</v>
      </c>
      <c r="J7455">
        <v>0</v>
      </c>
      <c r="K7455" s="4">
        <v>1.0000000000000001E+44</v>
      </c>
      <c r="L7455" t="s">
        <v>38</v>
      </c>
      <c r="M7455" t="s">
        <v>24</v>
      </c>
      <c r="N7455" t="s">
        <v>47</v>
      </c>
      <c r="O7455" t="s">
        <v>331</v>
      </c>
      <c r="P7455" t="s">
        <v>180</v>
      </c>
      <c r="Q7455" t="s">
        <v>8011</v>
      </c>
    </row>
    <row r="7456" spans="1:17" x14ac:dyDescent="0.25">
      <c r="A7456" t="s">
        <v>13744</v>
      </c>
      <c r="B7456" t="s">
        <v>948</v>
      </c>
      <c r="C7456">
        <v>1</v>
      </c>
      <c r="D7456" t="s">
        <v>18</v>
      </c>
      <c r="E7456" t="s">
        <v>42</v>
      </c>
      <c r="F7456" s="1">
        <v>0.375</v>
      </c>
      <c r="G7456" t="s">
        <v>9359</v>
      </c>
      <c r="H7456" t="s">
        <v>38</v>
      </c>
      <c r="I7456">
        <v>420</v>
      </c>
      <c r="J7456">
        <v>0</v>
      </c>
      <c r="K7456" s="4">
        <v>1E+42</v>
      </c>
      <c r="L7456" t="s">
        <v>38</v>
      </c>
      <c r="M7456" t="s">
        <v>24</v>
      </c>
      <c r="N7456" t="s">
        <v>47</v>
      </c>
      <c r="O7456" t="s">
        <v>331</v>
      </c>
      <c r="P7456" t="s">
        <v>180</v>
      </c>
      <c r="Q7456" t="s">
        <v>8012</v>
      </c>
    </row>
    <row r="7457" spans="1:17" x14ac:dyDescent="0.25">
      <c r="A7457" t="s">
        <v>13746</v>
      </c>
      <c r="B7457" t="s">
        <v>17</v>
      </c>
      <c r="C7457">
        <v>1</v>
      </c>
      <c r="D7457" t="s">
        <v>18</v>
      </c>
      <c r="E7457" t="s">
        <v>19</v>
      </c>
      <c r="F7457" s="1">
        <v>0.45833333333333331</v>
      </c>
      <c r="G7457" t="s">
        <v>10743</v>
      </c>
      <c r="H7457" t="s">
        <v>13747</v>
      </c>
      <c r="I7457">
        <v>60</v>
      </c>
      <c r="J7457">
        <v>12</v>
      </c>
      <c r="K7457" s="4">
        <v>1.1111010001111099E+44</v>
      </c>
      <c r="L7457" t="s">
        <v>13748</v>
      </c>
      <c r="M7457" t="s">
        <v>24</v>
      </c>
      <c r="N7457" t="s">
        <v>9286</v>
      </c>
      <c r="O7457" t="s">
        <v>25</v>
      </c>
      <c r="P7457" t="s">
        <v>20</v>
      </c>
      <c r="Q7457" t="s">
        <v>8013</v>
      </c>
    </row>
    <row r="7458" spans="1:17" x14ac:dyDescent="0.25">
      <c r="A7458" t="s">
        <v>13746</v>
      </c>
      <c r="B7458" t="s">
        <v>28</v>
      </c>
      <c r="C7458">
        <v>1</v>
      </c>
      <c r="D7458" t="s">
        <v>18</v>
      </c>
      <c r="E7458" t="s">
        <v>29</v>
      </c>
      <c r="F7458" s="1">
        <v>0.5</v>
      </c>
      <c r="G7458" t="s">
        <v>10743</v>
      </c>
      <c r="H7458" t="s">
        <v>13749</v>
      </c>
      <c r="I7458">
        <v>60</v>
      </c>
      <c r="J7458">
        <v>12</v>
      </c>
      <c r="K7458" s="4">
        <v>1.1111010001111099E+44</v>
      </c>
      <c r="L7458" t="s">
        <v>13748</v>
      </c>
      <c r="M7458" t="s">
        <v>24</v>
      </c>
      <c r="N7458" t="s">
        <v>9286</v>
      </c>
      <c r="O7458" t="s">
        <v>25</v>
      </c>
      <c r="P7458" t="s">
        <v>20</v>
      </c>
      <c r="Q7458" t="s">
        <v>8014</v>
      </c>
    </row>
    <row r="7459" spans="1:17" x14ac:dyDescent="0.25">
      <c r="A7459" t="s">
        <v>13746</v>
      </c>
      <c r="B7459" t="s">
        <v>32</v>
      </c>
      <c r="C7459">
        <v>1</v>
      </c>
      <c r="D7459" t="s">
        <v>18</v>
      </c>
      <c r="E7459" t="s">
        <v>33</v>
      </c>
      <c r="F7459" s="1">
        <v>0.41666666666666669</v>
      </c>
      <c r="G7459" t="s">
        <v>9180</v>
      </c>
      <c r="H7459" t="s">
        <v>13750</v>
      </c>
      <c r="I7459">
        <v>60</v>
      </c>
      <c r="J7459">
        <v>12</v>
      </c>
      <c r="K7459" s="4">
        <v>1.1111110001111099E+44</v>
      </c>
      <c r="L7459" t="s">
        <v>13748</v>
      </c>
      <c r="M7459" t="s">
        <v>24</v>
      </c>
      <c r="N7459" t="s">
        <v>9286</v>
      </c>
      <c r="O7459" t="s">
        <v>25</v>
      </c>
      <c r="P7459" t="s">
        <v>20</v>
      </c>
      <c r="Q7459" t="s">
        <v>8015</v>
      </c>
    </row>
    <row r="7460" spans="1:17" x14ac:dyDescent="0.25">
      <c r="A7460" t="s">
        <v>13746</v>
      </c>
      <c r="B7460" t="s">
        <v>479</v>
      </c>
      <c r="C7460">
        <v>1</v>
      </c>
      <c r="D7460" t="s">
        <v>18</v>
      </c>
      <c r="E7460" t="s">
        <v>42</v>
      </c>
      <c r="F7460" s="1">
        <v>0.45833333333333331</v>
      </c>
      <c r="G7460" t="s">
        <v>9301</v>
      </c>
      <c r="H7460" t="s">
        <v>13751</v>
      </c>
      <c r="I7460">
        <v>60</v>
      </c>
      <c r="J7460">
        <v>12</v>
      </c>
      <c r="K7460" s="4">
        <v>1.1111110001111099E+44</v>
      </c>
      <c r="L7460" t="s">
        <v>13748</v>
      </c>
      <c r="M7460" t="s">
        <v>24</v>
      </c>
      <c r="N7460" t="s">
        <v>9286</v>
      </c>
      <c r="O7460" t="s">
        <v>25</v>
      </c>
      <c r="P7460" t="s">
        <v>20</v>
      </c>
      <c r="Q7460" t="s">
        <v>8016</v>
      </c>
    </row>
    <row r="7461" spans="1:17" x14ac:dyDescent="0.25">
      <c r="A7461" t="s">
        <v>13752</v>
      </c>
      <c r="B7461" t="s">
        <v>17</v>
      </c>
      <c r="C7461">
        <v>1</v>
      </c>
      <c r="D7461" t="s">
        <v>18</v>
      </c>
      <c r="E7461" t="s">
        <v>19</v>
      </c>
      <c r="F7461" s="1">
        <v>0.45833333333333331</v>
      </c>
      <c r="G7461" t="s">
        <v>9202</v>
      </c>
      <c r="H7461" t="s">
        <v>13753</v>
      </c>
      <c r="I7461">
        <v>60</v>
      </c>
      <c r="J7461">
        <v>7</v>
      </c>
      <c r="K7461" s="4">
        <v>1.1111100111111E+24</v>
      </c>
      <c r="L7461" t="s">
        <v>13754</v>
      </c>
      <c r="M7461" t="s">
        <v>24</v>
      </c>
      <c r="N7461" t="s">
        <v>9286</v>
      </c>
      <c r="O7461" t="s">
        <v>66</v>
      </c>
      <c r="P7461" t="s">
        <v>20</v>
      </c>
      <c r="Q7461" t="s">
        <v>8017</v>
      </c>
    </row>
    <row r="7462" spans="1:17" x14ac:dyDescent="0.25">
      <c r="A7462" t="s">
        <v>13752</v>
      </c>
      <c r="B7462" t="s">
        <v>28</v>
      </c>
      <c r="C7462">
        <v>1</v>
      </c>
      <c r="D7462" t="s">
        <v>18</v>
      </c>
      <c r="E7462" t="s">
        <v>29</v>
      </c>
      <c r="F7462" s="1">
        <v>0.54166666666666663</v>
      </c>
      <c r="G7462" t="s">
        <v>9227</v>
      </c>
      <c r="H7462" t="s">
        <v>13755</v>
      </c>
      <c r="I7462">
        <v>60</v>
      </c>
      <c r="J7462">
        <v>7</v>
      </c>
      <c r="K7462" s="4">
        <v>1.1111100111111E+24</v>
      </c>
      <c r="L7462" t="s">
        <v>13754</v>
      </c>
      <c r="M7462" t="s">
        <v>24</v>
      </c>
      <c r="N7462" t="s">
        <v>9286</v>
      </c>
      <c r="O7462" t="s">
        <v>66</v>
      </c>
      <c r="P7462" t="s">
        <v>20</v>
      </c>
      <c r="Q7462" t="s">
        <v>8018</v>
      </c>
    </row>
    <row r="7463" spans="1:17" x14ac:dyDescent="0.25">
      <c r="A7463" t="s">
        <v>13752</v>
      </c>
      <c r="B7463" t="s">
        <v>32</v>
      </c>
      <c r="C7463">
        <v>1</v>
      </c>
      <c r="D7463" t="s">
        <v>18</v>
      </c>
      <c r="E7463" t="s">
        <v>33</v>
      </c>
      <c r="F7463" s="1">
        <v>0.41666666666666669</v>
      </c>
      <c r="G7463" t="s">
        <v>9235</v>
      </c>
      <c r="H7463" t="s">
        <v>13756</v>
      </c>
      <c r="I7463">
        <v>60</v>
      </c>
      <c r="J7463">
        <v>7</v>
      </c>
      <c r="K7463" s="4">
        <v>1.1111100111111E+24</v>
      </c>
      <c r="L7463" t="s">
        <v>13754</v>
      </c>
      <c r="M7463" t="s">
        <v>24</v>
      </c>
      <c r="N7463" t="s">
        <v>9286</v>
      </c>
      <c r="O7463" t="s">
        <v>66</v>
      </c>
      <c r="P7463" t="s">
        <v>20</v>
      </c>
      <c r="Q7463" t="s">
        <v>8019</v>
      </c>
    </row>
    <row r="7464" spans="1:17" x14ac:dyDescent="0.25">
      <c r="A7464" t="s">
        <v>13752</v>
      </c>
      <c r="B7464" t="s">
        <v>479</v>
      </c>
      <c r="C7464">
        <v>1</v>
      </c>
      <c r="D7464" t="s">
        <v>18</v>
      </c>
      <c r="E7464" t="s">
        <v>42</v>
      </c>
      <c r="F7464" s="1">
        <v>0.5</v>
      </c>
      <c r="G7464" t="s">
        <v>9197</v>
      </c>
      <c r="H7464" t="s">
        <v>13757</v>
      </c>
      <c r="I7464">
        <v>60</v>
      </c>
      <c r="J7464">
        <v>7</v>
      </c>
      <c r="K7464" s="4">
        <v>1.1111100111111E+24</v>
      </c>
      <c r="L7464" t="s">
        <v>13754</v>
      </c>
      <c r="M7464" t="s">
        <v>24</v>
      </c>
      <c r="N7464" t="s">
        <v>9286</v>
      </c>
      <c r="O7464" t="s">
        <v>66</v>
      </c>
      <c r="P7464" t="s">
        <v>20</v>
      </c>
      <c r="Q7464" t="s">
        <v>8020</v>
      </c>
    </row>
    <row r="7465" spans="1:17" x14ac:dyDescent="0.25">
      <c r="A7465" t="s">
        <v>13758</v>
      </c>
      <c r="B7465" t="s">
        <v>17</v>
      </c>
      <c r="C7465">
        <v>1</v>
      </c>
      <c r="D7465" t="s">
        <v>18</v>
      </c>
      <c r="E7465" t="s">
        <v>19</v>
      </c>
      <c r="F7465" s="1">
        <v>0.66666666666666663</v>
      </c>
      <c r="G7465" t="s">
        <v>9282</v>
      </c>
      <c r="H7465" t="s">
        <v>4825</v>
      </c>
      <c r="I7465">
        <v>60</v>
      </c>
      <c r="J7465">
        <v>2</v>
      </c>
      <c r="K7465" s="4">
        <v>1.1111010001111099E+44</v>
      </c>
      <c r="L7465" t="s">
        <v>38</v>
      </c>
      <c r="M7465" t="s">
        <v>24</v>
      </c>
      <c r="N7465" t="s">
        <v>9286</v>
      </c>
      <c r="O7465" t="s">
        <v>25</v>
      </c>
      <c r="P7465" t="s">
        <v>20</v>
      </c>
      <c r="Q7465" t="s">
        <v>8021</v>
      </c>
    </row>
    <row r="7466" spans="1:17" x14ac:dyDescent="0.25">
      <c r="A7466" t="s">
        <v>13758</v>
      </c>
      <c r="B7466" t="s">
        <v>28</v>
      </c>
      <c r="C7466">
        <v>1</v>
      </c>
      <c r="D7466" t="s">
        <v>18</v>
      </c>
      <c r="E7466" t="s">
        <v>42</v>
      </c>
      <c r="F7466" s="1">
        <v>0.375</v>
      </c>
      <c r="G7466" t="s">
        <v>9166</v>
      </c>
      <c r="H7466" t="s">
        <v>4825</v>
      </c>
      <c r="I7466">
        <v>60</v>
      </c>
      <c r="J7466">
        <v>2</v>
      </c>
      <c r="K7466" s="4">
        <v>1.1111110001111099E+44</v>
      </c>
      <c r="L7466" t="s">
        <v>38</v>
      </c>
      <c r="M7466" t="s">
        <v>24</v>
      </c>
      <c r="N7466" t="s">
        <v>9286</v>
      </c>
      <c r="O7466" t="s">
        <v>25</v>
      </c>
      <c r="P7466" t="s">
        <v>20</v>
      </c>
      <c r="Q7466" t="s">
        <v>8022</v>
      </c>
    </row>
    <row r="7467" spans="1:17" x14ac:dyDescent="0.25">
      <c r="A7467" t="s">
        <v>13758</v>
      </c>
      <c r="B7467" t="s">
        <v>44</v>
      </c>
      <c r="C7467">
        <v>1</v>
      </c>
      <c r="D7467" t="s">
        <v>18</v>
      </c>
      <c r="E7467" t="s">
        <v>29</v>
      </c>
      <c r="F7467" s="1">
        <v>0.66666666666666663</v>
      </c>
      <c r="G7467" t="s">
        <v>9160</v>
      </c>
      <c r="H7467" t="s">
        <v>4825</v>
      </c>
      <c r="I7467">
        <v>60</v>
      </c>
      <c r="J7467">
        <v>0</v>
      </c>
      <c r="K7467" s="4">
        <v>1.1110100011111E+43</v>
      </c>
      <c r="L7467" t="s">
        <v>38</v>
      </c>
      <c r="M7467" t="s">
        <v>24</v>
      </c>
      <c r="N7467" t="s">
        <v>9286</v>
      </c>
      <c r="O7467" t="s">
        <v>25</v>
      </c>
      <c r="P7467" t="s">
        <v>45</v>
      </c>
      <c r="Q7467" t="s">
        <v>8023</v>
      </c>
    </row>
    <row r="7468" spans="1:17" x14ac:dyDescent="0.25">
      <c r="A7468" t="s">
        <v>13758</v>
      </c>
      <c r="B7468" t="s">
        <v>44</v>
      </c>
      <c r="C7468">
        <v>2</v>
      </c>
      <c r="D7468" t="s">
        <v>18</v>
      </c>
      <c r="E7468" t="s">
        <v>37</v>
      </c>
      <c r="F7468" s="1">
        <v>0.41666666666666669</v>
      </c>
      <c r="G7468" t="s">
        <v>9197</v>
      </c>
      <c r="H7468" t="s">
        <v>4825</v>
      </c>
      <c r="I7468">
        <v>60</v>
      </c>
      <c r="J7468">
        <v>0</v>
      </c>
      <c r="K7468" s="4">
        <v>1.1101100011111E+43</v>
      </c>
      <c r="L7468" t="s">
        <v>38</v>
      </c>
      <c r="M7468" t="s">
        <v>24</v>
      </c>
      <c r="N7468" t="s">
        <v>9286</v>
      </c>
      <c r="O7468" t="s">
        <v>25</v>
      </c>
      <c r="P7468" t="s">
        <v>45</v>
      </c>
      <c r="Q7468" t="s">
        <v>8024</v>
      </c>
    </row>
    <row r="7469" spans="1:17" x14ac:dyDescent="0.25">
      <c r="A7469" t="s">
        <v>13758</v>
      </c>
      <c r="B7469" t="s">
        <v>44</v>
      </c>
      <c r="C7469">
        <v>3</v>
      </c>
      <c r="D7469" t="s">
        <v>18</v>
      </c>
      <c r="E7469" t="s">
        <v>42</v>
      </c>
      <c r="F7469" s="1">
        <v>0.66666666666666663</v>
      </c>
      <c r="G7469" t="s">
        <v>9267</v>
      </c>
      <c r="H7469" t="s">
        <v>4825</v>
      </c>
      <c r="I7469">
        <v>60</v>
      </c>
      <c r="J7469">
        <v>1</v>
      </c>
      <c r="K7469" s="4">
        <v>1.1111100011111E+43</v>
      </c>
      <c r="L7469" t="s">
        <v>38</v>
      </c>
      <c r="M7469" t="s">
        <v>24</v>
      </c>
      <c r="N7469" t="s">
        <v>9286</v>
      </c>
      <c r="O7469" t="s">
        <v>25</v>
      </c>
      <c r="P7469" t="s">
        <v>45</v>
      </c>
      <c r="Q7469" t="s">
        <v>8025</v>
      </c>
    </row>
    <row r="7470" spans="1:17" x14ac:dyDescent="0.25">
      <c r="A7470" t="s">
        <v>13759</v>
      </c>
      <c r="B7470" t="s">
        <v>391</v>
      </c>
      <c r="C7470">
        <v>1</v>
      </c>
      <c r="D7470" t="s">
        <v>18</v>
      </c>
      <c r="E7470" t="s">
        <v>37</v>
      </c>
      <c r="F7470" s="1">
        <v>0.45833333333333331</v>
      </c>
      <c r="G7470" t="s">
        <v>10471</v>
      </c>
      <c r="H7470" t="s">
        <v>38</v>
      </c>
      <c r="I7470">
        <v>60</v>
      </c>
      <c r="J7470">
        <v>3</v>
      </c>
      <c r="K7470" s="4">
        <v>1.11101100011111E+44</v>
      </c>
      <c r="L7470" t="s">
        <v>13760</v>
      </c>
      <c r="M7470" t="s">
        <v>24</v>
      </c>
      <c r="N7470" t="s">
        <v>9286</v>
      </c>
      <c r="O7470" t="s">
        <v>25</v>
      </c>
      <c r="P7470" t="s">
        <v>9372</v>
      </c>
      <c r="Q7470" t="s">
        <v>8026</v>
      </c>
    </row>
    <row r="7471" spans="1:17" x14ac:dyDescent="0.25">
      <c r="A7471" t="s">
        <v>13759</v>
      </c>
      <c r="B7471" t="s">
        <v>17</v>
      </c>
      <c r="C7471">
        <v>1</v>
      </c>
      <c r="D7471" t="s">
        <v>18</v>
      </c>
      <c r="E7471" t="s">
        <v>29</v>
      </c>
      <c r="F7471" s="1">
        <v>0.45833333333333331</v>
      </c>
      <c r="G7471" t="s">
        <v>12232</v>
      </c>
      <c r="H7471" t="s">
        <v>13761</v>
      </c>
      <c r="I7471">
        <v>60</v>
      </c>
      <c r="J7471">
        <v>3</v>
      </c>
      <c r="K7471" s="4">
        <v>1.1111010001111099E+44</v>
      </c>
      <c r="L7471" t="s">
        <v>13760</v>
      </c>
      <c r="M7471" t="s">
        <v>24</v>
      </c>
      <c r="N7471" t="s">
        <v>9286</v>
      </c>
      <c r="O7471" t="s">
        <v>25</v>
      </c>
      <c r="P7471" t="s">
        <v>20</v>
      </c>
      <c r="Q7471" t="s">
        <v>8027</v>
      </c>
    </row>
    <row r="7472" spans="1:17" x14ac:dyDescent="0.25">
      <c r="A7472" t="s">
        <v>13759</v>
      </c>
      <c r="B7472" t="s">
        <v>28</v>
      </c>
      <c r="C7472">
        <v>1</v>
      </c>
      <c r="D7472" t="s">
        <v>18</v>
      </c>
      <c r="E7472" t="s">
        <v>33</v>
      </c>
      <c r="F7472" s="1">
        <v>0.5</v>
      </c>
      <c r="G7472" t="s">
        <v>9311</v>
      </c>
      <c r="H7472" t="s">
        <v>13762</v>
      </c>
      <c r="I7472">
        <v>60</v>
      </c>
      <c r="J7472">
        <v>3</v>
      </c>
      <c r="K7472" s="4">
        <v>1.1111110001111099E+44</v>
      </c>
      <c r="L7472" t="s">
        <v>13760</v>
      </c>
      <c r="M7472" t="s">
        <v>24</v>
      </c>
      <c r="N7472" t="s">
        <v>9286</v>
      </c>
      <c r="O7472" t="s">
        <v>25</v>
      </c>
      <c r="P7472" t="s">
        <v>20</v>
      </c>
      <c r="Q7472" t="s">
        <v>8028</v>
      </c>
    </row>
    <row r="7473" spans="1:17" x14ac:dyDescent="0.25">
      <c r="A7473" t="s">
        <v>13759</v>
      </c>
      <c r="B7473" t="s">
        <v>32</v>
      </c>
      <c r="C7473">
        <v>1</v>
      </c>
      <c r="D7473" t="s">
        <v>18</v>
      </c>
      <c r="E7473" t="s">
        <v>42</v>
      </c>
      <c r="F7473" s="1">
        <v>0.54166666666666663</v>
      </c>
      <c r="G7473" t="s">
        <v>9311</v>
      </c>
      <c r="H7473" t="s">
        <v>13763</v>
      </c>
      <c r="I7473">
        <v>60</v>
      </c>
      <c r="J7473">
        <v>3</v>
      </c>
      <c r="K7473" s="4">
        <v>1.1111110001111099E+44</v>
      </c>
      <c r="L7473" t="s">
        <v>13760</v>
      </c>
      <c r="M7473" t="s">
        <v>24</v>
      </c>
      <c r="N7473" t="s">
        <v>9286</v>
      </c>
      <c r="O7473" t="s">
        <v>25</v>
      </c>
      <c r="P7473" t="s">
        <v>20</v>
      </c>
      <c r="Q7473" t="s">
        <v>8029</v>
      </c>
    </row>
    <row r="7474" spans="1:17" x14ac:dyDescent="0.25">
      <c r="A7474" t="s">
        <v>13764</v>
      </c>
      <c r="B7474" t="s">
        <v>391</v>
      </c>
      <c r="C7474">
        <v>1</v>
      </c>
      <c r="D7474" t="s">
        <v>18</v>
      </c>
      <c r="E7474" t="s">
        <v>37</v>
      </c>
      <c r="F7474" s="1">
        <v>0.5</v>
      </c>
      <c r="G7474" t="s">
        <v>11542</v>
      </c>
      <c r="H7474" t="s">
        <v>38</v>
      </c>
      <c r="I7474">
        <v>60</v>
      </c>
      <c r="J7474">
        <v>2</v>
      </c>
      <c r="K7474" s="4">
        <v>1.1111100111111E+24</v>
      </c>
      <c r="L7474" t="s">
        <v>13765</v>
      </c>
      <c r="M7474" t="s">
        <v>24</v>
      </c>
      <c r="N7474" t="s">
        <v>9286</v>
      </c>
      <c r="O7474" t="s">
        <v>66</v>
      </c>
      <c r="P7474" t="s">
        <v>9372</v>
      </c>
      <c r="Q7474" t="s">
        <v>8030</v>
      </c>
    </row>
    <row r="7475" spans="1:17" x14ac:dyDescent="0.25">
      <c r="A7475" t="s">
        <v>13764</v>
      </c>
      <c r="B7475" t="s">
        <v>17</v>
      </c>
      <c r="C7475">
        <v>1</v>
      </c>
      <c r="D7475" t="s">
        <v>18</v>
      </c>
      <c r="E7475" t="s">
        <v>29</v>
      </c>
      <c r="F7475" s="1">
        <v>0.45833333333333331</v>
      </c>
      <c r="G7475" t="s">
        <v>12232</v>
      </c>
      <c r="H7475" t="s">
        <v>13766</v>
      </c>
      <c r="I7475">
        <v>60</v>
      </c>
      <c r="J7475">
        <v>2</v>
      </c>
      <c r="K7475" s="4">
        <v>1.1111100111111E+24</v>
      </c>
      <c r="L7475" t="s">
        <v>13765</v>
      </c>
      <c r="M7475" t="s">
        <v>24</v>
      </c>
      <c r="N7475" t="s">
        <v>9286</v>
      </c>
      <c r="O7475" t="s">
        <v>66</v>
      </c>
      <c r="P7475" t="s">
        <v>20</v>
      </c>
      <c r="Q7475" t="s">
        <v>8031</v>
      </c>
    </row>
    <row r="7476" spans="1:17" x14ac:dyDescent="0.25">
      <c r="A7476" t="s">
        <v>13764</v>
      </c>
      <c r="B7476" t="s">
        <v>28</v>
      </c>
      <c r="C7476">
        <v>1</v>
      </c>
      <c r="D7476" t="s">
        <v>18</v>
      </c>
      <c r="E7476" t="s">
        <v>33</v>
      </c>
      <c r="F7476" s="1">
        <v>0.54166666666666663</v>
      </c>
      <c r="G7476" t="s">
        <v>9311</v>
      </c>
      <c r="H7476" t="s">
        <v>13767</v>
      </c>
      <c r="I7476">
        <v>60</v>
      </c>
      <c r="J7476">
        <v>2</v>
      </c>
      <c r="K7476" s="4">
        <v>1.1111100111111E+24</v>
      </c>
      <c r="L7476" t="s">
        <v>13765</v>
      </c>
      <c r="M7476" t="s">
        <v>24</v>
      </c>
      <c r="N7476" t="s">
        <v>9286</v>
      </c>
      <c r="O7476" t="s">
        <v>66</v>
      </c>
      <c r="P7476" t="s">
        <v>20</v>
      </c>
      <c r="Q7476" t="s">
        <v>8032</v>
      </c>
    </row>
    <row r="7477" spans="1:17" x14ac:dyDescent="0.25">
      <c r="A7477" t="s">
        <v>13764</v>
      </c>
      <c r="B7477" t="s">
        <v>32</v>
      </c>
      <c r="C7477">
        <v>1</v>
      </c>
      <c r="D7477" t="s">
        <v>18</v>
      </c>
      <c r="E7477" t="s">
        <v>42</v>
      </c>
      <c r="F7477" s="1">
        <v>0.58333333333333337</v>
      </c>
      <c r="G7477" t="s">
        <v>9311</v>
      </c>
      <c r="H7477" t="s">
        <v>13768</v>
      </c>
      <c r="I7477">
        <v>60</v>
      </c>
      <c r="J7477">
        <v>2</v>
      </c>
      <c r="K7477" s="4">
        <v>1.1111100111111E+24</v>
      </c>
      <c r="L7477" t="s">
        <v>13765</v>
      </c>
      <c r="M7477" t="s">
        <v>24</v>
      </c>
      <c r="N7477" t="s">
        <v>9286</v>
      </c>
      <c r="O7477" t="s">
        <v>66</v>
      </c>
      <c r="P7477" t="s">
        <v>20</v>
      </c>
      <c r="Q7477" t="s">
        <v>8033</v>
      </c>
    </row>
    <row r="7478" spans="1:17" x14ac:dyDescent="0.25">
      <c r="A7478" t="s">
        <v>13769</v>
      </c>
      <c r="B7478" t="s">
        <v>17</v>
      </c>
      <c r="C7478">
        <v>1</v>
      </c>
      <c r="D7478" t="s">
        <v>18</v>
      </c>
      <c r="E7478" t="s">
        <v>19</v>
      </c>
      <c r="F7478" s="1">
        <v>0.58333333333333337</v>
      </c>
      <c r="G7478" t="s">
        <v>9174</v>
      </c>
      <c r="H7478" t="s">
        <v>4825</v>
      </c>
      <c r="I7478">
        <v>60</v>
      </c>
      <c r="J7478">
        <v>1</v>
      </c>
      <c r="K7478" s="4">
        <v>1.1111100111111E+24</v>
      </c>
      <c r="L7478" t="s">
        <v>38</v>
      </c>
      <c r="M7478" t="s">
        <v>24</v>
      </c>
      <c r="N7478" t="s">
        <v>9342</v>
      </c>
      <c r="O7478" t="s">
        <v>66</v>
      </c>
      <c r="P7478" t="s">
        <v>20</v>
      </c>
      <c r="Q7478" t="s">
        <v>8034</v>
      </c>
    </row>
    <row r="7479" spans="1:17" x14ac:dyDescent="0.25">
      <c r="A7479" t="s">
        <v>13769</v>
      </c>
      <c r="B7479" t="s">
        <v>28</v>
      </c>
      <c r="C7479">
        <v>1</v>
      </c>
      <c r="D7479" t="s">
        <v>18</v>
      </c>
      <c r="E7479" t="s">
        <v>29</v>
      </c>
      <c r="F7479" s="1">
        <v>0.5</v>
      </c>
      <c r="G7479" t="s">
        <v>9174</v>
      </c>
      <c r="H7479" t="s">
        <v>4825</v>
      </c>
      <c r="I7479">
        <v>60</v>
      </c>
      <c r="J7479">
        <v>1</v>
      </c>
      <c r="K7479" s="4">
        <v>1.1111100111111E+24</v>
      </c>
      <c r="L7479" t="s">
        <v>38</v>
      </c>
      <c r="M7479" t="s">
        <v>24</v>
      </c>
      <c r="N7479" t="s">
        <v>9342</v>
      </c>
      <c r="O7479" t="s">
        <v>66</v>
      </c>
      <c r="P7479" t="s">
        <v>20</v>
      </c>
      <c r="Q7479" t="s">
        <v>8035</v>
      </c>
    </row>
    <row r="7480" spans="1:17" x14ac:dyDescent="0.25">
      <c r="A7480" t="s">
        <v>13769</v>
      </c>
      <c r="B7480" t="s">
        <v>44</v>
      </c>
      <c r="C7480">
        <v>1</v>
      </c>
      <c r="D7480" t="s">
        <v>18</v>
      </c>
      <c r="E7480" t="s">
        <v>33</v>
      </c>
      <c r="F7480" s="1">
        <v>0.45833333333333331</v>
      </c>
      <c r="G7480" t="s">
        <v>9247</v>
      </c>
      <c r="H7480" t="s">
        <v>4825</v>
      </c>
      <c r="I7480">
        <v>60</v>
      </c>
      <c r="J7480">
        <v>1</v>
      </c>
      <c r="K7480" s="4">
        <v>1.1111100111111E+24</v>
      </c>
      <c r="L7480" t="s">
        <v>38</v>
      </c>
      <c r="M7480" t="s">
        <v>24</v>
      </c>
      <c r="N7480" t="s">
        <v>9342</v>
      </c>
      <c r="O7480" t="s">
        <v>66</v>
      </c>
      <c r="P7480" t="s">
        <v>45</v>
      </c>
      <c r="Q7480" t="s">
        <v>8036</v>
      </c>
    </row>
    <row r="7481" spans="1:17" x14ac:dyDescent="0.25">
      <c r="A7481" t="s">
        <v>13769</v>
      </c>
      <c r="B7481" t="s">
        <v>44</v>
      </c>
      <c r="C7481">
        <v>2</v>
      </c>
      <c r="D7481" t="s">
        <v>18</v>
      </c>
      <c r="E7481" t="s">
        <v>37</v>
      </c>
      <c r="F7481" s="1">
        <v>0.54166666666666663</v>
      </c>
      <c r="G7481" t="s">
        <v>9166</v>
      </c>
      <c r="H7481" t="s">
        <v>4825</v>
      </c>
      <c r="I7481">
        <v>60</v>
      </c>
      <c r="J7481">
        <v>0</v>
      </c>
      <c r="K7481" s="4">
        <v>1.1111100111111E+24</v>
      </c>
      <c r="L7481" t="s">
        <v>38</v>
      </c>
      <c r="M7481" t="s">
        <v>24</v>
      </c>
      <c r="N7481" t="s">
        <v>9342</v>
      </c>
      <c r="O7481" t="s">
        <v>66</v>
      </c>
      <c r="P7481" t="s">
        <v>45</v>
      </c>
      <c r="Q7481" t="s">
        <v>8037</v>
      </c>
    </row>
    <row r="7482" spans="1:17" x14ac:dyDescent="0.25">
      <c r="A7482" t="s">
        <v>13770</v>
      </c>
      <c r="B7482" t="s">
        <v>17</v>
      </c>
      <c r="C7482">
        <v>1</v>
      </c>
      <c r="D7482" t="s">
        <v>18</v>
      </c>
      <c r="E7482" t="s">
        <v>19</v>
      </c>
      <c r="F7482" s="1">
        <v>0.66666666666666663</v>
      </c>
      <c r="G7482" t="s">
        <v>9282</v>
      </c>
      <c r="H7482" t="s">
        <v>4825</v>
      </c>
      <c r="I7482">
        <v>60</v>
      </c>
      <c r="J7482">
        <v>1</v>
      </c>
      <c r="K7482" s="4">
        <v>1.1111010001111099E+44</v>
      </c>
      <c r="L7482" t="s">
        <v>38</v>
      </c>
      <c r="M7482" t="s">
        <v>24</v>
      </c>
      <c r="N7482" t="s">
        <v>9286</v>
      </c>
      <c r="O7482" t="s">
        <v>25</v>
      </c>
      <c r="P7482" t="s">
        <v>20</v>
      </c>
      <c r="Q7482" t="s">
        <v>8038</v>
      </c>
    </row>
    <row r="7483" spans="1:17" x14ac:dyDescent="0.25">
      <c r="A7483" t="s">
        <v>13770</v>
      </c>
      <c r="B7483" t="s">
        <v>28</v>
      </c>
      <c r="C7483">
        <v>1</v>
      </c>
      <c r="D7483" t="s">
        <v>18</v>
      </c>
      <c r="E7483" t="s">
        <v>42</v>
      </c>
      <c r="F7483" s="1">
        <v>0.375</v>
      </c>
      <c r="G7483" t="s">
        <v>9166</v>
      </c>
      <c r="H7483" t="s">
        <v>4825</v>
      </c>
      <c r="I7483">
        <v>60</v>
      </c>
      <c r="J7483">
        <v>1</v>
      </c>
      <c r="K7483" s="4">
        <v>1.1111110001111099E+44</v>
      </c>
      <c r="L7483" t="s">
        <v>38</v>
      </c>
      <c r="M7483" t="s">
        <v>24</v>
      </c>
      <c r="N7483" t="s">
        <v>9286</v>
      </c>
      <c r="O7483" t="s">
        <v>25</v>
      </c>
      <c r="P7483" t="s">
        <v>20</v>
      </c>
      <c r="Q7483" t="s">
        <v>8039</v>
      </c>
    </row>
    <row r="7484" spans="1:17" x14ac:dyDescent="0.25">
      <c r="A7484" t="s">
        <v>13770</v>
      </c>
      <c r="B7484" t="s">
        <v>44</v>
      </c>
      <c r="C7484">
        <v>1</v>
      </c>
      <c r="D7484" t="s">
        <v>18</v>
      </c>
      <c r="E7484" t="s">
        <v>42</v>
      </c>
      <c r="F7484" s="1">
        <v>0.41666666666666669</v>
      </c>
      <c r="G7484" t="s">
        <v>10743</v>
      </c>
      <c r="H7484" t="s">
        <v>4825</v>
      </c>
      <c r="I7484">
        <v>60</v>
      </c>
      <c r="J7484">
        <v>1</v>
      </c>
      <c r="K7484" s="4">
        <v>1.1111100011111E+43</v>
      </c>
      <c r="L7484" t="s">
        <v>38</v>
      </c>
      <c r="M7484" t="s">
        <v>24</v>
      </c>
      <c r="N7484" t="s">
        <v>9286</v>
      </c>
      <c r="O7484" t="s">
        <v>25</v>
      </c>
      <c r="P7484" t="s">
        <v>45</v>
      </c>
      <c r="Q7484" t="s">
        <v>8040</v>
      </c>
    </row>
    <row r="7485" spans="1:17" x14ac:dyDescent="0.25">
      <c r="A7485" t="s">
        <v>13771</v>
      </c>
      <c r="B7485" t="s">
        <v>391</v>
      </c>
      <c r="C7485">
        <v>1</v>
      </c>
      <c r="D7485" t="s">
        <v>18</v>
      </c>
      <c r="E7485" t="s">
        <v>33</v>
      </c>
      <c r="F7485" s="1">
        <v>0.45833333333333331</v>
      </c>
      <c r="G7485" t="s">
        <v>10471</v>
      </c>
      <c r="H7485" t="s">
        <v>38</v>
      </c>
      <c r="I7485">
        <v>60</v>
      </c>
      <c r="J7485">
        <v>2</v>
      </c>
      <c r="K7485" s="4">
        <v>1.1111110001111099E+44</v>
      </c>
      <c r="L7485" t="s">
        <v>13772</v>
      </c>
      <c r="M7485" t="s">
        <v>24</v>
      </c>
      <c r="N7485" t="s">
        <v>9286</v>
      </c>
      <c r="O7485" t="s">
        <v>25</v>
      </c>
      <c r="P7485" t="s">
        <v>9372</v>
      </c>
      <c r="Q7485" t="s">
        <v>8041</v>
      </c>
    </row>
    <row r="7486" spans="1:17" x14ac:dyDescent="0.25">
      <c r="A7486" t="s">
        <v>13771</v>
      </c>
      <c r="B7486" t="s">
        <v>17</v>
      </c>
      <c r="C7486">
        <v>1</v>
      </c>
      <c r="D7486" t="s">
        <v>18</v>
      </c>
      <c r="E7486" t="s">
        <v>19</v>
      </c>
      <c r="F7486" s="1">
        <v>0.45833333333333331</v>
      </c>
      <c r="G7486" t="s">
        <v>10062</v>
      </c>
      <c r="H7486" t="s">
        <v>1166</v>
      </c>
      <c r="I7486">
        <v>60</v>
      </c>
      <c r="J7486">
        <v>2</v>
      </c>
      <c r="K7486" s="4">
        <v>1.1111010001111099E+44</v>
      </c>
      <c r="L7486" t="s">
        <v>13772</v>
      </c>
      <c r="M7486" t="s">
        <v>24</v>
      </c>
      <c r="N7486" t="s">
        <v>9286</v>
      </c>
      <c r="O7486" t="s">
        <v>25</v>
      </c>
      <c r="P7486" t="s">
        <v>20</v>
      </c>
      <c r="Q7486" t="s">
        <v>8042</v>
      </c>
    </row>
    <row r="7487" spans="1:17" x14ac:dyDescent="0.25">
      <c r="A7487" t="s">
        <v>13771</v>
      </c>
      <c r="B7487" t="s">
        <v>28</v>
      </c>
      <c r="C7487">
        <v>1</v>
      </c>
      <c r="D7487" t="s">
        <v>18</v>
      </c>
      <c r="E7487" t="s">
        <v>29</v>
      </c>
      <c r="F7487" s="1">
        <v>0.5</v>
      </c>
      <c r="G7487" t="s">
        <v>10062</v>
      </c>
      <c r="H7487" t="s">
        <v>1166</v>
      </c>
      <c r="I7487">
        <v>60</v>
      </c>
      <c r="J7487">
        <v>2</v>
      </c>
      <c r="K7487" s="4">
        <v>1.1111010001111099E+44</v>
      </c>
      <c r="L7487" t="s">
        <v>13772</v>
      </c>
      <c r="M7487" t="s">
        <v>24</v>
      </c>
      <c r="N7487" t="s">
        <v>9286</v>
      </c>
      <c r="O7487" t="s">
        <v>25</v>
      </c>
      <c r="P7487" t="s">
        <v>20</v>
      </c>
      <c r="Q7487" t="s">
        <v>8043</v>
      </c>
    </row>
    <row r="7488" spans="1:17" x14ac:dyDescent="0.25">
      <c r="A7488" t="s">
        <v>13771</v>
      </c>
      <c r="B7488" t="s">
        <v>32</v>
      </c>
      <c r="C7488">
        <v>1</v>
      </c>
      <c r="D7488" t="s">
        <v>18</v>
      </c>
      <c r="E7488" t="s">
        <v>37</v>
      </c>
      <c r="F7488" s="1">
        <v>0.58333333333333337</v>
      </c>
      <c r="G7488" t="s">
        <v>10062</v>
      </c>
      <c r="H7488" t="s">
        <v>1166</v>
      </c>
      <c r="I7488">
        <v>60</v>
      </c>
      <c r="J7488">
        <v>2</v>
      </c>
      <c r="K7488" s="4">
        <v>1.11101100011111E+44</v>
      </c>
      <c r="L7488" t="s">
        <v>13772</v>
      </c>
      <c r="M7488" t="s">
        <v>24</v>
      </c>
      <c r="N7488" t="s">
        <v>9286</v>
      </c>
      <c r="O7488" t="s">
        <v>25</v>
      </c>
      <c r="P7488" t="s">
        <v>20</v>
      </c>
      <c r="Q7488" t="s">
        <v>8044</v>
      </c>
    </row>
    <row r="7489" spans="1:17" x14ac:dyDescent="0.25">
      <c r="A7489" t="s">
        <v>13773</v>
      </c>
      <c r="B7489" t="s">
        <v>391</v>
      </c>
      <c r="C7489">
        <v>1</v>
      </c>
      <c r="D7489" t="s">
        <v>18</v>
      </c>
      <c r="E7489" t="s">
        <v>37</v>
      </c>
      <c r="F7489" s="1">
        <v>0.45833333333333331</v>
      </c>
      <c r="G7489" t="s">
        <v>10471</v>
      </c>
      <c r="H7489" t="s">
        <v>38</v>
      </c>
      <c r="I7489">
        <v>60</v>
      </c>
      <c r="J7489">
        <v>1</v>
      </c>
      <c r="K7489" s="4">
        <v>1.1111100111111E+24</v>
      </c>
      <c r="L7489" t="s">
        <v>13774</v>
      </c>
      <c r="M7489" t="s">
        <v>24</v>
      </c>
      <c r="N7489" t="s">
        <v>9286</v>
      </c>
      <c r="O7489" t="s">
        <v>66</v>
      </c>
      <c r="P7489" t="s">
        <v>9372</v>
      </c>
      <c r="Q7489" t="s">
        <v>8045</v>
      </c>
    </row>
    <row r="7490" spans="1:17" x14ac:dyDescent="0.25">
      <c r="A7490" t="s">
        <v>13773</v>
      </c>
      <c r="B7490" t="s">
        <v>17</v>
      </c>
      <c r="C7490">
        <v>1</v>
      </c>
      <c r="D7490" t="s">
        <v>18</v>
      </c>
      <c r="E7490" t="s">
        <v>29</v>
      </c>
      <c r="F7490" s="1">
        <v>0.41666666666666669</v>
      </c>
      <c r="G7490" t="s">
        <v>9311</v>
      </c>
      <c r="H7490" t="s">
        <v>4825</v>
      </c>
      <c r="I7490">
        <v>60</v>
      </c>
      <c r="J7490">
        <v>1</v>
      </c>
      <c r="K7490" s="4">
        <v>1.1111100111111E+24</v>
      </c>
      <c r="L7490" t="s">
        <v>13774</v>
      </c>
      <c r="M7490" t="s">
        <v>24</v>
      </c>
      <c r="N7490" t="s">
        <v>9286</v>
      </c>
      <c r="O7490" t="s">
        <v>66</v>
      </c>
      <c r="P7490" t="s">
        <v>20</v>
      </c>
      <c r="Q7490" t="s">
        <v>8046</v>
      </c>
    </row>
    <row r="7491" spans="1:17" x14ac:dyDescent="0.25">
      <c r="A7491" t="s">
        <v>13773</v>
      </c>
      <c r="B7491" t="s">
        <v>28</v>
      </c>
      <c r="C7491">
        <v>1</v>
      </c>
      <c r="D7491" t="s">
        <v>18</v>
      </c>
      <c r="E7491" t="s">
        <v>42</v>
      </c>
      <c r="F7491" s="1">
        <v>0.41666666666666669</v>
      </c>
      <c r="G7491" t="s">
        <v>9311</v>
      </c>
      <c r="H7491" t="s">
        <v>4825</v>
      </c>
      <c r="I7491">
        <v>60</v>
      </c>
      <c r="J7491">
        <v>1</v>
      </c>
      <c r="K7491" s="4">
        <v>1.1111100111111E+24</v>
      </c>
      <c r="L7491" t="s">
        <v>13774</v>
      </c>
      <c r="M7491" t="s">
        <v>24</v>
      </c>
      <c r="N7491" t="s">
        <v>9286</v>
      </c>
      <c r="O7491" t="s">
        <v>66</v>
      </c>
      <c r="P7491" t="s">
        <v>20</v>
      </c>
      <c r="Q7491" t="s">
        <v>8047</v>
      </c>
    </row>
    <row r="7492" spans="1:17" x14ac:dyDescent="0.25">
      <c r="A7492" t="s">
        <v>13773</v>
      </c>
      <c r="B7492" t="s">
        <v>32</v>
      </c>
      <c r="C7492">
        <v>1</v>
      </c>
      <c r="D7492" t="s">
        <v>18</v>
      </c>
      <c r="E7492" t="s">
        <v>37</v>
      </c>
      <c r="F7492" s="1">
        <v>0.41666666666666669</v>
      </c>
      <c r="G7492" t="s">
        <v>10068</v>
      </c>
      <c r="H7492" t="s">
        <v>4825</v>
      </c>
      <c r="I7492">
        <v>60</v>
      </c>
      <c r="J7492">
        <v>1</v>
      </c>
      <c r="K7492" s="4">
        <v>1.1111100111111E+24</v>
      </c>
      <c r="L7492" t="s">
        <v>13774</v>
      </c>
      <c r="M7492" t="s">
        <v>24</v>
      </c>
      <c r="N7492" t="s">
        <v>9286</v>
      </c>
      <c r="O7492" t="s">
        <v>66</v>
      </c>
      <c r="P7492" t="s">
        <v>20</v>
      </c>
      <c r="Q7492" t="s">
        <v>8048</v>
      </c>
    </row>
    <row r="7493" spans="1:17" x14ac:dyDescent="0.25">
      <c r="A7493" t="s">
        <v>13775</v>
      </c>
      <c r="B7493" t="s">
        <v>17</v>
      </c>
      <c r="C7493">
        <v>1</v>
      </c>
      <c r="D7493" t="s">
        <v>18</v>
      </c>
      <c r="E7493" t="s">
        <v>19</v>
      </c>
      <c r="F7493" s="1">
        <v>0.58333333333333337</v>
      </c>
      <c r="G7493" t="s">
        <v>9174</v>
      </c>
      <c r="H7493" t="s">
        <v>4825</v>
      </c>
      <c r="I7493">
        <v>60</v>
      </c>
      <c r="J7493">
        <v>1</v>
      </c>
      <c r="K7493" s="4">
        <v>1.1111100111111E+24</v>
      </c>
      <c r="L7493" t="s">
        <v>38</v>
      </c>
      <c r="M7493" t="s">
        <v>24</v>
      </c>
      <c r="N7493" t="s">
        <v>9342</v>
      </c>
      <c r="O7493" t="s">
        <v>66</v>
      </c>
      <c r="P7493" t="s">
        <v>20</v>
      </c>
      <c r="Q7493" t="s">
        <v>8049</v>
      </c>
    </row>
    <row r="7494" spans="1:17" x14ac:dyDescent="0.25">
      <c r="A7494" t="s">
        <v>13775</v>
      </c>
      <c r="B7494" t="s">
        <v>28</v>
      </c>
      <c r="C7494">
        <v>1</v>
      </c>
      <c r="D7494" t="s">
        <v>18</v>
      </c>
      <c r="E7494" t="s">
        <v>29</v>
      </c>
      <c r="F7494" s="1">
        <v>0.5</v>
      </c>
      <c r="G7494" t="s">
        <v>9174</v>
      </c>
      <c r="H7494" t="s">
        <v>4825</v>
      </c>
      <c r="I7494">
        <v>60</v>
      </c>
      <c r="J7494">
        <v>1</v>
      </c>
      <c r="K7494" s="4">
        <v>1.1111100111111E+24</v>
      </c>
      <c r="L7494" t="s">
        <v>38</v>
      </c>
      <c r="M7494" t="s">
        <v>24</v>
      </c>
      <c r="N7494" t="s">
        <v>9342</v>
      </c>
      <c r="O7494" t="s">
        <v>66</v>
      </c>
      <c r="P7494" t="s">
        <v>20</v>
      </c>
      <c r="Q7494" t="s">
        <v>8050</v>
      </c>
    </row>
    <row r="7495" spans="1:17" x14ac:dyDescent="0.25">
      <c r="A7495" t="s">
        <v>13775</v>
      </c>
      <c r="B7495" t="s">
        <v>44</v>
      </c>
      <c r="C7495">
        <v>1</v>
      </c>
      <c r="D7495" t="s">
        <v>18</v>
      </c>
      <c r="E7495" t="s">
        <v>42</v>
      </c>
      <c r="F7495" s="1">
        <v>0.54166666666666663</v>
      </c>
      <c r="G7495" t="s">
        <v>9186</v>
      </c>
      <c r="H7495" t="s">
        <v>4825</v>
      </c>
      <c r="I7495">
        <v>60</v>
      </c>
      <c r="J7495">
        <v>1</v>
      </c>
      <c r="K7495" s="4">
        <v>1.111100111111E+23</v>
      </c>
      <c r="L7495" t="s">
        <v>38</v>
      </c>
      <c r="M7495" t="s">
        <v>24</v>
      </c>
      <c r="N7495" t="s">
        <v>9342</v>
      </c>
      <c r="O7495" t="s">
        <v>66</v>
      </c>
      <c r="P7495" t="s">
        <v>45</v>
      </c>
      <c r="Q7495" t="s">
        <v>8051</v>
      </c>
    </row>
    <row r="7496" spans="1:17" x14ac:dyDescent="0.25">
      <c r="A7496" t="s">
        <v>13776</v>
      </c>
      <c r="B7496" t="s">
        <v>17</v>
      </c>
      <c r="C7496">
        <v>1</v>
      </c>
      <c r="D7496" t="s">
        <v>18</v>
      </c>
      <c r="E7496" t="s">
        <v>19</v>
      </c>
      <c r="F7496" s="1">
        <v>0.58333333333333337</v>
      </c>
      <c r="G7496" t="s">
        <v>9282</v>
      </c>
      <c r="H7496" t="s">
        <v>12864</v>
      </c>
      <c r="I7496">
        <v>60</v>
      </c>
      <c r="J7496">
        <v>29</v>
      </c>
      <c r="K7496" s="4">
        <v>1.1111100111111E+24</v>
      </c>
      <c r="L7496" t="s">
        <v>12865</v>
      </c>
      <c r="M7496" t="s">
        <v>24</v>
      </c>
      <c r="N7496" t="s">
        <v>10040</v>
      </c>
      <c r="O7496" t="s">
        <v>66</v>
      </c>
      <c r="P7496" t="s">
        <v>20</v>
      </c>
      <c r="Q7496" t="s">
        <v>8052</v>
      </c>
    </row>
    <row r="7497" spans="1:17" x14ac:dyDescent="0.25">
      <c r="A7497" t="s">
        <v>13776</v>
      </c>
      <c r="B7497" t="s">
        <v>28</v>
      </c>
      <c r="C7497">
        <v>1</v>
      </c>
      <c r="D7497" t="s">
        <v>18</v>
      </c>
      <c r="E7497" t="s">
        <v>37</v>
      </c>
      <c r="F7497" s="1">
        <v>0.41666666666666669</v>
      </c>
      <c r="G7497" t="s">
        <v>9282</v>
      </c>
      <c r="H7497" t="s">
        <v>13777</v>
      </c>
      <c r="I7497">
        <v>60</v>
      </c>
      <c r="J7497">
        <v>29</v>
      </c>
      <c r="K7497" s="4">
        <v>1.1111100111111E+24</v>
      </c>
      <c r="L7497" t="s">
        <v>12865</v>
      </c>
      <c r="M7497" t="s">
        <v>24</v>
      </c>
      <c r="N7497" t="s">
        <v>10040</v>
      </c>
      <c r="O7497" t="s">
        <v>66</v>
      </c>
      <c r="P7497" t="s">
        <v>20</v>
      </c>
      <c r="Q7497" t="s">
        <v>8053</v>
      </c>
    </row>
    <row r="7498" spans="1:17" x14ac:dyDescent="0.25">
      <c r="A7498" t="s">
        <v>13776</v>
      </c>
      <c r="B7498" t="s">
        <v>44</v>
      </c>
      <c r="C7498">
        <v>1</v>
      </c>
      <c r="D7498" t="s">
        <v>18</v>
      </c>
      <c r="E7498" t="s">
        <v>29</v>
      </c>
      <c r="F7498" s="1">
        <v>0.625</v>
      </c>
      <c r="G7498" t="s">
        <v>9159</v>
      </c>
      <c r="H7498" t="s">
        <v>12867</v>
      </c>
      <c r="I7498">
        <v>60</v>
      </c>
      <c r="J7498">
        <v>13</v>
      </c>
      <c r="K7498" s="4">
        <v>1.111100111111E+23</v>
      </c>
      <c r="L7498" t="s">
        <v>12865</v>
      </c>
      <c r="M7498" t="s">
        <v>24</v>
      </c>
      <c r="N7498" t="s">
        <v>10040</v>
      </c>
      <c r="O7498" t="s">
        <v>66</v>
      </c>
      <c r="P7498" t="s">
        <v>45</v>
      </c>
      <c r="Q7498" t="s">
        <v>8054</v>
      </c>
    </row>
    <row r="7499" spans="1:17" x14ac:dyDescent="0.25">
      <c r="A7499" t="s">
        <v>13776</v>
      </c>
      <c r="B7499" t="s">
        <v>44</v>
      </c>
      <c r="C7499">
        <v>2</v>
      </c>
      <c r="D7499" t="s">
        <v>18</v>
      </c>
      <c r="E7499" t="s">
        <v>37</v>
      </c>
      <c r="F7499" s="1">
        <v>0.45833333333333331</v>
      </c>
      <c r="G7499" t="s">
        <v>9226</v>
      </c>
      <c r="H7499" t="s">
        <v>12868</v>
      </c>
      <c r="I7499">
        <v>60</v>
      </c>
      <c r="J7499">
        <v>14</v>
      </c>
      <c r="K7499" s="4">
        <v>1.111100111111E+23</v>
      </c>
      <c r="L7499" t="s">
        <v>38</v>
      </c>
      <c r="M7499" t="s">
        <v>24</v>
      </c>
      <c r="N7499" t="s">
        <v>10040</v>
      </c>
      <c r="O7499" t="s">
        <v>66</v>
      </c>
      <c r="P7499" t="s">
        <v>45</v>
      </c>
      <c r="Q7499" t="s">
        <v>8055</v>
      </c>
    </row>
    <row r="7500" spans="1:17" x14ac:dyDescent="0.25">
      <c r="A7500" t="s">
        <v>13778</v>
      </c>
      <c r="B7500" t="s">
        <v>17</v>
      </c>
      <c r="C7500">
        <v>1</v>
      </c>
      <c r="D7500" t="s">
        <v>18</v>
      </c>
      <c r="E7500" t="s">
        <v>29</v>
      </c>
      <c r="F7500" s="1">
        <v>0.375</v>
      </c>
      <c r="G7500" t="s">
        <v>38</v>
      </c>
      <c r="H7500" t="s">
        <v>38</v>
      </c>
      <c r="I7500">
        <v>360</v>
      </c>
      <c r="J7500">
        <v>6</v>
      </c>
      <c r="K7500" s="4">
        <v>1.1111010001111099E+44</v>
      </c>
      <c r="L7500" t="s">
        <v>8056</v>
      </c>
      <c r="N7500" t="s">
        <v>9342</v>
      </c>
      <c r="O7500" t="s">
        <v>331</v>
      </c>
      <c r="P7500" t="s">
        <v>20</v>
      </c>
      <c r="Q7500" t="s">
        <v>8057</v>
      </c>
    </row>
    <row r="7501" spans="1:17" x14ac:dyDescent="0.25">
      <c r="A7501" t="s">
        <v>13779</v>
      </c>
      <c r="B7501" t="s">
        <v>17</v>
      </c>
      <c r="C7501">
        <v>1</v>
      </c>
      <c r="D7501" t="s">
        <v>18</v>
      </c>
      <c r="E7501" t="s">
        <v>19</v>
      </c>
      <c r="F7501" s="1">
        <v>0.5</v>
      </c>
      <c r="G7501" t="s">
        <v>38</v>
      </c>
      <c r="H7501" t="s">
        <v>38</v>
      </c>
      <c r="I7501">
        <v>180</v>
      </c>
      <c r="J7501">
        <v>8</v>
      </c>
      <c r="K7501" s="4">
        <v>1.1111010001111099E+44</v>
      </c>
      <c r="L7501" t="s">
        <v>8056</v>
      </c>
      <c r="N7501" t="s">
        <v>9342</v>
      </c>
      <c r="O7501" t="s">
        <v>331</v>
      </c>
      <c r="P7501" t="s">
        <v>20</v>
      </c>
      <c r="Q7501" t="s">
        <v>8058</v>
      </c>
    </row>
    <row r="7502" spans="1:17" x14ac:dyDescent="0.25">
      <c r="A7502" t="s">
        <v>13779</v>
      </c>
      <c r="B7502" t="s">
        <v>28</v>
      </c>
      <c r="C7502">
        <v>1</v>
      </c>
      <c r="D7502" t="s">
        <v>18</v>
      </c>
      <c r="E7502" t="s">
        <v>33</v>
      </c>
      <c r="F7502" s="1">
        <v>0.375</v>
      </c>
      <c r="G7502" t="s">
        <v>38</v>
      </c>
      <c r="H7502" t="s">
        <v>38</v>
      </c>
      <c r="I7502">
        <v>240</v>
      </c>
      <c r="J7502">
        <v>8</v>
      </c>
      <c r="K7502" s="4">
        <v>1.1111110001111099E+44</v>
      </c>
      <c r="L7502" t="s">
        <v>8056</v>
      </c>
      <c r="N7502" t="s">
        <v>9342</v>
      </c>
      <c r="O7502" t="s">
        <v>331</v>
      </c>
      <c r="P7502" t="s">
        <v>20</v>
      </c>
      <c r="Q7502" t="s">
        <v>8059</v>
      </c>
    </row>
    <row r="7503" spans="1:17" x14ac:dyDescent="0.25">
      <c r="A7503" t="s">
        <v>13780</v>
      </c>
      <c r="B7503" t="s">
        <v>17</v>
      </c>
      <c r="C7503">
        <v>1</v>
      </c>
      <c r="D7503" t="s">
        <v>18</v>
      </c>
      <c r="E7503" t="s">
        <v>42</v>
      </c>
      <c r="F7503" s="1">
        <v>0.375</v>
      </c>
      <c r="G7503" t="s">
        <v>38</v>
      </c>
      <c r="H7503" t="s">
        <v>38</v>
      </c>
      <c r="I7503">
        <v>240</v>
      </c>
      <c r="J7503">
        <v>5</v>
      </c>
      <c r="K7503" s="4">
        <v>1.1111110001111099E+44</v>
      </c>
      <c r="L7503" t="s">
        <v>8056</v>
      </c>
      <c r="N7503" t="s">
        <v>9342</v>
      </c>
      <c r="O7503" t="s">
        <v>331</v>
      </c>
      <c r="P7503" t="s">
        <v>20</v>
      </c>
      <c r="Q7503" t="s">
        <v>8060</v>
      </c>
    </row>
    <row r="7504" spans="1:17" x14ac:dyDescent="0.25">
      <c r="A7504" t="s">
        <v>13780</v>
      </c>
      <c r="B7504" t="s">
        <v>28</v>
      </c>
      <c r="C7504">
        <v>1</v>
      </c>
      <c r="D7504" t="s">
        <v>18</v>
      </c>
      <c r="E7504" t="s">
        <v>37</v>
      </c>
      <c r="F7504" s="1">
        <v>0.375</v>
      </c>
      <c r="G7504" t="s">
        <v>38</v>
      </c>
      <c r="H7504" t="s">
        <v>38</v>
      </c>
      <c r="I7504">
        <v>240</v>
      </c>
      <c r="J7504">
        <v>5</v>
      </c>
      <c r="K7504" s="4">
        <v>1.11101100011111E+44</v>
      </c>
      <c r="L7504" t="s">
        <v>8056</v>
      </c>
      <c r="N7504" t="s">
        <v>9342</v>
      </c>
      <c r="O7504" t="s">
        <v>331</v>
      </c>
      <c r="P7504" t="s">
        <v>20</v>
      </c>
      <c r="Q7504" t="s">
        <v>8061</v>
      </c>
    </row>
    <row r="7505" spans="1:17" x14ac:dyDescent="0.25">
      <c r="A7505" t="s">
        <v>13781</v>
      </c>
      <c r="B7505" t="s">
        <v>17</v>
      </c>
      <c r="C7505">
        <v>1</v>
      </c>
      <c r="D7505" t="s">
        <v>18</v>
      </c>
      <c r="E7505" t="s">
        <v>42</v>
      </c>
      <c r="F7505" s="1">
        <v>0.54166666666666663</v>
      </c>
      <c r="G7505" t="s">
        <v>38</v>
      </c>
      <c r="H7505" t="s">
        <v>38</v>
      </c>
      <c r="I7505">
        <v>120</v>
      </c>
      <c r="J7505">
        <v>2</v>
      </c>
      <c r="K7505" s="4">
        <v>1.1111110001111099E+44</v>
      </c>
      <c r="L7505" t="s">
        <v>8056</v>
      </c>
      <c r="N7505" t="s">
        <v>9342</v>
      </c>
      <c r="O7505" t="s">
        <v>331</v>
      </c>
      <c r="P7505" t="s">
        <v>20</v>
      </c>
      <c r="Q7505" t="s">
        <v>8062</v>
      </c>
    </row>
    <row r="7506" spans="1:17" x14ac:dyDescent="0.25">
      <c r="A7506" t="s">
        <v>13782</v>
      </c>
      <c r="B7506" t="s">
        <v>17</v>
      </c>
      <c r="C7506">
        <v>1</v>
      </c>
      <c r="D7506" t="s">
        <v>18</v>
      </c>
      <c r="E7506" t="s">
        <v>42</v>
      </c>
      <c r="F7506" s="1">
        <v>0.54166666666666663</v>
      </c>
      <c r="G7506" t="s">
        <v>38</v>
      </c>
      <c r="H7506" t="s">
        <v>38</v>
      </c>
      <c r="I7506">
        <v>120</v>
      </c>
      <c r="J7506">
        <v>2</v>
      </c>
      <c r="K7506" s="4">
        <v>1.1111110001111099E+44</v>
      </c>
      <c r="L7506" t="s">
        <v>10464</v>
      </c>
      <c r="N7506" t="s">
        <v>9342</v>
      </c>
      <c r="O7506" t="s">
        <v>331</v>
      </c>
      <c r="P7506" t="s">
        <v>20</v>
      </c>
      <c r="Q7506" t="s">
        <v>8063</v>
      </c>
    </row>
    <row r="7507" spans="1:17" x14ac:dyDescent="0.25">
      <c r="A7507" t="s">
        <v>13783</v>
      </c>
      <c r="B7507" t="s">
        <v>17</v>
      </c>
      <c r="C7507">
        <v>1</v>
      </c>
      <c r="D7507" t="s">
        <v>18</v>
      </c>
      <c r="E7507" t="s">
        <v>42</v>
      </c>
      <c r="F7507" s="1">
        <v>0.54166666666666663</v>
      </c>
      <c r="G7507" t="s">
        <v>38</v>
      </c>
      <c r="H7507" t="s">
        <v>38</v>
      </c>
      <c r="I7507">
        <v>120</v>
      </c>
      <c r="J7507">
        <v>3</v>
      </c>
      <c r="K7507" s="4">
        <v>1.1111110001111099E+44</v>
      </c>
      <c r="L7507" t="s">
        <v>8056</v>
      </c>
      <c r="N7507" t="s">
        <v>9342</v>
      </c>
      <c r="O7507" t="s">
        <v>453</v>
      </c>
      <c r="P7507" t="s">
        <v>20</v>
      </c>
      <c r="Q7507" t="s">
        <v>8064</v>
      </c>
    </row>
    <row r="7508" spans="1:17" x14ac:dyDescent="0.25">
      <c r="A7508" t="s">
        <v>13784</v>
      </c>
      <c r="B7508" t="s">
        <v>391</v>
      </c>
      <c r="C7508">
        <v>1</v>
      </c>
      <c r="D7508" t="s">
        <v>18</v>
      </c>
      <c r="E7508" t="s">
        <v>42</v>
      </c>
      <c r="F7508" s="1">
        <v>0.54166666666666663</v>
      </c>
      <c r="G7508" t="s">
        <v>10240</v>
      </c>
      <c r="H7508" t="s">
        <v>1607</v>
      </c>
      <c r="I7508">
        <v>120</v>
      </c>
      <c r="J7508">
        <v>35</v>
      </c>
      <c r="K7508" s="4">
        <v>1.1111110001111099E+44</v>
      </c>
      <c r="L7508" t="s">
        <v>13785</v>
      </c>
      <c r="M7508" t="s">
        <v>24</v>
      </c>
      <c r="N7508" t="s">
        <v>10241</v>
      </c>
      <c r="O7508" t="s">
        <v>25</v>
      </c>
      <c r="P7508" t="s">
        <v>9372</v>
      </c>
      <c r="Q7508" t="s">
        <v>8065</v>
      </c>
    </row>
    <row r="7509" spans="1:17" x14ac:dyDescent="0.25">
      <c r="A7509" t="s">
        <v>13784</v>
      </c>
      <c r="B7509" t="s">
        <v>391</v>
      </c>
      <c r="C7509">
        <v>2</v>
      </c>
      <c r="D7509" t="s">
        <v>18</v>
      </c>
      <c r="E7509" t="s">
        <v>29</v>
      </c>
      <c r="F7509" s="1">
        <v>0.625</v>
      </c>
      <c r="G7509" t="s">
        <v>10240</v>
      </c>
      <c r="H7509" t="s">
        <v>1607</v>
      </c>
      <c r="I7509">
        <v>120</v>
      </c>
      <c r="J7509">
        <v>34</v>
      </c>
      <c r="K7509" s="4">
        <v>1.1111010001111099E+44</v>
      </c>
      <c r="L7509" t="s">
        <v>13785</v>
      </c>
      <c r="M7509" t="s">
        <v>24</v>
      </c>
      <c r="N7509" t="s">
        <v>10241</v>
      </c>
      <c r="O7509" t="s">
        <v>25</v>
      </c>
      <c r="P7509" t="s">
        <v>9372</v>
      </c>
      <c r="Q7509" t="s">
        <v>8066</v>
      </c>
    </row>
    <row r="7510" spans="1:17" x14ac:dyDescent="0.25">
      <c r="A7510" t="s">
        <v>13784</v>
      </c>
      <c r="B7510" t="s">
        <v>391</v>
      </c>
      <c r="C7510">
        <v>3</v>
      </c>
      <c r="D7510" t="s">
        <v>18</v>
      </c>
      <c r="E7510" t="s">
        <v>42</v>
      </c>
      <c r="F7510" s="1">
        <v>0.375</v>
      </c>
      <c r="G7510" t="s">
        <v>10240</v>
      </c>
      <c r="H7510" t="s">
        <v>38</v>
      </c>
      <c r="I7510">
        <v>120</v>
      </c>
      <c r="J7510">
        <v>38</v>
      </c>
      <c r="K7510" s="4">
        <v>1.1111110001111099E+44</v>
      </c>
      <c r="L7510" t="s">
        <v>13785</v>
      </c>
      <c r="M7510" t="s">
        <v>24</v>
      </c>
      <c r="N7510" t="s">
        <v>10241</v>
      </c>
      <c r="O7510" t="s">
        <v>25</v>
      </c>
      <c r="P7510" t="s">
        <v>9372</v>
      </c>
      <c r="Q7510" t="s">
        <v>8067</v>
      </c>
    </row>
    <row r="7511" spans="1:17" x14ac:dyDescent="0.25">
      <c r="A7511" t="s">
        <v>13784</v>
      </c>
      <c r="B7511" t="s">
        <v>391</v>
      </c>
      <c r="C7511">
        <v>4</v>
      </c>
      <c r="D7511" t="s">
        <v>18</v>
      </c>
      <c r="E7511" t="s">
        <v>37</v>
      </c>
      <c r="F7511" s="1">
        <v>0.54166666666666663</v>
      </c>
      <c r="G7511" t="s">
        <v>10240</v>
      </c>
      <c r="H7511" t="s">
        <v>1607</v>
      </c>
      <c r="I7511">
        <v>120</v>
      </c>
      <c r="J7511">
        <v>40</v>
      </c>
      <c r="K7511" s="4">
        <v>1.11101100011111E+44</v>
      </c>
      <c r="L7511" t="s">
        <v>13785</v>
      </c>
      <c r="M7511" t="s">
        <v>24</v>
      </c>
      <c r="N7511" t="s">
        <v>10241</v>
      </c>
      <c r="O7511" t="s">
        <v>25</v>
      </c>
      <c r="P7511" t="s">
        <v>9372</v>
      </c>
      <c r="Q7511" t="s">
        <v>8068</v>
      </c>
    </row>
    <row r="7512" spans="1:17" x14ac:dyDescent="0.25">
      <c r="A7512" t="s">
        <v>13784</v>
      </c>
      <c r="B7512" t="s">
        <v>17</v>
      </c>
      <c r="C7512">
        <v>1</v>
      </c>
      <c r="D7512" t="s">
        <v>18</v>
      </c>
      <c r="E7512" t="s">
        <v>19</v>
      </c>
      <c r="F7512" s="1">
        <v>0.54166666666666663</v>
      </c>
      <c r="G7512" t="s">
        <v>9174</v>
      </c>
      <c r="H7512" t="s">
        <v>13786</v>
      </c>
      <c r="I7512">
        <v>60</v>
      </c>
      <c r="J7512">
        <v>147</v>
      </c>
      <c r="K7512" s="4">
        <v>1.1111010001111099E+44</v>
      </c>
      <c r="L7512" t="s">
        <v>13785</v>
      </c>
      <c r="M7512" t="s">
        <v>24</v>
      </c>
      <c r="N7512" t="s">
        <v>10241</v>
      </c>
      <c r="O7512" t="s">
        <v>25</v>
      </c>
      <c r="P7512" t="s">
        <v>20</v>
      </c>
      <c r="Q7512" t="s">
        <v>8070</v>
      </c>
    </row>
    <row r="7513" spans="1:17" x14ac:dyDescent="0.25">
      <c r="A7513" t="s">
        <v>13784</v>
      </c>
      <c r="B7513" t="s">
        <v>28</v>
      </c>
      <c r="C7513">
        <v>1</v>
      </c>
      <c r="D7513" t="s">
        <v>18</v>
      </c>
      <c r="E7513" t="s">
        <v>33</v>
      </c>
      <c r="F7513" s="1">
        <v>0.58333333333333337</v>
      </c>
      <c r="G7513" t="s">
        <v>9239</v>
      </c>
      <c r="H7513" t="s">
        <v>13787</v>
      </c>
      <c r="I7513">
        <v>60</v>
      </c>
      <c r="J7513">
        <v>147</v>
      </c>
      <c r="K7513" s="4">
        <v>1.1111110001111099E+44</v>
      </c>
      <c r="L7513" t="s">
        <v>13785</v>
      </c>
      <c r="M7513" t="s">
        <v>24</v>
      </c>
      <c r="N7513" t="s">
        <v>10241</v>
      </c>
      <c r="O7513" t="s">
        <v>25</v>
      </c>
      <c r="P7513" t="s">
        <v>20</v>
      </c>
      <c r="Q7513" t="s">
        <v>8071</v>
      </c>
    </row>
    <row r="7514" spans="1:17" x14ac:dyDescent="0.25">
      <c r="A7514" t="s">
        <v>13784</v>
      </c>
      <c r="B7514" t="s">
        <v>32</v>
      </c>
      <c r="C7514">
        <v>1</v>
      </c>
      <c r="D7514" t="s">
        <v>18</v>
      </c>
      <c r="E7514" t="s">
        <v>42</v>
      </c>
      <c r="F7514" s="1">
        <v>0.625</v>
      </c>
      <c r="G7514" t="s">
        <v>9174</v>
      </c>
      <c r="H7514" t="s">
        <v>13788</v>
      </c>
      <c r="I7514">
        <v>60</v>
      </c>
      <c r="J7514">
        <v>147</v>
      </c>
      <c r="K7514" s="4">
        <v>1.1111110001111099E+44</v>
      </c>
      <c r="L7514" t="s">
        <v>13785</v>
      </c>
      <c r="M7514" t="s">
        <v>24</v>
      </c>
      <c r="N7514" t="s">
        <v>10241</v>
      </c>
      <c r="O7514" t="s">
        <v>25</v>
      </c>
      <c r="P7514" t="s">
        <v>20</v>
      </c>
      <c r="Q7514" t="s">
        <v>8072</v>
      </c>
    </row>
    <row r="7515" spans="1:17" x14ac:dyDescent="0.25">
      <c r="A7515" t="s">
        <v>13789</v>
      </c>
      <c r="B7515" t="s">
        <v>391</v>
      </c>
      <c r="C7515">
        <v>1</v>
      </c>
      <c r="D7515" t="s">
        <v>18</v>
      </c>
      <c r="E7515" t="s">
        <v>19</v>
      </c>
      <c r="F7515" s="1">
        <v>0.54166666666666663</v>
      </c>
      <c r="G7515" t="s">
        <v>10246</v>
      </c>
      <c r="H7515" t="s">
        <v>13790</v>
      </c>
      <c r="I7515">
        <v>120</v>
      </c>
      <c r="J7515">
        <v>45</v>
      </c>
      <c r="K7515" s="4">
        <v>1.1111100111111E+24</v>
      </c>
      <c r="L7515" t="s">
        <v>13791</v>
      </c>
      <c r="M7515" t="s">
        <v>24</v>
      </c>
      <c r="N7515" t="s">
        <v>10241</v>
      </c>
      <c r="O7515" t="s">
        <v>66</v>
      </c>
      <c r="P7515" t="s">
        <v>9372</v>
      </c>
      <c r="Q7515" t="s">
        <v>8073</v>
      </c>
    </row>
    <row r="7516" spans="1:17" x14ac:dyDescent="0.25">
      <c r="A7516" t="s">
        <v>13789</v>
      </c>
      <c r="B7516" t="s">
        <v>3402</v>
      </c>
      <c r="C7516">
        <v>1</v>
      </c>
      <c r="D7516" t="s">
        <v>18</v>
      </c>
      <c r="E7516" t="s">
        <v>42</v>
      </c>
      <c r="F7516" s="1">
        <v>0.625</v>
      </c>
      <c r="G7516" t="s">
        <v>10246</v>
      </c>
      <c r="H7516" t="s">
        <v>13792</v>
      </c>
      <c r="I7516">
        <v>120</v>
      </c>
      <c r="J7516">
        <v>45</v>
      </c>
      <c r="K7516" s="4">
        <v>1.1111100111111E+24</v>
      </c>
      <c r="L7516" t="s">
        <v>13791</v>
      </c>
      <c r="M7516" t="s">
        <v>24</v>
      </c>
      <c r="N7516" t="s">
        <v>10241</v>
      </c>
      <c r="O7516" t="s">
        <v>66</v>
      </c>
      <c r="P7516" t="s">
        <v>9372</v>
      </c>
      <c r="Q7516" t="s">
        <v>8074</v>
      </c>
    </row>
    <row r="7517" spans="1:17" x14ac:dyDescent="0.25">
      <c r="A7517" t="s">
        <v>13789</v>
      </c>
      <c r="B7517" t="s">
        <v>17</v>
      </c>
      <c r="C7517">
        <v>1</v>
      </c>
      <c r="D7517" t="s">
        <v>18</v>
      </c>
      <c r="E7517" t="s">
        <v>19</v>
      </c>
      <c r="F7517" s="1">
        <v>0.5</v>
      </c>
      <c r="G7517" t="s">
        <v>9197</v>
      </c>
      <c r="H7517" t="s">
        <v>13793</v>
      </c>
      <c r="I7517">
        <v>60</v>
      </c>
      <c r="J7517">
        <v>45</v>
      </c>
      <c r="K7517" s="4">
        <v>1.1111100111111E+24</v>
      </c>
      <c r="L7517" t="s">
        <v>13791</v>
      </c>
      <c r="M7517" t="s">
        <v>24</v>
      </c>
      <c r="N7517" t="s">
        <v>10241</v>
      </c>
      <c r="O7517" t="s">
        <v>66</v>
      </c>
      <c r="P7517" t="s">
        <v>20</v>
      </c>
      <c r="Q7517" t="s">
        <v>8076</v>
      </c>
    </row>
    <row r="7518" spans="1:17" x14ac:dyDescent="0.25">
      <c r="A7518" t="s">
        <v>13794</v>
      </c>
      <c r="B7518" t="s">
        <v>391</v>
      </c>
      <c r="C7518">
        <v>1</v>
      </c>
      <c r="D7518" t="s">
        <v>18</v>
      </c>
      <c r="E7518" t="s">
        <v>33</v>
      </c>
      <c r="F7518" s="1">
        <v>0.54166666666666663</v>
      </c>
      <c r="G7518" t="s">
        <v>10291</v>
      </c>
      <c r="H7518" t="s">
        <v>38</v>
      </c>
      <c r="I7518">
        <v>120</v>
      </c>
      <c r="J7518">
        <v>31</v>
      </c>
      <c r="K7518" s="4">
        <v>1.1111110001111099E+44</v>
      </c>
      <c r="L7518" t="s">
        <v>13795</v>
      </c>
      <c r="M7518" t="s">
        <v>24</v>
      </c>
      <c r="N7518" t="s">
        <v>10241</v>
      </c>
      <c r="O7518" t="s">
        <v>25</v>
      </c>
      <c r="P7518" t="s">
        <v>9372</v>
      </c>
      <c r="Q7518" t="s">
        <v>8077</v>
      </c>
    </row>
    <row r="7519" spans="1:17" x14ac:dyDescent="0.25">
      <c r="A7519" t="s">
        <v>13794</v>
      </c>
      <c r="B7519" t="s">
        <v>391</v>
      </c>
      <c r="C7519">
        <v>2</v>
      </c>
      <c r="D7519" t="s">
        <v>18</v>
      </c>
      <c r="E7519" t="s">
        <v>29</v>
      </c>
      <c r="F7519" s="1">
        <v>0.375</v>
      </c>
      <c r="G7519" t="s">
        <v>10291</v>
      </c>
      <c r="H7519" t="s">
        <v>13796</v>
      </c>
      <c r="I7519">
        <v>120</v>
      </c>
      <c r="J7519">
        <v>37</v>
      </c>
      <c r="K7519" s="4">
        <v>1.1111010001111099E+44</v>
      </c>
      <c r="L7519" t="s">
        <v>13795</v>
      </c>
      <c r="M7519" t="s">
        <v>24</v>
      </c>
      <c r="N7519" t="s">
        <v>10241</v>
      </c>
      <c r="O7519" t="s">
        <v>25</v>
      </c>
      <c r="P7519" t="s">
        <v>9372</v>
      </c>
      <c r="Q7519" t="s">
        <v>8078</v>
      </c>
    </row>
    <row r="7520" spans="1:17" x14ac:dyDescent="0.25">
      <c r="A7520" t="s">
        <v>13794</v>
      </c>
      <c r="B7520" t="s">
        <v>17</v>
      </c>
      <c r="C7520">
        <v>1</v>
      </c>
      <c r="D7520" t="s">
        <v>18</v>
      </c>
      <c r="E7520" t="s">
        <v>19</v>
      </c>
      <c r="F7520" s="1">
        <v>0.375</v>
      </c>
      <c r="G7520" t="s">
        <v>9282</v>
      </c>
      <c r="H7520" t="s">
        <v>13797</v>
      </c>
      <c r="I7520">
        <v>60</v>
      </c>
      <c r="J7520">
        <v>69</v>
      </c>
      <c r="K7520" s="4">
        <v>1.1111010001111099E+44</v>
      </c>
      <c r="L7520" t="s">
        <v>13795</v>
      </c>
      <c r="M7520" t="s">
        <v>24</v>
      </c>
      <c r="N7520" t="s">
        <v>10241</v>
      </c>
      <c r="O7520" t="s">
        <v>25</v>
      </c>
      <c r="P7520" t="s">
        <v>20</v>
      </c>
      <c r="Q7520" t="s">
        <v>8079</v>
      </c>
    </row>
    <row r="7521" spans="1:17" x14ac:dyDescent="0.25">
      <c r="A7521" t="s">
        <v>13794</v>
      </c>
      <c r="B7521" t="s">
        <v>28</v>
      </c>
      <c r="C7521">
        <v>1</v>
      </c>
      <c r="D7521" t="s">
        <v>18</v>
      </c>
      <c r="E7521" t="s">
        <v>37</v>
      </c>
      <c r="F7521" s="1">
        <v>0.625</v>
      </c>
      <c r="G7521" t="s">
        <v>9166</v>
      </c>
      <c r="H7521" t="s">
        <v>13798</v>
      </c>
      <c r="I7521">
        <v>60</v>
      </c>
      <c r="J7521">
        <v>69</v>
      </c>
      <c r="K7521" s="4">
        <v>1.11101100011111E+44</v>
      </c>
      <c r="L7521" t="s">
        <v>13795</v>
      </c>
      <c r="M7521" t="s">
        <v>24</v>
      </c>
      <c r="N7521" t="s">
        <v>10241</v>
      </c>
      <c r="O7521" t="s">
        <v>25</v>
      </c>
      <c r="P7521" t="s">
        <v>20</v>
      </c>
      <c r="Q7521" t="s">
        <v>8080</v>
      </c>
    </row>
    <row r="7522" spans="1:17" x14ac:dyDescent="0.25">
      <c r="A7522" t="s">
        <v>13799</v>
      </c>
      <c r="B7522" t="s">
        <v>391</v>
      </c>
      <c r="C7522">
        <v>1</v>
      </c>
      <c r="D7522" t="s">
        <v>18</v>
      </c>
      <c r="E7522" t="s">
        <v>37</v>
      </c>
      <c r="F7522" s="1">
        <v>0.375</v>
      </c>
      <c r="G7522" t="s">
        <v>10240</v>
      </c>
      <c r="H7522" t="s">
        <v>13800</v>
      </c>
      <c r="I7522">
        <v>120</v>
      </c>
      <c r="J7522">
        <v>40</v>
      </c>
      <c r="K7522" s="4">
        <v>1.11101100011111E+44</v>
      </c>
      <c r="L7522" t="s">
        <v>13801</v>
      </c>
      <c r="M7522" t="s">
        <v>24</v>
      </c>
      <c r="N7522" t="s">
        <v>10241</v>
      </c>
      <c r="O7522" t="s">
        <v>331</v>
      </c>
      <c r="P7522" t="s">
        <v>9372</v>
      </c>
      <c r="Q7522" t="s">
        <v>8081</v>
      </c>
    </row>
    <row r="7523" spans="1:17" x14ac:dyDescent="0.25">
      <c r="A7523" t="s">
        <v>13799</v>
      </c>
      <c r="B7523" t="s">
        <v>3402</v>
      </c>
      <c r="C7523">
        <v>1</v>
      </c>
      <c r="D7523" t="s">
        <v>18</v>
      </c>
      <c r="E7523" t="s">
        <v>37</v>
      </c>
      <c r="F7523" s="1">
        <v>0.54166666666666663</v>
      </c>
      <c r="G7523" t="s">
        <v>13802</v>
      </c>
      <c r="H7523" t="s">
        <v>13800</v>
      </c>
      <c r="I7523">
        <v>120</v>
      </c>
      <c r="J7523">
        <v>40</v>
      </c>
      <c r="K7523" s="4">
        <v>1.11101100011111E+44</v>
      </c>
      <c r="L7523" t="s">
        <v>13801</v>
      </c>
      <c r="M7523" t="s">
        <v>24</v>
      </c>
      <c r="N7523" t="s">
        <v>10241</v>
      </c>
      <c r="O7523" t="s">
        <v>331</v>
      </c>
      <c r="P7523" t="s">
        <v>9372</v>
      </c>
      <c r="Q7523" t="s">
        <v>8082</v>
      </c>
    </row>
    <row r="7524" spans="1:17" x14ac:dyDescent="0.25">
      <c r="A7524" t="s">
        <v>13799</v>
      </c>
      <c r="B7524" t="s">
        <v>17</v>
      </c>
      <c r="C7524" t="s">
        <v>411</v>
      </c>
      <c r="D7524" t="s">
        <v>18</v>
      </c>
      <c r="E7524" t="s">
        <v>19</v>
      </c>
      <c r="F7524" s="1">
        <v>0.375</v>
      </c>
      <c r="G7524" t="s">
        <v>9208</v>
      </c>
      <c r="H7524" t="s">
        <v>13803</v>
      </c>
      <c r="I7524">
        <v>120</v>
      </c>
      <c r="J7524">
        <v>40</v>
      </c>
      <c r="K7524" s="4">
        <v>1.1111100111111E+24</v>
      </c>
      <c r="L7524" t="s">
        <v>13801</v>
      </c>
      <c r="M7524" t="s">
        <v>24</v>
      </c>
      <c r="N7524" t="s">
        <v>10241</v>
      </c>
      <c r="O7524" t="s">
        <v>331</v>
      </c>
      <c r="P7524" t="s">
        <v>20</v>
      </c>
      <c r="Q7524" t="s">
        <v>8083</v>
      </c>
    </row>
    <row r="7525" spans="1:17" x14ac:dyDescent="0.25">
      <c r="A7525" t="s">
        <v>13799</v>
      </c>
      <c r="B7525" t="s">
        <v>17</v>
      </c>
      <c r="C7525" t="s">
        <v>413</v>
      </c>
      <c r="D7525" t="s">
        <v>18</v>
      </c>
      <c r="E7525" t="s">
        <v>19</v>
      </c>
      <c r="F7525" s="1">
        <v>0.45833333333333331</v>
      </c>
      <c r="G7525" t="s">
        <v>9208</v>
      </c>
      <c r="H7525" t="s">
        <v>13804</v>
      </c>
      <c r="I7525">
        <v>120</v>
      </c>
      <c r="J7525">
        <v>40</v>
      </c>
      <c r="K7525" s="4">
        <v>1.1111010001111099E+44</v>
      </c>
      <c r="L7525" t="s">
        <v>13801</v>
      </c>
      <c r="M7525" t="s">
        <v>24</v>
      </c>
      <c r="N7525" t="s">
        <v>10241</v>
      </c>
      <c r="O7525" t="s">
        <v>331</v>
      </c>
      <c r="P7525" t="s">
        <v>20</v>
      </c>
      <c r="Q7525" t="s">
        <v>8083</v>
      </c>
    </row>
    <row r="7526" spans="1:17" x14ac:dyDescent="0.25">
      <c r="A7526" t="s">
        <v>13799</v>
      </c>
      <c r="B7526" t="s">
        <v>28</v>
      </c>
      <c r="C7526">
        <v>1</v>
      </c>
      <c r="D7526" t="s">
        <v>18</v>
      </c>
      <c r="E7526" t="s">
        <v>37</v>
      </c>
      <c r="F7526" s="1">
        <v>0.375</v>
      </c>
      <c r="G7526" t="s">
        <v>9202</v>
      </c>
      <c r="H7526" t="s">
        <v>38</v>
      </c>
      <c r="I7526">
        <v>480</v>
      </c>
      <c r="J7526">
        <v>40</v>
      </c>
      <c r="K7526" s="4">
        <v>1000000000000</v>
      </c>
      <c r="L7526" t="s">
        <v>13801</v>
      </c>
      <c r="M7526" t="s">
        <v>24</v>
      </c>
      <c r="N7526" t="s">
        <v>10241</v>
      </c>
      <c r="O7526" t="s">
        <v>331</v>
      </c>
      <c r="P7526" t="s">
        <v>20</v>
      </c>
      <c r="Q7526" t="s">
        <v>8084</v>
      </c>
    </row>
    <row r="7527" spans="1:17" x14ac:dyDescent="0.25">
      <c r="A7527" t="s">
        <v>13799</v>
      </c>
      <c r="B7527" t="s">
        <v>44</v>
      </c>
      <c r="C7527">
        <v>1</v>
      </c>
      <c r="D7527" t="s">
        <v>18</v>
      </c>
      <c r="E7527" t="s">
        <v>19</v>
      </c>
      <c r="F7527" s="1">
        <v>0.625</v>
      </c>
      <c r="G7527" t="s">
        <v>38</v>
      </c>
      <c r="H7527" t="s">
        <v>13805</v>
      </c>
      <c r="I7527">
        <v>120</v>
      </c>
      <c r="J7527">
        <v>40</v>
      </c>
      <c r="K7527" s="4">
        <v>1.1111010001111099E+44</v>
      </c>
      <c r="L7527" t="s">
        <v>13801</v>
      </c>
      <c r="N7527" t="s">
        <v>10241</v>
      </c>
      <c r="O7527" t="s">
        <v>331</v>
      </c>
      <c r="P7527" t="s">
        <v>45</v>
      </c>
      <c r="Q7527" t="s">
        <v>8085</v>
      </c>
    </row>
    <row r="7528" spans="1:17" x14ac:dyDescent="0.25">
      <c r="A7528" t="s">
        <v>13806</v>
      </c>
      <c r="B7528" t="s">
        <v>391</v>
      </c>
      <c r="C7528">
        <v>1</v>
      </c>
      <c r="D7528" t="s">
        <v>18</v>
      </c>
      <c r="E7528" t="s">
        <v>29</v>
      </c>
      <c r="F7528" s="1">
        <v>0.625</v>
      </c>
      <c r="G7528" t="s">
        <v>10291</v>
      </c>
      <c r="H7528" t="s">
        <v>13807</v>
      </c>
      <c r="I7528">
        <v>120</v>
      </c>
      <c r="J7528">
        <v>40</v>
      </c>
      <c r="K7528" s="4">
        <v>1.1111010001111099E+44</v>
      </c>
      <c r="L7528" t="s">
        <v>13808</v>
      </c>
      <c r="M7528" t="s">
        <v>24</v>
      </c>
      <c r="N7528" t="s">
        <v>10241</v>
      </c>
      <c r="O7528" t="s">
        <v>25</v>
      </c>
      <c r="P7528" t="s">
        <v>9372</v>
      </c>
      <c r="Q7528" t="s">
        <v>8086</v>
      </c>
    </row>
    <row r="7529" spans="1:17" x14ac:dyDescent="0.25">
      <c r="A7529" t="s">
        <v>13806</v>
      </c>
      <c r="B7529" t="s">
        <v>391</v>
      </c>
      <c r="C7529">
        <v>2</v>
      </c>
      <c r="D7529" t="s">
        <v>18</v>
      </c>
      <c r="E7529" t="s">
        <v>42</v>
      </c>
      <c r="F7529" s="1">
        <v>0.625</v>
      </c>
      <c r="G7529" t="s">
        <v>10291</v>
      </c>
      <c r="H7529" t="s">
        <v>13809</v>
      </c>
      <c r="I7529">
        <v>120</v>
      </c>
      <c r="J7529">
        <v>40</v>
      </c>
      <c r="K7529" s="4">
        <v>1.1111110001111099E+44</v>
      </c>
      <c r="L7529" t="s">
        <v>13808</v>
      </c>
      <c r="M7529" t="s">
        <v>24</v>
      </c>
      <c r="N7529" t="s">
        <v>10241</v>
      </c>
      <c r="O7529" t="s">
        <v>25</v>
      </c>
      <c r="P7529" t="s">
        <v>9372</v>
      </c>
      <c r="Q7529" t="s">
        <v>8087</v>
      </c>
    </row>
    <row r="7530" spans="1:17" x14ac:dyDescent="0.25">
      <c r="A7530" t="s">
        <v>13806</v>
      </c>
      <c r="B7530" t="s">
        <v>17</v>
      </c>
      <c r="C7530">
        <v>1</v>
      </c>
      <c r="D7530" t="s">
        <v>18</v>
      </c>
      <c r="E7530" t="s">
        <v>19</v>
      </c>
      <c r="F7530" s="1">
        <v>0.54166666666666663</v>
      </c>
      <c r="G7530" t="s">
        <v>9354</v>
      </c>
      <c r="H7530" t="s">
        <v>13810</v>
      </c>
      <c r="I7530">
        <v>60</v>
      </c>
      <c r="J7530">
        <v>89</v>
      </c>
      <c r="K7530" s="4">
        <v>1.1111010001111099E+44</v>
      </c>
      <c r="L7530" t="s">
        <v>13808</v>
      </c>
      <c r="M7530" t="s">
        <v>24</v>
      </c>
      <c r="N7530" t="s">
        <v>10241</v>
      </c>
      <c r="O7530" t="s">
        <v>25</v>
      </c>
      <c r="P7530" t="s">
        <v>20</v>
      </c>
      <c r="Q7530" t="s">
        <v>8088</v>
      </c>
    </row>
    <row r="7531" spans="1:17" x14ac:dyDescent="0.25">
      <c r="A7531" t="s">
        <v>13806</v>
      </c>
      <c r="B7531" t="s">
        <v>28</v>
      </c>
      <c r="C7531">
        <v>1</v>
      </c>
      <c r="D7531" t="s">
        <v>18</v>
      </c>
      <c r="E7531" t="s">
        <v>42</v>
      </c>
      <c r="F7531" s="1">
        <v>0.45833333333333331</v>
      </c>
      <c r="G7531" t="s">
        <v>9242</v>
      </c>
      <c r="H7531" t="s">
        <v>13811</v>
      </c>
      <c r="I7531">
        <v>60</v>
      </c>
      <c r="J7531">
        <v>89</v>
      </c>
      <c r="K7531" s="4">
        <v>1.1111110001111099E+44</v>
      </c>
      <c r="L7531" t="s">
        <v>13808</v>
      </c>
      <c r="M7531" t="s">
        <v>24</v>
      </c>
      <c r="N7531" t="s">
        <v>10241</v>
      </c>
      <c r="O7531" t="s">
        <v>25</v>
      </c>
      <c r="P7531" t="s">
        <v>20</v>
      </c>
      <c r="Q7531" t="s">
        <v>8089</v>
      </c>
    </row>
    <row r="7532" spans="1:17" x14ac:dyDescent="0.25">
      <c r="A7532" t="s">
        <v>13806</v>
      </c>
      <c r="B7532" t="s">
        <v>36</v>
      </c>
      <c r="C7532">
        <v>1</v>
      </c>
      <c r="D7532" t="s">
        <v>18</v>
      </c>
      <c r="E7532" t="s">
        <v>42</v>
      </c>
      <c r="F7532" s="1">
        <v>0.70833333333333337</v>
      </c>
      <c r="G7532" t="s">
        <v>13812</v>
      </c>
      <c r="H7532" t="s">
        <v>38</v>
      </c>
      <c r="I7532">
        <v>120</v>
      </c>
      <c r="J7532">
        <v>89</v>
      </c>
      <c r="K7532" s="4">
        <v>9.9999999999999994E+38</v>
      </c>
      <c r="L7532" t="s">
        <v>38</v>
      </c>
      <c r="M7532" t="s">
        <v>24</v>
      </c>
      <c r="N7532" t="s">
        <v>10241</v>
      </c>
      <c r="O7532" t="s">
        <v>25</v>
      </c>
      <c r="P7532" t="s">
        <v>39</v>
      </c>
      <c r="Q7532" t="s">
        <v>8090</v>
      </c>
    </row>
    <row r="7533" spans="1:17" x14ac:dyDescent="0.25">
      <c r="A7533" t="s">
        <v>13813</v>
      </c>
      <c r="B7533" t="s">
        <v>391</v>
      </c>
      <c r="C7533">
        <v>1</v>
      </c>
      <c r="D7533" t="s">
        <v>18</v>
      </c>
      <c r="E7533" t="s">
        <v>33</v>
      </c>
      <c r="F7533" s="1">
        <v>0.625</v>
      </c>
      <c r="G7533" t="s">
        <v>9228</v>
      </c>
      <c r="H7533" t="s">
        <v>13814</v>
      </c>
      <c r="I7533">
        <v>120</v>
      </c>
      <c r="J7533">
        <v>17</v>
      </c>
      <c r="K7533" s="4">
        <v>1.1111110001111099E+44</v>
      </c>
      <c r="L7533" t="s">
        <v>13815</v>
      </c>
      <c r="M7533" t="s">
        <v>24</v>
      </c>
      <c r="N7533" t="s">
        <v>10241</v>
      </c>
      <c r="O7533" t="s">
        <v>25</v>
      </c>
      <c r="P7533" t="s">
        <v>9372</v>
      </c>
      <c r="Q7533" t="s">
        <v>8091</v>
      </c>
    </row>
    <row r="7534" spans="1:17" x14ac:dyDescent="0.25">
      <c r="A7534" t="s">
        <v>13813</v>
      </c>
      <c r="B7534" t="s">
        <v>17</v>
      </c>
      <c r="C7534">
        <v>1</v>
      </c>
      <c r="D7534" t="s">
        <v>18</v>
      </c>
      <c r="E7534" t="s">
        <v>29</v>
      </c>
      <c r="F7534" s="1">
        <v>0.45833333333333331</v>
      </c>
      <c r="G7534" t="s">
        <v>9228</v>
      </c>
      <c r="H7534" t="s">
        <v>13816</v>
      </c>
      <c r="I7534">
        <v>120</v>
      </c>
      <c r="J7534">
        <v>17</v>
      </c>
      <c r="K7534" s="4">
        <v>1.1111010001111099E+44</v>
      </c>
      <c r="L7534" t="s">
        <v>13815</v>
      </c>
      <c r="M7534" t="s">
        <v>24</v>
      </c>
      <c r="N7534" t="s">
        <v>10241</v>
      </c>
      <c r="O7534" t="s">
        <v>25</v>
      </c>
      <c r="P7534" t="s">
        <v>20</v>
      </c>
      <c r="Q7534" t="s">
        <v>8092</v>
      </c>
    </row>
    <row r="7535" spans="1:17" x14ac:dyDescent="0.25">
      <c r="A7535" t="s">
        <v>13817</v>
      </c>
      <c r="B7535" t="s">
        <v>391</v>
      </c>
      <c r="C7535">
        <v>1</v>
      </c>
      <c r="D7535" t="s">
        <v>18</v>
      </c>
      <c r="E7535" t="s">
        <v>37</v>
      </c>
      <c r="F7535" s="1">
        <v>0.45833333333333331</v>
      </c>
      <c r="G7535" t="s">
        <v>13818</v>
      </c>
      <c r="H7535" t="s">
        <v>38</v>
      </c>
      <c r="I7535">
        <v>240</v>
      </c>
      <c r="J7535">
        <v>19</v>
      </c>
      <c r="K7535" s="4">
        <v>1.11101100011111E+44</v>
      </c>
      <c r="L7535" t="s">
        <v>13819</v>
      </c>
      <c r="M7535" t="s">
        <v>24</v>
      </c>
      <c r="N7535" t="s">
        <v>10241</v>
      </c>
      <c r="O7535" t="s">
        <v>331</v>
      </c>
      <c r="P7535" t="s">
        <v>9372</v>
      </c>
      <c r="Q7535" t="s">
        <v>8093</v>
      </c>
    </row>
    <row r="7536" spans="1:17" x14ac:dyDescent="0.25">
      <c r="A7536" t="s">
        <v>13817</v>
      </c>
      <c r="B7536" t="s">
        <v>17</v>
      </c>
      <c r="C7536">
        <v>1</v>
      </c>
      <c r="D7536" t="s">
        <v>18</v>
      </c>
      <c r="E7536" t="s">
        <v>33</v>
      </c>
      <c r="F7536" s="1">
        <v>0.5</v>
      </c>
      <c r="G7536" t="s">
        <v>9228</v>
      </c>
      <c r="H7536" t="s">
        <v>13820</v>
      </c>
      <c r="I7536">
        <v>60</v>
      </c>
      <c r="J7536">
        <v>19</v>
      </c>
      <c r="K7536" s="4">
        <v>1.1111110001111099E+44</v>
      </c>
      <c r="L7536" t="s">
        <v>13819</v>
      </c>
      <c r="M7536" t="s">
        <v>24</v>
      </c>
      <c r="N7536" t="s">
        <v>10241</v>
      </c>
      <c r="O7536" t="s">
        <v>331</v>
      </c>
      <c r="P7536" t="s">
        <v>20</v>
      </c>
      <c r="Q7536" t="s">
        <v>8094</v>
      </c>
    </row>
    <row r="7537" spans="1:17" x14ac:dyDescent="0.25">
      <c r="A7537" t="s">
        <v>13817</v>
      </c>
      <c r="B7537" t="s">
        <v>28</v>
      </c>
      <c r="C7537">
        <v>1</v>
      </c>
      <c r="D7537" t="s">
        <v>18</v>
      </c>
      <c r="E7537" t="s">
        <v>37</v>
      </c>
      <c r="F7537" s="1">
        <v>0.375</v>
      </c>
      <c r="G7537" t="s">
        <v>13821</v>
      </c>
      <c r="H7537" t="s">
        <v>38</v>
      </c>
      <c r="I7537">
        <v>480</v>
      </c>
      <c r="J7537">
        <v>19</v>
      </c>
      <c r="K7537" s="4">
        <v>1000000000000</v>
      </c>
      <c r="L7537" t="s">
        <v>13819</v>
      </c>
      <c r="M7537" t="s">
        <v>24</v>
      </c>
      <c r="N7537" t="s">
        <v>10241</v>
      </c>
      <c r="O7537" t="s">
        <v>331</v>
      </c>
      <c r="P7537" t="s">
        <v>20</v>
      </c>
      <c r="Q7537" t="s">
        <v>8095</v>
      </c>
    </row>
    <row r="7538" spans="1:17" x14ac:dyDescent="0.25">
      <c r="A7538" t="s">
        <v>13822</v>
      </c>
      <c r="B7538" t="s">
        <v>17</v>
      </c>
      <c r="C7538">
        <v>1</v>
      </c>
      <c r="D7538" t="s">
        <v>18</v>
      </c>
      <c r="E7538" t="s">
        <v>42</v>
      </c>
      <c r="F7538" s="1">
        <v>0.375</v>
      </c>
      <c r="G7538" t="s">
        <v>9349</v>
      </c>
      <c r="H7538" t="s">
        <v>8069</v>
      </c>
      <c r="I7538">
        <v>120</v>
      </c>
      <c r="J7538">
        <v>14</v>
      </c>
      <c r="K7538" s="4">
        <v>1.1111110001111099E+44</v>
      </c>
      <c r="L7538" t="s">
        <v>13823</v>
      </c>
      <c r="M7538" t="s">
        <v>24</v>
      </c>
      <c r="N7538" t="s">
        <v>10241</v>
      </c>
      <c r="O7538" t="s">
        <v>25</v>
      </c>
      <c r="P7538" t="s">
        <v>20</v>
      </c>
      <c r="Q7538" t="s">
        <v>8096</v>
      </c>
    </row>
    <row r="7539" spans="1:17" x14ac:dyDescent="0.25">
      <c r="A7539" t="s">
        <v>13824</v>
      </c>
      <c r="B7539" t="s">
        <v>391</v>
      </c>
      <c r="C7539">
        <v>1</v>
      </c>
      <c r="D7539" t="s">
        <v>18</v>
      </c>
      <c r="E7539" t="s">
        <v>29</v>
      </c>
      <c r="F7539" s="1">
        <v>0.625</v>
      </c>
      <c r="G7539" t="s">
        <v>11162</v>
      </c>
      <c r="H7539" t="s">
        <v>13825</v>
      </c>
      <c r="I7539">
        <v>120</v>
      </c>
      <c r="J7539">
        <v>24</v>
      </c>
      <c r="K7539" s="4">
        <v>1.1111100111111E+24</v>
      </c>
      <c r="L7539" t="s">
        <v>13826</v>
      </c>
      <c r="M7539" t="s">
        <v>24</v>
      </c>
      <c r="N7539" t="s">
        <v>10241</v>
      </c>
      <c r="O7539" t="s">
        <v>66</v>
      </c>
      <c r="P7539" t="s">
        <v>9372</v>
      </c>
      <c r="Q7539" t="s">
        <v>8097</v>
      </c>
    </row>
    <row r="7540" spans="1:17" x14ac:dyDescent="0.25">
      <c r="A7540" t="s">
        <v>13824</v>
      </c>
      <c r="B7540" t="s">
        <v>17</v>
      </c>
      <c r="C7540">
        <v>1</v>
      </c>
      <c r="D7540" t="s">
        <v>18</v>
      </c>
      <c r="E7540" t="s">
        <v>29</v>
      </c>
      <c r="F7540" s="1">
        <v>0.5</v>
      </c>
      <c r="G7540" t="s">
        <v>9176</v>
      </c>
      <c r="H7540" t="s">
        <v>13825</v>
      </c>
      <c r="I7540">
        <v>60</v>
      </c>
      <c r="J7540">
        <v>24</v>
      </c>
      <c r="K7540" s="4">
        <v>1.1111100111111E+24</v>
      </c>
      <c r="L7540" t="s">
        <v>13826</v>
      </c>
      <c r="M7540" t="s">
        <v>24</v>
      </c>
      <c r="N7540" t="s">
        <v>10241</v>
      </c>
      <c r="O7540" t="s">
        <v>66</v>
      </c>
      <c r="P7540" t="s">
        <v>20</v>
      </c>
      <c r="Q7540" t="s">
        <v>8098</v>
      </c>
    </row>
    <row r="7541" spans="1:17" x14ac:dyDescent="0.25">
      <c r="A7541" t="s">
        <v>13824</v>
      </c>
      <c r="B7541" t="s">
        <v>28</v>
      </c>
      <c r="C7541">
        <v>1</v>
      </c>
      <c r="D7541" t="s">
        <v>18</v>
      </c>
      <c r="E7541" t="s">
        <v>29</v>
      </c>
      <c r="F7541" s="1">
        <v>0.375</v>
      </c>
      <c r="G7541" t="s">
        <v>9217</v>
      </c>
      <c r="H7541" t="s">
        <v>8075</v>
      </c>
      <c r="I7541">
        <v>60</v>
      </c>
      <c r="J7541">
        <v>24</v>
      </c>
      <c r="K7541" s="4">
        <v>1.1111100111111E+24</v>
      </c>
      <c r="L7541" t="s">
        <v>13826</v>
      </c>
      <c r="M7541" t="s">
        <v>24</v>
      </c>
      <c r="N7541" t="s">
        <v>10241</v>
      </c>
      <c r="O7541" t="s">
        <v>66</v>
      </c>
      <c r="P7541" t="s">
        <v>20</v>
      </c>
      <c r="Q7541" t="s">
        <v>8099</v>
      </c>
    </row>
    <row r="7542" spans="1:17" x14ac:dyDescent="0.25">
      <c r="A7542" t="s">
        <v>13827</v>
      </c>
      <c r="B7542" t="s">
        <v>17</v>
      </c>
      <c r="C7542">
        <v>1</v>
      </c>
      <c r="D7542" t="s">
        <v>18</v>
      </c>
      <c r="E7542" t="s">
        <v>19</v>
      </c>
      <c r="F7542" s="1">
        <v>0.375</v>
      </c>
      <c r="G7542" t="s">
        <v>9162</v>
      </c>
      <c r="H7542" t="s">
        <v>8100</v>
      </c>
      <c r="I7542">
        <v>60</v>
      </c>
      <c r="J7542">
        <v>207</v>
      </c>
      <c r="K7542" s="4">
        <v>1.1111010001111099E+44</v>
      </c>
      <c r="L7542" t="s">
        <v>13828</v>
      </c>
      <c r="M7542" t="s">
        <v>24</v>
      </c>
      <c r="N7542" t="s">
        <v>9286</v>
      </c>
      <c r="O7542" t="s">
        <v>25</v>
      </c>
      <c r="P7542" t="s">
        <v>20</v>
      </c>
      <c r="Q7542" t="s">
        <v>8101</v>
      </c>
    </row>
    <row r="7543" spans="1:17" x14ac:dyDescent="0.25">
      <c r="A7543" t="s">
        <v>13827</v>
      </c>
      <c r="B7543" t="s">
        <v>28</v>
      </c>
      <c r="C7543">
        <v>1</v>
      </c>
      <c r="D7543" t="s">
        <v>18</v>
      </c>
      <c r="E7543" t="s">
        <v>29</v>
      </c>
      <c r="F7543" s="1">
        <v>0.45833333333333331</v>
      </c>
      <c r="G7543" t="s">
        <v>9139</v>
      </c>
      <c r="H7543" t="s">
        <v>8100</v>
      </c>
      <c r="I7543">
        <v>60</v>
      </c>
      <c r="J7543">
        <v>206</v>
      </c>
      <c r="K7543" s="4">
        <v>1.1111010001111099E+44</v>
      </c>
      <c r="L7543" t="s">
        <v>13828</v>
      </c>
      <c r="M7543" t="s">
        <v>24</v>
      </c>
      <c r="N7543" t="s">
        <v>9286</v>
      </c>
      <c r="O7543" t="s">
        <v>25</v>
      </c>
      <c r="P7543" t="s">
        <v>20</v>
      </c>
      <c r="Q7543" t="s">
        <v>8102</v>
      </c>
    </row>
    <row r="7544" spans="1:17" x14ac:dyDescent="0.25">
      <c r="A7544" t="s">
        <v>13827</v>
      </c>
      <c r="B7544" t="s">
        <v>44</v>
      </c>
      <c r="C7544">
        <v>1</v>
      </c>
      <c r="D7544" t="s">
        <v>18</v>
      </c>
      <c r="E7544" t="s">
        <v>42</v>
      </c>
      <c r="F7544" s="1">
        <v>0.375</v>
      </c>
      <c r="G7544" t="s">
        <v>9210</v>
      </c>
      <c r="H7544" t="s">
        <v>8100</v>
      </c>
      <c r="I7544">
        <v>60</v>
      </c>
      <c r="J7544">
        <v>24</v>
      </c>
      <c r="K7544" s="4">
        <v>1.1111100011111E+43</v>
      </c>
      <c r="L7544" t="s">
        <v>13828</v>
      </c>
      <c r="M7544" t="s">
        <v>24</v>
      </c>
      <c r="N7544" t="s">
        <v>9286</v>
      </c>
      <c r="O7544" t="s">
        <v>25</v>
      </c>
      <c r="P7544" t="s">
        <v>45</v>
      </c>
      <c r="Q7544" t="s">
        <v>8103</v>
      </c>
    </row>
    <row r="7545" spans="1:17" x14ac:dyDescent="0.25">
      <c r="A7545" t="s">
        <v>13827</v>
      </c>
      <c r="B7545" t="s">
        <v>44</v>
      </c>
      <c r="C7545">
        <v>2</v>
      </c>
      <c r="D7545" t="s">
        <v>18</v>
      </c>
      <c r="E7545" t="s">
        <v>42</v>
      </c>
      <c r="F7545" s="1">
        <v>0.41666666666666669</v>
      </c>
      <c r="G7545" t="s">
        <v>9222</v>
      </c>
      <c r="H7545" t="s">
        <v>8100</v>
      </c>
      <c r="I7545">
        <v>60</v>
      </c>
      <c r="J7545">
        <v>25</v>
      </c>
      <c r="K7545" s="4">
        <v>1.1111100011111E+43</v>
      </c>
      <c r="L7545" t="s">
        <v>13828</v>
      </c>
      <c r="M7545" t="s">
        <v>24</v>
      </c>
      <c r="N7545" t="s">
        <v>9286</v>
      </c>
      <c r="O7545" t="s">
        <v>25</v>
      </c>
      <c r="P7545" t="s">
        <v>45</v>
      </c>
      <c r="Q7545" t="s">
        <v>8104</v>
      </c>
    </row>
    <row r="7546" spans="1:17" x14ac:dyDescent="0.25">
      <c r="A7546" t="s">
        <v>13827</v>
      </c>
      <c r="B7546" t="s">
        <v>44</v>
      </c>
      <c r="C7546">
        <v>3</v>
      </c>
      <c r="D7546" t="s">
        <v>18</v>
      </c>
      <c r="E7546" t="s">
        <v>42</v>
      </c>
      <c r="F7546" s="1">
        <v>0.45833333333333331</v>
      </c>
      <c r="G7546" t="s">
        <v>9170</v>
      </c>
      <c r="H7546" t="s">
        <v>8100</v>
      </c>
      <c r="I7546">
        <v>60</v>
      </c>
      <c r="J7546">
        <v>28</v>
      </c>
      <c r="K7546" s="4">
        <v>1.1111100011111E+43</v>
      </c>
      <c r="L7546" t="s">
        <v>13828</v>
      </c>
      <c r="M7546" t="s">
        <v>24</v>
      </c>
      <c r="N7546" t="s">
        <v>9286</v>
      </c>
      <c r="O7546" t="s">
        <v>25</v>
      </c>
      <c r="P7546" t="s">
        <v>45</v>
      </c>
      <c r="Q7546" t="s">
        <v>8105</v>
      </c>
    </row>
    <row r="7547" spans="1:17" x14ac:dyDescent="0.25">
      <c r="A7547" t="s">
        <v>13827</v>
      </c>
      <c r="B7547" t="s">
        <v>44</v>
      </c>
      <c r="C7547">
        <v>4</v>
      </c>
      <c r="D7547" t="s">
        <v>18</v>
      </c>
      <c r="E7547" t="s">
        <v>42</v>
      </c>
      <c r="F7547" s="1">
        <v>0.5</v>
      </c>
      <c r="G7547" t="s">
        <v>9799</v>
      </c>
      <c r="H7547" t="s">
        <v>8100</v>
      </c>
      <c r="I7547">
        <v>60</v>
      </c>
      <c r="J7547">
        <v>27</v>
      </c>
      <c r="K7547" s="4">
        <v>1.1111100011111E+43</v>
      </c>
      <c r="L7547" t="s">
        <v>13828</v>
      </c>
      <c r="M7547" t="s">
        <v>24</v>
      </c>
      <c r="N7547" t="s">
        <v>9286</v>
      </c>
      <c r="O7547" t="s">
        <v>25</v>
      </c>
      <c r="P7547" t="s">
        <v>45</v>
      </c>
      <c r="Q7547" t="s">
        <v>8106</v>
      </c>
    </row>
    <row r="7548" spans="1:17" x14ac:dyDescent="0.25">
      <c r="A7548" t="s">
        <v>13827</v>
      </c>
      <c r="B7548" t="s">
        <v>44</v>
      </c>
      <c r="C7548">
        <v>5</v>
      </c>
      <c r="D7548" t="s">
        <v>18</v>
      </c>
      <c r="E7548" t="s">
        <v>42</v>
      </c>
      <c r="F7548" s="1">
        <v>0.66666666666666663</v>
      </c>
      <c r="G7548" t="s">
        <v>9302</v>
      </c>
      <c r="H7548" t="s">
        <v>8100</v>
      </c>
      <c r="I7548">
        <v>60</v>
      </c>
      <c r="J7548">
        <v>27</v>
      </c>
      <c r="K7548" s="4">
        <v>1.1111100011111E+43</v>
      </c>
      <c r="L7548" t="s">
        <v>13828</v>
      </c>
      <c r="M7548" t="s">
        <v>24</v>
      </c>
      <c r="N7548" t="s">
        <v>9286</v>
      </c>
      <c r="O7548" t="s">
        <v>25</v>
      </c>
      <c r="P7548" t="s">
        <v>45</v>
      </c>
      <c r="Q7548" t="s">
        <v>8107</v>
      </c>
    </row>
    <row r="7549" spans="1:17" x14ac:dyDescent="0.25">
      <c r="A7549" t="s">
        <v>13827</v>
      </c>
      <c r="B7549" t="s">
        <v>44</v>
      </c>
      <c r="C7549">
        <v>6</v>
      </c>
      <c r="D7549" t="s">
        <v>18</v>
      </c>
      <c r="E7549" t="s">
        <v>37</v>
      </c>
      <c r="F7549" s="1">
        <v>0.5</v>
      </c>
      <c r="G7549" t="s">
        <v>9196</v>
      </c>
      <c r="H7549" t="s">
        <v>8100</v>
      </c>
      <c r="I7549">
        <v>60</v>
      </c>
      <c r="J7549">
        <v>24</v>
      </c>
      <c r="K7549" s="4">
        <v>1.1101100011111E+43</v>
      </c>
      <c r="L7549" t="s">
        <v>13828</v>
      </c>
      <c r="M7549" t="s">
        <v>24</v>
      </c>
      <c r="N7549" t="s">
        <v>9286</v>
      </c>
      <c r="O7549" t="s">
        <v>25</v>
      </c>
      <c r="P7549" t="s">
        <v>45</v>
      </c>
      <c r="Q7549" t="s">
        <v>8108</v>
      </c>
    </row>
    <row r="7550" spans="1:17" x14ac:dyDescent="0.25">
      <c r="A7550" t="s">
        <v>13827</v>
      </c>
      <c r="B7550" t="s">
        <v>44</v>
      </c>
      <c r="C7550">
        <v>7</v>
      </c>
      <c r="D7550" t="s">
        <v>18</v>
      </c>
      <c r="E7550" t="s">
        <v>37</v>
      </c>
      <c r="F7550" s="1">
        <v>0.375</v>
      </c>
      <c r="G7550" t="s">
        <v>9168</v>
      </c>
      <c r="H7550" t="s">
        <v>8100</v>
      </c>
      <c r="I7550">
        <v>60</v>
      </c>
      <c r="J7550">
        <v>23</v>
      </c>
      <c r="K7550" s="4">
        <v>1.1101100011111E+43</v>
      </c>
      <c r="L7550" t="s">
        <v>13828</v>
      </c>
      <c r="M7550" t="s">
        <v>24</v>
      </c>
      <c r="N7550" t="s">
        <v>9286</v>
      </c>
      <c r="O7550" t="s">
        <v>25</v>
      </c>
      <c r="P7550" t="s">
        <v>45</v>
      </c>
      <c r="Q7550" t="s">
        <v>8109</v>
      </c>
    </row>
    <row r="7551" spans="1:17" x14ac:dyDescent="0.25">
      <c r="A7551" t="s">
        <v>13827</v>
      </c>
      <c r="B7551" t="s">
        <v>44</v>
      </c>
      <c r="C7551">
        <v>8</v>
      </c>
      <c r="D7551" t="s">
        <v>18</v>
      </c>
      <c r="E7551" t="s">
        <v>37</v>
      </c>
      <c r="F7551" s="1">
        <v>0.54166666666666663</v>
      </c>
      <c r="G7551" t="s">
        <v>9302</v>
      </c>
      <c r="H7551" t="s">
        <v>8100</v>
      </c>
      <c r="I7551">
        <v>60</v>
      </c>
      <c r="J7551">
        <v>27</v>
      </c>
      <c r="K7551" s="4">
        <v>1.1101100011111E+43</v>
      </c>
      <c r="L7551" t="s">
        <v>13828</v>
      </c>
      <c r="M7551" t="s">
        <v>24</v>
      </c>
      <c r="N7551" t="s">
        <v>9286</v>
      </c>
      <c r="O7551" t="s">
        <v>25</v>
      </c>
      <c r="P7551" t="s">
        <v>45</v>
      </c>
      <c r="Q7551" t="s">
        <v>8110</v>
      </c>
    </row>
    <row r="7552" spans="1:17" x14ac:dyDescent="0.25">
      <c r="A7552" t="s">
        <v>13829</v>
      </c>
      <c r="B7552" t="s">
        <v>17</v>
      </c>
      <c r="C7552">
        <v>1</v>
      </c>
      <c r="D7552" t="s">
        <v>18</v>
      </c>
      <c r="E7552" t="s">
        <v>19</v>
      </c>
      <c r="F7552" s="1">
        <v>0.375</v>
      </c>
      <c r="G7552" t="s">
        <v>9142</v>
      </c>
      <c r="H7552" t="s">
        <v>1684</v>
      </c>
      <c r="I7552">
        <v>60</v>
      </c>
      <c r="J7552">
        <v>232</v>
      </c>
      <c r="K7552" s="4">
        <v>1.1111100111111E+24</v>
      </c>
      <c r="L7552" t="s">
        <v>13830</v>
      </c>
      <c r="M7552" t="s">
        <v>24</v>
      </c>
      <c r="N7552" t="s">
        <v>9286</v>
      </c>
      <c r="O7552" t="s">
        <v>66</v>
      </c>
      <c r="P7552" t="s">
        <v>20</v>
      </c>
      <c r="Q7552" t="s">
        <v>8111</v>
      </c>
    </row>
    <row r="7553" spans="1:17" x14ac:dyDescent="0.25">
      <c r="A7553" t="s">
        <v>13829</v>
      </c>
      <c r="B7553" t="s">
        <v>28</v>
      </c>
      <c r="C7553">
        <v>1</v>
      </c>
      <c r="D7553" t="s">
        <v>18</v>
      </c>
      <c r="E7553" t="s">
        <v>42</v>
      </c>
      <c r="F7553" s="1">
        <v>0.66666666666666663</v>
      </c>
      <c r="G7553" t="s">
        <v>9162</v>
      </c>
      <c r="H7553" t="s">
        <v>1684</v>
      </c>
      <c r="I7553">
        <v>60</v>
      </c>
      <c r="J7553">
        <v>234</v>
      </c>
      <c r="K7553" s="4">
        <v>1.1111100111111E+24</v>
      </c>
      <c r="L7553" t="s">
        <v>13830</v>
      </c>
      <c r="M7553" t="s">
        <v>24</v>
      </c>
      <c r="N7553" t="s">
        <v>9286</v>
      </c>
      <c r="O7553" t="s">
        <v>66</v>
      </c>
      <c r="P7553" t="s">
        <v>20</v>
      </c>
      <c r="Q7553" t="s">
        <v>8112</v>
      </c>
    </row>
    <row r="7554" spans="1:17" x14ac:dyDescent="0.25">
      <c r="A7554" t="s">
        <v>13829</v>
      </c>
      <c r="B7554" t="s">
        <v>44</v>
      </c>
      <c r="C7554">
        <v>1</v>
      </c>
      <c r="D7554" t="s">
        <v>18</v>
      </c>
      <c r="E7554" t="s">
        <v>19</v>
      </c>
      <c r="F7554" s="1">
        <v>0.5</v>
      </c>
      <c r="G7554" t="s">
        <v>9158</v>
      </c>
      <c r="H7554" t="s">
        <v>38</v>
      </c>
      <c r="I7554">
        <v>60</v>
      </c>
      <c r="J7554">
        <v>25</v>
      </c>
      <c r="K7554" s="4">
        <v>1.111100111111E+23</v>
      </c>
      <c r="L7554" t="s">
        <v>13830</v>
      </c>
      <c r="M7554" t="s">
        <v>24</v>
      </c>
      <c r="N7554" t="s">
        <v>9286</v>
      </c>
      <c r="O7554" t="s">
        <v>66</v>
      </c>
      <c r="P7554" t="s">
        <v>45</v>
      </c>
      <c r="Q7554" t="s">
        <v>8113</v>
      </c>
    </row>
    <row r="7555" spans="1:17" x14ac:dyDescent="0.25">
      <c r="A7555" t="s">
        <v>13829</v>
      </c>
      <c r="B7555" t="s">
        <v>44</v>
      </c>
      <c r="C7555">
        <v>2</v>
      </c>
      <c r="D7555" t="s">
        <v>18</v>
      </c>
      <c r="E7555" t="s">
        <v>19</v>
      </c>
      <c r="F7555" s="1">
        <v>0.54166666666666663</v>
      </c>
      <c r="G7555" t="s">
        <v>9156</v>
      </c>
      <c r="H7555" t="s">
        <v>38</v>
      </c>
      <c r="I7555">
        <v>60</v>
      </c>
      <c r="J7555">
        <v>25</v>
      </c>
      <c r="K7555" s="4">
        <v>1.111100111111E+23</v>
      </c>
      <c r="L7555" t="s">
        <v>13830</v>
      </c>
      <c r="M7555" t="s">
        <v>24</v>
      </c>
      <c r="N7555" t="s">
        <v>9286</v>
      </c>
      <c r="O7555" t="s">
        <v>66</v>
      </c>
      <c r="P7555" t="s">
        <v>45</v>
      </c>
      <c r="Q7555" t="s">
        <v>8114</v>
      </c>
    </row>
    <row r="7556" spans="1:17" x14ac:dyDescent="0.25">
      <c r="A7556" t="s">
        <v>13829</v>
      </c>
      <c r="B7556" t="s">
        <v>44</v>
      </c>
      <c r="C7556">
        <v>3</v>
      </c>
      <c r="D7556" t="s">
        <v>18</v>
      </c>
      <c r="E7556" t="s">
        <v>19</v>
      </c>
      <c r="F7556" s="1">
        <v>0.58333333333333337</v>
      </c>
      <c r="G7556" t="s">
        <v>9180</v>
      </c>
      <c r="H7556" t="s">
        <v>38</v>
      </c>
      <c r="I7556">
        <v>60</v>
      </c>
      <c r="J7556">
        <v>25</v>
      </c>
      <c r="K7556" s="4">
        <v>1.111100111111E+23</v>
      </c>
      <c r="L7556" t="s">
        <v>13830</v>
      </c>
      <c r="M7556" t="s">
        <v>24</v>
      </c>
      <c r="N7556" t="s">
        <v>9286</v>
      </c>
      <c r="O7556" t="s">
        <v>66</v>
      </c>
      <c r="P7556" t="s">
        <v>45</v>
      </c>
      <c r="Q7556" t="s">
        <v>8115</v>
      </c>
    </row>
    <row r="7557" spans="1:17" x14ac:dyDescent="0.25">
      <c r="A7557" t="s">
        <v>13829</v>
      </c>
      <c r="B7557" t="s">
        <v>44</v>
      </c>
      <c r="C7557">
        <v>4</v>
      </c>
      <c r="D7557" t="s">
        <v>18</v>
      </c>
      <c r="E7557" t="s">
        <v>19</v>
      </c>
      <c r="F7557" s="1">
        <v>0.58333333333333337</v>
      </c>
      <c r="G7557" t="s">
        <v>9226</v>
      </c>
      <c r="H7557" t="s">
        <v>38</v>
      </c>
      <c r="I7557">
        <v>60</v>
      </c>
      <c r="J7557">
        <v>25</v>
      </c>
      <c r="K7557" s="4">
        <v>1.111100111111E+23</v>
      </c>
      <c r="L7557" t="s">
        <v>13830</v>
      </c>
      <c r="M7557" t="s">
        <v>24</v>
      </c>
      <c r="N7557" t="s">
        <v>9286</v>
      </c>
      <c r="O7557" t="s">
        <v>66</v>
      </c>
      <c r="P7557" t="s">
        <v>45</v>
      </c>
      <c r="Q7557" t="s">
        <v>8116</v>
      </c>
    </row>
    <row r="7558" spans="1:17" x14ac:dyDescent="0.25">
      <c r="A7558" t="s">
        <v>13829</v>
      </c>
      <c r="B7558" t="s">
        <v>44</v>
      </c>
      <c r="C7558">
        <v>5</v>
      </c>
      <c r="D7558" t="s">
        <v>18</v>
      </c>
      <c r="E7558" t="s">
        <v>29</v>
      </c>
      <c r="F7558" s="1">
        <v>0.54166666666666663</v>
      </c>
      <c r="G7558" t="s">
        <v>9181</v>
      </c>
      <c r="H7558" t="s">
        <v>38</v>
      </c>
      <c r="I7558">
        <v>60</v>
      </c>
      <c r="J7558">
        <v>25</v>
      </c>
      <c r="K7558" s="4">
        <v>1.111100111111E+23</v>
      </c>
      <c r="L7558" t="s">
        <v>13830</v>
      </c>
      <c r="M7558" t="s">
        <v>24</v>
      </c>
      <c r="N7558" t="s">
        <v>9286</v>
      </c>
      <c r="O7558" t="s">
        <v>66</v>
      </c>
      <c r="P7558" t="s">
        <v>45</v>
      </c>
      <c r="Q7558" t="s">
        <v>8117</v>
      </c>
    </row>
    <row r="7559" spans="1:17" x14ac:dyDescent="0.25">
      <c r="A7559" t="s">
        <v>13829</v>
      </c>
      <c r="B7559" t="s">
        <v>44</v>
      </c>
      <c r="C7559">
        <v>6</v>
      </c>
      <c r="D7559" t="s">
        <v>18</v>
      </c>
      <c r="E7559" t="s">
        <v>29</v>
      </c>
      <c r="F7559" s="1">
        <v>0.54166666666666663</v>
      </c>
      <c r="G7559" t="s">
        <v>9180</v>
      </c>
      <c r="H7559" t="s">
        <v>38</v>
      </c>
      <c r="I7559">
        <v>60</v>
      </c>
      <c r="J7559">
        <v>25</v>
      </c>
      <c r="K7559" s="4">
        <v>1.111100111111E+23</v>
      </c>
      <c r="L7559" t="s">
        <v>13830</v>
      </c>
      <c r="M7559" t="s">
        <v>24</v>
      </c>
      <c r="N7559" t="s">
        <v>9286</v>
      </c>
      <c r="O7559" t="s">
        <v>66</v>
      </c>
      <c r="P7559" t="s">
        <v>45</v>
      </c>
      <c r="Q7559" t="s">
        <v>8118</v>
      </c>
    </row>
    <row r="7560" spans="1:17" x14ac:dyDescent="0.25">
      <c r="A7560" t="s">
        <v>13829</v>
      </c>
      <c r="B7560" t="s">
        <v>44</v>
      </c>
      <c r="C7560">
        <v>7</v>
      </c>
      <c r="D7560" t="s">
        <v>18</v>
      </c>
      <c r="E7560" t="s">
        <v>29</v>
      </c>
      <c r="F7560" s="1">
        <v>0.625</v>
      </c>
      <c r="G7560" t="s">
        <v>9158</v>
      </c>
      <c r="H7560" t="s">
        <v>38</v>
      </c>
      <c r="I7560">
        <v>60</v>
      </c>
      <c r="J7560">
        <v>25</v>
      </c>
      <c r="K7560" s="4">
        <v>1.111100111111E+23</v>
      </c>
      <c r="L7560" t="s">
        <v>13830</v>
      </c>
      <c r="M7560" t="s">
        <v>24</v>
      </c>
      <c r="N7560" t="s">
        <v>9286</v>
      </c>
      <c r="O7560" t="s">
        <v>66</v>
      </c>
      <c r="P7560" t="s">
        <v>45</v>
      </c>
      <c r="Q7560" t="s">
        <v>8119</v>
      </c>
    </row>
    <row r="7561" spans="1:17" x14ac:dyDescent="0.25">
      <c r="A7561" t="s">
        <v>13829</v>
      </c>
      <c r="B7561" t="s">
        <v>44</v>
      </c>
      <c r="C7561">
        <v>8</v>
      </c>
      <c r="D7561" t="s">
        <v>18</v>
      </c>
      <c r="E7561" t="s">
        <v>42</v>
      </c>
      <c r="F7561" s="1">
        <v>0.375</v>
      </c>
      <c r="G7561" t="s">
        <v>9181</v>
      </c>
      <c r="H7561" t="s">
        <v>38</v>
      </c>
      <c r="I7561">
        <v>60</v>
      </c>
      <c r="J7561">
        <v>25</v>
      </c>
      <c r="K7561" s="4">
        <v>1.111100111111E+23</v>
      </c>
      <c r="L7561" t="s">
        <v>13830</v>
      </c>
      <c r="M7561" t="s">
        <v>24</v>
      </c>
      <c r="N7561" t="s">
        <v>9286</v>
      </c>
      <c r="O7561" t="s">
        <v>66</v>
      </c>
      <c r="P7561" t="s">
        <v>45</v>
      </c>
      <c r="Q7561" t="s">
        <v>8120</v>
      </c>
    </row>
    <row r="7562" spans="1:17" x14ac:dyDescent="0.25">
      <c r="A7562" t="s">
        <v>13829</v>
      </c>
      <c r="B7562" t="s">
        <v>44</v>
      </c>
      <c r="C7562">
        <v>9</v>
      </c>
      <c r="D7562" t="s">
        <v>18</v>
      </c>
      <c r="E7562" t="s">
        <v>42</v>
      </c>
      <c r="F7562" s="1">
        <v>0.58333333333333337</v>
      </c>
      <c r="G7562" t="s">
        <v>9168</v>
      </c>
      <c r="H7562" t="s">
        <v>38</v>
      </c>
      <c r="I7562">
        <v>60</v>
      </c>
      <c r="J7562">
        <v>25</v>
      </c>
      <c r="K7562" s="4">
        <v>1.111100111111E+23</v>
      </c>
      <c r="L7562" t="s">
        <v>13830</v>
      </c>
      <c r="M7562" t="s">
        <v>24</v>
      </c>
      <c r="N7562" t="s">
        <v>9286</v>
      </c>
      <c r="O7562" t="s">
        <v>66</v>
      </c>
      <c r="P7562" t="s">
        <v>45</v>
      </c>
      <c r="Q7562" t="s">
        <v>8121</v>
      </c>
    </row>
    <row r="7563" spans="1:17" x14ac:dyDescent="0.25">
      <c r="A7563" t="s">
        <v>13831</v>
      </c>
      <c r="B7563" t="s">
        <v>17</v>
      </c>
      <c r="C7563">
        <v>1</v>
      </c>
      <c r="D7563" t="s">
        <v>18</v>
      </c>
      <c r="E7563" t="s">
        <v>33</v>
      </c>
      <c r="F7563" s="1">
        <v>0.54166666666666663</v>
      </c>
      <c r="G7563" t="s">
        <v>9160</v>
      </c>
      <c r="H7563" t="s">
        <v>8122</v>
      </c>
      <c r="I7563">
        <v>60</v>
      </c>
      <c r="J7563">
        <v>59</v>
      </c>
      <c r="K7563" s="4">
        <v>1.1111110001111099E+44</v>
      </c>
      <c r="L7563" t="s">
        <v>13832</v>
      </c>
      <c r="M7563" t="s">
        <v>24</v>
      </c>
      <c r="N7563" t="s">
        <v>9286</v>
      </c>
      <c r="O7563" t="s">
        <v>25</v>
      </c>
      <c r="P7563" t="s">
        <v>20</v>
      </c>
      <c r="Q7563" t="s">
        <v>8123</v>
      </c>
    </row>
    <row r="7564" spans="1:17" x14ac:dyDescent="0.25">
      <c r="A7564" t="s">
        <v>13831</v>
      </c>
      <c r="B7564" t="s">
        <v>28</v>
      </c>
      <c r="C7564">
        <v>1</v>
      </c>
      <c r="D7564" t="s">
        <v>18</v>
      </c>
      <c r="E7564" t="s">
        <v>37</v>
      </c>
      <c r="F7564" s="1">
        <v>0.45833333333333331</v>
      </c>
      <c r="G7564" t="s">
        <v>9174</v>
      </c>
      <c r="H7564" t="s">
        <v>8122</v>
      </c>
      <c r="I7564">
        <v>60</v>
      </c>
      <c r="J7564">
        <v>59</v>
      </c>
      <c r="K7564" s="4">
        <v>1.11101100011111E+44</v>
      </c>
      <c r="L7564" t="s">
        <v>13832</v>
      </c>
      <c r="M7564" t="s">
        <v>24</v>
      </c>
      <c r="N7564" t="s">
        <v>9286</v>
      </c>
      <c r="O7564" t="s">
        <v>25</v>
      </c>
      <c r="P7564" t="s">
        <v>20</v>
      </c>
      <c r="Q7564" t="s">
        <v>8124</v>
      </c>
    </row>
    <row r="7565" spans="1:17" x14ac:dyDescent="0.25">
      <c r="A7565" t="s">
        <v>13831</v>
      </c>
      <c r="B7565" t="s">
        <v>44</v>
      </c>
      <c r="C7565">
        <v>1</v>
      </c>
      <c r="D7565" t="s">
        <v>18</v>
      </c>
      <c r="E7565" t="s">
        <v>19</v>
      </c>
      <c r="F7565" s="1">
        <v>0.58333333333333337</v>
      </c>
      <c r="G7565" t="s">
        <v>9227</v>
      </c>
      <c r="H7565" t="s">
        <v>8122</v>
      </c>
      <c r="I7565">
        <v>60</v>
      </c>
      <c r="J7565">
        <v>22</v>
      </c>
      <c r="K7565" s="4">
        <v>1.1111010001111099E+44</v>
      </c>
      <c r="L7565" t="s">
        <v>13832</v>
      </c>
      <c r="M7565" t="s">
        <v>24</v>
      </c>
      <c r="N7565" t="s">
        <v>9286</v>
      </c>
      <c r="O7565" t="s">
        <v>25</v>
      </c>
      <c r="P7565" t="s">
        <v>45</v>
      </c>
      <c r="Q7565" t="s">
        <v>8125</v>
      </c>
    </row>
    <row r="7566" spans="1:17" x14ac:dyDescent="0.25">
      <c r="A7566" t="s">
        <v>13831</v>
      </c>
      <c r="B7566" t="s">
        <v>44</v>
      </c>
      <c r="C7566">
        <v>2</v>
      </c>
      <c r="D7566" t="s">
        <v>18</v>
      </c>
      <c r="E7566" t="s">
        <v>29</v>
      </c>
      <c r="F7566" s="1">
        <v>0.54166666666666663</v>
      </c>
      <c r="G7566" t="s">
        <v>158</v>
      </c>
      <c r="H7566" t="s">
        <v>8122</v>
      </c>
      <c r="I7566">
        <v>60</v>
      </c>
      <c r="J7566">
        <v>24</v>
      </c>
      <c r="K7566" s="4">
        <v>1.1111010001111099E+44</v>
      </c>
      <c r="L7566" t="s">
        <v>13832</v>
      </c>
      <c r="M7566" t="s">
        <v>24</v>
      </c>
      <c r="N7566" t="s">
        <v>9286</v>
      </c>
      <c r="O7566" t="s">
        <v>25</v>
      </c>
      <c r="P7566" t="s">
        <v>45</v>
      </c>
      <c r="Q7566" t="s">
        <v>8126</v>
      </c>
    </row>
    <row r="7567" spans="1:17" x14ac:dyDescent="0.25">
      <c r="A7567" t="s">
        <v>13831</v>
      </c>
      <c r="B7567" t="s">
        <v>44</v>
      </c>
      <c r="C7567">
        <v>3</v>
      </c>
      <c r="D7567" t="s">
        <v>18</v>
      </c>
      <c r="E7567" t="s">
        <v>19</v>
      </c>
      <c r="F7567" s="1">
        <v>0.41666666666666669</v>
      </c>
      <c r="G7567" t="s">
        <v>158</v>
      </c>
      <c r="H7567" t="s">
        <v>8122</v>
      </c>
      <c r="I7567">
        <v>60</v>
      </c>
      <c r="J7567">
        <v>12</v>
      </c>
      <c r="K7567" s="4">
        <v>1.1111010001111099E+44</v>
      </c>
      <c r="L7567" t="s">
        <v>13832</v>
      </c>
      <c r="M7567" t="s">
        <v>24</v>
      </c>
      <c r="N7567" t="s">
        <v>9286</v>
      </c>
      <c r="O7567" t="s">
        <v>25</v>
      </c>
      <c r="P7567" t="s">
        <v>45</v>
      </c>
      <c r="Q7567" t="s">
        <v>8127</v>
      </c>
    </row>
    <row r="7568" spans="1:17" x14ac:dyDescent="0.25">
      <c r="A7568" t="s">
        <v>13833</v>
      </c>
      <c r="B7568" t="s">
        <v>17</v>
      </c>
      <c r="C7568">
        <v>1</v>
      </c>
      <c r="D7568" t="s">
        <v>18</v>
      </c>
      <c r="E7568" t="s">
        <v>29</v>
      </c>
      <c r="F7568" s="1">
        <v>0.45833333333333331</v>
      </c>
      <c r="G7568" t="s">
        <v>9239</v>
      </c>
      <c r="H7568" t="s">
        <v>1753</v>
      </c>
      <c r="I7568">
        <v>60</v>
      </c>
      <c r="J7568">
        <v>8</v>
      </c>
      <c r="K7568" s="4">
        <v>1.1111100111111E+24</v>
      </c>
      <c r="L7568" t="s">
        <v>38</v>
      </c>
      <c r="M7568" t="s">
        <v>24</v>
      </c>
      <c r="N7568" t="s">
        <v>10040</v>
      </c>
      <c r="O7568" t="s">
        <v>66</v>
      </c>
      <c r="P7568" t="s">
        <v>20</v>
      </c>
      <c r="Q7568" t="s">
        <v>8128</v>
      </c>
    </row>
    <row r="7569" spans="1:17" x14ac:dyDescent="0.25">
      <c r="A7569" t="s">
        <v>13833</v>
      </c>
      <c r="B7569" t="s">
        <v>28</v>
      </c>
      <c r="C7569">
        <v>1</v>
      </c>
      <c r="D7569" t="s">
        <v>18</v>
      </c>
      <c r="E7569" t="s">
        <v>42</v>
      </c>
      <c r="F7569" s="1">
        <v>0.375</v>
      </c>
      <c r="G7569" t="s">
        <v>10435</v>
      </c>
      <c r="H7569" t="s">
        <v>1753</v>
      </c>
      <c r="I7569">
        <v>60</v>
      </c>
      <c r="J7569">
        <v>8</v>
      </c>
      <c r="K7569" s="4">
        <v>1.1111100111111E+24</v>
      </c>
      <c r="L7569" t="s">
        <v>38</v>
      </c>
      <c r="M7569" t="s">
        <v>24</v>
      </c>
      <c r="N7569" t="s">
        <v>10040</v>
      </c>
      <c r="O7569" t="s">
        <v>66</v>
      </c>
      <c r="P7569" t="s">
        <v>20</v>
      </c>
      <c r="Q7569" t="s">
        <v>8129</v>
      </c>
    </row>
    <row r="7570" spans="1:17" x14ac:dyDescent="0.25">
      <c r="A7570" t="s">
        <v>13833</v>
      </c>
      <c r="B7570" t="s">
        <v>44</v>
      </c>
      <c r="C7570">
        <v>1</v>
      </c>
      <c r="D7570" t="s">
        <v>18</v>
      </c>
      <c r="E7570" t="s">
        <v>33</v>
      </c>
      <c r="F7570" s="1">
        <v>0.54166666666666663</v>
      </c>
      <c r="G7570" t="s">
        <v>10041</v>
      </c>
      <c r="H7570" t="s">
        <v>1753</v>
      </c>
      <c r="I7570">
        <v>60</v>
      </c>
      <c r="J7570">
        <v>0</v>
      </c>
      <c r="K7570" s="4">
        <v>1.111100111111E+23</v>
      </c>
      <c r="L7570" t="s">
        <v>38</v>
      </c>
      <c r="M7570" t="s">
        <v>24</v>
      </c>
      <c r="N7570" t="s">
        <v>10040</v>
      </c>
      <c r="O7570" t="s">
        <v>66</v>
      </c>
      <c r="P7570" t="s">
        <v>45</v>
      </c>
      <c r="Q7570" t="s">
        <v>8130</v>
      </c>
    </row>
    <row r="7571" spans="1:17" x14ac:dyDescent="0.25">
      <c r="A7571" t="s">
        <v>13833</v>
      </c>
      <c r="B7571" t="s">
        <v>44</v>
      </c>
      <c r="C7571">
        <v>2</v>
      </c>
      <c r="D7571" t="s">
        <v>18</v>
      </c>
      <c r="E7571" t="s">
        <v>42</v>
      </c>
      <c r="F7571" s="1">
        <v>0.625</v>
      </c>
      <c r="G7571" t="s">
        <v>10041</v>
      </c>
      <c r="H7571" t="s">
        <v>1753</v>
      </c>
      <c r="I7571">
        <v>60</v>
      </c>
      <c r="J7571">
        <v>2</v>
      </c>
      <c r="K7571" s="4">
        <v>1.111100111111E+23</v>
      </c>
      <c r="L7571" t="s">
        <v>38</v>
      </c>
      <c r="M7571" t="s">
        <v>24</v>
      </c>
      <c r="N7571" t="s">
        <v>10040</v>
      </c>
      <c r="O7571" t="s">
        <v>66</v>
      </c>
      <c r="P7571" t="s">
        <v>45</v>
      </c>
      <c r="Q7571" t="s">
        <v>8131</v>
      </c>
    </row>
    <row r="7572" spans="1:17" x14ac:dyDescent="0.25">
      <c r="A7572" t="s">
        <v>13833</v>
      </c>
      <c r="B7572" t="s">
        <v>44</v>
      </c>
      <c r="C7572">
        <v>3</v>
      </c>
      <c r="D7572" t="s">
        <v>18</v>
      </c>
      <c r="E7572" t="s">
        <v>37</v>
      </c>
      <c r="F7572" s="1">
        <v>0.58333333333333337</v>
      </c>
      <c r="G7572" t="s">
        <v>10041</v>
      </c>
      <c r="H7572" t="s">
        <v>1753</v>
      </c>
      <c r="I7572">
        <v>60</v>
      </c>
      <c r="J7572">
        <v>1</v>
      </c>
      <c r="K7572" s="4">
        <v>1.111100111111E+23</v>
      </c>
      <c r="L7572" t="s">
        <v>38</v>
      </c>
      <c r="M7572" t="s">
        <v>24</v>
      </c>
      <c r="N7572" t="s">
        <v>10040</v>
      </c>
      <c r="O7572" t="s">
        <v>66</v>
      </c>
      <c r="P7572" t="s">
        <v>45</v>
      </c>
      <c r="Q7572" t="s">
        <v>8132</v>
      </c>
    </row>
    <row r="7573" spans="1:17" x14ac:dyDescent="0.25">
      <c r="A7573" t="s">
        <v>13833</v>
      </c>
      <c r="B7573" t="s">
        <v>44</v>
      </c>
      <c r="C7573">
        <v>4</v>
      </c>
      <c r="D7573" t="s">
        <v>18</v>
      </c>
      <c r="E7573" t="s">
        <v>29</v>
      </c>
      <c r="F7573" s="1">
        <v>0.58333333333333337</v>
      </c>
      <c r="G7573" t="s">
        <v>10041</v>
      </c>
      <c r="H7573" t="s">
        <v>1753</v>
      </c>
      <c r="I7573">
        <v>60</v>
      </c>
      <c r="J7573">
        <v>2</v>
      </c>
      <c r="K7573" s="4">
        <v>1.111100111111E+23</v>
      </c>
      <c r="L7573" t="s">
        <v>38</v>
      </c>
      <c r="M7573" t="s">
        <v>24</v>
      </c>
      <c r="N7573" t="s">
        <v>10040</v>
      </c>
      <c r="O7573" t="s">
        <v>66</v>
      </c>
      <c r="P7573" t="s">
        <v>45</v>
      </c>
      <c r="Q7573" t="s">
        <v>8133</v>
      </c>
    </row>
    <row r="7574" spans="1:17" x14ac:dyDescent="0.25">
      <c r="A7574" t="s">
        <v>13833</v>
      </c>
      <c r="B7574" t="s">
        <v>44</v>
      </c>
      <c r="C7574">
        <v>5</v>
      </c>
      <c r="D7574" t="s">
        <v>18</v>
      </c>
      <c r="E7574" t="s">
        <v>33</v>
      </c>
      <c r="F7574" s="1">
        <v>0.45833333333333331</v>
      </c>
      <c r="G7574" t="s">
        <v>10041</v>
      </c>
      <c r="H7574" t="s">
        <v>1753</v>
      </c>
      <c r="I7574">
        <v>60</v>
      </c>
      <c r="J7574">
        <v>1</v>
      </c>
      <c r="K7574" s="4">
        <v>1.111100111111E+23</v>
      </c>
      <c r="L7574" t="s">
        <v>38</v>
      </c>
      <c r="M7574" t="s">
        <v>24</v>
      </c>
      <c r="N7574" t="s">
        <v>10040</v>
      </c>
      <c r="O7574" t="s">
        <v>66</v>
      </c>
      <c r="P7574" t="s">
        <v>45</v>
      </c>
      <c r="Q7574" t="s">
        <v>8134</v>
      </c>
    </row>
    <row r="7575" spans="1:17" x14ac:dyDescent="0.25">
      <c r="A7575" t="s">
        <v>13833</v>
      </c>
      <c r="B7575" t="s">
        <v>44</v>
      </c>
      <c r="C7575">
        <v>6</v>
      </c>
      <c r="D7575" t="s">
        <v>18</v>
      </c>
      <c r="E7575" t="s">
        <v>37</v>
      </c>
      <c r="F7575" s="1">
        <v>0.41666666666666669</v>
      </c>
      <c r="G7575" t="s">
        <v>10041</v>
      </c>
      <c r="H7575" t="s">
        <v>1753</v>
      </c>
      <c r="I7575">
        <v>60</v>
      </c>
      <c r="J7575">
        <v>2</v>
      </c>
      <c r="K7575" s="4">
        <v>1.111100111111E+23</v>
      </c>
      <c r="L7575" t="s">
        <v>38</v>
      </c>
      <c r="M7575" t="s">
        <v>24</v>
      </c>
      <c r="N7575" t="s">
        <v>10040</v>
      </c>
      <c r="O7575" t="s">
        <v>66</v>
      </c>
      <c r="P7575" t="s">
        <v>45</v>
      </c>
      <c r="Q7575" t="s">
        <v>8135</v>
      </c>
    </row>
    <row r="7576" spans="1:17" x14ac:dyDescent="0.25">
      <c r="A7576" t="s">
        <v>13834</v>
      </c>
      <c r="B7576" t="s">
        <v>17</v>
      </c>
      <c r="C7576">
        <v>1</v>
      </c>
      <c r="D7576" t="s">
        <v>18</v>
      </c>
      <c r="E7576" t="s">
        <v>19</v>
      </c>
      <c r="F7576" s="1">
        <v>0.375</v>
      </c>
      <c r="G7576" t="s">
        <v>9177</v>
      </c>
      <c r="H7576" t="s">
        <v>287</v>
      </c>
      <c r="I7576">
        <v>120</v>
      </c>
      <c r="J7576">
        <v>10</v>
      </c>
      <c r="K7576" s="4">
        <v>1.1111010001111099E+44</v>
      </c>
      <c r="L7576" t="s">
        <v>9298</v>
      </c>
      <c r="M7576" t="s">
        <v>24</v>
      </c>
      <c r="N7576" t="s">
        <v>9286</v>
      </c>
      <c r="O7576" t="s">
        <v>25</v>
      </c>
      <c r="P7576" t="s">
        <v>20</v>
      </c>
      <c r="Q7576" t="s">
        <v>8136</v>
      </c>
    </row>
    <row r="7577" spans="1:17" x14ac:dyDescent="0.25">
      <c r="A7577" t="s">
        <v>13834</v>
      </c>
      <c r="B7577" t="s">
        <v>44</v>
      </c>
      <c r="C7577">
        <v>1</v>
      </c>
      <c r="D7577" t="s">
        <v>18</v>
      </c>
      <c r="E7577" t="s">
        <v>42</v>
      </c>
      <c r="F7577" s="1">
        <v>0.375</v>
      </c>
      <c r="G7577" t="s">
        <v>9235</v>
      </c>
      <c r="H7577" t="s">
        <v>38</v>
      </c>
      <c r="I7577">
        <v>60</v>
      </c>
      <c r="J7577">
        <v>3</v>
      </c>
      <c r="K7577" s="4">
        <v>1.1111100011111E+43</v>
      </c>
      <c r="L7577" t="s">
        <v>38</v>
      </c>
      <c r="M7577" t="s">
        <v>24</v>
      </c>
      <c r="N7577" t="s">
        <v>9286</v>
      </c>
      <c r="O7577" t="s">
        <v>25</v>
      </c>
      <c r="P7577" t="s">
        <v>45</v>
      </c>
      <c r="Q7577" t="s">
        <v>8137</v>
      </c>
    </row>
    <row r="7578" spans="1:17" x14ac:dyDescent="0.25">
      <c r="A7578" t="s">
        <v>13834</v>
      </c>
      <c r="B7578" t="s">
        <v>44</v>
      </c>
      <c r="C7578">
        <v>2</v>
      </c>
      <c r="D7578" t="s">
        <v>18</v>
      </c>
      <c r="E7578" t="s">
        <v>42</v>
      </c>
      <c r="F7578" s="1">
        <v>0.41666666666666669</v>
      </c>
      <c r="G7578" t="s">
        <v>9210</v>
      </c>
      <c r="H7578" t="s">
        <v>38</v>
      </c>
      <c r="I7578">
        <v>60</v>
      </c>
      <c r="J7578">
        <v>5</v>
      </c>
      <c r="K7578" s="4">
        <v>1.1111100011111E+43</v>
      </c>
      <c r="L7578" t="s">
        <v>38</v>
      </c>
      <c r="M7578" t="s">
        <v>24</v>
      </c>
      <c r="N7578" t="s">
        <v>9286</v>
      </c>
      <c r="O7578" t="s">
        <v>25</v>
      </c>
      <c r="P7578" t="s">
        <v>45</v>
      </c>
      <c r="Q7578" t="s">
        <v>8138</v>
      </c>
    </row>
    <row r="7579" spans="1:17" x14ac:dyDescent="0.25">
      <c r="A7579" t="s">
        <v>13835</v>
      </c>
      <c r="B7579" t="s">
        <v>17</v>
      </c>
      <c r="C7579">
        <v>1</v>
      </c>
      <c r="D7579" t="s">
        <v>18</v>
      </c>
      <c r="E7579" t="s">
        <v>29</v>
      </c>
      <c r="F7579" s="1">
        <v>0.45833333333333331</v>
      </c>
      <c r="G7579" t="s">
        <v>9242</v>
      </c>
      <c r="H7579" t="s">
        <v>38</v>
      </c>
      <c r="I7579">
        <v>120</v>
      </c>
      <c r="J7579">
        <v>58</v>
      </c>
      <c r="K7579" s="4">
        <v>1.1111100000000001E+51</v>
      </c>
      <c r="L7579" t="s">
        <v>13836</v>
      </c>
      <c r="M7579" t="s">
        <v>24</v>
      </c>
      <c r="N7579" t="s">
        <v>9286</v>
      </c>
      <c r="O7579" t="s">
        <v>311</v>
      </c>
      <c r="P7579" t="s">
        <v>20</v>
      </c>
      <c r="Q7579" t="s">
        <v>8139</v>
      </c>
    </row>
    <row r="7580" spans="1:17" x14ac:dyDescent="0.25">
      <c r="A7580" t="s">
        <v>13835</v>
      </c>
      <c r="B7580" t="s">
        <v>28</v>
      </c>
      <c r="C7580">
        <v>1</v>
      </c>
      <c r="D7580" t="s">
        <v>18</v>
      </c>
      <c r="E7580" t="s">
        <v>42</v>
      </c>
      <c r="F7580" s="1">
        <v>0.45833333333333331</v>
      </c>
      <c r="G7580" t="s">
        <v>9242</v>
      </c>
      <c r="H7580" t="s">
        <v>38</v>
      </c>
      <c r="I7580">
        <v>120</v>
      </c>
      <c r="J7580">
        <v>58</v>
      </c>
      <c r="K7580" s="4">
        <v>1.1111100000000001E+51</v>
      </c>
      <c r="L7580" t="s">
        <v>13836</v>
      </c>
      <c r="M7580" t="s">
        <v>24</v>
      </c>
      <c r="N7580" t="s">
        <v>9286</v>
      </c>
      <c r="O7580" t="s">
        <v>311</v>
      </c>
      <c r="P7580" t="s">
        <v>20</v>
      </c>
      <c r="Q7580" t="s">
        <v>8140</v>
      </c>
    </row>
    <row r="7581" spans="1:17" x14ac:dyDescent="0.25">
      <c r="A7581" t="s">
        <v>13835</v>
      </c>
      <c r="B7581" t="s">
        <v>32</v>
      </c>
      <c r="C7581">
        <v>1</v>
      </c>
      <c r="D7581" t="s">
        <v>18</v>
      </c>
      <c r="E7581" t="s">
        <v>37</v>
      </c>
      <c r="F7581" s="1">
        <v>0.45833333333333331</v>
      </c>
      <c r="G7581" t="s">
        <v>9242</v>
      </c>
      <c r="H7581" t="s">
        <v>38</v>
      </c>
      <c r="I7581">
        <v>120</v>
      </c>
      <c r="J7581">
        <v>58</v>
      </c>
      <c r="K7581" s="4">
        <v>1.1111100000000001E+51</v>
      </c>
      <c r="L7581" t="s">
        <v>13836</v>
      </c>
      <c r="M7581" t="s">
        <v>24</v>
      </c>
      <c r="N7581" t="s">
        <v>9286</v>
      </c>
      <c r="O7581" t="s">
        <v>311</v>
      </c>
      <c r="P7581" t="s">
        <v>20</v>
      </c>
      <c r="Q7581" t="s">
        <v>8141</v>
      </c>
    </row>
    <row r="7582" spans="1:17" x14ac:dyDescent="0.25">
      <c r="A7582" t="s">
        <v>13835</v>
      </c>
      <c r="B7582" t="s">
        <v>3639</v>
      </c>
      <c r="C7582">
        <v>1</v>
      </c>
      <c r="D7582" t="s">
        <v>18</v>
      </c>
      <c r="E7582" t="s">
        <v>530</v>
      </c>
      <c r="F7582" s="1">
        <v>0.45833333333333331</v>
      </c>
      <c r="G7582" t="s">
        <v>9239</v>
      </c>
      <c r="H7582" t="s">
        <v>38</v>
      </c>
      <c r="I7582">
        <v>120</v>
      </c>
      <c r="J7582">
        <v>58</v>
      </c>
      <c r="K7582" s="4">
        <v>9.9999999999999999E+45</v>
      </c>
      <c r="L7582" t="s">
        <v>38</v>
      </c>
      <c r="M7582" t="s">
        <v>24</v>
      </c>
      <c r="N7582" t="s">
        <v>9286</v>
      </c>
      <c r="O7582" t="s">
        <v>311</v>
      </c>
      <c r="P7582" t="s">
        <v>20</v>
      </c>
      <c r="Q7582" t="s">
        <v>8142</v>
      </c>
    </row>
    <row r="7583" spans="1:17" x14ac:dyDescent="0.25">
      <c r="A7583" t="s">
        <v>13837</v>
      </c>
      <c r="B7583" t="s">
        <v>17</v>
      </c>
      <c r="C7583">
        <v>1</v>
      </c>
      <c r="D7583" t="s">
        <v>18</v>
      </c>
      <c r="E7583" t="s">
        <v>19</v>
      </c>
      <c r="F7583" s="1">
        <v>0.58333333333333337</v>
      </c>
      <c r="G7583" t="s">
        <v>9239</v>
      </c>
      <c r="H7583" t="s">
        <v>1684</v>
      </c>
      <c r="I7583">
        <v>120</v>
      </c>
      <c r="J7583">
        <v>40</v>
      </c>
      <c r="K7583" s="4">
        <v>1.1111100111111E+24</v>
      </c>
      <c r="L7583" t="s">
        <v>10407</v>
      </c>
      <c r="M7583" t="s">
        <v>24</v>
      </c>
      <c r="N7583" t="s">
        <v>9286</v>
      </c>
      <c r="O7583" t="s">
        <v>66</v>
      </c>
      <c r="P7583" t="s">
        <v>20</v>
      </c>
      <c r="Q7583" t="s">
        <v>8143</v>
      </c>
    </row>
    <row r="7584" spans="1:17" x14ac:dyDescent="0.25">
      <c r="A7584" t="s">
        <v>13837</v>
      </c>
      <c r="B7584" t="s">
        <v>28</v>
      </c>
      <c r="C7584">
        <v>1</v>
      </c>
      <c r="D7584" t="s">
        <v>18</v>
      </c>
      <c r="E7584" t="s">
        <v>42</v>
      </c>
      <c r="F7584" s="1">
        <v>0.54166666666666663</v>
      </c>
      <c r="G7584" t="s">
        <v>9162</v>
      </c>
      <c r="H7584" t="s">
        <v>1684</v>
      </c>
      <c r="I7584">
        <v>120</v>
      </c>
      <c r="J7584">
        <v>40</v>
      </c>
      <c r="K7584" s="4">
        <v>1.1111100111111E+24</v>
      </c>
      <c r="L7584" t="s">
        <v>10407</v>
      </c>
      <c r="M7584" t="s">
        <v>24</v>
      </c>
      <c r="N7584" t="s">
        <v>9286</v>
      </c>
      <c r="O7584" t="s">
        <v>66</v>
      </c>
      <c r="P7584" t="s">
        <v>20</v>
      </c>
      <c r="Q7584" t="s">
        <v>8144</v>
      </c>
    </row>
    <row r="7585" spans="1:17" x14ac:dyDescent="0.25">
      <c r="A7585" t="s">
        <v>13838</v>
      </c>
      <c r="B7585" t="s">
        <v>17</v>
      </c>
      <c r="C7585">
        <v>1</v>
      </c>
      <c r="D7585" t="s">
        <v>18</v>
      </c>
      <c r="E7585" t="s">
        <v>37</v>
      </c>
      <c r="F7585" s="1">
        <v>0.375</v>
      </c>
      <c r="G7585" t="s">
        <v>9247</v>
      </c>
      <c r="H7585" t="s">
        <v>304</v>
      </c>
      <c r="I7585">
        <v>120</v>
      </c>
      <c r="J7585">
        <v>13</v>
      </c>
      <c r="K7585" s="4">
        <v>1.1111100111111E+24</v>
      </c>
      <c r="L7585" t="s">
        <v>9304</v>
      </c>
      <c r="M7585" t="s">
        <v>24</v>
      </c>
      <c r="N7585" t="s">
        <v>9286</v>
      </c>
      <c r="O7585" t="s">
        <v>66</v>
      </c>
      <c r="P7585" t="s">
        <v>20</v>
      </c>
      <c r="Q7585" t="s">
        <v>8145</v>
      </c>
    </row>
    <row r="7586" spans="1:17" x14ac:dyDescent="0.25">
      <c r="A7586" t="s">
        <v>13838</v>
      </c>
      <c r="B7586" t="s">
        <v>44</v>
      </c>
      <c r="C7586">
        <v>1</v>
      </c>
      <c r="D7586" t="s">
        <v>18</v>
      </c>
      <c r="E7586" t="s">
        <v>37</v>
      </c>
      <c r="F7586" s="1">
        <v>0.58333333333333337</v>
      </c>
      <c r="G7586" t="s">
        <v>9208</v>
      </c>
      <c r="H7586" t="s">
        <v>38</v>
      </c>
      <c r="I7586">
        <v>60</v>
      </c>
      <c r="J7586">
        <v>4</v>
      </c>
      <c r="K7586" s="4">
        <v>1.111100111111E+23</v>
      </c>
      <c r="L7586" t="s">
        <v>9304</v>
      </c>
      <c r="M7586" t="s">
        <v>24</v>
      </c>
      <c r="N7586" t="s">
        <v>9286</v>
      </c>
      <c r="O7586" t="s">
        <v>66</v>
      </c>
      <c r="P7586" t="s">
        <v>45</v>
      </c>
      <c r="Q7586" t="s">
        <v>8146</v>
      </c>
    </row>
    <row r="7587" spans="1:17" x14ac:dyDescent="0.25">
      <c r="A7587" t="s">
        <v>13838</v>
      </c>
      <c r="B7587" t="s">
        <v>44</v>
      </c>
      <c r="C7587">
        <v>2</v>
      </c>
      <c r="D7587" t="s">
        <v>18</v>
      </c>
      <c r="E7587" t="s">
        <v>37</v>
      </c>
      <c r="F7587" s="1">
        <v>0.625</v>
      </c>
      <c r="G7587" t="s">
        <v>9201</v>
      </c>
      <c r="H7587" t="s">
        <v>38</v>
      </c>
      <c r="I7587">
        <v>60</v>
      </c>
      <c r="J7587">
        <v>4</v>
      </c>
      <c r="K7587" s="4">
        <v>1.111100111111E+23</v>
      </c>
      <c r="L7587" t="s">
        <v>9304</v>
      </c>
      <c r="M7587" t="s">
        <v>24</v>
      </c>
      <c r="N7587" t="s">
        <v>9286</v>
      </c>
      <c r="O7587" t="s">
        <v>66</v>
      </c>
      <c r="P7587" t="s">
        <v>45</v>
      </c>
      <c r="Q7587" t="s">
        <v>8147</v>
      </c>
    </row>
    <row r="7588" spans="1:17" x14ac:dyDescent="0.25">
      <c r="A7588" t="s">
        <v>13839</v>
      </c>
      <c r="B7588" t="s">
        <v>17</v>
      </c>
      <c r="C7588">
        <v>1</v>
      </c>
      <c r="D7588" t="s">
        <v>18</v>
      </c>
      <c r="E7588" t="s">
        <v>19</v>
      </c>
      <c r="F7588" s="1">
        <v>0.45833333333333331</v>
      </c>
      <c r="G7588" t="s">
        <v>9177</v>
      </c>
      <c r="H7588" t="s">
        <v>304</v>
      </c>
      <c r="I7588">
        <v>120</v>
      </c>
      <c r="J7588">
        <v>8</v>
      </c>
      <c r="K7588" s="4">
        <v>1.1111010001111099E+44</v>
      </c>
      <c r="L7588" t="s">
        <v>9306</v>
      </c>
      <c r="M7588" t="s">
        <v>24</v>
      </c>
      <c r="N7588" t="s">
        <v>9286</v>
      </c>
      <c r="O7588" t="s">
        <v>25</v>
      </c>
      <c r="P7588" t="s">
        <v>20</v>
      </c>
      <c r="Q7588" t="s">
        <v>8148</v>
      </c>
    </row>
    <row r="7589" spans="1:17" x14ac:dyDescent="0.25">
      <c r="A7589" t="s">
        <v>13839</v>
      </c>
      <c r="B7589" t="s">
        <v>44</v>
      </c>
      <c r="C7589">
        <v>1</v>
      </c>
      <c r="D7589" t="s">
        <v>18</v>
      </c>
      <c r="E7589" t="s">
        <v>33</v>
      </c>
      <c r="F7589" s="1">
        <v>0.66666666666666663</v>
      </c>
      <c r="G7589" t="s">
        <v>9198</v>
      </c>
      <c r="H7589" t="s">
        <v>304</v>
      </c>
      <c r="I7589">
        <v>60</v>
      </c>
      <c r="J7589">
        <v>4</v>
      </c>
      <c r="K7589" s="4">
        <v>1.1111100011111E+43</v>
      </c>
      <c r="L7589" t="s">
        <v>9306</v>
      </c>
      <c r="M7589" t="s">
        <v>24</v>
      </c>
      <c r="N7589" t="s">
        <v>9286</v>
      </c>
      <c r="O7589" t="s">
        <v>25</v>
      </c>
      <c r="P7589" t="s">
        <v>45</v>
      </c>
      <c r="Q7589" t="s">
        <v>8149</v>
      </c>
    </row>
    <row r="7590" spans="1:17" x14ac:dyDescent="0.25">
      <c r="A7590" t="s">
        <v>13839</v>
      </c>
      <c r="B7590" t="s">
        <v>44</v>
      </c>
      <c r="C7590">
        <v>2</v>
      </c>
      <c r="D7590" t="s">
        <v>18</v>
      </c>
      <c r="E7590" t="s">
        <v>42</v>
      </c>
      <c r="F7590" s="1">
        <v>0.375</v>
      </c>
      <c r="G7590" t="s">
        <v>9197</v>
      </c>
      <c r="H7590" t="s">
        <v>304</v>
      </c>
      <c r="I7590">
        <v>60</v>
      </c>
      <c r="J7590">
        <v>4</v>
      </c>
      <c r="K7590" s="4">
        <v>1.1111100011111E+43</v>
      </c>
      <c r="L7590" t="s">
        <v>9306</v>
      </c>
      <c r="M7590" t="s">
        <v>24</v>
      </c>
      <c r="N7590" t="s">
        <v>9286</v>
      </c>
      <c r="O7590" t="s">
        <v>25</v>
      </c>
      <c r="P7590" t="s">
        <v>45</v>
      </c>
      <c r="Q7590" t="s">
        <v>8150</v>
      </c>
    </row>
    <row r="7591" spans="1:17" x14ac:dyDescent="0.25">
      <c r="A7591" t="s">
        <v>13840</v>
      </c>
      <c r="B7591" t="s">
        <v>17</v>
      </c>
      <c r="C7591">
        <v>1</v>
      </c>
      <c r="D7591" t="s">
        <v>18</v>
      </c>
      <c r="E7591" t="s">
        <v>29</v>
      </c>
      <c r="F7591" s="1">
        <v>0.45833333333333331</v>
      </c>
      <c r="G7591" t="s">
        <v>9166</v>
      </c>
      <c r="H7591" t="s">
        <v>8151</v>
      </c>
      <c r="I7591">
        <v>120</v>
      </c>
      <c r="J7591">
        <v>26</v>
      </c>
      <c r="K7591" s="4">
        <v>1.1111010001111099E+44</v>
      </c>
      <c r="L7591" t="s">
        <v>13841</v>
      </c>
      <c r="M7591" t="s">
        <v>24</v>
      </c>
      <c r="N7591" t="s">
        <v>9286</v>
      </c>
      <c r="O7591" t="s">
        <v>25</v>
      </c>
      <c r="P7591" t="s">
        <v>20</v>
      </c>
      <c r="Q7591" t="s">
        <v>8152</v>
      </c>
    </row>
    <row r="7592" spans="1:17" x14ac:dyDescent="0.25">
      <c r="A7592" t="s">
        <v>13840</v>
      </c>
      <c r="B7592" t="s">
        <v>44</v>
      </c>
      <c r="C7592">
        <v>1</v>
      </c>
      <c r="D7592" t="s">
        <v>18</v>
      </c>
      <c r="E7592" t="s">
        <v>42</v>
      </c>
      <c r="F7592" s="1">
        <v>0.45833333333333331</v>
      </c>
      <c r="G7592" t="s">
        <v>10012</v>
      </c>
      <c r="H7592" t="s">
        <v>38</v>
      </c>
      <c r="I7592">
        <v>60</v>
      </c>
      <c r="J7592">
        <v>15</v>
      </c>
      <c r="K7592" s="4">
        <v>1.1111100011111E+43</v>
      </c>
      <c r="L7592" t="s">
        <v>13841</v>
      </c>
      <c r="M7592" t="s">
        <v>24</v>
      </c>
      <c r="N7592" t="s">
        <v>9286</v>
      </c>
      <c r="O7592" t="s">
        <v>25</v>
      </c>
      <c r="P7592" t="s">
        <v>45</v>
      </c>
      <c r="Q7592" t="s">
        <v>8153</v>
      </c>
    </row>
    <row r="7593" spans="1:17" x14ac:dyDescent="0.25">
      <c r="A7593" t="s">
        <v>13840</v>
      </c>
      <c r="B7593" t="s">
        <v>44</v>
      </c>
      <c r="C7593">
        <v>2</v>
      </c>
      <c r="D7593" t="s">
        <v>18</v>
      </c>
      <c r="E7593" t="s">
        <v>37</v>
      </c>
      <c r="F7593" s="1">
        <v>0.375</v>
      </c>
      <c r="G7593" t="s">
        <v>9764</v>
      </c>
      <c r="H7593" t="s">
        <v>38</v>
      </c>
      <c r="I7593">
        <v>60</v>
      </c>
      <c r="J7593">
        <v>6</v>
      </c>
      <c r="K7593" s="4">
        <v>1.1101100011111E+43</v>
      </c>
      <c r="L7593" t="s">
        <v>13841</v>
      </c>
      <c r="M7593" t="s">
        <v>24</v>
      </c>
      <c r="N7593" t="s">
        <v>9286</v>
      </c>
      <c r="O7593" t="s">
        <v>25</v>
      </c>
      <c r="P7593" t="s">
        <v>45</v>
      </c>
      <c r="Q7593" t="s">
        <v>8154</v>
      </c>
    </row>
    <row r="7594" spans="1:17" x14ac:dyDescent="0.25">
      <c r="A7594" t="s">
        <v>13842</v>
      </c>
      <c r="B7594" t="s">
        <v>17</v>
      </c>
      <c r="C7594">
        <v>1</v>
      </c>
      <c r="D7594" t="s">
        <v>18</v>
      </c>
      <c r="E7594" t="s">
        <v>29</v>
      </c>
      <c r="F7594" s="1">
        <v>0.625</v>
      </c>
      <c r="G7594" t="s">
        <v>9195</v>
      </c>
      <c r="H7594" t="s">
        <v>8122</v>
      </c>
      <c r="I7594">
        <v>120</v>
      </c>
      <c r="J7594">
        <v>28</v>
      </c>
      <c r="K7594" s="4">
        <v>1.111100111111E+23</v>
      </c>
      <c r="L7594" t="s">
        <v>13843</v>
      </c>
      <c r="M7594" t="s">
        <v>24</v>
      </c>
      <c r="N7594" t="s">
        <v>9286</v>
      </c>
      <c r="O7594" t="s">
        <v>66</v>
      </c>
      <c r="P7594" t="s">
        <v>20</v>
      </c>
      <c r="Q7594" t="s">
        <v>8155</v>
      </c>
    </row>
    <row r="7595" spans="1:17" x14ac:dyDescent="0.25">
      <c r="A7595" t="s">
        <v>13842</v>
      </c>
      <c r="B7595" t="s">
        <v>44</v>
      </c>
      <c r="C7595">
        <v>1</v>
      </c>
      <c r="D7595" t="s">
        <v>18</v>
      </c>
      <c r="E7595" t="s">
        <v>19</v>
      </c>
      <c r="F7595" s="1">
        <v>0.66666666666666663</v>
      </c>
      <c r="G7595" t="s">
        <v>9194</v>
      </c>
      <c r="H7595" t="s">
        <v>38</v>
      </c>
      <c r="I7595">
        <v>60</v>
      </c>
      <c r="J7595">
        <v>12</v>
      </c>
      <c r="K7595" s="4">
        <v>1.111100111111E+23</v>
      </c>
      <c r="L7595" t="s">
        <v>13843</v>
      </c>
      <c r="M7595" t="s">
        <v>24</v>
      </c>
      <c r="N7595" t="s">
        <v>9286</v>
      </c>
      <c r="O7595" t="s">
        <v>66</v>
      </c>
      <c r="P7595" t="s">
        <v>45</v>
      </c>
      <c r="Q7595" t="s">
        <v>8156</v>
      </c>
    </row>
    <row r="7596" spans="1:17" x14ac:dyDescent="0.25">
      <c r="A7596" t="s">
        <v>13842</v>
      </c>
      <c r="B7596" t="s">
        <v>44</v>
      </c>
      <c r="C7596">
        <v>2</v>
      </c>
      <c r="D7596" t="s">
        <v>18</v>
      </c>
      <c r="E7596" t="s">
        <v>29</v>
      </c>
      <c r="F7596" s="1">
        <v>0.41666666666666669</v>
      </c>
      <c r="G7596" t="s">
        <v>9186</v>
      </c>
      <c r="H7596" t="s">
        <v>38</v>
      </c>
      <c r="I7596">
        <v>60</v>
      </c>
      <c r="J7596">
        <v>15</v>
      </c>
      <c r="K7596" s="4">
        <v>1.111100111111E+23</v>
      </c>
      <c r="L7596" t="s">
        <v>13843</v>
      </c>
      <c r="M7596" t="s">
        <v>24</v>
      </c>
      <c r="N7596" t="s">
        <v>9286</v>
      </c>
      <c r="O7596" t="s">
        <v>66</v>
      </c>
      <c r="P7596" t="s">
        <v>45</v>
      </c>
      <c r="Q7596" t="s">
        <v>8157</v>
      </c>
    </row>
    <row r="7597" spans="1:17" x14ac:dyDescent="0.25">
      <c r="A7597" t="s">
        <v>13844</v>
      </c>
      <c r="B7597" t="s">
        <v>17</v>
      </c>
      <c r="C7597">
        <v>1</v>
      </c>
      <c r="D7597" t="s">
        <v>18</v>
      </c>
      <c r="E7597" t="s">
        <v>19</v>
      </c>
      <c r="F7597" s="1">
        <v>0.45833333333333331</v>
      </c>
      <c r="G7597" t="s">
        <v>9170</v>
      </c>
      <c r="H7597" t="s">
        <v>1772</v>
      </c>
      <c r="I7597">
        <v>60</v>
      </c>
      <c r="J7597">
        <v>17</v>
      </c>
      <c r="K7597" s="4">
        <v>1.1111010001111099E+44</v>
      </c>
      <c r="L7597" t="s">
        <v>38</v>
      </c>
      <c r="M7597" t="s">
        <v>24</v>
      </c>
      <c r="N7597" t="s">
        <v>9286</v>
      </c>
      <c r="O7597" t="s">
        <v>25</v>
      </c>
      <c r="P7597" t="s">
        <v>20</v>
      </c>
      <c r="Q7597" t="s">
        <v>8158</v>
      </c>
    </row>
    <row r="7598" spans="1:17" x14ac:dyDescent="0.25">
      <c r="A7598" t="s">
        <v>13844</v>
      </c>
      <c r="B7598" t="s">
        <v>28</v>
      </c>
      <c r="C7598">
        <v>1</v>
      </c>
      <c r="D7598" t="s">
        <v>18</v>
      </c>
      <c r="E7598" t="s">
        <v>42</v>
      </c>
      <c r="F7598" s="1">
        <v>0.45833333333333331</v>
      </c>
      <c r="G7598" t="s">
        <v>9155</v>
      </c>
      <c r="H7598" t="s">
        <v>1772</v>
      </c>
      <c r="I7598">
        <v>60</v>
      </c>
      <c r="J7598">
        <v>17</v>
      </c>
      <c r="K7598" s="4">
        <v>1.1111110001111099E+44</v>
      </c>
      <c r="L7598" t="s">
        <v>38</v>
      </c>
      <c r="M7598" t="s">
        <v>24</v>
      </c>
      <c r="N7598" t="s">
        <v>9286</v>
      </c>
      <c r="O7598" t="s">
        <v>25</v>
      </c>
      <c r="P7598" t="s">
        <v>20</v>
      </c>
      <c r="Q7598" t="s">
        <v>8159</v>
      </c>
    </row>
    <row r="7599" spans="1:17" x14ac:dyDescent="0.25">
      <c r="A7599" t="s">
        <v>13844</v>
      </c>
      <c r="B7599" t="s">
        <v>44</v>
      </c>
      <c r="C7599">
        <v>1</v>
      </c>
      <c r="D7599" t="s">
        <v>18</v>
      </c>
      <c r="E7599" t="s">
        <v>42</v>
      </c>
      <c r="F7599" s="1">
        <v>0.5</v>
      </c>
      <c r="G7599" t="s">
        <v>9255</v>
      </c>
      <c r="H7599" t="s">
        <v>1772</v>
      </c>
      <c r="I7599">
        <v>60</v>
      </c>
      <c r="J7599">
        <v>5</v>
      </c>
      <c r="K7599" s="4">
        <v>1.1111100011111E+43</v>
      </c>
      <c r="L7599" t="s">
        <v>13845</v>
      </c>
      <c r="M7599" t="s">
        <v>24</v>
      </c>
      <c r="N7599" t="s">
        <v>9286</v>
      </c>
      <c r="O7599" t="s">
        <v>25</v>
      </c>
      <c r="P7599" t="s">
        <v>45</v>
      </c>
      <c r="Q7599" t="s">
        <v>8160</v>
      </c>
    </row>
    <row r="7600" spans="1:17" x14ac:dyDescent="0.25">
      <c r="A7600" t="s">
        <v>13844</v>
      </c>
      <c r="B7600" t="s">
        <v>44</v>
      </c>
      <c r="C7600">
        <v>2</v>
      </c>
      <c r="D7600" t="s">
        <v>18</v>
      </c>
      <c r="E7600" t="s">
        <v>42</v>
      </c>
      <c r="F7600" s="1">
        <v>0.58333333333333337</v>
      </c>
      <c r="G7600" t="s">
        <v>9255</v>
      </c>
      <c r="H7600" t="s">
        <v>1772</v>
      </c>
      <c r="I7600">
        <v>60</v>
      </c>
      <c r="J7600">
        <v>4</v>
      </c>
      <c r="K7600" s="4">
        <v>1.1111100011111E+43</v>
      </c>
      <c r="L7600" t="s">
        <v>13845</v>
      </c>
      <c r="M7600" t="s">
        <v>24</v>
      </c>
      <c r="N7600" t="s">
        <v>9286</v>
      </c>
      <c r="O7600" t="s">
        <v>25</v>
      </c>
      <c r="P7600" t="s">
        <v>45</v>
      </c>
      <c r="Q7600" t="s">
        <v>8161</v>
      </c>
    </row>
    <row r="7601" spans="1:17" x14ac:dyDescent="0.25">
      <c r="A7601" t="s">
        <v>13846</v>
      </c>
      <c r="B7601" t="s">
        <v>17</v>
      </c>
      <c r="C7601">
        <v>1</v>
      </c>
      <c r="D7601" t="s">
        <v>18</v>
      </c>
      <c r="E7601" t="s">
        <v>42</v>
      </c>
      <c r="F7601" s="1">
        <v>0.41666666666666669</v>
      </c>
      <c r="G7601" t="s">
        <v>9295</v>
      </c>
      <c r="H7601" t="s">
        <v>280</v>
      </c>
      <c r="I7601">
        <v>120</v>
      </c>
      <c r="J7601">
        <v>21</v>
      </c>
      <c r="K7601" s="4">
        <v>1.1111100111111E+24</v>
      </c>
      <c r="L7601" t="s">
        <v>9296</v>
      </c>
      <c r="M7601" t="s">
        <v>24</v>
      </c>
      <c r="N7601" t="s">
        <v>9286</v>
      </c>
      <c r="O7601" t="s">
        <v>66</v>
      </c>
      <c r="P7601" t="s">
        <v>20</v>
      </c>
      <c r="Q7601" t="s">
        <v>8162</v>
      </c>
    </row>
    <row r="7602" spans="1:17" x14ac:dyDescent="0.25">
      <c r="A7602" t="s">
        <v>13846</v>
      </c>
      <c r="B7602" t="s">
        <v>44</v>
      </c>
      <c r="C7602">
        <v>1</v>
      </c>
      <c r="D7602" t="s">
        <v>18</v>
      </c>
      <c r="E7602" t="s">
        <v>29</v>
      </c>
      <c r="F7602" s="1">
        <v>0.58333333333333337</v>
      </c>
      <c r="G7602" t="s">
        <v>9181</v>
      </c>
      <c r="H7602" t="s">
        <v>38</v>
      </c>
      <c r="I7602">
        <v>60</v>
      </c>
      <c r="J7602">
        <v>6</v>
      </c>
      <c r="K7602" s="4">
        <v>1.111100111111E+23</v>
      </c>
      <c r="L7602" t="s">
        <v>9296</v>
      </c>
      <c r="M7602" t="s">
        <v>24</v>
      </c>
      <c r="N7602" t="s">
        <v>9286</v>
      </c>
      <c r="O7602" t="s">
        <v>66</v>
      </c>
      <c r="P7602" t="s">
        <v>45</v>
      </c>
      <c r="Q7602" t="s">
        <v>8163</v>
      </c>
    </row>
    <row r="7603" spans="1:17" x14ac:dyDescent="0.25">
      <c r="A7603" t="s">
        <v>13846</v>
      </c>
      <c r="B7603" t="s">
        <v>44</v>
      </c>
      <c r="C7603">
        <v>2</v>
      </c>
      <c r="D7603" t="s">
        <v>18</v>
      </c>
      <c r="E7603" t="s">
        <v>33</v>
      </c>
      <c r="F7603" s="1">
        <v>0.375</v>
      </c>
      <c r="G7603" t="s">
        <v>9181</v>
      </c>
      <c r="H7603" t="s">
        <v>38</v>
      </c>
      <c r="I7603">
        <v>60</v>
      </c>
      <c r="J7603">
        <v>6</v>
      </c>
      <c r="K7603" s="4">
        <v>1.111100111111E+23</v>
      </c>
      <c r="L7603" t="s">
        <v>9296</v>
      </c>
      <c r="M7603" t="s">
        <v>24</v>
      </c>
      <c r="N7603" t="s">
        <v>9286</v>
      </c>
      <c r="O7603" t="s">
        <v>66</v>
      </c>
      <c r="P7603" t="s">
        <v>45</v>
      </c>
      <c r="Q7603" t="s">
        <v>8164</v>
      </c>
    </row>
    <row r="7604" spans="1:17" x14ac:dyDescent="0.25">
      <c r="A7604" t="s">
        <v>13847</v>
      </c>
      <c r="B7604" t="s">
        <v>17</v>
      </c>
      <c r="C7604">
        <v>1</v>
      </c>
      <c r="D7604" t="s">
        <v>18</v>
      </c>
      <c r="E7604" t="s">
        <v>19</v>
      </c>
      <c r="F7604" s="1">
        <v>0.5</v>
      </c>
      <c r="G7604" t="s">
        <v>9226</v>
      </c>
      <c r="H7604" t="s">
        <v>8165</v>
      </c>
      <c r="I7604">
        <v>60</v>
      </c>
      <c r="J7604">
        <v>32</v>
      </c>
      <c r="K7604" s="4">
        <v>1.1111100111111E+24</v>
      </c>
      <c r="L7604" t="s">
        <v>13848</v>
      </c>
      <c r="M7604" t="s">
        <v>24</v>
      </c>
      <c r="N7604" t="s">
        <v>9286</v>
      </c>
      <c r="O7604" t="s">
        <v>66</v>
      </c>
      <c r="P7604" t="s">
        <v>20</v>
      </c>
      <c r="Q7604" t="s">
        <v>8166</v>
      </c>
    </row>
    <row r="7605" spans="1:17" x14ac:dyDescent="0.25">
      <c r="A7605" t="s">
        <v>13847</v>
      </c>
      <c r="B7605" t="s">
        <v>28</v>
      </c>
      <c r="C7605">
        <v>1</v>
      </c>
      <c r="D7605" t="s">
        <v>18</v>
      </c>
      <c r="E7605" t="s">
        <v>33</v>
      </c>
      <c r="F7605" s="1">
        <v>0.5</v>
      </c>
      <c r="G7605" t="s">
        <v>9226</v>
      </c>
      <c r="H7605" t="s">
        <v>8165</v>
      </c>
      <c r="I7605">
        <v>60</v>
      </c>
      <c r="J7605">
        <v>32</v>
      </c>
      <c r="K7605" s="4">
        <v>1.1111100111111E+24</v>
      </c>
      <c r="L7605" t="s">
        <v>13848</v>
      </c>
      <c r="M7605" t="s">
        <v>24</v>
      </c>
      <c r="N7605" t="s">
        <v>9286</v>
      </c>
      <c r="O7605" t="s">
        <v>66</v>
      </c>
      <c r="P7605" t="s">
        <v>20</v>
      </c>
      <c r="Q7605" t="s">
        <v>8167</v>
      </c>
    </row>
    <row r="7606" spans="1:17" x14ac:dyDescent="0.25">
      <c r="A7606" t="s">
        <v>13847</v>
      </c>
      <c r="B7606" t="s">
        <v>44</v>
      </c>
      <c r="C7606">
        <v>1</v>
      </c>
      <c r="D7606" t="s">
        <v>18</v>
      </c>
      <c r="E7606" t="s">
        <v>19</v>
      </c>
      <c r="F7606" s="1">
        <v>0.54166666666666663</v>
      </c>
      <c r="G7606" t="s">
        <v>9226</v>
      </c>
      <c r="H7606" t="s">
        <v>8165</v>
      </c>
      <c r="I7606">
        <v>60</v>
      </c>
      <c r="J7606">
        <v>9</v>
      </c>
      <c r="K7606" s="4">
        <v>1.111100111111E+23</v>
      </c>
      <c r="L7606" t="s">
        <v>13848</v>
      </c>
      <c r="M7606" t="s">
        <v>24</v>
      </c>
      <c r="N7606" t="s">
        <v>9286</v>
      </c>
      <c r="O7606" t="s">
        <v>66</v>
      </c>
      <c r="P7606" t="s">
        <v>45</v>
      </c>
      <c r="Q7606" t="s">
        <v>8168</v>
      </c>
    </row>
    <row r="7607" spans="1:17" x14ac:dyDescent="0.25">
      <c r="A7607" t="s">
        <v>13847</v>
      </c>
      <c r="B7607" t="s">
        <v>44</v>
      </c>
      <c r="C7607">
        <v>2</v>
      </c>
      <c r="D7607" t="s">
        <v>18</v>
      </c>
      <c r="E7607" t="s">
        <v>33</v>
      </c>
      <c r="F7607" s="1">
        <v>0.54166666666666663</v>
      </c>
      <c r="G7607" t="s">
        <v>9226</v>
      </c>
      <c r="H7607" t="s">
        <v>8165</v>
      </c>
      <c r="I7607">
        <v>60</v>
      </c>
      <c r="J7607">
        <v>18</v>
      </c>
      <c r="K7607" s="4">
        <v>1.111100111111E+23</v>
      </c>
      <c r="L7607" t="s">
        <v>13848</v>
      </c>
      <c r="M7607" t="s">
        <v>24</v>
      </c>
      <c r="N7607" t="s">
        <v>9286</v>
      </c>
      <c r="O7607" t="s">
        <v>66</v>
      </c>
      <c r="P7607" t="s">
        <v>45</v>
      </c>
      <c r="Q7607" t="s">
        <v>8169</v>
      </c>
    </row>
    <row r="7608" spans="1:17" x14ac:dyDescent="0.25">
      <c r="A7608" t="s">
        <v>13849</v>
      </c>
      <c r="B7608" t="s">
        <v>17</v>
      </c>
      <c r="C7608">
        <v>1</v>
      </c>
      <c r="D7608" t="s">
        <v>18</v>
      </c>
      <c r="E7608" t="s">
        <v>19</v>
      </c>
      <c r="F7608" s="1">
        <v>0.54166666666666663</v>
      </c>
      <c r="G7608" t="s">
        <v>9214</v>
      </c>
      <c r="H7608" t="s">
        <v>1772</v>
      </c>
      <c r="I7608">
        <v>60</v>
      </c>
      <c r="J7608">
        <v>21</v>
      </c>
      <c r="K7608" s="4">
        <v>1.1111100111111E+24</v>
      </c>
      <c r="L7608" t="s">
        <v>13850</v>
      </c>
      <c r="M7608" t="s">
        <v>24</v>
      </c>
      <c r="N7608" t="s">
        <v>9286</v>
      </c>
      <c r="O7608" t="s">
        <v>66</v>
      </c>
      <c r="P7608" t="s">
        <v>20</v>
      </c>
      <c r="Q7608" t="s">
        <v>8170</v>
      </c>
    </row>
    <row r="7609" spans="1:17" x14ac:dyDescent="0.25">
      <c r="A7609" t="s">
        <v>13849</v>
      </c>
      <c r="B7609" t="s">
        <v>28</v>
      </c>
      <c r="C7609">
        <v>1</v>
      </c>
      <c r="D7609" t="s">
        <v>18</v>
      </c>
      <c r="E7609" t="s">
        <v>33</v>
      </c>
      <c r="F7609" s="1">
        <v>0.45833333333333331</v>
      </c>
      <c r="G7609" t="s">
        <v>9216</v>
      </c>
      <c r="H7609" t="s">
        <v>1772</v>
      </c>
      <c r="I7609">
        <v>60</v>
      </c>
      <c r="J7609">
        <v>21</v>
      </c>
      <c r="K7609" s="4">
        <v>1.1111100111111E+24</v>
      </c>
      <c r="L7609" t="s">
        <v>13850</v>
      </c>
      <c r="M7609" t="s">
        <v>24</v>
      </c>
      <c r="N7609" t="s">
        <v>9286</v>
      </c>
      <c r="O7609" t="s">
        <v>66</v>
      </c>
      <c r="P7609" t="s">
        <v>20</v>
      </c>
      <c r="Q7609" t="s">
        <v>8171</v>
      </c>
    </row>
    <row r="7610" spans="1:17" x14ac:dyDescent="0.25">
      <c r="A7610" t="s">
        <v>13849</v>
      </c>
      <c r="B7610" t="s">
        <v>44</v>
      </c>
      <c r="C7610">
        <v>1</v>
      </c>
      <c r="D7610" t="s">
        <v>18</v>
      </c>
      <c r="E7610" t="s">
        <v>42</v>
      </c>
      <c r="F7610" s="1">
        <v>0.66666666666666663</v>
      </c>
      <c r="G7610" t="s">
        <v>9148</v>
      </c>
      <c r="H7610" t="s">
        <v>1772</v>
      </c>
      <c r="I7610">
        <v>60</v>
      </c>
      <c r="J7610">
        <v>10</v>
      </c>
      <c r="K7610" s="4">
        <v>1.111100111111E+23</v>
      </c>
      <c r="L7610" t="s">
        <v>13850</v>
      </c>
      <c r="M7610" t="s">
        <v>24</v>
      </c>
      <c r="N7610" t="s">
        <v>9286</v>
      </c>
      <c r="O7610" t="s">
        <v>66</v>
      </c>
      <c r="P7610" t="s">
        <v>45</v>
      </c>
      <c r="Q7610" t="s">
        <v>8172</v>
      </c>
    </row>
    <row r="7611" spans="1:17" x14ac:dyDescent="0.25">
      <c r="A7611" t="s">
        <v>13849</v>
      </c>
      <c r="B7611" t="s">
        <v>44</v>
      </c>
      <c r="C7611">
        <v>2</v>
      </c>
      <c r="D7611" t="s">
        <v>18</v>
      </c>
      <c r="E7611" t="s">
        <v>37</v>
      </c>
      <c r="F7611" s="1">
        <v>0.45833333333333331</v>
      </c>
      <c r="G7611" t="s">
        <v>9764</v>
      </c>
      <c r="H7611" t="s">
        <v>1772</v>
      </c>
      <c r="I7611">
        <v>60</v>
      </c>
      <c r="J7611">
        <v>7</v>
      </c>
      <c r="K7611" s="4">
        <v>1.111100111111E+23</v>
      </c>
      <c r="L7611" t="s">
        <v>13850</v>
      </c>
      <c r="M7611" t="s">
        <v>24</v>
      </c>
      <c r="N7611" t="s">
        <v>9286</v>
      </c>
      <c r="O7611" t="s">
        <v>66</v>
      </c>
      <c r="P7611" t="s">
        <v>45</v>
      </c>
      <c r="Q7611" t="s">
        <v>8173</v>
      </c>
    </row>
    <row r="7612" spans="1:17" x14ac:dyDescent="0.25">
      <c r="A7612" t="s">
        <v>13851</v>
      </c>
      <c r="B7612" t="s">
        <v>17</v>
      </c>
      <c r="C7612">
        <v>1</v>
      </c>
      <c r="D7612" t="s">
        <v>18</v>
      </c>
      <c r="E7612" t="s">
        <v>29</v>
      </c>
      <c r="F7612" s="1">
        <v>0.58333333333333337</v>
      </c>
      <c r="G7612" t="s">
        <v>9167</v>
      </c>
      <c r="H7612" t="s">
        <v>1682</v>
      </c>
      <c r="I7612">
        <v>120</v>
      </c>
      <c r="J7612">
        <v>126</v>
      </c>
      <c r="K7612" s="4">
        <v>1.1111010001111099E+44</v>
      </c>
      <c r="L7612" t="s">
        <v>13852</v>
      </c>
      <c r="M7612" t="s">
        <v>24</v>
      </c>
      <c r="N7612" t="s">
        <v>9286</v>
      </c>
      <c r="O7612" t="s">
        <v>25</v>
      </c>
      <c r="P7612" t="s">
        <v>20</v>
      </c>
      <c r="Q7612" t="s">
        <v>8174</v>
      </c>
    </row>
    <row r="7613" spans="1:17" x14ac:dyDescent="0.25">
      <c r="A7613" t="s">
        <v>13851</v>
      </c>
      <c r="B7613" t="s">
        <v>44</v>
      </c>
      <c r="C7613">
        <v>1</v>
      </c>
      <c r="D7613" t="s">
        <v>18</v>
      </c>
      <c r="E7613" t="s">
        <v>29</v>
      </c>
      <c r="F7613" s="1">
        <v>0.66666666666666663</v>
      </c>
      <c r="G7613" t="s">
        <v>9349</v>
      </c>
      <c r="H7613" t="s">
        <v>1682</v>
      </c>
      <c r="I7613">
        <v>60</v>
      </c>
      <c r="J7613">
        <v>30</v>
      </c>
      <c r="K7613" s="4">
        <v>1.1110100011111E+43</v>
      </c>
      <c r="L7613" t="s">
        <v>13852</v>
      </c>
      <c r="M7613" t="s">
        <v>24</v>
      </c>
      <c r="N7613" t="s">
        <v>9286</v>
      </c>
      <c r="O7613" t="s">
        <v>25</v>
      </c>
      <c r="P7613" t="s">
        <v>45</v>
      </c>
      <c r="Q7613" t="s">
        <v>8175</v>
      </c>
    </row>
    <row r="7614" spans="1:17" x14ac:dyDescent="0.25">
      <c r="A7614" t="s">
        <v>13851</v>
      </c>
      <c r="B7614" t="s">
        <v>44</v>
      </c>
      <c r="C7614">
        <v>2</v>
      </c>
      <c r="D7614" t="s">
        <v>18</v>
      </c>
      <c r="E7614" t="s">
        <v>29</v>
      </c>
      <c r="F7614" s="1">
        <v>0.70833333333333337</v>
      </c>
      <c r="G7614" t="s">
        <v>9302</v>
      </c>
      <c r="H7614" t="s">
        <v>1682</v>
      </c>
      <c r="I7614">
        <v>60</v>
      </c>
      <c r="J7614">
        <v>29</v>
      </c>
      <c r="K7614" s="4">
        <v>1.1110100011111E+43</v>
      </c>
      <c r="L7614" t="s">
        <v>13852</v>
      </c>
      <c r="M7614" t="s">
        <v>24</v>
      </c>
      <c r="N7614" t="s">
        <v>9286</v>
      </c>
      <c r="O7614" t="s">
        <v>25</v>
      </c>
      <c r="P7614" t="s">
        <v>45</v>
      </c>
      <c r="Q7614" t="s">
        <v>8176</v>
      </c>
    </row>
    <row r="7615" spans="1:17" x14ac:dyDescent="0.25">
      <c r="A7615" t="s">
        <v>13851</v>
      </c>
      <c r="B7615" t="s">
        <v>44</v>
      </c>
      <c r="C7615">
        <v>3</v>
      </c>
      <c r="D7615" t="s">
        <v>18</v>
      </c>
      <c r="E7615" t="s">
        <v>33</v>
      </c>
      <c r="F7615" s="1">
        <v>0.58333333333333337</v>
      </c>
      <c r="G7615" t="s">
        <v>9226</v>
      </c>
      <c r="H7615" t="s">
        <v>1682</v>
      </c>
      <c r="I7615">
        <v>60</v>
      </c>
      <c r="J7615">
        <v>30</v>
      </c>
      <c r="K7615" s="4">
        <v>1.1111100011111E+43</v>
      </c>
      <c r="L7615" t="s">
        <v>13852</v>
      </c>
      <c r="M7615" t="s">
        <v>24</v>
      </c>
      <c r="N7615" t="s">
        <v>9286</v>
      </c>
      <c r="O7615" t="s">
        <v>25</v>
      </c>
      <c r="P7615" t="s">
        <v>45</v>
      </c>
      <c r="Q7615" t="s">
        <v>8177</v>
      </c>
    </row>
    <row r="7616" spans="1:17" x14ac:dyDescent="0.25">
      <c r="A7616" t="s">
        <v>13851</v>
      </c>
      <c r="B7616" t="s">
        <v>44</v>
      </c>
      <c r="C7616">
        <v>4</v>
      </c>
      <c r="D7616" t="s">
        <v>18</v>
      </c>
      <c r="E7616" t="s">
        <v>42</v>
      </c>
      <c r="F7616" s="1">
        <v>0.5</v>
      </c>
      <c r="G7616" t="s">
        <v>9182</v>
      </c>
      <c r="H7616" t="s">
        <v>1682</v>
      </c>
      <c r="I7616">
        <v>60</v>
      </c>
      <c r="J7616">
        <v>30</v>
      </c>
      <c r="K7616" s="4">
        <v>1.1111100011111E+43</v>
      </c>
      <c r="L7616" t="s">
        <v>13852</v>
      </c>
      <c r="M7616" t="s">
        <v>24</v>
      </c>
      <c r="N7616" t="s">
        <v>9286</v>
      </c>
      <c r="O7616" t="s">
        <v>25</v>
      </c>
      <c r="P7616" t="s">
        <v>45</v>
      </c>
      <c r="Q7616" t="s">
        <v>8178</v>
      </c>
    </row>
    <row r="7617" spans="1:17" x14ac:dyDescent="0.25">
      <c r="A7617" t="s">
        <v>13853</v>
      </c>
      <c r="B7617" t="s">
        <v>17</v>
      </c>
      <c r="C7617">
        <v>1</v>
      </c>
      <c r="D7617" t="s">
        <v>18</v>
      </c>
      <c r="E7617" t="s">
        <v>29</v>
      </c>
      <c r="F7617" s="1">
        <v>0.625</v>
      </c>
      <c r="G7617" t="s">
        <v>9195</v>
      </c>
      <c r="H7617" t="s">
        <v>8122</v>
      </c>
      <c r="I7617">
        <v>120</v>
      </c>
      <c r="J7617">
        <v>11</v>
      </c>
      <c r="K7617" s="4">
        <v>1.111100111111E+23</v>
      </c>
      <c r="L7617" t="s">
        <v>13843</v>
      </c>
      <c r="M7617" t="s">
        <v>24</v>
      </c>
      <c r="N7617" t="s">
        <v>9286</v>
      </c>
      <c r="O7617" t="s">
        <v>66</v>
      </c>
      <c r="P7617" t="s">
        <v>20</v>
      </c>
      <c r="Q7617" t="s">
        <v>8179</v>
      </c>
    </row>
    <row r="7618" spans="1:17" x14ac:dyDescent="0.25">
      <c r="A7618" t="s">
        <v>13853</v>
      </c>
      <c r="B7618" t="s">
        <v>44</v>
      </c>
      <c r="C7618">
        <v>1</v>
      </c>
      <c r="D7618" t="s">
        <v>18</v>
      </c>
      <c r="E7618" t="s">
        <v>19</v>
      </c>
      <c r="F7618" s="1">
        <v>0.66666666666666663</v>
      </c>
      <c r="G7618" t="s">
        <v>9194</v>
      </c>
      <c r="H7618" t="s">
        <v>38</v>
      </c>
      <c r="I7618">
        <v>60</v>
      </c>
      <c r="J7618">
        <v>5</v>
      </c>
      <c r="K7618" s="4">
        <v>1.111100111111E+23</v>
      </c>
      <c r="L7618" t="s">
        <v>13843</v>
      </c>
      <c r="M7618" t="s">
        <v>24</v>
      </c>
      <c r="N7618" t="s">
        <v>9286</v>
      </c>
      <c r="O7618" t="s">
        <v>66</v>
      </c>
      <c r="P7618" t="s">
        <v>45</v>
      </c>
      <c r="Q7618" t="s">
        <v>8180</v>
      </c>
    </row>
    <row r="7619" spans="1:17" x14ac:dyDescent="0.25">
      <c r="A7619" t="s">
        <v>13853</v>
      </c>
      <c r="B7619" t="s">
        <v>44</v>
      </c>
      <c r="C7619">
        <v>2</v>
      </c>
      <c r="D7619" t="s">
        <v>18</v>
      </c>
      <c r="E7619" t="s">
        <v>29</v>
      </c>
      <c r="F7619" s="1">
        <v>0.41666666666666669</v>
      </c>
      <c r="G7619" t="s">
        <v>9186</v>
      </c>
      <c r="H7619" t="s">
        <v>38</v>
      </c>
      <c r="I7619">
        <v>60</v>
      </c>
      <c r="J7619">
        <v>6</v>
      </c>
      <c r="K7619" s="4">
        <v>1.111100111111E+23</v>
      </c>
      <c r="L7619" t="s">
        <v>13843</v>
      </c>
      <c r="M7619" t="s">
        <v>24</v>
      </c>
      <c r="N7619" t="s">
        <v>9286</v>
      </c>
      <c r="O7619" t="s">
        <v>66</v>
      </c>
      <c r="P7619" t="s">
        <v>45</v>
      </c>
      <c r="Q7619" t="s">
        <v>8181</v>
      </c>
    </row>
    <row r="7620" spans="1:17" x14ac:dyDescent="0.25">
      <c r="A7620" t="s">
        <v>13854</v>
      </c>
      <c r="B7620" t="s">
        <v>17</v>
      </c>
      <c r="C7620">
        <v>1</v>
      </c>
      <c r="D7620" t="s">
        <v>18</v>
      </c>
      <c r="E7620" t="s">
        <v>33</v>
      </c>
      <c r="F7620" s="1">
        <v>0.41666666666666669</v>
      </c>
      <c r="G7620" t="s">
        <v>9221</v>
      </c>
      <c r="H7620" t="s">
        <v>8151</v>
      </c>
      <c r="I7620">
        <v>120</v>
      </c>
      <c r="J7620">
        <v>10</v>
      </c>
      <c r="K7620" s="4">
        <v>1.1111100111111E+24</v>
      </c>
      <c r="L7620" t="s">
        <v>13855</v>
      </c>
      <c r="M7620" t="s">
        <v>24</v>
      </c>
      <c r="N7620" t="s">
        <v>9286</v>
      </c>
      <c r="O7620" t="s">
        <v>66</v>
      </c>
      <c r="P7620" t="s">
        <v>20</v>
      </c>
      <c r="Q7620" t="s">
        <v>8182</v>
      </c>
    </row>
    <row r="7621" spans="1:17" x14ac:dyDescent="0.25">
      <c r="A7621" t="s">
        <v>13854</v>
      </c>
      <c r="B7621" t="s">
        <v>44</v>
      </c>
      <c r="C7621">
        <v>1</v>
      </c>
      <c r="D7621" t="s">
        <v>18</v>
      </c>
      <c r="E7621" t="s">
        <v>42</v>
      </c>
      <c r="F7621" s="1">
        <v>0.41666666666666669</v>
      </c>
      <c r="G7621" t="s">
        <v>9145</v>
      </c>
      <c r="H7621" t="s">
        <v>8151</v>
      </c>
      <c r="I7621">
        <v>60</v>
      </c>
      <c r="J7621">
        <v>10</v>
      </c>
      <c r="K7621" s="4">
        <v>1.111100111111E+23</v>
      </c>
      <c r="L7621" t="s">
        <v>13855</v>
      </c>
      <c r="M7621" t="s">
        <v>24</v>
      </c>
      <c r="N7621" t="s">
        <v>9286</v>
      </c>
      <c r="O7621" t="s">
        <v>66</v>
      </c>
      <c r="P7621" t="s">
        <v>45</v>
      </c>
      <c r="Q7621" t="s">
        <v>8183</v>
      </c>
    </row>
    <row r="7622" spans="1:17" x14ac:dyDescent="0.25">
      <c r="A7622" t="s">
        <v>13856</v>
      </c>
      <c r="B7622" t="s">
        <v>17</v>
      </c>
      <c r="C7622">
        <v>1</v>
      </c>
      <c r="D7622" t="s">
        <v>18</v>
      </c>
      <c r="E7622" t="s">
        <v>19</v>
      </c>
      <c r="F7622" s="1">
        <v>0.45833333333333331</v>
      </c>
      <c r="G7622" t="s">
        <v>9170</v>
      </c>
      <c r="H7622" t="s">
        <v>1772</v>
      </c>
      <c r="I7622">
        <v>60</v>
      </c>
      <c r="J7622">
        <v>18</v>
      </c>
      <c r="K7622" s="4">
        <v>1.1111010001111099E+44</v>
      </c>
      <c r="L7622" t="s">
        <v>38</v>
      </c>
      <c r="M7622" t="s">
        <v>24</v>
      </c>
      <c r="N7622" t="s">
        <v>9286</v>
      </c>
      <c r="O7622" t="s">
        <v>25</v>
      </c>
      <c r="P7622" t="s">
        <v>20</v>
      </c>
      <c r="Q7622" t="s">
        <v>8184</v>
      </c>
    </row>
    <row r="7623" spans="1:17" x14ac:dyDescent="0.25">
      <c r="A7623" t="s">
        <v>13856</v>
      </c>
      <c r="B7623" t="s">
        <v>28</v>
      </c>
      <c r="C7623">
        <v>1</v>
      </c>
      <c r="D7623" t="s">
        <v>18</v>
      </c>
      <c r="E7623" t="s">
        <v>42</v>
      </c>
      <c r="F7623" s="1">
        <v>0.45833333333333331</v>
      </c>
      <c r="G7623" t="s">
        <v>9155</v>
      </c>
      <c r="H7623" t="s">
        <v>1772</v>
      </c>
      <c r="I7623">
        <v>60</v>
      </c>
      <c r="J7623">
        <v>18</v>
      </c>
      <c r="K7623" s="4">
        <v>1.1111110001111099E+44</v>
      </c>
      <c r="L7623" t="s">
        <v>38</v>
      </c>
      <c r="M7623" t="s">
        <v>24</v>
      </c>
      <c r="N7623" t="s">
        <v>9286</v>
      </c>
      <c r="O7623" t="s">
        <v>25</v>
      </c>
      <c r="P7623" t="s">
        <v>20</v>
      </c>
      <c r="Q7623" t="s">
        <v>8185</v>
      </c>
    </row>
    <row r="7624" spans="1:17" x14ac:dyDescent="0.25">
      <c r="A7624" t="s">
        <v>13856</v>
      </c>
      <c r="B7624" t="s">
        <v>32</v>
      </c>
      <c r="C7624">
        <v>1</v>
      </c>
      <c r="D7624" t="s">
        <v>18</v>
      </c>
      <c r="E7624" t="s">
        <v>33</v>
      </c>
      <c r="F7624" s="1">
        <v>0.5</v>
      </c>
      <c r="G7624" t="s">
        <v>9169</v>
      </c>
      <c r="H7624" t="s">
        <v>1772</v>
      </c>
      <c r="I7624">
        <v>120</v>
      </c>
      <c r="J7624">
        <v>18</v>
      </c>
      <c r="K7624" s="4">
        <v>1.1111100011111E+43</v>
      </c>
      <c r="L7624" t="s">
        <v>38</v>
      </c>
      <c r="M7624" t="s">
        <v>24</v>
      </c>
      <c r="N7624" t="s">
        <v>9286</v>
      </c>
      <c r="O7624" t="s">
        <v>25</v>
      </c>
      <c r="P7624" t="s">
        <v>20</v>
      </c>
      <c r="Q7624" t="s">
        <v>8186</v>
      </c>
    </row>
    <row r="7625" spans="1:17" x14ac:dyDescent="0.25">
      <c r="A7625" t="s">
        <v>13857</v>
      </c>
      <c r="B7625" t="s">
        <v>17</v>
      </c>
      <c r="C7625">
        <v>1</v>
      </c>
      <c r="D7625" t="s">
        <v>18</v>
      </c>
      <c r="E7625" t="s">
        <v>37</v>
      </c>
      <c r="F7625" s="1">
        <v>0.5</v>
      </c>
      <c r="G7625" t="s">
        <v>9239</v>
      </c>
      <c r="H7625" t="s">
        <v>1684</v>
      </c>
      <c r="I7625">
        <v>120</v>
      </c>
      <c r="J7625">
        <v>17</v>
      </c>
      <c r="K7625" s="4">
        <v>1.1111100111111E+24</v>
      </c>
      <c r="L7625" t="s">
        <v>10416</v>
      </c>
      <c r="M7625" t="s">
        <v>24</v>
      </c>
      <c r="N7625" t="s">
        <v>9286</v>
      </c>
      <c r="O7625" t="s">
        <v>66</v>
      </c>
      <c r="P7625" t="s">
        <v>20</v>
      </c>
      <c r="Q7625" t="s">
        <v>8187</v>
      </c>
    </row>
    <row r="7626" spans="1:17" x14ac:dyDescent="0.25">
      <c r="A7626" t="s">
        <v>13857</v>
      </c>
      <c r="B7626" t="s">
        <v>28</v>
      </c>
      <c r="C7626">
        <v>1</v>
      </c>
      <c r="D7626" t="s">
        <v>18</v>
      </c>
      <c r="E7626" t="s">
        <v>29</v>
      </c>
      <c r="F7626" s="1">
        <v>0.5</v>
      </c>
      <c r="G7626" t="s">
        <v>9198</v>
      </c>
      <c r="H7626" t="s">
        <v>1684</v>
      </c>
      <c r="I7626">
        <v>120</v>
      </c>
      <c r="J7626">
        <v>17</v>
      </c>
      <c r="K7626" s="4">
        <v>1.1111100111111E+24</v>
      </c>
      <c r="L7626" t="s">
        <v>10416</v>
      </c>
      <c r="M7626" t="s">
        <v>24</v>
      </c>
      <c r="N7626" t="s">
        <v>9286</v>
      </c>
      <c r="O7626" t="s">
        <v>66</v>
      </c>
      <c r="P7626" t="s">
        <v>20</v>
      </c>
      <c r="Q7626" t="s">
        <v>8188</v>
      </c>
    </row>
    <row r="7627" spans="1:17" x14ac:dyDescent="0.25">
      <c r="A7627" t="s">
        <v>13858</v>
      </c>
      <c r="B7627" t="s">
        <v>17</v>
      </c>
      <c r="C7627">
        <v>1</v>
      </c>
      <c r="D7627" t="s">
        <v>18</v>
      </c>
      <c r="E7627" t="s">
        <v>19</v>
      </c>
      <c r="F7627" s="1">
        <v>0.5</v>
      </c>
      <c r="G7627" t="s">
        <v>9195</v>
      </c>
      <c r="H7627" t="s">
        <v>38</v>
      </c>
      <c r="I7627">
        <v>120</v>
      </c>
      <c r="J7627">
        <v>22</v>
      </c>
      <c r="K7627" s="4">
        <v>1.1111100111111E+24</v>
      </c>
      <c r="L7627" t="s">
        <v>13859</v>
      </c>
      <c r="M7627" t="s">
        <v>24</v>
      </c>
      <c r="N7627" t="s">
        <v>9286</v>
      </c>
      <c r="O7627" t="s">
        <v>66</v>
      </c>
      <c r="P7627" t="s">
        <v>20</v>
      </c>
      <c r="Q7627" t="s">
        <v>8189</v>
      </c>
    </row>
    <row r="7628" spans="1:17" x14ac:dyDescent="0.25">
      <c r="A7628" t="s">
        <v>13858</v>
      </c>
      <c r="B7628" t="s">
        <v>44</v>
      </c>
      <c r="C7628">
        <v>1</v>
      </c>
      <c r="D7628" t="s">
        <v>18</v>
      </c>
      <c r="E7628" t="s">
        <v>29</v>
      </c>
      <c r="F7628" s="1">
        <v>0.5</v>
      </c>
      <c r="G7628" t="s">
        <v>9201</v>
      </c>
      <c r="H7628" t="s">
        <v>8151</v>
      </c>
      <c r="I7628">
        <v>60</v>
      </c>
      <c r="J7628">
        <v>21</v>
      </c>
      <c r="K7628" s="4">
        <v>1.1111100111111E+24</v>
      </c>
      <c r="L7628" t="s">
        <v>13859</v>
      </c>
      <c r="M7628" t="s">
        <v>24</v>
      </c>
      <c r="N7628" t="s">
        <v>9286</v>
      </c>
      <c r="O7628" t="s">
        <v>66</v>
      </c>
      <c r="P7628" t="s">
        <v>45</v>
      </c>
      <c r="Q7628" t="s">
        <v>8190</v>
      </c>
    </row>
    <row r="7629" spans="1:17" x14ac:dyDescent="0.25">
      <c r="A7629" t="s">
        <v>13860</v>
      </c>
      <c r="B7629" t="s">
        <v>17</v>
      </c>
      <c r="C7629">
        <v>1</v>
      </c>
      <c r="D7629" t="s">
        <v>18</v>
      </c>
      <c r="E7629" t="s">
        <v>29</v>
      </c>
      <c r="F7629" s="1">
        <v>0.625</v>
      </c>
      <c r="G7629" t="s">
        <v>9229</v>
      </c>
      <c r="H7629" t="s">
        <v>13861</v>
      </c>
      <c r="I7629">
        <v>120</v>
      </c>
      <c r="J7629">
        <v>27</v>
      </c>
      <c r="K7629" s="4">
        <v>1.1111010001111099E+44</v>
      </c>
      <c r="L7629" t="s">
        <v>13862</v>
      </c>
      <c r="M7629" t="s">
        <v>24</v>
      </c>
      <c r="N7629" t="s">
        <v>9286</v>
      </c>
      <c r="O7629" t="s">
        <v>25</v>
      </c>
      <c r="P7629" t="s">
        <v>20</v>
      </c>
      <c r="Q7629" t="s">
        <v>8191</v>
      </c>
    </row>
    <row r="7630" spans="1:17" x14ac:dyDescent="0.25">
      <c r="A7630" t="s">
        <v>13860</v>
      </c>
      <c r="B7630" t="s">
        <v>44</v>
      </c>
      <c r="C7630">
        <v>1</v>
      </c>
      <c r="D7630" t="s">
        <v>18</v>
      </c>
      <c r="E7630" t="s">
        <v>42</v>
      </c>
      <c r="F7630" s="1">
        <v>0.54166666666666663</v>
      </c>
      <c r="G7630" t="s">
        <v>9176</v>
      </c>
      <c r="H7630" t="s">
        <v>13863</v>
      </c>
      <c r="I7630">
        <v>60</v>
      </c>
      <c r="J7630">
        <v>27</v>
      </c>
      <c r="K7630" s="4">
        <v>1.1111100011111E+43</v>
      </c>
      <c r="L7630" t="s">
        <v>13862</v>
      </c>
      <c r="M7630" t="s">
        <v>24</v>
      </c>
      <c r="N7630" t="s">
        <v>9286</v>
      </c>
      <c r="O7630" t="s">
        <v>25</v>
      </c>
      <c r="P7630" t="s">
        <v>45</v>
      </c>
      <c r="Q7630" t="s">
        <v>8192</v>
      </c>
    </row>
    <row r="7631" spans="1:17" x14ac:dyDescent="0.25">
      <c r="A7631" t="s">
        <v>13864</v>
      </c>
      <c r="B7631" t="s">
        <v>17</v>
      </c>
      <c r="C7631">
        <v>1</v>
      </c>
      <c r="D7631" t="s">
        <v>18</v>
      </c>
      <c r="E7631" t="s">
        <v>29</v>
      </c>
      <c r="F7631" s="1">
        <v>0.58333333333333337</v>
      </c>
      <c r="G7631" t="s">
        <v>9149</v>
      </c>
      <c r="H7631" t="s">
        <v>1772</v>
      </c>
      <c r="I7631">
        <v>60</v>
      </c>
      <c r="J7631">
        <v>20</v>
      </c>
      <c r="K7631" s="4">
        <v>1.1111100111111E+24</v>
      </c>
      <c r="L7631" t="s">
        <v>13865</v>
      </c>
      <c r="M7631" t="s">
        <v>24</v>
      </c>
      <c r="N7631" t="s">
        <v>9286</v>
      </c>
      <c r="O7631" t="s">
        <v>66</v>
      </c>
      <c r="P7631" t="s">
        <v>20</v>
      </c>
      <c r="Q7631" t="s">
        <v>8193</v>
      </c>
    </row>
    <row r="7632" spans="1:17" x14ac:dyDescent="0.25">
      <c r="A7632" t="s">
        <v>13864</v>
      </c>
      <c r="B7632" t="s">
        <v>28</v>
      </c>
      <c r="C7632">
        <v>1</v>
      </c>
      <c r="D7632" t="s">
        <v>18</v>
      </c>
      <c r="E7632" t="s">
        <v>42</v>
      </c>
      <c r="F7632" s="1">
        <v>0.5</v>
      </c>
      <c r="G7632" t="s">
        <v>9155</v>
      </c>
      <c r="H7632" t="s">
        <v>1772</v>
      </c>
      <c r="I7632">
        <v>60</v>
      </c>
      <c r="J7632">
        <v>20</v>
      </c>
      <c r="K7632" s="4">
        <v>1.1111100111111E+24</v>
      </c>
      <c r="L7632" t="s">
        <v>13865</v>
      </c>
      <c r="M7632" t="s">
        <v>24</v>
      </c>
      <c r="N7632" t="s">
        <v>9286</v>
      </c>
      <c r="O7632" t="s">
        <v>66</v>
      </c>
      <c r="P7632" t="s">
        <v>20</v>
      </c>
      <c r="Q7632" t="s">
        <v>8194</v>
      </c>
    </row>
    <row r="7633" spans="1:17" x14ac:dyDescent="0.25">
      <c r="A7633" t="s">
        <v>13864</v>
      </c>
      <c r="B7633" t="s">
        <v>44</v>
      </c>
      <c r="C7633">
        <v>1</v>
      </c>
      <c r="D7633" t="s">
        <v>18</v>
      </c>
      <c r="E7633" t="s">
        <v>19</v>
      </c>
      <c r="F7633" s="1">
        <v>0.58333333333333337</v>
      </c>
      <c r="G7633" t="s">
        <v>9145</v>
      </c>
      <c r="H7633" t="s">
        <v>38</v>
      </c>
      <c r="I7633">
        <v>120</v>
      </c>
      <c r="J7633">
        <v>20</v>
      </c>
      <c r="K7633" s="4">
        <v>1.111100111111E+23</v>
      </c>
      <c r="L7633" t="s">
        <v>13865</v>
      </c>
      <c r="M7633" t="s">
        <v>24</v>
      </c>
      <c r="N7633" t="s">
        <v>9286</v>
      </c>
      <c r="O7633" t="s">
        <v>66</v>
      </c>
      <c r="P7633" t="s">
        <v>45</v>
      </c>
      <c r="Q7633" t="s">
        <v>8195</v>
      </c>
    </row>
    <row r="7634" spans="1:17" x14ac:dyDescent="0.25">
      <c r="A7634" t="s">
        <v>13866</v>
      </c>
      <c r="B7634" t="s">
        <v>17</v>
      </c>
      <c r="C7634">
        <v>1</v>
      </c>
      <c r="D7634" t="s">
        <v>18</v>
      </c>
      <c r="E7634" t="s">
        <v>29</v>
      </c>
      <c r="F7634" s="1">
        <v>0.41666666666666669</v>
      </c>
      <c r="G7634" t="s">
        <v>9319</v>
      </c>
      <c r="H7634" t="s">
        <v>8122</v>
      </c>
      <c r="I7634">
        <v>180</v>
      </c>
      <c r="J7634">
        <v>6</v>
      </c>
      <c r="K7634" s="4">
        <v>1.1111010001111099E+44</v>
      </c>
      <c r="L7634" t="s">
        <v>13867</v>
      </c>
      <c r="M7634" t="s">
        <v>24</v>
      </c>
      <c r="N7634" t="s">
        <v>9286</v>
      </c>
      <c r="O7634" t="s">
        <v>25</v>
      </c>
      <c r="P7634" t="s">
        <v>20</v>
      </c>
      <c r="Q7634" t="s">
        <v>8196</v>
      </c>
    </row>
    <row r="7635" spans="1:17" x14ac:dyDescent="0.25">
      <c r="A7635" t="s">
        <v>13866</v>
      </c>
      <c r="B7635" t="s">
        <v>44</v>
      </c>
      <c r="C7635">
        <v>1</v>
      </c>
      <c r="D7635" t="s">
        <v>18</v>
      </c>
      <c r="E7635" t="s">
        <v>37</v>
      </c>
      <c r="F7635" s="1">
        <v>0.54166666666666663</v>
      </c>
      <c r="G7635" t="s">
        <v>13868</v>
      </c>
      <c r="H7635" t="s">
        <v>8122</v>
      </c>
      <c r="I7635">
        <v>60</v>
      </c>
      <c r="J7635">
        <v>6</v>
      </c>
      <c r="K7635" s="4">
        <v>1.1101100011111E+43</v>
      </c>
      <c r="L7635" t="s">
        <v>13867</v>
      </c>
      <c r="M7635" t="s">
        <v>24</v>
      </c>
      <c r="N7635" t="s">
        <v>9286</v>
      </c>
      <c r="O7635" t="s">
        <v>25</v>
      </c>
      <c r="P7635" t="s">
        <v>45</v>
      </c>
      <c r="Q7635" t="s">
        <v>8197</v>
      </c>
    </row>
    <row r="7636" spans="1:17" x14ac:dyDescent="0.25">
      <c r="A7636" t="s">
        <v>13869</v>
      </c>
      <c r="B7636" t="s">
        <v>17</v>
      </c>
      <c r="C7636">
        <v>1</v>
      </c>
      <c r="D7636" t="s">
        <v>18</v>
      </c>
      <c r="E7636" t="s">
        <v>42</v>
      </c>
      <c r="F7636" s="1">
        <v>0.58333333333333337</v>
      </c>
      <c r="G7636" t="s">
        <v>9209</v>
      </c>
      <c r="H7636" t="s">
        <v>274</v>
      </c>
      <c r="I7636">
        <v>180</v>
      </c>
      <c r="J7636">
        <v>3</v>
      </c>
      <c r="K7636" s="4">
        <v>1.111100111111E+23</v>
      </c>
      <c r="L7636" t="s">
        <v>9325</v>
      </c>
      <c r="M7636" t="s">
        <v>24</v>
      </c>
      <c r="N7636" t="s">
        <v>9286</v>
      </c>
      <c r="O7636" t="s">
        <v>66</v>
      </c>
      <c r="P7636" t="s">
        <v>20</v>
      </c>
      <c r="Q7636" t="s">
        <v>8198</v>
      </c>
    </row>
    <row r="7637" spans="1:17" x14ac:dyDescent="0.25">
      <c r="A7637" t="s">
        <v>13870</v>
      </c>
      <c r="B7637" t="s">
        <v>17</v>
      </c>
      <c r="C7637">
        <v>1</v>
      </c>
      <c r="D7637" t="s">
        <v>18</v>
      </c>
      <c r="E7637" t="s">
        <v>19</v>
      </c>
      <c r="F7637" s="1">
        <v>0.54166666666666663</v>
      </c>
      <c r="G7637" t="s">
        <v>9177</v>
      </c>
      <c r="H7637" t="s">
        <v>12562</v>
      </c>
      <c r="I7637">
        <v>180</v>
      </c>
      <c r="J7637">
        <v>8</v>
      </c>
      <c r="K7637" s="4">
        <v>1.1111010001111099E+44</v>
      </c>
      <c r="L7637" t="s">
        <v>12563</v>
      </c>
      <c r="M7637" t="s">
        <v>24</v>
      </c>
      <c r="N7637" t="s">
        <v>9286</v>
      </c>
      <c r="O7637" t="s">
        <v>25</v>
      </c>
      <c r="P7637" t="s">
        <v>20</v>
      </c>
      <c r="Q7637" t="s">
        <v>8199</v>
      </c>
    </row>
    <row r="7638" spans="1:17" x14ac:dyDescent="0.25">
      <c r="A7638" t="s">
        <v>13871</v>
      </c>
      <c r="B7638" t="s">
        <v>391</v>
      </c>
      <c r="C7638">
        <v>1</v>
      </c>
      <c r="D7638" t="s">
        <v>18</v>
      </c>
      <c r="E7638" t="s">
        <v>29</v>
      </c>
      <c r="F7638" s="1">
        <v>0.58333333333333337</v>
      </c>
      <c r="G7638" t="s">
        <v>13872</v>
      </c>
      <c r="H7638" t="s">
        <v>5010</v>
      </c>
      <c r="I7638">
        <v>180</v>
      </c>
      <c r="J7638">
        <v>19</v>
      </c>
      <c r="K7638" s="4">
        <v>1.11101E+16</v>
      </c>
      <c r="L7638" t="s">
        <v>13873</v>
      </c>
      <c r="M7638" t="s">
        <v>24</v>
      </c>
      <c r="N7638" t="s">
        <v>11395</v>
      </c>
      <c r="O7638" t="s">
        <v>66</v>
      </c>
      <c r="P7638" t="s">
        <v>9372</v>
      </c>
      <c r="Q7638" t="s">
        <v>8200</v>
      </c>
    </row>
    <row r="7639" spans="1:17" x14ac:dyDescent="0.25">
      <c r="A7639" t="s">
        <v>13871</v>
      </c>
      <c r="B7639" t="s">
        <v>405</v>
      </c>
      <c r="C7639">
        <v>1</v>
      </c>
      <c r="D7639" t="s">
        <v>18</v>
      </c>
      <c r="E7639" t="s">
        <v>29</v>
      </c>
      <c r="F7639" s="1">
        <v>0.58333333333333337</v>
      </c>
      <c r="G7639" t="s">
        <v>13874</v>
      </c>
      <c r="H7639" t="s">
        <v>5010</v>
      </c>
      <c r="I7639">
        <v>180</v>
      </c>
      <c r="J7639">
        <v>19</v>
      </c>
      <c r="K7639" s="4">
        <v>1.11110000001E+23</v>
      </c>
      <c r="L7639" t="s">
        <v>13873</v>
      </c>
      <c r="M7639" t="s">
        <v>623</v>
      </c>
      <c r="N7639" t="s">
        <v>11395</v>
      </c>
      <c r="O7639" t="s">
        <v>66</v>
      </c>
      <c r="P7639" t="s">
        <v>395</v>
      </c>
      <c r="Q7639" t="s">
        <v>8201</v>
      </c>
    </row>
    <row r="7640" spans="1:17" x14ac:dyDescent="0.25">
      <c r="A7640" t="s">
        <v>13871</v>
      </c>
      <c r="B7640" t="s">
        <v>17</v>
      </c>
      <c r="C7640">
        <v>1</v>
      </c>
      <c r="D7640" t="s">
        <v>18</v>
      </c>
      <c r="E7640" t="s">
        <v>29</v>
      </c>
      <c r="F7640" s="1">
        <v>0.375</v>
      </c>
      <c r="G7640" t="s">
        <v>9195</v>
      </c>
      <c r="H7640" t="s">
        <v>5010</v>
      </c>
      <c r="I7640">
        <v>60</v>
      </c>
      <c r="J7640">
        <v>19</v>
      </c>
      <c r="K7640" s="4">
        <v>1.1111100111111E+24</v>
      </c>
      <c r="L7640" t="s">
        <v>13873</v>
      </c>
      <c r="M7640" t="s">
        <v>24</v>
      </c>
      <c r="N7640" t="s">
        <v>11395</v>
      </c>
      <c r="O7640" t="s">
        <v>66</v>
      </c>
      <c r="P7640" t="s">
        <v>20</v>
      </c>
      <c r="Q7640" t="s">
        <v>8202</v>
      </c>
    </row>
    <row r="7641" spans="1:17" x14ac:dyDescent="0.25">
      <c r="A7641" t="s">
        <v>13871</v>
      </c>
      <c r="B7641" t="s">
        <v>28</v>
      </c>
      <c r="C7641">
        <v>1</v>
      </c>
      <c r="D7641" t="s">
        <v>18</v>
      </c>
      <c r="E7641" t="s">
        <v>42</v>
      </c>
      <c r="F7641" s="1">
        <v>0.375</v>
      </c>
      <c r="G7641" t="s">
        <v>9176</v>
      </c>
      <c r="H7641" t="s">
        <v>5010</v>
      </c>
      <c r="I7641">
        <v>60</v>
      </c>
      <c r="J7641">
        <v>19</v>
      </c>
      <c r="K7641" s="4">
        <v>1.1111100111111E+24</v>
      </c>
      <c r="L7641" t="s">
        <v>13873</v>
      </c>
      <c r="M7641" t="s">
        <v>24</v>
      </c>
      <c r="N7641" t="s">
        <v>11395</v>
      </c>
      <c r="O7641" t="s">
        <v>66</v>
      </c>
      <c r="P7641" t="s">
        <v>20</v>
      </c>
      <c r="Q7641" t="s">
        <v>8203</v>
      </c>
    </row>
    <row r="7642" spans="1:17" x14ac:dyDescent="0.25">
      <c r="A7642" t="s">
        <v>13871</v>
      </c>
      <c r="B7642" t="s">
        <v>32</v>
      </c>
      <c r="C7642">
        <v>1</v>
      </c>
      <c r="D7642" t="s">
        <v>18</v>
      </c>
      <c r="E7642" t="s">
        <v>37</v>
      </c>
      <c r="F7642" s="1">
        <v>0.375</v>
      </c>
      <c r="G7642" t="s">
        <v>158</v>
      </c>
      <c r="H7642" t="s">
        <v>5010</v>
      </c>
      <c r="I7642">
        <v>60</v>
      </c>
      <c r="J7642">
        <v>19</v>
      </c>
      <c r="K7642" s="4">
        <v>1.1111100111111E+24</v>
      </c>
      <c r="L7642" t="s">
        <v>13873</v>
      </c>
      <c r="M7642" t="s">
        <v>24</v>
      </c>
      <c r="N7642" t="s">
        <v>11395</v>
      </c>
      <c r="O7642" t="s">
        <v>66</v>
      </c>
      <c r="P7642" t="s">
        <v>20</v>
      </c>
      <c r="Q7642" t="s">
        <v>8204</v>
      </c>
    </row>
    <row r="7643" spans="1:17" x14ac:dyDescent="0.25">
      <c r="A7643" t="s">
        <v>13875</v>
      </c>
      <c r="B7643" t="s">
        <v>17</v>
      </c>
      <c r="C7643">
        <v>1</v>
      </c>
      <c r="D7643" t="s">
        <v>18</v>
      </c>
      <c r="E7643" t="s">
        <v>33</v>
      </c>
      <c r="F7643" s="1">
        <v>0.54166666666666663</v>
      </c>
      <c r="G7643" t="s">
        <v>9267</v>
      </c>
      <c r="H7643" t="s">
        <v>1681</v>
      </c>
      <c r="I7643">
        <v>60</v>
      </c>
      <c r="J7643">
        <v>66</v>
      </c>
      <c r="K7643" s="4">
        <v>1.1111110001111099E+44</v>
      </c>
      <c r="L7643" t="s">
        <v>12512</v>
      </c>
      <c r="M7643" t="s">
        <v>24</v>
      </c>
      <c r="N7643" t="s">
        <v>9286</v>
      </c>
      <c r="O7643" t="s">
        <v>25</v>
      </c>
      <c r="P7643" t="s">
        <v>20</v>
      </c>
      <c r="Q7643" t="s">
        <v>8205</v>
      </c>
    </row>
    <row r="7644" spans="1:17" x14ac:dyDescent="0.25">
      <c r="A7644" t="s">
        <v>13875</v>
      </c>
      <c r="B7644" t="s">
        <v>28</v>
      </c>
      <c r="C7644">
        <v>1</v>
      </c>
      <c r="D7644" t="s">
        <v>18</v>
      </c>
      <c r="E7644" t="s">
        <v>29</v>
      </c>
      <c r="F7644" s="1">
        <v>0.41666666666666669</v>
      </c>
      <c r="G7644" t="s">
        <v>9267</v>
      </c>
      <c r="H7644" t="s">
        <v>1681</v>
      </c>
      <c r="I7644">
        <v>60</v>
      </c>
      <c r="J7644">
        <v>66</v>
      </c>
      <c r="K7644" s="4">
        <v>1.1111010001111099E+44</v>
      </c>
      <c r="L7644" t="s">
        <v>12512</v>
      </c>
      <c r="M7644" t="s">
        <v>24</v>
      </c>
      <c r="N7644" t="s">
        <v>9286</v>
      </c>
      <c r="O7644" t="s">
        <v>25</v>
      </c>
      <c r="P7644" t="s">
        <v>20</v>
      </c>
      <c r="Q7644" t="s">
        <v>8206</v>
      </c>
    </row>
    <row r="7645" spans="1:17" x14ac:dyDescent="0.25">
      <c r="A7645" t="s">
        <v>13875</v>
      </c>
      <c r="B7645" t="s">
        <v>44</v>
      </c>
      <c r="C7645">
        <v>1</v>
      </c>
      <c r="D7645" t="s">
        <v>18</v>
      </c>
      <c r="E7645" t="s">
        <v>42</v>
      </c>
      <c r="F7645" s="1">
        <v>0.66666666666666663</v>
      </c>
      <c r="G7645" t="s">
        <v>9202</v>
      </c>
      <c r="H7645" t="s">
        <v>38</v>
      </c>
      <c r="I7645">
        <v>60</v>
      </c>
      <c r="J7645">
        <v>17</v>
      </c>
      <c r="K7645" s="4">
        <v>1.1111100011111E+43</v>
      </c>
      <c r="L7645" t="s">
        <v>12512</v>
      </c>
      <c r="M7645" t="s">
        <v>24</v>
      </c>
      <c r="N7645" t="s">
        <v>9286</v>
      </c>
      <c r="O7645" t="s">
        <v>25</v>
      </c>
      <c r="P7645" t="s">
        <v>45</v>
      </c>
      <c r="Q7645" t="s">
        <v>8207</v>
      </c>
    </row>
    <row r="7646" spans="1:17" x14ac:dyDescent="0.25">
      <c r="A7646" t="s">
        <v>13875</v>
      </c>
      <c r="B7646" t="s">
        <v>44</v>
      </c>
      <c r="C7646">
        <v>2</v>
      </c>
      <c r="D7646" t="s">
        <v>18</v>
      </c>
      <c r="E7646" t="s">
        <v>37</v>
      </c>
      <c r="F7646" s="1">
        <v>0.58333333333333337</v>
      </c>
      <c r="G7646" t="s">
        <v>9210</v>
      </c>
      <c r="H7646" t="s">
        <v>38</v>
      </c>
      <c r="I7646">
        <v>60</v>
      </c>
      <c r="J7646">
        <v>17</v>
      </c>
      <c r="K7646" s="4">
        <v>1.1101100011111E+43</v>
      </c>
      <c r="L7646" t="s">
        <v>12512</v>
      </c>
      <c r="M7646" t="s">
        <v>24</v>
      </c>
      <c r="N7646" t="s">
        <v>9286</v>
      </c>
      <c r="O7646" t="s">
        <v>25</v>
      </c>
      <c r="P7646" t="s">
        <v>45</v>
      </c>
      <c r="Q7646" t="s">
        <v>8208</v>
      </c>
    </row>
    <row r="7647" spans="1:17" x14ac:dyDescent="0.25">
      <c r="A7647" t="s">
        <v>13875</v>
      </c>
      <c r="B7647" t="s">
        <v>44</v>
      </c>
      <c r="C7647">
        <v>3</v>
      </c>
      <c r="D7647" t="s">
        <v>18</v>
      </c>
      <c r="E7647" t="s">
        <v>29</v>
      </c>
      <c r="F7647" s="1">
        <v>0.66666666666666663</v>
      </c>
      <c r="G7647" t="s">
        <v>9182</v>
      </c>
      <c r="H7647" t="s">
        <v>38</v>
      </c>
      <c r="I7647">
        <v>60</v>
      </c>
      <c r="J7647">
        <v>17</v>
      </c>
      <c r="K7647" s="4">
        <v>1.1110100011111E+43</v>
      </c>
      <c r="L7647" t="s">
        <v>12512</v>
      </c>
      <c r="M7647" t="s">
        <v>24</v>
      </c>
      <c r="N7647" t="s">
        <v>9286</v>
      </c>
      <c r="O7647" t="s">
        <v>25</v>
      </c>
      <c r="P7647" t="s">
        <v>45</v>
      </c>
      <c r="Q7647" t="s">
        <v>8209</v>
      </c>
    </row>
    <row r="7648" spans="1:17" x14ac:dyDescent="0.25">
      <c r="A7648" t="s">
        <v>13875</v>
      </c>
      <c r="B7648" t="s">
        <v>44</v>
      </c>
      <c r="C7648">
        <v>4</v>
      </c>
      <c r="D7648" t="s">
        <v>18</v>
      </c>
      <c r="E7648" t="s">
        <v>37</v>
      </c>
      <c r="F7648" s="1">
        <v>0.66666666666666663</v>
      </c>
      <c r="G7648" t="s">
        <v>9177</v>
      </c>
      <c r="H7648" t="s">
        <v>38</v>
      </c>
      <c r="I7648">
        <v>60</v>
      </c>
      <c r="J7648">
        <v>15</v>
      </c>
      <c r="K7648" s="4">
        <v>1.1101100011111E+43</v>
      </c>
      <c r="L7648" t="s">
        <v>12512</v>
      </c>
      <c r="M7648" t="s">
        <v>24</v>
      </c>
      <c r="N7648" t="s">
        <v>9286</v>
      </c>
      <c r="O7648" t="s">
        <v>25</v>
      </c>
      <c r="P7648" t="s">
        <v>45</v>
      </c>
      <c r="Q7648" t="s">
        <v>8210</v>
      </c>
    </row>
    <row r="7649" spans="1:17" x14ac:dyDescent="0.25">
      <c r="A7649" t="s">
        <v>13876</v>
      </c>
      <c r="B7649" t="s">
        <v>17</v>
      </c>
      <c r="C7649">
        <v>1</v>
      </c>
      <c r="D7649" t="s">
        <v>18</v>
      </c>
      <c r="E7649" t="s">
        <v>19</v>
      </c>
      <c r="F7649" s="1">
        <v>0.54166666666666663</v>
      </c>
      <c r="G7649" t="s">
        <v>9174</v>
      </c>
      <c r="H7649" t="s">
        <v>5873</v>
      </c>
      <c r="I7649">
        <v>60</v>
      </c>
      <c r="J7649">
        <v>68</v>
      </c>
      <c r="K7649" s="4">
        <v>1.1111100111111E+24</v>
      </c>
      <c r="L7649" t="s">
        <v>12514</v>
      </c>
      <c r="M7649" t="s">
        <v>24</v>
      </c>
      <c r="N7649" t="s">
        <v>9286</v>
      </c>
      <c r="O7649" t="s">
        <v>66</v>
      </c>
      <c r="P7649" t="s">
        <v>20</v>
      </c>
      <c r="Q7649" t="s">
        <v>8211</v>
      </c>
    </row>
    <row r="7650" spans="1:17" x14ac:dyDescent="0.25">
      <c r="A7650" t="s">
        <v>13876</v>
      </c>
      <c r="B7650" t="s">
        <v>28</v>
      </c>
      <c r="C7650">
        <v>1</v>
      </c>
      <c r="D7650" t="s">
        <v>18</v>
      </c>
      <c r="E7650" t="s">
        <v>29</v>
      </c>
      <c r="F7650" s="1">
        <v>0.41666666666666669</v>
      </c>
      <c r="G7650" t="s">
        <v>9239</v>
      </c>
      <c r="H7650" t="s">
        <v>5873</v>
      </c>
      <c r="I7650">
        <v>60</v>
      </c>
      <c r="J7650">
        <v>68</v>
      </c>
      <c r="K7650" s="4">
        <v>1.1111100111111E+24</v>
      </c>
      <c r="L7650" t="s">
        <v>12514</v>
      </c>
      <c r="M7650" t="s">
        <v>24</v>
      </c>
      <c r="N7650" t="s">
        <v>9286</v>
      </c>
      <c r="O7650" t="s">
        <v>66</v>
      </c>
      <c r="P7650" t="s">
        <v>20</v>
      </c>
      <c r="Q7650" t="s">
        <v>8212</v>
      </c>
    </row>
    <row r="7651" spans="1:17" x14ac:dyDescent="0.25">
      <c r="A7651" t="s">
        <v>13876</v>
      </c>
      <c r="B7651" t="s">
        <v>44</v>
      </c>
      <c r="C7651">
        <v>1</v>
      </c>
      <c r="D7651" t="s">
        <v>18</v>
      </c>
      <c r="E7651" t="s">
        <v>42</v>
      </c>
      <c r="F7651" s="1">
        <v>0.41666666666666669</v>
      </c>
      <c r="G7651" t="s">
        <v>9201</v>
      </c>
      <c r="H7651" t="s">
        <v>38</v>
      </c>
      <c r="I7651">
        <v>60</v>
      </c>
      <c r="J7651">
        <v>24</v>
      </c>
      <c r="K7651" s="4">
        <v>1.111100111111E+23</v>
      </c>
      <c r="L7651" t="s">
        <v>12514</v>
      </c>
      <c r="M7651" t="s">
        <v>24</v>
      </c>
      <c r="N7651" t="s">
        <v>9286</v>
      </c>
      <c r="O7651" t="s">
        <v>66</v>
      </c>
      <c r="P7651" t="s">
        <v>45</v>
      </c>
      <c r="Q7651" t="s">
        <v>8213</v>
      </c>
    </row>
    <row r="7652" spans="1:17" x14ac:dyDescent="0.25">
      <c r="A7652" t="s">
        <v>13876</v>
      </c>
      <c r="B7652" t="s">
        <v>44</v>
      </c>
      <c r="C7652">
        <v>2</v>
      </c>
      <c r="D7652" t="s">
        <v>18</v>
      </c>
      <c r="E7652" t="s">
        <v>37</v>
      </c>
      <c r="F7652" s="1">
        <v>0.5</v>
      </c>
      <c r="G7652" t="s">
        <v>9201</v>
      </c>
      <c r="H7652" t="s">
        <v>38</v>
      </c>
      <c r="I7652">
        <v>60</v>
      </c>
      <c r="J7652">
        <v>12</v>
      </c>
      <c r="K7652" s="4">
        <v>1.111100111111E+23</v>
      </c>
      <c r="L7652" t="s">
        <v>12514</v>
      </c>
      <c r="M7652" t="s">
        <v>24</v>
      </c>
      <c r="N7652" t="s">
        <v>9286</v>
      </c>
      <c r="O7652" t="s">
        <v>66</v>
      </c>
      <c r="P7652" t="s">
        <v>45</v>
      </c>
      <c r="Q7652" t="s">
        <v>8214</v>
      </c>
    </row>
    <row r="7653" spans="1:17" x14ac:dyDescent="0.25">
      <c r="A7653" t="s">
        <v>13876</v>
      </c>
      <c r="B7653" t="s">
        <v>44</v>
      </c>
      <c r="C7653">
        <v>3</v>
      </c>
      <c r="D7653" t="s">
        <v>18</v>
      </c>
      <c r="E7653" t="s">
        <v>37</v>
      </c>
      <c r="F7653" s="1">
        <v>0.45833333333333331</v>
      </c>
      <c r="G7653" t="s">
        <v>9210</v>
      </c>
      <c r="H7653" t="s">
        <v>38</v>
      </c>
      <c r="I7653">
        <v>60</v>
      </c>
      <c r="J7653">
        <v>24</v>
      </c>
      <c r="K7653" s="4">
        <v>1.111100111111E+23</v>
      </c>
      <c r="L7653" t="s">
        <v>12514</v>
      </c>
      <c r="M7653" t="s">
        <v>24</v>
      </c>
      <c r="N7653" t="s">
        <v>9286</v>
      </c>
      <c r="O7653" t="s">
        <v>66</v>
      </c>
      <c r="P7653" t="s">
        <v>45</v>
      </c>
      <c r="Q7653" t="s">
        <v>8215</v>
      </c>
    </row>
    <row r="7654" spans="1:17" x14ac:dyDescent="0.25">
      <c r="A7654" t="s">
        <v>13877</v>
      </c>
      <c r="B7654" t="s">
        <v>17</v>
      </c>
      <c r="C7654">
        <v>1</v>
      </c>
      <c r="D7654" t="s">
        <v>18</v>
      </c>
      <c r="E7654" t="s">
        <v>42</v>
      </c>
      <c r="F7654" s="1">
        <v>0.41666666666666669</v>
      </c>
      <c r="G7654" t="s">
        <v>9134</v>
      </c>
      <c r="H7654" t="s">
        <v>5879</v>
      </c>
      <c r="I7654">
        <v>60</v>
      </c>
      <c r="J7654">
        <v>71</v>
      </c>
      <c r="K7654" s="4">
        <v>1.1111110001111099E+44</v>
      </c>
      <c r="L7654" t="s">
        <v>12520</v>
      </c>
      <c r="M7654" t="s">
        <v>24</v>
      </c>
      <c r="N7654" t="s">
        <v>9286</v>
      </c>
      <c r="O7654" t="s">
        <v>25</v>
      </c>
      <c r="P7654" t="s">
        <v>20</v>
      </c>
      <c r="Q7654" t="s">
        <v>8216</v>
      </c>
    </row>
    <row r="7655" spans="1:17" x14ac:dyDescent="0.25">
      <c r="A7655" t="s">
        <v>13877</v>
      </c>
      <c r="B7655" t="s">
        <v>28</v>
      </c>
      <c r="C7655">
        <v>1</v>
      </c>
      <c r="D7655" t="s">
        <v>18</v>
      </c>
      <c r="E7655" t="s">
        <v>33</v>
      </c>
      <c r="F7655" s="1">
        <v>0.625</v>
      </c>
      <c r="G7655" t="s">
        <v>9162</v>
      </c>
      <c r="H7655" t="s">
        <v>5879</v>
      </c>
      <c r="I7655">
        <v>60</v>
      </c>
      <c r="J7655">
        <v>71</v>
      </c>
      <c r="K7655" s="4">
        <v>1.1111110001111099E+44</v>
      </c>
      <c r="L7655" t="s">
        <v>12520</v>
      </c>
      <c r="M7655" t="s">
        <v>24</v>
      </c>
      <c r="N7655" t="s">
        <v>9286</v>
      </c>
      <c r="O7655" t="s">
        <v>25</v>
      </c>
      <c r="P7655" t="s">
        <v>20</v>
      </c>
      <c r="Q7655" t="s">
        <v>8217</v>
      </c>
    </row>
    <row r="7656" spans="1:17" x14ac:dyDescent="0.25">
      <c r="A7656" t="s">
        <v>13877</v>
      </c>
      <c r="B7656" t="s">
        <v>44</v>
      </c>
      <c r="C7656">
        <v>1</v>
      </c>
      <c r="D7656" t="s">
        <v>18</v>
      </c>
      <c r="E7656" t="s">
        <v>33</v>
      </c>
      <c r="F7656" s="1">
        <v>0.41666666666666669</v>
      </c>
      <c r="G7656" t="s">
        <v>9208</v>
      </c>
      <c r="H7656" t="s">
        <v>38</v>
      </c>
      <c r="I7656">
        <v>60</v>
      </c>
      <c r="J7656">
        <v>8</v>
      </c>
      <c r="K7656" s="4">
        <v>1.1111100011111E+43</v>
      </c>
      <c r="L7656" t="s">
        <v>12520</v>
      </c>
      <c r="M7656" t="s">
        <v>24</v>
      </c>
      <c r="N7656" t="s">
        <v>9286</v>
      </c>
      <c r="O7656" t="s">
        <v>25</v>
      </c>
      <c r="P7656" t="s">
        <v>45</v>
      </c>
      <c r="Q7656" t="s">
        <v>8218</v>
      </c>
    </row>
    <row r="7657" spans="1:17" x14ac:dyDescent="0.25">
      <c r="A7657" t="s">
        <v>13877</v>
      </c>
      <c r="B7657" t="s">
        <v>44</v>
      </c>
      <c r="C7657">
        <v>2</v>
      </c>
      <c r="D7657" t="s">
        <v>18</v>
      </c>
      <c r="E7657" t="s">
        <v>33</v>
      </c>
      <c r="F7657" s="1">
        <v>0.45833333333333331</v>
      </c>
      <c r="G7657" t="s">
        <v>9235</v>
      </c>
      <c r="H7657" t="s">
        <v>38</v>
      </c>
      <c r="I7657">
        <v>60</v>
      </c>
      <c r="J7657">
        <v>8</v>
      </c>
      <c r="K7657" s="4">
        <v>1.1111100011111E+43</v>
      </c>
      <c r="L7657" t="s">
        <v>12520</v>
      </c>
      <c r="M7657" t="s">
        <v>24</v>
      </c>
      <c r="N7657" t="s">
        <v>9286</v>
      </c>
      <c r="O7657" t="s">
        <v>25</v>
      </c>
      <c r="P7657" t="s">
        <v>45</v>
      </c>
      <c r="Q7657" t="s">
        <v>8219</v>
      </c>
    </row>
    <row r="7658" spans="1:17" x14ac:dyDescent="0.25">
      <c r="A7658" t="s">
        <v>13877</v>
      </c>
      <c r="B7658" t="s">
        <v>44</v>
      </c>
      <c r="C7658">
        <v>3</v>
      </c>
      <c r="D7658" t="s">
        <v>18</v>
      </c>
      <c r="E7658" t="s">
        <v>33</v>
      </c>
      <c r="F7658" s="1">
        <v>0.54166666666666663</v>
      </c>
      <c r="G7658" t="s">
        <v>9159</v>
      </c>
      <c r="H7658" t="s">
        <v>38</v>
      </c>
      <c r="I7658">
        <v>60</v>
      </c>
      <c r="J7658">
        <v>8</v>
      </c>
      <c r="K7658" s="4">
        <v>1.1111100011111E+43</v>
      </c>
      <c r="L7658" t="s">
        <v>12520</v>
      </c>
      <c r="M7658" t="s">
        <v>24</v>
      </c>
      <c r="N7658" t="s">
        <v>9286</v>
      </c>
      <c r="O7658" t="s">
        <v>25</v>
      </c>
      <c r="P7658" t="s">
        <v>45</v>
      </c>
      <c r="Q7658" t="s">
        <v>8220</v>
      </c>
    </row>
    <row r="7659" spans="1:17" x14ac:dyDescent="0.25">
      <c r="A7659" t="s">
        <v>13877</v>
      </c>
      <c r="B7659" t="s">
        <v>44</v>
      </c>
      <c r="C7659">
        <v>4</v>
      </c>
      <c r="D7659" t="s">
        <v>18</v>
      </c>
      <c r="E7659" t="s">
        <v>37</v>
      </c>
      <c r="F7659" s="1">
        <v>0.54166666666666663</v>
      </c>
      <c r="G7659" t="s">
        <v>9176</v>
      </c>
      <c r="H7659" t="s">
        <v>38</v>
      </c>
      <c r="I7659">
        <v>60</v>
      </c>
      <c r="J7659">
        <v>4</v>
      </c>
      <c r="K7659" s="4">
        <v>1.1101100011111E+43</v>
      </c>
      <c r="L7659" t="s">
        <v>12520</v>
      </c>
      <c r="M7659" t="s">
        <v>24</v>
      </c>
      <c r="N7659" t="s">
        <v>9286</v>
      </c>
      <c r="O7659" t="s">
        <v>25</v>
      </c>
      <c r="P7659" t="s">
        <v>45</v>
      </c>
      <c r="Q7659" t="s">
        <v>8221</v>
      </c>
    </row>
    <row r="7660" spans="1:17" x14ac:dyDescent="0.25">
      <c r="A7660" t="s">
        <v>13877</v>
      </c>
      <c r="B7660" t="s">
        <v>44</v>
      </c>
      <c r="C7660">
        <v>5</v>
      </c>
      <c r="D7660" t="s">
        <v>18</v>
      </c>
      <c r="E7660" t="s">
        <v>42</v>
      </c>
      <c r="F7660" s="1">
        <v>0.5</v>
      </c>
      <c r="G7660" t="s">
        <v>9214</v>
      </c>
      <c r="H7660" t="s">
        <v>38</v>
      </c>
      <c r="I7660">
        <v>60</v>
      </c>
      <c r="J7660">
        <v>7</v>
      </c>
      <c r="K7660" s="4">
        <v>1.1111100011111E+43</v>
      </c>
      <c r="L7660" t="s">
        <v>12520</v>
      </c>
      <c r="M7660" t="s">
        <v>24</v>
      </c>
      <c r="N7660" t="s">
        <v>9286</v>
      </c>
      <c r="O7660" t="s">
        <v>25</v>
      </c>
      <c r="P7660" t="s">
        <v>45</v>
      </c>
      <c r="Q7660" t="s">
        <v>8222</v>
      </c>
    </row>
    <row r="7661" spans="1:17" x14ac:dyDescent="0.25">
      <c r="A7661" t="s">
        <v>13877</v>
      </c>
      <c r="B7661" t="s">
        <v>44</v>
      </c>
      <c r="C7661">
        <v>6</v>
      </c>
      <c r="D7661" t="s">
        <v>18</v>
      </c>
      <c r="E7661" t="s">
        <v>42</v>
      </c>
      <c r="F7661" s="1">
        <v>0.54166666666666663</v>
      </c>
      <c r="G7661" t="s">
        <v>9235</v>
      </c>
      <c r="H7661" t="s">
        <v>38</v>
      </c>
      <c r="I7661">
        <v>60</v>
      </c>
      <c r="J7661">
        <v>8</v>
      </c>
      <c r="K7661" s="4">
        <v>1.1111100011111E+43</v>
      </c>
      <c r="L7661" t="s">
        <v>12520</v>
      </c>
      <c r="M7661" t="s">
        <v>24</v>
      </c>
      <c r="N7661" t="s">
        <v>9286</v>
      </c>
      <c r="O7661" t="s">
        <v>25</v>
      </c>
      <c r="P7661" t="s">
        <v>45</v>
      </c>
      <c r="Q7661" t="s">
        <v>8223</v>
      </c>
    </row>
    <row r="7662" spans="1:17" x14ac:dyDescent="0.25">
      <c r="A7662" t="s">
        <v>13877</v>
      </c>
      <c r="B7662" t="s">
        <v>44</v>
      </c>
      <c r="C7662">
        <v>7</v>
      </c>
      <c r="D7662" t="s">
        <v>18</v>
      </c>
      <c r="E7662" t="s">
        <v>42</v>
      </c>
      <c r="F7662" s="1">
        <v>0.58333333333333337</v>
      </c>
      <c r="G7662" t="s">
        <v>9208</v>
      </c>
      <c r="H7662" t="s">
        <v>38</v>
      </c>
      <c r="I7662">
        <v>60</v>
      </c>
      <c r="J7662">
        <v>8</v>
      </c>
      <c r="K7662" s="4">
        <v>1.1111100011111E+43</v>
      </c>
      <c r="L7662" t="s">
        <v>12520</v>
      </c>
      <c r="M7662" t="s">
        <v>24</v>
      </c>
      <c r="N7662" t="s">
        <v>9286</v>
      </c>
      <c r="O7662" t="s">
        <v>25</v>
      </c>
      <c r="P7662" t="s">
        <v>45</v>
      </c>
      <c r="Q7662" t="s">
        <v>8224</v>
      </c>
    </row>
    <row r="7663" spans="1:17" x14ac:dyDescent="0.25">
      <c r="A7663" t="s">
        <v>13877</v>
      </c>
      <c r="B7663" t="s">
        <v>44</v>
      </c>
      <c r="C7663">
        <v>8</v>
      </c>
      <c r="D7663" t="s">
        <v>18</v>
      </c>
      <c r="E7663" t="s">
        <v>37</v>
      </c>
      <c r="F7663" s="1">
        <v>0.45833333333333331</v>
      </c>
      <c r="G7663" t="s">
        <v>9209</v>
      </c>
      <c r="H7663" t="s">
        <v>38</v>
      </c>
      <c r="I7663">
        <v>60</v>
      </c>
      <c r="J7663">
        <v>6</v>
      </c>
      <c r="K7663" s="4">
        <v>1.1101100011111E+43</v>
      </c>
      <c r="L7663" t="s">
        <v>12520</v>
      </c>
      <c r="M7663" t="s">
        <v>24</v>
      </c>
      <c r="N7663" t="s">
        <v>9286</v>
      </c>
      <c r="O7663" t="s">
        <v>25</v>
      </c>
      <c r="P7663" t="s">
        <v>45</v>
      </c>
      <c r="Q7663" t="s">
        <v>8225</v>
      </c>
    </row>
    <row r="7664" spans="1:17" x14ac:dyDescent="0.25">
      <c r="A7664" t="s">
        <v>13877</v>
      </c>
      <c r="B7664" t="s">
        <v>44</v>
      </c>
      <c r="C7664">
        <v>9</v>
      </c>
      <c r="D7664" t="s">
        <v>18</v>
      </c>
      <c r="E7664" t="s">
        <v>37</v>
      </c>
      <c r="F7664" s="1">
        <v>0.5</v>
      </c>
      <c r="G7664" t="s">
        <v>9210</v>
      </c>
      <c r="H7664" t="s">
        <v>38</v>
      </c>
      <c r="I7664">
        <v>60</v>
      </c>
      <c r="J7664">
        <v>8</v>
      </c>
      <c r="K7664" s="4">
        <v>1.1101100011111E+43</v>
      </c>
      <c r="L7664" t="s">
        <v>12520</v>
      </c>
      <c r="M7664" t="s">
        <v>24</v>
      </c>
      <c r="N7664" t="s">
        <v>9286</v>
      </c>
      <c r="O7664" t="s">
        <v>25</v>
      </c>
      <c r="P7664" t="s">
        <v>45</v>
      </c>
      <c r="Q7664" t="s">
        <v>8226</v>
      </c>
    </row>
    <row r="7665" spans="1:17" x14ac:dyDescent="0.25">
      <c r="A7665" t="s">
        <v>13877</v>
      </c>
      <c r="B7665" t="s">
        <v>44</v>
      </c>
      <c r="C7665">
        <v>10</v>
      </c>
      <c r="D7665" t="s">
        <v>18</v>
      </c>
      <c r="E7665" t="s">
        <v>33</v>
      </c>
      <c r="F7665" s="1">
        <v>0.375</v>
      </c>
      <c r="G7665" t="s">
        <v>9182</v>
      </c>
      <c r="H7665" t="s">
        <v>38</v>
      </c>
      <c r="I7665">
        <v>60</v>
      </c>
      <c r="J7665">
        <v>6</v>
      </c>
      <c r="K7665" s="4">
        <v>1.1111100011111E+43</v>
      </c>
      <c r="L7665" t="s">
        <v>38</v>
      </c>
      <c r="M7665" t="s">
        <v>24</v>
      </c>
      <c r="N7665" t="s">
        <v>9286</v>
      </c>
      <c r="O7665" t="s">
        <v>25</v>
      </c>
      <c r="P7665" t="s">
        <v>45</v>
      </c>
      <c r="Q7665" t="s">
        <v>8227</v>
      </c>
    </row>
    <row r="7666" spans="1:17" x14ac:dyDescent="0.25">
      <c r="A7666" t="s">
        <v>13878</v>
      </c>
      <c r="B7666" t="s">
        <v>17</v>
      </c>
      <c r="C7666">
        <v>1</v>
      </c>
      <c r="D7666" t="s">
        <v>18</v>
      </c>
      <c r="E7666" t="s">
        <v>33</v>
      </c>
      <c r="F7666" s="1">
        <v>0.375</v>
      </c>
      <c r="G7666" t="s">
        <v>12522</v>
      </c>
      <c r="H7666" t="s">
        <v>38</v>
      </c>
      <c r="I7666">
        <v>120</v>
      </c>
      <c r="J7666">
        <v>35</v>
      </c>
      <c r="K7666" s="4">
        <v>1.1111100111111E+24</v>
      </c>
      <c r="L7666" t="s">
        <v>12523</v>
      </c>
      <c r="M7666" t="s">
        <v>24</v>
      </c>
      <c r="N7666" t="s">
        <v>9286</v>
      </c>
      <c r="O7666" t="s">
        <v>66</v>
      </c>
      <c r="P7666" t="s">
        <v>20</v>
      </c>
      <c r="Q7666" t="s">
        <v>8228</v>
      </c>
    </row>
    <row r="7667" spans="1:17" x14ac:dyDescent="0.25">
      <c r="A7667" t="s">
        <v>13878</v>
      </c>
      <c r="B7667" t="s">
        <v>44</v>
      </c>
      <c r="C7667">
        <v>1</v>
      </c>
      <c r="D7667" t="s">
        <v>18</v>
      </c>
      <c r="E7667" t="s">
        <v>29</v>
      </c>
      <c r="F7667" s="1">
        <v>0.58333333333333337</v>
      </c>
      <c r="G7667" t="s">
        <v>9198</v>
      </c>
      <c r="H7667" t="s">
        <v>38</v>
      </c>
      <c r="I7667">
        <v>60</v>
      </c>
      <c r="J7667">
        <v>11</v>
      </c>
      <c r="K7667" s="4">
        <v>1.111100111111E+23</v>
      </c>
      <c r="L7667" t="s">
        <v>12523</v>
      </c>
      <c r="M7667" t="s">
        <v>24</v>
      </c>
      <c r="N7667" t="s">
        <v>9286</v>
      </c>
      <c r="O7667" t="s">
        <v>66</v>
      </c>
      <c r="P7667" t="s">
        <v>45</v>
      </c>
      <c r="Q7667" t="s">
        <v>8229</v>
      </c>
    </row>
    <row r="7668" spans="1:17" x14ac:dyDescent="0.25">
      <c r="A7668" t="s">
        <v>13878</v>
      </c>
      <c r="B7668" t="s">
        <v>44</v>
      </c>
      <c r="C7668">
        <v>2</v>
      </c>
      <c r="D7668" t="s">
        <v>18</v>
      </c>
      <c r="E7668" t="s">
        <v>33</v>
      </c>
      <c r="F7668" s="1">
        <v>0.45833333333333331</v>
      </c>
      <c r="G7668" t="s">
        <v>9194</v>
      </c>
      <c r="H7668" t="s">
        <v>38</v>
      </c>
      <c r="I7668">
        <v>60</v>
      </c>
      <c r="J7668">
        <v>11</v>
      </c>
      <c r="K7668" s="4">
        <v>1.111100111111E+23</v>
      </c>
      <c r="L7668" t="s">
        <v>12523</v>
      </c>
      <c r="M7668" t="s">
        <v>24</v>
      </c>
      <c r="N7668" t="s">
        <v>9286</v>
      </c>
      <c r="O7668" t="s">
        <v>66</v>
      </c>
      <c r="P7668" t="s">
        <v>45</v>
      </c>
      <c r="Q7668" t="s">
        <v>8230</v>
      </c>
    </row>
    <row r="7669" spans="1:17" x14ac:dyDescent="0.25">
      <c r="A7669" t="s">
        <v>13878</v>
      </c>
      <c r="B7669" t="s">
        <v>44</v>
      </c>
      <c r="C7669">
        <v>3</v>
      </c>
      <c r="D7669" t="s">
        <v>18</v>
      </c>
      <c r="E7669" t="s">
        <v>33</v>
      </c>
      <c r="F7669" s="1">
        <v>0.54166666666666663</v>
      </c>
      <c r="G7669" t="s">
        <v>9235</v>
      </c>
      <c r="H7669" t="s">
        <v>38</v>
      </c>
      <c r="I7669">
        <v>60</v>
      </c>
      <c r="J7669">
        <v>10</v>
      </c>
      <c r="K7669" s="4">
        <v>1.111100111111E+23</v>
      </c>
      <c r="L7669" t="s">
        <v>12523</v>
      </c>
      <c r="M7669" t="s">
        <v>24</v>
      </c>
      <c r="N7669" t="s">
        <v>9286</v>
      </c>
      <c r="O7669" t="s">
        <v>66</v>
      </c>
      <c r="P7669" t="s">
        <v>45</v>
      </c>
      <c r="Q7669" t="s">
        <v>8231</v>
      </c>
    </row>
    <row r="7670" spans="1:17" x14ac:dyDescent="0.25">
      <c r="A7670" t="s">
        <v>13879</v>
      </c>
      <c r="B7670" t="s">
        <v>17</v>
      </c>
      <c r="C7670">
        <v>1</v>
      </c>
      <c r="D7670" t="s">
        <v>18</v>
      </c>
      <c r="E7670" t="s">
        <v>29</v>
      </c>
      <c r="F7670" s="1">
        <v>0.54166666666666663</v>
      </c>
      <c r="G7670" t="s">
        <v>9354</v>
      </c>
      <c r="H7670" t="s">
        <v>12525</v>
      </c>
      <c r="I7670">
        <v>120</v>
      </c>
      <c r="J7670">
        <v>34</v>
      </c>
      <c r="K7670" s="4">
        <v>1.1111010001111099E+44</v>
      </c>
      <c r="L7670" t="s">
        <v>12526</v>
      </c>
      <c r="M7670" t="s">
        <v>24</v>
      </c>
      <c r="N7670" t="s">
        <v>9286</v>
      </c>
      <c r="O7670" t="s">
        <v>25</v>
      </c>
      <c r="P7670" t="s">
        <v>20</v>
      </c>
      <c r="Q7670" t="s">
        <v>8232</v>
      </c>
    </row>
    <row r="7671" spans="1:17" x14ac:dyDescent="0.25">
      <c r="A7671" t="s">
        <v>13879</v>
      </c>
      <c r="B7671" t="s">
        <v>44</v>
      </c>
      <c r="C7671">
        <v>1</v>
      </c>
      <c r="D7671" t="s">
        <v>18</v>
      </c>
      <c r="E7671" t="s">
        <v>33</v>
      </c>
      <c r="F7671" s="1">
        <v>0.41666666666666669</v>
      </c>
      <c r="G7671" t="s">
        <v>9235</v>
      </c>
      <c r="H7671" t="s">
        <v>38</v>
      </c>
      <c r="I7671">
        <v>60</v>
      </c>
      <c r="J7671">
        <v>15</v>
      </c>
      <c r="K7671" s="4">
        <v>1.1111100011111E+43</v>
      </c>
      <c r="L7671" t="s">
        <v>12526</v>
      </c>
      <c r="M7671" t="s">
        <v>24</v>
      </c>
      <c r="N7671" t="s">
        <v>9286</v>
      </c>
      <c r="O7671" t="s">
        <v>25</v>
      </c>
      <c r="P7671" t="s">
        <v>45</v>
      </c>
      <c r="Q7671" t="s">
        <v>8233</v>
      </c>
    </row>
    <row r="7672" spans="1:17" x14ac:dyDescent="0.25">
      <c r="A7672" t="s">
        <v>13879</v>
      </c>
      <c r="B7672" t="s">
        <v>44</v>
      </c>
      <c r="C7672">
        <v>3</v>
      </c>
      <c r="D7672" t="s">
        <v>18</v>
      </c>
      <c r="E7672" t="s">
        <v>42</v>
      </c>
      <c r="F7672" s="1">
        <v>0.58333333333333337</v>
      </c>
      <c r="G7672" t="s">
        <v>9195</v>
      </c>
      <c r="H7672" t="s">
        <v>38</v>
      </c>
      <c r="I7672">
        <v>60</v>
      </c>
      <c r="J7672">
        <v>18</v>
      </c>
      <c r="K7672" s="4">
        <v>1.1111100011111E+43</v>
      </c>
      <c r="L7672" t="s">
        <v>12526</v>
      </c>
      <c r="M7672" t="s">
        <v>24</v>
      </c>
      <c r="N7672" t="s">
        <v>9286</v>
      </c>
      <c r="O7672" t="s">
        <v>25</v>
      </c>
      <c r="P7672" t="s">
        <v>45</v>
      </c>
      <c r="Q7672" t="s">
        <v>8234</v>
      </c>
    </row>
    <row r="7673" spans="1:17" x14ac:dyDescent="0.25">
      <c r="A7673" t="s">
        <v>13880</v>
      </c>
      <c r="B7673" t="s">
        <v>17</v>
      </c>
      <c r="C7673">
        <v>1</v>
      </c>
      <c r="D7673" t="s">
        <v>18</v>
      </c>
      <c r="E7673" t="s">
        <v>42</v>
      </c>
      <c r="F7673" s="1">
        <v>0.5</v>
      </c>
      <c r="G7673" t="s">
        <v>9354</v>
      </c>
      <c r="H7673" t="s">
        <v>1681</v>
      </c>
      <c r="I7673">
        <v>120</v>
      </c>
      <c r="J7673">
        <v>31</v>
      </c>
      <c r="K7673" s="4">
        <v>1.1111110001111099E+44</v>
      </c>
      <c r="L7673" t="s">
        <v>12528</v>
      </c>
      <c r="M7673" t="s">
        <v>24</v>
      </c>
      <c r="N7673" t="s">
        <v>9286</v>
      </c>
      <c r="O7673" t="s">
        <v>25</v>
      </c>
      <c r="P7673" t="s">
        <v>20</v>
      </c>
      <c r="Q7673" t="s">
        <v>8235</v>
      </c>
    </row>
    <row r="7674" spans="1:17" x14ac:dyDescent="0.25">
      <c r="A7674" t="s">
        <v>13880</v>
      </c>
      <c r="B7674" t="s">
        <v>44</v>
      </c>
      <c r="C7674">
        <v>1</v>
      </c>
      <c r="D7674" t="s">
        <v>18</v>
      </c>
      <c r="E7674" t="s">
        <v>33</v>
      </c>
      <c r="F7674" s="1">
        <v>0.375</v>
      </c>
      <c r="G7674" t="s">
        <v>9235</v>
      </c>
      <c r="H7674" t="s">
        <v>38</v>
      </c>
      <c r="I7674">
        <v>60</v>
      </c>
      <c r="J7674">
        <v>9</v>
      </c>
      <c r="K7674" s="4">
        <v>1.1111100011111E+43</v>
      </c>
      <c r="L7674" t="s">
        <v>12528</v>
      </c>
      <c r="M7674" t="s">
        <v>24</v>
      </c>
      <c r="N7674" t="s">
        <v>9286</v>
      </c>
      <c r="O7674" t="s">
        <v>25</v>
      </c>
      <c r="P7674" t="s">
        <v>45</v>
      </c>
      <c r="Q7674" t="s">
        <v>8236</v>
      </c>
    </row>
    <row r="7675" spans="1:17" x14ac:dyDescent="0.25">
      <c r="A7675" t="s">
        <v>13880</v>
      </c>
      <c r="B7675" t="s">
        <v>44</v>
      </c>
      <c r="C7675">
        <v>2</v>
      </c>
      <c r="D7675" t="s">
        <v>18</v>
      </c>
      <c r="E7675" t="s">
        <v>33</v>
      </c>
      <c r="F7675" s="1">
        <v>0.45833333333333331</v>
      </c>
      <c r="G7675" t="s">
        <v>9195</v>
      </c>
      <c r="H7675" t="s">
        <v>38</v>
      </c>
      <c r="I7675">
        <v>60</v>
      </c>
      <c r="J7675">
        <v>11</v>
      </c>
      <c r="K7675" s="4">
        <v>1.1111100011111E+43</v>
      </c>
      <c r="L7675" t="s">
        <v>12528</v>
      </c>
      <c r="M7675" t="s">
        <v>24</v>
      </c>
      <c r="N7675" t="s">
        <v>9286</v>
      </c>
      <c r="O7675" t="s">
        <v>25</v>
      </c>
      <c r="P7675" t="s">
        <v>45</v>
      </c>
      <c r="Q7675" t="s">
        <v>8237</v>
      </c>
    </row>
    <row r="7676" spans="1:17" x14ac:dyDescent="0.25">
      <c r="A7676" t="s">
        <v>13880</v>
      </c>
      <c r="B7676" t="s">
        <v>44</v>
      </c>
      <c r="C7676">
        <v>3</v>
      </c>
      <c r="D7676" t="s">
        <v>18</v>
      </c>
      <c r="E7676" t="s">
        <v>29</v>
      </c>
      <c r="F7676" s="1">
        <v>0.625</v>
      </c>
      <c r="G7676" t="s">
        <v>9182</v>
      </c>
      <c r="H7676" t="s">
        <v>38</v>
      </c>
      <c r="I7676">
        <v>60</v>
      </c>
      <c r="J7676">
        <v>11</v>
      </c>
      <c r="K7676" s="4">
        <v>1.1110100011111E+43</v>
      </c>
      <c r="L7676" t="s">
        <v>12528</v>
      </c>
      <c r="M7676" t="s">
        <v>24</v>
      </c>
      <c r="N7676" t="s">
        <v>9286</v>
      </c>
      <c r="O7676" t="s">
        <v>25</v>
      </c>
      <c r="P7676" t="s">
        <v>45</v>
      </c>
      <c r="Q7676" t="s">
        <v>8238</v>
      </c>
    </row>
    <row r="7677" spans="1:17" x14ac:dyDescent="0.25">
      <c r="A7677" t="s">
        <v>13881</v>
      </c>
      <c r="B7677" t="s">
        <v>17</v>
      </c>
      <c r="C7677">
        <v>1</v>
      </c>
      <c r="D7677" t="s">
        <v>18</v>
      </c>
      <c r="E7677" t="s">
        <v>29</v>
      </c>
      <c r="F7677" s="1">
        <v>0.375</v>
      </c>
      <c r="G7677" t="s">
        <v>9198</v>
      </c>
      <c r="H7677" t="s">
        <v>5873</v>
      </c>
      <c r="I7677">
        <v>180</v>
      </c>
      <c r="J7677">
        <v>21</v>
      </c>
      <c r="K7677" s="4">
        <v>1.0000000000000001E+44</v>
      </c>
      <c r="L7677" t="s">
        <v>38</v>
      </c>
      <c r="M7677" t="s">
        <v>24</v>
      </c>
      <c r="N7677" t="s">
        <v>9286</v>
      </c>
      <c r="O7677" t="s">
        <v>331</v>
      </c>
      <c r="P7677" t="s">
        <v>20</v>
      </c>
      <c r="Q7677" t="s">
        <v>8239</v>
      </c>
    </row>
    <row r="7678" spans="1:17" x14ac:dyDescent="0.25">
      <c r="A7678" t="s">
        <v>13881</v>
      </c>
      <c r="B7678" t="s">
        <v>28</v>
      </c>
      <c r="C7678">
        <v>1</v>
      </c>
      <c r="D7678" t="s">
        <v>18</v>
      </c>
      <c r="E7678" t="s">
        <v>33</v>
      </c>
      <c r="F7678" s="1">
        <v>0.375</v>
      </c>
      <c r="G7678" t="s">
        <v>10952</v>
      </c>
      <c r="H7678" t="s">
        <v>38</v>
      </c>
      <c r="I7678">
        <v>480</v>
      </c>
      <c r="J7678">
        <v>21</v>
      </c>
      <c r="K7678" s="4">
        <v>9.9999999999999992E+22</v>
      </c>
      <c r="L7678" t="s">
        <v>38</v>
      </c>
      <c r="M7678" t="s">
        <v>24</v>
      </c>
      <c r="N7678" t="s">
        <v>9286</v>
      </c>
      <c r="O7678" t="s">
        <v>331</v>
      </c>
      <c r="P7678" t="s">
        <v>20</v>
      </c>
      <c r="Q7678" t="s">
        <v>8240</v>
      </c>
    </row>
    <row r="7679" spans="1:17" x14ac:dyDescent="0.25">
      <c r="A7679" t="s">
        <v>13881</v>
      </c>
      <c r="B7679" t="s">
        <v>32</v>
      </c>
      <c r="C7679">
        <v>1</v>
      </c>
      <c r="D7679" t="s">
        <v>18</v>
      </c>
      <c r="E7679" t="s">
        <v>42</v>
      </c>
      <c r="F7679" s="1">
        <v>0.375</v>
      </c>
      <c r="G7679" t="s">
        <v>10952</v>
      </c>
      <c r="H7679" t="s">
        <v>38</v>
      </c>
      <c r="I7679">
        <v>480</v>
      </c>
      <c r="J7679">
        <v>21</v>
      </c>
      <c r="K7679" s="4">
        <v>9.9999999999999992E+22</v>
      </c>
      <c r="L7679" t="s">
        <v>38</v>
      </c>
      <c r="M7679" t="s">
        <v>24</v>
      </c>
      <c r="N7679" t="s">
        <v>9286</v>
      </c>
      <c r="O7679" t="s">
        <v>331</v>
      </c>
      <c r="P7679" t="s">
        <v>20</v>
      </c>
      <c r="Q7679" t="s">
        <v>8241</v>
      </c>
    </row>
    <row r="7680" spans="1:17" x14ac:dyDescent="0.25">
      <c r="A7680" t="s">
        <v>13881</v>
      </c>
      <c r="B7680" t="s">
        <v>479</v>
      </c>
      <c r="C7680">
        <v>1</v>
      </c>
      <c r="D7680" t="s">
        <v>18</v>
      </c>
      <c r="E7680" t="s">
        <v>19</v>
      </c>
      <c r="F7680" s="1">
        <v>0.4375</v>
      </c>
      <c r="G7680" t="s">
        <v>9198</v>
      </c>
      <c r="H7680" t="s">
        <v>38</v>
      </c>
      <c r="I7680">
        <v>90</v>
      </c>
      <c r="J7680">
        <v>21</v>
      </c>
      <c r="K7680" s="4">
        <v>9.9999999999999995E+32</v>
      </c>
      <c r="L7680" t="s">
        <v>38</v>
      </c>
      <c r="M7680" t="s">
        <v>24</v>
      </c>
      <c r="N7680" t="s">
        <v>9286</v>
      </c>
      <c r="O7680" t="s">
        <v>331</v>
      </c>
      <c r="P7680" t="s">
        <v>20</v>
      </c>
      <c r="Q7680" t="s">
        <v>8242</v>
      </c>
    </row>
    <row r="7681" spans="1:17" x14ac:dyDescent="0.25">
      <c r="A7681" t="s">
        <v>13882</v>
      </c>
      <c r="B7681" t="s">
        <v>17</v>
      </c>
      <c r="C7681">
        <v>1</v>
      </c>
      <c r="D7681" t="s">
        <v>18</v>
      </c>
      <c r="E7681" t="s">
        <v>37</v>
      </c>
      <c r="F7681" s="1">
        <v>0.45833333333333331</v>
      </c>
      <c r="G7681" t="s">
        <v>9198</v>
      </c>
      <c r="H7681" t="s">
        <v>12525</v>
      </c>
      <c r="I7681">
        <v>120</v>
      </c>
      <c r="J7681">
        <v>19</v>
      </c>
      <c r="K7681" s="4">
        <v>1.1111100111111E+24</v>
      </c>
      <c r="L7681" t="s">
        <v>13883</v>
      </c>
      <c r="M7681" t="s">
        <v>24</v>
      </c>
      <c r="N7681" t="s">
        <v>9286</v>
      </c>
      <c r="O7681" t="s">
        <v>66</v>
      </c>
      <c r="P7681" t="s">
        <v>20</v>
      </c>
      <c r="Q7681" t="s">
        <v>8243</v>
      </c>
    </row>
    <row r="7682" spans="1:17" x14ac:dyDescent="0.25">
      <c r="A7682" t="s">
        <v>13882</v>
      </c>
      <c r="B7682" t="s">
        <v>44</v>
      </c>
      <c r="C7682">
        <v>1</v>
      </c>
      <c r="D7682" t="s">
        <v>18</v>
      </c>
      <c r="E7682" t="s">
        <v>33</v>
      </c>
      <c r="F7682" s="1">
        <v>0.375</v>
      </c>
      <c r="G7682" t="s">
        <v>9229</v>
      </c>
      <c r="H7682" t="s">
        <v>12525</v>
      </c>
      <c r="I7682">
        <v>60</v>
      </c>
      <c r="J7682">
        <v>19</v>
      </c>
      <c r="K7682" s="4">
        <v>1.111100111101E+23</v>
      </c>
      <c r="L7682" t="s">
        <v>13883</v>
      </c>
      <c r="M7682" t="s">
        <v>24</v>
      </c>
      <c r="N7682" t="s">
        <v>9286</v>
      </c>
      <c r="O7682" t="s">
        <v>66</v>
      </c>
      <c r="P7682" t="s">
        <v>45</v>
      </c>
      <c r="Q7682" t="s">
        <v>8244</v>
      </c>
    </row>
    <row r="7683" spans="1:17" x14ac:dyDescent="0.25">
      <c r="A7683" t="s">
        <v>13884</v>
      </c>
      <c r="B7683" t="s">
        <v>17</v>
      </c>
      <c r="C7683">
        <v>1</v>
      </c>
      <c r="D7683" t="s">
        <v>18</v>
      </c>
      <c r="E7683" t="s">
        <v>37</v>
      </c>
      <c r="F7683" s="1">
        <v>0.375</v>
      </c>
      <c r="G7683" t="s">
        <v>12551</v>
      </c>
      <c r="H7683" t="s">
        <v>12552</v>
      </c>
      <c r="I7683">
        <v>480</v>
      </c>
      <c r="J7683">
        <v>21</v>
      </c>
      <c r="K7683" s="4">
        <v>1.0000000000100001E+44</v>
      </c>
      <c r="L7683" t="s">
        <v>38</v>
      </c>
      <c r="N7683" t="s">
        <v>9286</v>
      </c>
      <c r="O7683" t="s">
        <v>25</v>
      </c>
      <c r="P7683" t="s">
        <v>20</v>
      </c>
      <c r="Q7683" t="s">
        <v>8245</v>
      </c>
    </row>
    <row r="7684" spans="1:17" x14ac:dyDescent="0.25">
      <c r="A7684" t="s">
        <v>13884</v>
      </c>
      <c r="B7684" t="s">
        <v>28</v>
      </c>
      <c r="C7684">
        <v>1</v>
      </c>
      <c r="D7684" t="s">
        <v>18</v>
      </c>
      <c r="E7684" t="s">
        <v>29</v>
      </c>
      <c r="F7684" s="1">
        <v>0.375</v>
      </c>
      <c r="G7684" t="s">
        <v>9359</v>
      </c>
      <c r="H7684" t="s">
        <v>5873</v>
      </c>
      <c r="I7684">
        <v>180</v>
      </c>
      <c r="J7684">
        <v>21</v>
      </c>
      <c r="K7684" s="4">
        <v>9.9999999999999995E+32</v>
      </c>
      <c r="L7684" t="s">
        <v>38</v>
      </c>
      <c r="M7684" t="s">
        <v>24</v>
      </c>
      <c r="N7684" t="s">
        <v>9286</v>
      </c>
      <c r="O7684" t="s">
        <v>25</v>
      </c>
      <c r="P7684" t="s">
        <v>20</v>
      </c>
      <c r="Q7684" t="s">
        <v>8246</v>
      </c>
    </row>
    <row r="7685" spans="1:17" x14ac:dyDescent="0.25">
      <c r="A7685" t="s">
        <v>13885</v>
      </c>
      <c r="B7685" t="s">
        <v>17</v>
      </c>
      <c r="C7685">
        <v>1</v>
      </c>
      <c r="D7685" t="s">
        <v>18</v>
      </c>
      <c r="E7685" t="s">
        <v>29</v>
      </c>
      <c r="F7685" s="1">
        <v>0.54166666666666663</v>
      </c>
      <c r="G7685" t="s">
        <v>13886</v>
      </c>
      <c r="H7685" t="s">
        <v>5873</v>
      </c>
      <c r="I7685">
        <v>180</v>
      </c>
      <c r="J7685">
        <v>20</v>
      </c>
      <c r="K7685" s="4">
        <v>1.0000000000000001E+44</v>
      </c>
      <c r="L7685" t="s">
        <v>38</v>
      </c>
      <c r="M7685" t="s">
        <v>24</v>
      </c>
      <c r="N7685" t="s">
        <v>9286</v>
      </c>
      <c r="O7685" t="s">
        <v>331</v>
      </c>
      <c r="P7685" t="s">
        <v>20</v>
      </c>
      <c r="Q7685" t="s">
        <v>8247</v>
      </c>
    </row>
    <row r="7686" spans="1:17" x14ac:dyDescent="0.25">
      <c r="A7686" t="s">
        <v>13885</v>
      </c>
      <c r="B7686" t="s">
        <v>28</v>
      </c>
      <c r="C7686">
        <v>1</v>
      </c>
      <c r="D7686" t="s">
        <v>18</v>
      </c>
      <c r="E7686" t="s">
        <v>33</v>
      </c>
      <c r="F7686" s="1">
        <v>0.375</v>
      </c>
      <c r="G7686" t="s">
        <v>13887</v>
      </c>
      <c r="H7686" t="s">
        <v>8248</v>
      </c>
      <c r="I7686">
        <v>480</v>
      </c>
      <c r="J7686">
        <v>20</v>
      </c>
      <c r="K7686" s="4">
        <v>1.0000000000100001E+44</v>
      </c>
      <c r="L7686" t="s">
        <v>38</v>
      </c>
      <c r="M7686" t="s">
        <v>24</v>
      </c>
      <c r="N7686" t="s">
        <v>9286</v>
      </c>
      <c r="O7686" t="s">
        <v>331</v>
      </c>
      <c r="P7686" t="s">
        <v>20</v>
      </c>
      <c r="Q7686" t="s">
        <v>8249</v>
      </c>
    </row>
    <row r="7687" spans="1:17" x14ac:dyDescent="0.25">
      <c r="A7687" t="s">
        <v>13885</v>
      </c>
      <c r="B7687" t="s">
        <v>32</v>
      </c>
      <c r="C7687">
        <v>1</v>
      </c>
      <c r="D7687" t="s">
        <v>18</v>
      </c>
      <c r="E7687" t="s">
        <v>42</v>
      </c>
      <c r="F7687" s="1">
        <v>0.375</v>
      </c>
      <c r="G7687" t="s">
        <v>13888</v>
      </c>
      <c r="H7687" t="s">
        <v>8248</v>
      </c>
      <c r="I7687">
        <v>480</v>
      </c>
      <c r="J7687">
        <v>20</v>
      </c>
      <c r="K7687" s="4">
        <v>1.0000000000100001E+44</v>
      </c>
      <c r="L7687" t="s">
        <v>38</v>
      </c>
      <c r="M7687" t="s">
        <v>24</v>
      </c>
      <c r="N7687" t="s">
        <v>9286</v>
      </c>
      <c r="O7687" t="s">
        <v>331</v>
      </c>
      <c r="P7687" t="s">
        <v>20</v>
      </c>
      <c r="Q7687" t="s">
        <v>8250</v>
      </c>
    </row>
    <row r="7688" spans="1:17" x14ac:dyDescent="0.25">
      <c r="A7688" t="s">
        <v>13885</v>
      </c>
      <c r="B7688" t="s">
        <v>479</v>
      </c>
      <c r="C7688">
        <v>1</v>
      </c>
      <c r="D7688" t="s">
        <v>18</v>
      </c>
      <c r="E7688" t="s">
        <v>19</v>
      </c>
      <c r="F7688" s="1">
        <v>0.375</v>
      </c>
      <c r="G7688" t="s">
        <v>13889</v>
      </c>
      <c r="H7688" t="s">
        <v>8248</v>
      </c>
      <c r="I7688">
        <v>480</v>
      </c>
      <c r="J7688">
        <v>20</v>
      </c>
      <c r="K7688" s="4">
        <v>1.00000000001E+23</v>
      </c>
      <c r="L7688" t="s">
        <v>38</v>
      </c>
      <c r="M7688" t="s">
        <v>24</v>
      </c>
      <c r="N7688" t="s">
        <v>9286</v>
      </c>
      <c r="O7688" t="s">
        <v>331</v>
      </c>
      <c r="P7688" t="s">
        <v>20</v>
      </c>
      <c r="Q7688" t="s">
        <v>8251</v>
      </c>
    </row>
    <row r="7689" spans="1:17" x14ac:dyDescent="0.25">
      <c r="A7689" t="s">
        <v>13885</v>
      </c>
      <c r="B7689" t="s">
        <v>502</v>
      </c>
      <c r="C7689">
        <v>1</v>
      </c>
      <c r="D7689" t="s">
        <v>18</v>
      </c>
      <c r="E7689" t="s">
        <v>29</v>
      </c>
      <c r="F7689" s="1">
        <v>0.375</v>
      </c>
      <c r="G7689" t="s">
        <v>13890</v>
      </c>
      <c r="H7689" t="s">
        <v>8248</v>
      </c>
      <c r="I7689">
        <v>480</v>
      </c>
      <c r="J7689">
        <v>20</v>
      </c>
      <c r="K7689" s="4">
        <v>1.00000000001E+23</v>
      </c>
      <c r="L7689" t="s">
        <v>38</v>
      </c>
      <c r="M7689" t="s">
        <v>24</v>
      </c>
      <c r="N7689" t="s">
        <v>9286</v>
      </c>
      <c r="O7689" t="s">
        <v>331</v>
      </c>
      <c r="P7689" t="s">
        <v>20</v>
      </c>
      <c r="Q7689" t="s">
        <v>8252</v>
      </c>
    </row>
    <row r="7690" spans="1:17" x14ac:dyDescent="0.25">
      <c r="A7690" t="s">
        <v>13885</v>
      </c>
      <c r="B7690" t="s">
        <v>504</v>
      </c>
      <c r="C7690">
        <v>1</v>
      </c>
      <c r="D7690" t="s">
        <v>18</v>
      </c>
      <c r="E7690" t="s">
        <v>33</v>
      </c>
      <c r="F7690" s="1">
        <v>0.4375</v>
      </c>
      <c r="G7690" t="s">
        <v>13891</v>
      </c>
      <c r="H7690" t="s">
        <v>8248</v>
      </c>
      <c r="I7690">
        <v>330</v>
      </c>
      <c r="J7690">
        <v>20</v>
      </c>
      <c r="K7690" s="4">
        <v>1000000000000</v>
      </c>
      <c r="L7690" t="s">
        <v>38</v>
      </c>
      <c r="M7690" t="s">
        <v>24</v>
      </c>
      <c r="N7690" t="s">
        <v>9286</v>
      </c>
      <c r="O7690" t="s">
        <v>331</v>
      </c>
      <c r="P7690" t="s">
        <v>20</v>
      </c>
      <c r="Q7690" t="s">
        <v>8253</v>
      </c>
    </row>
    <row r="7691" spans="1:17" x14ac:dyDescent="0.25">
      <c r="A7691" t="s">
        <v>13892</v>
      </c>
      <c r="B7691" t="s">
        <v>17</v>
      </c>
      <c r="C7691" t="s">
        <v>411</v>
      </c>
      <c r="D7691" t="s">
        <v>18</v>
      </c>
      <c r="E7691" t="s">
        <v>42</v>
      </c>
      <c r="F7691" s="1">
        <v>0.54166666666666663</v>
      </c>
      <c r="G7691" t="s">
        <v>10173</v>
      </c>
      <c r="H7691" t="s">
        <v>38</v>
      </c>
      <c r="I7691">
        <v>180</v>
      </c>
      <c r="J7691">
        <v>20</v>
      </c>
      <c r="K7691" s="4">
        <v>9.9999999999999992E+22</v>
      </c>
      <c r="L7691" t="s">
        <v>38</v>
      </c>
      <c r="M7691" t="s">
        <v>24</v>
      </c>
      <c r="N7691" t="s">
        <v>9286</v>
      </c>
      <c r="O7691" t="s">
        <v>66</v>
      </c>
      <c r="P7691" t="s">
        <v>20</v>
      </c>
      <c r="Q7691" t="s">
        <v>8254</v>
      </c>
    </row>
    <row r="7692" spans="1:17" x14ac:dyDescent="0.25">
      <c r="A7692" t="s">
        <v>13892</v>
      </c>
      <c r="B7692" t="s">
        <v>17</v>
      </c>
      <c r="C7692" t="s">
        <v>413</v>
      </c>
      <c r="D7692" t="s">
        <v>18</v>
      </c>
      <c r="E7692" t="s">
        <v>37</v>
      </c>
      <c r="F7692" s="1">
        <v>0.54166666666666663</v>
      </c>
      <c r="G7692" t="s">
        <v>10173</v>
      </c>
      <c r="H7692" t="s">
        <v>38</v>
      </c>
      <c r="I7692">
        <v>180</v>
      </c>
      <c r="J7692">
        <v>20</v>
      </c>
      <c r="K7692" s="4">
        <v>1000000000000</v>
      </c>
      <c r="L7692" t="s">
        <v>38</v>
      </c>
      <c r="M7692" t="s">
        <v>24</v>
      </c>
      <c r="N7692" t="s">
        <v>9286</v>
      </c>
      <c r="O7692" t="s">
        <v>66</v>
      </c>
      <c r="P7692" t="s">
        <v>20</v>
      </c>
      <c r="Q7692" t="s">
        <v>8254</v>
      </c>
    </row>
    <row r="7693" spans="1:17" x14ac:dyDescent="0.25">
      <c r="A7693" t="s">
        <v>13893</v>
      </c>
      <c r="B7693" t="s">
        <v>17</v>
      </c>
      <c r="C7693">
        <v>1</v>
      </c>
      <c r="D7693" t="s">
        <v>18</v>
      </c>
      <c r="E7693" t="s">
        <v>29</v>
      </c>
      <c r="F7693" s="1">
        <v>0.54166666666666663</v>
      </c>
      <c r="G7693" t="s">
        <v>9182</v>
      </c>
      <c r="H7693" t="s">
        <v>12546</v>
      </c>
      <c r="I7693">
        <v>120</v>
      </c>
      <c r="J7693">
        <v>21</v>
      </c>
      <c r="K7693" s="4">
        <v>1.1110100011111E+43</v>
      </c>
      <c r="L7693" t="s">
        <v>38</v>
      </c>
      <c r="M7693" t="s">
        <v>24</v>
      </c>
      <c r="N7693" t="s">
        <v>9286</v>
      </c>
      <c r="O7693" t="s">
        <v>331</v>
      </c>
      <c r="P7693" t="s">
        <v>20</v>
      </c>
      <c r="Q7693" t="s">
        <v>8255</v>
      </c>
    </row>
    <row r="7694" spans="1:17" x14ac:dyDescent="0.25">
      <c r="A7694" t="s">
        <v>13893</v>
      </c>
      <c r="B7694" t="s">
        <v>28</v>
      </c>
      <c r="C7694">
        <v>1</v>
      </c>
      <c r="D7694" t="s">
        <v>18</v>
      </c>
      <c r="E7694" t="s">
        <v>29</v>
      </c>
      <c r="F7694" s="1">
        <v>0.58333333333333337</v>
      </c>
      <c r="G7694" t="s">
        <v>9247</v>
      </c>
      <c r="H7694" t="s">
        <v>12554</v>
      </c>
      <c r="I7694">
        <v>120</v>
      </c>
      <c r="J7694">
        <v>21</v>
      </c>
      <c r="K7694" s="4">
        <v>1.0111100111101E+24</v>
      </c>
      <c r="L7694" t="s">
        <v>38</v>
      </c>
      <c r="M7694" t="s">
        <v>24</v>
      </c>
      <c r="N7694" t="s">
        <v>9286</v>
      </c>
      <c r="O7694" t="s">
        <v>331</v>
      </c>
      <c r="P7694" t="s">
        <v>20</v>
      </c>
      <c r="Q7694" t="s">
        <v>8256</v>
      </c>
    </row>
    <row r="7695" spans="1:17" x14ac:dyDescent="0.25">
      <c r="A7695" t="s">
        <v>13893</v>
      </c>
      <c r="B7695" t="s">
        <v>44</v>
      </c>
      <c r="C7695">
        <v>1</v>
      </c>
      <c r="D7695" t="s">
        <v>18</v>
      </c>
      <c r="E7695" t="s">
        <v>33</v>
      </c>
      <c r="F7695" s="1">
        <v>0.54166666666666663</v>
      </c>
      <c r="G7695" t="s">
        <v>12547</v>
      </c>
      <c r="H7695" t="s">
        <v>12548</v>
      </c>
      <c r="I7695">
        <v>60</v>
      </c>
      <c r="J7695">
        <v>21</v>
      </c>
      <c r="K7695" s="4">
        <v>1.1111100011111E+43</v>
      </c>
      <c r="L7695" t="s">
        <v>38</v>
      </c>
      <c r="M7695" t="s">
        <v>24</v>
      </c>
      <c r="N7695" t="s">
        <v>9286</v>
      </c>
      <c r="O7695" t="s">
        <v>331</v>
      </c>
      <c r="P7695" t="s">
        <v>45</v>
      </c>
      <c r="Q7695" t="s">
        <v>8257</v>
      </c>
    </row>
    <row r="7696" spans="1:17" x14ac:dyDescent="0.25">
      <c r="A7696" t="s">
        <v>13894</v>
      </c>
      <c r="B7696" t="s">
        <v>17</v>
      </c>
      <c r="C7696">
        <v>1</v>
      </c>
      <c r="D7696" t="s">
        <v>18</v>
      </c>
      <c r="E7696" t="s">
        <v>19</v>
      </c>
      <c r="F7696" s="1">
        <v>0.375</v>
      </c>
      <c r="G7696" t="s">
        <v>9210</v>
      </c>
      <c r="H7696" t="s">
        <v>13895</v>
      </c>
      <c r="I7696">
        <v>120</v>
      </c>
      <c r="J7696">
        <v>19</v>
      </c>
      <c r="K7696" s="4">
        <v>1.1111010001111099E+44</v>
      </c>
      <c r="L7696" t="s">
        <v>13896</v>
      </c>
      <c r="M7696" t="s">
        <v>24</v>
      </c>
      <c r="N7696" t="s">
        <v>9286</v>
      </c>
      <c r="O7696" t="s">
        <v>331</v>
      </c>
      <c r="P7696" t="s">
        <v>20</v>
      </c>
      <c r="Q7696" t="s">
        <v>8258</v>
      </c>
    </row>
    <row r="7697" spans="1:17" x14ac:dyDescent="0.25">
      <c r="A7697" t="s">
        <v>13897</v>
      </c>
      <c r="B7697" t="s">
        <v>17</v>
      </c>
      <c r="C7697">
        <v>1</v>
      </c>
      <c r="D7697" t="s">
        <v>18</v>
      </c>
      <c r="E7697" t="s">
        <v>19</v>
      </c>
      <c r="F7697" s="1">
        <v>0.5</v>
      </c>
      <c r="G7697" t="s">
        <v>9196</v>
      </c>
      <c r="H7697" t="s">
        <v>38</v>
      </c>
      <c r="I7697">
        <v>60</v>
      </c>
      <c r="J7697">
        <v>17</v>
      </c>
      <c r="K7697" s="4">
        <v>1.1111100111111E+24</v>
      </c>
      <c r="L7697" t="s">
        <v>38</v>
      </c>
      <c r="M7697" t="s">
        <v>24</v>
      </c>
      <c r="N7697" t="s">
        <v>9286</v>
      </c>
      <c r="O7697" t="s">
        <v>66</v>
      </c>
      <c r="P7697" t="s">
        <v>20</v>
      </c>
      <c r="Q7697" t="s">
        <v>8259</v>
      </c>
    </row>
    <row r="7698" spans="1:17" x14ac:dyDescent="0.25">
      <c r="A7698" t="s">
        <v>13898</v>
      </c>
      <c r="B7698" t="s">
        <v>17</v>
      </c>
      <c r="C7698">
        <v>1</v>
      </c>
      <c r="D7698" t="s">
        <v>18</v>
      </c>
      <c r="E7698" t="s">
        <v>19</v>
      </c>
      <c r="F7698" s="1">
        <v>0.54166666666666663</v>
      </c>
      <c r="G7698" t="s">
        <v>9201</v>
      </c>
      <c r="H7698" t="s">
        <v>38</v>
      </c>
      <c r="I7698">
        <v>180</v>
      </c>
      <c r="J7698">
        <v>18</v>
      </c>
      <c r="K7698" s="4">
        <v>1.0000000000000001E+44</v>
      </c>
      <c r="L7698" t="s">
        <v>38</v>
      </c>
      <c r="M7698" t="s">
        <v>24</v>
      </c>
      <c r="N7698" t="s">
        <v>9286</v>
      </c>
      <c r="O7698" t="s">
        <v>25</v>
      </c>
      <c r="P7698" t="s">
        <v>20</v>
      </c>
      <c r="Q7698" t="s">
        <v>8260</v>
      </c>
    </row>
    <row r="7699" spans="1:17" x14ac:dyDescent="0.25">
      <c r="A7699" t="s">
        <v>13899</v>
      </c>
      <c r="B7699" t="s">
        <v>17</v>
      </c>
      <c r="C7699">
        <v>1</v>
      </c>
      <c r="D7699" t="s">
        <v>1189</v>
      </c>
      <c r="E7699" t="s">
        <v>37</v>
      </c>
      <c r="F7699" s="1">
        <v>0.375</v>
      </c>
      <c r="G7699" t="s">
        <v>12551</v>
      </c>
      <c r="H7699" t="s">
        <v>12552</v>
      </c>
      <c r="I7699">
        <v>480</v>
      </c>
      <c r="J7699">
        <v>13</v>
      </c>
      <c r="K7699" s="4">
        <v>1.0000000000100001E+44</v>
      </c>
      <c r="L7699" t="s">
        <v>38</v>
      </c>
      <c r="N7699" t="s">
        <v>9286</v>
      </c>
      <c r="O7699" t="s">
        <v>25</v>
      </c>
      <c r="P7699" t="s">
        <v>20</v>
      </c>
      <c r="Q7699" t="s">
        <v>8261</v>
      </c>
    </row>
    <row r="7700" spans="1:17" x14ac:dyDescent="0.25">
      <c r="A7700" t="s">
        <v>13899</v>
      </c>
      <c r="B7700" t="s">
        <v>28</v>
      </c>
      <c r="C7700">
        <v>1</v>
      </c>
      <c r="D7700" t="s">
        <v>1189</v>
      </c>
      <c r="E7700" t="s">
        <v>29</v>
      </c>
      <c r="F7700" s="1">
        <v>0.375</v>
      </c>
      <c r="G7700" t="s">
        <v>9359</v>
      </c>
      <c r="H7700" t="s">
        <v>5873</v>
      </c>
      <c r="I7700">
        <v>180</v>
      </c>
      <c r="J7700">
        <v>13</v>
      </c>
      <c r="K7700" s="4">
        <v>9.9999999999999995E+32</v>
      </c>
      <c r="L7700" t="s">
        <v>38</v>
      </c>
      <c r="M7700" t="s">
        <v>24</v>
      </c>
      <c r="N7700" t="s">
        <v>9286</v>
      </c>
      <c r="O7700" t="s">
        <v>25</v>
      </c>
      <c r="P7700" t="s">
        <v>20</v>
      </c>
      <c r="Q7700" t="s">
        <v>8262</v>
      </c>
    </row>
    <row r="7701" spans="1:17" x14ac:dyDescent="0.25">
      <c r="A7701" t="s">
        <v>13900</v>
      </c>
      <c r="B7701" t="s">
        <v>17</v>
      </c>
      <c r="C7701">
        <v>1</v>
      </c>
      <c r="D7701" t="s">
        <v>1189</v>
      </c>
      <c r="E7701" t="s">
        <v>29</v>
      </c>
      <c r="F7701" s="1">
        <v>0.375</v>
      </c>
      <c r="G7701" t="s">
        <v>9198</v>
      </c>
      <c r="H7701" t="s">
        <v>5873</v>
      </c>
      <c r="I7701">
        <v>180</v>
      </c>
      <c r="J7701">
        <v>14</v>
      </c>
      <c r="K7701" s="4">
        <v>1.0000000000000001E+44</v>
      </c>
      <c r="L7701" t="s">
        <v>38</v>
      </c>
      <c r="M7701" t="s">
        <v>24</v>
      </c>
      <c r="N7701" t="s">
        <v>9286</v>
      </c>
      <c r="O7701" t="s">
        <v>331</v>
      </c>
      <c r="P7701" t="s">
        <v>20</v>
      </c>
      <c r="Q7701" t="s">
        <v>8263</v>
      </c>
    </row>
    <row r="7702" spans="1:17" x14ac:dyDescent="0.25">
      <c r="A7702" t="s">
        <v>13900</v>
      </c>
      <c r="B7702" t="s">
        <v>28</v>
      </c>
      <c r="C7702">
        <v>1</v>
      </c>
      <c r="D7702" t="s">
        <v>1189</v>
      </c>
      <c r="E7702" t="s">
        <v>33</v>
      </c>
      <c r="F7702" s="1">
        <v>0.375</v>
      </c>
      <c r="G7702" t="s">
        <v>10952</v>
      </c>
      <c r="H7702" t="s">
        <v>38</v>
      </c>
      <c r="I7702">
        <v>480</v>
      </c>
      <c r="J7702">
        <v>14</v>
      </c>
      <c r="K7702" s="4">
        <v>9.9999999999999992E+22</v>
      </c>
      <c r="L7702" t="s">
        <v>38</v>
      </c>
      <c r="M7702" t="s">
        <v>24</v>
      </c>
      <c r="N7702" t="s">
        <v>9286</v>
      </c>
      <c r="O7702" t="s">
        <v>331</v>
      </c>
      <c r="P7702" t="s">
        <v>20</v>
      </c>
      <c r="Q7702" t="s">
        <v>8264</v>
      </c>
    </row>
    <row r="7703" spans="1:17" x14ac:dyDescent="0.25">
      <c r="A7703" t="s">
        <v>13900</v>
      </c>
      <c r="B7703" t="s">
        <v>32</v>
      </c>
      <c r="C7703">
        <v>1</v>
      </c>
      <c r="D7703" t="s">
        <v>1189</v>
      </c>
      <c r="E7703" t="s">
        <v>42</v>
      </c>
      <c r="F7703" s="1">
        <v>0.375</v>
      </c>
      <c r="G7703" t="s">
        <v>10952</v>
      </c>
      <c r="H7703" t="s">
        <v>38</v>
      </c>
      <c r="I7703">
        <v>480</v>
      </c>
      <c r="J7703">
        <v>14</v>
      </c>
      <c r="K7703" s="4">
        <v>9.9999999999999992E+22</v>
      </c>
      <c r="L7703" t="s">
        <v>38</v>
      </c>
      <c r="M7703" t="s">
        <v>24</v>
      </c>
      <c r="N7703" t="s">
        <v>9286</v>
      </c>
      <c r="O7703" t="s">
        <v>331</v>
      </c>
      <c r="P7703" t="s">
        <v>20</v>
      </c>
      <c r="Q7703" t="s">
        <v>8265</v>
      </c>
    </row>
    <row r="7704" spans="1:17" x14ac:dyDescent="0.25">
      <c r="A7704" t="s">
        <v>13900</v>
      </c>
      <c r="B7704" t="s">
        <v>479</v>
      </c>
      <c r="C7704">
        <v>1</v>
      </c>
      <c r="D7704" t="s">
        <v>1189</v>
      </c>
      <c r="E7704" t="s">
        <v>19</v>
      </c>
      <c r="F7704" s="1">
        <v>0.4375</v>
      </c>
      <c r="G7704" t="s">
        <v>9198</v>
      </c>
      <c r="H7704" t="s">
        <v>38</v>
      </c>
      <c r="I7704">
        <v>90</v>
      </c>
      <c r="J7704">
        <v>14</v>
      </c>
      <c r="K7704" s="4">
        <v>9.9999999999999995E+32</v>
      </c>
      <c r="L7704" t="s">
        <v>38</v>
      </c>
      <c r="M7704" t="s">
        <v>24</v>
      </c>
      <c r="N7704" t="s">
        <v>9286</v>
      </c>
      <c r="O7704" t="s">
        <v>331</v>
      </c>
      <c r="P7704" t="s">
        <v>20</v>
      </c>
      <c r="Q7704" t="s">
        <v>8266</v>
      </c>
    </row>
    <row r="7705" spans="1:17" x14ac:dyDescent="0.25">
      <c r="A7705" t="s">
        <v>13901</v>
      </c>
      <c r="B7705" t="s">
        <v>17</v>
      </c>
      <c r="C7705">
        <v>1</v>
      </c>
      <c r="D7705" t="s">
        <v>1189</v>
      </c>
      <c r="E7705" t="s">
        <v>29</v>
      </c>
      <c r="F7705" s="1">
        <v>0.54166666666666663</v>
      </c>
      <c r="G7705" t="s">
        <v>13886</v>
      </c>
      <c r="H7705" t="s">
        <v>5873</v>
      </c>
      <c r="I7705">
        <v>180</v>
      </c>
      <c r="J7705">
        <v>12</v>
      </c>
      <c r="K7705" s="4">
        <v>1.0000000000000001E+44</v>
      </c>
      <c r="L7705" t="s">
        <v>38</v>
      </c>
      <c r="M7705" t="s">
        <v>24</v>
      </c>
      <c r="N7705" t="s">
        <v>9286</v>
      </c>
      <c r="O7705" t="s">
        <v>331</v>
      </c>
      <c r="P7705" t="s">
        <v>20</v>
      </c>
      <c r="Q7705" t="s">
        <v>8267</v>
      </c>
    </row>
    <row r="7706" spans="1:17" x14ac:dyDescent="0.25">
      <c r="A7706" t="s">
        <v>13901</v>
      </c>
      <c r="B7706" t="s">
        <v>28</v>
      </c>
      <c r="C7706">
        <v>1</v>
      </c>
      <c r="D7706" t="s">
        <v>1189</v>
      </c>
      <c r="E7706" t="s">
        <v>33</v>
      </c>
      <c r="F7706" s="1">
        <v>0.375</v>
      </c>
      <c r="G7706" t="s">
        <v>13887</v>
      </c>
      <c r="H7706" t="s">
        <v>8248</v>
      </c>
      <c r="I7706">
        <v>480</v>
      </c>
      <c r="J7706">
        <v>12</v>
      </c>
      <c r="K7706" s="4">
        <v>1.0000000000100001E+44</v>
      </c>
      <c r="L7706" t="s">
        <v>38</v>
      </c>
      <c r="M7706" t="s">
        <v>24</v>
      </c>
      <c r="N7706" t="s">
        <v>9286</v>
      </c>
      <c r="O7706" t="s">
        <v>331</v>
      </c>
      <c r="P7706" t="s">
        <v>20</v>
      </c>
      <c r="Q7706" t="s">
        <v>8268</v>
      </c>
    </row>
    <row r="7707" spans="1:17" x14ac:dyDescent="0.25">
      <c r="A7707" t="s">
        <v>13901</v>
      </c>
      <c r="B7707" t="s">
        <v>32</v>
      </c>
      <c r="C7707">
        <v>1</v>
      </c>
      <c r="D7707" t="s">
        <v>1189</v>
      </c>
      <c r="E7707" t="s">
        <v>42</v>
      </c>
      <c r="F7707" s="1">
        <v>0.375</v>
      </c>
      <c r="G7707" t="s">
        <v>13888</v>
      </c>
      <c r="H7707" t="s">
        <v>8248</v>
      </c>
      <c r="I7707">
        <v>480</v>
      </c>
      <c r="J7707">
        <v>12</v>
      </c>
      <c r="K7707" s="4">
        <v>1.0000000000100001E+44</v>
      </c>
      <c r="L7707" t="s">
        <v>38</v>
      </c>
      <c r="M7707" t="s">
        <v>24</v>
      </c>
      <c r="N7707" t="s">
        <v>9286</v>
      </c>
      <c r="O7707" t="s">
        <v>331</v>
      </c>
      <c r="P7707" t="s">
        <v>20</v>
      </c>
      <c r="Q7707" t="s">
        <v>8269</v>
      </c>
    </row>
    <row r="7708" spans="1:17" x14ac:dyDescent="0.25">
      <c r="A7708" t="s">
        <v>13901</v>
      </c>
      <c r="B7708" t="s">
        <v>479</v>
      </c>
      <c r="C7708">
        <v>1</v>
      </c>
      <c r="D7708" t="s">
        <v>1189</v>
      </c>
      <c r="E7708" t="s">
        <v>19</v>
      </c>
      <c r="F7708" s="1">
        <v>0.375</v>
      </c>
      <c r="G7708" t="s">
        <v>13889</v>
      </c>
      <c r="H7708" t="s">
        <v>8248</v>
      </c>
      <c r="I7708">
        <v>480</v>
      </c>
      <c r="J7708">
        <v>12</v>
      </c>
      <c r="K7708" s="4">
        <v>1.00000000001E+23</v>
      </c>
      <c r="L7708" t="s">
        <v>38</v>
      </c>
      <c r="M7708" t="s">
        <v>24</v>
      </c>
      <c r="N7708" t="s">
        <v>9286</v>
      </c>
      <c r="O7708" t="s">
        <v>331</v>
      </c>
      <c r="P7708" t="s">
        <v>20</v>
      </c>
      <c r="Q7708" t="s">
        <v>8270</v>
      </c>
    </row>
    <row r="7709" spans="1:17" x14ac:dyDescent="0.25">
      <c r="A7709" t="s">
        <v>13901</v>
      </c>
      <c r="B7709" t="s">
        <v>502</v>
      </c>
      <c r="C7709">
        <v>1</v>
      </c>
      <c r="D7709" t="s">
        <v>1189</v>
      </c>
      <c r="E7709" t="s">
        <v>29</v>
      </c>
      <c r="F7709" s="1">
        <v>0.375</v>
      </c>
      <c r="G7709" t="s">
        <v>13890</v>
      </c>
      <c r="H7709" t="s">
        <v>8248</v>
      </c>
      <c r="I7709">
        <v>480</v>
      </c>
      <c r="J7709">
        <v>12</v>
      </c>
      <c r="K7709" s="4">
        <v>1.00000000001E+23</v>
      </c>
      <c r="L7709" t="s">
        <v>38</v>
      </c>
      <c r="M7709" t="s">
        <v>24</v>
      </c>
      <c r="N7709" t="s">
        <v>9286</v>
      </c>
      <c r="O7709" t="s">
        <v>331</v>
      </c>
      <c r="P7709" t="s">
        <v>20</v>
      </c>
      <c r="Q7709" t="s">
        <v>8271</v>
      </c>
    </row>
    <row r="7710" spans="1:17" x14ac:dyDescent="0.25">
      <c r="A7710" t="s">
        <v>13901</v>
      </c>
      <c r="B7710" t="s">
        <v>504</v>
      </c>
      <c r="C7710">
        <v>1</v>
      </c>
      <c r="D7710" t="s">
        <v>1189</v>
      </c>
      <c r="E7710" t="s">
        <v>33</v>
      </c>
      <c r="F7710" s="1">
        <v>0.4375</v>
      </c>
      <c r="G7710" t="s">
        <v>13891</v>
      </c>
      <c r="H7710" t="s">
        <v>8248</v>
      </c>
      <c r="I7710">
        <v>330</v>
      </c>
      <c r="J7710">
        <v>12</v>
      </c>
      <c r="K7710" s="4">
        <v>1000000000000</v>
      </c>
      <c r="L7710" t="s">
        <v>38</v>
      </c>
      <c r="M7710" t="s">
        <v>24</v>
      </c>
      <c r="N7710" t="s">
        <v>9286</v>
      </c>
      <c r="O7710" t="s">
        <v>331</v>
      </c>
      <c r="P7710" t="s">
        <v>20</v>
      </c>
      <c r="Q7710" t="s">
        <v>8272</v>
      </c>
    </row>
    <row r="7711" spans="1:17" x14ac:dyDescent="0.25">
      <c r="A7711" t="s">
        <v>13902</v>
      </c>
      <c r="B7711" t="s">
        <v>17</v>
      </c>
      <c r="C7711" t="s">
        <v>411</v>
      </c>
      <c r="D7711" t="s">
        <v>1189</v>
      </c>
      <c r="E7711" t="s">
        <v>42</v>
      </c>
      <c r="F7711" s="1">
        <v>0.54166666666666663</v>
      </c>
      <c r="G7711" t="s">
        <v>10173</v>
      </c>
      <c r="H7711" t="s">
        <v>38</v>
      </c>
      <c r="I7711">
        <v>180</v>
      </c>
      <c r="J7711">
        <v>11</v>
      </c>
      <c r="K7711" s="4">
        <v>9.9999999999999992E+22</v>
      </c>
      <c r="L7711" t="s">
        <v>38</v>
      </c>
      <c r="M7711" t="s">
        <v>24</v>
      </c>
      <c r="N7711" t="s">
        <v>9286</v>
      </c>
      <c r="O7711" t="s">
        <v>66</v>
      </c>
      <c r="P7711" t="s">
        <v>20</v>
      </c>
      <c r="Q7711" t="s">
        <v>8273</v>
      </c>
    </row>
    <row r="7712" spans="1:17" x14ac:dyDescent="0.25">
      <c r="A7712" t="s">
        <v>13902</v>
      </c>
      <c r="B7712" t="s">
        <v>17</v>
      </c>
      <c r="C7712" t="s">
        <v>413</v>
      </c>
      <c r="D7712" t="s">
        <v>1189</v>
      </c>
      <c r="E7712" t="s">
        <v>37</v>
      </c>
      <c r="F7712" s="1">
        <v>0.54166666666666663</v>
      </c>
      <c r="G7712" t="s">
        <v>10173</v>
      </c>
      <c r="H7712" t="s">
        <v>38</v>
      </c>
      <c r="I7712">
        <v>180</v>
      </c>
      <c r="J7712">
        <v>11</v>
      </c>
      <c r="K7712" s="4">
        <v>1000000000000</v>
      </c>
      <c r="L7712" t="s">
        <v>38</v>
      </c>
      <c r="M7712" t="s">
        <v>24</v>
      </c>
      <c r="N7712" t="s">
        <v>9286</v>
      </c>
      <c r="O7712" t="s">
        <v>66</v>
      </c>
      <c r="P7712" t="s">
        <v>20</v>
      </c>
      <c r="Q7712" t="s">
        <v>8273</v>
      </c>
    </row>
    <row r="7713" spans="1:17" x14ac:dyDescent="0.25">
      <c r="A7713" t="s">
        <v>13903</v>
      </c>
      <c r="B7713" t="s">
        <v>17</v>
      </c>
      <c r="C7713">
        <v>1</v>
      </c>
      <c r="D7713" t="s">
        <v>1189</v>
      </c>
      <c r="E7713" t="s">
        <v>19</v>
      </c>
      <c r="F7713" s="1">
        <v>0.54166666666666663</v>
      </c>
      <c r="G7713" t="s">
        <v>10952</v>
      </c>
      <c r="H7713" t="s">
        <v>38</v>
      </c>
      <c r="I7713">
        <v>180</v>
      </c>
      <c r="J7713">
        <v>16</v>
      </c>
      <c r="K7713" s="4">
        <v>1.0000000000100001E+44</v>
      </c>
      <c r="L7713" t="s">
        <v>13904</v>
      </c>
      <c r="M7713" t="s">
        <v>24</v>
      </c>
      <c r="N7713" t="s">
        <v>9286</v>
      </c>
      <c r="O7713" t="s">
        <v>25</v>
      </c>
      <c r="P7713" t="s">
        <v>20</v>
      </c>
      <c r="Q7713" t="s">
        <v>8274</v>
      </c>
    </row>
    <row r="7714" spans="1:17" x14ac:dyDescent="0.25">
      <c r="A7714" t="s">
        <v>13905</v>
      </c>
      <c r="B7714" t="s">
        <v>17</v>
      </c>
      <c r="C7714">
        <v>1</v>
      </c>
      <c r="D7714" t="s">
        <v>1189</v>
      </c>
      <c r="E7714" t="s">
        <v>19</v>
      </c>
      <c r="F7714" s="1">
        <v>0.5</v>
      </c>
      <c r="G7714" t="s">
        <v>9196</v>
      </c>
      <c r="H7714" t="s">
        <v>38</v>
      </c>
      <c r="I7714">
        <v>60</v>
      </c>
      <c r="J7714">
        <v>20</v>
      </c>
      <c r="K7714" s="4">
        <v>1.1111100111111E+24</v>
      </c>
      <c r="L7714" t="s">
        <v>38</v>
      </c>
      <c r="M7714" t="s">
        <v>24</v>
      </c>
      <c r="N7714" t="s">
        <v>9286</v>
      </c>
      <c r="O7714" t="s">
        <v>66</v>
      </c>
      <c r="P7714" t="s">
        <v>20</v>
      </c>
      <c r="Q7714" t="s">
        <v>8275</v>
      </c>
    </row>
    <row r="7715" spans="1:17" x14ac:dyDescent="0.25">
      <c r="A7715" t="s">
        <v>13906</v>
      </c>
      <c r="B7715" t="s">
        <v>17</v>
      </c>
      <c r="C7715">
        <v>1</v>
      </c>
      <c r="D7715" t="s">
        <v>1189</v>
      </c>
      <c r="E7715" t="s">
        <v>19</v>
      </c>
      <c r="F7715" s="1">
        <v>0.54166666666666663</v>
      </c>
      <c r="G7715" t="s">
        <v>9201</v>
      </c>
      <c r="H7715" t="s">
        <v>38</v>
      </c>
      <c r="I7715">
        <v>180</v>
      </c>
      <c r="J7715">
        <v>15</v>
      </c>
      <c r="K7715" s="4">
        <v>1.0000000000000001E+44</v>
      </c>
      <c r="L7715" t="s">
        <v>38</v>
      </c>
      <c r="M7715" t="s">
        <v>24</v>
      </c>
      <c r="N7715" t="s">
        <v>9286</v>
      </c>
      <c r="O7715" t="s">
        <v>25</v>
      </c>
      <c r="P7715" t="s">
        <v>20</v>
      </c>
      <c r="Q7715" t="s">
        <v>8276</v>
      </c>
    </row>
    <row r="7716" spans="1:17" x14ac:dyDescent="0.25">
      <c r="A7716" t="s">
        <v>13907</v>
      </c>
      <c r="B7716" t="s">
        <v>17</v>
      </c>
      <c r="C7716">
        <v>1</v>
      </c>
      <c r="D7716" t="s">
        <v>18</v>
      </c>
      <c r="E7716" t="s">
        <v>19</v>
      </c>
      <c r="F7716" s="1">
        <v>0.375</v>
      </c>
      <c r="G7716" t="s">
        <v>9196</v>
      </c>
      <c r="H7716" t="s">
        <v>8277</v>
      </c>
      <c r="I7716">
        <v>60</v>
      </c>
      <c r="J7716">
        <v>10</v>
      </c>
      <c r="K7716" s="4">
        <v>1.1111010001111099E+44</v>
      </c>
      <c r="L7716" t="s">
        <v>13908</v>
      </c>
      <c r="M7716" t="s">
        <v>24</v>
      </c>
      <c r="N7716" t="s">
        <v>9286</v>
      </c>
      <c r="O7716" t="s">
        <v>25</v>
      </c>
      <c r="P7716" t="s">
        <v>20</v>
      </c>
      <c r="Q7716" t="s">
        <v>8278</v>
      </c>
    </row>
    <row r="7717" spans="1:17" x14ac:dyDescent="0.25">
      <c r="A7717" t="s">
        <v>13907</v>
      </c>
      <c r="B7717" t="s">
        <v>17</v>
      </c>
      <c r="C7717">
        <v>2</v>
      </c>
      <c r="D7717" t="s">
        <v>18</v>
      </c>
      <c r="E7717" t="s">
        <v>19</v>
      </c>
      <c r="F7717" s="1">
        <v>0.41666666666666669</v>
      </c>
      <c r="G7717" t="s">
        <v>9196</v>
      </c>
      <c r="H7717" t="s">
        <v>8279</v>
      </c>
      <c r="I7717">
        <v>60</v>
      </c>
      <c r="J7717">
        <v>17</v>
      </c>
      <c r="K7717" s="4">
        <v>1.1111010001111099E+44</v>
      </c>
      <c r="L7717" t="s">
        <v>13908</v>
      </c>
      <c r="M7717" t="s">
        <v>24</v>
      </c>
      <c r="N7717" t="s">
        <v>9286</v>
      </c>
      <c r="O7717" t="s">
        <v>25</v>
      </c>
      <c r="P7717" t="s">
        <v>20</v>
      </c>
      <c r="Q7717" t="s">
        <v>8280</v>
      </c>
    </row>
    <row r="7718" spans="1:17" x14ac:dyDescent="0.25">
      <c r="A7718" t="s">
        <v>13907</v>
      </c>
      <c r="B7718" t="s">
        <v>17</v>
      </c>
      <c r="C7718">
        <v>3</v>
      </c>
      <c r="D7718" t="s">
        <v>18</v>
      </c>
      <c r="E7718" t="s">
        <v>19</v>
      </c>
      <c r="F7718" s="1">
        <v>0.58333333333333337</v>
      </c>
      <c r="G7718" t="s">
        <v>9196</v>
      </c>
      <c r="H7718" t="s">
        <v>8279</v>
      </c>
      <c r="I7718">
        <v>60</v>
      </c>
      <c r="J7718">
        <v>17</v>
      </c>
      <c r="K7718" s="4">
        <v>1.1111010001111099E+44</v>
      </c>
      <c r="L7718" t="s">
        <v>13908</v>
      </c>
      <c r="M7718" t="s">
        <v>24</v>
      </c>
      <c r="N7718" t="s">
        <v>9286</v>
      </c>
      <c r="O7718" t="s">
        <v>25</v>
      </c>
      <c r="P7718" t="s">
        <v>20</v>
      </c>
      <c r="Q7718" t="s">
        <v>8281</v>
      </c>
    </row>
    <row r="7719" spans="1:17" x14ac:dyDescent="0.25">
      <c r="A7719" t="s">
        <v>13907</v>
      </c>
      <c r="B7719" t="s">
        <v>28</v>
      </c>
      <c r="C7719">
        <v>1</v>
      </c>
      <c r="D7719" t="s">
        <v>18</v>
      </c>
      <c r="E7719" t="s">
        <v>29</v>
      </c>
      <c r="F7719" s="1">
        <v>0.375</v>
      </c>
      <c r="G7719" t="s">
        <v>9209</v>
      </c>
      <c r="H7719" t="s">
        <v>8277</v>
      </c>
      <c r="I7719">
        <v>60</v>
      </c>
      <c r="J7719">
        <v>13</v>
      </c>
      <c r="K7719" s="4">
        <v>1.1111010001111099E+44</v>
      </c>
      <c r="L7719" t="s">
        <v>13908</v>
      </c>
      <c r="M7719" t="s">
        <v>24</v>
      </c>
      <c r="N7719" t="s">
        <v>9286</v>
      </c>
      <c r="O7719" t="s">
        <v>25</v>
      </c>
      <c r="P7719" t="s">
        <v>20</v>
      </c>
      <c r="Q7719" t="s">
        <v>8282</v>
      </c>
    </row>
    <row r="7720" spans="1:17" x14ac:dyDescent="0.25">
      <c r="A7720" t="s">
        <v>13907</v>
      </c>
      <c r="B7720" t="s">
        <v>28</v>
      </c>
      <c r="C7720">
        <v>2</v>
      </c>
      <c r="D7720" t="s">
        <v>18</v>
      </c>
      <c r="E7720" t="s">
        <v>29</v>
      </c>
      <c r="F7720" s="1">
        <v>0.41666666666666669</v>
      </c>
      <c r="G7720" t="s">
        <v>9209</v>
      </c>
      <c r="H7720" t="s">
        <v>8279</v>
      </c>
      <c r="I7720">
        <v>60</v>
      </c>
      <c r="J7720">
        <v>13</v>
      </c>
      <c r="K7720" s="4">
        <v>1.1111010001111099E+44</v>
      </c>
      <c r="L7720" t="s">
        <v>13908</v>
      </c>
      <c r="M7720" t="s">
        <v>24</v>
      </c>
      <c r="N7720" t="s">
        <v>9286</v>
      </c>
      <c r="O7720" t="s">
        <v>25</v>
      </c>
      <c r="P7720" t="s">
        <v>20</v>
      </c>
      <c r="Q7720" t="s">
        <v>8283</v>
      </c>
    </row>
    <row r="7721" spans="1:17" x14ac:dyDescent="0.25">
      <c r="A7721" t="s">
        <v>13907</v>
      </c>
      <c r="B7721" t="s">
        <v>28</v>
      </c>
      <c r="C7721">
        <v>3</v>
      </c>
      <c r="D7721" t="s">
        <v>18</v>
      </c>
      <c r="E7721" t="s">
        <v>29</v>
      </c>
      <c r="F7721" s="1">
        <v>0.58333333333333337</v>
      </c>
      <c r="G7721" t="s">
        <v>9198</v>
      </c>
      <c r="H7721" t="s">
        <v>8279</v>
      </c>
      <c r="I7721">
        <v>60</v>
      </c>
      <c r="J7721">
        <v>18</v>
      </c>
      <c r="K7721" s="4">
        <v>1.1111010001111099E+44</v>
      </c>
      <c r="L7721" t="s">
        <v>13908</v>
      </c>
      <c r="M7721" t="s">
        <v>24</v>
      </c>
      <c r="N7721" t="s">
        <v>9286</v>
      </c>
      <c r="O7721" t="s">
        <v>25</v>
      </c>
      <c r="P7721" t="s">
        <v>20</v>
      </c>
      <c r="Q7721" t="s">
        <v>8284</v>
      </c>
    </row>
    <row r="7722" spans="1:17" x14ac:dyDescent="0.25">
      <c r="A7722" t="s">
        <v>13907</v>
      </c>
      <c r="B7722" t="s">
        <v>32</v>
      </c>
      <c r="C7722">
        <v>1</v>
      </c>
      <c r="D7722" t="s">
        <v>18</v>
      </c>
      <c r="E7722" t="s">
        <v>33</v>
      </c>
      <c r="F7722" s="1">
        <v>0.375</v>
      </c>
      <c r="G7722" t="s">
        <v>9210</v>
      </c>
      <c r="H7722" t="s">
        <v>8277</v>
      </c>
      <c r="I7722">
        <v>60</v>
      </c>
      <c r="J7722">
        <v>12</v>
      </c>
      <c r="K7722" s="4">
        <v>1.1111110001111099E+44</v>
      </c>
      <c r="L7722" t="s">
        <v>13908</v>
      </c>
      <c r="M7722" t="s">
        <v>24</v>
      </c>
      <c r="N7722" t="s">
        <v>9286</v>
      </c>
      <c r="O7722" t="s">
        <v>25</v>
      </c>
      <c r="P7722" t="s">
        <v>20</v>
      </c>
      <c r="Q7722" t="s">
        <v>8285</v>
      </c>
    </row>
    <row r="7723" spans="1:17" x14ac:dyDescent="0.25">
      <c r="A7723" t="s">
        <v>13907</v>
      </c>
      <c r="B7723" t="s">
        <v>32</v>
      </c>
      <c r="C7723">
        <v>2</v>
      </c>
      <c r="D7723" t="s">
        <v>18</v>
      </c>
      <c r="E7723" t="s">
        <v>33</v>
      </c>
      <c r="F7723" s="1">
        <v>0.41666666666666669</v>
      </c>
      <c r="G7723" t="s">
        <v>9210</v>
      </c>
      <c r="H7723" t="s">
        <v>8279</v>
      </c>
      <c r="I7723">
        <v>60</v>
      </c>
      <c r="J7723">
        <v>16</v>
      </c>
      <c r="K7723" s="4">
        <v>1.1111110001111099E+44</v>
      </c>
      <c r="L7723" t="s">
        <v>13908</v>
      </c>
      <c r="M7723" t="s">
        <v>24</v>
      </c>
      <c r="N7723" t="s">
        <v>9286</v>
      </c>
      <c r="O7723" t="s">
        <v>25</v>
      </c>
      <c r="P7723" t="s">
        <v>20</v>
      </c>
      <c r="Q7723" t="s">
        <v>8286</v>
      </c>
    </row>
    <row r="7724" spans="1:17" x14ac:dyDescent="0.25">
      <c r="A7724" t="s">
        <v>13907</v>
      </c>
      <c r="B7724" t="s">
        <v>32</v>
      </c>
      <c r="C7724">
        <v>3</v>
      </c>
      <c r="D7724" t="s">
        <v>18</v>
      </c>
      <c r="E7724" t="s">
        <v>33</v>
      </c>
      <c r="F7724" s="1">
        <v>0.58333333333333337</v>
      </c>
      <c r="G7724" t="s">
        <v>9159</v>
      </c>
      <c r="H7724" t="s">
        <v>8279</v>
      </c>
      <c r="I7724">
        <v>60</v>
      </c>
      <c r="J7724">
        <v>16</v>
      </c>
      <c r="K7724" s="4">
        <v>1.1111110001111099E+44</v>
      </c>
      <c r="L7724" t="s">
        <v>13908</v>
      </c>
      <c r="M7724" t="s">
        <v>24</v>
      </c>
      <c r="N7724" t="s">
        <v>9286</v>
      </c>
      <c r="O7724" t="s">
        <v>25</v>
      </c>
      <c r="P7724" t="s">
        <v>20</v>
      </c>
      <c r="Q7724" t="s">
        <v>8287</v>
      </c>
    </row>
    <row r="7725" spans="1:17" x14ac:dyDescent="0.25">
      <c r="A7725" t="s">
        <v>13907</v>
      </c>
      <c r="B7725" t="s">
        <v>479</v>
      </c>
      <c r="C7725">
        <v>1</v>
      </c>
      <c r="D7725" t="s">
        <v>18</v>
      </c>
      <c r="E7725" t="s">
        <v>42</v>
      </c>
      <c r="F7725" s="1">
        <v>0.375</v>
      </c>
      <c r="G7725" t="s">
        <v>9196</v>
      </c>
      <c r="H7725" t="s">
        <v>8277</v>
      </c>
      <c r="I7725">
        <v>60</v>
      </c>
      <c r="J7725">
        <v>13</v>
      </c>
      <c r="K7725" s="4">
        <v>1.1111110001111099E+44</v>
      </c>
      <c r="L7725" t="s">
        <v>13908</v>
      </c>
      <c r="M7725" t="s">
        <v>24</v>
      </c>
      <c r="N7725" t="s">
        <v>9286</v>
      </c>
      <c r="O7725" t="s">
        <v>25</v>
      </c>
      <c r="P7725" t="s">
        <v>20</v>
      </c>
      <c r="Q7725" t="s">
        <v>8288</v>
      </c>
    </row>
    <row r="7726" spans="1:17" x14ac:dyDescent="0.25">
      <c r="A7726" t="s">
        <v>13907</v>
      </c>
      <c r="B7726" t="s">
        <v>479</v>
      </c>
      <c r="C7726">
        <v>2</v>
      </c>
      <c r="D7726" t="s">
        <v>18</v>
      </c>
      <c r="E7726" t="s">
        <v>42</v>
      </c>
      <c r="F7726" s="1">
        <v>0.41666666666666669</v>
      </c>
      <c r="G7726" t="s">
        <v>9196</v>
      </c>
      <c r="H7726" t="s">
        <v>8279</v>
      </c>
      <c r="I7726">
        <v>60</v>
      </c>
      <c r="J7726">
        <v>17</v>
      </c>
      <c r="K7726" s="4">
        <v>1.1111110001111099E+44</v>
      </c>
      <c r="L7726" t="s">
        <v>13908</v>
      </c>
      <c r="M7726" t="s">
        <v>24</v>
      </c>
      <c r="N7726" t="s">
        <v>9286</v>
      </c>
      <c r="O7726" t="s">
        <v>25</v>
      </c>
      <c r="P7726" t="s">
        <v>20</v>
      </c>
      <c r="Q7726" t="s">
        <v>8289</v>
      </c>
    </row>
    <row r="7727" spans="1:17" x14ac:dyDescent="0.25">
      <c r="A7727" t="s">
        <v>13907</v>
      </c>
      <c r="B7727" t="s">
        <v>479</v>
      </c>
      <c r="C7727">
        <v>3</v>
      </c>
      <c r="D7727" t="s">
        <v>18</v>
      </c>
      <c r="E7727" t="s">
        <v>42</v>
      </c>
      <c r="F7727" s="1">
        <v>0.58333333333333337</v>
      </c>
      <c r="G7727" t="s">
        <v>9196</v>
      </c>
      <c r="H7727" t="s">
        <v>8279</v>
      </c>
      <c r="I7727">
        <v>60</v>
      </c>
      <c r="J7727">
        <v>14</v>
      </c>
      <c r="K7727" s="4">
        <v>1.1111110001111099E+44</v>
      </c>
      <c r="L7727" t="s">
        <v>13908</v>
      </c>
      <c r="M7727" t="s">
        <v>24</v>
      </c>
      <c r="N7727" t="s">
        <v>9286</v>
      </c>
      <c r="O7727" t="s">
        <v>25</v>
      </c>
      <c r="P7727" t="s">
        <v>20</v>
      </c>
      <c r="Q7727" t="s">
        <v>8290</v>
      </c>
    </row>
    <row r="7728" spans="1:17" x14ac:dyDescent="0.25">
      <c r="A7728" t="s">
        <v>13907</v>
      </c>
      <c r="B7728" t="s">
        <v>44</v>
      </c>
      <c r="C7728">
        <v>1</v>
      </c>
      <c r="D7728" t="s">
        <v>18</v>
      </c>
      <c r="E7728" t="s">
        <v>37</v>
      </c>
      <c r="F7728" s="1">
        <v>0.5</v>
      </c>
      <c r="G7728" t="s">
        <v>9242</v>
      </c>
      <c r="H7728" t="s">
        <v>8277</v>
      </c>
      <c r="I7728">
        <v>60</v>
      </c>
      <c r="J7728">
        <v>45</v>
      </c>
      <c r="K7728" s="4">
        <v>1.11101100011111E+44</v>
      </c>
      <c r="L7728" t="s">
        <v>13908</v>
      </c>
      <c r="M7728" t="s">
        <v>24</v>
      </c>
      <c r="N7728" t="s">
        <v>9286</v>
      </c>
      <c r="O7728" t="s">
        <v>25</v>
      </c>
      <c r="P7728" t="s">
        <v>45</v>
      </c>
      <c r="Q7728" t="s">
        <v>8291</v>
      </c>
    </row>
    <row r="7729" spans="1:17" x14ac:dyDescent="0.25">
      <c r="A7729" t="s">
        <v>13909</v>
      </c>
      <c r="B7729" t="s">
        <v>17</v>
      </c>
      <c r="C7729">
        <v>2</v>
      </c>
      <c r="D7729" t="s">
        <v>18</v>
      </c>
      <c r="E7729" t="s">
        <v>19</v>
      </c>
      <c r="F7729" s="1">
        <v>0.41666666666666669</v>
      </c>
      <c r="G7729" t="s">
        <v>9197</v>
      </c>
      <c r="H7729" t="s">
        <v>8279</v>
      </c>
      <c r="I7729">
        <v>60</v>
      </c>
      <c r="J7729">
        <v>18</v>
      </c>
      <c r="K7729" s="4">
        <v>1.1111100111111E+24</v>
      </c>
      <c r="L7729" t="s">
        <v>13910</v>
      </c>
      <c r="M7729" t="s">
        <v>24</v>
      </c>
      <c r="N7729" t="s">
        <v>9286</v>
      </c>
      <c r="O7729" t="s">
        <v>66</v>
      </c>
      <c r="P7729" t="s">
        <v>20</v>
      </c>
      <c r="Q7729" t="s">
        <v>8292</v>
      </c>
    </row>
    <row r="7730" spans="1:17" x14ac:dyDescent="0.25">
      <c r="A7730" t="s">
        <v>13909</v>
      </c>
      <c r="B7730" t="s">
        <v>17</v>
      </c>
      <c r="C7730">
        <v>3</v>
      </c>
      <c r="D7730" t="s">
        <v>18</v>
      </c>
      <c r="E7730" t="s">
        <v>19</v>
      </c>
      <c r="F7730" s="1">
        <v>0.54166666666666663</v>
      </c>
      <c r="G7730" t="s">
        <v>9197</v>
      </c>
      <c r="H7730" t="s">
        <v>8279</v>
      </c>
      <c r="I7730">
        <v>60</v>
      </c>
      <c r="J7730">
        <v>7</v>
      </c>
      <c r="K7730" s="4">
        <v>1.1111100111111E+24</v>
      </c>
      <c r="L7730" t="s">
        <v>13910</v>
      </c>
      <c r="M7730" t="s">
        <v>24</v>
      </c>
      <c r="N7730" t="s">
        <v>9286</v>
      </c>
      <c r="O7730" t="s">
        <v>66</v>
      </c>
      <c r="P7730" t="s">
        <v>20</v>
      </c>
      <c r="Q7730" t="s">
        <v>8293</v>
      </c>
    </row>
    <row r="7731" spans="1:17" x14ac:dyDescent="0.25">
      <c r="A7731" t="s">
        <v>13909</v>
      </c>
      <c r="B7731" t="s">
        <v>28</v>
      </c>
      <c r="C7731">
        <v>2</v>
      </c>
      <c r="D7731" t="s">
        <v>18</v>
      </c>
      <c r="E7731" t="s">
        <v>29</v>
      </c>
      <c r="F7731" s="1">
        <v>0.41666666666666669</v>
      </c>
      <c r="G7731" t="s">
        <v>9197</v>
      </c>
      <c r="H7731" t="s">
        <v>8279</v>
      </c>
      <c r="I7731">
        <v>60</v>
      </c>
      <c r="J7731">
        <v>12</v>
      </c>
      <c r="K7731" s="4">
        <v>1.1111100111111E+24</v>
      </c>
      <c r="L7731" t="s">
        <v>13910</v>
      </c>
      <c r="M7731" t="s">
        <v>24</v>
      </c>
      <c r="N7731" t="s">
        <v>9286</v>
      </c>
      <c r="O7731" t="s">
        <v>66</v>
      </c>
      <c r="P7731" t="s">
        <v>20</v>
      </c>
      <c r="Q7731" t="s">
        <v>8294</v>
      </c>
    </row>
    <row r="7732" spans="1:17" x14ac:dyDescent="0.25">
      <c r="A7732" t="s">
        <v>13909</v>
      </c>
      <c r="B7732" t="s">
        <v>28</v>
      </c>
      <c r="C7732">
        <v>3</v>
      </c>
      <c r="D7732" t="s">
        <v>18</v>
      </c>
      <c r="E7732" t="s">
        <v>29</v>
      </c>
      <c r="F7732" s="1">
        <v>0.54166666666666663</v>
      </c>
      <c r="G7732" t="s">
        <v>9197</v>
      </c>
      <c r="H7732" t="s">
        <v>8279</v>
      </c>
      <c r="I7732">
        <v>60</v>
      </c>
      <c r="J7732">
        <v>13</v>
      </c>
      <c r="K7732" s="4">
        <v>1.1111100111111E+24</v>
      </c>
      <c r="L7732" t="s">
        <v>13910</v>
      </c>
      <c r="M7732" t="s">
        <v>24</v>
      </c>
      <c r="N7732" t="s">
        <v>9286</v>
      </c>
      <c r="O7732" t="s">
        <v>66</v>
      </c>
      <c r="P7732" t="s">
        <v>20</v>
      </c>
      <c r="Q7732" t="s">
        <v>8295</v>
      </c>
    </row>
    <row r="7733" spans="1:17" x14ac:dyDescent="0.25">
      <c r="A7733" t="s">
        <v>13909</v>
      </c>
      <c r="B7733" t="s">
        <v>32</v>
      </c>
      <c r="C7733">
        <v>2</v>
      </c>
      <c r="D7733" t="s">
        <v>18</v>
      </c>
      <c r="E7733" t="s">
        <v>33</v>
      </c>
      <c r="F7733" s="1">
        <v>0.375</v>
      </c>
      <c r="G7733" t="s">
        <v>9194</v>
      </c>
      <c r="H7733" t="s">
        <v>8277</v>
      </c>
      <c r="I7733">
        <v>60</v>
      </c>
      <c r="J7733">
        <v>9</v>
      </c>
      <c r="K7733" s="4">
        <v>1.1111100111111E+24</v>
      </c>
      <c r="L7733" t="s">
        <v>13910</v>
      </c>
      <c r="M7733" t="s">
        <v>24</v>
      </c>
      <c r="N7733" t="s">
        <v>9286</v>
      </c>
      <c r="O7733" t="s">
        <v>66</v>
      </c>
      <c r="P7733" t="s">
        <v>20</v>
      </c>
      <c r="Q7733" t="s">
        <v>8296</v>
      </c>
    </row>
    <row r="7734" spans="1:17" x14ac:dyDescent="0.25">
      <c r="A7734" t="s">
        <v>13909</v>
      </c>
      <c r="B7734" t="s">
        <v>32</v>
      </c>
      <c r="C7734">
        <v>3</v>
      </c>
      <c r="D7734" t="s">
        <v>18</v>
      </c>
      <c r="E7734" t="s">
        <v>33</v>
      </c>
      <c r="F7734" s="1">
        <v>0.54166666666666663</v>
      </c>
      <c r="G7734" t="s">
        <v>9194</v>
      </c>
      <c r="H7734" t="s">
        <v>8279</v>
      </c>
      <c r="I7734">
        <v>60</v>
      </c>
      <c r="J7734">
        <v>16</v>
      </c>
      <c r="K7734" s="4">
        <v>1.1111100111111E+24</v>
      </c>
      <c r="L7734" t="s">
        <v>13910</v>
      </c>
      <c r="M7734" t="s">
        <v>24</v>
      </c>
      <c r="N7734" t="s">
        <v>9286</v>
      </c>
      <c r="O7734" t="s">
        <v>66</v>
      </c>
      <c r="P7734" t="s">
        <v>20</v>
      </c>
      <c r="Q7734" t="s">
        <v>8297</v>
      </c>
    </row>
    <row r="7735" spans="1:17" x14ac:dyDescent="0.25">
      <c r="A7735" t="s">
        <v>13909</v>
      </c>
      <c r="B7735" t="s">
        <v>479</v>
      </c>
      <c r="C7735">
        <v>2</v>
      </c>
      <c r="D7735" t="s">
        <v>18</v>
      </c>
      <c r="E7735" t="s">
        <v>42</v>
      </c>
      <c r="F7735" s="1">
        <v>0.41666666666666669</v>
      </c>
      <c r="G7735" t="s">
        <v>9197</v>
      </c>
      <c r="H7735" t="s">
        <v>8279</v>
      </c>
      <c r="I7735">
        <v>60</v>
      </c>
      <c r="J7735">
        <v>10</v>
      </c>
      <c r="K7735" s="4">
        <v>1.1111100111111E+24</v>
      </c>
      <c r="L7735" t="s">
        <v>13910</v>
      </c>
      <c r="M7735" t="s">
        <v>24</v>
      </c>
      <c r="N7735" t="s">
        <v>9286</v>
      </c>
      <c r="O7735" t="s">
        <v>66</v>
      </c>
      <c r="P7735" t="s">
        <v>20</v>
      </c>
      <c r="Q7735" t="s">
        <v>8298</v>
      </c>
    </row>
    <row r="7736" spans="1:17" x14ac:dyDescent="0.25">
      <c r="A7736" t="s">
        <v>13909</v>
      </c>
      <c r="B7736" t="s">
        <v>479</v>
      </c>
      <c r="C7736">
        <v>3</v>
      </c>
      <c r="D7736" t="s">
        <v>18</v>
      </c>
      <c r="E7736" t="s">
        <v>42</v>
      </c>
      <c r="F7736" s="1">
        <v>0.54166666666666663</v>
      </c>
      <c r="G7736" t="s">
        <v>9160</v>
      </c>
      <c r="H7736" t="s">
        <v>8279</v>
      </c>
      <c r="I7736">
        <v>60</v>
      </c>
      <c r="J7736">
        <v>15</v>
      </c>
      <c r="K7736" s="4">
        <v>1.1111100111111E+24</v>
      </c>
      <c r="L7736" t="s">
        <v>13910</v>
      </c>
      <c r="M7736" t="s">
        <v>24</v>
      </c>
      <c r="N7736" t="s">
        <v>9286</v>
      </c>
      <c r="O7736" t="s">
        <v>66</v>
      </c>
      <c r="P7736" t="s">
        <v>20</v>
      </c>
      <c r="Q7736" t="s">
        <v>8299</v>
      </c>
    </row>
    <row r="7737" spans="1:17" x14ac:dyDescent="0.25">
      <c r="A7737" t="s">
        <v>13909</v>
      </c>
      <c r="B7737" t="s">
        <v>44</v>
      </c>
      <c r="C7737">
        <v>1</v>
      </c>
      <c r="D7737" t="s">
        <v>18</v>
      </c>
      <c r="E7737" t="s">
        <v>37</v>
      </c>
      <c r="F7737" s="1">
        <v>0.45833333333333331</v>
      </c>
      <c r="G7737" t="s">
        <v>9166</v>
      </c>
      <c r="H7737" t="s">
        <v>8277</v>
      </c>
      <c r="I7737">
        <v>60</v>
      </c>
      <c r="J7737">
        <v>24</v>
      </c>
      <c r="K7737" s="4">
        <v>1.1111100111111E+24</v>
      </c>
      <c r="L7737" t="s">
        <v>13910</v>
      </c>
      <c r="M7737" t="s">
        <v>24</v>
      </c>
      <c r="N7737" t="s">
        <v>9286</v>
      </c>
      <c r="O7737" t="s">
        <v>66</v>
      </c>
      <c r="P7737" t="s">
        <v>45</v>
      </c>
      <c r="Q7737" t="s">
        <v>8300</v>
      </c>
    </row>
    <row r="7738" spans="1:17" x14ac:dyDescent="0.25">
      <c r="A7738" t="s">
        <v>13911</v>
      </c>
      <c r="B7738" t="s">
        <v>17</v>
      </c>
      <c r="C7738">
        <v>1</v>
      </c>
      <c r="D7738" t="s">
        <v>18</v>
      </c>
      <c r="E7738" t="s">
        <v>19</v>
      </c>
      <c r="F7738" s="1">
        <v>0.45833333333333331</v>
      </c>
      <c r="G7738" t="s">
        <v>9229</v>
      </c>
      <c r="H7738" t="s">
        <v>8279</v>
      </c>
      <c r="I7738">
        <v>60</v>
      </c>
      <c r="J7738">
        <v>10</v>
      </c>
      <c r="K7738" s="4">
        <v>1.1111010001111099E+44</v>
      </c>
      <c r="L7738" t="s">
        <v>13912</v>
      </c>
      <c r="M7738" t="s">
        <v>24</v>
      </c>
      <c r="N7738" t="s">
        <v>9286</v>
      </c>
      <c r="O7738" t="s">
        <v>25</v>
      </c>
      <c r="P7738" t="s">
        <v>20</v>
      </c>
      <c r="Q7738" t="s">
        <v>8301</v>
      </c>
    </row>
    <row r="7739" spans="1:17" x14ac:dyDescent="0.25">
      <c r="A7739" t="s">
        <v>13911</v>
      </c>
      <c r="B7739" t="s">
        <v>17</v>
      </c>
      <c r="C7739">
        <v>2</v>
      </c>
      <c r="D7739" t="s">
        <v>18</v>
      </c>
      <c r="E7739" t="s">
        <v>19</v>
      </c>
      <c r="F7739" s="1">
        <v>0.58333333333333337</v>
      </c>
      <c r="G7739" t="s">
        <v>9194</v>
      </c>
      <c r="H7739" t="s">
        <v>8277</v>
      </c>
      <c r="I7739">
        <v>60</v>
      </c>
      <c r="J7739">
        <v>17</v>
      </c>
      <c r="K7739" s="4">
        <v>1.1111010001111099E+44</v>
      </c>
      <c r="L7739" t="s">
        <v>13912</v>
      </c>
      <c r="M7739" t="s">
        <v>24</v>
      </c>
      <c r="N7739" t="s">
        <v>9286</v>
      </c>
      <c r="O7739" t="s">
        <v>25</v>
      </c>
      <c r="P7739" t="s">
        <v>20</v>
      </c>
      <c r="Q7739" t="s">
        <v>8302</v>
      </c>
    </row>
    <row r="7740" spans="1:17" x14ac:dyDescent="0.25">
      <c r="A7740" t="s">
        <v>13911</v>
      </c>
      <c r="B7740" t="s">
        <v>28</v>
      </c>
      <c r="C7740">
        <v>1</v>
      </c>
      <c r="D7740" t="s">
        <v>18</v>
      </c>
      <c r="E7740" t="s">
        <v>33</v>
      </c>
      <c r="F7740" s="1">
        <v>0.375</v>
      </c>
      <c r="G7740" t="s">
        <v>9208</v>
      </c>
      <c r="H7740" t="s">
        <v>8279</v>
      </c>
      <c r="I7740">
        <v>60</v>
      </c>
      <c r="J7740">
        <v>14</v>
      </c>
      <c r="K7740" s="4">
        <v>1.1111110001111099E+44</v>
      </c>
      <c r="L7740" t="s">
        <v>13912</v>
      </c>
      <c r="M7740" t="s">
        <v>24</v>
      </c>
      <c r="N7740" t="s">
        <v>9286</v>
      </c>
      <c r="O7740" t="s">
        <v>25</v>
      </c>
      <c r="P7740" t="s">
        <v>20</v>
      </c>
      <c r="Q7740" t="s">
        <v>8303</v>
      </c>
    </row>
    <row r="7741" spans="1:17" x14ac:dyDescent="0.25">
      <c r="A7741" t="s">
        <v>13911</v>
      </c>
      <c r="B7741" t="s">
        <v>28</v>
      </c>
      <c r="C7741">
        <v>2</v>
      </c>
      <c r="D7741" t="s">
        <v>18</v>
      </c>
      <c r="E7741" t="s">
        <v>33</v>
      </c>
      <c r="F7741" s="1">
        <v>0.54166666666666663</v>
      </c>
      <c r="G7741" t="s">
        <v>9247</v>
      </c>
      <c r="H7741" t="s">
        <v>8277</v>
      </c>
      <c r="I7741">
        <v>60</v>
      </c>
      <c r="J7741">
        <v>17</v>
      </c>
      <c r="K7741" s="4">
        <v>1.1111110001111099E+44</v>
      </c>
      <c r="L7741" t="s">
        <v>13912</v>
      </c>
      <c r="M7741" t="s">
        <v>24</v>
      </c>
      <c r="N7741" t="s">
        <v>9286</v>
      </c>
      <c r="O7741" t="s">
        <v>25</v>
      </c>
      <c r="P7741" t="s">
        <v>20</v>
      </c>
      <c r="Q7741" t="s">
        <v>8304</v>
      </c>
    </row>
    <row r="7742" spans="1:17" x14ac:dyDescent="0.25">
      <c r="A7742" t="s">
        <v>13911</v>
      </c>
      <c r="B7742" t="s">
        <v>32</v>
      </c>
      <c r="C7742">
        <v>1</v>
      </c>
      <c r="D7742" t="s">
        <v>18</v>
      </c>
      <c r="E7742" t="s">
        <v>37</v>
      </c>
      <c r="F7742" s="1">
        <v>0.375</v>
      </c>
      <c r="G7742" t="s">
        <v>9208</v>
      </c>
      <c r="H7742" t="s">
        <v>8277</v>
      </c>
      <c r="I7742">
        <v>60</v>
      </c>
      <c r="J7742">
        <v>17</v>
      </c>
      <c r="K7742" s="4">
        <v>1.11101100011111E+44</v>
      </c>
      <c r="L7742" t="s">
        <v>13912</v>
      </c>
      <c r="M7742" t="s">
        <v>24</v>
      </c>
      <c r="N7742" t="s">
        <v>9286</v>
      </c>
      <c r="O7742" t="s">
        <v>25</v>
      </c>
      <c r="P7742" t="s">
        <v>20</v>
      </c>
      <c r="Q7742" t="s">
        <v>8305</v>
      </c>
    </row>
    <row r="7743" spans="1:17" x14ac:dyDescent="0.25">
      <c r="A7743" t="s">
        <v>13911</v>
      </c>
      <c r="B7743" t="s">
        <v>32</v>
      </c>
      <c r="C7743">
        <v>2</v>
      </c>
      <c r="D7743" t="s">
        <v>18</v>
      </c>
      <c r="E7743" t="s">
        <v>37</v>
      </c>
      <c r="F7743" s="1">
        <v>0.41666666666666669</v>
      </c>
      <c r="G7743" t="s">
        <v>9209</v>
      </c>
      <c r="H7743" t="s">
        <v>8279</v>
      </c>
      <c r="I7743">
        <v>60</v>
      </c>
      <c r="J7743">
        <v>13</v>
      </c>
      <c r="K7743" s="4">
        <v>1.11101100011111E+44</v>
      </c>
      <c r="L7743" t="s">
        <v>13912</v>
      </c>
      <c r="M7743" t="s">
        <v>24</v>
      </c>
      <c r="N7743" t="s">
        <v>9286</v>
      </c>
      <c r="O7743" t="s">
        <v>25</v>
      </c>
      <c r="P7743" t="s">
        <v>20</v>
      </c>
      <c r="Q7743" t="s">
        <v>8306</v>
      </c>
    </row>
    <row r="7744" spans="1:17" x14ac:dyDescent="0.25">
      <c r="A7744" t="s">
        <v>13913</v>
      </c>
      <c r="B7744" t="s">
        <v>17</v>
      </c>
      <c r="C7744">
        <v>2</v>
      </c>
      <c r="D7744" t="s">
        <v>18</v>
      </c>
      <c r="E7744" t="s">
        <v>19</v>
      </c>
      <c r="F7744" s="1">
        <v>0.54166666666666663</v>
      </c>
      <c r="G7744" t="s">
        <v>9202</v>
      </c>
      <c r="H7744" t="s">
        <v>8307</v>
      </c>
      <c r="I7744">
        <v>60</v>
      </c>
      <c r="J7744">
        <v>18</v>
      </c>
      <c r="K7744" s="4">
        <v>1.1111100111111E+24</v>
      </c>
      <c r="L7744" t="s">
        <v>13914</v>
      </c>
      <c r="M7744" t="s">
        <v>24</v>
      </c>
      <c r="N7744" t="s">
        <v>9286</v>
      </c>
      <c r="O7744" t="s">
        <v>66</v>
      </c>
      <c r="P7744" t="s">
        <v>20</v>
      </c>
      <c r="Q7744" t="s">
        <v>8308</v>
      </c>
    </row>
    <row r="7745" spans="1:17" x14ac:dyDescent="0.25">
      <c r="A7745" t="s">
        <v>13913</v>
      </c>
      <c r="B7745" t="s">
        <v>28</v>
      </c>
      <c r="C7745">
        <v>2</v>
      </c>
      <c r="D7745" t="s">
        <v>18</v>
      </c>
      <c r="E7745" t="s">
        <v>33</v>
      </c>
      <c r="F7745" s="1">
        <v>0.45833333333333331</v>
      </c>
      <c r="G7745" t="s">
        <v>9159</v>
      </c>
      <c r="H7745" t="s">
        <v>8307</v>
      </c>
      <c r="I7745">
        <v>60</v>
      </c>
      <c r="J7745">
        <v>18</v>
      </c>
      <c r="K7745" s="4">
        <v>1.1111100111111E+24</v>
      </c>
      <c r="L7745" t="s">
        <v>13914</v>
      </c>
      <c r="M7745" t="s">
        <v>24</v>
      </c>
      <c r="N7745" t="s">
        <v>9286</v>
      </c>
      <c r="O7745" t="s">
        <v>66</v>
      </c>
      <c r="P7745" t="s">
        <v>20</v>
      </c>
      <c r="Q7745" t="s">
        <v>8309</v>
      </c>
    </row>
    <row r="7746" spans="1:17" x14ac:dyDescent="0.25">
      <c r="A7746" t="s">
        <v>13913</v>
      </c>
      <c r="B7746" t="s">
        <v>32</v>
      </c>
      <c r="C7746">
        <v>2</v>
      </c>
      <c r="D7746" t="s">
        <v>18</v>
      </c>
      <c r="E7746" t="s">
        <v>37</v>
      </c>
      <c r="F7746" s="1">
        <v>0.54166666666666663</v>
      </c>
      <c r="G7746" t="s">
        <v>9208</v>
      </c>
      <c r="H7746" t="s">
        <v>8307</v>
      </c>
      <c r="I7746">
        <v>60</v>
      </c>
      <c r="J7746">
        <v>18</v>
      </c>
      <c r="K7746" s="4">
        <v>1.1111100111111E+24</v>
      </c>
      <c r="L7746" t="s">
        <v>13914</v>
      </c>
      <c r="M7746" t="s">
        <v>24</v>
      </c>
      <c r="N7746" t="s">
        <v>9286</v>
      </c>
      <c r="O7746" t="s">
        <v>66</v>
      </c>
      <c r="P7746" t="s">
        <v>20</v>
      </c>
      <c r="Q7746" t="s">
        <v>8310</v>
      </c>
    </row>
    <row r="7747" spans="1:17" x14ac:dyDescent="0.25">
      <c r="A7747" t="s">
        <v>13915</v>
      </c>
      <c r="B7747" t="s">
        <v>17</v>
      </c>
      <c r="C7747">
        <v>1</v>
      </c>
      <c r="D7747" t="s">
        <v>18</v>
      </c>
      <c r="E7747" t="s">
        <v>19</v>
      </c>
      <c r="F7747" s="1">
        <v>0.45833333333333331</v>
      </c>
      <c r="G7747" t="s">
        <v>9209</v>
      </c>
      <c r="H7747" t="s">
        <v>8277</v>
      </c>
      <c r="I7747">
        <v>60</v>
      </c>
      <c r="J7747">
        <v>13</v>
      </c>
      <c r="K7747" s="4">
        <v>1.1111100111111E+24</v>
      </c>
      <c r="L7747" t="s">
        <v>13916</v>
      </c>
      <c r="M7747" t="s">
        <v>24</v>
      </c>
      <c r="N7747" t="s">
        <v>9286</v>
      </c>
      <c r="O7747" t="s">
        <v>66</v>
      </c>
      <c r="P7747" t="s">
        <v>20</v>
      </c>
      <c r="Q7747" t="s">
        <v>8311</v>
      </c>
    </row>
    <row r="7748" spans="1:17" x14ac:dyDescent="0.25">
      <c r="A7748" t="s">
        <v>13915</v>
      </c>
      <c r="B7748" t="s">
        <v>28</v>
      </c>
      <c r="C7748">
        <v>1</v>
      </c>
      <c r="D7748" t="s">
        <v>18</v>
      </c>
      <c r="E7748" t="s">
        <v>33</v>
      </c>
      <c r="F7748" s="1">
        <v>0.41666666666666669</v>
      </c>
      <c r="G7748" t="s">
        <v>9229</v>
      </c>
      <c r="H7748" t="s">
        <v>8277</v>
      </c>
      <c r="I7748">
        <v>60</v>
      </c>
      <c r="J7748">
        <v>13</v>
      </c>
      <c r="K7748" s="4">
        <v>1.1111100111111E+24</v>
      </c>
      <c r="L7748" t="s">
        <v>13916</v>
      </c>
      <c r="M7748" t="s">
        <v>24</v>
      </c>
      <c r="N7748" t="s">
        <v>9286</v>
      </c>
      <c r="O7748" t="s">
        <v>66</v>
      </c>
      <c r="P7748" t="s">
        <v>20</v>
      </c>
      <c r="Q7748" t="s">
        <v>8312</v>
      </c>
    </row>
    <row r="7749" spans="1:17" x14ac:dyDescent="0.25">
      <c r="A7749" t="s">
        <v>13915</v>
      </c>
      <c r="B7749" t="s">
        <v>32</v>
      </c>
      <c r="C7749">
        <v>1</v>
      </c>
      <c r="D7749" t="s">
        <v>18</v>
      </c>
      <c r="E7749" t="s">
        <v>37</v>
      </c>
      <c r="F7749" s="1">
        <v>0.375</v>
      </c>
      <c r="G7749" t="s">
        <v>9235</v>
      </c>
      <c r="H7749" t="s">
        <v>8277</v>
      </c>
      <c r="I7749">
        <v>60</v>
      </c>
      <c r="J7749">
        <v>13</v>
      </c>
      <c r="K7749" s="4">
        <v>1.1111100111111E+24</v>
      </c>
      <c r="L7749" t="s">
        <v>13916</v>
      </c>
      <c r="M7749" t="s">
        <v>24</v>
      </c>
      <c r="N7749" t="s">
        <v>9286</v>
      </c>
      <c r="O7749" t="s">
        <v>66</v>
      </c>
      <c r="P7749" t="s">
        <v>20</v>
      </c>
      <c r="Q7749" t="s">
        <v>8313</v>
      </c>
    </row>
    <row r="7750" spans="1:17" x14ac:dyDescent="0.25">
      <c r="A7750" t="s">
        <v>13917</v>
      </c>
      <c r="B7750" t="s">
        <v>17</v>
      </c>
      <c r="C7750">
        <v>1</v>
      </c>
      <c r="D7750" t="s">
        <v>18</v>
      </c>
      <c r="E7750" t="s">
        <v>19</v>
      </c>
      <c r="F7750" s="1">
        <v>0.5</v>
      </c>
      <c r="G7750" t="s">
        <v>10012</v>
      </c>
      <c r="H7750" t="s">
        <v>8307</v>
      </c>
      <c r="I7750">
        <v>60</v>
      </c>
      <c r="J7750">
        <v>3</v>
      </c>
      <c r="K7750" s="4">
        <v>1.1111010001111099E+44</v>
      </c>
      <c r="L7750" t="s">
        <v>13918</v>
      </c>
      <c r="M7750" t="s">
        <v>24</v>
      </c>
      <c r="N7750" t="s">
        <v>9286</v>
      </c>
      <c r="O7750" t="s">
        <v>25</v>
      </c>
      <c r="P7750" t="s">
        <v>20</v>
      </c>
      <c r="Q7750" t="s">
        <v>8314</v>
      </c>
    </row>
    <row r="7751" spans="1:17" x14ac:dyDescent="0.25">
      <c r="A7751" t="s">
        <v>13917</v>
      </c>
      <c r="B7751" t="s">
        <v>28</v>
      </c>
      <c r="C7751">
        <v>1</v>
      </c>
      <c r="D7751" t="s">
        <v>18</v>
      </c>
      <c r="E7751" t="s">
        <v>33</v>
      </c>
      <c r="F7751" s="1">
        <v>0.41666666666666669</v>
      </c>
      <c r="G7751" t="s">
        <v>9345</v>
      </c>
      <c r="H7751" t="s">
        <v>8307</v>
      </c>
      <c r="I7751">
        <v>60</v>
      </c>
      <c r="J7751">
        <v>3</v>
      </c>
      <c r="K7751" s="4">
        <v>1.1111110001111099E+44</v>
      </c>
      <c r="L7751" t="s">
        <v>13918</v>
      </c>
      <c r="M7751" t="s">
        <v>24</v>
      </c>
      <c r="N7751" t="s">
        <v>9286</v>
      </c>
      <c r="O7751" t="s">
        <v>25</v>
      </c>
      <c r="P7751" t="s">
        <v>20</v>
      </c>
      <c r="Q7751" t="s">
        <v>8315</v>
      </c>
    </row>
    <row r="7752" spans="1:17" x14ac:dyDescent="0.25">
      <c r="A7752" t="s">
        <v>13917</v>
      </c>
      <c r="B7752" t="s">
        <v>32</v>
      </c>
      <c r="C7752">
        <v>1</v>
      </c>
      <c r="D7752" t="s">
        <v>18</v>
      </c>
      <c r="E7752" t="s">
        <v>37</v>
      </c>
      <c r="F7752" s="1">
        <v>0.5</v>
      </c>
      <c r="G7752" t="s">
        <v>9311</v>
      </c>
      <c r="H7752" t="s">
        <v>8307</v>
      </c>
      <c r="I7752">
        <v>60</v>
      </c>
      <c r="J7752">
        <v>3</v>
      </c>
      <c r="K7752" s="4">
        <v>1.11101100011111E+44</v>
      </c>
      <c r="L7752" t="s">
        <v>13918</v>
      </c>
      <c r="M7752" t="s">
        <v>24</v>
      </c>
      <c r="N7752" t="s">
        <v>9286</v>
      </c>
      <c r="O7752" t="s">
        <v>25</v>
      </c>
      <c r="P7752" t="s">
        <v>20</v>
      </c>
      <c r="Q7752" t="s">
        <v>8316</v>
      </c>
    </row>
    <row r="7753" spans="1:17" x14ac:dyDescent="0.25">
      <c r="A7753" t="s">
        <v>13919</v>
      </c>
      <c r="B7753" t="s">
        <v>17</v>
      </c>
      <c r="C7753">
        <v>1</v>
      </c>
      <c r="D7753" t="s">
        <v>18</v>
      </c>
      <c r="E7753" t="s">
        <v>19</v>
      </c>
      <c r="F7753" s="1">
        <v>0.41666666666666669</v>
      </c>
      <c r="G7753" t="s">
        <v>10012</v>
      </c>
      <c r="H7753" t="s">
        <v>8307</v>
      </c>
      <c r="I7753">
        <v>60</v>
      </c>
      <c r="J7753">
        <v>3</v>
      </c>
      <c r="K7753" s="4">
        <v>1.1111010001111099E+44</v>
      </c>
      <c r="L7753" t="s">
        <v>13920</v>
      </c>
      <c r="M7753" t="s">
        <v>24</v>
      </c>
      <c r="N7753" t="s">
        <v>9286</v>
      </c>
      <c r="O7753" t="s">
        <v>25</v>
      </c>
      <c r="P7753" t="s">
        <v>20</v>
      </c>
      <c r="Q7753" t="s">
        <v>8317</v>
      </c>
    </row>
    <row r="7754" spans="1:17" x14ac:dyDescent="0.25">
      <c r="A7754" t="s">
        <v>13919</v>
      </c>
      <c r="B7754" t="s">
        <v>28</v>
      </c>
      <c r="C7754">
        <v>1</v>
      </c>
      <c r="D7754" t="s">
        <v>18</v>
      </c>
      <c r="E7754" t="s">
        <v>33</v>
      </c>
      <c r="F7754" s="1">
        <v>0.45833333333333331</v>
      </c>
      <c r="G7754" t="s">
        <v>9319</v>
      </c>
      <c r="H7754" t="s">
        <v>8307</v>
      </c>
      <c r="I7754">
        <v>60</v>
      </c>
      <c r="J7754">
        <v>3</v>
      </c>
      <c r="K7754" s="4">
        <v>1.1111110001111099E+44</v>
      </c>
      <c r="L7754" t="s">
        <v>13920</v>
      </c>
      <c r="M7754" t="s">
        <v>24</v>
      </c>
      <c r="N7754" t="s">
        <v>9286</v>
      </c>
      <c r="O7754" t="s">
        <v>25</v>
      </c>
      <c r="P7754" t="s">
        <v>20</v>
      </c>
      <c r="Q7754" t="s">
        <v>8318</v>
      </c>
    </row>
    <row r="7755" spans="1:17" x14ac:dyDescent="0.25">
      <c r="A7755" t="s">
        <v>13919</v>
      </c>
      <c r="B7755" t="s">
        <v>32</v>
      </c>
      <c r="C7755">
        <v>1</v>
      </c>
      <c r="D7755" t="s">
        <v>18</v>
      </c>
      <c r="E7755" t="s">
        <v>37</v>
      </c>
      <c r="F7755" s="1">
        <v>0.45833333333333331</v>
      </c>
      <c r="G7755" t="s">
        <v>9146</v>
      </c>
      <c r="H7755" t="s">
        <v>8307</v>
      </c>
      <c r="I7755">
        <v>60</v>
      </c>
      <c r="J7755">
        <v>3</v>
      </c>
      <c r="K7755" s="4">
        <v>1.11101100011111E+44</v>
      </c>
      <c r="L7755" t="s">
        <v>13920</v>
      </c>
      <c r="M7755" t="s">
        <v>24</v>
      </c>
      <c r="N7755" t="s">
        <v>9286</v>
      </c>
      <c r="O7755" t="s">
        <v>25</v>
      </c>
      <c r="P7755" t="s">
        <v>20</v>
      </c>
      <c r="Q7755" t="s">
        <v>8319</v>
      </c>
    </row>
    <row r="7756" spans="1:17" x14ac:dyDescent="0.25">
      <c r="A7756" t="s">
        <v>13921</v>
      </c>
      <c r="B7756" t="s">
        <v>17</v>
      </c>
      <c r="C7756">
        <v>1</v>
      </c>
      <c r="D7756" t="s">
        <v>18</v>
      </c>
      <c r="E7756" t="s">
        <v>19</v>
      </c>
      <c r="F7756" s="1">
        <v>0.5</v>
      </c>
      <c r="G7756" t="s">
        <v>9168</v>
      </c>
      <c r="H7756" t="s">
        <v>8307</v>
      </c>
      <c r="I7756">
        <v>60</v>
      </c>
      <c r="J7756">
        <v>5</v>
      </c>
      <c r="K7756" s="4">
        <v>1.1111100111111E+24</v>
      </c>
      <c r="L7756" t="s">
        <v>13922</v>
      </c>
      <c r="M7756" t="s">
        <v>24</v>
      </c>
      <c r="N7756" t="s">
        <v>9286</v>
      </c>
      <c r="O7756" t="s">
        <v>66</v>
      </c>
      <c r="P7756" t="s">
        <v>20</v>
      </c>
      <c r="Q7756" t="s">
        <v>8320</v>
      </c>
    </row>
    <row r="7757" spans="1:17" x14ac:dyDescent="0.25">
      <c r="A7757" t="s">
        <v>13921</v>
      </c>
      <c r="B7757" t="s">
        <v>28</v>
      </c>
      <c r="C7757">
        <v>1</v>
      </c>
      <c r="D7757" t="s">
        <v>18</v>
      </c>
      <c r="E7757" t="s">
        <v>33</v>
      </c>
      <c r="F7757" s="1">
        <v>0.41666666666666669</v>
      </c>
      <c r="G7757" t="s">
        <v>9311</v>
      </c>
      <c r="H7757" t="s">
        <v>8307</v>
      </c>
      <c r="I7757">
        <v>60</v>
      </c>
      <c r="J7757">
        <v>5</v>
      </c>
      <c r="K7757" s="4">
        <v>1.1111100111111E+24</v>
      </c>
      <c r="L7757" t="s">
        <v>13922</v>
      </c>
      <c r="M7757" t="s">
        <v>24</v>
      </c>
      <c r="N7757" t="s">
        <v>9286</v>
      </c>
      <c r="O7757" t="s">
        <v>66</v>
      </c>
      <c r="P7757" t="s">
        <v>20</v>
      </c>
      <c r="Q7757" t="s">
        <v>8321</v>
      </c>
    </row>
    <row r="7758" spans="1:17" x14ac:dyDescent="0.25">
      <c r="A7758" t="s">
        <v>13921</v>
      </c>
      <c r="B7758" t="s">
        <v>32</v>
      </c>
      <c r="C7758">
        <v>1</v>
      </c>
      <c r="D7758" t="s">
        <v>18</v>
      </c>
      <c r="E7758" t="s">
        <v>37</v>
      </c>
      <c r="F7758" s="1">
        <v>0.5</v>
      </c>
      <c r="G7758" t="s">
        <v>9147</v>
      </c>
      <c r="H7758" t="s">
        <v>8307</v>
      </c>
      <c r="I7758">
        <v>60</v>
      </c>
      <c r="J7758">
        <v>5</v>
      </c>
      <c r="K7758" s="4">
        <v>1.1111100111111E+24</v>
      </c>
      <c r="L7758" t="s">
        <v>13922</v>
      </c>
      <c r="M7758" t="s">
        <v>24</v>
      </c>
      <c r="N7758" t="s">
        <v>9286</v>
      </c>
      <c r="O7758" t="s">
        <v>66</v>
      </c>
      <c r="P7758" t="s">
        <v>20</v>
      </c>
      <c r="Q7758" t="s">
        <v>8322</v>
      </c>
    </row>
    <row r="7759" spans="1:17" x14ac:dyDescent="0.25">
      <c r="A7759" t="s">
        <v>13923</v>
      </c>
      <c r="B7759" t="s">
        <v>17</v>
      </c>
      <c r="C7759">
        <v>1</v>
      </c>
      <c r="D7759" t="s">
        <v>18</v>
      </c>
      <c r="E7759" t="s">
        <v>19</v>
      </c>
      <c r="F7759" s="1">
        <v>0.45833333333333331</v>
      </c>
      <c r="G7759" t="s">
        <v>9764</v>
      </c>
      <c r="H7759" t="s">
        <v>8307</v>
      </c>
      <c r="I7759">
        <v>60</v>
      </c>
      <c r="J7759">
        <v>3</v>
      </c>
      <c r="K7759" s="4">
        <v>1.1111100111111E+24</v>
      </c>
      <c r="L7759" t="s">
        <v>13924</v>
      </c>
      <c r="M7759" t="s">
        <v>24</v>
      </c>
      <c r="N7759" t="s">
        <v>9286</v>
      </c>
      <c r="O7759" t="s">
        <v>66</v>
      </c>
      <c r="P7759" t="s">
        <v>20</v>
      </c>
      <c r="Q7759" t="s">
        <v>8323</v>
      </c>
    </row>
    <row r="7760" spans="1:17" x14ac:dyDescent="0.25">
      <c r="A7760" t="s">
        <v>13923</v>
      </c>
      <c r="B7760" t="s">
        <v>28</v>
      </c>
      <c r="C7760">
        <v>1</v>
      </c>
      <c r="D7760" t="s">
        <v>18</v>
      </c>
      <c r="E7760" t="s">
        <v>33</v>
      </c>
      <c r="F7760" s="1">
        <v>0.54166666666666663</v>
      </c>
      <c r="G7760" t="s">
        <v>9345</v>
      </c>
      <c r="H7760" t="s">
        <v>8307</v>
      </c>
      <c r="I7760">
        <v>60</v>
      </c>
      <c r="J7760">
        <v>3</v>
      </c>
      <c r="K7760" s="4">
        <v>1.1111100111111E+24</v>
      </c>
      <c r="L7760" t="s">
        <v>13924</v>
      </c>
      <c r="M7760" t="s">
        <v>24</v>
      </c>
      <c r="N7760" t="s">
        <v>9286</v>
      </c>
      <c r="O7760" t="s">
        <v>66</v>
      </c>
      <c r="P7760" t="s">
        <v>20</v>
      </c>
      <c r="Q7760" t="s">
        <v>8324</v>
      </c>
    </row>
    <row r="7761" spans="1:17" x14ac:dyDescent="0.25">
      <c r="A7761" t="s">
        <v>13923</v>
      </c>
      <c r="B7761" t="s">
        <v>32</v>
      </c>
      <c r="C7761">
        <v>1</v>
      </c>
      <c r="D7761" t="s">
        <v>18</v>
      </c>
      <c r="E7761" t="s">
        <v>37</v>
      </c>
      <c r="F7761" s="1">
        <v>0.45833333333333331</v>
      </c>
      <c r="G7761" t="s">
        <v>9150</v>
      </c>
      <c r="H7761" t="s">
        <v>8307</v>
      </c>
      <c r="I7761">
        <v>60</v>
      </c>
      <c r="J7761">
        <v>3</v>
      </c>
      <c r="K7761" s="4">
        <v>1.1111100111111E+24</v>
      </c>
      <c r="L7761" t="s">
        <v>13924</v>
      </c>
      <c r="M7761" t="s">
        <v>24</v>
      </c>
      <c r="N7761" t="s">
        <v>9286</v>
      </c>
      <c r="O7761" t="s">
        <v>66</v>
      </c>
      <c r="P7761" t="s">
        <v>20</v>
      </c>
      <c r="Q7761" t="s">
        <v>8325</v>
      </c>
    </row>
    <row r="7762" spans="1:17" x14ac:dyDescent="0.25">
      <c r="A7762" t="s">
        <v>13925</v>
      </c>
      <c r="B7762" t="s">
        <v>17</v>
      </c>
      <c r="C7762">
        <v>1</v>
      </c>
      <c r="D7762" t="s">
        <v>18</v>
      </c>
      <c r="E7762" t="s">
        <v>19</v>
      </c>
      <c r="F7762" s="1">
        <v>0.41666666666666669</v>
      </c>
      <c r="G7762" t="s">
        <v>9358</v>
      </c>
      <c r="H7762" t="s">
        <v>13926</v>
      </c>
      <c r="I7762">
        <v>60</v>
      </c>
      <c r="J7762">
        <v>79</v>
      </c>
      <c r="K7762" s="4">
        <v>1.1111010001111099E+44</v>
      </c>
      <c r="L7762" t="s">
        <v>13927</v>
      </c>
      <c r="M7762" t="s">
        <v>24</v>
      </c>
      <c r="N7762" t="s">
        <v>12374</v>
      </c>
      <c r="O7762" t="s">
        <v>25</v>
      </c>
      <c r="P7762" t="s">
        <v>20</v>
      </c>
      <c r="Q7762" t="s">
        <v>8328</v>
      </c>
    </row>
    <row r="7763" spans="1:17" x14ac:dyDescent="0.25">
      <c r="A7763" t="s">
        <v>13925</v>
      </c>
      <c r="B7763" t="s">
        <v>179</v>
      </c>
      <c r="C7763">
        <v>1</v>
      </c>
      <c r="D7763" t="s">
        <v>18</v>
      </c>
      <c r="E7763" t="s">
        <v>29</v>
      </c>
      <c r="F7763" s="1">
        <v>0.375</v>
      </c>
      <c r="G7763" t="s">
        <v>13928</v>
      </c>
      <c r="H7763" t="s">
        <v>13929</v>
      </c>
      <c r="I7763">
        <v>120</v>
      </c>
      <c r="J7763">
        <v>44</v>
      </c>
      <c r="K7763" s="4">
        <v>1.1111010001111099E+44</v>
      </c>
      <c r="L7763" t="s">
        <v>13927</v>
      </c>
      <c r="M7763" t="s">
        <v>24</v>
      </c>
      <c r="N7763" t="s">
        <v>12374</v>
      </c>
      <c r="O7763" t="s">
        <v>25</v>
      </c>
      <c r="P7763" t="s">
        <v>180</v>
      </c>
      <c r="Q7763" t="s">
        <v>8329</v>
      </c>
    </row>
    <row r="7764" spans="1:17" x14ac:dyDescent="0.25">
      <c r="A7764" t="s">
        <v>13925</v>
      </c>
      <c r="B7764" t="s">
        <v>179</v>
      </c>
      <c r="C7764">
        <v>2</v>
      </c>
      <c r="D7764" t="s">
        <v>18</v>
      </c>
      <c r="E7764" t="s">
        <v>37</v>
      </c>
      <c r="F7764" s="1">
        <v>0.375</v>
      </c>
      <c r="G7764" t="s">
        <v>13930</v>
      </c>
      <c r="H7764" t="s">
        <v>13931</v>
      </c>
      <c r="I7764">
        <v>120</v>
      </c>
      <c r="J7764">
        <v>35</v>
      </c>
      <c r="K7764" s="4">
        <v>1.11101100001111E+44</v>
      </c>
      <c r="L7764" t="s">
        <v>13927</v>
      </c>
      <c r="M7764" t="s">
        <v>24</v>
      </c>
      <c r="N7764" t="s">
        <v>12374</v>
      </c>
      <c r="O7764" t="s">
        <v>25</v>
      </c>
      <c r="P7764" t="s">
        <v>180</v>
      </c>
      <c r="Q7764" t="s">
        <v>8330</v>
      </c>
    </row>
    <row r="7765" spans="1:17" x14ac:dyDescent="0.25">
      <c r="A7765" t="s">
        <v>13932</v>
      </c>
      <c r="B7765" t="s">
        <v>17</v>
      </c>
      <c r="C7765">
        <v>1</v>
      </c>
      <c r="D7765" t="s">
        <v>18</v>
      </c>
      <c r="E7765" t="s">
        <v>19</v>
      </c>
      <c r="F7765" s="1">
        <v>0.33333333333333331</v>
      </c>
      <c r="G7765" t="s">
        <v>9358</v>
      </c>
      <c r="H7765" t="s">
        <v>13933</v>
      </c>
      <c r="I7765">
        <v>120</v>
      </c>
      <c r="J7765">
        <v>83</v>
      </c>
      <c r="K7765" s="4">
        <v>1.1111100111111E+24</v>
      </c>
      <c r="L7765" t="s">
        <v>13934</v>
      </c>
      <c r="M7765" t="s">
        <v>24</v>
      </c>
      <c r="N7765" t="s">
        <v>12374</v>
      </c>
      <c r="O7765" t="s">
        <v>66</v>
      </c>
      <c r="P7765" t="s">
        <v>20</v>
      </c>
      <c r="Q7765" t="s">
        <v>8332</v>
      </c>
    </row>
    <row r="7766" spans="1:17" x14ac:dyDescent="0.25">
      <c r="A7766" t="s">
        <v>13932</v>
      </c>
      <c r="B7766" t="s">
        <v>179</v>
      </c>
      <c r="C7766">
        <v>1</v>
      </c>
      <c r="D7766" t="s">
        <v>18</v>
      </c>
      <c r="E7766" t="s">
        <v>42</v>
      </c>
      <c r="F7766" s="1">
        <v>0.33333333333333331</v>
      </c>
      <c r="G7766" t="s">
        <v>13935</v>
      </c>
      <c r="H7766" t="s">
        <v>13936</v>
      </c>
      <c r="I7766">
        <v>60</v>
      </c>
      <c r="J7766">
        <v>46</v>
      </c>
      <c r="K7766" s="4">
        <v>1.1111100111111E+24</v>
      </c>
      <c r="L7766" t="s">
        <v>13934</v>
      </c>
      <c r="M7766" t="s">
        <v>24</v>
      </c>
      <c r="N7766" t="s">
        <v>12374</v>
      </c>
      <c r="O7766" t="s">
        <v>66</v>
      </c>
      <c r="P7766" t="s">
        <v>180</v>
      </c>
      <c r="Q7766" t="s">
        <v>8333</v>
      </c>
    </row>
    <row r="7767" spans="1:17" x14ac:dyDescent="0.25">
      <c r="A7767" t="s">
        <v>13932</v>
      </c>
      <c r="B7767" t="s">
        <v>179</v>
      </c>
      <c r="C7767" t="s">
        <v>966</v>
      </c>
      <c r="D7767" t="s">
        <v>18</v>
      </c>
      <c r="E7767" t="s">
        <v>19</v>
      </c>
      <c r="F7767" s="1">
        <v>0.41666666666666669</v>
      </c>
      <c r="G7767" t="s">
        <v>13935</v>
      </c>
      <c r="H7767" t="s">
        <v>8326</v>
      </c>
      <c r="I7767">
        <v>60</v>
      </c>
      <c r="J7767">
        <v>37</v>
      </c>
      <c r="K7767" s="4">
        <v>1.11111E+16</v>
      </c>
      <c r="L7767" t="s">
        <v>13934</v>
      </c>
      <c r="M7767" t="s">
        <v>24</v>
      </c>
      <c r="N7767" t="s">
        <v>12374</v>
      </c>
      <c r="O7767" t="s">
        <v>66</v>
      </c>
      <c r="P7767" t="s">
        <v>180</v>
      </c>
      <c r="Q7767" t="s">
        <v>8334</v>
      </c>
    </row>
    <row r="7768" spans="1:17" x14ac:dyDescent="0.25">
      <c r="A7768" t="s">
        <v>13932</v>
      </c>
      <c r="B7768" t="s">
        <v>179</v>
      </c>
      <c r="C7768" t="s">
        <v>968</v>
      </c>
      <c r="D7768" t="s">
        <v>18</v>
      </c>
      <c r="E7768" t="s">
        <v>33</v>
      </c>
      <c r="F7768" s="1">
        <v>0.41666666666666669</v>
      </c>
      <c r="G7768" t="s">
        <v>13935</v>
      </c>
      <c r="H7768" t="s">
        <v>8331</v>
      </c>
      <c r="I7768">
        <v>60</v>
      </c>
      <c r="J7768">
        <v>37</v>
      </c>
      <c r="K7768" s="4">
        <v>1.11111E+24</v>
      </c>
      <c r="L7768" t="s">
        <v>13934</v>
      </c>
      <c r="M7768" t="s">
        <v>24</v>
      </c>
      <c r="N7768" t="s">
        <v>12374</v>
      </c>
      <c r="O7768" t="s">
        <v>66</v>
      </c>
      <c r="P7768" t="s">
        <v>180</v>
      </c>
      <c r="Q7768" t="s">
        <v>8334</v>
      </c>
    </row>
    <row r="7769" spans="1:17" x14ac:dyDescent="0.25">
      <c r="A7769" t="s">
        <v>13937</v>
      </c>
      <c r="B7769" t="s">
        <v>17</v>
      </c>
      <c r="C7769">
        <v>1</v>
      </c>
      <c r="D7769" t="s">
        <v>18</v>
      </c>
      <c r="E7769" t="s">
        <v>29</v>
      </c>
      <c r="F7769" s="1">
        <v>0.66666666666666663</v>
      </c>
      <c r="G7769" t="s">
        <v>9166</v>
      </c>
      <c r="H7769" t="s">
        <v>8335</v>
      </c>
      <c r="I7769">
        <v>60</v>
      </c>
      <c r="J7769">
        <v>75</v>
      </c>
      <c r="K7769" s="4">
        <v>1.1111100111111E+24</v>
      </c>
      <c r="L7769" t="s">
        <v>13938</v>
      </c>
      <c r="M7769" t="s">
        <v>24</v>
      </c>
      <c r="N7769" t="s">
        <v>12374</v>
      </c>
      <c r="O7769" t="s">
        <v>66</v>
      </c>
      <c r="P7769" t="s">
        <v>20</v>
      </c>
      <c r="Q7769" t="s">
        <v>8336</v>
      </c>
    </row>
    <row r="7770" spans="1:17" x14ac:dyDescent="0.25">
      <c r="A7770" t="s">
        <v>13937</v>
      </c>
      <c r="B7770" t="s">
        <v>28</v>
      </c>
      <c r="C7770">
        <v>1</v>
      </c>
      <c r="D7770" t="s">
        <v>18</v>
      </c>
      <c r="E7770" t="s">
        <v>42</v>
      </c>
      <c r="F7770" s="1">
        <v>0.375</v>
      </c>
      <c r="G7770" t="s">
        <v>9160</v>
      </c>
      <c r="H7770" t="s">
        <v>8335</v>
      </c>
      <c r="I7770">
        <v>120</v>
      </c>
      <c r="J7770">
        <v>75</v>
      </c>
      <c r="K7770" s="4">
        <v>1.1111100111111E+24</v>
      </c>
      <c r="L7770" t="s">
        <v>13938</v>
      </c>
      <c r="M7770" t="s">
        <v>24</v>
      </c>
      <c r="N7770" t="s">
        <v>12374</v>
      </c>
      <c r="O7770" t="s">
        <v>66</v>
      </c>
      <c r="P7770" t="s">
        <v>20</v>
      </c>
      <c r="Q7770" t="s">
        <v>8337</v>
      </c>
    </row>
    <row r="7771" spans="1:17" x14ac:dyDescent="0.25">
      <c r="A7771" t="s">
        <v>13939</v>
      </c>
      <c r="B7771" t="s">
        <v>17</v>
      </c>
      <c r="C7771">
        <v>1</v>
      </c>
      <c r="D7771" t="s">
        <v>18</v>
      </c>
      <c r="E7771" t="s">
        <v>29</v>
      </c>
      <c r="F7771" s="1">
        <v>0.58333333333333337</v>
      </c>
      <c r="G7771" t="s">
        <v>9139</v>
      </c>
      <c r="H7771" t="s">
        <v>8338</v>
      </c>
      <c r="I7771">
        <v>120</v>
      </c>
      <c r="J7771">
        <v>92</v>
      </c>
      <c r="K7771" s="4">
        <v>1.1111100111111E+24</v>
      </c>
      <c r="L7771" t="s">
        <v>13145</v>
      </c>
      <c r="M7771" t="s">
        <v>24</v>
      </c>
      <c r="N7771" t="s">
        <v>12374</v>
      </c>
      <c r="O7771" t="s">
        <v>66</v>
      </c>
      <c r="P7771" t="s">
        <v>20</v>
      </c>
      <c r="Q7771" t="s">
        <v>8339</v>
      </c>
    </row>
    <row r="7772" spans="1:17" x14ac:dyDescent="0.25">
      <c r="A7772" t="s">
        <v>13939</v>
      </c>
      <c r="B7772" t="s">
        <v>179</v>
      </c>
      <c r="C7772">
        <v>1</v>
      </c>
      <c r="D7772" t="s">
        <v>18</v>
      </c>
      <c r="E7772" t="s">
        <v>33</v>
      </c>
      <c r="F7772" s="1">
        <v>0.54166666666666663</v>
      </c>
      <c r="G7772" t="s">
        <v>13940</v>
      </c>
      <c r="H7772" t="s">
        <v>8338</v>
      </c>
      <c r="I7772">
        <v>60</v>
      </c>
      <c r="J7772">
        <v>36</v>
      </c>
      <c r="K7772" s="4">
        <v>1.1111100111111E+24</v>
      </c>
      <c r="L7772" t="s">
        <v>13145</v>
      </c>
      <c r="M7772" t="s">
        <v>24</v>
      </c>
      <c r="N7772" t="s">
        <v>12374</v>
      </c>
      <c r="O7772" t="s">
        <v>66</v>
      </c>
      <c r="P7772" t="s">
        <v>180</v>
      </c>
      <c r="Q7772" t="s">
        <v>8340</v>
      </c>
    </row>
    <row r="7773" spans="1:17" x14ac:dyDescent="0.25">
      <c r="A7773" t="s">
        <v>13939</v>
      </c>
      <c r="B7773" t="s">
        <v>179</v>
      </c>
      <c r="C7773">
        <v>2</v>
      </c>
      <c r="D7773" t="s">
        <v>18</v>
      </c>
      <c r="E7773" t="s">
        <v>33</v>
      </c>
      <c r="F7773" s="1">
        <v>0.58333333333333337</v>
      </c>
      <c r="G7773" t="s">
        <v>13940</v>
      </c>
      <c r="H7773" t="s">
        <v>8338</v>
      </c>
      <c r="I7773">
        <v>60</v>
      </c>
      <c r="J7773">
        <v>32</v>
      </c>
      <c r="K7773" s="4">
        <v>1.1111100111111E+24</v>
      </c>
      <c r="L7773" t="s">
        <v>13145</v>
      </c>
      <c r="M7773" t="s">
        <v>24</v>
      </c>
      <c r="N7773" t="s">
        <v>12374</v>
      </c>
      <c r="O7773" t="s">
        <v>66</v>
      </c>
      <c r="P7773" t="s">
        <v>180</v>
      </c>
      <c r="Q7773" t="s">
        <v>8341</v>
      </c>
    </row>
    <row r="7774" spans="1:17" x14ac:dyDescent="0.25">
      <c r="A7774" t="s">
        <v>13939</v>
      </c>
      <c r="B7774" t="s">
        <v>179</v>
      </c>
      <c r="C7774">
        <v>3</v>
      </c>
      <c r="D7774" t="s">
        <v>18</v>
      </c>
      <c r="E7774" t="s">
        <v>33</v>
      </c>
      <c r="F7774" s="1">
        <v>0.625</v>
      </c>
      <c r="G7774" t="s">
        <v>13941</v>
      </c>
      <c r="H7774" t="s">
        <v>8338</v>
      </c>
      <c r="I7774">
        <v>60</v>
      </c>
      <c r="J7774">
        <v>24</v>
      </c>
      <c r="K7774" s="4">
        <v>1.1111100111111E+24</v>
      </c>
      <c r="L7774" t="s">
        <v>13145</v>
      </c>
      <c r="M7774" t="s">
        <v>24</v>
      </c>
      <c r="N7774" t="s">
        <v>12374</v>
      </c>
      <c r="O7774" t="s">
        <v>66</v>
      </c>
      <c r="P7774" t="s">
        <v>180</v>
      </c>
      <c r="Q7774" t="s">
        <v>8342</v>
      </c>
    </row>
    <row r="7775" spans="1:17" x14ac:dyDescent="0.25">
      <c r="A7775" t="s">
        <v>13942</v>
      </c>
      <c r="B7775" t="s">
        <v>17</v>
      </c>
      <c r="C7775">
        <v>1</v>
      </c>
      <c r="D7775" t="s">
        <v>18</v>
      </c>
      <c r="E7775" t="s">
        <v>19</v>
      </c>
      <c r="F7775" s="1">
        <v>0.58333333333333337</v>
      </c>
      <c r="G7775" t="s">
        <v>9354</v>
      </c>
      <c r="H7775" t="s">
        <v>8335</v>
      </c>
      <c r="I7775">
        <v>60</v>
      </c>
      <c r="J7775">
        <v>75</v>
      </c>
      <c r="K7775" s="4">
        <v>1.1111010001111099E+44</v>
      </c>
      <c r="L7775" t="s">
        <v>13943</v>
      </c>
      <c r="M7775" t="s">
        <v>24</v>
      </c>
      <c r="N7775" t="s">
        <v>12374</v>
      </c>
      <c r="O7775" t="s">
        <v>25</v>
      </c>
      <c r="P7775" t="s">
        <v>20</v>
      </c>
      <c r="Q7775" t="s">
        <v>8343</v>
      </c>
    </row>
    <row r="7776" spans="1:17" x14ac:dyDescent="0.25">
      <c r="A7776" t="s">
        <v>13942</v>
      </c>
      <c r="B7776" t="s">
        <v>28</v>
      </c>
      <c r="C7776">
        <v>1</v>
      </c>
      <c r="D7776" t="s">
        <v>18</v>
      </c>
      <c r="E7776" t="s">
        <v>33</v>
      </c>
      <c r="F7776" s="1">
        <v>0.33333333333333331</v>
      </c>
      <c r="G7776" t="s">
        <v>9267</v>
      </c>
      <c r="H7776" t="s">
        <v>8335</v>
      </c>
      <c r="I7776">
        <v>120</v>
      </c>
      <c r="J7776">
        <v>75</v>
      </c>
      <c r="K7776" s="4">
        <v>1.1111110001111099E+44</v>
      </c>
      <c r="L7776" t="s">
        <v>13943</v>
      </c>
      <c r="M7776" t="s">
        <v>24</v>
      </c>
      <c r="N7776" t="s">
        <v>12374</v>
      </c>
      <c r="O7776" t="s">
        <v>25</v>
      </c>
      <c r="P7776" t="s">
        <v>20</v>
      </c>
      <c r="Q7776" t="s">
        <v>8344</v>
      </c>
    </row>
    <row r="7777" spans="1:17" x14ac:dyDescent="0.25">
      <c r="A7777" t="s">
        <v>13944</v>
      </c>
      <c r="B7777" t="s">
        <v>405</v>
      </c>
      <c r="C7777">
        <v>1</v>
      </c>
      <c r="D7777" t="s">
        <v>18</v>
      </c>
      <c r="E7777" t="s">
        <v>42</v>
      </c>
      <c r="F7777" s="1">
        <v>0.45833333333333331</v>
      </c>
      <c r="G7777" t="s">
        <v>9186</v>
      </c>
      <c r="H7777" t="s">
        <v>8345</v>
      </c>
      <c r="I7777">
        <v>120</v>
      </c>
      <c r="J7777">
        <v>33</v>
      </c>
      <c r="K7777" s="4">
        <v>1.1111110001111099E+44</v>
      </c>
      <c r="L7777" t="s">
        <v>13945</v>
      </c>
      <c r="M7777" t="s">
        <v>24</v>
      </c>
      <c r="N7777" t="s">
        <v>12374</v>
      </c>
      <c r="O7777" t="s">
        <v>25</v>
      </c>
      <c r="P7777" t="s">
        <v>395</v>
      </c>
      <c r="Q7777" t="s">
        <v>8346</v>
      </c>
    </row>
    <row r="7778" spans="1:17" x14ac:dyDescent="0.25">
      <c r="A7778" t="s">
        <v>13944</v>
      </c>
      <c r="B7778" t="s">
        <v>405</v>
      </c>
      <c r="C7778">
        <v>2</v>
      </c>
      <c r="D7778" t="s">
        <v>18</v>
      </c>
      <c r="E7778" t="s">
        <v>37</v>
      </c>
      <c r="F7778" s="1">
        <v>0.375</v>
      </c>
      <c r="G7778" t="s">
        <v>9202</v>
      </c>
      <c r="H7778" t="s">
        <v>8345</v>
      </c>
      <c r="I7778">
        <v>120</v>
      </c>
      <c r="J7778">
        <v>25</v>
      </c>
      <c r="K7778" s="4">
        <v>1.11101100011111E+44</v>
      </c>
      <c r="L7778" t="s">
        <v>13945</v>
      </c>
      <c r="M7778" t="s">
        <v>24</v>
      </c>
      <c r="N7778" t="s">
        <v>12374</v>
      </c>
      <c r="O7778" t="s">
        <v>25</v>
      </c>
      <c r="P7778" t="s">
        <v>395</v>
      </c>
      <c r="Q7778" t="s">
        <v>8347</v>
      </c>
    </row>
    <row r="7779" spans="1:17" x14ac:dyDescent="0.25">
      <c r="A7779" t="s">
        <v>13944</v>
      </c>
      <c r="B7779" t="s">
        <v>17</v>
      </c>
      <c r="C7779">
        <v>1</v>
      </c>
      <c r="D7779" t="s">
        <v>18</v>
      </c>
      <c r="E7779" t="s">
        <v>29</v>
      </c>
      <c r="F7779" s="1">
        <v>0.54166666666666663</v>
      </c>
      <c r="G7779" t="s">
        <v>9166</v>
      </c>
      <c r="H7779" t="s">
        <v>607</v>
      </c>
      <c r="I7779">
        <v>60</v>
      </c>
      <c r="J7779">
        <v>60</v>
      </c>
      <c r="K7779" s="4">
        <v>1.1111010001111099E+44</v>
      </c>
      <c r="L7779" t="s">
        <v>13945</v>
      </c>
      <c r="M7779" t="s">
        <v>24</v>
      </c>
      <c r="N7779" t="s">
        <v>12374</v>
      </c>
      <c r="O7779" t="s">
        <v>25</v>
      </c>
      <c r="P7779" t="s">
        <v>20</v>
      </c>
      <c r="Q7779" t="s">
        <v>8348</v>
      </c>
    </row>
    <row r="7780" spans="1:17" x14ac:dyDescent="0.25">
      <c r="A7780" t="s">
        <v>13946</v>
      </c>
      <c r="B7780" t="s">
        <v>17</v>
      </c>
      <c r="C7780">
        <v>1</v>
      </c>
      <c r="D7780" t="s">
        <v>18</v>
      </c>
      <c r="E7780" t="s">
        <v>29</v>
      </c>
      <c r="F7780" s="1">
        <v>0.5</v>
      </c>
      <c r="G7780" t="s">
        <v>9182</v>
      </c>
      <c r="H7780" t="s">
        <v>13947</v>
      </c>
      <c r="I7780">
        <v>60</v>
      </c>
      <c r="J7780">
        <v>15</v>
      </c>
      <c r="K7780" s="4">
        <v>1.1111010001111099E+44</v>
      </c>
      <c r="L7780" t="s">
        <v>13948</v>
      </c>
      <c r="M7780" t="s">
        <v>24</v>
      </c>
      <c r="N7780" t="s">
        <v>12374</v>
      </c>
      <c r="O7780" t="s">
        <v>25</v>
      </c>
      <c r="P7780" t="s">
        <v>20</v>
      </c>
      <c r="Q7780" t="s">
        <v>8349</v>
      </c>
    </row>
    <row r="7781" spans="1:17" x14ac:dyDescent="0.25">
      <c r="A7781" t="s">
        <v>13946</v>
      </c>
      <c r="B7781" t="s">
        <v>179</v>
      </c>
      <c r="C7781">
        <v>1</v>
      </c>
      <c r="D7781" t="s">
        <v>18</v>
      </c>
      <c r="E7781" t="s">
        <v>29</v>
      </c>
      <c r="F7781" s="1">
        <v>0.58333333333333337</v>
      </c>
      <c r="G7781" t="s">
        <v>13949</v>
      </c>
      <c r="H7781" t="s">
        <v>13950</v>
      </c>
      <c r="I7781">
        <v>120</v>
      </c>
      <c r="J7781">
        <v>16</v>
      </c>
      <c r="K7781" s="4">
        <v>1.1111010001111099E+44</v>
      </c>
      <c r="L7781" t="s">
        <v>13948</v>
      </c>
      <c r="M7781" t="s">
        <v>24</v>
      </c>
      <c r="N7781" t="s">
        <v>12374</v>
      </c>
      <c r="O7781" t="s">
        <v>25</v>
      </c>
      <c r="P7781" t="s">
        <v>180</v>
      </c>
      <c r="Q7781" t="s">
        <v>8350</v>
      </c>
    </row>
    <row r="7782" spans="1:17" x14ac:dyDescent="0.25">
      <c r="A7782" t="s">
        <v>13951</v>
      </c>
      <c r="B7782" t="s">
        <v>17</v>
      </c>
      <c r="C7782">
        <v>1</v>
      </c>
      <c r="D7782" t="s">
        <v>18</v>
      </c>
      <c r="E7782" t="s">
        <v>33</v>
      </c>
      <c r="F7782" s="1">
        <v>0.33333333333333331</v>
      </c>
      <c r="G7782" t="s">
        <v>9160</v>
      </c>
      <c r="H7782" t="s">
        <v>13952</v>
      </c>
      <c r="I7782">
        <v>60</v>
      </c>
      <c r="J7782">
        <v>24</v>
      </c>
      <c r="K7782" s="4">
        <v>1.1111100111111E+24</v>
      </c>
      <c r="L7782" t="s">
        <v>13948</v>
      </c>
      <c r="M7782" t="s">
        <v>24</v>
      </c>
      <c r="N7782" t="s">
        <v>12374</v>
      </c>
      <c r="O7782" t="s">
        <v>66</v>
      </c>
      <c r="P7782" t="s">
        <v>20</v>
      </c>
      <c r="Q7782" t="s">
        <v>8351</v>
      </c>
    </row>
    <row r="7783" spans="1:17" x14ac:dyDescent="0.25">
      <c r="A7783" t="s">
        <v>13951</v>
      </c>
      <c r="B7783" t="s">
        <v>179</v>
      </c>
      <c r="C7783">
        <v>1</v>
      </c>
      <c r="D7783" t="s">
        <v>18</v>
      </c>
      <c r="E7783" t="s">
        <v>29</v>
      </c>
      <c r="F7783" s="1">
        <v>0.375</v>
      </c>
      <c r="G7783" t="s">
        <v>13935</v>
      </c>
      <c r="H7783" t="s">
        <v>13953</v>
      </c>
      <c r="I7783">
        <v>120</v>
      </c>
      <c r="J7783">
        <v>24</v>
      </c>
      <c r="K7783" s="4">
        <v>1.1011100111110999E+24</v>
      </c>
      <c r="L7783" t="s">
        <v>13948</v>
      </c>
      <c r="M7783" t="s">
        <v>24</v>
      </c>
      <c r="N7783" t="s">
        <v>12374</v>
      </c>
      <c r="O7783" t="s">
        <v>66</v>
      </c>
      <c r="P7783" t="s">
        <v>180</v>
      </c>
      <c r="Q7783" t="s">
        <v>8352</v>
      </c>
    </row>
    <row r="7784" spans="1:17" x14ac:dyDescent="0.25">
      <c r="A7784" t="s">
        <v>13954</v>
      </c>
      <c r="B7784" t="s">
        <v>17</v>
      </c>
      <c r="C7784">
        <v>1</v>
      </c>
      <c r="D7784" t="s">
        <v>18</v>
      </c>
      <c r="E7784" t="s">
        <v>42</v>
      </c>
      <c r="F7784" s="1">
        <v>0.54166666666666663</v>
      </c>
      <c r="G7784" t="s">
        <v>9229</v>
      </c>
      <c r="H7784" t="s">
        <v>8338</v>
      </c>
      <c r="I7784">
        <v>120</v>
      </c>
      <c r="J7784">
        <v>17</v>
      </c>
      <c r="K7784" s="4">
        <v>1.1111100111111E+24</v>
      </c>
      <c r="L7784" t="s">
        <v>13955</v>
      </c>
      <c r="M7784" t="s">
        <v>24</v>
      </c>
      <c r="N7784" t="s">
        <v>12374</v>
      </c>
      <c r="O7784" t="s">
        <v>66</v>
      </c>
      <c r="P7784" t="s">
        <v>20</v>
      </c>
      <c r="Q7784" t="s">
        <v>8353</v>
      </c>
    </row>
    <row r="7785" spans="1:17" x14ac:dyDescent="0.25">
      <c r="A7785" t="s">
        <v>13954</v>
      </c>
      <c r="B7785" t="s">
        <v>179</v>
      </c>
      <c r="C7785">
        <v>1</v>
      </c>
      <c r="D7785" t="s">
        <v>18</v>
      </c>
      <c r="E7785" t="s">
        <v>37</v>
      </c>
      <c r="F7785" s="1">
        <v>0.58333333333333337</v>
      </c>
      <c r="G7785" t="s">
        <v>13956</v>
      </c>
      <c r="H7785" t="s">
        <v>8338</v>
      </c>
      <c r="I7785">
        <v>60</v>
      </c>
      <c r="J7785">
        <v>17</v>
      </c>
      <c r="K7785" s="4">
        <v>1.1111100101111E+24</v>
      </c>
      <c r="L7785" t="s">
        <v>13955</v>
      </c>
      <c r="M7785" t="s">
        <v>24</v>
      </c>
      <c r="N7785" t="s">
        <v>12374</v>
      </c>
      <c r="O7785" t="s">
        <v>66</v>
      </c>
      <c r="P7785" t="s">
        <v>180</v>
      </c>
      <c r="Q7785" t="s">
        <v>8354</v>
      </c>
    </row>
    <row r="7786" spans="1:17" x14ac:dyDescent="0.25">
      <c r="A7786" t="s">
        <v>13957</v>
      </c>
      <c r="B7786" t="s">
        <v>17</v>
      </c>
      <c r="C7786">
        <v>1</v>
      </c>
      <c r="D7786" t="s">
        <v>18</v>
      </c>
      <c r="E7786" t="s">
        <v>29</v>
      </c>
      <c r="F7786" s="1">
        <v>0.5</v>
      </c>
      <c r="G7786" t="s">
        <v>9160</v>
      </c>
      <c r="H7786" t="s">
        <v>8335</v>
      </c>
      <c r="I7786">
        <v>120</v>
      </c>
      <c r="J7786">
        <v>19</v>
      </c>
      <c r="K7786" s="4">
        <v>1.1111100111111E+24</v>
      </c>
      <c r="L7786" t="s">
        <v>13958</v>
      </c>
      <c r="M7786" t="s">
        <v>24</v>
      </c>
      <c r="N7786" t="s">
        <v>12374</v>
      </c>
      <c r="O7786" t="s">
        <v>66</v>
      </c>
      <c r="P7786" t="s">
        <v>20</v>
      </c>
      <c r="Q7786" t="s">
        <v>8355</v>
      </c>
    </row>
    <row r="7787" spans="1:17" x14ac:dyDescent="0.25">
      <c r="A7787" t="s">
        <v>13957</v>
      </c>
      <c r="B7787" t="s">
        <v>28</v>
      </c>
      <c r="C7787">
        <v>1</v>
      </c>
      <c r="D7787" t="s">
        <v>18</v>
      </c>
      <c r="E7787" t="s">
        <v>37</v>
      </c>
      <c r="F7787" s="1">
        <v>0.375</v>
      </c>
      <c r="G7787" t="s">
        <v>9160</v>
      </c>
      <c r="H7787" t="s">
        <v>8335</v>
      </c>
      <c r="I7787">
        <v>60</v>
      </c>
      <c r="J7787">
        <v>19</v>
      </c>
      <c r="K7787" s="4">
        <v>1.1111100111111E+24</v>
      </c>
      <c r="L7787" t="s">
        <v>13958</v>
      </c>
      <c r="M7787" t="s">
        <v>24</v>
      </c>
      <c r="N7787" t="s">
        <v>12374</v>
      </c>
      <c r="O7787" t="s">
        <v>66</v>
      </c>
      <c r="P7787" t="s">
        <v>20</v>
      </c>
      <c r="Q7787" t="s">
        <v>8356</v>
      </c>
    </row>
    <row r="7788" spans="1:17" x14ac:dyDescent="0.25">
      <c r="A7788" t="s">
        <v>13959</v>
      </c>
      <c r="B7788" t="s">
        <v>17</v>
      </c>
      <c r="C7788">
        <v>1</v>
      </c>
      <c r="D7788" t="s">
        <v>18</v>
      </c>
      <c r="E7788" t="s">
        <v>42</v>
      </c>
      <c r="F7788" s="1">
        <v>0.375</v>
      </c>
      <c r="G7788" t="s">
        <v>9160</v>
      </c>
      <c r="H7788" t="s">
        <v>1753</v>
      </c>
      <c r="I7788">
        <v>120</v>
      </c>
      <c r="J7788">
        <v>30</v>
      </c>
      <c r="K7788" s="4">
        <v>1.1111110001111099E+44</v>
      </c>
      <c r="L7788" t="s">
        <v>13960</v>
      </c>
      <c r="M7788" t="s">
        <v>24</v>
      </c>
      <c r="N7788" t="s">
        <v>12374</v>
      </c>
      <c r="O7788" t="s">
        <v>25</v>
      </c>
      <c r="P7788" t="s">
        <v>20</v>
      </c>
      <c r="Q7788" t="s">
        <v>8357</v>
      </c>
    </row>
    <row r="7789" spans="1:17" x14ac:dyDescent="0.25">
      <c r="A7789" t="s">
        <v>13961</v>
      </c>
      <c r="B7789" t="s">
        <v>17</v>
      </c>
      <c r="C7789">
        <v>1</v>
      </c>
      <c r="D7789" t="s">
        <v>18</v>
      </c>
      <c r="E7789" t="s">
        <v>19</v>
      </c>
      <c r="F7789" s="1">
        <v>0.375</v>
      </c>
      <c r="G7789" t="s">
        <v>9247</v>
      </c>
      <c r="H7789" t="s">
        <v>8358</v>
      </c>
      <c r="I7789">
        <v>60</v>
      </c>
      <c r="J7789">
        <v>25</v>
      </c>
      <c r="K7789" s="4">
        <v>1.1111010001111099E+44</v>
      </c>
      <c r="L7789" t="s">
        <v>38</v>
      </c>
      <c r="M7789" t="s">
        <v>24</v>
      </c>
      <c r="N7789" t="s">
        <v>12374</v>
      </c>
      <c r="O7789" t="s">
        <v>25</v>
      </c>
      <c r="P7789" t="s">
        <v>20</v>
      </c>
      <c r="Q7789" t="s">
        <v>8359</v>
      </c>
    </row>
    <row r="7790" spans="1:17" x14ac:dyDescent="0.25">
      <c r="A7790" t="s">
        <v>13961</v>
      </c>
      <c r="B7790" t="s">
        <v>179</v>
      </c>
      <c r="C7790">
        <v>1</v>
      </c>
      <c r="D7790" t="s">
        <v>18</v>
      </c>
      <c r="E7790" t="s">
        <v>37</v>
      </c>
      <c r="F7790" s="1">
        <v>0.58333333333333337</v>
      </c>
      <c r="G7790" t="s">
        <v>13962</v>
      </c>
      <c r="H7790" t="s">
        <v>8358</v>
      </c>
      <c r="I7790">
        <v>120</v>
      </c>
      <c r="J7790">
        <v>4</v>
      </c>
      <c r="K7790" s="4">
        <v>1.11101100011111E+44</v>
      </c>
      <c r="L7790" t="s">
        <v>38</v>
      </c>
      <c r="M7790" t="s">
        <v>24</v>
      </c>
      <c r="N7790" t="s">
        <v>12374</v>
      </c>
      <c r="O7790" t="s">
        <v>25</v>
      </c>
      <c r="P7790" t="s">
        <v>180</v>
      </c>
      <c r="Q7790" t="s">
        <v>8360</v>
      </c>
    </row>
    <row r="7791" spans="1:17" x14ac:dyDescent="0.25">
      <c r="A7791" t="s">
        <v>13961</v>
      </c>
      <c r="B7791" t="s">
        <v>179</v>
      </c>
      <c r="C7791">
        <v>2</v>
      </c>
      <c r="D7791" t="s">
        <v>18</v>
      </c>
      <c r="E7791" t="s">
        <v>33</v>
      </c>
      <c r="F7791" s="1">
        <v>0.41666666666666669</v>
      </c>
      <c r="G7791" t="s">
        <v>13962</v>
      </c>
      <c r="H7791" t="s">
        <v>8358</v>
      </c>
      <c r="I7791">
        <v>120</v>
      </c>
      <c r="J7791">
        <v>20</v>
      </c>
      <c r="K7791" s="4">
        <v>1.1111110001111099E+44</v>
      </c>
      <c r="L7791" t="s">
        <v>38</v>
      </c>
      <c r="M7791" t="s">
        <v>24</v>
      </c>
      <c r="N7791" t="s">
        <v>12374</v>
      </c>
      <c r="O7791" t="s">
        <v>25</v>
      </c>
      <c r="P7791" t="s">
        <v>180</v>
      </c>
      <c r="Q7791" t="s">
        <v>8361</v>
      </c>
    </row>
    <row r="7792" spans="1:17" x14ac:dyDescent="0.25">
      <c r="A7792" t="s">
        <v>13963</v>
      </c>
      <c r="B7792" t="s">
        <v>17</v>
      </c>
      <c r="C7792">
        <v>1</v>
      </c>
      <c r="D7792" t="s">
        <v>18</v>
      </c>
      <c r="E7792" t="s">
        <v>19</v>
      </c>
      <c r="F7792" s="1">
        <v>0.45833333333333331</v>
      </c>
      <c r="G7792" t="s">
        <v>9198</v>
      </c>
      <c r="H7792" t="s">
        <v>8326</v>
      </c>
      <c r="I7792">
        <v>60</v>
      </c>
      <c r="J7792">
        <v>17</v>
      </c>
      <c r="K7792" s="4">
        <v>1.1109999999999999E+44</v>
      </c>
      <c r="L7792" t="s">
        <v>13964</v>
      </c>
      <c r="M7792" t="s">
        <v>24</v>
      </c>
      <c r="N7792" t="s">
        <v>12374</v>
      </c>
      <c r="O7792" t="s">
        <v>331</v>
      </c>
      <c r="P7792" t="s">
        <v>20</v>
      </c>
      <c r="Q7792" t="s">
        <v>8362</v>
      </c>
    </row>
    <row r="7793" spans="1:17" x14ac:dyDescent="0.25">
      <c r="A7793" t="s">
        <v>13965</v>
      </c>
      <c r="B7793" t="s">
        <v>405</v>
      </c>
      <c r="C7793">
        <v>1</v>
      </c>
      <c r="D7793" t="s">
        <v>18</v>
      </c>
      <c r="E7793" t="s">
        <v>33</v>
      </c>
      <c r="F7793" s="1">
        <v>0.45833333333333331</v>
      </c>
      <c r="G7793" t="s">
        <v>9235</v>
      </c>
      <c r="H7793" t="s">
        <v>8345</v>
      </c>
      <c r="I7793">
        <v>120</v>
      </c>
      <c r="J7793">
        <v>36</v>
      </c>
      <c r="K7793" s="4">
        <v>1.1111100111111E+24</v>
      </c>
      <c r="L7793" t="s">
        <v>13966</v>
      </c>
      <c r="M7793" t="s">
        <v>24</v>
      </c>
      <c r="N7793" t="s">
        <v>12374</v>
      </c>
      <c r="O7793" t="s">
        <v>66</v>
      </c>
      <c r="P7793" t="s">
        <v>395</v>
      </c>
      <c r="Q7793" t="s">
        <v>8363</v>
      </c>
    </row>
    <row r="7794" spans="1:17" x14ac:dyDescent="0.25">
      <c r="A7794" t="s">
        <v>13965</v>
      </c>
      <c r="B7794" t="s">
        <v>17</v>
      </c>
      <c r="C7794">
        <v>1</v>
      </c>
      <c r="D7794" t="s">
        <v>18</v>
      </c>
      <c r="E7794" t="s">
        <v>19</v>
      </c>
      <c r="F7794" s="1">
        <v>0.5</v>
      </c>
      <c r="G7794" t="s">
        <v>9242</v>
      </c>
      <c r="H7794" t="s">
        <v>8345</v>
      </c>
      <c r="I7794">
        <v>60</v>
      </c>
      <c r="J7794">
        <v>36</v>
      </c>
      <c r="K7794" s="4">
        <v>1.1111100111111E+24</v>
      </c>
      <c r="L7794" t="s">
        <v>13966</v>
      </c>
      <c r="M7794" t="s">
        <v>24</v>
      </c>
      <c r="N7794" t="s">
        <v>12374</v>
      </c>
      <c r="O7794" t="s">
        <v>66</v>
      </c>
      <c r="P7794" t="s">
        <v>20</v>
      </c>
      <c r="Q7794" t="s">
        <v>8364</v>
      </c>
    </row>
    <row r="7795" spans="1:17" x14ac:dyDescent="0.25">
      <c r="A7795" t="s">
        <v>13967</v>
      </c>
      <c r="B7795" t="s">
        <v>179</v>
      </c>
      <c r="C7795">
        <v>1</v>
      </c>
      <c r="D7795" t="s">
        <v>18</v>
      </c>
      <c r="E7795" t="s">
        <v>19</v>
      </c>
      <c r="F7795" s="1">
        <v>0.375</v>
      </c>
      <c r="G7795" t="s">
        <v>38</v>
      </c>
      <c r="H7795" t="s">
        <v>8365</v>
      </c>
      <c r="I7795">
        <v>480</v>
      </c>
      <c r="J7795">
        <v>15</v>
      </c>
      <c r="K7795" s="4">
        <v>1E+48</v>
      </c>
      <c r="L7795" t="s">
        <v>13968</v>
      </c>
      <c r="N7795" t="s">
        <v>12374</v>
      </c>
      <c r="O7795" t="s">
        <v>311</v>
      </c>
      <c r="P7795" t="s">
        <v>180</v>
      </c>
      <c r="Q7795" t="s">
        <v>8366</v>
      </c>
    </row>
    <row r="7796" spans="1:17" x14ac:dyDescent="0.25">
      <c r="A7796" t="s">
        <v>13967</v>
      </c>
      <c r="B7796" t="s">
        <v>713</v>
      </c>
      <c r="C7796">
        <v>1</v>
      </c>
      <c r="D7796" t="s">
        <v>18</v>
      </c>
      <c r="E7796" t="s">
        <v>29</v>
      </c>
      <c r="F7796" s="1">
        <v>0.375</v>
      </c>
      <c r="G7796" t="s">
        <v>38</v>
      </c>
      <c r="H7796" t="s">
        <v>8365</v>
      </c>
      <c r="I7796">
        <v>480</v>
      </c>
      <c r="J7796">
        <v>15</v>
      </c>
      <c r="K7796" s="4">
        <v>1E+48</v>
      </c>
      <c r="L7796" t="s">
        <v>13968</v>
      </c>
      <c r="N7796" t="s">
        <v>12374</v>
      </c>
      <c r="O7796" t="s">
        <v>311</v>
      </c>
      <c r="P7796" t="s">
        <v>180</v>
      </c>
      <c r="Q7796" t="s">
        <v>8367</v>
      </c>
    </row>
    <row r="7797" spans="1:17" x14ac:dyDescent="0.25">
      <c r="A7797" t="s">
        <v>13967</v>
      </c>
      <c r="B7797" t="s">
        <v>946</v>
      </c>
      <c r="C7797">
        <v>1</v>
      </c>
      <c r="D7797" t="s">
        <v>18</v>
      </c>
      <c r="E7797" t="s">
        <v>33</v>
      </c>
      <c r="F7797" s="1">
        <v>0.375</v>
      </c>
      <c r="G7797" t="s">
        <v>38</v>
      </c>
      <c r="H7797" t="s">
        <v>8365</v>
      </c>
      <c r="I7797">
        <v>480</v>
      </c>
      <c r="J7797">
        <v>15</v>
      </c>
      <c r="K7797" s="4">
        <v>1E+48</v>
      </c>
      <c r="L7797" t="s">
        <v>13968</v>
      </c>
      <c r="N7797" t="s">
        <v>12374</v>
      </c>
      <c r="O7797" t="s">
        <v>311</v>
      </c>
      <c r="P7797" t="s">
        <v>180</v>
      </c>
      <c r="Q7797" t="s">
        <v>8368</v>
      </c>
    </row>
    <row r="7798" spans="1:17" x14ac:dyDescent="0.25">
      <c r="A7798" t="s">
        <v>13969</v>
      </c>
      <c r="B7798" t="s">
        <v>17</v>
      </c>
      <c r="C7798">
        <v>1</v>
      </c>
      <c r="D7798" t="s">
        <v>18</v>
      </c>
      <c r="E7798" t="s">
        <v>19</v>
      </c>
      <c r="F7798" s="1">
        <v>0.625</v>
      </c>
      <c r="G7798" t="s">
        <v>9197</v>
      </c>
      <c r="H7798" t="s">
        <v>8335</v>
      </c>
      <c r="I7798">
        <v>120</v>
      </c>
      <c r="J7798">
        <v>25</v>
      </c>
      <c r="K7798" s="4">
        <v>1.1111010001111099E+44</v>
      </c>
      <c r="L7798" t="s">
        <v>13970</v>
      </c>
      <c r="M7798" t="s">
        <v>24</v>
      </c>
      <c r="N7798" t="s">
        <v>12374</v>
      </c>
      <c r="O7798" t="s">
        <v>25</v>
      </c>
      <c r="P7798" t="s">
        <v>20</v>
      </c>
      <c r="Q7798" t="s">
        <v>8369</v>
      </c>
    </row>
    <row r="7799" spans="1:17" x14ac:dyDescent="0.25">
      <c r="A7799" t="s">
        <v>13969</v>
      </c>
      <c r="B7799" t="s">
        <v>28</v>
      </c>
      <c r="C7799">
        <v>1</v>
      </c>
      <c r="D7799" t="s">
        <v>18</v>
      </c>
      <c r="E7799" t="s">
        <v>33</v>
      </c>
      <c r="F7799" s="1">
        <v>0.58333333333333337</v>
      </c>
      <c r="G7799" t="s">
        <v>9181</v>
      </c>
      <c r="H7799" t="s">
        <v>8335</v>
      </c>
      <c r="I7799">
        <v>60</v>
      </c>
      <c r="J7799">
        <v>25</v>
      </c>
      <c r="K7799" s="4">
        <v>1.1111110001111099E+44</v>
      </c>
      <c r="L7799" t="s">
        <v>13970</v>
      </c>
      <c r="M7799" t="s">
        <v>24</v>
      </c>
      <c r="N7799" t="s">
        <v>12374</v>
      </c>
      <c r="O7799" t="s">
        <v>25</v>
      </c>
      <c r="P7799" t="s">
        <v>20</v>
      </c>
      <c r="Q7799" t="s">
        <v>8370</v>
      </c>
    </row>
    <row r="7800" spans="1:17" x14ac:dyDescent="0.25">
      <c r="A7800" t="s">
        <v>13971</v>
      </c>
      <c r="B7800" t="s">
        <v>17</v>
      </c>
      <c r="C7800">
        <v>1</v>
      </c>
      <c r="D7800" t="s">
        <v>18</v>
      </c>
      <c r="E7800" t="s">
        <v>19</v>
      </c>
      <c r="F7800" s="1">
        <v>0.41666666666666669</v>
      </c>
      <c r="G7800" t="s">
        <v>9160</v>
      </c>
      <c r="H7800" t="s">
        <v>13972</v>
      </c>
      <c r="I7800">
        <v>60</v>
      </c>
      <c r="J7800">
        <v>17</v>
      </c>
      <c r="K7800" s="4">
        <v>1.1111100111111E+24</v>
      </c>
      <c r="L7800" t="s">
        <v>13973</v>
      </c>
      <c r="M7800" t="s">
        <v>24</v>
      </c>
      <c r="N7800" t="s">
        <v>12374</v>
      </c>
      <c r="O7800" t="s">
        <v>66</v>
      </c>
      <c r="P7800" t="s">
        <v>20</v>
      </c>
      <c r="Q7800" t="s">
        <v>8371</v>
      </c>
    </row>
    <row r="7801" spans="1:17" x14ac:dyDescent="0.25">
      <c r="A7801" t="s">
        <v>13971</v>
      </c>
      <c r="B7801" t="s">
        <v>179</v>
      </c>
      <c r="C7801">
        <v>1</v>
      </c>
      <c r="D7801" t="s">
        <v>18</v>
      </c>
      <c r="E7801" t="s">
        <v>42</v>
      </c>
      <c r="F7801" s="1">
        <v>0.45833333333333331</v>
      </c>
      <c r="G7801" t="s">
        <v>9359</v>
      </c>
      <c r="H7801" t="s">
        <v>13972</v>
      </c>
      <c r="I7801">
        <v>120</v>
      </c>
      <c r="J7801">
        <v>17</v>
      </c>
      <c r="K7801" s="4">
        <v>1.1111100111111E+24</v>
      </c>
      <c r="L7801" t="s">
        <v>13973</v>
      </c>
      <c r="M7801" t="s">
        <v>24</v>
      </c>
      <c r="N7801" t="s">
        <v>12374</v>
      </c>
      <c r="O7801" t="s">
        <v>66</v>
      </c>
      <c r="P7801" t="s">
        <v>180</v>
      </c>
      <c r="Q7801" t="s">
        <v>8372</v>
      </c>
    </row>
    <row r="7802" spans="1:17" x14ac:dyDescent="0.25">
      <c r="A7802" t="s">
        <v>13974</v>
      </c>
      <c r="B7802" t="s">
        <v>17</v>
      </c>
      <c r="C7802">
        <v>1</v>
      </c>
      <c r="D7802" t="s">
        <v>18</v>
      </c>
      <c r="E7802" t="s">
        <v>19</v>
      </c>
      <c r="F7802" s="1">
        <v>0.5</v>
      </c>
      <c r="G7802" t="s">
        <v>9186</v>
      </c>
      <c r="H7802" t="s">
        <v>607</v>
      </c>
      <c r="I7802">
        <v>60</v>
      </c>
      <c r="J7802">
        <v>15</v>
      </c>
      <c r="K7802" s="4">
        <v>1.1111010001111099E+44</v>
      </c>
      <c r="L7802" t="s">
        <v>13975</v>
      </c>
      <c r="M7802" t="s">
        <v>24</v>
      </c>
      <c r="N7802" t="s">
        <v>12374</v>
      </c>
      <c r="O7802" t="s">
        <v>25</v>
      </c>
      <c r="P7802" t="s">
        <v>20</v>
      </c>
      <c r="Q7802" t="s">
        <v>8373</v>
      </c>
    </row>
    <row r="7803" spans="1:17" x14ac:dyDescent="0.25">
      <c r="A7803" t="s">
        <v>13974</v>
      </c>
      <c r="B7803" t="s">
        <v>179</v>
      </c>
      <c r="C7803">
        <v>1</v>
      </c>
      <c r="D7803" t="s">
        <v>18</v>
      </c>
      <c r="E7803" t="s">
        <v>29</v>
      </c>
      <c r="F7803" s="1">
        <v>0.33333333333333331</v>
      </c>
      <c r="G7803" t="s">
        <v>13962</v>
      </c>
      <c r="H7803" t="s">
        <v>607</v>
      </c>
      <c r="I7803">
        <v>120</v>
      </c>
      <c r="J7803">
        <v>15</v>
      </c>
      <c r="K7803" s="4">
        <v>1.1111010001111099E+44</v>
      </c>
      <c r="L7803" t="s">
        <v>13975</v>
      </c>
      <c r="M7803" t="s">
        <v>24</v>
      </c>
      <c r="N7803" t="s">
        <v>12374</v>
      </c>
      <c r="O7803" t="s">
        <v>25</v>
      </c>
      <c r="P7803" t="s">
        <v>180</v>
      </c>
      <c r="Q7803" t="s">
        <v>8374</v>
      </c>
    </row>
    <row r="7804" spans="1:17" x14ac:dyDescent="0.25">
      <c r="A7804" t="s">
        <v>13976</v>
      </c>
      <c r="B7804" t="s">
        <v>17</v>
      </c>
      <c r="C7804">
        <v>1</v>
      </c>
      <c r="D7804" t="s">
        <v>18</v>
      </c>
      <c r="E7804" t="s">
        <v>19</v>
      </c>
      <c r="F7804" s="1">
        <v>0.54166666666666663</v>
      </c>
      <c r="G7804" t="s">
        <v>9201</v>
      </c>
      <c r="H7804" t="s">
        <v>607</v>
      </c>
      <c r="I7804">
        <v>60</v>
      </c>
      <c r="J7804">
        <v>13</v>
      </c>
      <c r="K7804" s="4">
        <v>1.1111100111111E+24</v>
      </c>
      <c r="L7804" t="s">
        <v>13977</v>
      </c>
      <c r="M7804" t="s">
        <v>24</v>
      </c>
      <c r="N7804" t="s">
        <v>12374</v>
      </c>
      <c r="O7804" t="s">
        <v>66</v>
      </c>
      <c r="P7804" t="s">
        <v>20</v>
      </c>
      <c r="Q7804" t="s">
        <v>8375</v>
      </c>
    </row>
    <row r="7805" spans="1:17" x14ac:dyDescent="0.25">
      <c r="A7805" t="s">
        <v>13976</v>
      </c>
      <c r="B7805" t="s">
        <v>179</v>
      </c>
      <c r="C7805">
        <v>1</v>
      </c>
      <c r="D7805" t="s">
        <v>18</v>
      </c>
      <c r="E7805" t="s">
        <v>37</v>
      </c>
      <c r="F7805" s="1">
        <v>0.41666666666666669</v>
      </c>
      <c r="G7805" t="s">
        <v>13962</v>
      </c>
      <c r="H7805" t="s">
        <v>607</v>
      </c>
      <c r="I7805">
        <v>120</v>
      </c>
      <c r="J7805">
        <v>13</v>
      </c>
      <c r="K7805" s="4">
        <v>1.1111100111111E+24</v>
      </c>
      <c r="L7805" t="s">
        <v>13977</v>
      </c>
      <c r="M7805" t="s">
        <v>24</v>
      </c>
      <c r="N7805" t="s">
        <v>12374</v>
      </c>
      <c r="O7805" t="s">
        <v>66</v>
      </c>
      <c r="P7805" t="s">
        <v>180</v>
      </c>
      <c r="Q7805" t="s">
        <v>8376</v>
      </c>
    </row>
    <row r="7806" spans="1:17" x14ac:dyDescent="0.25">
      <c r="A7806" t="s">
        <v>13978</v>
      </c>
      <c r="B7806" t="s">
        <v>17</v>
      </c>
      <c r="C7806">
        <v>1</v>
      </c>
      <c r="D7806" t="s">
        <v>18</v>
      </c>
      <c r="E7806" t="s">
        <v>19</v>
      </c>
      <c r="F7806" s="1">
        <v>0.5</v>
      </c>
      <c r="G7806" t="s">
        <v>9229</v>
      </c>
      <c r="H7806" t="s">
        <v>8326</v>
      </c>
      <c r="I7806">
        <v>120</v>
      </c>
      <c r="J7806">
        <v>9</v>
      </c>
      <c r="K7806" s="4">
        <v>1.1000000111111101E+24</v>
      </c>
      <c r="L7806" t="s">
        <v>13979</v>
      </c>
      <c r="M7806" t="s">
        <v>24</v>
      </c>
      <c r="N7806" t="s">
        <v>12374</v>
      </c>
      <c r="O7806" t="s">
        <v>66</v>
      </c>
      <c r="P7806" t="s">
        <v>20</v>
      </c>
      <c r="Q7806" t="s">
        <v>8377</v>
      </c>
    </row>
    <row r="7807" spans="1:17" x14ac:dyDescent="0.25">
      <c r="A7807" t="s">
        <v>13978</v>
      </c>
      <c r="B7807" t="s">
        <v>179</v>
      </c>
      <c r="C7807">
        <v>1</v>
      </c>
      <c r="D7807" t="s">
        <v>18</v>
      </c>
      <c r="E7807" t="s">
        <v>33</v>
      </c>
      <c r="F7807" s="1">
        <v>0.375</v>
      </c>
      <c r="G7807" t="s">
        <v>13949</v>
      </c>
      <c r="H7807" t="s">
        <v>8326</v>
      </c>
      <c r="I7807">
        <v>120</v>
      </c>
      <c r="J7807">
        <v>9</v>
      </c>
      <c r="K7807" s="4">
        <v>1.1000000111111101E+24</v>
      </c>
      <c r="L7807" t="s">
        <v>13979</v>
      </c>
      <c r="M7807" t="s">
        <v>24</v>
      </c>
      <c r="N7807" t="s">
        <v>12374</v>
      </c>
      <c r="O7807" t="s">
        <v>66</v>
      </c>
      <c r="P7807" t="s">
        <v>180</v>
      </c>
      <c r="Q7807" t="s">
        <v>8378</v>
      </c>
    </row>
    <row r="7808" spans="1:17" x14ac:dyDescent="0.25">
      <c r="A7808" t="s">
        <v>13980</v>
      </c>
      <c r="B7808" t="s">
        <v>17</v>
      </c>
      <c r="C7808">
        <v>1</v>
      </c>
      <c r="D7808" t="s">
        <v>18</v>
      </c>
      <c r="E7808" t="s">
        <v>19</v>
      </c>
      <c r="F7808" s="1">
        <v>0.54166666666666663</v>
      </c>
      <c r="G7808" t="s">
        <v>9194</v>
      </c>
      <c r="H7808" t="s">
        <v>13981</v>
      </c>
      <c r="I7808">
        <v>60</v>
      </c>
      <c r="J7808">
        <v>20</v>
      </c>
      <c r="K7808" s="4">
        <v>1.1111010001111099E+44</v>
      </c>
      <c r="L7808" t="s">
        <v>13982</v>
      </c>
      <c r="M7808" t="s">
        <v>24</v>
      </c>
      <c r="N7808" t="s">
        <v>12374</v>
      </c>
      <c r="O7808" t="s">
        <v>25</v>
      </c>
      <c r="P7808" t="s">
        <v>20</v>
      </c>
      <c r="Q7808" t="s">
        <v>8379</v>
      </c>
    </row>
    <row r="7809" spans="1:17" x14ac:dyDescent="0.25">
      <c r="A7809" t="s">
        <v>13980</v>
      </c>
      <c r="B7809" t="s">
        <v>179</v>
      </c>
      <c r="C7809">
        <v>1</v>
      </c>
      <c r="D7809" t="s">
        <v>18</v>
      </c>
      <c r="E7809" t="s">
        <v>33</v>
      </c>
      <c r="F7809" s="1">
        <v>0.33333333333333331</v>
      </c>
      <c r="G7809" t="s">
        <v>13935</v>
      </c>
      <c r="H7809" t="s">
        <v>13983</v>
      </c>
      <c r="I7809">
        <v>120</v>
      </c>
      <c r="J7809">
        <v>20</v>
      </c>
      <c r="K7809" s="4">
        <v>1.1111110001111099E+44</v>
      </c>
      <c r="L7809" t="s">
        <v>13982</v>
      </c>
      <c r="M7809" t="s">
        <v>24</v>
      </c>
      <c r="N7809" t="s">
        <v>12374</v>
      </c>
      <c r="O7809" t="s">
        <v>25</v>
      </c>
      <c r="P7809" t="s">
        <v>180</v>
      </c>
      <c r="Q7809" t="s">
        <v>8380</v>
      </c>
    </row>
    <row r="7810" spans="1:17" x14ac:dyDescent="0.25">
      <c r="A7810" t="s">
        <v>13984</v>
      </c>
      <c r="B7810" t="s">
        <v>405</v>
      </c>
      <c r="C7810">
        <v>1</v>
      </c>
      <c r="D7810" t="s">
        <v>18</v>
      </c>
      <c r="E7810" t="s">
        <v>37</v>
      </c>
      <c r="F7810" s="1">
        <v>0.375</v>
      </c>
      <c r="G7810" t="s">
        <v>13985</v>
      </c>
      <c r="H7810" t="s">
        <v>8338</v>
      </c>
      <c r="I7810">
        <v>120</v>
      </c>
      <c r="J7810">
        <v>12</v>
      </c>
      <c r="K7810" s="4">
        <v>1.1000000111111101E+24</v>
      </c>
      <c r="L7810" t="s">
        <v>13986</v>
      </c>
      <c r="M7810" t="s">
        <v>24</v>
      </c>
      <c r="N7810" t="s">
        <v>12374</v>
      </c>
      <c r="O7810" t="s">
        <v>66</v>
      </c>
      <c r="P7810" t="s">
        <v>395</v>
      </c>
      <c r="Q7810" t="s">
        <v>8381</v>
      </c>
    </row>
    <row r="7811" spans="1:17" x14ac:dyDescent="0.25">
      <c r="A7811" t="s">
        <v>13984</v>
      </c>
      <c r="B7811" t="s">
        <v>418</v>
      </c>
      <c r="C7811">
        <v>1</v>
      </c>
      <c r="D7811" t="s">
        <v>18</v>
      </c>
      <c r="E7811" t="s">
        <v>29</v>
      </c>
      <c r="F7811" s="1">
        <v>0.45833333333333331</v>
      </c>
      <c r="G7811" t="s">
        <v>13962</v>
      </c>
      <c r="H7811" t="s">
        <v>8338</v>
      </c>
      <c r="I7811">
        <v>120</v>
      </c>
      <c r="J7811">
        <v>12</v>
      </c>
      <c r="K7811" s="4">
        <v>1.1000000111111101E+24</v>
      </c>
      <c r="L7811" t="s">
        <v>13986</v>
      </c>
      <c r="M7811" t="s">
        <v>24</v>
      </c>
      <c r="N7811" t="s">
        <v>12374</v>
      </c>
      <c r="O7811" t="s">
        <v>66</v>
      </c>
      <c r="P7811" t="s">
        <v>395</v>
      </c>
      <c r="Q7811" t="s">
        <v>8382</v>
      </c>
    </row>
    <row r="7812" spans="1:17" x14ac:dyDescent="0.25">
      <c r="A7812" t="s">
        <v>13987</v>
      </c>
      <c r="B7812" t="s">
        <v>17</v>
      </c>
      <c r="C7812">
        <v>1</v>
      </c>
      <c r="D7812" t="s">
        <v>18</v>
      </c>
      <c r="E7812" t="s">
        <v>33</v>
      </c>
      <c r="F7812" s="1">
        <v>0.41666666666666669</v>
      </c>
      <c r="G7812" t="s">
        <v>9222</v>
      </c>
      <c r="H7812" t="s">
        <v>8383</v>
      </c>
      <c r="I7812">
        <v>120</v>
      </c>
      <c r="J7812">
        <v>14</v>
      </c>
      <c r="K7812" s="4">
        <v>1.1111110001111099E+44</v>
      </c>
      <c r="L7812" t="s">
        <v>13988</v>
      </c>
      <c r="M7812" t="s">
        <v>24</v>
      </c>
      <c r="N7812" t="s">
        <v>12374</v>
      </c>
      <c r="O7812" t="s">
        <v>25</v>
      </c>
      <c r="P7812" t="s">
        <v>20</v>
      </c>
      <c r="Q7812" t="s">
        <v>8384</v>
      </c>
    </row>
    <row r="7813" spans="1:17" x14ac:dyDescent="0.25">
      <c r="A7813" t="s">
        <v>13987</v>
      </c>
      <c r="B7813" t="s">
        <v>28</v>
      </c>
      <c r="C7813">
        <v>1</v>
      </c>
      <c r="D7813" t="s">
        <v>18</v>
      </c>
      <c r="E7813" t="s">
        <v>37</v>
      </c>
      <c r="F7813" s="1">
        <v>0.5</v>
      </c>
      <c r="G7813" t="s">
        <v>9160</v>
      </c>
      <c r="H7813" t="s">
        <v>8383</v>
      </c>
      <c r="I7813">
        <v>60</v>
      </c>
      <c r="J7813">
        <v>14</v>
      </c>
      <c r="K7813" s="4">
        <v>1.11101100011111E+44</v>
      </c>
      <c r="L7813" t="s">
        <v>13988</v>
      </c>
      <c r="M7813" t="s">
        <v>24</v>
      </c>
      <c r="N7813" t="s">
        <v>12374</v>
      </c>
      <c r="O7813" t="s">
        <v>25</v>
      </c>
      <c r="P7813" t="s">
        <v>20</v>
      </c>
      <c r="Q7813" t="s">
        <v>8385</v>
      </c>
    </row>
    <row r="7814" spans="1:17" x14ac:dyDescent="0.25">
      <c r="A7814" t="s">
        <v>13989</v>
      </c>
      <c r="B7814" t="s">
        <v>17</v>
      </c>
      <c r="C7814" t="s">
        <v>411</v>
      </c>
      <c r="D7814" t="s">
        <v>18</v>
      </c>
      <c r="E7814" t="s">
        <v>29</v>
      </c>
      <c r="F7814" s="1">
        <v>0.33333333333333331</v>
      </c>
      <c r="G7814" t="s">
        <v>13949</v>
      </c>
      <c r="H7814" t="s">
        <v>8386</v>
      </c>
      <c r="I7814">
        <v>120</v>
      </c>
      <c r="J7814">
        <v>8</v>
      </c>
      <c r="K7814" s="4">
        <v>100000000000</v>
      </c>
      <c r="L7814" t="s">
        <v>13990</v>
      </c>
      <c r="M7814" t="s">
        <v>24</v>
      </c>
      <c r="N7814" t="s">
        <v>12374</v>
      </c>
      <c r="O7814" t="s">
        <v>66</v>
      </c>
      <c r="P7814" t="s">
        <v>20</v>
      </c>
      <c r="Q7814" t="s">
        <v>8387</v>
      </c>
    </row>
    <row r="7815" spans="1:17" x14ac:dyDescent="0.25">
      <c r="A7815" t="s">
        <v>13989</v>
      </c>
      <c r="B7815" t="s">
        <v>17</v>
      </c>
      <c r="C7815" t="s">
        <v>413</v>
      </c>
      <c r="D7815" t="s">
        <v>18</v>
      </c>
      <c r="E7815" t="s">
        <v>29</v>
      </c>
      <c r="F7815" s="1">
        <v>0.375</v>
      </c>
      <c r="G7815" t="s">
        <v>13991</v>
      </c>
      <c r="H7815" t="s">
        <v>8386</v>
      </c>
      <c r="I7815">
        <v>120</v>
      </c>
      <c r="J7815">
        <v>8</v>
      </c>
      <c r="K7815" s="4">
        <v>1.1000000111110099E+24</v>
      </c>
      <c r="L7815" t="s">
        <v>13990</v>
      </c>
      <c r="M7815" t="s">
        <v>24</v>
      </c>
      <c r="N7815" t="s">
        <v>12374</v>
      </c>
      <c r="O7815" t="s">
        <v>66</v>
      </c>
      <c r="P7815" t="s">
        <v>20</v>
      </c>
      <c r="Q7815" t="s">
        <v>8387</v>
      </c>
    </row>
    <row r="7816" spans="1:17" x14ac:dyDescent="0.25">
      <c r="A7816" t="s">
        <v>13989</v>
      </c>
      <c r="B7816" t="s">
        <v>28</v>
      </c>
      <c r="C7816">
        <v>1</v>
      </c>
      <c r="D7816" t="s">
        <v>18</v>
      </c>
      <c r="E7816" t="s">
        <v>42</v>
      </c>
      <c r="F7816" s="1">
        <v>0.54166666666666663</v>
      </c>
      <c r="G7816" t="s">
        <v>9198</v>
      </c>
      <c r="H7816" t="s">
        <v>8386</v>
      </c>
      <c r="I7816">
        <v>120</v>
      </c>
      <c r="J7816">
        <v>8</v>
      </c>
      <c r="K7816" s="4">
        <v>1.1000000111111101E+24</v>
      </c>
      <c r="L7816" t="s">
        <v>13990</v>
      </c>
      <c r="M7816" t="s">
        <v>24</v>
      </c>
      <c r="N7816" t="s">
        <v>12374</v>
      </c>
      <c r="O7816" t="s">
        <v>66</v>
      </c>
      <c r="P7816" t="s">
        <v>20</v>
      </c>
      <c r="Q7816" t="s">
        <v>8388</v>
      </c>
    </row>
    <row r="7817" spans="1:17" x14ac:dyDescent="0.25">
      <c r="A7817" t="s">
        <v>13992</v>
      </c>
      <c r="B7817" t="s">
        <v>405</v>
      </c>
      <c r="C7817">
        <v>1</v>
      </c>
      <c r="D7817" t="s">
        <v>18</v>
      </c>
      <c r="E7817" t="s">
        <v>29</v>
      </c>
      <c r="F7817" s="1">
        <v>0.45833333333333331</v>
      </c>
      <c r="G7817" t="s">
        <v>13993</v>
      </c>
      <c r="H7817" t="s">
        <v>8358</v>
      </c>
      <c r="I7817">
        <v>120</v>
      </c>
      <c r="J7817">
        <v>8</v>
      </c>
      <c r="K7817" s="4">
        <v>1.1111010001111099E+44</v>
      </c>
      <c r="L7817" t="s">
        <v>38</v>
      </c>
      <c r="M7817" t="s">
        <v>24</v>
      </c>
      <c r="N7817" t="s">
        <v>12374</v>
      </c>
      <c r="O7817" t="s">
        <v>25</v>
      </c>
      <c r="P7817" t="s">
        <v>395</v>
      </c>
      <c r="Q7817" t="s">
        <v>8389</v>
      </c>
    </row>
    <row r="7818" spans="1:17" x14ac:dyDescent="0.25">
      <c r="A7818" t="s">
        <v>13992</v>
      </c>
      <c r="B7818" t="s">
        <v>17</v>
      </c>
      <c r="C7818">
        <v>1</v>
      </c>
      <c r="D7818" t="s">
        <v>18</v>
      </c>
      <c r="E7818" t="s">
        <v>19</v>
      </c>
      <c r="F7818" s="1">
        <v>0.5</v>
      </c>
      <c r="G7818" t="s">
        <v>9160</v>
      </c>
      <c r="H7818" t="s">
        <v>8358</v>
      </c>
      <c r="I7818">
        <v>60</v>
      </c>
      <c r="J7818">
        <v>8</v>
      </c>
      <c r="K7818" s="4">
        <v>1.1111010001111099E+44</v>
      </c>
      <c r="L7818" t="s">
        <v>13994</v>
      </c>
      <c r="M7818" t="s">
        <v>24</v>
      </c>
      <c r="N7818" t="s">
        <v>12374</v>
      </c>
      <c r="O7818" t="s">
        <v>25</v>
      </c>
      <c r="P7818" t="s">
        <v>20</v>
      </c>
      <c r="Q7818" t="s">
        <v>8390</v>
      </c>
    </row>
    <row r="7819" spans="1:17" x14ac:dyDescent="0.25">
      <c r="A7819" t="s">
        <v>13995</v>
      </c>
      <c r="B7819" t="s">
        <v>17</v>
      </c>
      <c r="C7819">
        <v>1</v>
      </c>
      <c r="D7819" t="s">
        <v>18</v>
      </c>
      <c r="E7819" t="s">
        <v>19</v>
      </c>
      <c r="F7819" s="1">
        <v>0.45833333333333331</v>
      </c>
      <c r="G7819" t="s">
        <v>9198</v>
      </c>
      <c r="H7819" t="s">
        <v>8326</v>
      </c>
      <c r="I7819">
        <v>60</v>
      </c>
      <c r="J7819">
        <v>9</v>
      </c>
      <c r="K7819" s="4">
        <v>1.1109999999999999E+44</v>
      </c>
      <c r="L7819" t="s">
        <v>13964</v>
      </c>
      <c r="M7819" t="s">
        <v>24</v>
      </c>
      <c r="N7819" t="s">
        <v>12374</v>
      </c>
      <c r="O7819" t="s">
        <v>331</v>
      </c>
      <c r="P7819" t="s">
        <v>20</v>
      </c>
      <c r="Q7819" t="s">
        <v>8391</v>
      </c>
    </row>
    <row r="7820" spans="1:17" x14ac:dyDescent="0.25">
      <c r="A7820" t="s">
        <v>13996</v>
      </c>
      <c r="B7820" t="s">
        <v>17</v>
      </c>
      <c r="C7820">
        <v>1</v>
      </c>
      <c r="D7820" t="s">
        <v>18</v>
      </c>
      <c r="E7820" t="s">
        <v>19</v>
      </c>
      <c r="F7820" s="1">
        <v>0.41666666666666669</v>
      </c>
      <c r="G7820" t="s">
        <v>9160</v>
      </c>
      <c r="H7820" t="s">
        <v>13972</v>
      </c>
      <c r="I7820">
        <v>60</v>
      </c>
      <c r="J7820">
        <v>8</v>
      </c>
      <c r="K7820" s="4">
        <v>1.1111010001111099E+44</v>
      </c>
      <c r="L7820" t="s">
        <v>13997</v>
      </c>
      <c r="M7820" t="s">
        <v>24</v>
      </c>
      <c r="N7820" t="s">
        <v>12374</v>
      </c>
      <c r="O7820" t="s">
        <v>25</v>
      </c>
      <c r="P7820" t="s">
        <v>20</v>
      </c>
      <c r="Q7820" t="s">
        <v>8392</v>
      </c>
    </row>
    <row r="7821" spans="1:17" x14ac:dyDescent="0.25">
      <c r="A7821" t="s">
        <v>13996</v>
      </c>
      <c r="B7821" t="s">
        <v>179</v>
      </c>
      <c r="C7821">
        <v>1</v>
      </c>
      <c r="D7821" t="s">
        <v>18</v>
      </c>
      <c r="E7821" t="s">
        <v>42</v>
      </c>
      <c r="F7821" s="1">
        <v>0.5</v>
      </c>
      <c r="G7821" t="s">
        <v>9210</v>
      </c>
      <c r="H7821" t="s">
        <v>13972</v>
      </c>
      <c r="I7821">
        <v>120</v>
      </c>
      <c r="J7821">
        <v>8</v>
      </c>
      <c r="K7821" s="4">
        <v>1.1111110001111099E+44</v>
      </c>
      <c r="L7821" t="s">
        <v>13997</v>
      </c>
      <c r="M7821" t="s">
        <v>24</v>
      </c>
      <c r="N7821" t="s">
        <v>12374</v>
      </c>
      <c r="O7821" t="s">
        <v>25</v>
      </c>
      <c r="P7821" t="s">
        <v>180</v>
      </c>
      <c r="Q7821" t="s">
        <v>8393</v>
      </c>
    </row>
    <row r="7822" spans="1:17" x14ac:dyDescent="0.25">
      <c r="A7822" t="s">
        <v>13998</v>
      </c>
      <c r="B7822" t="s">
        <v>405</v>
      </c>
      <c r="C7822">
        <v>1</v>
      </c>
      <c r="D7822" t="s">
        <v>18</v>
      </c>
      <c r="E7822" t="s">
        <v>19</v>
      </c>
      <c r="F7822" s="1">
        <v>0.58333333333333337</v>
      </c>
      <c r="G7822" t="s">
        <v>13999</v>
      </c>
      <c r="H7822" t="s">
        <v>13972</v>
      </c>
      <c r="I7822">
        <v>120</v>
      </c>
      <c r="J7822">
        <v>7</v>
      </c>
      <c r="K7822" s="4">
        <v>1.1000000111111101E+24</v>
      </c>
      <c r="L7822" t="s">
        <v>14000</v>
      </c>
      <c r="M7822" t="s">
        <v>24</v>
      </c>
      <c r="N7822" t="s">
        <v>12374</v>
      </c>
      <c r="O7822" t="s">
        <v>66</v>
      </c>
      <c r="P7822" t="s">
        <v>395</v>
      </c>
      <c r="Q7822" t="s">
        <v>8394</v>
      </c>
    </row>
    <row r="7823" spans="1:17" x14ac:dyDescent="0.25">
      <c r="A7823" t="s">
        <v>13998</v>
      </c>
      <c r="B7823" t="s">
        <v>418</v>
      </c>
      <c r="C7823">
        <v>1</v>
      </c>
      <c r="D7823" t="s">
        <v>18</v>
      </c>
      <c r="E7823" t="s">
        <v>37</v>
      </c>
      <c r="F7823" s="1">
        <v>0.54166666666666663</v>
      </c>
      <c r="G7823" t="s">
        <v>14001</v>
      </c>
      <c r="H7823" t="s">
        <v>13972</v>
      </c>
      <c r="I7823">
        <v>60</v>
      </c>
      <c r="J7823">
        <v>7</v>
      </c>
      <c r="K7823" s="4">
        <v>1.00000001111111E+24</v>
      </c>
      <c r="L7823" t="s">
        <v>14000</v>
      </c>
      <c r="M7823" t="s">
        <v>24</v>
      </c>
      <c r="N7823" t="s">
        <v>12374</v>
      </c>
      <c r="O7823" t="s">
        <v>66</v>
      </c>
      <c r="P7823" t="s">
        <v>395</v>
      </c>
      <c r="Q7823" t="s">
        <v>8395</v>
      </c>
    </row>
    <row r="7824" spans="1:17" x14ac:dyDescent="0.25">
      <c r="A7824" t="s">
        <v>14002</v>
      </c>
      <c r="B7824" t="s">
        <v>405</v>
      </c>
      <c r="C7824">
        <v>1</v>
      </c>
      <c r="D7824" t="s">
        <v>18</v>
      </c>
      <c r="E7824" t="s">
        <v>42</v>
      </c>
      <c r="F7824" s="1">
        <v>0.625</v>
      </c>
      <c r="G7824" t="s">
        <v>13962</v>
      </c>
      <c r="H7824" t="s">
        <v>14003</v>
      </c>
      <c r="I7824">
        <v>120</v>
      </c>
      <c r="J7824">
        <v>7</v>
      </c>
      <c r="K7824" s="4">
        <v>1.1000000111111101E+24</v>
      </c>
      <c r="L7824" t="s">
        <v>14004</v>
      </c>
      <c r="M7824" t="s">
        <v>24</v>
      </c>
      <c r="N7824" t="s">
        <v>12374</v>
      </c>
      <c r="O7824" t="s">
        <v>66</v>
      </c>
      <c r="P7824" t="s">
        <v>395</v>
      </c>
      <c r="Q7824" t="s">
        <v>8397</v>
      </c>
    </row>
    <row r="7825" spans="1:17" x14ac:dyDescent="0.25">
      <c r="A7825" t="s">
        <v>14002</v>
      </c>
      <c r="B7825" t="s">
        <v>17</v>
      </c>
      <c r="C7825">
        <v>1</v>
      </c>
      <c r="D7825" t="s">
        <v>18</v>
      </c>
      <c r="E7825" t="s">
        <v>19</v>
      </c>
      <c r="F7825" s="1">
        <v>0.41666666666666669</v>
      </c>
      <c r="G7825" t="s">
        <v>13962</v>
      </c>
      <c r="H7825" t="s">
        <v>14005</v>
      </c>
      <c r="I7825">
        <v>120</v>
      </c>
      <c r="J7825">
        <v>7</v>
      </c>
      <c r="K7825" s="4">
        <v>1.1000000111111101E+24</v>
      </c>
      <c r="L7825" t="s">
        <v>14004</v>
      </c>
      <c r="M7825" t="s">
        <v>24</v>
      </c>
      <c r="N7825" t="s">
        <v>12374</v>
      </c>
      <c r="O7825" t="s">
        <v>66</v>
      </c>
      <c r="P7825" t="s">
        <v>20</v>
      </c>
      <c r="Q7825" t="s">
        <v>8398</v>
      </c>
    </row>
    <row r="7826" spans="1:17" x14ac:dyDescent="0.25">
      <c r="A7826" t="s">
        <v>14006</v>
      </c>
      <c r="B7826" t="s">
        <v>405</v>
      </c>
      <c r="C7826">
        <v>1</v>
      </c>
      <c r="D7826" t="s">
        <v>18</v>
      </c>
      <c r="E7826" t="s">
        <v>37</v>
      </c>
      <c r="F7826" s="1">
        <v>0.5</v>
      </c>
      <c r="G7826" t="s">
        <v>13962</v>
      </c>
      <c r="H7826" t="s">
        <v>14007</v>
      </c>
      <c r="I7826">
        <v>60</v>
      </c>
      <c r="J7826">
        <v>5</v>
      </c>
      <c r="K7826" s="4">
        <v>1.1000000111111101E+24</v>
      </c>
      <c r="L7826" t="s">
        <v>14008</v>
      </c>
      <c r="M7826" t="s">
        <v>24</v>
      </c>
      <c r="N7826" t="s">
        <v>12374</v>
      </c>
      <c r="O7826" t="s">
        <v>66</v>
      </c>
      <c r="P7826" t="s">
        <v>395</v>
      </c>
      <c r="Q7826" t="s">
        <v>8399</v>
      </c>
    </row>
    <row r="7827" spans="1:17" x14ac:dyDescent="0.25">
      <c r="A7827" t="s">
        <v>14006</v>
      </c>
      <c r="B7827" t="s">
        <v>418</v>
      </c>
      <c r="C7827">
        <v>1</v>
      </c>
      <c r="D7827" t="s">
        <v>18</v>
      </c>
      <c r="E7827" t="s">
        <v>37</v>
      </c>
      <c r="F7827" s="1">
        <v>0.45833333333333331</v>
      </c>
      <c r="G7827" t="s">
        <v>10170</v>
      </c>
      <c r="H7827" t="s">
        <v>14009</v>
      </c>
      <c r="I7827">
        <v>60</v>
      </c>
      <c r="J7827">
        <v>5</v>
      </c>
      <c r="K7827" s="4">
        <v>1.1000000111111101E+24</v>
      </c>
      <c r="L7827" t="s">
        <v>14008</v>
      </c>
      <c r="M7827" t="s">
        <v>24</v>
      </c>
      <c r="N7827" t="s">
        <v>12374</v>
      </c>
      <c r="O7827" t="s">
        <v>66</v>
      </c>
      <c r="P7827" t="s">
        <v>395</v>
      </c>
      <c r="Q7827" t="s">
        <v>8400</v>
      </c>
    </row>
    <row r="7828" spans="1:17" x14ac:dyDescent="0.25">
      <c r="A7828" t="s">
        <v>14006</v>
      </c>
      <c r="B7828" t="s">
        <v>28</v>
      </c>
      <c r="C7828">
        <v>1</v>
      </c>
      <c r="D7828" t="s">
        <v>18</v>
      </c>
      <c r="E7828" t="s">
        <v>19</v>
      </c>
      <c r="F7828" s="1">
        <v>0.58333333333333337</v>
      </c>
      <c r="G7828" t="s">
        <v>13962</v>
      </c>
      <c r="H7828" t="s">
        <v>14005</v>
      </c>
      <c r="I7828">
        <v>120</v>
      </c>
      <c r="J7828">
        <v>5</v>
      </c>
      <c r="K7828" s="4">
        <v>1.1000000111111101E+24</v>
      </c>
      <c r="L7828" t="s">
        <v>14008</v>
      </c>
      <c r="M7828" t="s">
        <v>24</v>
      </c>
      <c r="N7828" t="s">
        <v>12374</v>
      </c>
      <c r="O7828" t="s">
        <v>66</v>
      </c>
      <c r="P7828" t="s">
        <v>20</v>
      </c>
      <c r="Q7828" t="s">
        <v>8401</v>
      </c>
    </row>
    <row r="7829" spans="1:17" x14ac:dyDescent="0.25">
      <c r="A7829" t="s">
        <v>14010</v>
      </c>
      <c r="B7829" t="s">
        <v>2423</v>
      </c>
      <c r="C7829">
        <v>1</v>
      </c>
      <c r="D7829" t="s">
        <v>18</v>
      </c>
      <c r="E7829" t="s">
        <v>42</v>
      </c>
      <c r="F7829" s="1">
        <v>0.39583333333333331</v>
      </c>
      <c r="G7829" t="s">
        <v>9354</v>
      </c>
      <c r="H7829" t="s">
        <v>14011</v>
      </c>
      <c r="I7829">
        <v>150</v>
      </c>
      <c r="J7829">
        <v>47</v>
      </c>
      <c r="K7829" s="4">
        <v>9.9999999999999999E+45</v>
      </c>
      <c r="L7829" t="s">
        <v>38</v>
      </c>
      <c r="M7829" t="s">
        <v>24</v>
      </c>
      <c r="N7829" t="s">
        <v>10549</v>
      </c>
      <c r="O7829" t="s">
        <v>2044</v>
      </c>
      <c r="P7829" t="s">
        <v>2424</v>
      </c>
      <c r="Q7829" t="s">
        <v>8402</v>
      </c>
    </row>
    <row r="7830" spans="1:17" x14ac:dyDescent="0.25">
      <c r="A7830" t="s">
        <v>14010</v>
      </c>
      <c r="B7830" t="s">
        <v>17</v>
      </c>
      <c r="C7830">
        <v>1</v>
      </c>
      <c r="D7830" t="s">
        <v>18</v>
      </c>
      <c r="E7830" t="s">
        <v>33</v>
      </c>
      <c r="F7830" s="1">
        <v>0.41666666666666669</v>
      </c>
      <c r="G7830" t="s">
        <v>10738</v>
      </c>
      <c r="H7830" t="s">
        <v>14012</v>
      </c>
      <c r="I7830">
        <v>180</v>
      </c>
      <c r="J7830">
        <v>47</v>
      </c>
      <c r="K7830" s="4">
        <v>1.1110999999999999E+51</v>
      </c>
      <c r="L7830" t="s">
        <v>38</v>
      </c>
      <c r="M7830" t="s">
        <v>24</v>
      </c>
      <c r="N7830" t="s">
        <v>10549</v>
      </c>
      <c r="O7830" t="s">
        <v>2044</v>
      </c>
      <c r="P7830" t="s">
        <v>20</v>
      </c>
      <c r="Q7830" t="s">
        <v>8403</v>
      </c>
    </row>
    <row r="7831" spans="1:17" x14ac:dyDescent="0.25">
      <c r="A7831" t="s">
        <v>14010</v>
      </c>
      <c r="B7831" t="s">
        <v>28</v>
      </c>
      <c r="C7831">
        <v>1</v>
      </c>
      <c r="D7831" t="s">
        <v>18</v>
      </c>
      <c r="E7831" t="s">
        <v>37</v>
      </c>
      <c r="F7831" s="1">
        <v>0.41666666666666669</v>
      </c>
      <c r="G7831" t="s">
        <v>10738</v>
      </c>
      <c r="H7831" t="s">
        <v>14013</v>
      </c>
      <c r="I7831">
        <v>180</v>
      </c>
      <c r="J7831">
        <v>47</v>
      </c>
      <c r="K7831" s="4">
        <v>1.1110999999999999E+51</v>
      </c>
      <c r="L7831" t="s">
        <v>38</v>
      </c>
      <c r="M7831" t="s">
        <v>24</v>
      </c>
      <c r="N7831" t="s">
        <v>10549</v>
      </c>
      <c r="O7831" t="s">
        <v>2044</v>
      </c>
      <c r="P7831" t="s">
        <v>20</v>
      </c>
      <c r="Q7831" t="s">
        <v>8404</v>
      </c>
    </row>
    <row r="7832" spans="1:17" x14ac:dyDescent="0.25">
      <c r="A7832" t="s">
        <v>14010</v>
      </c>
      <c r="B7832" t="s">
        <v>36</v>
      </c>
      <c r="C7832">
        <v>1</v>
      </c>
      <c r="D7832" t="s">
        <v>18</v>
      </c>
      <c r="E7832" t="s">
        <v>33</v>
      </c>
      <c r="F7832" s="1">
        <v>0.54166666666666663</v>
      </c>
      <c r="G7832" t="s">
        <v>10769</v>
      </c>
      <c r="H7832" t="s">
        <v>2347</v>
      </c>
      <c r="I7832">
        <v>60</v>
      </c>
      <c r="J7832">
        <v>13</v>
      </c>
      <c r="K7832" s="4">
        <v>9.9999999999999999E+50</v>
      </c>
      <c r="L7832" t="s">
        <v>14014</v>
      </c>
      <c r="M7832" t="s">
        <v>24</v>
      </c>
      <c r="N7832" t="s">
        <v>10549</v>
      </c>
      <c r="O7832" t="s">
        <v>2044</v>
      </c>
      <c r="P7832" t="s">
        <v>45</v>
      </c>
      <c r="Q7832" t="s">
        <v>8405</v>
      </c>
    </row>
    <row r="7833" spans="1:17" x14ac:dyDescent="0.25">
      <c r="A7833" t="s">
        <v>14010</v>
      </c>
      <c r="B7833" t="s">
        <v>36</v>
      </c>
      <c r="C7833">
        <v>2</v>
      </c>
      <c r="D7833" t="s">
        <v>18</v>
      </c>
      <c r="E7833" t="s">
        <v>33</v>
      </c>
      <c r="F7833" s="1">
        <v>0.54166666666666663</v>
      </c>
      <c r="G7833" t="s">
        <v>10738</v>
      </c>
      <c r="H7833" t="s">
        <v>6568</v>
      </c>
      <c r="I7833">
        <v>60</v>
      </c>
      <c r="J7833">
        <v>26</v>
      </c>
      <c r="K7833" s="4">
        <v>9.9999999999999999E+50</v>
      </c>
      <c r="L7833" t="s">
        <v>14014</v>
      </c>
      <c r="M7833" t="s">
        <v>24</v>
      </c>
      <c r="N7833" t="s">
        <v>10549</v>
      </c>
      <c r="O7833" t="s">
        <v>2044</v>
      </c>
      <c r="P7833" t="s">
        <v>45</v>
      </c>
      <c r="Q7833" t="s">
        <v>8406</v>
      </c>
    </row>
    <row r="7834" spans="1:17" x14ac:dyDescent="0.25">
      <c r="A7834" t="s">
        <v>14010</v>
      </c>
      <c r="B7834" t="s">
        <v>41</v>
      </c>
      <c r="C7834">
        <v>1</v>
      </c>
      <c r="D7834" t="s">
        <v>18</v>
      </c>
      <c r="E7834" t="s">
        <v>37</v>
      </c>
      <c r="F7834" s="1">
        <v>0.54166666666666663</v>
      </c>
      <c r="G7834" t="s">
        <v>10771</v>
      </c>
      <c r="H7834" t="s">
        <v>14015</v>
      </c>
      <c r="I7834">
        <v>60</v>
      </c>
      <c r="J7834">
        <v>14</v>
      </c>
      <c r="K7834" s="4">
        <v>1.0000000000000001E+50</v>
      </c>
      <c r="L7834" t="s">
        <v>14014</v>
      </c>
      <c r="M7834" t="s">
        <v>24</v>
      </c>
      <c r="N7834" t="s">
        <v>10549</v>
      </c>
      <c r="O7834" t="s">
        <v>2044</v>
      </c>
      <c r="P7834" t="s">
        <v>45</v>
      </c>
      <c r="Q7834" t="s">
        <v>8407</v>
      </c>
    </row>
    <row r="7835" spans="1:17" x14ac:dyDescent="0.25">
      <c r="A7835" t="s">
        <v>14010</v>
      </c>
      <c r="B7835" t="s">
        <v>41</v>
      </c>
      <c r="C7835">
        <v>2</v>
      </c>
      <c r="D7835" t="s">
        <v>18</v>
      </c>
      <c r="E7835" t="s">
        <v>37</v>
      </c>
      <c r="F7835" s="1">
        <v>0.54166666666666663</v>
      </c>
      <c r="G7835" t="s">
        <v>10738</v>
      </c>
      <c r="H7835" t="s">
        <v>6568</v>
      </c>
      <c r="I7835">
        <v>60</v>
      </c>
      <c r="J7835">
        <v>32</v>
      </c>
      <c r="K7835" s="4">
        <v>1.0000000000000001E+50</v>
      </c>
      <c r="L7835" t="s">
        <v>14014</v>
      </c>
      <c r="M7835" t="s">
        <v>24</v>
      </c>
      <c r="N7835" t="s">
        <v>10549</v>
      </c>
      <c r="O7835" t="s">
        <v>2044</v>
      </c>
      <c r="P7835" t="s">
        <v>45</v>
      </c>
      <c r="Q7835" t="s">
        <v>8408</v>
      </c>
    </row>
    <row r="7836" spans="1:17" x14ac:dyDescent="0.25">
      <c r="A7836" t="s">
        <v>14010</v>
      </c>
      <c r="B7836" t="s">
        <v>2319</v>
      </c>
      <c r="C7836">
        <v>1</v>
      </c>
      <c r="D7836" t="s">
        <v>18</v>
      </c>
      <c r="E7836" t="s">
        <v>33</v>
      </c>
      <c r="F7836" s="1">
        <v>0.54166666666666663</v>
      </c>
      <c r="G7836" t="s">
        <v>10769</v>
      </c>
      <c r="H7836" t="s">
        <v>14016</v>
      </c>
      <c r="I7836">
        <v>60</v>
      </c>
      <c r="J7836">
        <v>15</v>
      </c>
      <c r="K7836" s="4">
        <v>1E+48</v>
      </c>
      <c r="L7836" t="s">
        <v>14014</v>
      </c>
      <c r="M7836" t="s">
        <v>24</v>
      </c>
      <c r="N7836" t="s">
        <v>10549</v>
      </c>
      <c r="O7836" t="s">
        <v>2044</v>
      </c>
      <c r="P7836" t="s">
        <v>45</v>
      </c>
      <c r="Q7836" t="s">
        <v>8409</v>
      </c>
    </row>
    <row r="7837" spans="1:17" x14ac:dyDescent="0.25">
      <c r="A7837" t="s">
        <v>14010</v>
      </c>
      <c r="B7837" t="s">
        <v>2319</v>
      </c>
      <c r="C7837">
        <v>2</v>
      </c>
      <c r="D7837" t="s">
        <v>18</v>
      </c>
      <c r="E7837" t="s">
        <v>33</v>
      </c>
      <c r="F7837" s="1">
        <v>0.54166666666666663</v>
      </c>
      <c r="G7837" t="s">
        <v>10738</v>
      </c>
      <c r="H7837" t="s">
        <v>6568</v>
      </c>
      <c r="I7837">
        <v>60</v>
      </c>
      <c r="J7837">
        <v>31</v>
      </c>
      <c r="K7837" s="4">
        <v>1E+48</v>
      </c>
      <c r="L7837" t="s">
        <v>14014</v>
      </c>
      <c r="M7837" t="s">
        <v>24</v>
      </c>
      <c r="N7837" t="s">
        <v>10549</v>
      </c>
      <c r="O7837" t="s">
        <v>2044</v>
      </c>
      <c r="P7837" t="s">
        <v>45</v>
      </c>
      <c r="Q7837" t="s">
        <v>8410</v>
      </c>
    </row>
    <row r="7838" spans="1:17" x14ac:dyDescent="0.25">
      <c r="A7838" t="s">
        <v>14010</v>
      </c>
      <c r="B7838" t="s">
        <v>2255</v>
      </c>
      <c r="C7838">
        <v>1</v>
      </c>
      <c r="D7838" t="s">
        <v>18</v>
      </c>
      <c r="E7838" t="s">
        <v>33</v>
      </c>
      <c r="F7838" s="1">
        <v>0.54166666666666663</v>
      </c>
      <c r="G7838" t="s">
        <v>10769</v>
      </c>
      <c r="H7838" t="s">
        <v>14017</v>
      </c>
      <c r="I7838">
        <v>60</v>
      </c>
      <c r="J7838">
        <v>15</v>
      </c>
      <c r="K7838" s="4">
        <v>1E+47</v>
      </c>
      <c r="L7838" t="s">
        <v>14014</v>
      </c>
      <c r="M7838" t="s">
        <v>24</v>
      </c>
      <c r="N7838" t="s">
        <v>10549</v>
      </c>
      <c r="O7838" t="s">
        <v>2044</v>
      </c>
      <c r="P7838" t="s">
        <v>45</v>
      </c>
      <c r="Q7838" t="s">
        <v>8411</v>
      </c>
    </row>
    <row r="7839" spans="1:17" x14ac:dyDescent="0.25">
      <c r="A7839" t="s">
        <v>14010</v>
      </c>
      <c r="B7839" t="s">
        <v>2255</v>
      </c>
      <c r="C7839">
        <v>2</v>
      </c>
      <c r="D7839" t="s">
        <v>18</v>
      </c>
      <c r="E7839" t="s">
        <v>33</v>
      </c>
      <c r="F7839" s="1">
        <v>0.54166666666666663</v>
      </c>
      <c r="G7839" t="s">
        <v>10738</v>
      </c>
      <c r="H7839" t="s">
        <v>6568</v>
      </c>
      <c r="I7839">
        <v>60</v>
      </c>
      <c r="J7839">
        <v>31</v>
      </c>
      <c r="K7839" s="4">
        <v>1E+47</v>
      </c>
      <c r="L7839" t="s">
        <v>14014</v>
      </c>
      <c r="M7839" t="s">
        <v>24</v>
      </c>
      <c r="N7839" t="s">
        <v>10549</v>
      </c>
      <c r="O7839" t="s">
        <v>2044</v>
      </c>
      <c r="P7839" t="s">
        <v>45</v>
      </c>
      <c r="Q7839" t="s">
        <v>8412</v>
      </c>
    </row>
    <row r="7840" spans="1:17" x14ac:dyDescent="0.25">
      <c r="A7840" t="s">
        <v>14018</v>
      </c>
      <c r="B7840" t="s">
        <v>17</v>
      </c>
      <c r="C7840">
        <v>1</v>
      </c>
      <c r="D7840" t="s">
        <v>18</v>
      </c>
      <c r="E7840" t="s">
        <v>33</v>
      </c>
      <c r="F7840" s="1">
        <v>0.45833333333333331</v>
      </c>
      <c r="G7840" t="s">
        <v>9138</v>
      </c>
      <c r="H7840" t="s">
        <v>14019</v>
      </c>
      <c r="I7840">
        <v>60</v>
      </c>
      <c r="J7840">
        <v>294</v>
      </c>
      <c r="K7840" s="4">
        <v>1.1111110001111099E+44</v>
      </c>
      <c r="L7840" t="s">
        <v>14014</v>
      </c>
      <c r="M7840" t="s">
        <v>24</v>
      </c>
      <c r="N7840" t="s">
        <v>10549</v>
      </c>
      <c r="O7840" t="s">
        <v>25</v>
      </c>
      <c r="P7840" t="s">
        <v>20</v>
      </c>
      <c r="Q7840" t="s">
        <v>8413</v>
      </c>
    </row>
    <row r="7841" spans="1:17" x14ac:dyDescent="0.25">
      <c r="A7841" t="s">
        <v>14018</v>
      </c>
      <c r="B7841" t="s">
        <v>17</v>
      </c>
      <c r="C7841">
        <v>2</v>
      </c>
      <c r="D7841" t="s">
        <v>18</v>
      </c>
      <c r="E7841" t="s">
        <v>33</v>
      </c>
      <c r="F7841" s="1">
        <v>0.625</v>
      </c>
      <c r="G7841" t="s">
        <v>9134</v>
      </c>
      <c r="H7841" t="s">
        <v>14019</v>
      </c>
      <c r="I7841">
        <v>60</v>
      </c>
      <c r="J7841">
        <v>298</v>
      </c>
      <c r="K7841" s="4">
        <v>1.1111110001111099E+44</v>
      </c>
      <c r="L7841" t="s">
        <v>14014</v>
      </c>
      <c r="M7841" t="s">
        <v>24</v>
      </c>
      <c r="N7841" t="s">
        <v>10549</v>
      </c>
      <c r="O7841" t="s">
        <v>25</v>
      </c>
      <c r="P7841" t="s">
        <v>20</v>
      </c>
      <c r="Q7841" t="s">
        <v>8414</v>
      </c>
    </row>
    <row r="7842" spans="1:17" x14ac:dyDescent="0.25">
      <c r="A7842" t="s">
        <v>14018</v>
      </c>
      <c r="B7842" t="s">
        <v>28</v>
      </c>
      <c r="C7842">
        <v>1</v>
      </c>
      <c r="D7842" t="s">
        <v>18</v>
      </c>
      <c r="E7842" t="s">
        <v>42</v>
      </c>
      <c r="F7842" s="1">
        <v>0.375</v>
      </c>
      <c r="G7842" t="s">
        <v>9134</v>
      </c>
      <c r="H7842" t="s">
        <v>14020</v>
      </c>
      <c r="I7842">
        <v>60</v>
      </c>
      <c r="J7842">
        <v>247</v>
      </c>
      <c r="K7842" s="4">
        <v>1.1111110001111099E+44</v>
      </c>
      <c r="L7842" t="s">
        <v>14014</v>
      </c>
      <c r="M7842" t="s">
        <v>24</v>
      </c>
      <c r="N7842" t="s">
        <v>10549</v>
      </c>
      <c r="O7842" t="s">
        <v>25</v>
      </c>
      <c r="P7842" t="s">
        <v>20</v>
      </c>
      <c r="Q7842" t="s">
        <v>8415</v>
      </c>
    </row>
    <row r="7843" spans="1:17" x14ac:dyDescent="0.25">
      <c r="A7843" t="s">
        <v>14018</v>
      </c>
      <c r="B7843" t="s">
        <v>28</v>
      </c>
      <c r="C7843">
        <v>2</v>
      </c>
      <c r="D7843" t="s">
        <v>18</v>
      </c>
      <c r="E7843" t="s">
        <v>42</v>
      </c>
      <c r="F7843" s="1">
        <v>0.5</v>
      </c>
      <c r="G7843" t="s">
        <v>9138</v>
      </c>
      <c r="H7843" t="s">
        <v>14020</v>
      </c>
      <c r="I7843">
        <v>60</v>
      </c>
      <c r="J7843">
        <v>345</v>
      </c>
      <c r="K7843" s="4">
        <v>1.1111110001111099E+44</v>
      </c>
      <c r="L7843" t="s">
        <v>14014</v>
      </c>
      <c r="M7843" t="s">
        <v>24</v>
      </c>
      <c r="N7843" t="s">
        <v>10549</v>
      </c>
      <c r="O7843" t="s">
        <v>25</v>
      </c>
      <c r="P7843" t="s">
        <v>20</v>
      </c>
      <c r="Q7843" t="s">
        <v>8416</v>
      </c>
    </row>
    <row r="7844" spans="1:17" x14ac:dyDescent="0.25">
      <c r="A7844" t="s">
        <v>14018</v>
      </c>
      <c r="B7844" t="s">
        <v>32</v>
      </c>
      <c r="C7844">
        <v>1</v>
      </c>
      <c r="D7844" t="s">
        <v>18</v>
      </c>
      <c r="E7844" t="s">
        <v>37</v>
      </c>
      <c r="F7844" s="1">
        <v>0.41666666666666669</v>
      </c>
      <c r="G7844" t="s">
        <v>9134</v>
      </c>
      <c r="H7844" t="s">
        <v>14021</v>
      </c>
      <c r="I7844">
        <v>60</v>
      </c>
      <c r="J7844">
        <v>304</v>
      </c>
      <c r="K7844" s="4">
        <v>1.1110110001111001E+44</v>
      </c>
      <c r="L7844" t="s">
        <v>14014</v>
      </c>
      <c r="M7844" t="s">
        <v>24</v>
      </c>
      <c r="N7844" t="s">
        <v>10549</v>
      </c>
      <c r="O7844" t="s">
        <v>25</v>
      </c>
      <c r="P7844" t="s">
        <v>20</v>
      </c>
      <c r="Q7844" t="s">
        <v>8417</v>
      </c>
    </row>
    <row r="7845" spans="1:17" x14ac:dyDescent="0.25">
      <c r="A7845" t="s">
        <v>14018</v>
      </c>
      <c r="B7845" t="s">
        <v>32</v>
      </c>
      <c r="C7845">
        <v>2</v>
      </c>
      <c r="D7845" t="s">
        <v>18</v>
      </c>
      <c r="E7845" t="s">
        <v>37</v>
      </c>
      <c r="F7845" s="1">
        <v>0.45833333333333331</v>
      </c>
      <c r="G7845" t="s">
        <v>9134</v>
      </c>
      <c r="H7845" t="s">
        <v>14021</v>
      </c>
      <c r="I7845">
        <v>60</v>
      </c>
      <c r="J7845">
        <v>288</v>
      </c>
      <c r="K7845" s="4">
        <v>1.1110110001111001E+44</v>
      </c>
      <c r="L7845" t="s">
        <v>14014</v>
      </c>
      <c r="M7845" t="s">
        <v>24</v>
      </c>
      <c r="N7845" t="s">
        <v>10549</v>
      </c>
      <c r="O7845" t="s">
        <v>25</v>
      </c>
      <c r="P7845" t="s">
        <v>20</v>
      </c>
      <c r="Q7845" t="s">
        <v>8418</v>
      </c>
    </row>
    <row r="7846" spans="1:17" x14ac:dyDescent="0.25">
      <c r="A7846" t="s">
        <v>14018</v>
      </c>
      <c r="B7846" t="s">
        <v>36</v>
      </c>
      <c r="C7846">
        <v>1</v>
      </c>
      <c r="D7846" t="s">
        <v>18</v>
      </c>
      <c r="E7846" t="s">
        <v>33</v>
      </c>
      <c r="F7846" s="1">
        <v>0.41666666666666669</v>
      </c>
      <c r="G7846" t="s">
        <v>10738</v>
      </c>
      <c r="H7846" t="s">
        <v>38</v>
      </c>
      <c r="I7846">
        <v>30</v>
      </c>
      <c r="J7846">
        <v>28</v>
      </c>
      <c r="K7846" s="4">
        <v>1E+40</v>
      </c>
      <c r="L7846" t="s">
        <v>14014</v>
      </c>
      <c r="M7846" t="s">
        <v>24</v>
      </c>
      <c r="N7846" t="s">
        <v>10549</v>
      </c>
      <c r="O7846" t="s">
        <v>25</v>
      </c>
      <c r="P7846" t="s">
        <v>39</v>
      </c>
      <c r="Q7846" t="s">
        <v>8419</v>
      </c>
    </row>
    <row r="7847" spans="1:17" x14ac:dyDescent="0.25">
      <c r="A7847" t="s">
        <v>14018</v>
      </c>
      <c r="B7847" t="s">
        <v>36</v>
      </c>
      <c r="C7847">
        <v>2</v>
      </c>
      <c r="D7847" t="s">
        <v>18</v>
      </c>
      <c r="E7847" t="s">
        <v>33</v>
      </c>
      <c r="F7847" s="1">
        <v>0.4375</v>
      </c>
      <c r="G7847" t="s">
        <v>10738</v>
      </c>
      <c r="H7847" t="s">
        <v>38</v>
      </c>
      <c r="I7847">
        <v>30</v>
      </c>
      <c r="J7847">
        <v>33</v>
      </c>
      <c r="K7847" s="4">
        <v>1E+40</v>
      </c>
      <c r="L7847" t="s">
        <v>14014</v>
      </c>
      <c r="M7847" t="s">
        <v>24</v>
      </c>
      <c r="N7847" t="s">
        <v>10549</v>
      </c>
      <c r="O7847" t="s">
        <v>25</v>
      </c>
      <c r="P7847" t="s">
        <v>39</v>
      </c>
      <c r="Q7847" t="s">
        <v>8420</v>
      </c>
    </row>
    <row r="7848" spans="1:17" x14ac:dyDescent="0.25">
      <c r="A7848" t="s">
        <v>14018</v>
      </c>
      <c r="B7848" t="s">
        <v>36</v>
      </c>
      <c r="C7848">
        <v>3</v>
      </c>
      <c r="D7848" t="s">
        <v>18</v>
      </c>
      <c r="E7848" t="s">
        <v>33</v>
      </c>
      <c r="F7848" s="1">
        <v>0.45833333333333331</v>
      </c>
      <c r="G7848" t="s">
        <v>10738</v>
      </c>
      <c r="H7848" t="s">
        <v>38</v>
      </c>
      <c r="I7848">
        <v>30</v>
      </c>
      <c r="J7848">
        <v>11</v>
      </c>
      <c r="K7848" s="4">
        <v>1E+40</v>
      </c>
      <c r="L7848" t="s">
        <v>14014</v>
      </c>
      <c r="M7848" t="s">
        <v>24</v>
      </c>
      <c r="N7848" t="s">
        <v>10549</v>
      </c>
      <c r="O7848" t="s">
        <v>25</v>
      </c>
      <c r="P7848" t="s">
        <v>39</v>
      </c>
      <c r="Q7848" t="s">
        <v>8421</v>
      </c>
    </row>
    <row r="7849" spans="1:17" x14ac:dyDescent="0.25">
      <c r="A7849" t="s">
        <v>14018</v>
      </c>
      <c r="B7849" t="s">
        <v>36</v>
      </c>
      <c r="C7849">
        <v>4</v>
      </c>
      <c r="D7849" t="s">
        <v>18</v>
      </c>
      <c r="E7849" t="s">
        <v>33</v>
      </c>
      <c r="F7849" s="1">
        <v>0.47916666666666669</v>
      </c>
      <c r="G7849" t="s">
        <v>10738</v>
      </c>
      <c r="H7849" t="s">
        <v>38</v>
      </c>
      <c r="I7849">
        <v>30</v>
      </c>
      <c r="J7849">
        <v>18</v>
      </c>
      <c r="K7849" s="4">
        <v>1E+40</v>
      </c>
      <c r="L7849" t="s">
        <v>14014</v>
      </c>
      <c r="M7849" t="s">
        <v>24</v>
      </c>
      <c r="N7849" t="s">
        <v>10549</v>
      </c>
      <c r="O7849" t="s">
        <v>25</v>
      </c>
      <c r="P7849" t="s">
        <v>39</v>
      </c>
      <c r="Q7849" t="s">
        <v>8422</v>
      </c>
    </row>
    <row r="7850" spans="1:17" x14ac:dyDescent="0.25">
      <c r="A7850" t="s">
        <v>14018</v>
      </c>
      <c r="B7850" t="s">
        <v>36</v>
      </c>
      <c r="C7850">
        <v>5</v>
      </c>
      <c r="D7850" t="s">
        <v>18</v>
      </c>
      <c r="E7850" t="s">
        <v>33</v>
      </c>
      <c r="F7850" s="1">
        <v>0.5</v>
      </c>
      <c r="G7850" t="s">
        <v>10738</v>
      </c>
      <c r="H7850" t="s">
        <v>38</v>
      </c>
      <c r="I7850">
        <v>30</v>
      </c>
      <c r="J7850">
        <v>30</v>
      </c>
      <c r="K7850" s="4">
        <v>1E+40</v>
      </c>
      <c r="L7850" t="s">
        <v>14014</v>
      </c>
      <c r="M7850" t="s">
        <v>24</v>
      </c>
      <c r="N7850" t="s">
        <v>10549</v>
      </c>
      <c r="O7850" t="s">
        <v>25</v>
      </c>
      <c r="P7850" t="s">
        <v>39</v>
      </c>
      <c r="Q7850" t="s">
        <v>8423</v>
      </c>
    </row>
    <row r="7851" spans="1:17" x14ac:dyDescent="0.25">
      <c r="A7851" t="s">
        <v>14018</v>
      </c>
      <c r="B7851" t="s">
        <v>36</v>
      </c>
      <c r="C7851">
        <v>6</v>
      </c>
      <c r="D7851" t="s">
        <v>18</v>
      </c>
      <c r="E7851" t="s">
        <v>33</v>
      </c>
      <c r="F7851" s="1">
        <v>0.52083333333333337</v>
      </c>
      <c r="G7851" t="s">
        <v>10738</v>
      </c>
      <c r="H7851" t="s">
        <v>38</v>
      </c>
      <c r="I7851">
        <v>30</v>
      </c>
      <c r="J7851">
        <v>32</v>
      </c>
      <c r="K7851" s="4">
        <v>1E+40</v>
      </c>
      <c r="L7851" t="s">
        <v>14014</v>
      </c>
      <c r="M7851" t="s">
        <v>24</v>
      </c>
      <c r="N7851" t="s">
        <v>10549</v>
      </c>
      <c r="O7851" t="s">
        <v>25</v>
      </c>
      <c r="P7851" t="s">
        <v>39</v>
      </c>
      <c r="Q7851" t="s">
        <v>8424</v>
      </c>
    </row>
    <row r="7852" spans="1:17" x14ac:dyDescent="0.25">
      <c r="A7852" t="s">
        <v>14018</v>
      </c>
      <c r="B7852" t="s">
        <v>36</v>
      </c>
      <c r="C7852">
        <v>7</v>
      </c>
      <c r="D7852" t="s">
        <v>18</v>
      </c>
      <c r="E7852" t="s">
        <v>33</v>
      </c>
      <c r="F7852" s="1">
        <v>0.54166666666666663</v>
      </c>
      <c r="G7852" t="s">
        <v>10738</v>
      </c>
      <c r="H7852" t="s">
        <v>38</v>
      </c>
      <c r="I7852">
        <v>30</v>
      </c>
      <c r="J7852">
        <v>31</v>
      </c>
      <c r="K7852" s="4">
        <v>1E+40</v>
      </c>
      <c r="L7852" t="s">
        <v>14014</v>
      </c>
      <c r="M7852" t="s">
        <v>24</v>
      </c>
      <c r="N7852" t="s">
        <v>10549</v>
      </c>
      <c r="O7852" t="s">
        <v>25</v>
      </c>
      <c r="P7852" t="s">
        <v>39</v>
      </c>
      <c r="Q7852" t="s">
        <v>8425</v>
      </c>
    </row>
    <row r="7853" spans="1:17" x14ac:dyDescent="0.25">
      <c r="A7853" t="s">
        <v>14018</v>
      </c>
      <c r="B7853" t="s">
        <v>36</v>
      </c>
      <c r="C7853">
        <v>8</v>
      </c>
      <c r="D7853" t="s">
        <v>18</v>
      </c>
      <c r="E7853" t="s">
        <v>33</v>
      </c>
      <c r="F7853" s="1">
        <v>0.5625</v>
      </c>
      <c r="G7853" t="s">
        <v>10738</v>
      </c>
      <c r="H7853" t="s">
        <v>38</v>
      </c>
      <c r="I7853">
        <v>30</v>
      </c>
      <c r="J7853">
        <v>31</v>
      </c>
      <c r="K7853" s="4">
        <v>1E+40</v>
      </c>
      <c r="L7853" t="s">
        <v>14014</v>
      </c>
      <c r="M7853" t="s">
        <v>24</v>
      </c>
      <c r="N7853" t="s">
        <v>10549</v>
      </c>
      <c r="O7853" t="s">
        <v>25</v>
      </c>
      <c r="P7853" t="s">
        <v>39</v>
      </c>
      <c r="Q7853" t="s">
        <v>8426</v>
      </c>
    </row>
    <row r="7854" spans="1:17" x14ac:dyDescent="0.25">
      <c r="A7854" t="s">
        <v>14018</v>
      </c>
      <c r="B7854" t="s">
        <v>36</v>
      </c>
      <c r="C7854">
        <v>9</v>
      </c>
      <c r="D7854" t="s">
        <v>18</v>
      </c>
      <c r="E7854" t="s">
        <v>33</v>
      </c>
      <c r="F7854" s="1">
        <v>0.58333333333333337</v>
      </c>
      <c r="G7854" t="s">
        <v>10738</v>
      </c>
      <c r="H7854" t="s">
        <v>38</v>
      </c>
      <c r="I7854">
        <v>30</v>
      </c>
      <c r="J7854">
        <v>30</v>
      </c>
      <c r="K7854" s="4">
        <v>1E+40</v>
      </c>
      <c r="L7854" t="s">
        <v>14014</v>
      </c>
      <c r="M7854" t="s">
        <v>24</v>
      </c>
      <c r="N7854" t="s">
        <v>10549</v>
      </c>
      <c r="O7854" t="s">
        <v>25</v>
      </c>
      <c r="P7854" t="s">
        <v>39</v>
      </c>
      <c r="Q7854" t="s">
        <v>8427</v>
      </c>
    </row>
    <row r="7855" spans="1:17" x14ac:dyDescent="0.25">
      <c r="A7855" t="s">
        <v>14018</v>
      </c>
      <c r="B7855" t="s">
        <v>36</v>
      </c>
      <c r="C7855">
        <v>10</v>
      </c>
      <c r="D7855" t="s">
        <v>18</v>
      </c>
      <c r="E7855" t="s">
        <v>33</v>
      </c>
      <c r="F7855" s="1">
        <v>0.60416666666666663</v>
      </c>
      <c r="G7855" t="s">
        <v>10738</v>
      </c>
      <c r="H7855" t="s">
        <v>38</v>
      </c>
      <c r="I7855">
        <v>30</v>
      </c>
      <c r="J7855">
        <v>29</v>
      </c>
      <c r="K7855" s="4">
        <v>1E+40</v>
      </c>
      <c r="L7855" t="s">
        <v>14014</v>
      </c>
      <c r="M7855" t="s">
        <v>24</v>
      </c>
      <c r="N7855" t="s">
        <v>10549</v>
      </c>
      <c r="O7855" t="s">
        <v>25</v>
      </c>
      <c r="P7855" t="s">
        <v>39</v>
      </c>
      <c r="Q7855" t="s">
        <v>8428</v>
      </c>
    </row>
    <row r="7856" spans="1:17" x14ac:dyDescent="0.25">
      <c r="A7856" t="s">
        <v>14018</v>
      </c>
      <c r="B7856" t="s">
        <v>36</v>
      </c>
      <c r="C7856">
        <v>11</v>
      </c>
      <c r="D7856" t="s">
        <v>18</v>
      </c>
      <c r="E7856" t="s">
        <v>42</v>
      </c>
      <c r="F7856" s="1">
        <v>0.41666666666666669</v>
      </c>
      <c r="G7856" t="s">
        <v>10738</v>
      </c>
      <c r="H7856" t="s">
        <v>38</v>
      </c>
      <c r="I7856">
        <v>30</v>
      </c>
      <c r="J7856">
        <v>27</v>
      </c>
      <c r="K7856" s="4">
        <v>1E+40</v>
      </c>
      <c r="L7856" t="s">
        <v>14014</v>
      </c>
      <c r="M7856" t="s">
        <v>24</v>
      </c>
      <c r="N7856" t="s">
        <v>10549</v>
      </c>
      <c r="O7856" t="s">
        <v>25</v>
      </c>
      <c r="P7856" t="s">
        <v>39</v>
      </c>
      <c r="Q7856" t="s">
        <v>8429</v>
      </c>
    </row>
    <row r="7857" spans="1:17" x14ac:dyDescent="0.25">
      <c r="A7857" t="s">
        <v>14018</v>
      </c>
      <c r="B7857" t="s">
        <v>36</v>
      </c>
      <c r="C7857">
        <v>12</v>
      </c>
      <c r="D7857" t="s">
        <v>18</v>
      </c>
      <c r="E7857" t="s">
        <v>42</v>
      </c>
      <c r="F7857" s="1">
        <v>0.4375</v>
      </c>
      <c r="G7857" t="s">
        <v>10738</v>
      </c>
      <c r="H7857" t="s">
        <v>38</v>
      </c>
      <c r="I7857">
        <v>30</v>
      </c>
      <c r="J7857">
        <v>27</v>
      </c>
      <c r="K7857" s="4">
        <v>1E+40</v>
      </c>
      <c r="L7857" t="s">
        <v>14014</v>
      </c>
      <c r="M7857" t="s">
        <v>24</v>
      </c>
      <c r="N7857" t="s">
        <v>10549</v>
      </c>
      <c r="O7857" t="s">
        <v>25</v>
      </c>
      <c r="P7857" t="s">
        <v>39</v>
      </c>
      <c r="Q7857" t="s">
        <v>8430</v>
      </c>
    </row>
    <row r="7858" spans="1:17" x14ac:dyDescent="0.25">
      <c r="A7858" t="s">
        <v>14018</v>
      </c>
      <c r="B7858" t="s">
        <v>36</v>
      </c>
      <c r="C7858">
        <v>13</v>
      </c>
      <c r="D7858" t="s">
        <v>18</v>
      </c>
      <c r="E7858" t="s">
        <v>42</v>
      </c>
      <c r="F7858" s="1">
        <v>0.45833333333333331</v>
      </c>
      <c r="G7858" t="s">
        <v>10738</v>
      </c>
      <c r="H7858" t="s">
        <v>38</v>
      </c>
      <c r="I7858">
        <v>30</v>
      </c>
      <c r="J7858">
        <v>30</v>
      </c>
      <c r="K7858" s="4">
        <v>1E+40</v>
      </c>
      <c r="L7858" t="s">
        <v>14014</v>
      </c>
      <c r="M7858" t="s">
        <v>24</v>
      </c>
      <c r="N7858" t="s">
        <v>10549</v>
      </c>
      <c r="O7858" t="s">
        <v>25</v>
      </c>
      <c r="P7858" t="s">
        <v>39</v>
      </c>
      <c r="Q7858" t="s">
        <v>8431</v>
      </c>
    </row>
    <row r="7859" spans="1:17" x14ac:dyDescent="0.25">
      <c r="A7859" t="s">
        <v>14018</v>
      </c>
      <c r="B7859" t="s">
        <v>36</v>
      </c>
      <c r="C7859">
        <v>14</v>
      </c>
      <c r="D7859" t="s">
        <v>18</v>
      </c>
      <c r="E7859" t="s">
        <v>42</v>
      </c>
      <c r="F7859" s="1">
        <v>0.47916666666666669</v>
      </c>
      <c r="G7859" t="s">
        <v>10738</v>
      </c>
      <c r="H7859" t="s">
        <v>38</v>
      </c>
      <c r="I7859">
        <v>30</v>
      </c>
      <c r="J7859">
        <v>32</v>
      </c>
      <c r="K7859" s="4">
        <v>1E+40</v>
      </c>
      <c r="L7859" t="s">
        <v>14014</v>
      </c>
      <c r="M7859" t="s">
        <v>24</v>
      </c>
      <c r="N7859" t="s">
        <v>10549</v>
      </c>
      <c r="O7859" t="s">
        <v>25</v>
      </c>
      <c r="P7859" t="s">
        <v>39</v>
      </c>
      <c r="Q7859" t="s">
        <v>8432</v>
      </c>
    </row>
    <row r="7860" spans="1:17" x14ac:dyDescent="0.25">
      <c r="A7860" t="s">
        <v>14018</v>
      </c>
      <c r="B7860" t="s">
        <v>36</v>
      </c>
      <c r="C7860">
        <v>15</v>
      </c>
      <c r="D7860" t="s">
        <v>18</v>
      </c>
      <c r="E7860" t="s">
        <v>42</v>
      </c>
      <c r="F7860" s="1">
        <v>0.5</v>
      </c>
      <c r="G7860" t="s">
        <v>10738</v>
      </c>
      <c r="H7860" t="s">
        <v>38</v>
      </c>
      <c r="I7860">
        <v>30</v>
      </c>
      <c r="J7860">
        <v>24</v>
      </c>
      <c r="K7860" s="4">
        <v>1E+40</v>
      </c>
      <c r="L7860" t="s">
        <v>14014</v>
      </c>
      <c r="M7860" t="s">
        <v>24</v>
      </c>
      <c r="N7860" t="s">
        <v>10549</v>
      </c>
      <c r="O7860" t="s">
        <v>25</v>
      </c>
      <c r="P7860" t="s">
        <v>39</v>
      </c>
      <c r="Q7860" t="s">
        <v>8433</v>
      </c>
    </row>
    <row r="7861" spans="1:17" x14ac:dyDescent="0.25">
      <c r="A7861" t="s">
        <v>14018</v>
      </c>
      <c r="B7861" t="s">
        <v>36</v>
      </c>
      <c r="C7861">
        <v>16</v>
      </c>
      <c r="D7861" t="s">
        <v>18</v>
      </c>
      <c r="E7861" t="s">
        <v>42</v>
      </c>
      <c r="F7861" s="1">
        <v>0.52083333333333337</v>
      </c>
      <c r="G7861" t="s">
        <v>10738</v>
      </c>
      <c r="H7861" t="s">
        <v>38</v>
      </c>
      <c r="I7861">
        <v>30</v>
      </c>
      <c r="J7861">
        <v>25</v>
      </c>
      <c r="K7861" s="4">
        <v>1E+40</v>
      </c>
      <c r="L7861" t="s">
        <v>14014</v>
      </c>
      <c r="M7861" t="s">
        <v>24</v>
      </c>
      <c r="N7861" t="s">
        <v>10549</v>
      </c>
      <c r="O7861" t="s">
        <v>25</v>
      </c>
      <c r="P7861" t="s">
        <v>39</v>
      </c>
      <c r="Q7861" t="s">
        <v>8434</v>
      </c>
    </row>
    <row r="7862" spans="1:17" x14ac:dyDescent="0.25">
      <c r="A7862" t="s">
        <v>14018</v>
      </c>
      <c r="B7862" t="s">
        <v>36</v>
      </c>
      <c r="C7862">
        <v>17</v>
      </c>
      <c r="D7862" t="s">
        <v>18</v>
      </c>
      <c r="E7862" t="s">
        <v>42</v>
      </c>
      <c r="F7862" s="1">
        <v>0.54166666666666663</v>
      </c>
      <c r="G7862" t="s">
        <v>10738</v>
      </c>
      <c r="H7862" t="s">
        <v>38</v>
      </c>
      <c r="I7862">
        <v>30</v>
      </c>
      <c r="J7862">
        <v>29</v>
      </c>
      <c r="K7862" s="4">
        <v>1E+40</v>
      </c>
      <c r="L7862" t="s">
        <v>14014</v>
      </c>
      <c r="M7862" t="s">
        <v>24</v>
      </c>
      <c r="N7862" t="s">
        <v>10549</v>
      </c>
      <c r="O7862" t="s">
        <v>25</v>
      </c>
      <c r="P7862" t="s">
        <v>39</v>
      </c>
      <c r="Q7862" t="s">
        <v>8435</v>
      </c>
    </row>
    <row r="7863" spans="1:17" x14ac:dyDescent="0.25">
      <c r="A7863" t="s">
        <v>14018</v>
      </c>
      <c r="B7863" t="s">
        <v>36</v>
      </c>
      <c r="C7863">
        <v>18</v>
      </c>
      <c r="D7863" t="s">
        <v>18</v>
      </c>
      <c r="E7863" t="s">
        <v>42</v>
      </c>
      <c r="F7863" s="1">
        <v>0.5625</v>
      </c>
      <c r="G7863" t="s">
        <v>10738</v>
      </c>
      <c r="H7863" t="s">
        <v>38</v>
      </c>
      <c r="I7863">
        <v>30</v>
      </c>
      <c r="J7863">
        <v>31</v>
      </c>
      <c r="K7863" s="4">
        <v>1E+40</v>
      </c>
      <c r="L7863" t="s">
        <v>14014</v>
      </c>
      <c r="M7863" t="s">
        <v>24</v>
      </c>
      <c r="N7863" t="s">
        <v>10549</v>
      </c>
      <c r="O7863" t="s">
        <v>25</v>
      </c>
      <c r="P7863" t="s">
        <v>39</v>
      </c>
      <c r="Q7863" t="s">
        <v>8436</v>
      </c>
    </row>
    <row r="7864" spans="1:17" x14ac:dyDescent="0.25">
      <c r="A7864" t="s">
        <v>14018</v>
      </c>
      <c r="B7864" t="s">
        <v>36</v>
      </c>
      <c r="C7864">
        <v>19</v>
      </c>
      <c r="D7864" t="s">
        <v>18</v>
      </c>
      <c r="E7864" t="s">
        <v>42</v>
      </c>
      <c r="F7864" s="1">
        <v>0.58333333333333337</v>
      </c>
      <c r="G7864" t="s">
        <v>10738</v>
      </c>
      <c r="H7864" t="s">
        <v>38</v>
      </c>
      <c r="I7864">
        <v>30</v>
      </c>
      <c r="J7864">
        <v>32</v>
      </c>
      <c r="K7864" s="4">
        <v>1E+40</v>
      </c>
      <c r="L7864" t="s">
        <v>14014</v>
      </c>
      <c r="M7864" t="s">
        <v>24</v>
      </c>
      <c r="N7864" t="s">
        <v>10549</v>
      </c>
      <c r="O7864" t="s">
        <v>25</v>
      </c>
      <c r="P7864" t="s">
        <v>39</v>
      </c>
      <c r="Q7864" t="s">
        <v>8437</v>
      </c>
    </row>
    <row r="7865" spans="1:17" x14ac:dyDescent="0.25">
      <c r="A7865" t="s">
        <v>14018</v>
      </c>
      <c r="B7865" t="s">
        <v>36</v>
      </c>
      <c r="C7865">
        <v>20</v>
      </c>
      <c r="D7865" t="s">
        <v>18</v>
      </c>
      <c r="E7865" t="s">
        <v>42</v>
      </c>
      <c r="F7865" s="1">
        <v>0.60416666666666663</v>
      </c>
      <c r="G7865" t="s">
        <v>10738</v>
      </c>
      <c r="H7865" t="s">
        <v>38</v>
      </c>
      <c r="I7865">
        <v>30</v>
      </c>
      <c r="J7865">
        <v>29</v>
      </c>
      <c r="K7865" s="4">
        <v>1E+40</v>
      </c>
      <c r="L7865" t="s">
        <v>14014</v>
      </c>
      <c r="M7865" t="s">
        <v>24</v>
      </c>
      <c r="N7865" t="s">
        <v>10549</v>
      </c>
      <c r="O7865" t="s">
        <v>25</v>
      </c>
      <c r="P7865" t="s">
        <v>39</v>
      </c>
      <c r="Q7865" t="s">
        <v>8438</v>
      </c>
    </row>
    <row r="7866" spans="1:17" x14ac:dyDescent="0.25">
      <c r="A7866" t="s">
        <v>14018</v>
      </c>
      <c r="B7866" t="s">
        <v>36</v>
      </c>
      <c r="C7866">
        <v>21</v>
      </c>
      <c r="D7866" t="s">
        <v>18</v>
      </c>
      <c r="E7866" t="s">
        <v>42</v>
      </c>
      <c r="F7866" s="1">
        <v>0.625</v>
      </c>
      <c r="G7866" t="s">
        <v>10738</v>
      </c>
      <c r="H7866" t="s">
        <v>38</v>
      </c>
      <c r="I7866">
        <v>30</v>
      </c>
      <c r="J7866">
        <v>29</v>
      </c>
      <c r="K7866" s="4">
        <v>1E+40</v>
      </c>
      <c r="L7866" t="s">
        <v>14014</v>
      </c>
      <c r="M7866" t="s">
        <v>24</v>
      </c>
      <c r="N7866" t="s">
        <v>10549</v>
      </c>
      <c r="O7866" t="s">
        <v>25</v>
      </c>
      <c r="P7866" t="s">
        <v>39</v>
      </c>
      <c r="Q7866" t="s">
        <v>8439</v>
      </c>
    </row>
    <row r="7867" spans="1:17" x14ac:dyDescent="0.25">
      <c r="A7867" t="s">
        <v>14018</v>
      </c>
      <c r="B7867" t="s">
        <v>36</v>
      </c>
      <c r="C7867">
        <v>22</v>
      </c>
      <c r="D7867" t="s">
        <v>18</v>
      </c>
      <c r="E7867" t="s">
        <v>42</v>
      </c>
      <c r="F7867" s="1">
        <v>0.64583333333333337</v>
      </c>
      <c r="G7867" t="s">
        <v>10738</v>
      </c>
      <c r="H7867" t="s">
        <v>38</v>
      </c>
      <c r="I7867">
        <v>30</v>
      </c>
      <c r="J7867">
        <v>0</v>
      </c>
      <c r="K7867" s="4">
        <v>1E+40</v>
      </c>
      <c r="L7867" t="s">
        <v>14014</v>
      </c>
      <c r="M7867" t="s">
        <v>24</v>
      </c>
      <c r="N7867" t="s">
        <v>10549</v>
      </c>
      <c r="O7867" t="s">
        <v>25</v>
      </c>
      <c r="P7867" t="s">
        <v>39</v>
      </c>
      <c r="Q7867" t="s">
        <v>8440</v>
      </c>
    </row>
    <row r="7868" spans="1:17" x14ac:dyDescent="0.25">
      <c r="A7868" t="s">
        <v>14018</v>
      </c>
      <c r="B7868" t="s">
        <v>41</v>
      </c>
      <c r="C7868">
        <v>1</v>
      </c>
      <c r="D7868" t="s">
        <v>18</v>
      </c>
      <c r="E7868" t="s">
        <v>33</v>
      </c>
      <c r="F7868" s="1">
        <v>0.41666666666666669</v>
      </c>
      <c r="G7868" t="s">
        <v>10738</v>
      </c>
      <c r="H7868" t="s">
        <v>38</v>
      </c>
      <c r="I7868">
        <v>30</v>
      </c>
      <c r="J7868">
        <v>7</v>
      </c>
      <c r="K7868" s="4">
        <v>9.9999999999999995E+32</v>
      </c>
      <c r="L7868" t="s">
        <v>14014</v>
      </c>
      <c r="M7868" t="s">
        <v>24</v>
      </c>
      <c r="N7868" t="s">
        <v>10549</v>
      </c>
      <c r="O7868" t="s">
        <v>25</v>
      </c>
      <c r="P7868" t="s">
        <v>39</v>
      </c>
      <c r="Q7868" t="s">
        <v>8441</v>
      </c>
    </row>
    <row r="7869" spans="1:17" x14ac:dyDescent="0.25">
      <c r="A7869" t="s">
        <v>14018</v>
      </c>
      <c r="B7869" t="s">
        <v>41</v>
      </c>
      <c r="C7869">
        <v>2</v>
      </c>
      <c r="D7869" t="s">
        <v>18</v>
      </c>
      <c r="E7869" t="s">
        <v>33</v>
      </c>
      <c r="F7869" s="1">
        <v>0.4375</v>
      </c>
      <c r="G7869" t="s">
        <v>10738</v>
      </c>
      <c r="H7869" t="s">
        <v>38</v>
      </c>
      <c r="I7869">
        <v>30</v>
      </c>
      <c r="J7869">
        <v>32</v>
      </c>
      <c r="K7869" s="4">
        <v>9.9999999999999995E+32</v>
      </c>
      <c r="L7869" t="s">
        <v>14014</v>
      </c>
      <c r="M7869" t="s">
        <v>24</v>
      </c>
      <c r="N7869" t="s">
        <v>10549</v>
      </c>
      <c r="O7869" t="s">
        <v>25</v>
      </c>
      <c r="P7869" t="s">
        <v>39</v>
      </c>
      <c r="Q7869" t="s">
        <v>8442</v>
      </c>
    </row>
    <row r="7870" spans="1:17" x14ac:dyDescent="0.25">
      <c r="A7870" t="s">
        <v>14018</v>
      </c>
      <c r="B7870" t="s">
        <v>41</v>
      </c>
      <c r="C7870">
        <v>3</v>
      </c>
      <c r="D7870" t="s">
        <v>18</v>
      </c>
      <c r="E7870" t="s">
        <v>33</v>
      </c>
      <c r="F7870" s="1">
        <v>0.45833333333333331</v>
      </c>
      <c r="G7870" t="s">
        <v>10738</v>
      </c>
      <c r="H7870" t="s">
        <v>38</v>
      </c>
      <c r="I7870">
        <v>30</v>
      </c>
      <c r="J7870">
        <v>11</v>
      </c>
      <c r="K7870" s="4">
        <v>9.9999999999999995E+32</v>
      </c>
      <c r="L7870" t="s">
        <v>14014</v>
      </c>
      <c r="M7870" t="s">
        <v>24</v>
      </c>
      <c r="N7870" t="s">
        <v>10549</v>
      </c>
      <c r="O7870" t="s">
        <v>25</v>
      </c>
      <c r="P7870" t="s">
        <v>39</v>
      </c>
      <c r="Q7870" t="s">
        <v>8443</v>
      </c>
    </row>
    <row r="7871" spans="1:17" x14ac:dyDescent="0.25">
      <c r="A7871" t="s">
        <v>14018</v>
      </c>
      <c r="B7871" t="s">
        <v>41</v>
      </c>
      <c r="C7871">
        <v>4</v>
      </c>
      <c r="D7871" t="s">
        <v>18</v>
      </c>
      <c r="E7871" t="s">
        <v>33</v>
      </c>
      <c r="F7871" s="1">
        <v>0.47916666666666669</v>
      </c>
      <c r="G7871" t="s">
        <v>10738</v>
      </c>
      <c r="H7871" t="s">
        <v>38</v>
      </c>
      <c r="I7871">
        <v>30</v>
      </c>
      <c r="J7871">
        <v>9</v>
      </c>
      <c r="K7871" s="4">
        <v>9.9999999999999995E+32</v>
      </c>
      <c r="L7871" t="s">
        <v>14014</v>
      </c>
      <c r="M7871" t="s">
        <v>24</v>
      </c>
      <c r="N7871" t="s">
        <v>10549</v>
      </c>
      <c r="O7871" t="s">
        <v>25</v>
      </c>
      <c r="P7871" t="s">
        <v>39</v>
      </c>
      <c r="Q7871" t="s">
        <v>8444</v>
      </c>
    </row>
    <row r="7872" spans="1:17" x14ac:dyDescent="0.25">
      <c r="A7872" t="s">
        <v>14018</v>
      </c>
      <c r="B7872" t="s">
        <v>41</v>
      </c>
      <c r="C7872">
        <v>5</v>
      </c>
      <c r="D7872" t="s">
        <v>18</v>
      </c>
      <c r="E7872" t="s">
        <v>33</v>
      </c>
      <c r="F7872" s="1">
        <v>0.5</v>
      </c>
      <c r="G7872" t="s">
        <v>10738</v>
      </c>
      <c r="H7872" t="s">
        <v>38</v>
      </c>
      <c r="I7872">
        <v>30</v>
      </c>
      <c r="J7872">
        <v>28</v>
      </c>
      <c r="K7872" s="4">
        <v>9.9999999999999995E+32</v>
      </c>
      <c r="L7872" t="s">
        <v>14014</v>
      </c>
      <c r="M7872" t="s">
        <v>24</v>
      </c>
      <c r="N7872" t="s">
        <v>10549</v>
      </c>
      <c r="O7872" t="s">
        <v>25</v>
      </c>
      <c r="P7872" t="s">
        <v>39</v>
      </c>
      <c r="Q7872" t="s">
        <v>8445</v>
      </c>
    </row>
    <row r="7873" spans="1:17" x14ac:dyDescent="0.25">
      <c r="A7873" t="s">
        <v>14018</v>
      </c>
      <c r="B7873" t="s">
        <v>41</v>
      </c>
      <c r="C7873">
        <v>6</v>
      </c>
      <c r="D7873" t="s">
        <v>18</v>
      </c>
      <c r="E7873" t="s">
        <v>33</v>
      </c>
      <c r="F7873" s="1">
        <v>0.52083333333333337</v>
      </c>
      <c r="G7873" t="s">
        <v>10738</v>
      </c>
      <c r="H7873" t="s">
        <v>38</v>
      </c>
      <c r="I7873">
        <v>30</v>
      </c>
      <c r="J7873">
        <v>32</v>
      </c>
      <c r="K7873" s="4">
        <v>9.9999999999999995E+32</v>
      </c>
      <c r="L7873" t="s">
        <v>14014</v>
      </c>
      <c r="M7873" t="s">
        <v>24</v>
      </c>
      <c r="N7873" t="s">
        <v>10549</v>
      </c>
      <c r="O7873" t="s">
        <v>25</v>
      </c>
      <c r="P7873" t="s">
        <v>39</v>
      </c>
      <c r="Q7873" t="s">
        <v>8446</v>
      </c>
    </row>
    <row r="7874" spans="1:17" x14ac:dyDescent="0.25">
      <c r="A7874" t="s">
        <v>14018</v>
      </c>
      <c r="B7874" t="s">
        <v>41</v>
      </c>
      <c r="C7874">
        <v>7</v>
      </c>
      <c r="D7874" t="s">
        <v>18</v>
      </c>
      <c r="E7874" t="s">
        <v>33</v>
      </c>
      <c r="F7874" s="1">
        <v>0.54166666666666663</v>
      </c>
      <c r="G7874" t="s">
        <v>10738</v>
      </c>
      <c r="H7874" t="s">
        <v>38</v>
      </c>
      <c r="I7874">
        <v>30</v>
      </c>
      <c r="J7874">
        <v>30</v>
      </c>
      <c r="K7874" s="4">
        <v>9.9999999999999995E+32</v>
      </c>
      <c r="L7874" t="s">
        <v>14014</v>
      </c>
      <c r="M7874" t="s">
        <v>24</v>
      </c>
      <c r="N7874" t="s">
        <v>10549</v>
      </c>
      <c r="O7874" t="s">
        <v>25</v>
      </c>
      <c r="P7874" t="s">
        <v>39</v>
      </c>
      <c r="Q7874" t="s">
        <v>8447</v>
      </c>
    </row>
    <row r="7875" spans="1:17" x14ac:dyDescent="0.25">
      <c r="A7875" t="s">
        <v>14018</v>
      </c>
      <c r="B7875" t="s">
        <v>41</v>
      </c>
      <c r="C7875">
        <v>8</v>
      </c>
      <c r="D7875" t="s">
        <v>18</v>
      </c>
      <c r="E7875" t="s">
        <v>33</v>
      </c>
      <c r="F7875" s="1">
        <v>0.5625</v>
      </c>
      <c r="G7875" t="s">
        <v>10738</v>
      </c>
      <c r="H7875" t="s">
        <v>38</v>
      </c>
      <c r="I7875">
        <v>30</v>
      </c>
      <c r="J7875">
        <v>32</v>
      </c>
      <c r="K7875" s="4">
        <v>9.9999999999999995E+32</v>
      </c>
      <c r="L7875" t="s">
        <v>14014</v>
      </c>
      <c r="M7875" t="s">
        <v>24</v>
      </c>
      <c r="N7875" t="s">
        <v>10549</v>
      </c>
      <c r="O7875" t="s">
        <v>25</v>
      </c>
      <c r="P7875" t="s">
        <v>39</v>
      </c>
      <c r="Q7875" t="s">
        <v>8448</v>
      </c>
    </row>
    <row r="7876" spans="1:17" x14ac:dyDescent="0.25">
      <c r="A7876" t="s">
        <v>14018</v>
      </c>
      <c r="B7876" t="s">
        <v>41</v>
      </c>
      <c r="C7876">
        <v>9</v>
      </c>
      <c r="D7876" t="s">
        <v>18</v>
      </c>
      <c r="E7876" t="s">
        <v>33</v>
      </c>
      <c r="F7876" s="1">
        <v>0.58333333333333337</v>
      </c>
      <c r="G7876" t="s">
        <v>10738</v>
      </c>
      <c r="H7876" t="s">
        <v>38</v>
      </c>
      <c r="I7876">
        <v>30</v>
      </c>
      <c r="J7876">
        <v>32</v>
      </c>
      <c r="K7876" s="4">
        <v>9.9999999999999995E+32</v>
      </c>
      <c r="L7876" t="s">
        <v>14014</v>
      </c>
      <c r="M7876" t="s">
        <v>24</v>
      </c>
      <c r="N7876" t="s">
        <v>10549</v>
      </c>
      <c r="O7876" t="s">
        <v>25</v>
      </c>
      <c r="P7876" t="s">
        <v>39</v>
      </c>
      <c r="Q7876" t="s">
        <v>8449</v>
      </c>
    </row>
    <row r="7877" spans="1:17" x14ac:dyDescent="0.25">
      <c r="A7877" t="s">
        <v>14018</v>
      </c>
      <c r="B7877" t="s">
        <v>41</v>
      </c>
      <c r="C7877">
        <v>10</v>
      </c>
      <c r="D7877" t="s">
        <v>18</v>
      </c>
      <c r="E7877" t="s">
        <v>33</v>
      </c>
      <c r="F7877" s="1">
        <v>0.60416666666666663</v>
      </c>
      <c r="G7877" t="s">
        <v>10738</v>
      </c>
      <c r="H7877" t="s">
        <v>38</v>
      </c>
      <c r="I7877">
        <v>30</v>
      </c>
      <c r="J7877">
        <v>33</v>
      </c>
      <c r="K7877" s="4">
        <v>9.9999999999999995E+32</v>
      </c>
      <c r="L7877" t="s">
        <v>14014</v>
      </c>
      <c r="M7877" t="s">
        <v>24</v>
      </c>
      <c r="N7877" t="s">
        <v>10549</v>
      </c>
      <c r="O7877" t="s">
        <v>25</v>
      </c>
      <c r="P7877" t="s">
        <v>39</v>
      </c>
      <c r="Q7877" t="s">
        <v>8450</v>
      </c>
    </row>
    <row r="7878" spans="1:17" x14ac:dyDescent="0.25">
      <c r="A7878" t="s">
        <v>14018</v>
      </c>
      <c r="B7878" t="s">
        <v>41</v>
      </c>
      <c r="C7878">
        <v>11</v>
      </c>
      <c r="D7878" t="s">
        <v>18</v>
      </c>
      <c r="E7878" t="s">
        <v>42</v>
      </c>
      <c r="F7878" s="1">
        <v>0.41666666666666669</v>
      </c>
      <c r="G7878" t="s">
        <v>10738</v>
      </c>
      <c r="H7878" t="s">
        <v>38</v>
      </c>
      <c r="I7878">
        <v>30</v>
      </c>
      <c r="J7878">
        <v>28</v>
      </c>
      <c r="K7878" s="4">
        <v>9.9999999999999995E+32</v>
      </c>
      <c r="L7878" t="s">
        <v>14014</v>
      </c>
      <c r="M7878" t="s">
        <v>24</v>
      </c>
      <c r="N7878" t="s">
        <v>10549</v>
      </c>
      <c r="O7878" t="s">
        <v>25</v>
      </c>
      <c r="P7878" t="s">
        <v>39</v>
      </c>
      <c r="Q7878" t="s">
        <v>8451</v>
      </c>
    </row>
    <row r="7879" spans="1:17" x14ac:dyDescent="0.25">
      <c r="A7879" t="s">
        <v>14018</v>
      </c>
      <c r="B7879" t="s">
        <v>41</v>
      </c>
      <c r="C7879">
        <v>12</v>
      </c>
      <c r="D7879" t="s">
        <v>18</v>
      </c>
      <c r="E7879" t="s">
        <v>42</v>
      </c>
      <c r="F7879" s="1">
        <v>0.4375</v>
      </c>
      <c r="G7879" t="s">
        <v>10738</v>
      </c>
      <c r="H7879" t="s">
        <v>38</v>
      </c>
      <c r="I7879">
        <v>30</v>
      </c>
      <c r="J7879">
        <v>31</v>
      </c>
      <c r="K7879" s="4">
        <v>9.9999999999999995E+32</v>
      </c>
      <c r="L7879" t="s">
        <v>14014</v>
      </c>
      <c r="M7879" t="s">
        <v>24</v>
      </c>
      <c r="N7879" t="s">
        <v>10549</v>
      </c>
      <c r="O7879" t="s">
        <v>25</v>
      </c>
      <c r="P7879" t="s">
        <v>39</v>
      </c>
      <c r="Q7879" t="s">
        <v>8452</v>
      </c>
    </row>
    <row r="7880" spans="1:17" x14ac:dyDescent="0.25">
      <c r="A7880" t="s">
        <v>14018</v>
      </c>
      <c r="B7880" t="s">
        <v>41</v>
      </c>
      <c r="C7880">
        <v>13</v>
      </c>
      <c r="D7880" t="s">
        <v>18</v>
      </c>
      <c r="E7880" t="s">
        <v>42</v>
      </c>
      <c r="F7880" s="1">
        <v>0.45833333333333331</v>
      </c>
      <c r="G7880" t="s">
        <v>10738</v>
      </c>
      <c r="H7880" t="s">
        <v>38</v>
      </c>
      <c r="I7880">
        <v>30</v>
      </c>
      <c r="J7880">
        <v>30</v>
      </c>
      <c r="K7880" s="4">
        <v>9.9999999999999995E+32</v>
      </c>
      <c r="L7880" t="s">
        <v>14014</v>
      </c>
      <c r="M7880" t="s">
        <v>24</v>
      </c>
      <c r="N7880" t="s">
        <v>10549</v>
      </c>
      <c r="O7880" t="s">
        <v>25</v>
      </c>
      <c r="P7880" t="s">
        <v>39</v>
      </c>
      <c r="Q7880" t="s">
        <v>8453</v>
      </c>
    </row>
    <row r="7881" spans="1:17" x14ac:dyDescent="0.25">
      <c r="A7881" t="s">
        <v>14018</v>
      </c>
      <c r="B7881" t="s">
        <v>41</v>
      </c>
      <c r="C7881">
        <v>14</v>
      </c>
      <c r="D7881" t="s">
        <v>18</v>
      </c>
      <c r="E7881" t="s">
        <v>42</v>
      </c>
      <c r="F7881" s="1">
        <v>0.47916666666666669</v>
      </c>
      <c r="G7881" t="s">
        <v>10738</v>
      </c>
      <c r="H7881" t="s">
        <v>38</v>
      </c>
      <c r="I7881">
        <v>30</v>
      </c>
      <c r="J7881">
        <v>33</v>
      </c>
      <c r="K7881" s="4">
        <v>9.9999999999999995E+32</v>
      </c>
      <c r="L7881" t="s">
        <v>14014</v>
      </c>
      <c r="M7881" t="s">
        <v>24</v>
      </c>
      <c r="N7881" t="s">
        <v>10549</v>
      </c>
      <c r="O7881" t="s">
        <v>25</v>
      </c>
      <c r="P7881" t="s">
        <v>39</v>
      </c>
      <c r="Q7881" t="s">
        <v>8454</v>
      </c>
    </row>
    <row r="7882" spans="1:17" x14ac:dyDescent="0.25">
      <c r="A7882" t="s">
        <v>14018</v>
      </c>
      <c r="B7882" t="s">
        <v>41</v>
      </c>
      <c r="C7882">
        <v>15</v>
      </c>
      <c r="D7882" t="s">
        <v>18</v>
      </c>
      <c r="E7882" t="s">
        <v>42</v>
      </c>
      <c r="F7882" s="1">
        <v>0.5</v>
      </c>
      <c r="G7882" t="s">
        <v>10738</v>
      </c>
      <c r="H7882" t="s">
        <v>38</v>
      </c>
      <c r="I7882">
        <v>30</v>
      </c>
      <c r="J7882">
        <v>30</v>
      </c>
      <c r="K7882" s="4">
        <v>9.9999999999999995E+32</v>
      </c>
      <c r="L7882" t="s">
        <v>14014</v>
      </c>
      <c r="M7882" t="s">
        <v>24</v>
      </c>
      <c r="N7882" t="s">
        <v>10549</v>
      </c>
      <c r="O7882" t="s">
        <v>25</v>
      </c>
      <c r="P7882" t="s">
        <v>39</v>
      </c>
      <c r="Q7882" t="s">
        <v>8455</v>
      </c>
    </row>
    <row r="7883" spans="1:17" x14ac:dyDescent="0.25">
      <c r="A7883" t="s">
        <v>14018</v>
      </c>
      <c r="B7883" t="s">
        <v>41</v>
      </c>
      <c r="C7883">
        <v>16</v>
      </c>
      <c r="D7883" t="s">
        <v>18</v>
      </c>
      <c r="E7883" t="s">
        <v>42</v>
      </c>
      <c r="F7883" s="1">
        <v>0.52083333333333337</v>
      </c>
      <c r="G7883" t="s">
        <v>10738</v>
      </c>
      <c r="H7883" t="s">
        <v>38</v>
      </c>
      <c r="I7883">
        <v>30</v>
      </c>
      <c r="J7883">
        <v>27</v>
      </c>
      <c r="K7883" s="4">
        <v>9.9999999999999995E+32</v>
      </c>
      <c r="L7883" t="s">
        <v>14014</v>
      </c>
      <c r="M7883" t="s">
        <v>24</v>
      </c>
      <c r="N7883" t="s">
        <v>10549</v>
      </c>
      <c r="O7883" t="s">
        <v>25</v>
      </c>
      <c r="P7883" t="s">
        <v>39</v>
      </c>
      <c r="Q7883" t="s">
        <v>8456</v>
      </c>
    </row>
    <row r="7884" spans="1:17" x14ac:dyDescent="0.25">
      <c r="A7884" t="s">
        <v>14018</v>
      </c>
      <c r="B7884" t="s">
        <v>41</v>
      </c>
      <c r="C7884">
        <v>17</v>
      </c>
      <c r="D7884" t="s">
        <v>18</v>
      </c>
      <c r="E7884" t="s">
        <v>42</v>
      </c>
      <c r="F7884" s="1">
        <v>0.54166666666666663</v>
      </c>
      <c r="G7884" t="s">
        <v>10738</v>
      </c>
      <c r="H7884" t="s">
        <v>38</v>
      </c>
      <c r="I7884">
        <v>30</v>
      </c>
      <c r="J7884">
        <v>33</v>
      </c>
      <c r="K7884" s="4">
        <v>9.9999999999999995E+32</v>
      </c>
      <c r="L7884" t="s">
        <v>14014</v>
      </c>
      <c r="M7884" t="s">
        <v>24</v>
      </c>
      <c r="N7884" t="s">
        <v>10549</v>
      </c>
      <c r="O7884" t="s">
        <v>25</v>
      </c>
      <c r="P7884" t="s">
        <v>39</v>
      </c>
      <c r="Q7884" t="s">
        <v>8457</v>
      </c>
    </row>
    <row r="7885" spans="1:17" x14ac:dyDescent="0.25">
      <c r="A7885" t="s">
        <v>14018</v>
      </c>
      <c r="B7885" t="s">
        <v>41</v>
      </c>
      <c r="C7885">
        <v>18</v>
      </c>
      <c r="D7885" t="s">
        <v>18</v>
      </c>
      <c r="E7885" t="s">
        <v>42</v>
      </c>
      <c r="F7885" s="1">
        <v>0.5625</v>
      </c>
      <c r="G7885" t="s">
        <v>10738</v>
      </c>
      <c r="H7885" t="s">
        <v>38</v>
      </c>
      <c r="I7885">
        <v>30</v>
      </c>
      <c r="J7885">
        <v>33</v>
      </c>
      <c r="K7885" s="4">
        <v>9.9999999999999995E+32</v>
      </c>
      <c r="L7885" t="s">
        <v>14014</v>
      </c>
      <c r="M7885" t="s">
        <v>24</v>
      </c>
      <c r="N7885" t="s">
        <v>10549</v>
      </c>
      <c r="O7885" t="s">
        <v>25</v>
      </c>
      <c r="P7885" t="s">
        <v>39</v>
      </c>
      <c r="Q7885" t="s">
        <v>8458</v>
      </c>
    </row>
    <row r="7886" spans="1:17" x14ac:dyDescent="0.25">
      <c r="A7886" t="s">
        <v>14018</v>
      </c>
      <c r="B7886" t="s">
        <v>41</v>
      </c>
      <c r="C7886">
        <v>19</v>
      </c>
      <c r="D7886" t="s">
        <v>18</v>
      </c>
      <c r="E7886" t="s">
        <v>42</v>
      </c>
      <c r="F7886" s="1">
        <v>0.58333333333333337</v>
      </c>
      <c r="G7886" t="s">
        <v>10738</v>
      </c>
      <c r="H7886" t="s">
        <v>38</v>
      </c>
      <c r="I7886">
        <v>30</v>
      </c>
      <c r="J7886">
        <v>34</v>
      </c>
      <c r="K7886" s="4">
        <v>9.9999999999999995E+32</v>
      </c>
      <c r="L7886" t="s">
        <v>14014</v>
      </c>
      <c r="M7886" t="s">
        <v>24</v>
      </c>
      <c r="N7886" t="s">
        <v>10549</v>
      </c>
      <c r="O7886" t="s">
        <v>25</v>
      </c>
      <c r="P7886" t="s">
        <v>39</v>
      </c>
      <c r="Q7886" t="s">
        <v>8459</v>
      </c>
    </row>
    <row r="7887" spans="1:17" x14ac:dyDescent="0.25">
      <c r="A7887" t="s">
        <v>14018</v>
      </c>
      <c r="B7887" t="s">
        <v>41</v>
      </c>
      <c r="C7887">
        <v>20</v>
      </c>
      <c r="D7887" t="s">
        <v>18</v>
      </c>
      <c r="E7887" t="s">
        <v>42</v>
      </c>
      <c r="F7887" s="1">
        <v>0.60416666666666663</v>
      </c>
      <c r="G7887" t="s">
        <v>10738</v>
      </c>
      <c r="H7887" t="s">
        <v>38</v>
      </c>
      <c r="I7887">
        <v>30</v>
      </c>
      <c r="J7887">
        <v>31</v>
      </c>
      <c r="K7887" s="4">
        <v>9.9999999999999995E+32</v>
      </c>
      <c r="L7887" t="s">
        <v>14014</v>
      </c>
      <c r="M7887" t="s">
        <v>24</v>
      </c>
      <c r="N7887" t="s">
        <v>10549</v>
      </c>
      <c r="O7887" t="s">
        <v>25</v>
      </c>
      <c r="P7887" t="s">
        <v>39</v>
      </c>
      <c r="Q7887" t="s">
        <v>8460</v>
      </c>
    </row>
    <row r="7888" spans="1:17" x14ac:dyDescent="0.25">
      <c r="A7888" t="s">
        <v>14018</v>
      </c>
      <c r="B7888" t="s">
        <v>41</v>
      </c>
      <c r="C7888">
        <v>21</v>
      </c>
      <c r="D7888" t="s">
        <v>18</v>
      </c>
      <c r="E7888" t="s">
        <v>42</v>
      </c>
      <c r="F7888" s="1">
        <v>0.625</v>
      </c>
      <c r="G7888" t="s">
        <v>10738</v>
      </c>
      <c r="H7888" t="s">
        <v>38</v>
      </c>
      <c r="I7888">
        <v>30</v>
      </c>
      <c r="J7888">
        <v>32</v>
      </c>
      <c r="K7888" s="4">
        <v>9.9999999999999995E+32</v>
      </c>
      <c r="L7888" t="s">
        <v>14014</v>
      </c>
      <c r="M7888" t="s">
        <v>24</v>
      </c>
      <c r="N7888" t="s">
        <v>10549</v>
      </c>
      <c r="O7888" t="s">
        <v>25</v>
      </c>
      <c r="P7888" t="s">
        <v>39</v>
      </c>
      <c r="Q7888" t="s">
        <v>8461</v>
      </c>
    </row>
    <row r="7889" spans="1:17" x14ac:dyDescent="0.25">
      <c r="A7889" t="s">
        <v>14018</v>
      </c>
      <c r="B7889" t="s">
        <v>41</v>
      </c>
      <c r="C7889">
        <v>22</v>
      </c>
      <c r="D7889" t="s">
        <v>18</v>
      </c>
      <c r="E7889" t="s">
        <v>42</v>
      </c>
      <c r="F7889" s="1">
        <v>0.64583333333333337</v>
      </c>
      <c r="G7889" t="s">
        <v>10738</v>
      </c>
      <c r="H7889" t="s">
        <v>38</v>
      </c>
      <c r="I7889">
        <v>30</v>
      </c>
      <c r="J7889">
        <v>0</v>
      </c>
      <c r="K7889" s="4">
        <v>9.9999999999999995E+32</v>
      </c>
      <c r="L7889" t="s">
        <v>14014</v>
      </c>
      <c r="M7889" t="s">
        <v>24</v>
      </c>
      <c r="N7889" t="s">
        <v>10549</v>
      </c>
      <c r="O7889" t="s">
        <v>25</v>
      </c>
      <c r="P7889" t="s">
        <v>39</v>
      </c>
      <c r="Q7889" t="s">
        <v>8462</v>
      </c>
    </row>
    <row r="7890" spans="1:17" x14ac:dyDescent="0.25">
      <c r="A7890" t="s">
        <v>14018</v>
      </c>
      <c r="B7890" t="s">
        <v>2319</v>
      </c>
      <c r="C7890">
        <v>1</v>
      </c>
      <c r="D7890" t="s">
        <v>18</v>
      </c>
      <c r="E7890" t="s">
        <v>33</v>
      </c>
      <c r="F7890" s="1">
        <v>0.41666666666666669</v>
      </c>
      <c r="G7890" t="s">
        <v>10738</v>
      </c>
      <c r="H7890" t="s">
        <v>38</v>
      </c>
      <c r="I7890">
        <v>30</v>
      </c>
      <c r="J7890">
        <v>12</v>
      </c>
      <c r="K7890" s="4">
        <v>1E+30</v>
      </c>
      <c r="L7890" t="s">
        <v>14014</v>
      </c>
      <c r="M7890" t="s">
        <v>24</v>
      </c>
      <c r="N7890" t="s">
        <v>10549</v>
      </c>
      <c r="O7890" t="s">
        <v>25</v>
      </c>
      <c r="P7890" t="s">
        <v>39</v>
      </c>
      <c r="Q7890" t="s">
        <v>8463</v>
      </c>
    </row>
    <row r="7891" spans="1:17" x14ac:dyDescent="0.25">
      <c r="A7891" t="s">
        <v>14018</v>
      </c>
      <c r="B7891" t="s">
        <v>2319</v>
      </c>
      <c r="C7891">
        <v>2</v>
      </c>
      <c r="D7891" t="s">
        <v>18</v>
      </c>
      <c r="E7891" t="s">
        <v>33</v>
      </c>
      <c r="F7891" s="1">
        <v>0.4375</v>
      </c>
      <c r="G7891" t="s">
        <v>10738</v>
      </c>
      <c r="H7891" t="s">
        <v>38</v>
      </c>
      <c r="I7891">
        <v>30</v>
      </c>
      <c r="J7891">
        <v>33</v>
      </c>
      <c r="K7891" s="4">
        <v>1E+30</v>
      </c>
      <c r="L7891" t="s">
        <v>14014</v>
      </c>
      <c r="M7891" t="s">
        <v>24</v>
      </c>
      <c r="N7891" t="s">
        <v>10549</v>
      </c>
      <c r="O7891" t="s">
        <v>25</v>
      </c>
      <c r="P7891" t="s">
        <v>39</v>
      </c>
      <c r="Q7891" t="s">
        <v>8464</v>
      </c>
    </row>
    <row r="7892" spans="1:17" x14ac:dyDescent="0.25">
      <c r="A7892" t="s">
        <v>14018</v>
      </c>
      <c r="B7892" t="s">
        <v>2319</v>
      </c>
      <c r="C7892">
        <v>3</v>
      </c>
      <c r="D7892" t="s">
        <v>18</v>
      </c>
      <c r="E7892" t="s">
        <v>33</v>
      </c>
      <c r="F7892" s="1">
        <v>0.45833333333333331</v>
      </c>
      <c r="G7892" t="s">
        <v>10738</v>
      </c>
      <c r="H7892" t="s">
        <v>38</v>
      </c>
      <c r="I7892">
        <v>30</v>
      </c>
      <c r="J7892">
        <v>18</v>
      </c>
      <c r="K7892" s="4">
        <v>1E+30</v>
      </c>
      <c r="L7892" t="s">
        <v>14014</v>
      </c>
      <c r="M7892" t="s">
        <v>24</v>
      </c>
      <c r="N7892" t="s">
        <v>10549</v>
      </c>
      <c r="O7892" t="s">
        <v>25</v>
      </c>
      <c r="P7892" t="s">
        <v>39</v>
      </c>
      <c r="Q7892" t="s">
        <v>8465</v>
      </c>
    </row>
    <row r="7893" spans="1:17" x14ac:dyDescent="0.25">
      <c r="A7893" t="s">
        <v>14018</v>
      </c>
      <c r="B7893" t="s">
        <v>2319</v>
      </c>
      <c r="C7893">
        <v>4</v>
      </c>
      <c r="D7893" t="s">
        <v>18</v>
      </c>
      <c r="E7893" t="s">
        <v>33</v>
      </c>
      <c r="F7893" s="1">
        <v>0.47916666666666669</v>
      </c>
      <c r="G7893" t="s">
        <v>10738</v>
      </c>
      <c r="H7893" t="s">
        <v>38</v>
      </c>
      <c r="I7893">
        <v>30</v>
      </c>
      <c r="J7893">
        <v>7</v>
      </c>
      <c r="K7893" s="4">
        <v>1E+30</v>
      </c>
      <c r="L7893" t="s">
        <v>14014</v>
      </c>
      <c r="M7893" t="s">
        <v>24</v>
      </c>
      <c r="N7893" t="s">
        <v>10549</v>
      </c>
      <c r="O7893" t="s">
        <v>25</v>
      </c>
      <c r="P7893" t="s">
        <v>39</v>
      </c>
      <c r="Q7893" t="s">
        <v>8466</v>
      </c>
    </row>
    <row r="7894" spans="1:17" x14ac:dyDescent="0.25">
      <c r="A7894" t="s">
        <v>14018</v>
      </c>
      <c r="B7894" t="s">
        <v>2319</v>
      </c>
      <c r="C7894">
        <v>5</v>
      </c>
      <c r="D7894" t="s">
        <v>18</v>
      </c>
      <c r="E7894" t="s">
        <v>33</v>
      </c>
      <c r="F7894" s="1">
        <v>0.5</v>
      </c>
      <c r="G7894" t="s">
        <v>10738</v>
      </c>
      <c r="H7894" t="s">
        <v>38</v>
      </c>
      <c r="I7894">
        <v>30</v>
      </c>
      <c r="J7894">
        <v>32</v>
      </c>
      <c r="K7894" s="4">
        <v>1E+30</v>
      </c>
      <c r="L7894" t="s">
        <v>14014</v>
      </c>
      <c r="M7894" t="s">
        <v>24</v>
      </c>
      <c r="N7894" t="s">
        <v>10549</v>
      </c>
      <c r="O7894" t="s">
        <v>25</v>
      </c>
      <c r="P7894" t="s">
        <v>39</v>
      </c>
      <c r="Q7894" t="s">
        <v>8467</v>
      </c>
    </row>
    <row r="7895" spans="1:17" x14ac:dyDescent="0.25">
      <c r="A7895" t="s">
        <v>14018</v>
      </c>
      <c r="B7895" t="s">
        <v>2319</v>
      </c>
      <c r="C7895">
        <v>6</v>
      </c>
      <c r="D7895" t="s">
        <v>18</v>
      </c>
      <c r="E7895" t="s">
        <v>33</v>
      </c>
      <c r="F7895" s="1">
        <v>0.52083333333333337</v>
      </c>
      <c r="G7895" t="s">
        <v>10738</v>
      </c>
      <c r="H7895" t="s">
        <v>38</v>
      </c>
      <c r="I7895">
        <v>30</v>
      </c>
      <c r="J7895">
        <v>33</v>
      </c>
      <c r="K7895" s="4">
        <v>1E+30</v>
      </c>
      <c r="L7895" t="s">
        <v>14014</v>
      </c>
      <c r="M7895" t="s">
        <v>24</v>
      </c>
      <c r="N7895" t="s">
        <v>10549</v>
      </c>
      <c r="O7895" t="s">
        <v>25</v>
      </c>
      <c r="P7895" t="s">
        <v>39</v>
      </c>
      <c r="Q7895" t="s">
        <v>8468</v>
      </c>
    </row>
    <row r="7896" spans="1:17" x14ac:dyDescent="0.25">
      <c r="A7896" t="s">
        <v>14018</v>
      </c>
      <c r="B7896" t="s">
        <v>2319</v>
      </c>
      <c r="C7896">
        <v>7</v>
      </c>
      <c r="D7896" t="s">
        <v>18</v>
      </c>
      <c r="E7896" t="s">
        <v>33</v>
      </c>
      <c r="F7896" s="1">
        <v>0.54166666666666663</v>
      </c>
      <c r="G7896" t="s">
        <v>10738</v>
      </c>
      <c r="H7896" t="s">
        <v>38</v>
      </c>
      <c r="I7896">
        <v>30</v>
      </c>
      <c r="J7896">
        <v>30</v>
      </c>
      <c r="K7896" s="4">
        <v>1E+30</v>
      </c>
      <c r="L7896" t="s">
        <v>14014</v>
      </c>
      <c r="M7896" t="s">
        <v>24</v>
      </c>
      <c r="N7896" t="s">
        <v>10549</v>
      </c>
      <c r="O7896" t="s">
        <v>25</v>
      </c>
      <c r="P7896" t="s">
        <v>39</v>
      </c>
      <c r="Q7896" t="s">
        <v>8469</v>
      </c>
    </row>
    <row r="7897" spans="1:17" x14ac:dyDescent="0.25">
      <c r="A7897" t="s">
        <v>14018</v>
      </c>
      <c r="B7897" t="s">
        <v>2319</v>
      </c>
      <c r="C7897">
        <v>8</v>
      </c>
      <c r="D7897" t="s">
        <v>18</v>
      </c>
      <c r="E7897" t="s">
        <v>33</v>
      </c>
      <c r="F7897" s="1">
        <v>0.5625</v>
      </c>
      <c r="G7897" t="s">
        <v>10738</v>
      </c>
      <c r="H7897" t="s">
        <v>38</v>
      </c>
      <c r="I7897">
        <v>30</v>
      </c>
      <c r="J7897">
        <v>28</v>
      </c>
      <c r="K7897" s="4">
        <v>1E+30</v>
      </c>
      <c r="L7897" t="s">
        <v>14014</v>
      </c>
      <c r="M7897" t="s">
        <v>24</v>
      </c>
      <c r="N7897" t="s">
        <v>10549</v>
      </c>
      <c r="O7897" t="s">
        <v>25</v>
      </c>
      <c r="P7897" t="s">
        <v>39</v>
      </c>
      <c r="Q7897" t="s">
        <v>8470</v>
      </c>
    </row>
    <row r="7898" spans="1:17" x14ac:dyDescent="0.25">
      <c r="A7898" t="s">
        <v>14018</v>
      </c>
      <c r="B7898" t="s">
        <v>2319</v>
      </c>
      <c r="C7898">
        <v>9</v>
      </c>
      <c r="D7898" t="s">
        <v>18</v>
      </c>
      <c r="E7898" t="s">
        <v>33</v>
      </c>
      <c r="F7898" s="1">
        <v>0.58333333333333337</v>
      </c>
      <c r="G7898" t="s">
        <v>10738</v>
      </c>
      <c r="H7898" t="s">
        <v>38</v>
      </c>
      <c r="I7898">
        <v>30</v>
      </c>
      <c r="J7898">
        <v>32</v>
      </c>
      <c r="K7898" s="4">
        <v>1E+30</v>
      </c>
      <c r="L7898" t="s">
        <v>14014</v>
      </c>
      <c r="M7898" t="s">
        <v>24</v>
      </c>
      <c r="N7898" t="s">
        <v>10549</v>
      </c>
      <c r="O7898" t="s">
        <v>25</v>
      </c>
      <c r="P7898" t="s">
        <v>39</v>
      </c>
      <c r="Q7898" t="s">
        <v>8471</v>
      </c>
    </row>
    <row r="7899" spans="1:17" x14ac:dyDescent="0.25">
      <c r="A7899" t="s">
        <v>14018</v>
      </c>
      <c r="B7899" t="s">
        <v>2319</v>
      </c>
      <c r="C7899">
        <v>10</v>
      </c>
      <c r="D7899" t="s">
        <v>18</v>
      </c>
      <c r="E7899" t="s">
        <v>33</v>
      </c>
      <c r="F7899" s="1">
        <v>0.60416666666666663</v>
      </c>
      <c r="G7899" t="s">
        <v>10738</v>
      </c>
      <c r="H7899" t="s">
        <v>38</v>
      </c>
      <c r="I7899">
        <v>30</v>
      </c>
      <c r="J7899">
        <v>31</v>
      </c>
      <c r="K7899" s="4">
        <v>1E+30</v>
      </c>
      <c r="L7899" t="s">
        <v>14014</v>
      </c>
      <c r="M7899" t="s">
        <v>24</v>
      </c>
      <c r="N7899" t="s">
        <v>10549</v>
      </c>
      <c r="O7899" t="s">
        <v>25</v>
      </c>
      <c r="P7899" t="s">
        <v>39</v>
      </c>
      <c r="Q7899" t="s">
        <v>8472</v>
      </c>
    </row>
    <row r="7900" spans="1:17" x14ac:dyDescent="0.25">
      <c r="A7900" t="s">
        <v>14018</v>
      </c>
      <c r="B7900" t="s">
        <v>2319</v>
      </c>
      <c r="C7900">
        <v>11</v>
      </c>
      <c r="D7900" t="s">
        <v>18</v>
      </c>
      <c r="E7900" t="s">
        <v>42</v>
      </c>
      <c r="F7900" s="1">
        <v>0.41666666666666669</v>
      </c>
      <c r="G7900" t="s">
        <v>10738</v>
      </c>
      <c r="H7900" t="s">
        <v>38</v>
      </c>
      <c r="I7900">
        <v>30</v>
      </c>
      <c r="J7900">
        <v>33</v>
      </c>
      <c r="K7900" s="4">
        <v>1E+30</v>
      </c>
      <c r="L7900" t="s">
        <v>14014</v>
      </c>
      <c r="M7900" t="s">
        <v>24</v>
      </c>
      <c r="N7900" t="s">
        <v>10549</v>
      </c>
      <c r="O7900" t="s">
        <v>25</v>
      </c>
      <c r="P7900" t="s">
        <v>39</v>
      </c>
      <c r="Q7900" t="s">
        <v>8473</v>
      </c>
    </row>
    <row r="7901" spans="1:17" x14ac:dyDescent="0.25">
      <c r="A7901" t="s">
        <v>14018</v>
      </c>
      <c r="B7901" t="s">
        <v>2319</v>
      </c>
      <c r="C7901">
        <v>12</v>
      </c>
      <c r="D7901" t="s">
        <v>18</v>
      </c>
      <c r="E7901" t="s">
        <v>42</v>
      </c>
      <c r="F7901" s="1">
        <v>0.4375</v>
      </c>
      <c r="G7901" t="s">
        <v>10738</v>
      </c>
      <c r="H7901" t="s">
        <v>38</v>
      </c>
      <c r="I7901">
        <v>30</v>
      </c>
      <c r="J7901">
        <v>33</v>
      </c>
      <c r="K7901" s="4">
        <v>1E+30</v>
      </c>
      <c r="L7901" t="s">
        <v>14014</v>
      </c>
      <c r="M7901" t="s">
        <v>24</v>
      </c>
      <c r="N7901" t="s">
        <v>10549</v>
      </c>
      <c r="O7901" t="s">
        <v>25</v>
      </c>
      <c r="P7901" t="s">
        <v>39</v>
      </c>
      <c r="Q7901" t="s">
        <v>8474</v>
      </c>
    </row>
    <row r="7902" spans="1:17" x14ac:dyDescent="0.25">
      <c r="A7902" t="s">
        <v>14018</v>
      </c>
      <c r="B7902" t="s">
        <v>2319</v>
      </c>
      <c r="C7902">
        <v>13</v>
      </c>
      <c r="D7902" t="s">
        <v>18</v>
      </c>
      <c r="E7902" t="s">
        <v>42</v>
      </c>
      <c r="F7902" s="1">
        <v>0.45833333333333331</v>
      </c>
      <c r="G7902" t="s">
        <v>10738</v>
      </c>
      <c r="H7902" t="s">
        <v>38</v>
      </c>
      <c r="I7902">
        <v>30</v>
      </c>
      <c r="J7902">
        <v>33</v>
      </c>
      <c r="K7902" s="4">
        <v>1E+30</v>
      </c>
      <c r="L7902" t="s">
        <v>14014</v>
      </c>
      <c r="M7902" t="s">
        <v>24</v>
      </c>
      <c r="N7902" t="s">
        <v>10549</v>
      </c>
      <c r="O7902" t="s">
        <v>25</v>
      </c>
      <c r="P7902" t="s">
        <v>39</v>
      </c>
      <c r="Q7902" t="s">
        <v>8475</v>
      </c>
    </row>
    <row r="7903" spans="1:17" x14ac:dyDescent="0.25">
      <c r="A7903" t="s">
        <v>14018</v>
      </c>
      <c r="B7903" t="s">
        <v>2319</v>
      </c>
      <c r="C7903">
        <v>14</v>
      </c>
      <c r="D7903" t="s">
        <v>18</v>
      </c>
      <c r="E7903" t="s">
        <v>42</v>
      </c>
      <c r="F7903" s="1">
        <v>0.47916666666666669</v>
      </c>
      <c r="G7903" t="s">
        <v>10738</v>
      </c>
      <c r="H7903" t="s">
        <v>38</v>
      </c>
      <c r="I7903">
        <v>30</v>
      </c>
      <c r="J7903">
        <v>33</v>
      </c>
      <c r="K7903" s="4">
        <v>1E+30</v>
      </c>
      <c r="L7903" t="s">
        <v>14014</v>
      </c>
      <c r="M7903" t="s">
        <v>24</v>
      </c>
      <c r="N7903" t="s">
        <v>10549</v>
      </c>
      <c r="O7903" t="s">
        <v>25</v>
      </c>
      <c r="P7903" t="s">
        <v>39</v>
      </c>
      <c r="Q7903" t="s">
        <v>8476</v>
      </c>
    </row>
    <row r="7904" spans="1:17" x14ac:dyDescent="0.25">
      <c r="A7904" t="s">
        <v>14018</v>
      </c>
      <c r="B7904" t="s">
        <v>2319</v>
      </c>
      <c r="C7904">
        <v>15</v>
      </c>
      <c r="D7904" t="s">
        <v>18</v>
      </c>
      <c r="E7904" t="s">
        <v>42</v>
      </c>
      <c r="F7904" s="1">
        <v>0.5</v>
      </c>
      <c r="G7904" t="s">
        <v>10738</v>
      </c>
      <c r="H7904" t="s">
        <v>38</v>
      </c>
      <c r="I7904">
        <v>30</v>
      </c>
      <c r="J7904">
        <v>33</v>
      </c>
      <c r="K7904" s="4">
        <v>1E+30</v>
      </c>
      <c r="L7904" t="s">
        <v>14014</v>
      </c>
      <c r="M7904" t="s">
        <v>24</v>
      </c>
      <c r="N7904" t="s">
        <v>10549</v>
      </c>
      <c r="O7904" t="s">
        <v>25</v>
      </c>
      <c r="P7904" t="s">
        <v>39</v>
      </c>
      <c r="Q7904" t="s">
        <v>8477</v>
      </c>
    </row>
    <row r="7905" spans="1:17" x14ac:dyDescent="0.25">
      <c r="A7905" t="s">
        <v>14018</v>
      </c>
      <c r="B7905" t="s">
        <v>2319</v>
      </c>
      <c r="C7905">
        <v>16</v>
      </c>
      <c r="D7905" t="s">
        <v>18</v>
      </c>
      <c r="E7905" t="s">
        <v>42</v>
      </c>
      <c r="F7905" s="1">
        <v>0.52083333333333337</v>
      </c>
      <c r="G7905" t="s">
        <v>10738</v>
      </c>
      <c r="H7905" t="s">
        <v>38</v>
      </c>
      <c r="I7905">
        <v>30</v>
      </c>
      <c r="J7905">
        <v>33</v>
      </c>
      <c r="K7905" s="4">
        <v>1E+30</v>
      </c>
      <c r="L7905" t="s">
        <v>14014</v>
      </c>
      <c r="M7905" t="s">
        <v>24</v>
      </c>
      <c r="N7905" t="s">
        <v>10549</v>
      </c>
      <c r="O7905" t="s">
        <v>25</v>
      </c>
      <c r="P7905" t="s">
        <v>39</v>
      </c>
      <c r="Q7905" t="s">
        <v>8478</v>
      </c>
    </row>
    <row r="7906" spans="1:17" x14ac:dyDescent="0.25">
      <c r="A7906" t="s">
        <v>14018</v>
      </c>
      <c r="B7906" t="s">
        <v>2319</v>
      </c>
      <c r="C7906">
        <v>17</v>
      </c>
      <c r="D7906" t="s">
        <v>18</v>
      </c>
      <c r="E7906" t="s">
        <v>42</v>
      </c>
      <c r="F7906" s="1">
        <v>0.54166666666666663</v>
      </c>
      <c r="G7906" t="s">
        <v>10738</v>
      </c>
      <c r="H7906" t="s">
        <v>38</v>
      </c>
      <c r="I7906">
        <v>30</v>
      </c>
      <c r="J7906">
        <v>33</v>
      </c>
      <c r="K7906" s="4">
        <v>1E+30</v>
      </c>
      <c r="L7906" t="s">
        <v>14014</v>
      </c>
      <c r="M7906" t="s">
        <v>24</v>
      </c>
      <c r="N7906" t="s">
        <v>10549</v>
      </c>
      <c r="O7906" t="s">
        <v>25</v>
      </c>
      <c r="P7906" t="s">
        <v>39</v>
      </c>
      <c r="Q7906" t="s">
        <v>8479</v>
      </c>
    </row>
    <row r="7907" spans="1:17" x14ac:dyDescent="0.25">
      <c r="A7907" t="s">
        <v>14018</v>
      </c>
      <c r="B7907" t="s">
        <v>2319</v>
      </c>
      <c r="C7907">
        <v>18</v>
      </c>
      <c r="D7907" t="s">
        <v>18</v>
      </c>
      <c r="E7907" t="s">
        <v>42</v>
      </c>
      <c r="F7907" s="1">
        <v>0.5625</v>
      </c>
      <c r="G7907" t="s">
        <v>10738</v>
      </c>
      <c r="H7907" t="s">
        <v>38</v>
      </c>
      <c r="I7907">
        <v>30</v>
      </c>
      <c r="J7907">
        <v>34</v>
      </c>
      <c r="K7907" s="4">
        <v>1E+30</v>
      </c>
      <c r="L7907" t="s">
        <v>14014</v>
      </c>
      <c r="M7907" t="s">
        <v>24</v>
      </c>
      <c r="N7907" t="s">
        <v>10549</v>
      </c>
      <c r="O7907" t="s">
        <v>25</v>
      </c>
      <c r="P7907" t="s">
        <v>39</v>
      </c>
      <c r="Q7907" t="s">
        <v>8480</v>
      </c>
    </row>
    <row r="7908" spans="1:17" x14ac:dyDescent="0.25">
      <c r="A7908" t="s">
        <v>14018</v>
      </c>
      <c r="B7908" t="s">
        <v>2319</v>
      </c>
      <c r="C7908">
        <v>19</v>
      </c>
      <c r="D7908" t="s">
        <v>18</v>
      </c>
      <c r="E7908" t="s">
        <v>42</v>
      </c>
      <c r="F7908" s="1">
        <v>0.58333333333333337</v>
      </c>
      <c r="G7908" t="s">
        <v>10738</v>
      </c>
      <c r="H7908" t="s">
        <v>38</v>
      </c>
      <c r="I7908">
        <v>30</v>
      </c>
      <c r="J7908">
        <v>33</v>
      </c>
      <c r="K7908" s="4">
        <v>1E+30</v>
      </c>
      <c r="L7908" t="s">
        <v>14014</v>
      </c>
      <c r="M7908" t="s">
        <v>24</v>
      </c>
      <c r="N7908" t="s">
        <v>10549</v>
      </c>
      <c r="O7908" t="s">
        <v>25</v>
      </c>
      <c r="P7908" t="s">
        <v>39</v>
      </c>
      <c r="Q7908" t="s">
        <v>8481</v>
      </c>
    </row>
    <row r="7909" spans="1:17" x14ac:dyDescent="0.25">
      <c r="A7909" t="s">
        <v>14018</v>
      </c>
      <c r="B7909" t="s">
        <v>2319</v>
      </c>
      <c r="C7909">
        <v>20</v>
      </c>
      <c r="D7909" t="s">
        <v>18</v>
      </c>
      <c r="E7909" t="s">
        <v>42</v>
      </c>
      <c r="F7909" s="1">
        <v>0.60416666666666663</v>
      </c>
      <c r="G7909" t="s">
        <v>10738</v>
      </c>
      <c r="H7909" t="s">
        <v>38</v>
      </c>
      <c r="I7909">
        <v>30</v>
      </c>
      <c r="J7909">
        <v>33</v>
      </c>
      <c r="K7909" s="4">
        <v>1E+30</v>
      </c>
      <c r="L7909" t="s">
        <v>14014</v>
      </c>
      <c r="M7909" t="s">
        <v>24</v>
      </c>
      <c r="N7909" t="s">
        <v>10549</v>
      </c>
      <c r="O7909" t="s">
        <v>25</v>
      </c>
      <c r="P7909" t="s">
        <v>39</v>
      </c>
      <c r="Q7909" t="s">
        <v>8482</v>
      </c>
    </row>
    <row r="7910" spans="1:17" x14ac:dyDescent="0.25">
      <c r="A7910" t="s">
        <v>14018</v>
      </c>
      <c r="B7910" t="s">
        <v>44</v>
      </c>
      <c r="C7910">
        <v>1</v>
      </c>
      <c r="D7910" t="s">
        <v>18</v>
      </c>
      <c r="E7910" t="s">
        <v>19</v>
      </c>
      <c r="F7910" s="1">
        <v>0.375</v>
      </c>
      <c r="G7910" t="s">
        <v>10738</v>
      </c>
      <c r="H7910" t="s">
        <v>38</v>
      </c>
      <c r="I7910">
        <v>60</v>
      </c>
      <c r="J7910">
        <v>30</v>
      </c>
      <c r="K7910" s="4">
        <v>1.1111010001111099E+44</v>
      </c>
      <c r="L7910" t="s">
        <v>14014</v>
      </c>
      <c r="M7910" t="s">
        <v>24</v>
      </c>
      <c r="N7910" t="s">
        <v>10549</v>
      </c>
      <c r="O7910" t="s">
        <v>25</v>
      </c>
      <c r="P7910" t="s">
        <v>45</v>
      </c>
      <c r="Q7910" t="s">
        <v>8483</v>
      </c>
    </row>
    <row r="7911" spans="1:17" x14ac:dyDescent="0.25">
      <c r="A7911" t="s">
        <v>14018</v>
      </c>
      <c r="B7911" t="s">
        <v>44</v>
      </c>
      <c r="C7911">
        <v>2</v>
      </c>
      <c r="D7911" t="s">
        <v>18</v>
      </c>
      <c r="E7911" t="s">
        <v>19</v>
      </c>
      <c r="F7911" s="1">
        <v>0.41666666666666669</v>
      </c>
      <c r="G7911" t="s">
        <v>14022</v>
      </c>
      <c r="H7911" t="s">
        <v>38</v>
      </c>
      <c r="I7911">
        <v>60</v>
      </c>
      <c r="J7911">
        <v>65</v>
      </c>
      <c r="K7911" s="4">
        <v>1.1111010001111099E+44</v>
      </c>
      <c r="L7911" t="s">
        <v>14014</v>
      </c>
      <c r="M7911" t="s">
        <v>24</v>
      </c>
      <c r="N7911" t="s">
        <v>10549</v>
      </c>
      <c r="O7911" t="s">
        <v>25</v>
      </c>
      <c r="P7911" t="s">
        <v>45</v>
      </c>
      <c r="Q7911" t="s">
        <v>8484</v>
      </c>
    </row>
    <row r="7912" spans="1:17" x14ac:dyDescent="0.25">
      <c r="A7912" t="s">
        <v>14018</v>
      </c>
      <c r="B7912" t="s">
        <v>44</v>
      </c>
      <c r="C7912">
        <v>3</v>
      </c>
      <c r="D7912" t="s">
        <v>18</v>
      </c>
      <c r="E7912" t="s">
        <v>19</v>
      </c>
      <c r="F7912" s="1">
        <v>0.45833333333333331</v>
      </c>
      <c r="G7912" t="s">
        <v>10738</v>
      </c>
      <c r="H7912" t="s">
        <v>38</v>
      </c>
      <c r="I7912">
        <v>60</v>
      </c>
      <c r="J7912">
        <v>58</v>
      </c>
      <c r="K7912" s="4">
        <v>1.1111010001111099E+44</v>
      </c>
      <c r="L7912" t="s">
        <v>14014</v>
      </c>
      <c r="M7912" t="s">
        <v>24</v>
      </c>
      <c r="N7912" t="s">
        <v>10549</v>
      </c>
      <c r="O7912" t="s">
        <v>25</v>
      </c>
      <c r="P7912" t="s">
        <v>45</v>
      </c>
      <c r="Q7912" t="s">
        <v>8485</v>
      </c>
    </row>
    <row r="7913" spans="1:17" x14ac:dyDescent="0.25">
      <c r="A7913" t="s">
        <v>14018</v>
      </c>
      <c r="B7913" t="s">
        <v>44</v>
      </c>
      <c r="C7913">
        <v>4</v>
      </c>
      <c r="D7913" t="s">
        <v>18</v>
      </c>
      <c r="E7913" t="s">
        <v>19</v>
      </c>
      <c r="F7913" s="1">
        <v>0.5</v>
      </c>
      <c r="G7913" t="s">
        <v>10738</v>
      </c>
      <c r="H7913" t="s">
        <v>38</v>
      </c>
      <c r="I7913">
        <v>60</v>
      </c>
      <c r="J7913">
        <v>44</v>
      </c>
      <c r="K7913" s="4">
        <v>1.1111010001111099E+44</v>
      </c>
      <c r="L7913" t="s">
        <v>14014</v>
      </c>
      <c r="M7913" t="s">
        <v>24</v>
      </c>
      <c r="N7913" t="s">
        <v>10549</v>
      </c>
      <c r="O7913" t="s">
        <v>25</v>
      </c>
      <c r="P7913" t="s">
        <v>45</v>
      </c>
      <c r="Q7913" t="s">
        <v>8486</v>
      </c>
    </row>
    <row r="7914" spans="1:17" x14ac:dyDescent="0.25">
      <c r="A7914" t="s">
        <v>14018</v>
      </c>
      <c r="B7914" t="s">
        <v>44</v>
      </c>
      <c r="C7914">
        <v>6</v>
      </c>
      <c r="D7914" t="s">
        <v>18</v>
      </c>
      <c r="E7914" t="s">
        <v>19</v>
      </c>
      <c r="F7914" s="1">
        <v>0.54166666666666663</v>
      </c>
      <c r="G7914" t="s">
        <v>10738</v>
      </c>
      <c r="H7914" t="s">
        <v>38</v>
      </c>
      <c r="I7914">
        <v>60</v>
      </c>
      <c r="J7914">
        <v>45</v>
      </c>
      <c r="K7914" s="4">
        <v>1.1111010001111099E+44</v>
      </c>
      <c r="L7914" t="s">
        <v>14014</v>
      </c>
      <c r="M7914" t="s">
        <v>24</v>
      </c>
      <c r="N7914" t="s">
        <v>10549</v>
      </c>
      <c r="O7914" t="s">
        <v>25</v>
      </c>
      <c r="P7914" t="s">
        <v>45</v>
      </c>
      <c r="Q7914" t="s">
        <v>8487</v>
      </c>
    </row>
    <row r="7915" spans="1:17" x14ac:dyDescent="0.25">
      <c r="A7915" t="s">
        <v>14018</v>
      </c>
      <c r="B7915" t="s">
        <v>44</v>
      </c>
      <c r="C7915">
        <v>7</v>
      </c>
      <c r="D7915" t="s">
        <v>18</v>
      </c>
      <c r="E7915" t="s">
        <v>19</v>
      </c>
      <c r="F7915" s="1">
        <v>0.58333333333333337</v>
      </c>
      <c r="G7915" t="s">
        <v>10738</v>
      </c>
      <c r="H7915" t="s">
        <v>38</v>
      </c>
      <c r="I7915">
        <v>60</v>
      </c>
      <c r="J7915">
        <v>39</v>
      </c>
      <c r="K7915" s="4">
        <v>1.1111010001111099E+44</v>
      </c>
      <c r="L7915" t="s">
        <v>14014</v>
      </c>
      <c r="M7915" t="s">
        <v>24</v>
      </c>
      <c r="N7915" t="s">
        <v>10549</v>
      </c>
      <c r="O7915" t="s">
        <v>25</v>
      </c>
      <c r="P7915" t="s">
        <v>45</v>
      </c>
      <c r="Q7915" t="s">
        <v>8488</v>
      </c>
    </row>
    <row r="7916" spans="1:17" x14ac:dyDescent="0.25">
      <c r="A7916" t="s">
        <v>14018</v>
      </c>
      <c r="B7916" t="s">
        <v>44</v>
      </c>
      <c r="C7916">
        <v>8</v>
      </c>
      <c r="D7916" t="s">
        <v>18</v>
      </c>
      <c r="E7916" t="s">
        <v>19</v>
      </c>
      <c r="F7916" s="1">
        <v>0.625</v>
      </c>
      <c r="G7916" t="s">
        <v>10738</v>
      </c>
      <c r="H7916" t="s">
        <v>38</v>
      </c>
      <c r="I7916">
        <v>60</v>
      </c>
      <c r="J7916">
        <v>39</v>
      </c>
      <c r="K7916" s="4">
        <v>1.1111010001111099E+44</v>
      </c>
      <c r="L7916" t="s">
        <v>14014</v>
      </c>
      <c r="M7916" t="s">
        <v>24</v>
      </c>
      <c r="N7916" t="s">
        <v>10549</v>
      </c>
      <c r="O7916" t="s">
        <v>25</v>
      </c>
      <c r="P7916" t="s">
        <v>45</v>
      </c>
      <c r="Q7916" t="s">
        <v>8489</v>
      </c>
    </row>
    <row r="7917" spans="1:17" x14ac:dyDescent="0.25">
      <c r="A7917" t="s">
        <v>14018</v>
      </c>
      <c r="B7917" t="s">
        <v>44</v>
      </c>
      <c r="C7917">
        <v>9</v>
      </c>
      <c r="D7917" t="s">
        <v>18</v>
      </c>
      <c r="E7917" t="s">
        <v>29</v>
      </c>
      <c r="F7917" s="1">
        <v>0.375</v>
      </c>
      <c r="G7917" t="s">
        <v>10738</v>
      </c>
      <c r="H7917" t="s">
        <v>38</v>
      </c>
      <c r="I7917">
        <v>60</v>
      </c>
      <c r="J7917">
        <v>40</v>
      </c>
      <c r="K7917" s="4">
        <v>1.1111010001111099E+44</v>
      </c>
      <c r="L7917" t="s">
        <v>14014</v>
      </c>
      <c r="M7917" t="s">
        <v>24</v>
      </c>
      <c r="N7917" t="s">
        <v>10549</v>
      </c>
      <c r="O7917" t="s">
        <v>25</v>
      </c>
      <c r="P7917" t="s">
        <v>45</v>
      </c>
      <c r="Q7917" t="s">
        <v>8490</v>
      </c>
    </row>
    <row r="7918" spans="1:17" x14ac:dyDescent="0.25">
      <c r="A7918" t="s">
        <v>14018</v>
      </c>
      <c r="B7918" t="s">
        <v>44</v>
      </c>
      <c r="C7918">
        <v>10</v>
      </c>
      <c r="D7918" t="s">
        <v>18</v>
      </c>
      <c r="E7918" t="s">
        <v>29</v>
      </c>
      <c r="F7918" s="1">
        <v>0.41666666666666669</v>
      </c>
      <c r="G7918" t="s">
        <v>10738</v>
      </c>
      <c r="H7918" t="s">
        <v>38</v>
      </c>
      <c r="I7918">
        <v>60</v>
      </c>
      <c r="J7918">
        <v>40</v>
      </c>
      <c r="K7918" s="4">
        <v>1.1111010001111099E+44</v>
      </c>
      <c r="L7918" t="s">
        <v>14014</v>
      </c>
      <c r="M7918" t="s">
        <v>24</v>
      </c>
      <c r="N7918" t="s">
        <v>10549</v>
      </c>
      <c r="O7918" t="s">
        <v>25</v>
      </c>
      <c r="P7918" t="s">
        <v>45</v>
      </c>
      <c r="Q7918" t="s">
        <v>8491</v>
      </c>
    </row>
    <row r="7919" spans="1:17" x14ac:dyDescent="0.25">
      <c r="A7919" t="s">
        <v>14018</v>
      </c>
      <c r="B7919" t="s">
        <v>44</v>
      </c>
      <c r="C7919">
        <v>11</v>
      </c>
      <c r="D7919" t="s">
        <v>18</v>
      </c>
      <c r="E7919" t="s">
        <v>29</v>
      </c>
      <c r="F7919" s="1">
        <v>0.45833333333333331</v>
      </c>
      <c r="G7919" t="s">
        <v>10738</v>
      </c>
      <c r="H7919" t="s">
        <v>38</v>
      </c>
      <c r="I7919">
        <v>60</v>
      </c>
      <c r="J7919">
        <v>36</v>
      </c>
      <c r="K7919" s="4">
        <v>1.1111010001111099E+44</v>
      </c>
      <c r="L7919" t="s">
        <v>14014</v>
      </c>
      <c r="M7919" t="s">
        <v>24</v>
      </c>
      <c r="N7919" t="s">
        <v>10549</v>
      </c>
      <c r="O7919" t="s">
        <v>25</v>
      </c>
      <c r="P7919" t="s">
        <v>45</v>
      </c>
      <c r="Q7919" t="s">
        <v>8492</v>
      </c>
    </row>
    <row r="7920" spans="1:17" x14ac:dyDescent="0.25">
      <c r="A7920" t="s">
        <v>14018</v>
      </c>
      <c r="B7920" t="s">
        <v>44</v>
      </c>
      <c r="C7920">
        <v>12</v>
      </c>
      <c r="D7920" t="s">
        <v>18</v>
      </c>
      <c r="E7920" t="s">
        <v>29</v>
      </c>
      <c r="F7920" s="1">
        <v>0.5</v>
      </c>
      <c r="G7920" t="s">
        <v>10738</v>
      </c>
      <c r="H7920" t="s">
        <v>38</v>
      </c>
      <c r="I7920">
        <v>60</v>
      </c>
      <c r="J7920">
        <v>44</v>
      </c>
      <c r="K7920" s="4">
        <v>1.1111010001111099E+44</v>
      </c>
      <c r="L7920" t="s">
        <v>14014</v>
      </c>
      <c r="M7920" t="s">
        <v>24</v>
      </c>
      <c r="N7920" t="s">
        <v>10549</v>
      </c>
      <c r="O7920" t="s">
        <v>25</v>
      </c>
      <c r="P7920" t="s">
        <v>45</v>
      </c>
      <c r="Q7920" t="s">
        <v>8493</v>
      </c>
    </row>
    <row r="7921" spans="1:17" x14ac:dyDescent="0.25">
      <c r="A7921" t="s">
        <v>14018</v>
      </c>
      <c r="B7921" t="s">
        <v>44</v>
      </c>
      <c r="C7921">
        <v>13</v>
      </c>
      <c r="D7921" t="s">
        <v>18</v>
      </c>
      <c r="E7921" t="s">
        <v>29</v>
      </c>
      <c r="F7921" s="1">
        <v>0.54166666666666663</v>
      </c>
      <c r="G7921" t="s">
        <v>10738</v>
      </c>
      <c r="H7921" t="s">
        <v>38</v>
      </c>
      <c r="I7921">
        <v>60</v>
      </c>
      <c r="J7921">
        <v>40</v>
      </c>
      <c r="K7921" s="4">
        <v>1.1111010001111099E+44</v>
      </c>
      <c r="L7921" t="s">
        <v>14014</v>
      </c>
      <c r="M7921" t="s">
        <v>24</v>
      </c>
      <c r="N7921" t="s">
        <v>10549</v>
      </c>
      <c r="O7921" t="s">
        <v>25</v>
      </c>
      <c r="P7921" t="s">
        <v>45</v>
      </c>
      <c r="Q7921" t="s">
        <v>8494</v>
      </c>
    </row>
    <row r="7922" spans="1:17" x14ac:dyDescent="0.25">
      <c r="A7922" t="s">
        <v>14018</v>
      </c>
      <c r="B7922" t="s">
        <v>44</v>
      </c>
      <c r="C7922">
        <v>14</v>
      </c>
      <c r="D7922" t="s">
        <v>18</v>
      </c>
      <c r="E7922" t="s">
        <v>29</v>
      </c>
      <c r="F7922" s="1">
        <v>0.58333333333333337</v>
      </c>
      <c r="G7922" t="s">
        <v>10738</v>
      </c>
      <c r="H7922" t="s">
        <v>38</v>
      </c>
      <c r="I7922">
        <v>60</v>
      </c>
      <c r="J7922">
        <v>36</v>
      </c>
      <c r="K7922" s="4">
        <v>1.1111010001111099E+44</v>
      </c>
      <c r="L7922" t="s">
        <v>14014</v>
      </c>
      <c r="M7922" t="s">
        <v>24</v>
      </c>
      <c r="N7922" t="s">
        <v>10549</v>
      </c>
      <c r="O7922" t="s">
        <v>25</v>
      </c>
      <c r="P7922" t="s">
        <v>45</v>
      </c>
      <c r="Q7922" t="s">
        <v>8495</v>
      </c>
    </row>
    <row r="7923" spans="1:17" x14ac:dyDescent="0.25">
      <c r="A7923" t="s">
        <v>14018</v>
      </c>
      <c r="B7923" t="s">
        <v>44</v>
      </c>
      <c r="C7923">
        <v>15</v>
      </c>
      <c r="D7923" t="s">
        <v>18</v>
      </c>
      <c r="E7923" t="s">
        <v>29</v>
      </c>
      <c r="F7923" s="1">
        <v>0.625</v>
      </c>
      <c r="G7923" t="s">
        <v>10738</v>
      </c>
      <c r="H7923" t="s">
        <v>38</v>
      </c>
      <c r="I7923">
        <v>60</v>
      </c>
      <c r="J7923">
        <v>36</v>
      </c>
      <c r="K7923" s="4">
        <v>1.1111010001111099E+44</v>
      </c>
      <c r="L7923" t="s">
        <v>14014</v>
      </c>
      <c r="M7923" t="s">
        <v>24</v>
      </c>
      <c r="N7923" t="s">
        <v>10549</v>
      </c>
      <c r="O7923" t="s">
        <v>25</v>
      </c>
      <c r="P7923" t="s">
        <v>45</v>
      </c>
      <c r="Q7923" t="s">
        <v>8496</v>
      </c>
    </row>
    <row r="7924" spans="1:17" x14ac:dyDescent="0.25">
      <c r="A7924" t="s">
        <v>14023</v>
      </c>
      <c r="B7924" t="s">
        <v>17</v>
      </c>
      <c r="C7924">
        <v>1</v>
      </c>
      <c r="D7924" t="s">
        <v>18</v>
      </c>
      <c r="E7924" t="s">
        <v>33</v>
      </c>
      <c r="F7924" s="1">
        <v>0.54166666666666663</v>
      </c>
      <c r="G7924" t="s">
        <v>9138</v>
      </c>
      <c r="H7924" t="s">
        <v>14024</v>
      </c>
      <c r="I7924">
        <v>60</v>
      </c>
      <c r="J7924">
        <v>413</v>
      </c>
      <c r="K7924" s="4">
        <v>1.1111100111111E+24</v>
      </c>
      <c r="L7924" t="s">
        <v>14014</v>
      </c>
      <c r="M7924" t="s">
        <v>24</v>
      </c>
      <c r="N7924" t="s">
        <v>10549</v>
      </c>
      <c r="O7924" t="s">
        <v>66</v>
      </c>
      <c r="P7924" t="s">
        <v>20</v>
      </c>
      <c r="Q7924" t="s">
        <v>8497</v>
      </c>
    </row>
    <row r="7925" spans="1:17" x14ac:dyDescent="0.25">
      <c r="A7925" t="s">
        <v>14023</v>
      </c>
      <c r="B7925" t="s">
        <v>17</v>
      </c>
      <c r="C7925">
        <v>2</v>
      </c>
      <c r="D7925" t="s">
        <v>18</v>
      </c>
      <c r="E7925" t="s">
        <v>33</v>
      </c>
      <c r="F7925" s="1">
        <v>0.625</v>
      </c>
      <c r="G7925" t="s">
        <v>9138</v>
      </c>
      <c r="H7925" t="s">
        <v>14024</v>
      </c>
      <c r="I7925">
        <v>60</v>
      </c>
      <c r="J7925">
        <v>397</v>
      </c>
      <c r="K7925" s="4">
        <v>1.1111100111111E+24</v>
      </c>
      <c r="L7925" t="s">
        <v>14014</v>
      </c>
      <c r="M7925" t="s">
        <v>24</v>
      </c>
      <c r="N7925" t="s">
        <v>10549</v>
      </c>
      <c r="O7925" t="s">
        <v>66</v>
      </c>
      <c r="P7925" t="s">
        <v>20</v>
      </c>
      <c r="Q7925" t="s">
        <v>8498</v>
      </c>
    </row>
    <row r="7926" spans="1:17" x14ac:dyDescent="0.25">
      <c r="A7926" t="s">
        <v>14023</v>
      </c>
      <c r="B7926" t="s">
        <v>28</v>
      </c>
      <c r="C7926">
        <v>1</v>
      </c>
      <c r="D7926" t="s">
        <v>18</v>
      </c>
      <c r="E7926" t="s">
        <v>42</v>
      </c>
      <c r="F7926" s="1">
        <v>0.45833333333333331</v>
      </c>
      <c r="G7926" t="s">
        <v>9138</v>
      </c>
      <c r="H7926" t="s">
        <v>14025</v>
      </c>
      <c r="I7926">
        <v>60</v>
      </c>
      <c r="J7926">
        <v>411</v>
      </c>
      <c r="K7926" s="4">
        <v>1.111100111111E+23</v>
      </c>
      <c r="L7926" t="s">
        <v>14014</v>
      </c>
      <c r="M7926" t="s">
        <v>24</v>
      </c>
      <c r="N7926" t="s">
        <v>10549</v>
      </c>
      <c r="O7926" t="s">
        <v>66</v>
      </c>
      <c r="P7926" t="s">
        <v>20</v>
      </c>
      <c r="Q7926" t="s">
        <v>8499</v>
      </c>
    </row>
    <row r="7927" spans="1:17" x14ac:dyDescent="0.25">
      <c r="A7927" t="s">
        <v>14023</v>
      </c>
      <c r="B7927" t="s">
        <v>28</v>
      </c>
      <c r="C7927">
        <v>2</v>
      </c>
      <c r="D7927" t="s">
        <v>18</v>
      </c>
      <c r="E7927" t="s">
        <v>42</v>
      </c>
      <c r="F7927" s="1">
        <v>0.58333333333333337</v>
      </c>
      <c r="G7927" t="s">
        <v>9138</v>
      </c>
      <c r="H7927" t="s">
        <v>14025</v>
      </c>
      <c r="I7927">
        <v>60</v>
      </c>
      <c r="J7927">
        <v>398</v>
      </c>
      <c r="K7927" s="4">
        <v>1.111100111111E+23</v>
      </c>
      <c r="L7927" t="s">
        <v>14014</v>
      </c>
      <c r="M7927" t="s">
        <v>24</v>
      </c>
      <c r="N7927" t="s">
        <v>10549</v>
      </c>
      <c r="O7927" t="s">
        <v>66</v>
      </c>
      <c r="P7927" t="s">
        <v>20</v>
      </c>
      <c r="Q7927" t="s">
        <v>8500</v>
      </c>
    </row>
    <row r="7928" spans="1:17" x14ac:dyDescent="0.25">
      <c r="A7928" t="s">
        <v>14023</v>
      </c>
      <c r="B7928" t="s">
        <v>32</v>
      </c>
      <c r="C7928">
        <v>1</v>
      </c>
      <c r="D7928" t="s">
        <v>18</v>
      </c>
      <c r="E7928" t="s">
        <v>37</v>
      </c>
      <c r="F7928" s="1">
        <v>0.375</v>
      </c>
      <c r="G7928" t="s">
        <v>9138</v>
      </c>
      <c r="H7928" t="s">
        <v>14026</v>
      </c>
      <c r="I7928">
        <v>60</v>
      </c>
      <c r="J7928">
        <v>418</v>
      </c>
      <c r="K7928" s="4">
        <v>1.111110011111E+24</v>
      </c>
      <c r="L7928" t="s">
        <v>14014</v>
      </c>
      <c r="M7928" t="s">
        <v>24</v>
      </c>
      <c r="N7928" t="s">
        <v>10549</v>
      </c>
      <c r="O7928" t="s">
        <v>66</v>
      </c>
      <c r="P7928" t="s">
        <v>20</v>
      </c>
      <c r="Q7928" t="s">
        <v>8501</v>
      </c>
    </row>
    <row r="7929" spans="1:17" x14ac:dyDescent="0.25">
      <c r="A7929" t="s">
        <v>14023</v>
      </c>
      <c r="B7929" t="s">
        <v>32</v>
      </c>
      <c r="C7929">
        <v>2</v>
      </c>
      <c r="D7929" t="s">
        <v>18</v>
      </c>
      <c r="E7929" t="s">
        <v>37</v>
      </c>
      <c r="F7929" s="1">
        <v>0.54166666666666663</v>
      </c>
      <c r="G7929" t="s">
        <v>9134</v>
      </c>
      <c r="H7929" t="s">
        <v>14026</v>
      </c>
      <c r="I7929">
        <v>60</v>
      </c>
      <c r="J7929">
        <v>380</v>
      </c>
      <c r="K7929" s="4">
        <v>1.111110011111E+24</v>
      </c>
      <c r="L7929" t="s">
        <v>14014</v>
      </c>
      <c r="M7929" t="s">
        <v>24</v>
      </c>
      <c r="N7929" t="s">
        <v>10549</v>
      </c>
      <c r="O7929" t="s">
        <v>66</v>
      </c>
      <c r="P7929" t="s">
        <v>20</v>
      </c>
      <c r="Q7929" t="s">
        <v>8502</v>
      </c>
    </row>
    <row r="7930" spans="1:17" x14ac:dyDescent="0.25">
      <c r="A7930" t="s">
        <v>14023</v>
      </c>
      <c r="B7930" t="s">
        <v>36</v>
      </c>
      <c r="C7930">
        <v>1</v>
      </c>
      <c r="D7930" t="s">
        <v>18</v>
      </c>
      <c r="E7930" t="s">
        <v>33</v>
      </c>
      <c r="F7930" s="1">
        <v>0.41666666666666669</v>
      </c>
      <c r="G7930" t="s">
        <v>10738</v>
      </c>
      <c r="H7930" t="s">
        <v>38</v>
      </c>
      <c r="I7930">
        <v>30</v>
      </c>
      <c r="J7930">
        <v>21</v>
      </c>
      <c r="K7930" s="4">
        <v>1E+20</v>
      </c>
      <c r="L7930" t="s">
        <v>14014</v>
      </c>
      <c r="M7930" t="s">
        <v>24</v>
      </c>
      <c r="N7930" t="s">
        <v>10549</v>
      </c>
      <c r="O7930" t="s">
        <v>66</v>
      </c>
      <c r="P7930" t="s">
        <v>39</v>
      </c>
      <c r="Q7930" t="s">
        <v>8503</v>
      </c>
    </row>
    <row r="7931" spans="1:17" x14ac:dyDescent="0.25">
      <c r="A7931" t="s">
        <v>14023</v>
      </c>
      <c r="B7931" t="s">
        <v>36</v>
      </c>
      <c r="C7931">
        <v>2</v>
      </c>
      <c r="D7931" t="s">
        <v>18</v>
      </c>
      <c r="E7931" t="s">
        <v>33</v>
      </c>
      <c r="F7931" s="1">
        <v>0.4375</v>
      </c>
      <c r="G7931" t="s">
        <v>10738</v>
      </c>
      <c r="H7931" t="s">
        <v>38</v>
      </c>
      <c r="I7931">
        <v>30</v>
      </c>
      <c r="J7931">
        <v>15</v>
      </c>
      <c r="K7931" s="4">
        <v>1E+20</v>
      </c>
      <c r="L7931" t="s">
        <v>14014</v>
      </c>
      <c r="M7931" t="s">
        <v>24</v>
      </c>
      <c r="N7931" t="s">
        <v>10549</v>
      </c>
      <c r="O7931" t="s">
        <v>66</v>
      </c>
      <c r="P7931" t="s">
        <v>39</v>
      </c>
      <c r="Q7931" t="s">
        <v>8504</v>
      </c>
    </row>
    <row r="7932" spans="1:17" x14ac:dyDescent="0.25">
      <c r="A7932" t="s">
        <v>14023</v>
      </c>
      <c r="B7932" t="s">
        <v>36</v>
      </c>
      <c r="C7932">
        <v>3</v>
      </c>
      <c r="D7932" t="s">
        <v>18</v>
      </c>
      <c r="E7932" t="s">
        <v>33</v>
      </c>
      <c r="F7932" s="1">
        <v>0.45833333333333331</v>
      </c>
      <c r="G7932" t="s">
        <v>10738</v>
      </c>
      <c r="H7932" t="s">
        <v>38</v>
      </c>
      <c r="I7932">
        <v>30</v>
      </c>
      <c r="J7932">
        <v>17</v>
      </c>
      <c r="K7932" s="4">
        <v>1E+20</v>
      </c>
      <c r="L7932" t="s">
        <v>14014</v>
      </c>
      <c r="M7932" t="s">
        <v>24</v>
      </c>
      <c r="N7932" t="s">
        <v>10549</v>
      </c>
      <c r="O7932" t="s">
        <v>66</v>
      </c>
      <c r="P7932" t="s">
        <v>39</v>
      </c>
      <c r="Q7932" t="s">
        <v>8505</v>
      </c>
    </row>
    <row r="7933" spans="1:17" x14ac:dyDescent="0.25">
      <c r="A7933" t="s">
        <v>14023</v>
      </c>
      <c r="B7933" t="s">
        <v>36</v>
      </c>
      <c r="C7933">
        <v>4</v>
      </c>
      <c r="D7933" t="s">
        <v>18</v>
      </c>
      <c r="E7933" t="s">
        <v>33</v>
      </c>
      <c r="F7933" s="1">
        <v>0.47916666666666669</v>
      </c>
      <c r="G7933" t="s">
        <v>10738</v>
      </c>
      <c r="H7933" t="s">
        <v>38</v>
      </c>
      <c r="I7933">
        <v>30</v>
      </c>
      <c r="J7933">
        <v>15</v>
      </c>
      <c r="K7933" s="4">
        <v>1E+20</v>
      </c>
      <c r="L7933" t="s">
        <v>14014</v>
      </c>
      <c r="M7933" t="s">
        <v>24</v>
      </c>
      <c r="N7933" t="s">
        <v>10549</v>
      </c>
      <c r="O7933" t="s">
        <v>66</v>
      </c>
      <c r="P7933" t="s">
        <v>39</v>
      </c>
      <c r="Q7933" t="s">
        <v>8506</v>
      </c>
    </row>
    <row r="7934" spans="1:17" x14ac:dyDescent="0.25">
      <c r="A7934" t="s">
        <v>14023</v>
      </c>
      <c r="B7934" t="s">
        <v>36</v>
      </c>
      <c r="C7934">
        <v>5</v>
      </c>
      <c r="D7934" t="s">
        <v>18</v>
      </c>
      <c r="E7934" t="s">
        <v>33</v>
      </c>
      <c r="F7934" s="1">
        <v>0.5</v>
      </c>
      <c r="G7934" t="s">
        <v>10738</v>
      </c>
      <c r="H7934" t="s">
        <v>38</v>
      </c>
      <c r="I7934">
        <v>30</v>
      </c>
      <c r="J7934">
        <v>23</v>
      </c>
      <c r="K7934" s="4">
        <v>1E+20</v>
      </c>
      <c r="L7934" t="s">
        <v>14014</v>
      </c>
      <c r="M7934" t="s">
        <v>24</v>
      </c>
      <c r="N7934" t="s">
        <v>10549</v>
      </c>
      <c r="O7934" t="s">
        <v>66</v>
      </c>
      <c r="P7934" t="s">
        <v>39</v>
      </c>
      <c r="Q7934" t="s">
        <v>8507</v>
      </c>
    </row>
    <row r="7935" spans="1:17" x14ac:dyDescent="0.25">
      <c r="A7935" t="s">
        <v>14023</v>
      </c>
      <c r="B7935" t="s">
        <v>36</v>
      </c>
      <c r="C7935">
        <v>6</v>
      </c>
      <c r="D7935" t="s">
        <v>18</v>
      </c>
      <c r="E7935" t="s">
        <v>33</v>
      </c>
      <c r="F7935" s="1">
        <v>0.52083333333333337</v>
      </c>
      <c r="G7935" t="s">
        <v>10738</v>
      </c>
      <c r="H7935" t="s">
        <v>38</v>
      </c>
      <c r="I7935">
        <v>30</v>
      </c>
      <c r="J7935">
        <v>10</v>
      </c>
      <c r="K7935" s="4">
        <v>1E+20</v>
      </c>
      <c r="L7935" t="s">
        <v>14014</v>
      </c>
      <c r="M7935" t="s">
        <v>24</v>
      </c>
      <c r="N7935" t="s">
        <v>10549</v>
      </c>
      <c r="O7935" t="s">
        <v>66</v>
      </c>
      <c r="P7935" t="s">
        <v>39</v>
      </c>
      <c r="Q7935" t="s">
        <v>8508</v>
      </c>
    </row>
    <row r="7936" spans="1:17" x14ac:dyDescent="0.25">
      <c r="A7936" t="s">
        <v>14023</v>
      </c>
      <c r="B7936" t="s">
        <v>36</v>
      </c>
      <c r="C7936">
        <v>7</v>
      </c>
      <c r="D7936" t="s">
        <v>18</v>
      </c>
      <c r="E7936" t="s">
        <v>33</v>
      </c>
      <c r="F7936" s="1">
        <v>0.54166666666666663</v>
      </c>
      <c r="G7936" t="s">
        <v>10738</v>
      </c>
      <c r="H7936" t="s">
        <v>38</v>
      </c>
      <c r="I7936">
        <v>30</v>
      </c>
      <c r="J7936">
        <v>7</v>
      </c>
      <c r="K7936" s="4">
        <v>1E+20</v>
      </c>
      <c r="L7936" t="s">
        <v>14014</v>
      </c>
      <c r="M7936" t="s">
        <v>24</v>
      </c>
      <c r="N7936" t="s">
        <v>10549</v>
      </c>
      <c r="O7936" t="s">
        <v>66</v>
      </c>
      <c r="P7936" t="s">
        <v>39</v>
      </c>
      <c r="Q7936" t="s">
        <v>8509</v>
      </c>
    </row>
    <row r="7937" spans="1:17" x14ac:dyDescent="0.25">
      <c r="A7937" t="s">
        <v>14023</v>
      </c>
      <c r="B7937" t="s">
        <v>36</v>
      </c>
      <c r="C7937">
        <v>8</v>
      </c>
      <c r="D7937" t="s">
        <v>18</v>
      </c>
      <c r="E7937" t="s">
        <v>33</v>
      </c>
      <c r="F7937" s="1">
        <v>0.5625</v>
      </c>
      <c r="G7937" t="s">
        <v>10738</v>
      </c>
      <c r="H7937" t="s">
        <v>38</v>
      </c>
      <c r="I7937">
        <v>30</v>
      </c>
      <c r="J7937">
        <v>6</v>
      </c>
      <c r="K7937" s="4">
        <v>1E+20</v>
      </c>
      <c r="L7937" t="s">
        <v>14014</v>
      </c>
      <c r="M7937" t="s">
        <v>24</v>
      </c>
      <c r="N7937" t="s">
        <v>10549</v>
      </c>
      <c r="O7937" t="s">
        <v>66</v>
      </c>
      <c r="P7937" t="s">
        <v>39</v>
      </c>
      <c r="Q7937" t="s">
        <v>8510</v>
      </c>
    </row>
    <row r="7938" spans="1:17" x14ac:dyDescent="0.25">
      <c r="A7938" t="s">
        <v>14023</v>
      </c>
      <c r="B7938" t="s">
        <v>36</v>
      </c>
      <c r="C7938">
        <v>9</v>
      </c>
      <c r="D7938" t="s">
        <v>18</v>
      </c>
      <c r="E7938" t="s">
        <v>33</v>
      </c>
      <c r="F7938" s="1">
        <v>0.58333333333333337</v>
      </c>
      <c r="G7938" t="s">
        <v>10738</v>
      </c>
      <c r="H7938" t="s">
        <v>38</v>
      </c>
      <c r="I7938">
        <v>30</v>
      </c>
      <c r="J7938">
        <v>16</v>
      </c>
      <c r="K7938" s="4">
        <v>1E+20</v>
      </c>
      <c r="L7938" t="s">
        <v>14014</v>
      </c>
      <c r="M7938" t="s">
        <v>24</v>
      </c>
      <c r="N7938" t="s">
        <v>10549</v>
      </c>
      <c r="O7938" t="s">
        <v>66</v>
      </c>
      <c r="P7938" t="s">
        <v>39</v>
      </c>
      <c r="Q7938" t="s">
        <v>8511</v>
      </c>
    </row>
    <row r="7939" spans="1:17" x14ac:dyDescent="0.25">
      <c r="A7939" t="s">
        <v>14023</v>
      </c>
      <c r="B7939" t="s">
        <v>36</v>
      </c>
      <c r="C7939">
        <v>10</v>
      </c>
      <c r="D7939" t="s">
        <v>18</v>
      </c>
      <c r="E7939" t="s">
        <v>33</v>
      </c>
      <c r="F7939" s="1">
        <v>0.60416666666666663</v>
      </c>
      <c r="G7939" t="s">
        <v>10738</v>
      </c>
      <c r="H7939" t="s">
        <v>38</v>
      </c>
      <c r="I7939">
        <v>30</v>
      </c>
      <c r="J7939">
        <v>18</v>
      </c>
      <c r="K7939" s="4">
        <v>1E+20</v>
      </c>
      <c r="L7939" t="s">
        <v>14014</v>
      </c>
      <c r="M7939" t="s">
        <v>24</v>
      </c>
      <c r="N7939" t="s">
        <v>10549</v>
      </c>
      <c r="O7939" t="s">
        <v>66</v>
      </c>
      <c r="P7939" t="s">
        <v>39</v>
      </c>
      <c r="Q7939" t="s">
        <v>8512</v>
      </c>
    </row>
    <row r="7940" spans="1:17" x14ac:dyDescent="0.25">
      <c r="A7940" t="s">
        <v>14023</v>
      </c>
      <c r="B7940" t="s">
        <v>36</v>
      </c>
      <c r="C7940">
        <v>11</v>
      </c>
      <c r="D7940" t="s">
        <v>18</v>
      </c>
      <c r="E7940" t="s">
        <v>42</v>
      </c>
      <c r="F7940" s="1">
        <v>0.41666666666666669</v>
      </c>
      <c r="G7940" t="s">
        <v>10738</v>
      </c>
      <c r="H7940" t="s">
        <v>38</v>
      </c>
      <c r="I7940">
        <v>30</v>
      </c>
      <c r="J7940">
        <v>14</v>
      </c>
      <c r="K7940" s="4">
        <v>1E+20</v>
      </c>
      <c r="L7940" t="s">
        <v>14014</v>
      </c>
      <c r="M7940" t="s">
        <v>24</v>
      </c>
      <c r="N7940" t="s">
        <v>10549</v>
      </c>
      <c r="O7940" t="s">
        <v>66</v>
      </c>
      <c r="P7940" t="s">
        <v>39</v>
      </c>
      <c r="Q7940" t="s">
        <v>8513</v>
      </c>
    </row>
    <row r="7941" spans="1:17" x14ac:dyDescent="0.25">
      <c r="A7941" t="s">
        <v>14023</v>
      </c>
      <c r="B7941" t="s">
        <v>36</v>
      </c>
      <c r="C7941">
        <v>12</v>
      </c>
      <c r="D7941" t="s">
        <v>18</v>
      </c>
      <c r="E7941" t="s">
        <v>42</v>
      </c>
      <c r="F7941" s="1">
        <v>0.4375</v>
      </c>
      <c r="G7941" t="s">
        <v>10738</v>
      </c>
      <c r="H7941" t="s">
        <v>38</v>
      </c>
      <c r="I7941">
        <v>30</v>
      </c>
      <c r="J7941">
        <v>9</v>
      </c>
      <c r="K7941" s="4">
        <v>1E+20</v>
      </c>
      <c r="L7941" t="s">
        <v>14014</v>
      </c>
      <c r="M7941" t="s">
        <v>24</v>
      </c>
      <c r="N7941" t="s">
        <v>10549</v>
      </c>
      <c r="O7941" t="s">
        <v>66</v>
      </c>
      <c r="P7941" t="s">
        <v>39</v>
      </c>
      <c r="Q7941" t="s">
        <v>8514</v>
      </c>
    </row>
    <row r="7942" spans="1:17" x14ac:dyDescent="0.25">
      <c r="A7942" t="s">
        <v>14023</v>
      </c>
      <c r="B7942" t="s">
        <v>36</v>
      </c>
      <c r="C7942">
        <v>13</v>
      </c>
      <c r="D7942" t="s">
        <v>18</v>
      </c>
      <c r="E7942" t="s">
        <v>42</v>
      </c>
      <c r="F7942" s="1">
        <v>0.45833333333333331</v>
      </c>
      <c r="G7942" t="s">
        <v>10738</v>
      </c>
      <c r="H7942" t="s">
        <v>38</v>
      </c>
      <c r="I7942">
        <v>30</v>
      </c>
      <c r="J7942">
        <v>7</v>
      </c>
      <c r="K7942" s="4">
        <v>1E+20</v>
      </c>
      <c r="L7942" t="s">
        <v>14014</v>
      </c>
      <c r="M7942" t="s">
        <v>24</v>
      </c>
      <c r="N7942" t="s">
        <v>10549</v>
      </c>
      <c r="O7942" t="s">
        <v>66</v>
      </c>
      <c r="P7942" t="s">
        <v>39</v>
      </c>
      <c r="Q7942" t="s">
        <v>8515</v>
      </c>
    </row>
    <row r="7943" spans="1:17" x14ac:dyDescent="0.25">
      <c r="A7943" t="s">
        <v>14023</v>
      </c>
      <c r="B7943" t="s">
        <v>36</v>
      </c>
      <c r="C7943">
        <v>14</v>
      </c>
      <c r="D7943" t="s">
        <v>18</v>
      </c>
      <c r="E7943" t="s">
        <v>42</v>
      </c>
      <c r="F7943" s="1">
        <v>0.47916666666666669</v>
      </c>
      <c r="G7943" t="s">
        <v>10738</v>
      </c>
      <c r="H7943" t="s">
        <v>38</v>
      </c>
      <c r="I7943">
        <v>30</v>
      </c>
      <c r="J7943">
        <v>8</v>
      </c>
      <c r="K7943" s="4">
        <v>1E+20</v>
      </c>
      <c r="L7943" t="s">
        <v>14014</v>
      </c>
      <c r="M7943" t="s">
        <v>24</v>
      </c>
      <c r="N7943" t="s">
        <v>10549</v>
      </c>
      <c r="O7943" t="s">
        <v>66</v>
      </c>
      <c r="P7943" t="s">
        <v>39</v>
      </c>
      <c r="Q7943" t="s">
        <v>8516</v>
      </c>
    </row>
    <row r="7944" spans="1:17" x14ac:dyDescent="0.25">
      <c r="A7944" t="s">
        <v>14023</v>
      </c>
      <c r="B7944" t="s">
        <v>36</v>
      </c>
      <c r="C7944">
        <v>15</v>
      </c>
      <c r="D7944" t="s">
        <v>18</v>
      </c>
      <c r="E7944" t="s">
        <v>42</v>
      </c>
      <c r="F7944" s="1">
        <v>0.5</v>
      </c>
      <c r="G7944" t="s">
        <v>10738</v>
      </c>
      <c r="H7944" t="s">
        <v>38</v>
      </c>
      <c r="I7944">
        <v>30</v>
      </c>
      <c r="J7944">
        <v>12</v>
      </c>
      <c r="K7944" s="4">
        <v>1E+20</v>
      </c>
      <c r="L7944" t="s">
        <v>14014</v>
      </c>
      <c r="M7944" t="s">
        <v>24</v>
      </c>
      <c r="N7944" t="s">
        <v>10549</v>
      </c>
      <c r="O7944" t="s">
        <v>66</v>
      </c>
      <c r="P7944" t="s">
        <v>39</v>
      </c>
      <c r="Q7944" t="s">
        <v>8517</v>
      </c>
    </row>
    <row r="7945" spans="1:17" x14ac:dyDescent="0.25">
      <c r="A7945" t="s">
        <v>14023</v>
      </c>
      <c r="B7945" t="s">
        <v>36</v>
      </c>
      <c r="C7945">
        <v>16</v>
      </c>
      <c r="D7945" t="s">
        <v>18</v>
      </c>
      <c r="E7945" t="s">
        <v>42</v>
      </c>
      <c r="F7945" s="1">
        <v>0.52083333333333337</v>
      </c>
      <c r="G7945" t="s">
        <v>10738</v>
      </c>
      <c r="H7945" t="s">
        <v>38</v>
      </c>
      <c r="I7945">
        <v>30</v>
      </c>
      <c r="J7945">
        <v>28</v>
      </c>
      <c r="K7945" s="4">
        <v>1E+20</v>
      </c>
      <c r="L7945" t="s">
        <v>14014</v>
      </c>
      <c r="M7945" t="s">
        <v>24</v>
      </c>
      <c r="N7945" t="s">
        <v>10549</v>
      </c>
      <c r="O7945" t="s">
        <v>66</v>
      </c>
      <c r="P7945" t="s">
        <v>39</v>
      </c>
      <c r="Q7945" t="s">
        <v>8518</v>
      </c>
    </row>
    <row r="7946" spans="1:17" x14ac:dyDescent="0.25">
      <c r="A7946" t="s">
        <v>14023</v>
      </c>
      <c r="B7946" t="s">
        <v>36</v>
      </c>
      <c r="C7946">
        <v>17</v>
      </c>
      <c r="D7946" t="s">
        <v>18</v>
      </c>
      <c r="E7946" t="s">
        <v>42</v>
      </c>
      <c r="F7946" s="1">
        <v>0.54166666666666663</v>
      </c>
      <c r="G7946" t="s">
        <v>10738</v>
      </c>
      <c r="H7946" t="s">
        <v>38</v>
      </c>
      <c r="I7946">
        <v>30</v>
      </c>
      <c r="J7946">
        <v>35</v>
      </c>
      <c r="K7946" s="4">
        <v>1E+20</v>
      </c>
      <c r="L7946" t="s">
        <v>14014</v>
      </c>
      <c r="M7946" t="s">
        <v>24</v>
      </c>
      <c r="N7946" t="s">
        <v>10549</v>
      </c>
      <c r="O7946" t="s">
        <v>66</v>
      </c>
      <c r="P7946" t="s">
        <v>39</v>
      </c>
      <c r="Q7946" t="s">
        <v>8519</v>
      </c>
    </row>
    <row r="7947" spans="1:17" x14ac:dyDescent="0.25">
      <c r="A7947" t="s">
        <v>14023</v>
      </c>
      <c r="B7947" t="s">
        <v>36</v>
      </c>
      <c r="C7947">
        <v>18</v>
      </c>
      <c r="D7947" t="s">
        <v>18</v>
      </c>
      <c r="E7947" t="s">
        <v>42</v>
      </c>
      <c r="F7947" s="1">
        <v>0.5625</v>
      </c>
      <c r="G7947" t="s">
        <v>10738</v>
      </c>
      <c r="H7947" t="s">
        <v>38</v>
      </c>
      <c r="I7947">
        <v>30</v>
      </c>
      <c r="J7947">
        <v>32</v>
      </c>
      <c r="K7947" s="4">
        <v>1E+20</v>
      </c>
      <c r="L7947" t="s">
        <v>14014</v>
      </c>
      <c r="M7947" t="s">
        <v>24</v>
      </c>
      <c r="N7947" t="s">
        <v>10549</v>
      </c>
      <c r="O7947" t="s">
        <v>66</v>
      </c>
      <c r="P7947" t="s">
        <v>39</v>
      </c>
      <c r="Q7947" t="s">
        <v>8520</v>
      </c>
    </row>
    <row r="7948" spans="1:17" x14ac:dyDescent="0.25">
      <c r="A7948" t="s">
        <v>14023</v>
      </c>
      <c r="B7948" t="s">
        <v>36</v>
      </c>
      <c r="C7948">
        <v>19</v>
      </c>
      <c r="D7948" t="s">
        <v>18</v>
      </c>
      <c r="E7948" t="s">
        <v>42</v>
      </c>
      <c r="F7948" s="1">
        <v>0.58333333333333337</v>
      </c>
      <c r="G7948" t="s">
        <v>10738</v>
      </c>
      <c r="H7948" t="s">
        <v>38</v>
      </c>
      <c r="I7948">
        <v>30</v>
      </c>
      <c r="J7948">
        <v>14</v>
      </c>
      <c r="K7948" s="4">
        <v>1E+20</v>
      </c>
      <c r="L7948" t="s">
        <v>14014</v>
      </c>
      <c r="M7948" t="s">
        <v>24</v>
      </c>
      <c r="N7948" t="s">
        <v>10549</v>
      </c>
      <c r="O7948" t="s">
        <v>66</v>
      </c>
      <c r="P7948" t="s">
        <v>39</v>
      </c>
      <c r="Q7948" t="s">
        <v>8521</v>
      </c>
    </row>
    <row r="7949" spans="1:17" x14ac:dyDescent="0.25">
      <c r="A7949" t="s">
        <v>14023</v>
      </c>
      <c r="B7949" t="s">
        <v>36</v>
      </c>
      <c r="C7949">
        <v>20</v>
      </c>
      <c r="D7949" t="s">
        <v>18</v>
      </c>
      <c r="E7949" t="s">
        <v>42</v>
      </c>
      <c r="F7949" s="1">
        <v>0.60416666666666663</v>
      </c>
      <c r="G7949" t="s">
        <v>10738</v>
      </c>
      <c r="H7949" t="s">
        <v>38</v>
      </c>
      <c r="I7949">
        <v>30</v>
      </c>
      <c r="J7949">
        <v>12</v>
      </c>
      <c r="K7949" s="4">
        <v>1E+20</v>
      </c>
      <c r="L7949" t="s">
        <v>14014</v>
      </c>
      <c r="M7949" t="s">
        <v>24</v>
      </c>
      <c r="N7949" t="s">
        <v>10549</v>
      </c>
      <c r="O7949" t="s">
        <v>66</v>
      </c>
      <c r="P7949" t="s">
        <v>39</v>
      </c>
      <c r="Q7949" t="s">
        <v>8522</v>
      </c>
    </row>
    <row r="7950" spans="1:17" x14ac:dyDescent="0.25">
      <c r="A7950" t="s">
        <v>14023</v>
      </c>
      <c r="B7950" t="s">
        <v>36</v>
      </c>
      <c r="C7950">
        <v>21</v>
      </c>
      <c r="D7950" t="s">
        <v>18</v>
      </c>
      <c r="E7950" t="s">
        <v>42</v>
      </c>
      <c r="F7950" s="1">
        <v>0.625</v>
      </c>
      <c r="G7950" t="s">
        <v>10738</v>
      </c>
      <c r="H7950" t="s">
        <v>38</v>
      </c>
      <c r="I7950">
        <v>30</v>
      </c>
      <c r="J7950">
        <v>29</v>
      </c>
      <c r="K7950" s="4">
        <v>1E+20</v>
      </c>
      <c r="L7950" t="s">
        <v>14014</v>
      </c>
      <c r="M7950" t="s">
        <v>24</v>
      </c>
      <c r="N7950" t="s">
        <v>10549</v>
      </c>
      <c r="O7950" t="s">
        <v>66</v>
      </c>
      <c r="P7950" t="s">
        <v>39</v>
      </c>
      <c r="Q7950" t="s">
        <v>8523</v>
      </c>
    </row>
    <row r="7951" spans="1:17" x14ac:dyDescent="0.25">
      <c r="A7951" t="s">
        <v>14023</v>
      </c>
      <c r="B7951" t="s">
        <v>36</v>
      </c>
      <c r="C7951">
        <v>22</v>
      </c>
      <c r="D7951" t="s">
        <v>18</v>
      </c>
      <c r="E7951" t="s">
        <v>42</v>
      </c>
      <c r="F7951" s="1">
        <v>0.64583333333333337</v>
      </c>
      <c r="G7951" t="s">
        <v>10738</v>
      </c>
      <c r="H7951" t="s">
        <v>38</v>
      </c>
      <c r="I7951">
        <v>30</v>
      </c>
      <c r="J7951">
        <v>30</v>
      </c>
      <c r="K7951" s="4">
        <v>1E+20</v>
      </c>
      <c r="L7951" t="s">
        <v>14014</v>
      </c>
      <c r="M7951" t="s">
        <v>24</v>
      </c>
      <c r="N7951" t="s">
        <v>10549</v>
      </c>
      <c r="O7951" t="s">
        <v>66</v>
      </c>
      <c r="P7951" t="s">
        <v>39</v>
      </c>
      <c r="Q7951" t="s">
        <v>8524</v>
      </c>
    </row>
    <row r="7952" spans="1:17" x14ac:dyDescent="0.25">
      <c r="A7952" t="s">
        <v>14023</v>
      </c>
      <c r="B7952" t="s">
        <v>41</v>
      </c>
      <c r="C7952">
        <v>1</v>
      </c>
      <c r="D7952" t="s">
        <v>18</v>
      </c>
      <c r="E7952" t="s">
        <v>33</v>
      </c>
      <c r="F7952" s="1">
        <v>0.41666666666666669</v>
      </c>
      <c r="G7952" t="s">
        <v>10738</v>
      </c>
      <c r="H7952" t="s">
        <v>38</v>
      </c>
      <c r="I7952">
        <v>30</v>
      </c>
      <c r="J7952">
        <v>0</v>
      </c>
      <c r="K7952" s="4">
        <v>100000000000000</v>
      </c>
      <c r="L7952" t="s">
        <v>14014</v>
      </c>
      <c r="M7952" t="s">
        <v>24</v>
      </c>
      <c r="N7952" t="s">
        <v>10549</v>
      </c>
      <c r="O7952" t="s">
        <v>66</v>
      </c>
      <c r="P7952" t="s">
        <v>39</v>
      </c>
      <c r="Q7952" t="s">
        <v>8525</v>
      </c>
    </row>
    <row r="7953" spans="1:17" x14ac:dyDescent="0.25">
      <c r="A7953" t="s">
        <v>14023</v>
      </c>
      <c r="B7953" t="s">
        <v>41</v>
      </c>
      <c r="C7953">
        <v>2</v>
      </c>
      <c r="D7953" t="s">
        <v>18</v>
      </c>
      <c r="E7953" t="s">
        <v>33</v>
      </c>
      <c r="F7953" s="1">
        <v>0.4375</v>
      </c>
      <c r="G7953" t="s">
        <v>10738</v>
      </c>
      <c r="H7953" t="s">
        <v>38</v>
      </c>
      <c r="I7953">
        <v>30</v>
      </c>
      <c r="J7953">
        <v>0</v>
      </c>
      <c r="K7953" s="4">
        <v>100000000000000</v>
      </c>
      <c r="L7953" t="s">
        <v>14014</v>
      </c>
      <c r="M7953" t="s">
        <v>24</v>
      </c>
      <c r="N7953" t="s">
        <v>10549</v>
      </c>
      <c r="O7953" t="s">
        <v>66</v>
      </c>
      <c r="P7953" t="s">
        <v>39</v>
      </c>
      <c r="Q7953" t="s">
        <v>8526</v>
      </c>
    </row>
    <row r="7954" spans="1:17" x14ac:dyDescent="0.25">
      <c r="A7954" t="s">
        <v>14023</v>
      </c>
      <c r="B7954" t="s">
        <v>41</v>
      </c>
      <c r="C7954">
        <v>3</v>
      </c>
      <c r="D7954" t="s">
        <v>18</v>
      </c>
      <c r="E7954" t="s">
        <v>33</v>
      </c>
      <c r="F7954" s="1">
        <v>0.45833333333333331</v>
      </c>
      <c r="G7954" t="s">
        <v>10738</v>
      </c>
      <c r="H7954" t="s">
        <v>38</v>
      </c>
      <c r="I7954">
        <v>30</v>
      </c>
      <c r="J7954">
        <v>0</v>
      </c>
      <c r="K7954" s="4">
        <v>100000000000000</v>
      </c>
      <c r="L7954" t="s">
        <v>14014</v>
      </c>
      <c r="M7954" t="s">
        <v>24</v>
      </c>
      <c r="N7954" t="s">
        <v>10549</v>
      </c>
      <c r="O7954" t="s">
        <v>66</v>
      </c>
      <c r="P7954" t="s">
        <v>39</v>
      </c>
      <c r="Q7954" t="s">
        <v>8527</v>
      </c>
    </row>
    <row r="7955" spans="1:17" x14ac:dyDescent="0.25">
      <c r="A7955" t="s">
        <v>14023</v>
      </c>
      <c r="B7955" t="s">
        <v>41</v>
      </c>
      <c r="C7955">
        <v>4</v>
      </c>
      <c r="D7955" t="s">
        <v>18</v>
      </c>
      <c r="E7955" t="s">
        <v>33</v>
      </c>
      <c r="F7955" s="1">
        <v>0.47916666666666669</v>
      </c>
      <c r="G7955" t="s">
        <v>10738</v>
      </c>
      <c r="H7955" t="s">
        <v>38</v>
      </c>
      <c r="I7955">
        <v>30</v>
      </c>
      <c r="J7955">
        <v>0</v>
      </c>
      <c r="K7955" s="4">
        <v>100000000000000</v>
      </c>
      <c r="L7955" t="s">
        <v>14014</v>
      </c>
      <c r="M7955" t="s">
        <v>24</v>
      </c>
      <c r="N7955" t="s">
        <v>10549</v>
      </c>
      <c r="O7955" t="s">
        <v>66</v>
      </c>
      <c r="P7955" t="s">
        <v>39</v>
      </c>
      <c r="Q7955" t="s">
        <v>8528</v>
      </c>
    </row>
    <row r="7956" spans="1:17" x14ac:dyDescent="0.25">
      <c r="A7956" t="s">
        <v>14023</v>
      </c>
      <c r="B7956" t="s">
        <v>41</v>
      </c>
      <c r="C7956">
        <v>5</v>
      </c>
      <c r="D7956" t="s">
        <v>18</v>
      </c>
      <c r="E7956" t="s">
        <v>33</v>
      </c>
      <c r="F7956" s="1">
        <v>0.5</v>
      </c>
      <c r="G7956" t="s">
        <v>10738</v>
      </c>
      <c r="H7956" t="s">
        <v>38</v>
      </c>
      <c r="I7956">
        <v>30</v>
      </c>
      <c r="J7956">
        <v>0</v>
      </c>
      <c r="K7956" s="4">
        <v>100000000000000</v>
      </c>
      <c r="L7956" t="s">
        <v>14014</v>
      </c>
      <c r="M7956" t="s">
        <v>24</v>
      </c>
      <c r="N7956" t="s">
        <v>10549</v>
      </c>
      <c r="O7956" t="s">
        <v>66</v>
      </c>
      <c r="P7956" t="s">
        <v>39</v>
      </c>
      <c r="Q7956" t="s">
        <v>8529</v>
      </c>
    </row>
    <row r="7957" spans="1:17" x14ac:dyDescent="0.25">
      <c r="A7957" t="s">
        <v>14023</v>
      </c>
      <c r="B7957" t="s">
        <v>41</v>
      </c>
      <c r="C7957">
        <v>6</v>
      </c>
      <c r="D7957" t="s">
        <v>18</v>
      </c>
      <c r="E7957" t="s">
        <v>33</v>
      </c>
      <c r="F7957" s="1">
        <v>0.52083333333333337</v>
      </c>
      <c r="G7957" t="s">
        <v>10738</v>
      </c>
      <c r="H7957" t="s">
        <v>38</v>
      </c>
      <c r="I7957">
        <v>30</v>
      </c>
      <c r="J7957">
        <v>0</v>
      </c>
      <c r="K7957" s="4">
        <v>100000000000000</v>
      </c>
      <c r="L7957" t="s">
        <v>14014</v>
      </c>
      <c r="M7957" t="s">
        <v>24</v>
      </c>
      <c r="N7957" t="s">
        <v>10549</v>
      </c>
      <c r="O7957" t="s">
        <v>66</v>
      </c>
      <c r="P7957" t="s">
        <v>39</v>
      </c>
      <c r="Q7957" t="s">
        <v>8530</v>
      </c>
    </row>
    <row r="7958" spans="1:17" x14ac:dyDescent="0.25">
      <c r="A7958" t="s">
        <v>14023</v>
      </c>
      <c r="B7958" t="s">
        <v>41</v>
      </c>
      <c r="C7958">
        <v>7</v>
      </c>
      <c r="D7958" t="s">
        <v>18</v>
      </c>
      <c r="E7958" t="s">
        <v>33</v>
      </c>
      <c r="F7958" s="1">
        <v>0.54166666666666663</v>
      </c>
      <c r="G7958" t="s">
        <v>10738</v>
      </c>
      <c r="H7958" t="s">
        <v>38</v>
      </c>
      <c r="I7958">
        <v>30</v>
      </c>
      <c r="J7958">
        <v>0</v>
      </c>
      <c r="K7958" s="4">
        <v>100000000000000</v>
      </c>
      <c r="L7958" t="s">
        <v>14014</v>
      </c>
      <c r="M7958" t="s">
        <v>24</v>
      </c>
      <c r="N7958" t="s">
        <v>10549</v>
      </c>
      <c r="O7958" t="s">
        <v>66</v>
      </c>
      <c r="P7958" t="s">
        <v>39</v>
      </c>
      <c r="Q7958" t="s">
        <v>8531</v>
      </c>
    </row>
    <row r="7959" spans="1:17" x14ac:dyDescent="0.25">
      <c r="A7959" t="s">
        <v>14023</v>
      </c>
      <c r="B7959" t="s">
        <v>41</v>
      </c>
      <c r="C7959">
        <v>8</v>
      </c>
      <c r="D7959" t="s">
        <v>18</v>
      </c>
      <c r="E7959" t="s">
        <v>33</v>
      </c>
      <c r="F7959" s="1">
        <v>0.5625</v>
      </c>
      <c r="G7959" t="s">
        <v>10738</v>
      </c>
      <c r="H7959" t="s">
        <v>38</v>
      </c>
      <c r="I7959">
        <v>30</v>
      </c>
      <c r="J7959">
        <v>0</v>
      </c>
      <c r="K7959" s="4">
        <v>100000000000000</v>
      </c>
      <c r="L7959" t="s">
        <v>14014</v>
      </c>
      <c r="M7959" t="s">
        <v>24</v>
      </c>
      <c r="N7959" t="s">
        <v>10549</v>
      </c>
      <c r="O7959" t="s">
        <v>66</v>
      </c>
      <c r="P7959" t="s">
        <v>39</v>
      </c>
      <c r="Q7959" t="s">
        <v>8532</v>
      </c>
    </row>
    <row r="7960" spans="1:17" x14ac:dyDescent="0.25">
      <c r="A7960" t="s">
        <v>14023</v>
      </c>
      <c r="B7960" t="s">
        <v>41</v>
      </c>
      <c r="C7960">
        <v>9</v>
      </c>
      <c r="D7960" t="s">
        <v>18</v>
      </c>
      <c r="E7960" t="s">
        <v>33</v>
      </c>
      <c r="F7960" s="1">
        <v>0.58333333333333337</v>
      </c>
      <c r="G7960" t="s">
        <v>10738</v>
      </c>
      <c r="H7960" t="s">
        <v>38</v>
      </c>
      <c r="I7960">
        <v>30</v>
      </c>
      <c r="J7960">
        <v>0</v>
      </c>
      <c r="K7960" s="4">
        <v>100000000000000</v>
      </c>
      <c r="L7960" t="s">
        <v>14014</v>
      </c>
      <c r="M7960" t="s">
        <v>24</v>
      </c>
      <c r="N7960" t="s">
        <v>10549</v>
      </c>
      <c r="O7960" t="s">
        <v>66</v>
      </c>
      <c r="P7960" t="s">
        <v>39</v>
      </c>
      <c r="Q7960" t="s">
        <v>8533</v>
      </c>
    </row>
    <row r="7961" spans="1:17" x14ac:dyDescent="0.25">
      <c r="A7961" t="s">
        <v>14023</v>
      </c>
      <c r="B7961" t="s">
        <v>41</v>
      </c>
      <c r="C7961">
        <v>10</v>
      </c>
      <c r="D7961" t="s">
        <v>18</v>
      </c>
      <c r="E7961" t="s">
        <v>33</v>
      </c>
      <c r="F7961" s="1">
        <v>0.60416666666666663</v>
      </c>
      <c r="G7961" t="s">
        <v>10738</v>
      </c>
      <c r="H7961" t="s">
        <v>38</v>
      </c>
      <c r="I7961">
        <v>30</v>
      </c>
      <c r="J7961">
        <v>0</v>
      </c>
      <c r="K7961" s="4">
        <v>100000000000000</v>
      </c>
      <c r="L7961" t="s">
        <v>14014</v>
      </c>
      <c r="M7961" t="s">
        <v>24</v>
      </c>
      <c r="N7961" t="s">
        <v>10549</v>
      </c>
      <c r="O7961" t="s">
        <v>66</v>
      </c>
      <c r="P7961" t="s">
        <v>39</v>
      </c>
      <c r="Q7961" t="s">
        <v>8534</v>
      </c>
    </row>
    <row r="7962" spans="1:17" x14ac:dyDescent="0.25">
      <c r="A7962" t="s">
        <v>14023</v>
      </c>
      <c r="B7962" t="s">
        <v>41</v>
      </c>
      <c r="C7962">
        <v>11</v>
      </c>
      <c r="D7962" t="s">
        <v>18</v>
      </c>
      <c r="E7962" t="s">
        <v>42</v>
      </c>
      <c r="F7962" s="1">
        <v>0.41666666666666669</v>
      </c>
      <c r="G7962" t="s">
        <v>10738</v>
      </c>
      <c r="H7962" t="s">
        <v>38</v>
      </c>
      <c r="I7962">
        <v>30</v>
      </c>
      <c r="J7962">
        <v>0</v>
      </c>
      <c r="K7962" s="4">
        <v>100000000000000</v>
      </c>
      <c r="L7962" t="s">
        <v>14014</v>
      </c>
      <c r="M7962" t="s">
        <v>24</v>
      </c>
      <c r="N7962" t="s">
        <v>10549</v>
      </c>
      <c r="O7962" t="s">
        <v>66</v>
      </c>
      <c r="P7962" t="s">
        <v>39</v>
      </c>
      <c r="Q7962" t="s">
        <v>8535</v>
      </c>
    </row>
    <row r="7963" spans="1:17" x14ac:dyDescent="0.25">
      <c r="A7963" t="s">
        <v>14023</v>
      </c>
      <c r="B7963" t="s">
        <v>41</v>
      </c>
      <c r="C7963">
        <v>12</v>
      </c>
      <c r="D7963" t="s">
        <v>18</v>
      </c>
      <c r="E7963" t="s">
        <v>42</v>
      </c>
      <c r="F7963" s="1">
        <v>0.4375</v>
      </c>
      <c r="G7963" t="s">
        <v>10738</v>
      </c>
      <c r="H7963" t="s">
        <v>38</v>
      </c>
      <c r="I7963">
        <v>30</v>
      </c>
      <c r="J7963">
        <v>0</v>
      </c>
      <c r="K7963" s="4">
        <v>100000000000000</v>
      </c>
      <c r="L7963" t="s">
        <v>14014</v>
      </c>
      <c r="M7963" t="s">
        <v>24</v>
      </c>
      <c r="N7963" t="s">
        <v>10549</v>
      </c>
      <c r="O7963" t="s">
        <v>66</v>
      </c>
      <c r="P7963" t="s">
        <v>39</v>
      </c>
      <c r="Q7963" t="s">
        <v>8536</v>
      </c>
    </row>
    <row r="7964" spans="1:17" x14ac:dyDescent="0.25">
      <c r="A7964" t="s">
        <v>14023</v>
      </c>
      <c r="B7964" t="s">
        <v>41</v>
      </c>
      <c r="C7964">
        <v>13</v>
      </c>
      <c r="D7964" t="s">
        <v>18</v>
      </c>
      <c r="E7964" t="s">
        <v>42</v>
      </c>
      <c r="F7964" s="1">
        <v>0.45833333333333331</v>
      </c>
      <c r="G7964" t="s">
        <v>10738</v>
      </c>
      <c r="H7964" t="s">
        <v>38</v>
      </c>
      <c r="I7964">
        <v>30</v>
      </c>
      <c r="J7964">
        <v>0</v>
      </c>
      <c r="K7964" s="4">
        <v>100000000000000</v>
      </c>
      <c r="L7964" t="s">
        <v>14014</v>
      </c>
      <c r="M7964" t="s">
        <v>24</v>
      </c>
      <c r="N7964" t="s">
        <v>10549</v>
      </c>
      <c r="O7964" t="s">
        <v>66</v>
      </c>
      <c r="P7964" t="s">
        <v>39</v>
      </c>
      <c r="Q7964" t="s">
        <v>8537</v>
      </c>
    </row>
    <row r="7965" spans="1:17" x14ac:dyDescent="0.25">
      <c r="A7965" t="s">
        <v>14023</v>
      </c>
      <c r="B7965" t="s">
        <v>41</v>
      </c>
      <c r="C7965">
        <v>14</v>
      </c>
      <c r="D7965" t="s">
        <v>18</v>
      </c>
      <c r="E7965" t="s">
        <v>42</v>
      </c>
      <c r="F7965" s="1">
        <v>0.47916666666666669</v>
      </c>
      <c r="G7965" t="s">
        <v>10738</v>
      </c>
      <c r="H7965" t="s">
        <v>38</v>
      </c>
      <c r="I7965">
        <v>30</v>
      </c>
      <c r="J7965">
        <v>0</v>
      </c>
      <c r="K7965" s="4">
        <v>100000000000000</v>
      </c>
      <c r="L7965" t="s">
        <v>14014</v>
      </c>
      <c r="M7965" t="s">
        <v>24</v>
      </c>
      <c r="N7965" t="s">
        <v>10549</v>
      </c>
      <c r="O7965" t="s">
        <v>66</v>
      </c>
      <c r="P7965" t="s">
        <v>39</v>
      </c>
      <c r="Q7965" t="s">
        <v>8538</v>
      </c>
    </row>
    <row r="7966" spans="1:17" x14ac:dyDescent="0.25">
      <c r="A7966" t="s">
        <v>14023</v>
      </c>
      <c r="B7966" t="s">
        <v>41</v>
      </c>
      <c r="C7966">
        <v>15</v>
      </c>
      <c r="D7966" t="s">
        <v>18</v>
      </c>
      <c r="E7966" t="s">
        <v>42</v>
      </c>
      <c r="F7966" s="1">
        <v>0.5</v>
      </c>
      <c r="G7966" t="s">
        <v>10738</v>
      </c>
      <c r="H7966" t="s">
        <v>38</v>
      </c>
      <c r="I7966">
        <v>30</v>
      </c>
      <c r="J7966">
        <v>0</v>
      </c>
      <c r="K7966" s="4">
        <v>100000000000000</v>
      </c>
      <c r="L7966" t="s">
        <v>14014</v>
      </c>
      <c r="M7966" t="s">
        <v>24</v>
      </c>
      <c r="N7966" t="s">
        <v>10549</v>
      </c>
      <c r="O7966" t="s">
        <v>66</v>
      </c>
      <c r="P7966" t="s">
        <v>39</v>
      </c>
      <c r="Q7966" t="s">
        <v>8539</v>
      </c>
    </row>
    <row r="7967" spans="1:17" x14ac:dyDescent="0.25">
      <c r="A7967" t="s">
        <v>14023</v>
      </c>
      <c r="B7967" t="s">
        <v>41</v>
      </c>
      <c r="C7967">
        <v>16</v>
      </c>
      <c r="D7967" t="s">
        <v>18</v>
      </c>
      <c r="E7967" t="s">
        <v>42</v>
      </c>
      <c r="F7967" s="1">
        <v>0.52083333333333337</v>
      </c>
      <c r="G7967" t="s">
        <v>10738</v>
      </c>
      <c r="H7967" t="s">
        <v>38</v>
      </c>
      <c r="I7967">
        <v>30</v>
      </c>
      <c r="J7967">
        <v>0</v>
      </c>
      <c r="K7967" s="4">
        <v>100000000000000</v>
      </c>
      <c r="L7967" t="s">
        <v>14014</v>
      </c>
      <c r="M7967" t="s">
        <v>24</v>
      </c>
      <c r="N7967" t="s">
        <v>10549</v>
      </c>
      <c r="O7967" t="s">
        <v>66</v>
      </c>
      <c r="P7967" t="s">
        <v>39</v>
      </c>
      <c r="Q7967" t="s">
        <v>8540</v>
      </c>
    </row>
    <row r="7968" spans="1:17" x14ac:dyDescent="0.25">
      <c r="A7968" t="s">
        <v>14023</v>
      </c>
      <c r="B7968" t="s">
        <v>41</v>
      </c>
      <c r="C7968">
        <v>17</v>
      </c>
      <c r="D7968" t="s">
        <v>18</v>
      </c>
      <c r="E7968" t="s">
        <v>42</v>
      </c>
      <c r="F7968" s="1">
        <v>0.54166666666666663</v>
      </c>
      <c r="G7968" t="s">
        <v>10738</v>
      </c>
      <c r="H7968" t="s">
        <v>38</v>
      </c>
      <c r="I7968">
        <v>30</v>
      </c>
      <c r="J7968">
        <v>0</v>
      </c>
      <c r="K7968" s="4">
        <v>100000000000000</v>
      </c>
      <c r="L7968" t="s">
        <v>14014</v>
      </c>
      <c r="M7968" t="s">
        <v>24</v>
      </c>
      <c r="N7968" t="s">
        <v>10549</v>
      </c>
      <c r="O7968" t="s">
        <v>66</v>
      </c>
      <c r="P7968" t="s">
        <v>39</v>
      </c>
      <c r="Q7968" t="s">
        <v>8541</v>
      </c>
    </row>
    <row r="7969" spans="1:17" x14ac:dyDescent="0.25">
      <c r="A7969" t="s">
        <v>14023</v>
      </c>
      <c r="B7969" t="s">
        <v>41</v>
      </c>
      <c r="C7969">
        <v>18</v>
      </c>
      <c r="D7969" t="s">
        <v>18</v>
      </c>
      <c r="E7969" t="s">
        <v>42</v>
      </c>
      <c r="F7969" s="1">
        <v>0.5625</v>
      </c>
      <c r="G7969" t="s">
        <v>10738</v>
      </c>
      <c r="H7969" t="s">
        <v>38</v>
      </c>
      <c r="I7969">
        <v>30</v>
      </c>
      <c r="J7969">
        <v>0</v>
      </c>
      <c r="K7969" s="4">
        <v>100000000000000</v>
      </c>
      <c r="L7969" t="s">
        <v>14014</v>
      </c>
      <c r="M7969" t="s">
        <v>24</v>
      </c>
      <c r="N7969" t="s">
        <v>10549</v>
      </c>
      <c r="O7969" t="s">
        <v>66</v>
      </c>
      <c r="P7969" t="s">
        <v>39</v>
      </c>
      <c r="Q7969" t="s">
        <v>8542</v>
      </c>
    </row>
    <row r="7970" spans="1:17" x14ac:dyDescent="0.25">
      <c r="A7970" t="s">
        <v>14023</v>
      </c>
      <c r="B7970" t="s">
        <v>41</v>
      </c>
      <c r="C7970">
        <v>19</v>
      </c>
      <c r="D7970" t="s">
        <v>18</v>
      </c>
      <c r="E7970" t="s">
        <v>42</v>
      </c>
      <c r="F7970" s="1">
        <v>0.58333333333333337</v>
      </c>
      <c r="G7970" t="s">
        <v>10738</v>
      </c>
      <c r="H7970" t="s">
        <v>38</v>
      </c>
      <c r="I7970">
        <v>30</v>
      </c>
      <c r="J7970">
        <v>0</v>
      </c>
      <c r="K7970" s="4">
        <v>100000000000000</v>
      </c>
      <c r="L7970" t="s">
        <v>14014</v>
      </c>
      <c r="M7970" t="s">
        <v>24</v>
      </c>
      <c r="N7970" t="s">
        <v>10549</v>
      </c>
      <c r="O7970" t="s">
        <v>66</v>
      </c>
      <c r="P7970" t="s">
        <v>39</v>
      </c>
      <c r="Q7970" t="s">
        <v>8543</v>
      </c>
    </row>
    <row r="7971" spans="1:17" x14ac:dyDescent="0.25">
      <c r="A7971" t="s">
        <v>14023</v>
      </c>
      <c r="B7971" t="s">
        <v>41</v>
      </c>
      <c r="C7971">
        <v>20</v>
      </c>
      <c r="D7971" t="s">
        <v>18</v>
      </c>
      <c r="E7971" t="s">
        <v>42</v>
      </c>
      <c r="F7971" s="1">
        <v>0.60416666666666663</v>
      </c>
      <c r="G7971" t="s">
        <v>10738</v>
      </c>
      <c r="H7971" t="s">
        <v>38</v>
      </c>
      <c r="I7971">
        <v>30</v>
      </c>
      <c r="J7971">
        <v>0</v>
      </c>
      <c r="K7971" s="4">
        <v>100000000000000</v>
      </c>
      <c r="L7971" t="s">
        <v>14014</v>
      </c>
      <c r="M7971" t="s">
        <v>24</v>
      </c>
      <c r="N7971" t="s">
        <v>10549</v>
      </c>
      <c r="O7971" t="s">
        <v>66</v>
      </c>
      <c r="P7971" t="s">
        <v>39</v>
      </c>
      <c r="Q7971" t="s">
        <v>8544</v>
      </c>
    </row>
    <row r="7972" spans="1:17" x14ac:dyDescent="0.25">
      <c r="A7972" t="s">
        <v>14023</v>
      </c>
      <c r="B7972" t="s">
        <v>41</v>
      </c>
      <c r="C7972">
        <v>21</v>
      </c>
      <c r="D7972" t="s">
        <v>18</v>
      </c>
      <c r="E7972" t="s">
        <v>42</v>
      </c>
      <c r="F7972" s="1">
        <v>0.625</v>
      </c>
      <c r="G7972" t="s">
        <v>10738</v>
      </c>
      <c r="H7972" t="s">
        <v>38</v>
      </c>
      <c r="I7972">
        <v>30</v>
      </c>
      <c r="J7972">
        <v>0</v>
      </c>
      <c r="K7972" s="4">
        <v>100000000000000</v>
      </c>
      <c r="L7972" t="s">
        <v>14014</v>
      </c>
      <c r="M7972" t="s">
        <v>24</v>
      </c>
      <c r="N7972" t="s">
        <v>10549</v>
      </c>
      <c r="O7972" t="s">
        <v>66</v>
      </c>
      <c r="P7972" t="s">
        <v>39</v>
      </c>
      <c r="Q7972" t="s">
        <v>8545</v>
      </c>
    </row>
    <row r="7973" spans="1:17" x14ac:dyDescent="0.25">
      <c r="A7973" t="s">
        <v>14023</v>
      </c>
      <c r="B7973" t="s">
        <v>41</v>
      </c>
      <c r="C7973">
        <v>22</v>
      </c>
      <c r="D7973" t="s">
        <v>18</v>
      </c>
      <c r="E7973" t="s">
        <v>42</v>
      </c>
      <c r="F7973" s="1">
        <v>0.64583333333333337</v>
      </c>
      <c r="G7973" t="s">
        <v>10738</v>
      </c>
      <c r="H7973" t="s">
        <v>38</v>
      </c>
      <c r="I7973">
        <v>30</v>
      </c>
      <c r="J7973">
        <v>0</v>
      </c>
      <c r="K7973" s="4">
        <v>100000000000000</v>
      </c>
      <c r="L7973" t="s">
        <v>14014</v>
      </c>
      <c r="M7973" t="s">
        <v>24</v>
      </c>
      <c r="N7973" t="s">
        <v>10549</v>
      </c>
      <c r="O7973" t="s">
        <v>66</v>
      </c>
      <c r="P7973" t="s">
        <v>39</v>
      </c>
      <c r="Q7973" t="s">
        <v>8546</v>
      </c>
    </row>
    <row r="7974" spans="1:17" x14ac:dyDescent="0.25">
      <c r="A7974" t="s">
        <v>14023</v>
      </c>
      <c r="B7974" t="s">
        <v>2319</v>
      </c>
      <c r="C7974">
        <v>1</v>
      </c>
      <c r="D7974" t="s">
        <v>18</v>
      </c>
      <c r="E7974" t="s">
        <v>33</v>
      </c>
      <c r="F7974" s="1">
        <v>0.41666666666666669</v>
      </c>
      <c r="G7974" t="s">
        <v>10738</v>
      </c>
      <c r="H7974" t="s">
        <v>38</v>
      </c>
      <c r="I7974">
        <v>30</v>
      </c>
      <c r="J7974">
        <v>0</v>
      </c>
      <c r="K7974" s="4">
        <v>100000000000</v>
      </c>
      <c r="L7974" t="s">
        <v>14014</v>
      </c>
      <c r="M7974" t="s">
        <v>24</v>
      </c>
      <c r="N7974" t="s">
        <v>10549</v>
      </c>
      <c r="O7974" t="s">
        <v>66</v>
      </c>
      <c r="P7974" t="s">
        <v>39</v>
      </c>
      <c r="Q7974" t="s">
        <v>8547</v>
      </c>
    </row>
    <row r="7975" spans="1:17" x14ac:dyDescent="0.25">
      <c r="A7975" t="s">
        <v>14023</v>
      </c>
      <c r="B7975" t="s">
        <v>2319</v>
      </c>
      <c r="C7975">
        <v>2</v>
      </c>
      <c r="D7975" t="s">
        <v>18</v>
      </c>
      <c r="E7975" t="s">
        <v>33</v>
      </c>
      <c r="F7975" s="1">
        <v>0.4375</v>
      </c>
      <c r="G7975" t="s">
        <v>10738</v>
      </c>
      <c r="H7975" t="s">
        <v>38</v>
      </c>
      <c r="I7975">
        <v>30</v>
      </c>
      <c r="J7975">
        <v>0</v>
      </c>
      <c r="K7975" s="4">
        <v>100000000000</v>
      </c>
      <c r="L7975" t="s">
        <v>14014</v>
      </c>
      <c r="M7975" t="s">
        <v>24</v>
      </c>
      <c r="N7975" t="s">
        <v>10549</v>
      </c>
      <c r="O7975" t="s">
        <v>66</v>
      </c>
      <c r="P7975" t="s">
        <v>39</v>
      </c>
      <c r="Q7975" t="s">
        <v>8548</v>
      </c>
    </row>
    <row r="7976" spans="1:17" x14ac:dyDescent="0.25">
      <c r="A7976" t="s">
        <v>14023</v>
      </c>
      <c r="B7976" t="s">
        <v>2319</v>
      </c>
      <c r="C7976">
        <v>3</v>
      </c>
      <c r="D7976" t="s">
        <v>18</v>
      </c>
      <c r="E7976" t="s">
        <v>33</v>
      </c>
      <c r="F7976" s="1">
        <v>0.45833333333333331</v>
      </c>
      <c r="G7976" t="s">
        <v>10738</v>
      </c>
      <c r="H7976" t="s">
        <v>38</v>
      </c>
      <c r="I7976">
        <v>30</v>
      </c>
      <c r="J7976">
        <v>0</v>
      </c>
      <c r="K7976" s="4">
        <v>100000000000</v>
      </c>
      <c r="L7976" t="s">
        <v>14014</v>
      </c>
      <c r="M7976" t="s">
        <v>24</v>
      </c>
      <c r="N7976" t="s">
        <v>10549</v>
      </c>
      <c r="O7976" t="s">
        <v>66</v>
      </c>
      <c r="P7976" t="s">
        <v>39</v>
      </c>
      <c r="Q7976" t="s">
        <v>8549</v>
      </c>
    </row>
    <row r="7977" spans="1:17" x14ac:dyDescent="0.25">
      <c r="A7977" t="s">
        <v>14023</v>
      </c>
      <c r="B7977" t="s">
        <v>2319</v>
      </c>
      <c r="C7977">
        <v>4</v>
      </c>
      <c r="D7977" t="s">
        <v>18</v>
      </c>
      <c r="E7977" t="s">
        <v>33</v>
      </c>
      <c r="F7977" s="1">
        <v>0.47916666666666669</v>
      </c>
      <c r="G7977" t="s">
        <v>10738</v>
      </c>
      <c r="H7977" t="s">
        <v>38</v>
      </c>
      <c r="I7977">
        <v>30</v>
      </c>
      <c r="J7977">
        <v>0</v>
      </c>
      <c r="K7977" s="4">
        <v>100000000000</v>
      </c>
      <c r="L7977" t="s">
        <v>14014</v>
      </c>
      <c r="M7977" t="s">
        <v>24</v>
      </c>
      <c r="N7977" t="s">
        <v>10549</v>
      </c>
      <c r="O7977" t="s">
        <v>66</v>
      </c>
      <c r="P7977" t="s">
        <v>39</v>
      </c>
      <c r="Q7977" t="s">
        <v>8550</v>
      </c>
    </row>
    <row r="7978" spans="1:17" x14ac:dyDescent="0.25">
      <c r="A7978" t="s">
        <v>14023</v>
      </c>
      <c r="B7978" t="s">
        <v>2319</v>
      </c>
      <c r="C7978">
        <v>5</v>
      </c>
      <c r="D7978" t="s">
        <v>18</v>
      </c>
      <c r="E7978" t="s">
        <v>33</v>
      </c>
      <c r="F7978" s="1">
        <v>0.5</v>
      </c>
      <c r="G7978" t="s">
        <v>10738</v>
      </c>
      <c r="H7978" t="s">
        <v>38</v>
      </c>
      <c r="I7978">
        <v>30</v>
      </c>
      <c r="J7978">
        <v>0</v>
      </c>
      <c r="K7978" s="4">
        <v>100000000000</v>
      </c>
      <c r="L7978" t="s">
        <v>14014</v>
      </c>
      <c r="M7978" t="s">
        <v>24</v>
      </c>
      <c r="N7978" t="s">
        <v>10549</v>
      </c>
      <c r="O7978" t="s">
        <v>66</v>
      </c>
      <c r="P7978" t="s">
        <v>39</v>
      </c>
      <c r="Q7978" t="s">
        <v>8551</v>
      </c>
    </row>
    <row r="7979" spans="1:17" x14ac:dyDescent="0.25">
      <c r="A7979" t="s">
        <v>14023</v>
      </c>
      <c r="B7979" t="s">
        <v>2319</v>
      </c>
      <c r="C7979">
        <v>6</v>
      </c>
      <c r="D7979" t="s">
        <v>18</v>
      </c>
      <c r="E7979" t="s">
        <v>33</v>
      </c>
      <c r="F7979" s="1">
        <v>0.52083333333333337</v>
      </c>
      <c r="G7979" t="s">
        <v>10738</v>
      </c>
      <c r="H7979" t="s">
        <v>38</v>
      </c>
      <c r="I7979">
        <v>30</v>
      </c>
      <c r="J7979">
        <v>0</v>
      </c>
      <c r="K7979" s="4">
        <v>100000000000</v>
      </c>
      <c r="L7979" t="s">
        <v>14014</v>
      </c>
      <c r="M7979" t="s">
        <v>24</v>
      </c>
      <c r="N7979" t="s">
        <v>10549</v>
      </c>
      <c r="O7979" t="s">
        <v>66</v>
      </c>
      <c r="P7979" t="s">
        <v>39</v>
      </c>
      <c r="Q7979" t="s">
        <v>8552</v>
      </c>
    </row>
    <row r="7980" spans="1:17" x14ac:dyDescent="0.25">
      <c r="A7980" t="s">
        <v>14023</v>
      </c>
      <c r="B7980" t="s">
        <v>2319</v>
      </c>
      <c r="C7980">
        <v>7</v>
      </c>
      <c r="D7980" t="s">
        <v>18</v>
      </c>
      <c r="E7980" t="s">
        <v>33</v>
      </c>
      <c r="F7980" s="1">
        <v>0.54166666666666663</v>
      </c>
      <c r="G7980" t="s">
        <v>10738</v>
      </c>
      <c r="H7980" t="s">
        <v>38</v>
      </c>
      <c r="I7980">
        <v>30</v>
      </c>
      <c r="J7980">
        <v>0</v>
      </c>
      <c r="K7980" s="4">
        <v>100000000000</v>
      </c>
      <c r="L7980" t="s">
        <v>14014</v>
      </c>
      <c r="M7980" t="s">
        <v>24</v>
      </c>
      <c r="N7980" t="s">
        <v>10549</v>
      </c>
      <c r="O7980" t="s">
        <v>66</v>
      </c>
      <c r="P7980" t="s">
        <v>39</v>
      </c>
      <c r="Q7980" t="s">
        <v>8553</v>
      </c>
    </row>
    <row r="7981" spans="1:17" x14ac:dyDescent="0.25">
      <c r="A7981" t="s">
        <v>14023</v>
      </c>
      <c r="B7981" t="s">
        <v>2319</v>
      </c>
      <c r="C7981">
        <v>8</v>
      </c>
      <c r="D7981" t="s">
        <v>18</v>
      </c>
      <c r="E7981" t="s">
        <v>33</v>
      </c>
      <c r="F7981" s="1">
        <v>0.5625</v>
      </c>
      <c r="G7981" t="s">
        <v>10738</v>
      </c>
      <c r="H7981" t="s">
        <v>38</v>
      </c>
      <c r="I7981">
        <v>30</v>
      </c>
      <c r="J7981">
        <v>0</v>
      </c>
      <c r="K7981" s="4">
        <v>100000000000</v>
      </c>
      <c r="L7981" t="s">
        <v>14014</v>
      </c>
      <c r="M7981" t="s">
        <v>24</v>
      </c>
      <c r="N7981" t="s">
        <v>10549</v>
      </c>
      <c r="O7981" t="s">
        <v>66</v>
      </c>
      <c r="P7981" t="s">
        <v>39</v>
      </c>
      <c r="Q7981" t="s">
        <v>8554</v>
      </c>
    </row>
    <row r="7982" spans="1:17" x14ac:dyDescent="0.25">
      <c r="A7982" t="s">
        <v>14023</v>
      </c>
      <c r="B7982" t="s">
        <v>2319</v>
      </c>
      <c r="C7982">
        <v>9</v>
      </c>
      <c r="D7982" t="s">
        <v>18</v>
      </c>
      <c r="E7982" t="s">
        <v>33</v>
      </c>
      <c r="F7982" s="1">
        <v>0.58333333333333337</v>
      </c>
      <c r="G7982" t="s">
        <v>10738</v>
      </c>
      <c r="H7982" t="s">
        <v>38</v>
      </c>
      <c r="I7982">
        <v>30</v>
      </c>
      <c r="J7982">
        <v>0</v>
      </c>
      <c r="K7982" s="4">
        <v>100000000000</v>
      </c>
      <c r="L7982" t="s">
        <v>14014</v>
      </c>
      <c r="M7982" t="s">
        <v>24</v>
      </c>
      <c r="N7982" t="s">
        <v>10549</v>
      </c>
      <c r="O7982" t="s">
        <v>66</v>
      </c>
      <c r="P7982" t="s">
        <v>39</v>
      </c>
      <c r="Q7982" t="s">
        <v>8555</v>
      </c>
    </row>
    <row r="7983" spans="1:17" x14ac:dyDescent="0.25">
      <c r="A7983" t="s">
        <v>14023</v>
      </c>
      <c r="B7983" t="s">
        <v>2319</v>
      </c>
      <c r="C7983">
        <v>10</v>
      </c>
      <c r="D7983" t="s">
        <v>18</v>
      </c>
      <c r="E7983" t="s">
        <v>33</v>
      </c>
      <c r="F7983" s="1">
        <v>0.60416666666666663</v>
      </c>
      <c r="G7983" t="s">
        <v>10738</v>
      </c>
      <c r="H7983" t="s">
        <v>38</v>
      </c>
      <c r="I7983">
        <v>30</v>
      </c>
      <c r="J7983">
        <v>0</v>
      </c>
      <c r="K7983" s="4">
        <v>100000000000</v>
      </c>
      <c r="L7983" t="s">
        <v>14014</v>
      </c>
      <c r="M7983" t="s">
        <v>24</v>
      </c>
      <c r="N7983" t="s">
        <v>10549</v>
      </c>
      <c r="O7983" t="s">
        <v>66</v>
      </c>
      <c r="P7983" t="s">
        <v>39</v>
      </c>
      <c r="Q7983" t="s">
        <v>8556</v>
      </c>
    </row>
    <row r="7984" spans="1:17" x14ac:dyDescent="0.25">
      <c r="A7984" t="s">
        <v>14023</v>
      </c>
      <c r="B7984" t="s">
        <v>2319</v>
      </c>
      <c r="C7984">
        <v>11</v>
      </c>
      <c r="D7984" t="s">
        <v>18</v>
      </c>
      <c r="E7984" t="s">
        <v>42</v>
      </c>
      <c r="F7984" s="1">
        <v>0.41666666666666669</v>
      </c>
      <c r="G7984" t="s">
        <v>10738</v>
      </c>
      <c r="H7984" t="s">
        <v>38</v>
      </c>
      <c r="I7984">
        <v>30</v>
      </c>
      <c r="J7984">
        <v>0</v>
      </c>
      <c r="K7984" s="4">
        <v>100000000000</v>
      </c>
      <c r="L7984" t="s">
        <v>14014</v>
      </c>
      <c r="M7984" t="s">
        <v>24</v>
      </c>
      <c r="N7984" t="s">
        <v>10549</v>
      </c>
      <c r="O7984" t="s">
        <v>66</v>
      </c>
      <c r="P7984" t="s">
        <v>39</v>
      </c>
      <c r="Q7984" t="s">
        <v>8557</v>
      </c>
    </row>
    <row r="7985" spans="1:17" x14ac:dyDescent="0.25">
      <c r="A7985" t="s">
        <v>14023</v>
      </c>
      <c r="B7985" t="s">
        <v>2319</v>
      </c>
      <c r="C7985">
        <v>12</v>
      </c>
      <c r="D7985" t="s">
        <v>18</v>
      </c>
      <c r="E7985" t="s">
        <v>42</v>
      </c>
      <c r="F7985" s="1">
        <v>0.4375</v>
      </c>
      <c r="G7985" t="s">
        <v>10738</v>
      </c>
      <c r="H7985" t="s">
        <v>38</v>
      </c>
      <c r="I7985">
        <v>30</v>
      </c>
      <c r="J7985">
        <v>0</v>
      </c>
      <c r="K7985" s="4">
        <v>100000000000</v>
      </c>
      <c r="L7985" t="s">
        <v>14014</v>
      </c>
      <c r="M7985" t="s">
        <v>24</v>
      </c>
      <c r="N7985" t="s">
        <v>10549</v>
      </c>
      <c r="O7985" t="s">
        <v>66</v>
      </c>
      <c r="P7985" t="s">
        <v>39</v>
      </c>
      <c r="Q7985" t="s">
        <v>8558</v>
      </c>
    </row>
    <row r="7986" spans="1:17" x14ac:dyDescent="0.25">
      <c r="A7986" t="s">
        <v>14023</v>
      </c>
      <c r="B7986" t="s">
        <v>2319</v>
      </c>
      <c r="C7986">
        <v>13</v>
      </c>
      <c r="D7986" t="s">
        <v>18</v>
      </c>
      <c r="E7986" t="s">
        <v>42</v>
      </c>
      <c r="F7986" s="1">
        <v>0.45833333333333331</v>
      </c>
      <c r="G7986" t="s">
        <v>10738</v>
      </c>
      <c r="H7986" t="s">
        <v>38</v>
      </c>
      <c r="I7986">
        <v>30</v>
      </c>
      <c r="J7986">
        <v>0</v>
      </c>
      <c r="K7986" s="4">
        <v>100000000000</v>
      </c>
      <c r="L7986" t="s">
        <v>14014</v>
      </c>
      <c r="M7986" t="s">
        <v>24</v>
      </c>
      <c r="N7986" t="s">
        <v>10549</v>
      </c>
      <c r="O7986" t="s">
        <v>66</v>
      </c>
      <c r="P7986" t="s">
        <v>39</v>
      </c>
      <c r="Q7986" t="s">
        <v>8559</v>
      </c>
    </row>
    <row r="7987" spans="1:17" x14ac:dyDescent="0.25">
      <c r="A7987" t="s">
        <v>14023</v>
      </c>
      <c r="B7987" t="s">
        <v>2319</v>
      </c>
      <c r="C7987">
        <v>14</v>
      </c>
      <c r="D7987" t="s">
        <v>18</v>
      </c>
      <c r="E7987" t="s">
        <v>42</v>
      </c>
      <c r="F7987" s="1">
        <v>0.47916666666666669</v>
      </c>
      <c r="G7987" t="s">
        <v>10738</v>
      </c>
      <c r="H7987" t="s">
        <v>38</v>
      </c>
      <c r="I7987">
        <v>30</v>
      </c>
      <c r="J7987">
        <v>0</v>
      </c>
      <c r="K7987" s="4">
        <v>100000000000</v>
      </c>
      <c r="L7987" t="s">
        <v>14014</v>
      </c>
      <c r="M7987" t="s">
        <v>24</v>
      </c>
      <c r="N7987" t="s">
        <v>10549</v>
      </c>
      <c r="O7987" t="s">
        <v>66</v>
      </c>
      <c r="P7987" t="s">
        <v>39</v>
      </c>
      <c r="Q7987" t="s">
        <v>8560</v>
      </c>
    </row>
    <row r="7988" spans="1:17" x14ac:dyDescent="0.25">
      <c r="A7988" t="s">
        <v>14023</v>
      </c>
      <c r="B7988" t="s">
        <v>2319</v>
      </c>
      <c r="C7988">
        <v>15</v>
      </c>
      <c r="D7988" t="s">
        <v>18</v>
      </c>
      <c r="E7988" t="s">
        <v>42</v>
      </c>
      <c r="F7988" s="1">
        <v>0.5</v>
      </c>
      <c r="G7988" t="s">
        <v>10738</v>
      </c>
      <c r="H7988" t="s">
        <v>38</v>
      </c>
      <c r="I7988">
        <v>30</v>
      </c>
      <c r="J7988">
        <v>0</v>
      </c>
      <c r="K7988" s="4">
        <v>100000000000</v>
      </c>
      <c r="L7988" t="s">
        <v>14014</v>
      </c>
      <c r="M7988" t="s">
        <v>24</v>
      </c>
      <c r="N7988" t="s">
        <v>10549</v>
      </c>
      <c r="O7988" t="s">
        <v>66</v>
      </c>
      <c r="P7988" t="s">
        <v>39</v>
      </c>
      <c r="Q7988" t="s">
        <v>8561</v>
      </c>
    </row>
    <row r="7989" spans="1:17" x14ac:dyDescent="0.25">
      <c r="A7989" t="s">
        <v>14023</v>
      </c>
      <c r="B7989" t="s">
        <v>2319</v>
      </c>
      <c r="C7989">
        <v>16</v>
      </c>
      <c r="D7989" t="s">
        <v>18</v>
      </c>
      <c r="E7989" t="s">
        <v>42</v>
      </c>
      <c r="F7989" s="1">
        <v>0.52083333333333337</v>
      </c>
      <c r="G7989" t="s">
        <v>10738</v>
      </c>
      <c r="H7989" t="s">
        <v>38</v>
      </c>
      <c r="I7989">
        <v>30</v>
      </c>
      <c r="J7989">
        <v>0</v>
      </c>
      <c r="K7989" s="4">
        <v>100000000000</v>
      </c>
      <c r="L7989" t="s">
        <v>14014</v>
      </c>
      <c r="M7989" t="s">
        <v>24</v>
      </c>
      <c r="N7989" t="s">
        <v>10549</v>
      </c>
      <c r="O7989" t="s">
        <v>66</v>
      </c>
      <c r="P7989" t="s">
        <v>39</v>
      </c>
      <c r="Q7989" t="s">
        <v>8562</v>
      </c>
    </row>
    <row r="7990" spans="1:17" x14ac:dyDescent="0.25">
      <c r="A7990" t="s">
        <v>14023</v>
      </c>
      <c r="B7990" t="s">
        <v>2319</v>
      </c>
      <c r="C7990">
        <v>17</v>
      </c>
      <c r="D7990" t="s">
        <v>18</v>
      </c>
      <c r="E7990" t="s">
        <v>42</v>
      </c>
      <c r="F7990" s="1">
        <v>0.54166666666666663</v>
      </c>
      <c r="G7990" t="s">
        <v>10738</v>
      </c>
      <c r="H7990" t="s">
        <v>38</v>
      </c>
      <c r="I7990">
        <v>30</v>
      </c>
      <c r="J7990">
        <v>0</v>
      </c>
      <c r="K7990" s="4">
        <v>100000000000</v>
      </c>
      <c r="L7990" t="s">
        <v>14014</v>
      </c>
      <c r="M7990" t="s">
        <v>24</v>
      </c>
      <c r="N7990" t="s">
        <v>10549</v>
      </c>
      <c r="O7990" t="s">
        <v>66</v>
      </c>
      <c r="P7990" t="s">
        <v>39</v>
      </c>
      <c r="Q7990" t="s">
        <v>8563</v>
      </c>
    </row>
    <row r="7991" spans="1:17" x14ac:dyDescent="0.25">
      <c r="A7991" t="s">
        <v>14023</v>
      </c>
      <c r="B7991" t="s">
        <v>2319</v>
      </c>
      <c r="C7991">
        <v>18</v>
      </c>
      <c r="D7991" t="s">
        <v>18</v>
      </c>
      <c r="E7991" t="s">
        <v>42</v>
      </c>
      <c r="F7991" s="1">
        <v>0.5625</v>
      </c>
      <c r="G7991" t="s">
        <v>10738</v>
      </c>
      <c r="H7991" t="s">
        <v>38</v>
      </c>
      <c r="I7991">
        <v>30</v>
      </c>
      <c r="J7991">
        <v>0</v>
      </c>
      <c r="K7991" s="4">
        <v>100000000000</v>
      </c>
      <c r="L7991" t="s">
        <v>14014</v>
      </c>
      <c r="M7991" t="s">
        <v>24</v>
      </c>
      <c r="N7991" t="s">
        <v>10549</v>
      </c>
      <c r="O7991" t="s">
        <v>66</v>
      </c>
      <c r="P7991" t="s">
        <v>39</v>
      </c>
      <c r="Q7991" t="s">
        <v>8564</v>
      </c>
    </row>
    <row r="7992" spans="1:17" x14ac:dyDescent="0.25">
      <c r="A7992" t="s">
        <v>14023</v>
      </c>
      <c r="B7992" t="s">
        <v>2319</v>
      </c>
      <c r="C7992">
        <v>19</v>
      </c>
      <c r="D7992" t="s">
        <v>18</v>
      </c>
      <c r="E7992" t="s">
        <v>42</v>
      </c>
      <c r="F7992" s="1">
        <v>0.58333333333333337</v>
      </c>
      <c r="G7992" t="s">
        <v>10738</v>
      </c>
      <c r="H7992" t="s">
        <v>38</v>
      </c>
      <c r="I7992">
        <v>30</v>
      </c>
      <c r="J7992">
        <v>0</v>
      </c>
      <c r="K7992" s="4">
        <v>100000000000</v>
      </c>
      <c r="L7992" t="s">
        <v>14014</v>
      </c>
      <c r="M7992" t="s">
        <v>24</v>
      </c>
      <c r="N7992" t="s">
        <v>10549</v>
      </c>
      <c r="O7992" t="s">
        <v>66</v>
      </c>
      <c r="P7992" t="s">
        <v>39</v>
      </c>
      <c r="Q7992" t="s">
        <v>8565</v>
      </c>
    </row>
    <row r="7993" spans="1:17" x14ac:dyDescent="0.25">
      <c r="A7993" t="s">
        <v>14023</v>
      </c>
      <c r="B7993" t="s">
        <v>2319</v>
      </c>
      <c r="C7993">
        <v>20</v>
      </c>
      <c r="D7993" t="s">
        <v>18</v>
      </c>
      <c r="E7993" t="s">
        <v>42</v>
      </c>
      <c r="F7993" s="1">
        <v>0.60416666666666663</v>
      </c>
      <c r="G7993" t="s">
        <v>10738</v>
      </c>
      <c r="H7993" t="s">
        <v>38</v>
      </c>
      <c r="I7993">
        <v>30</v>
      </c>
      <c r="J7993">
        <v>0</v>
      </c>
      <c r="K7993" s="4">
        <v>100000000000</v>
      </c>
      <c r="L7993" t="s">
        <v>14014</v>
      </c>
      <c r="M7993" t="s">
        <v>24</v>
      </c>
      <c r="N7993" t="s">
        <v>10549</v>
      </c>
      <c r="O7993" t="s">
        <v>66</v>
      </c>
      <c r="P7993" t="s">
        <v>39</v>
      </c>
      <c r="Q7993" t="s">
        <v>8566</v>
      </c>
    </row>
    <row r="7994" spans="1:17" x14ac:dyDescent="0.25">
      <c r="A7994" t="s">
        <v>14023</v>
      </c>
      <c r="B7994" t="s">
        <v>2319</v>
      </c>
      <c r="C7994">
        <v>21</v>
      </c>
      <c r="D7994" t="s">
        <v>18</v>
      </c>
      <c r="E7994" t="s">
        <v>42</v>
      </c>
      <c r="F7994" s="1">
        <v>0.625</v>
      </c>
      <c r="G7994" t="s">
        <v>10738</v>
      </c>
      <c r="H7994" t="s">
        <v>38</v>
      </c>
      <c r="I7994">
        <v>30</v>
      </c>
      <c r="J7994">
        <v>0</v>
      </c>
      <c r="K7994" s="4">
        <v>100000000000</v>
      </c>
      <c r="L7994" t="s">
        <v>14014</v>
      </c>
      <c r="M7994" t="s">
        <v>24</v>
      </c>
      <c r="N7994" t="s">
        <v>10549</v>
      </c>
      <c r="O7994" t="s">
        <v>66</v>
      </c>
      <c r="P7994" t="s">
        <v>39</v>
      </c>
      <c r="Q7994" t="s">
        <v>8567</v>
      </c>
    </row>
    <row r="7995" spans="1:17" x14ac:dyDescent="0.25">
      <c r="A7995" t="s">
        <v>14023</v>
      </c>
      <c r="B7995" t="s">
        <v>2319</v>
      </c>
      <c r="C7995">
        <v>22</v>
      </c>
      <c r="D7995" t="s">
        <v>18</v>
      </c>
      <c r="E7995" t="s">
        <v>42</v>
      </c>
      <c r="F7995" s="1">
        <v>0.64583333333333337</v>
      </c>
      <c r="G7995" t="s">
        <v>10738</v>
      </c>
      <c r="H7995" t="s">
        <v>38</v>
      </c>
      <c r="I7995">
        <v>30</v>
      </c>
      <c r="J7995">
        <v>0</v>
      </c>
      <c r="K7995" s="4">
        <v>100000000000</v>
      </c>
      <c r="L7995" t="s">
        <v>14014</v>
      </c>
      <c r="M7995" t="s">
        <v>24</v>
      </c>
      <c r="N7995" t="s">
        <v>10549</v>
      </c>
      <c r="O7995" t="s">
        <v>66</v>
      </c>
      <c r="P7995" t="s">
        <v>39</v>
      </c>
      <c r="Q7995" t="s">
        <v>8568</v>
      </c>
    </row>
    <row r="7996" spans="1:17" x14ac:dyDescent="0.25">
      <c r="A7996" t="s">
        <v>14023</v>
      </c>
      <c r="B7996" t="s">
        <v>44</v>
      </c>
      <c r="C7996">
        <v>1</v>
      </c>
      <c r="D7996" t="s">
        <v>18</v>
      </c>
      <c r="E7996" t="s">
        <v>19</v>
      </c>
      <c r="F7996" s="1">
        <v>0.375</v>
      </c>
      <c r="G7996" t="s">
        <v>14027</v>
      </c>
      <c r="H7996" t="s">
        <v>38</v>
      </c>
      <c r="I7996">
        <v>60</v>
      </c>
      <c r="J7996">
        <v>126</v>
      </c>
      <c r="K7996" s="4">
        <v>1.1111100111111E+24</v>
      </c>
      <c r="L7996" t="s">
        <v>14014</v>
      </c>
      <c r="M7996" t="s">
        <v>24</v>
      </c>
      <c r="N7996" t="s">
        <v>10549</v>
      </c>
      <c r="O7996" t="s">
        <v>66</v>
      </c>
      <c r="P7996" t="s">
        <v>45</v>
      </c>
      <c r="Q7996" t="s">
        <v>8569</v>
      </c>
    </row>
    <row r="7997" spans="1:17" x14ac:dyDescent="0.25">
      <c r="A7997" t="s">
        <v>14023</v>
      </c>
      <c r="B7997" t="s">
        <v>44</v>
      </c>
      <c r="C7997">
        <v>2</v>
      </c>
      <c r="D7997" t="s">
        <v>18</v>
      </c>
      <c r="E7997" t="s">
        <v>19</v>
      </c>
      <c r="F7997" s="1">
        <v>0.41666666666666669</v>
      </c>
      <c r="G7997" t="s">
        <v>14027</v>
      </c>
      <c r="H7997" t="s">
        <v>38</v>
      </c>
      <c r="I7997">
        <v>60</v>
      </c>
      <c r="J7997">
        <v>111</v>
      </c>
      <c r="K7997" s="4">
        <v>1.1111100111111E+24</v>
      </c>
      <c r="L7997" t="s">
        <v>14014</v>
      </c>
      <c r="M7997" t="s">
        <v>24</v>
      </c>
      <c r="N7997" t="s">
        <v>10549</v>
      </c>
      <c r="O7997" t="s">
        <v>66</v>
      </c>
      <c r="P7997" t="s">
        <v>45</v>
      </c>
      <c r="Q7997" t="s">
        <v>8570</v>
      </c>
    </row>
    <row r="7998" spans="1:17" x14ac:dyDescent="0.25">
      <c r="A7998" t="s">
        <v>14023</v>
      </c>
      <c r="B7998" t="s">
        <v>44</v>
      </c>
      <c r="C7998">
        <v>3</v>
      </c>
      <c r="D7998" t="s">
        <v>18</v>
      </c>
      <c r="E7998" t="s">
        <v>19</v>
      </c>
      <c r="F7998" s="1">
        <v>0.45833333333333331</v>
      </c>
      <c r="G7998" t="s">
        <v>10738</v>
      </c>
      <c r="H7998" t="s">
        <v>38</v>
      </c>
      <c r="I7998">
        <v>60</v>
      </c>
      <c r="J7998">
        <v>48</v>
      </c>
      <c r="K7998" s="4">
        <v>1.1111100111111E+24</v>
      </c>
      <c r="L7998" t="s">
        <v>14014</v>
      </c>
      <c r="M7998" t="s">
        <v>24</v>
      </c>
      <c r="N7998" t="s">
        <v>10549</v>
      </c>
      <c r="O7998" t="s">
        <v>66</v>
      </c>
      <c r="P7998" t="s">
        <v>45</v>
      </c>
      <c r="Q7998" t="s">
        <v>8571</v>
      </c>
    </row>
    <row r="7999" spans="1:17" x14ac:dyDescent="0.25">
      <c r="A7999" t="s">
        <v>14023</v>
      </c>
      <c r="B7999" t="s">
        <v>44</v>
      </c>
      <c r="C7999">
        <v>4</v>
      </c>
      <c r="D7999" t="s">
        <v>18</v>
      </c>
      <c r="E7999" t="s">
        <v>19</v>
      </c>
      <c r="F7999" s="1">
        <v>0.5</v>
      </c>
      <c r="G7999" t="s">
        <v>10738</v>
      </c>
      <c r="H7999" t="s">
        <v>38</v>
      </c>
      <c r="I7999">
        <v>60</v>
      </c>
      <c r="J7999">
        <v>46</v>
      </c>
      <c r="K7999" s="4">
        <v>1.1111100111111E+24</v>
      </c>
      <c r="L7999" t="s">
        <v>14014</v>
      </c>
      <c r="M7999" t="s">
        <v>24</v>
      </c>
      <c r="N7999" t="s">
        <v>10549</v>
      </c>
      <c r="O7999" t="s">
        <v>66</v>
      </c>
      <c r="P7999" t="s">
        <v>45</v>
      </c>
      <c r="Q7999" t="s">
        <v>8572</v>
      </c>
    </row>
    <row r="8000" spans="1:17" x14ac:dyDescent="0.25">
      <c r="A8000" t="s">
        <v>14023</v>
      </c>
      <c r="B8000" t="s">
        <v>44</v>
      </c>
      <c r="C8000">
        <v>5</v>
      </c>
      <c r="D8000" t="s">
        <v>18</v>
      </c>
      <c r="E8000" t="s">
        <v>19</v>
      </c>
      <c r="F8000" s="1">
        <v>0.54166666666666663</v>
      </c>
      <c r="G8000" t="s">
        <v>10738</v>
      </c>
      <c r="H8000" t="s">
        <v>38</v>
      </c>
      <c r="I8000">
        <v>60</v>
      </c>
      <c r="J8000">
        <v>48</v>
      </c>
      <c r="K8000" s="4">
        <v>1.1111100111111E+24</v>
      </c>
      <c r="L8000" t="s">
        <v>14014</v>
      </c>
      <c r="M8000" t="s">
        <v>24</v>
      </c>
      <c r="N8000" t="s">
        <v>10549</v>
      </c>
      <c r="O8000" t="s">
        <v>66</v>
      </c>
      <c r="P8000" t="s">
        <v>45</v>
      </c>
      <c r="Q8000" t="s">
        <v>8573</v>
      </c>
    </row>
    <row r="8001" spans="1:17" x14ac:dyDescent="0.25">
      <c r="A8001" t="s">
        <v>14023</v>
      </c>
      <c r="B8001" t="s">
        <v>44</v>
      </c>
      <c r="C8001">
        <v>6</v>
      </c>
      <c r="D8001" t="s">
        <v>18</v>
      </c>
      <c r="E8001" t="s">
        <v>19</v>
      </c>
      <c r="F8001" s="1">
        <v>0.58333333333333337</v>
      </c>
      <c r="G8001" t="s">
        <v>10738</v>
      </c>
      <c r="H8001" t="s">
        <v>38</v>
      </c>
      <c r="I8001">
        <v>60</v>
      </c>
      <c r="J8001">
        <v>48</v>
      </c>
      <c r="K8001" s="4">
        <v>1.1111100111111E+24</v>
      </c>
      <c r="L8001" t="s">
        <v>14014</v>
      </c>
      <c r="M8001" t="s">
        <v>24</v>
      </c>
      <c r="N8001" t="s">
        <v>10549</v>
      </c>
      <c r="O8001" t="s">
        <v>66</v>
      </c>
      <c r="P8001" t="s">
        <v>45</v>
      </c>
      <c r="Q8001" t="s">
        <v>8574</v>
      </c>
    </row>
    <row r="8002" spans="1:17" x14ac:dyDescent="0.25">
      <c r="A8002" t="s">
        <v>14023</v>
      </c>
      <c r="B8002" t="s">
        <v>44</v>
      </c>
      <c r="C8002">
        <v>7</v>
      </c>
      <c r="D8002" t="s">
        <v>18</v>
      </c>
      <c r="E8002" t="s">
        <v>19</v>
      </c>
      <c r="F8002" s="1">
        <v>0.625</v>
      </c>
      <c r="G8002" t="s">
        <v>10738</v>
      </c>
      <c r="H8002" t="s">
        <v>38</v>
      </c>
      <c r="I8002">
        <v>60</v>
      </c>
      <c r="J8002">
        <v>48</v>
      </c>
      <c r="K8002" s="4">
        <v>1.1111100111111E+24</v>
      </c>
      <c r="L8002" t="s">
        <v>14014</v>
      </c>
      <c r="M8002" t="s">
        <v>24</v>
      </c>
      <c r="N8002" t="s">
        <v>10549</v>
      </c>
      <c r="O8002" t="s">
        <v>66</v>
      </c>
      <c r="P8002" t="s">
        <v>45</v>
      </c>
      <c r="Q8002" t="s">
        <v>8575</v>
      </c>
    </row>
    <row r="8003" spans="1:17" x14ac:dyDescent="0.25">
      <c r="A8003" t="s">
        <v>14023</v>
      </c>
      <c r="B8003" t="s">
        <v>44</v>
      </c>
      <c r="C8003">
        <v>8</v>
      </c>
      <c r="D8003" t="s">
        <v>18</v>
      </c>
      <c r="E8003" t="s">
        <v>29</v>
      </c>
      <c r="F8003" s="1">
        <v>0.375</v>
      </c>
      <c r="G8003" t="s">
        <v>10738</v>
      </c>
      <c r="H8003" t="s">
        <v>38</v>
      </c>
      <c r="I8003">
        <v>60</v>
      </c>
      <c r="J8003">
        <v>47</v>
      </c>
      <c r="K8003" s="4">
        <v>1.1111100111111E+24</v>
      </c>
      <c r="L8003" t="s">
        <v>14014</v>
      </c>
      <c r="M8003" t="s">
        <v>24</v>
      </c>
      <c r="N8003" t="s">
        <v>10549</v>
      </c>
      <c r="O8003" t="s">
        <v>66</v>
      </c>
      <c r="P8003" t="s">
        <v>45</v>
      </c>
      <c r="Q8003" t="s">
        <v>8576</v>
      </c>
    </row>
    <row r="8004" spans="1:17" x14ac:dyDescent="0.25">
      <c r="A8004" t="s">
        <v>14023</v>
      </c>
      <c r="B8004" t="s">
        <v>44</v>
      </c>
      <c r="C8004">
        <v>9</v>
      </c>
      <c r="D8004" t="s">
        <v>18</v>
      </c>
      <c r="E8004" t="s">
        <v>29</v>
      </c>
      <c r="F8004" s="1">
        <v>0.41666666666666669</v>
      </c>
      <c r="G8004" t="s">
        <v>10738</v>
      </c>
      <c r="H8004" t="s">
        <v>38</v>
      </c>
      <c r="I8004">
        <v>60</v>
      </c>
      <c r="J8004">
        <v>49</v>
      </c>
      <c r="K8004" s="4">
        <v>1.1111100111111E+24</v>
      </c>
      <c r="L8004" t="s">
        <v>14014</v>
      </c>
      <c r="M8004" t="s">
        <v>24</v>
      </c>
      <c r="N8004" t="s">
        <v>10549</v>
      </c>
      <c r="O8004" t="s">
        <v>66</v>
      </c>
      <c r="P8004" t="s">
        <v>45</v>
      </c>
      <c r="Q8004" t="s">
        <v>8577</v>
      </c>
    </row>
    <row r="8005" spans="1:17" x14ac:dyDescent="0.25">
      <c r="A8005" t="s">
        <v>14023</v>
      </c>
      <c r="B8005" t="s">
        <v>44</v>
      </c>
      <c r="C8005">
        <v>10</v>
      </c>
      <c r="D8005" t="s">
        <v>18</v>
      </c>
      <c r="E8005" t="s">
        <v>29</v>
      </c>
      <c r="F8005" s="1">
        <v>0.45833333333333331</v>
      </c>
      <c r="G8005" t="s">
        <v>10738</v>
      </c>
      <c r="H8005" t="s">
        <v>38</v>
      </c>
      <c r="I8005">
        <v>60</v>
      </c>
      <c r="J8005">
        <v>48</v>
      </c>
      <c r="K8005" s="4">
        <v>1.1111100111111E+24</v>
      </c>
      <c r="L8005" t="s">
        <v>14014</v>
      </c>
      <c r="M8005" t="s">
        <v>24</v>
      </c>
      <c r="N8005" t="s">
        <v>10549</v>
      </c>
      <c r="O8005" t="s">
        <v>66</v>
      </c>
      <c r="P8005" t="s">
        <v>45</v>
      </c>
      <c r="Q8005" t="s">
        <v>8578</v>
      </c>
    </row>
    <row r="8006" spans="1:17" x14ac:dyDescent="0.25">
      <c r="A8006" t="s">
        <v>14023</v>
      </c>
      <c r="B8006" t="s">
        <v>44</v>
      </c>
      <c r="C8006">
        <v>11</v>
      </c>
      <c r="D8006" t="s">
        <v>18</v>
      </c>
      <c r="E8006" t="s">
        <v>29</v>
      </c>
      <c r="F8006" s="1">
        <v>0.5</v>
      </c>
      <c r="G8006" t="s">
        <v>10738</v>
      </c>
      <c r="H8006" t="s">
        <v>38</v>
      </c>
      <c r="I8006">
        <v>60</v>
      </c>
      <c r="J8006">
        <v>48</v>
      </c>
      <c r="K8006" s="4">
        <v>1.1111100111111E+24</v>
      </c>
      <c r="L8006" t="s">
        <v>14014</v>
      </c>
      <c r="M8006" t="s">
        <v>24</v>
      </c>
      <c r="N8006" t="s">
        <v>10549</v>
      </c>
      <c r="O8006" t="s">
        <v>66</v>
      </c>
      <c r="P8006" t="s">
        <v>45</v>
      </c>
      <c r="Q8006" t="s">
        <v>8579</v>
      </c>
    </row>
    <row r="8007" spans="1:17" x14ac:dyDescent="0.25">
      <c r="A8007" t="s">
        <v>14023</v>
      </c>
      <c r="B8007" t="s">
        <v>44</v>
      </c>
      <c r="C8007">
        <v>12</v>
      </c>
      <c r="D8007" t="s">
        <v>18</v>
      </c>
      <c r="E8007" t="s">
        <v>29</v>
      </c>
      <c r="F8007" s="1">
        <v>0.54166666666666663</v>
      </c>
      <c r="G8007" t="s">
        <v>10738</v>
      </c>
      <c r="H8007" t="s">
        <v>38</v>
      </c>
      <c r="I8007">
        <v>60</v>
      </c>
      <c r="J8007">
        <v>48</v>
      </c>
      <c r="K8007" s="4">
        <v>1.1111100111111E+24</v>
      </c>
      <c r="L8007" t="s">
        <v>14014</v>
      </c>
      <c r="M8007" t="s">
        <v>24</v>
      </c>
      <c r="N8007" t="s">
        <v>10549</v>
      </c>
      <c r="O8007" t="s">
        <v>66</v>
      </c>
      <c r="P8007" t="s">
        <v>45</v>
      </c>
      <c r="Q8007" t="s">
        <v>8580</v>
      </c>
    </row>
    <row r="8008" spans="1:17" x14ac:dyDescent="0.25">
      <c r="A8008" t="s">
        <v>14023</v>
      </c>
      <c r="B8008" t="s">
        <v>44</v>
      </c>
      <c r="C8008">
        <v>13</v>
      </c>
      <c r="D8008" t="s">
        <v>18</v>
      </c>
      <c r="E8008" t="s">
        <v>29</v>
      </c>
      <c r="F8008" s="1">
        <v>0.58333333333333337</v>
      </c>
      <c r="G8008" t="s">
        <v>10738</v>
      </c>
      <c r="H8008" t="s">
        <v>38</v>
      </c>
      <c r="I8008">
        <v>60</v>
      </c>
      <c r="J8008">
        <v>48</v>
      </c>
      <c r="K8008" s="4">
        <v>1.1111100111111E+24</v>
      </c>
      <c r="L8008" t="s">
        <v>14014</v>
      </c>
      <c r="M8008" t="s">
        <v>24</v>
      </c>
      <c r="N8008" t="s">
        <v>10549</v>
      </c>
      <c r="O8008" t="s">
        <v>66</v>
      </c>
      <c r="P8008" t="s">
        <v>45</v>
      </c>
      <c r="Q8008" t="s">
        <v>8581</v>
      </c>
    </row>
    <row r="8009" spans="1:17" x14ac:dyDescent="0.25">
      <c r="A8009" t="s">
        <v>14023</v>
      </c>
      <c r="B8009" t="s">
        <v>44</v>
      </c>
      <c r="C8009">
        <v>14</v>
      </c>
      <c r="D8009" t="s">
        <v>18</v>
      </c>
      <c r="E8009" t="s">
        <v>29</v>
      </c>
      <c r="F8009" s="1">
        <v>0.625</v>
      </c>
      <c r="G8009" t="s">
        <v>10738</v>
      </c>
      <c r="H8009" t="s">
        <v>38</v>
      </c>
      <c r="I8009">
        <v>60</v>
      </c>
      <c r="J8009">
        <v>48</v>
      </c>
      <c r="K8009" s="4">
        <v>1.1111100111111E+24</v>
      </c>
      <c r="L8009" t="s">
        <v>14014</v>
      </c>
      <c r="M8009" t="s">
        <v>24</v>
      </c>
      <c r="N8009" t="s">
        <v>10549</v>
      </c>
      <c r="O8009" t="s">
        <v>66</v>
      </c>
      <c r="P8009" t="s">
        <v>45</v>
      </c>
      <c r="Q8009" t="s">
        <v>8582</v>
      </c>
    </row>
    <row r="8010" spans="1:17" x14ac:dyDescent="0.25">
      <c r="A8010" t="s">
        <v>14028</v>
      </c>
      <c r="B8010" t="s">
        <v>391</v>
      </c>
      <c r="C8010">
        <v>1</v>
      </c>
      <c r="D8010" t="s">
        <v>18</v>
      </c>
      <c r="E8010" t="s">
        <v>19</v>
      </c>
      <c r="F8010" s="1">
        <v>0.54166666666666663</v>
      </c>
      <c r="G8010" t="s">
        <v>10771</v>
      </c>
      <c r="H8010" t="s">
        <v>38</v>
      </c>
      <c r="I8010">
        <v>60</v>
      </c>
      <c r="J8010">
        <v>14</v>
      </c>
      <c r="K8010" s="4">
        <v>1.1110100011111E+43</v>
      </c>
      <c r="L8010" t="s">
        <v>11910</v>
      </c>
      <c r="M8010" t="s">
        <v>24</v>
      </c>
      <c r="N8010" t="s">
        <v>10549</v>
      </c>
      <c r="O8010" t="s">
        <v>25</v>
      </c>
      <c r="P8010" t="s">
        <v>9372</v>
      </c>
      <c r="Q8010" t="s">
        <v>8583</v>
      </c>
    </row>
    <row r="8011" spans="1:17" x14ac:dyDescent="0.25">
      <c r="A8011" t="s">
        <v>14028</v>
      </c>
      <c r="B8011" t="s">
        <v>391</v>
      </c>
      <c r="C8011">
        <v>2</v>
      </c>
      <c r="D8011" t="s">
        <v>18</v>
      </c>
      <c r="E8011" t="s">
        <v>19</v>
      </c>
      <c r="F8011" s="1">
        <v>0.66666666666666663</v>
      </c>
      <c r="G8011" t="s">
        <v>10771</v>
      </c>
      <c r="H8011" t="s">
        <v>38</v>
      </c>
      <c r="I8011">
        <v>60</v>
      </c>
      <c r="J8011">
        <v>13</v>
      </c>
      <c r="K8011" s="4">
        <v>1.1110100011111E+43</v>
      </c>
      <c r="L8011" t="s">
        <v>11910</v>
      </c>
      <c r="M8011" t="s">
        <v>24</v>
      </c>
      <c r="N8011" t="s">
        <v>10549</v>
      </c>
      <c r="O8011" t="s">
        <v>25</v>
      </c>
      <c r="P8011" t="s">
        <v>9372</v>
      </c>
      <c r="Q8011" t="s">
        <v>8584</v>
      </c>
    </row>
    <row r="8012" spans="1:17" x14ac:dyDescent="0.25">
      <c r="A8012" t="s">
        <v>14028</v>
      </c>
      <c r="B8012" t="s">
        <v>391</v>
      </c>
      <c r="C8012">
        <v>3</v>
      </c>
      <c r="D8012" t="s">
        <v>18</v>
      </c>
      <c r="E8012" t="s">
        <v>19</v>
      </c>
      <c r="F8012" s="1">
        <v>0.45833333333333331</v>
      </c>
      <c r="G8012" t="s">
        <v>10771</v>
      </c>
      <c r="H8012" t="s">
        <v>38</v>
      </c>
      <c r="I8012">
        <v>60</v>
      </c>
      <c r="J8012">
        <v>14</v>
      </c>
      <c r="K8012" s="4">
        <v>1.1110100011111E+43</v>
      </c>
      <c r="L8012" t="s">
        <v>11910</v>
      </c>
      <c r="M8012" t="s">
        <v>24</v>
      </c>
      <c r="N8012" t="s">
        <v>10549</v>
      </c>
      <c r="O8012" t="s">
        <v>25</v>
      </c>
      <c r="P8012" t="s">
        <v>9372</v>
      </c>
      <c r="Q8012" t="s">
        <v>8585</v>
      </c>
    </row>
    <row r="8013" spans="1:17" x14ac:dyDescent="0.25">
      <c r="A8013" t="s">
        <v>14028</v>
      </c>
      <c r="B8013" t="s">
        <v>391</v>
      </c>
      <c r="C8013">
        <v>4</v>
      </c>
      <c r="D8013" t="s">
        <v>18</v>
      </c>
      <c r="E8013" t="s">
        <v>19</v>
      </c>
      <c r="F8013" s="1">
        <v>0.58333333333333337</v>
      </c>
      <c r="G8013" t="s">
        <v>10771</v>
      </c>
      <c r="H8013" t="s">
        <v>38</v>
      </c>
      <c r="I8013">
        <v>60</v>
      </c>
      <c r="J8013">
        <v>14</v>
      </c>
      <c r="K8013" s="4">
        <v>1.1110100011111E+43</v>
      </c>
      <c r="L8013" t="s">
        <v>11910</v>
      </c>
      <c r="M8013" t="s">
        <v>24</v>
      </c>
      <c r="N8013" t="s">
        <v>10549</v>
      </c>
      <c r="O8013" t="s">
        <v>25</v>
      </c>
      <c r="P8013" t="s">
        <v>9372</v>
      </c>
      <c r="Q8013" t="s">
        <v>8586</v>
      </c>
    </row>
    <row r="8014" spans="1:17" x14ac:dyDescent="0.25">
      <c r="A8014" t="s">
        <v>14028</v>
      </c>
      <c r="B8014" t="s">
        <v>17</v>
      </c>
      <c r="C8014">
        <v>1</v>
      </c>
      <c r="D8014" t="s">
        <v>18</v>
      </c>
      <c r="E8014" t="s">
        <v>29</v>
      </c>
      <c r="F8014" s="1">
        <v>0.41666666666666669</v>
      </c>
      <c r="G8014" t="s">
        <v>9358</v>
      </c>
      <c r="H8014" t="s">
        <v>14029</v>
      </c>
      <c r="I8014">
        <v>60</v>
      </c>
      <c r="J8014">
        <v>57</v>
      </c>
      <c r="K8014" s="4">
        <v>1.1111010001111099E+44</v>
      </c>
      <c r="L8014" t="s">
        <v>11910</v>
      </c>
      <c r="M8014" t="s">
        <v>24</v>
      </c>
      <c r="N8014" t="s">
        <v>10549</v>
      </c>
      <c r="O8014" t="s">
        <v>25</v>
      </c>
      <c r="P8014" t="s">
        <v>20</v>
      </c>
      <c r="Q8014" t="s">
        <v>8587</v>
      </c>
    </row>
    <row r="8015" spans="1:17" x14ac:dyDescent="0.25">
      <c r="A8015" t="s">
        <v>14028</v>
      </c>
      <c r="B8015" t="s">
        <v>28</v>
      </c>
      <c r="C8015">
        <v>1</v>
      </c>
      <c r="D8015" t="s">
        <v>18</v>
      </c>
      <c r="E8015" t="s">
        <v>33</v>
      </c>
      <c r="F8015" s="1">
        <v>0.45833333333333331</v>
      </c>
      <c r="G8015" t="s">
        <v>9354</v>
      </c>
      <c r="H8015" t="s">
        <v>11912</v>
      </c>
      <c r="I8015">
        <v>60</v>
      </c>
      <c r="J8015">
        <v>57</v>
      </c>
      <c r="K8015" s="4">
        <v>1.1111110001111099E+44</v>
      </c>
      <c r="L8015" t="s">
        <v>11910</v>
      </c>
      <c r="M8015" t="s">
        <v>24</v>
      </c>
      <c r="N8015" t="s">
        <v>10549</v>
      </c>
      <c r="O8015" t="s">
        <v>25</v>
      </c>
      <c r="P8015" t="s">
        <v>20</v>
      </c>
      <c r="Q8015" t="s">
        <v>8588</v>
      </c>
    </row>
    <row r="8016" spans="1:17" x14ac:dyDescent="0.25">
      <c r="A8016" t="s">
        <v>14028</v>
      </c>
      <c r="B8016" t="s">
        <v>32</v>
      </c>
      <c r="C8016">
        <v>1</v>
      </c>
      <c r="D8016" t="s">
        <v>18</v>
      </c>
      <c r="E8016" t="s">
        <v>37</v>
      </c>
      <c r="F8016" s="1">
        <v>0.45833333333333331</v>
      </c>
      <c r="G8016" t="s">
        <v>9358</v>
      </c>
      <c r="H8016" t="s">
        <v>11913</v>
      </c>
      <c r="I8016">
        <v>60</v>
      </c>
      <c r="J8016">
        <v>56</v>
      </c>
      <c r="K8016" s="4">
        <v>1.11101100011111E+44</v>
      </c>
      <c r="L8016" t="s">
        <v>11910</v>
      </c>
      <c r="M8016" t="s">
        <v>24</v>
      </c>
      <c r="N8016" t="s">
        <v>10549</v>
      </c>
      <c r="O8016" t="s">
        <v>25</v>
      </c>
      <c r="P8016" t="s">
        <v>20</v>
      </c>
      <c r="Q8016" t="s">
        <v>8589</v>
      </c>
    </row>
    <row r="8017" spans="1:17" x14ac:dyDescent="0.25">
      <c r="A8017" t="s">
        <v>14028</v>
      </c>
      <c r="B8017" t="s">
        <v>479</v>
      </c>
      <c r="C8017">
        <v>1</v>
      </c>
      <c r="D8017" t="s">
        <v>18</v>
      </c>
      <c r="E8017" t="s">
        <v>37</v>
      </c>
      <c r="F8017" s="1">
        <v>0.33333333333333331</v>
      </c>
      <c r="G8017" t="s">
        <v>9354</v>
      </c>
      <c r="H8017" t="s">
        <v>38</v>
      </c>
      <c r="I8017">
        <v>60</v>
      </c>
      <c r="J8017">
        <v>57</v>
      </c>
      <c r="K8017" s="4">
        <v>1E+42</v>
      </c>
      <c r="L8017" t="s">
        <v>38</v>
      </c>
      <c r="M8017" t="s">
        <v>24</v>
      </c>
      <c r="N8017" t="s">
        <v>10549</v>
      </c>
      <c r="O8017" t="s">
        <v>25</v>
      </c>
      <c r="P8017" t="s">
        <v>20</v>
      </c>
      <c r="Q8017" t="s">
        <v>8590</v>
      </c>
    </row>
    <row r="8018" spans="1:17" x14ac:dyDescent="0.25">
      <c r="A8018" t="s">
        <v>14030</v>
      </c>
      <c r="B8018" t="s">
        <v>391</v>
      </c>
      <c r="C8018">
        <v>1</v>
      </c>
      <c r="D8018" t="s">
        <v>18</v>
      </c>
      <c r="E8018" t="s">
        <v>33</v>
      </c>
      <c r="F8018" s="1">
        <v>0.375</v>
      </c>
      <c r="G8018" t="s">
        <v>9575</v>
      </c>
      <c r="H8018" t="s">
        <v>4975</v>
      </c>
      <c r="I8018">
        <v>60</v>
      </c>
      <c r="J8018">
        <v>20</v>
      </c>
      <c r="K8018" s="4">
        <v>1.111100111111E+23</v>
      </c>
      <c r="L8018" t="s">
        <v>11915</v>
      </c>
      <c r="M8018" t="s">
        <v>24</v>
      </c>
      <c r="N8018" t="s">
        <v>11395</v>
      </c>
      <c r="O8018" t="s">
        <v>66</v>
      </c>
      <c r="P8018" t="s">
        <v>9372</v>
      </c>
      <c r="Q8018" t="s">
        <v>8591</v>
      </c>
    </row>
    <row r="8019" spans="1:17" x14ac:dyDescent="0.25">
      <c r="A8019" t="s">
        <v>14030</v>
      </c>
      <c r="B8019" t="s">
        <v>391</v>
      </c>
      <c r="C8019">
        <v>2</v>
      </c>
      <c r="D8019" t="s">
        <v>18</v>
      </c>
      <c r="E8019" t="s">
        <v>33</v>
      </c>
      <c r="F8019" s="1">
        <v>0.45833333333333331</v>
      </c>
      <c r="G8019" t="s">
        <v>9575</v>
      </c>
      <c r="H8019" t="s">
        <v>4975</v>
      </c>
      <c r="I8019">
        <v>60</v>
      </c>
      <c r="J8019">
        <v>20</v>
      </c>
      <c r="K8019" s="4">
        <v>1.111100111111E+23</v>
      </c>
      <c r="L8019" t="s">
        <v>11915</v>
      </c>
      <c r="M8019" t="s">
        <v>24</v>
      </c>
      <c r="N8019" t="s">
        <v>11395</v>
      </c>
      <c r="O8019" t="s">
        <v>66</v>
      </c>
      <c r="P8019" t="s">
        <v>9372</v>
      </c>
      <c r="Q8019" t="s">
        <v>8592</v>
      </c>
    </row>
    <row r="8020" spans="1:17" x14ac:dyDescent="0.25">
      <c r="A8020" t="s">
        <v>14030</v>
      </c>
      <c r="B8020" t="s">
        <v>391</v>
      </c>
      <c r="C8020">
        <v>3</v>
      </c>
      <c r="D8020" t="s">
        <v>18</v>
      </c>
      <c r="E8020" t="s">
        <v>33</v>
      </c>
      <c r="F8020" s="1">
        <v>0.41666666666666669</v>
      </c>
      <c r="G8020" t="s">
        <v>9575</v>
      </c>
      <c r="H8020" t="s">
        <v>4975</v>
      </c>
      <c r="I8020">
        <v>60</v>
      </c>
      <c r="J8020">
        <v>23</v>
      </c>
      <c r="K8020" s="4">
        <v>1.111100111111E+23</v>
      </c>
      <c r="L8020" t="s">
        <v>11915</v>
      </c>
      <c r="M8020" t="s">
        <v>24</v>
      </c>
      <c r="N8020" t="s">
        <v>11395</v>
      </c>
      <c r="O8020" t="s">
        <v>66</v>
      </c>
      <c r="P8020" t="s">
        <v>9372</v>
      </c>
      <c r="Q8020" t="s">
        <v>8593</v>
      </c>
    </row>
    <row r="8021" spans="1:17" x14ac:dyDescent="0.25">
      <c r="A8021" t="s">
        <v>14030</v>
      </c>
      <c r="B8021" t="s">
        <v>17</v>
      </c>
      <c r="C8021">
        <v>1</v>
      </c>
      <c r="D8021" t="s">
        <v>18</v>
      </c>
      <c r="E8021" t="s">
        <v>19</v>
      </c>
      <c r="F8021" s="1">
        <v>0.45833333333333331</v>
      </c>
      <c r="G8021" t="s">
        <v>9167</v>
      </c>
      <c r="H8021" t="s">
        <v>4975</v>
      </c>
      <c r="I8021">
        <v>60</v>
      </c>
      <c r="J8021">
        <v>68</v>
      </c>
      <c r="K8021" s="4">
        <v>1.1111100111111E+24</v>
      </c>
      <c r="L8021" t="s">
        <v>11915</v>
      </c>
      <c r="M8021" t="s">
        <v>24</v>
      </c>
      <c r="N8021" t="s">
        <v>11395</v>
      </c>
      <c r="O8021" t="s">
        <v>66</v>
      </c>
      <c r="P8021" t="s">
        <v>20</v>
      </c>
      <c r="Q8021" t="s">
        <v>8594</v>
      </c>
    </row>
    <row r="8022" spans="1:17" x14ac:dyDescent="0.25">
      <c r="A8022" t="s">
        <v>14030</v>
      </c>
      <c r="B8022" t="s">
        <v>28</v>
      </c>
      <c r="C8022">
        <v>1</v>
      </c>
      <c r="D8022" t="s">
        <v>18</v>
      </c>
      <c r="E8022" t="s">
        <v>29</v>
      </c>
      <c r="F8022" s="1">
        <v>0.54166666666666663</v>
      </c>
      <c r="G8022" t="s">
        <v>9167</v>
      </c>
      <c r="H8022" t="s">
        <v>4975</v>
      </c>
      <c r="I8022">
        <v>60</v>
      </c>
      <c r="J8022">
        <v>68</v>
      </c>
      <c r="K8022" s="4">
        <v>1.1111100111111E+24</v>
      </c>
      <c r="L8022" t="s">
        <v>11915</v>
      </c>
      <c r="M8022" t="s">
        <v>24</v>
      </c>
      <c r="N8022" t="s">
        <v>11395</v>
      </c>
      <c r="O8022" t="s">
        <v>66</v>
      </c>
      <c r="P8022" t="s">
        <v>20</v>
      </c>
      <c r="Q8022" t="s">
        <v>8595</v>
      </c>
    </row>
    <row r="8023" spans="1:17" x14ac:dyDescent="0.25">
      <c r="A8023" t="s">
        <v>14030</v>
      </c>
      <c r="B8023" t="s">
        <v>32</v>
      </c>
      <c r="C8023">
        <v>1</v>
      </c>
      <c r="D8023" t="s">
        <v>18</v>
      </c>
      <c r="E8023" t="s">
        <v>37</v>
      </c>
      <c r="F8023" s="1">
        <v>0.54166666666666663</v>
      </c>
      <c r="G8023" t="s">
        <v>9267</v>
      </c>
      <c r="H8023" t="s">
        <v>4975</v>
      </c>
      <c r="I8023">
        <v>60</v>
      </c>
      <c r="J8023">
        <v>68</v>
      </c>
      <c r="K8023" s="4">
        <v>1.1111100111111E+24</v>
      </c>
      <c r="L8023" t="s">
        <v>11915</v>
      </c>
      <c r="M8023" t="s">
        <v>24</v>
      </c>
      <c r="N8023" t="s">
        <v>11395</v>
      </c>
      <c r="O8023" t="s">
        <v>66</v>
      </c>
      <c r="P8023" t="s">
        <v>20</v>
      </c>
      <c r="Q8023" t="s">
        <v>8596</v>
      </c>
    </row>
    <row r="8024" spans="1:17" x14ac:dyDescent="0.25">
      <c r="A8024" t="s">
        <v>14031</v>
      </c>
      <c r="B8024" t="s">
        <v>17</v>
      </c>
      <c r="C8024">
        <v>1</v>
      </c>
      <c r="D8024" t="s">
        <v>18</v>
      </c>
      <c r="E8024" t="s">
        <v>29</v>
      </c>
      <c r="F8024" s="1">
        <v>0.54166666666666663</v>
      </c>
      <c r="G8024" t="s">
        <v>9217</v>
      </c>
      <c r="H8024" t="s">
        <v>14032</v>
      </c>
      <c r="I8024">
        <v>60</v>
      </c>
      <c r="J8024">
        <v>28</v>
      </c>
      <c r="K8024" s="4">
        <v>1.1111010001111099E+44</v>
      </c>
      <c r="L8024" t="s">
        <v>14033</v>
      </c>
      <c r="M8024" t="s">
        <v>24</v>
      </c>
      <c r="N8024" t="s">
        <v>10549</v>
      </c>
      <c r="O8024" t="s">
        <v>25</v>
      </c>
      <c r="P8024" t="s">
        <v>20</v>
      </c>
      <c r="Q8024" t="s">
        <v>8597</v>
      </c>
    </row>
    <row r="8025" spans="1:17" x14ac:dyDescent="0.25">
      <c r="A8025" t="s">
        <v>14031</v>
      </c>
      <c r="B8025" t="s">
        <v>28</v>
      </c>
      <c r="C8025">
        <v>1</v>
      </c>
      <c r="D8025" t="s">
        <v>18</v>
      </c>
      <c r="E8025" t="s">
        <v>42</v>
      </c>
      <c r="F8025" s="1">
        <v>0.41666666666666669</v>
      </c>
      <c r="G8025" t="s">
        <v>9176</v>
      </c>
      <c r="H8025" t="s">
        <v>14034</v>
      </c>
      <c r="I8025">
        <v>60</v>
      </c>
      <c r="J8025">
        <v>28</v>
      </c>
      <c r="K8025" s="4">
        <v>1.1111110001111099E+44</v>
      </c>
      <c r="L8025" t="s">
        <v>14033</v>
      </c>
      <c r="M8025" t="s">
        <v>24</v>
      </c>
      <c r="N8025" t="s">
        <v>10549</v>
      </c>
      <c r="O8025" t="s">
        <v>25</v>
      </c>
      <c r="P8025" t="s">
        <v>20</v>
      </c>
      <c r="Q8025" t="s">
        <v>8598</v>
      </c>
    </row>
    <row r="8026" spans="1:17" x14ac:dyDescent="0.25">
      <c r="A8026" t="s">
        <v>14031</v>
      </c>
      <c r="B8026" t="s">
        <v>32</v>
      </c>
      <c r="C8026" t="s">
        <v>411</v>
      </c>
      <c r="D8026" t="s">
        <v>18</v>
      </c>
      <c r="E8026" t="s">
        <v>37</v>
      </c>
      <c r="F8026" s="1">
        <v>0.375</v>
      </c>
      <c r="G8026" t="s">
        <v>9176</v>
      </c>
      <c r="H8026" t="s">
        <v>14035</v>
      </c>
      <c r="I8026">
        <v>60</v>
      </c>
      <c r="J8026">
        <v>27</v>
      </c>
      <c r="K8026" s="4">
        <v>1.1110110001E+44</v>
      </c>
      <c r="L8026" t="s">
        <v>14033</v>
      </c>
      <c r="M8026" t="s">
        <v>24</v>
      </c>
      <c r="N8026" t="s">
        <v>10549</v>
      </c>
      <c r="O8026" t="s">
        <v>25</v>
      </c>
      <c r="P8026" t="s">
        <v>20</v>
      </c>
      <c r="Q8026" t="s">
        <v>8599</v>
      </c>
    </row>
    <row r="8027" spans="1:17" x14ac:dyDescent="0.25">
      <c r="A8027" t="s">
        <v>14031</v>
      </c>
      <c r="B8027" t="s">
        <v>32</v>
      </c>
      <c r="C8027" t="s">
        <v>413</v>
      </c>
      <c r="D8027" t="s">
        <v>18</v>
      </c>
      <c r="E8027" t="s">
        <v>37</v>
      </c>
      <c r="F8027" s="1">
        <v>0.625</v>
      </c>
      <c r="G8027" t="s">
        <v>9176</v>
      </c>
      <c r="H8027" t="s">
        <v>14036</v>
      </c>
      <c r="I8027">
        <v>60</v>
      </c>
      <c r="J8027">
        <v>27</v>
      </c>
      <c r="K8027" s="4">
        <v>1.111E+33</v>
      </c>
      <c r="L8027" t="s">
        <v>14033</v>
      </c>
      <c r="M8027" t="s">
        <v>24</v>
      </c>
      <c r="N8027" t="s">
        <v>10549</v>
      </c>
      <c r="O8027" t="s">
        <v>25</v>
      </c>
      <c r="P8027" t="s">
        <v>20</v>
      </c>
      <c r="Q8027" t="s">
        <v>8599</v>
      </c>
    </row>
    <row r="8028" spans="1:17" x14ac:dyDescent="0.25">
      <c r="A8028" t="s">
        <v>14031</v>
      </c>
      <c r="B8028" t="s">
        <v>44</v>
      </c>
      <c r="C8028">
        <v>1</v>
      </c>
      <c r="D8028" t="s">
        <v>18</v>
      </c>
      <c r="E8028" t="s">
        <v>29</v>
      </c>
      <c r="F8028" s="1">
        <v>0.45833333333333331</v>
      </c>
      <c r="G8028" t="s">
        <v>9349</v>
      </c>
      <c r="H8028" t="s">
        <v>38</v>
      </c>
      <c r="I8028">
        <v>60</v>
      </c>
      <c r="J8028">
        <v>17</v>
      </c>
      <c r="K8028" s="4">
        <v>1.1110100011111E+43</v>
      </c>
      <c r="L8028" t="s">
        <v>14033</v>
      </c>
      <c r="M8028" t="s">
        <v>24</v>
      </c>
      <c r="N8028" t="s">
        <v>10549</v>
      </c>
      <c r="O8028" t="s">
        <v>25</v>
      </c>
      <c r="P8028" t="s">
        <v>45</v>
      </c>
      <c r="Q8028" t="s">
        <v>8600</v>
      </c>
    </row>
    <row r="8029" spans="1:17" x14ac:dyDescent="0.25">
      <c r="A8029" t="s">
        <v>14031</v>
      </c>
      <c r="B8029" t="s">
        <v>44</v>
      </c>
      <c r="C8029">
        <v>2</v>
      </c>
      <c r="D8029" t="s">
        <v>18</v>
      </c>
      <c r="E8029" t="s">
        <v>29</v>
      </c>
      <c r="F8029" s="1">
        <v>0.41666666666666669</v>
      </c>
      <c r="G8029" t="s">
        <v>13046</v>
      </c>
      <c r="H8029" t="s">
        <v>38</v>
      </c>
      <c r="I8029">
        <v>60</v>
      </c>
      <c r="J8029">
        <v>11</v>
      </c>
      <c r="K8029" s="4">
        <v>1.1110100011111E+43</v>
      </c>
      <c r="L8029" t="s">
        <v>14033</v>
      </c>
      <c r="M8029" t="s">
        <v>24</v>
      </c>
      <c r="N8029" t="s">
        <v>10549</v>
      </c>
      <c r="O8029" t="s">
        <v>25</v>
      </c>
      <c r="P8029" t="s">
        <v>45</v>
      </c>
      <c r="Q8029" t="s">
        <v>8601</v>
      </c>
    </row>
    <row r="8030" spans="1:17" x14ac:dyDescent="0.25">
      <c r="A8030" t="s">
        <v>14037</v>
      </c>
      <c r="B8030" t="s">
        <v>17</v>
      </c>
      <c r="C8030">
        <v>1</v>
      </c>
      <c r="D8030" t="s">
        <v>18</v>
      </c>
      <c r="E8030" t="s">
        <v>29</v>
      </c>
      <c r="F8030" s="1">
        <v>0.5</v>
      </c>
      <c r="G8030" t="s">
        <v>9282</v>
      </c>
      <c r="H8030" t="s">
        <v>1975</v>
      </c>
      <c r="I8030">
        <v>60</v>
      </c>
      <c r="J8030">
        <v>44</v>
      </c>
      <c r="K8030" s="4">
        <v>1.1111100111111E+24</v>
      </c>
      <c r="L8030" t="s">
        <v>14038</v>
      </c>
      <c r="M8030" t="s">
        <v>24</v>
      </c>
      <c r="N8030" t="s">
        <v>10549</v>
      </c>
      <c r="O8030" t="s">
        <v>66</v>
      </c>
      <c r="P8030" t="s">
        <v>20</v>
      </c>
      <c r="Q8030" t="s">
        <v>8602</v>
      </c>
    </row>
    <row r="8031" spans="1:17" x14ac:dyDescent="0.25">
      <c r="A8031" t="s">
        <v>14037</v>
      </c>
      <c r="B8031" t="s">
        <v>28</v>
      </c>
      <c r="C8031">
        <v>1</v>
      </c>
      <c r="D8031" t="s">
        <v>18</v>
      </c>
      <c r="E8031" t="s">
        <v>33</v>
      </c>
      <c r="F8031" s="1">
        <v>0.45833333333333331</v>
      </c>
      <c r="G8031" t="s">
        <v>9242</v>
      </c>
      <c r="H8031" t="s">
        <v>1975</v>
      </c>
      <c r="I8031">
        <v>60</v>
      </c>
      <c r="J8031">
        <v>45</v>
      </c>
      <c r="K8031" s="4">
        <v>1.1111100111111E+24</v>
      </c>
      <c r="L8031" t="s">
        <v>14038</v>
      </c>
      <c r="M8031" t="s">
        <v>24</v>
      </c>
      <c r="N8031" t="s">
        <v>10549</v>
      </c>
      <c r="O8031" t="s">
        <v>66</v>
      </c>
      <c r="P8031" t="s">
        <v>20</v>
      </c>
      <c r="Q8031" t="s">
        <v>8603</v>
      </c>
    </row>
    <row r="8032" spans="1:17" x14ac:dyDescent="0.25">
      <c r="A8032" t="s">
        <v>14037</v>
      </c>
      <c r="B8032" t="s">
        <v>32</v>
      </c>
      <c r="C8032">
        <v>1</v>
      </c>
      <c r="D8032" t="s">
        <v>18</v>
      </c>
      <c r="E8032" t="s">
        <v>42</v>
      </c>
      <c r="F8032" s="1">
        <v>0.58333333333333337</v>
      </c>
      <c r="G8032" t="s">
        <v>14039</v>
      </c>
      <c r="H8032" t="s">
        <v>1975</v>
      </c>
      <c r="I8032">
        <v>60</v>
      </c>
      <c r="J8032">
        <v>45</v>
      </c>
      <c r="K8032" s="4">
        <v>1.1111100111111E+24</v>
      </c>
      <c r="L8032" t="s">
        <v>14038</v>
      </c>
      <c r="M8032" t="s">
        <v>24</v>
      </c>
      <c r="N8032" t="s">
        <v>10549</v>
      </c>
      <c r="O8032" t="s">
        <v>66</v>
      </c>
      <c r="P8032" t="s">
        <v>20</v>
      </c>
      <c r="Q8032" t="s">
        <v>8604</v>
      </c>
    </row>
    <row r="8033" spans="1:17" x14ac:dyDescent="0.25">
      <c r="A8033" t="s">
        <v>14037</v>
      </c>
      <c r="B8033" t="s">
        <v>44</v>
      </c>
      <c r="C8033">
        <v>1</v>
      </c>
      <c r="D8033" t="s">
        <v>18</v>
      </c>
      <c r="E8033" t="s">
        <v>19</v>
      </c>
      <c r="F8033" s="1">
        <v>0.625</v>
      </c>
      <c r="G8033" t="s">
        <v>10743</v>
      </c>
      <c r="H8033" t="s">
        <v>38</v>
      </c>
      <c r="I8033">
        <v>60</v>
      </c>
      <c r="J8033">
        <v>17</v>
      </c>
      <c r="K8033" s="4">
        <v>1.111100111111E+23</v>
      </c>
      <c r="L8033" t="s">
        <v>14038</v>
      </c>
      <c r="M8033" t="s">
        <v>24</v>
      </c>
      <c r="N8033" t="s">
        <v>10549</v>
      </c>
      <c r="O8033" t="s">
        <v>66</v>
      </c>
      <c r="P8033" t="s">
        <v>45</v>
      </c>
      <c r="Q8033" t="s">
        <v>8605</v>
      </c>
    </row>
    <row r="8034" spans="1:17" x14ac:dyDescent="0.25">
      <c r="A8034" t="s">
        <v>14037</v>
      </c>
      <c r="B8034" t="s">
        <v>44</v>
      </c>
      <c r="C8034">
        <v>2</v>
      </c>
      <c r="D8034" t="s">
        <v>18</v>
      </c>
      <c r="E8034" t="s">
        <v>19</v>
      </c>
      <c r="F8034" s="1">
        <v>0.58333333333333337</v>
      </c>
      <c r="G8034" t="s">
        <v>10743</v>
      </c>
      <c r="H8034" t="s">
        <v>38</v>
      </c>
      <c r="I8034">
        <v>60</v>
      </c>
      <c r="J8034">
        <v>26</v>
      </c>
      <c r="K8034" s="4">
        <v>1.111100111111E+23</v>
      </c>
      <c r="L8034" t="s">
        <v>14038</v>
      </c>
      <c r="M8034" t="s">
        <v>24</v>
      </c>
      <c r="N8034" t="s">
        <v>10549</v>
      </c>
      <c r="O8034" t="s">
        <v>66</v>
      </c>
      <c r="P8034" t="s">
        <v>45</v>
      </c>
      <c r="Q8034" t="s">
        <v>8606</v>
      </c>
    </row>
    <row r="8035" spans="1:17" x14ac:dyDescent="0.25">
      <c r="A8035" t="s">
        <v>14040</v>
      </c>
      <c r="B8035" t="s">
        <v>391</v>
      </c>
      <c r="C8035">
        <v>1</v>
      </c>
      <c r="D8035" t="s">
        <v>18</v>
      </c>
      <c r="E8035" t="s">
        <v>37</v>
      </c>
      <c r="F8035" s="1">
        <v>0.5</v>
      </c>
      <c r="G8035" t="s">
        <v>10547</v>
      </c>
      <c r="H8035" t="s">
        <v>14041</v>
      </c>
      <c r="I8035">
        <v>60</v>
      </c>
      <c r="J8035">
        <v>14</v>
      </c>
      <c r="K8035" s="4">
        <v>1.11101100011111E+44</v>
      </c>
      <c r="L8035" t="s">
        <v>14042</v>
      </c>
      <c r="M8035" t="s">
        <v>24</v>
      </c>
      <c r="N8035" t="s">
        <v>10549</v>
      </c>
      <c r="O8035" t="s">
        <v>25</v>
      </c>
      <c r="P8035" t="s">
        <v>9372</v>
      </c>
      <c r="Q8035" t="s">
        <v>8607</v>
      </c>
    </row>
    <row r="8036" spans="1:17" x14ac:dyDescent="0.25">
      <c r="A8036" t="s">
        <v>14040</v>
      </c>
      <c r="B8036" t="s">
        <v>17</v>
      </c>
      <c r="C8036">
        <v>1</v>
      </c>
      <c r="D8036" t="s">
        <v>18</v>
      </c>
      <c r="E8036" t="s">
        <v>19</v>
      </c>
      <c r="F8036" s="1">
        <v>0.58333333333333337</v>
      </c>
      <c r="G8036" t="s">
        <v>10547</v>
      </c>
      <c r="H8036" t="s">
        <v>14043</v>
      </c>
      <c r="I8036">
        <v>60</v>
      </c>
      <c r="J8036">
        <v>14</v>
      </c>
      <c r="K8036" s="4">
        <v>1.1111010001111099E+44</v>
      </c>
      <c r="L8036" t="s">
        <v>14042</v>
      </c>
      <c r="M8036" t="s">
        <v>24</v>
      </c>
      <c r="N8036" t="s">
        <v>10549</v>
      </c>
      <c r="O8036" t="s">
        <v>25</v>
      </c>
      <c r="P8036" t="s">
        <v>20</v>
      </c>
      <c r="Q8036" t="s">
        <v>8608</v>
      </c>
    </row>
    <row r="8037" spans="1:17" x14ac:dyDescent="0.25">
      <c r="A8037" t="s">
        <v>14040</v>
      </c>
      <c r="B8037" t="s">
        <v>28</v>
      </c>
      <c r="C8037">
        <v>1</v>
      </c>
      <c r="D8037" t="s">
        <v>18</v>
      </c>
      <c r="E8037" t="s">
        <v>29</v>
      </c>
      <c r="F8037" s="1">
        <v>0.5</v>
      </c>
      <c r="G8037" t="s">
        <v>10547</v>
      </c>
      <c r="H8037" t="s">
        <v>14044</v>
      </c>
      <c r="I8037">
        <v>60</v>
      </c>
      <c r="J8037">
        <v>14</v>
      </c>
      <c r="K8037" s="4">
        <v>1.1111010001111099E+44</v>
      </c>
      <c r="L8037" t="s">
        <v>14042</v>
      </c>
      <c r="M8037" t="s">
        <v>24</v>
      </c>
      <c r="N8037" t="s">
        <v>10549</v>
      </c>
      <c r="O8037" t="s">
        <v>25</v>
      </c>
      <c r="P8037" t="s">
        <v>20</v>
      </c>
      <c r="Q8037" t="s">
        <v>8609</v>
      </c>
    </row>
    <row r="8038" spans="1:17" x14ac:dyDescent="0.25">
      <c r="A8038" t="s">
        <v>14040</v>
      </c>
      <c r="B8038" t="s">
        <v>32</v>
      </c>
      <c r="C8038">
        <v>1</v>
      </c>
      <c r="D8038" t="s">
        <v>18</v>
      </c>
      <c r="E8038" t="s">
        <v>42</v>
      </c>
      <c r="F8038" s="1">
        <v>0.58333333333333337</v>
      </c>
      <c r="G8038" t="s">
        <v>10547</v>
      </c>
      <c r="H8038" t="s">
        <v>14045</v>
      </c>
      <c r="I8038">
        <v>60</v>
      </c>
      <c r="J8038">
        <v>14</v>
      </c>
      <c r="K8038" s="4">
        <v>1.1111110001111099E+44</v>
      </c>
      <c r="L8038" t="s">
        <v>14042</v>
      </c>
      <c r="M8038" t="s">
        <v>24</v>
      </c>
      <c r="N8038" t="s">
        <v>10549</v>
      </c>
      <c r="O8038" t="s">
        <v>25</v>
      </c>
      <c r="P8038" t="s">
        <v>20</v>
      </c>
      <c r="Q8038" t="s">
        <v>8610</v>
      </c>
    </row>
    <row r="8039" spans="1:17" x14ac:dyDescent="0.25">
      <c r="A8039" t="s">
        <v>14046</v>
      </c>
      <c r="B8039" t="s">
        <v>17</v>
      </c>
      <c r="C8039">
        <v>1</v>
      </c>
      <c r="D8039" t="s">
        <v>18</v>
      </c>
      <c r="E8039" t="s">
        <v>33</v>
      </c>
      <c r="F8039" s="1">
        <v>0.66666666666666663</v>
      </c>
      <c r="G8039" t="s">
        <v>9354</v>
      </c>
      <c r="H8039" t="s">
        <v>14047</v>
      </c>
      <c r="I8039">
        <v>60</v>
      </c>
      <c r="J8039">
        <v>11</v>
      </c>
      <c r="K8039" s="4">
        <v>1.1111110001111099E+44</v>
      </c>
      <c r="L8039" t="s">
        <v>14048</v>
      </c>
      <c r="M8039" t="s">
        <v>24</v>
      </c>
      <c r="N8039" t="s">
        <v>10549</v>
      </c>
      <c r="O8039" t="s">
        <v>25</v>
      </c>
      <c r="P8039" t="s">
        <v>20</v>
      </c>
      <c r="Q8039" t="s">
        <v>8611</v>
      </c>
    </row>
    <row r="8040" spans="1:17" x14ac:dyDescent="0.25">
      <c r="A8040" t="s">
        <v>14046</v>
      </c>
      <c r="B8040" t="s">
        <v>28</v>
      </c>
      <c r="C8040">
        <v>1</v>
      </c>
      <c r="D8040" t="s">
        <v>18</v>
      </c>
      <c r="E8040" t="s">
        <v>29</v>
      </c>
      <c r="F8040" s="1">
        <v>0.66666666666666663</v>
      </c>
      <c r="G8040" t="s">
        <v>9176</v>
      </c>
      <c r="H8040" t="s">
        <v>14049</v>
      </c>
      <c r="I8040">
        <v>60</v>
      </c>
      <c r="J8040">
        <v>11</v>
      </c>
      <c r="K8040" s="4">
        <v>1.1111010001111099E+44</v>
      </c>
      <c r="L8040" t="s">
        <v>14048</v>
      </c>
      <c r="M8040" t="s">
        <v>24</v>
      </c>
      <c r="N8040" t="s">
        <v>10549</v>
      </c>
      <c r="O8040" t="s">
        <v>25</v>
      </c>
      <c r="P8040" t="s">
        <v>20</v>
      </c>
      <c r="Q8040" t="s">
        <v>8612</v>
      </c>
    </row>
    <row r="8041" spans="1:17" x14ac:dyDescent="0.25">
      <c r="A8041" t="s">
        <v>14046</v>
      </c>
      <c r="B8041" t="s">
        <v>44</v>
      </c>
      <c r="C8041">
        <v>1</v>
      </c>
      <c r="D8041" t="s">
        <v>18</v>
      </c>
      <c r="E8041" t="s">
        <v>37</v>
      </c>
      <c r="F8041" s="1">
        <v>0.66666666666666663</v>
      </c>
      <c r="G8041" t="s">
        <v>9176</v>
      </c>
      <c r="H8041" t="s">
        <v>14050</v>
      </c>
      <c r="I8041">
        <v>60</v>
      </c>
      <c r="J8041">
        <v>8</v>
      </c>
      <c r="K8041" s="4">
        <v>1.1101100011111E+43</v>
      </c>
      <c r="L8041" t="s">
        <v>14048</v>
      </c>
      <c r="M8041" t="s">
        <v>24</v>
      </c>
      <c r="N8041" t="s">
        <v>10549</v>
      </c>
      <c r="O8041" t="s">
        <v>25</v>
      </c>
      <c r="P8041" t="s">
        <v>45</v>
      </c>
      <c r="Q8041" t="s">
        <v>8613</v>
      </c>
    </row>
    <row r="8042" spans="1:17" x14ac:dyDescent="0.25">
      <c r="A8042" t="s">
        <v>14046</v>
      </c>
      <c r="B8042" t="s">
        <v>44</v>
      </c>
      <c r="C8042">
        <v>2</v>
      </c>
      <c r="D8042" t="s">
        <v>18</v>
      </c>
      <c r="E8042" t="s">
        <v>19</v>
      </c>
      <c r="F8042" s="1">
        <v>0.375</v>
      </c>
      <c r="G8042" t="s">
        <v>9217</v>
      </c>
      <c r="H8042" t="s">
        <v>14051</v>
      </c>
      <c r="I8042">
        <v>60</v>
      </c>
      <c r="J8042">
        <v>1</v>
      </c>
      <c r="K8042" s="4">
        <v>1.1110100011111E+43</v>
      </c>
      <c r="L8042" t="s">
        <v>14048</v>
      </c>
      <c r="M8042" t="s">
        <v>24</v>
      </c>
      <c r="N8042" t="s">
        <v>10549</v>
      </c>
      <c r="O8042" t="s">
        <v>25</v>
      </c>
      <c r="P8042" t="s">
        <v>45</v>
      </c>
      <c r="Q8042" t="s">
        <v>8614</v>
      </c>
    </row>
    <row r="8043" spans="1:17" x14ac:dyDescent="0.25">
      <c r="A8043" t="s">
        <v>14052</v>
      </c>
      <c r="B8043" t="s">
        <v>391</v>
      </c>
      <c r="C8043">
        <v>1</v>
      </c>
      <c r="D8043" t="s">
        <v>18</v>
      </c>
      <c r="E8043" t="s">
        <v>37</v>
      </c>
      <c r="F8043" s="1">
        <v>0.375</v>
      </c>
      <c r="G8043" t="s">
        <v>10547</v>
      </c>
      <c r="H8043" t="s">
        <v>14053</v>
      </c>
      <c r="I8043">
        <v>60</v>
      </c>
      <c r="J8043">
        <v>14</v>
      </c>
      <c r="K8043" s="4">
        <v>1.1111100111111E+24</v>
      </c>
      <c r="L8043" t="s">
        <v>14054</v>
      </c>
      <c r="M8043" t="s">
        <v>24</v>
      </c>
      <c r="N8043" t="s">
        <v>10549</v>
      </c>
      <c r="O8043" t="s">
        <v>66</v>
      </c>
      <c r="P8043" t="s">
        <v>9372</v>
      </c>
      <c r="Q8043" t="s">
        <v>8615</v>
      </c>
    </row>
    <row r="8044" spans="1:17" x14ac:dyDescent="0.25">
      <c r="A8044" t="s">
        <v>14052</v>
      </c>
      <c r="B8044" t="s">
        <v>17</v>
      </c>
      <c r="C8044">
        <v>1</v>
      </c>
      <c r="D8044" t="s">
        <v>18</v>
      </c>
      <c r="E8044" t="s">
        <v>42</v>
      </c>
      <c r="F8044" s="1">
        <v>0.375</v>
      </c>
      <c r="G8044" t="s">
        <v>9242</v>
      </c>
      <c r="H8044" t="s">
        <v>14055</v>
      </c>
      <c r="I8044">
        <v>60</v>
      </c>
      <c r="J8044">
        <v>14</v>
      </c>
      <c r="K8044" s="4">
        <v>1.1111100111111E+24</v>
      </c>
      <c r="L8044" t="s">
        <v>14054</v>
      </c>
      <c r="M8044" t="s">
        <v>24</v>
      </c>
      <c r="N8044" t="s">
        <v>10549</v>
      </c>
      <c r="O8044" t="s">
        <v>66</v>
      </c>
      <c r="P8044" t="s">
        <v>20</v>
      </c>
      <c r="Q8044" t="s">
        <v>8616</v>
      </c>
    </row>
    <row r="8045" spans="1:17" x14ac:dyDescent="0.25">
      <c r="A8045" t="s">
        <v>14052</v>
      </c>
      <c r="B8045" t="s">
        <v>28</v>
      </c>
      <c r="C8045">
        <v>1</v>
      </c>
      <c r="D8045" t="s">
        <v>18</v>
      </c>
      <c r="E8045" t="s">
        <v>19</v>
      </c>
      <c r="F8045" s="1">
        <v>0.66666666666666663</v>
      </c>
      <c r="G8045" t="s">
        <v>9176</v>
      </c>
      <c r="H8045" t="s">
        <v>14056</v>
      </c>
      <c r="I8045">
        <v>60</v>
      </c>
      <c r="J8045">
        <v>14</v>
      </c>
      <c r="K8045" s="4">
        <v>1.1111100111111E+24</v>
      </c>
      <c r="L8045" t="s">
        <v>14054</v>
      </c>
      <c r="M8045" t="s">
        <v>24</v>
      </c>
      <c r="N8045" t="s">
        <v>10549</v>
      </c>
      <c r="O8045" t="s">
        <v>66</v>
      </c>
      <c r="P8045" t="s">
        <v>20</v>
      </c>
      <c r="Q8045" t="s">
        <v>8617</v>
      </c>
    </row>
    <row r="8046" spans="1:17" x14ac:dyDescent="0.25">
      <c r="A8046" t="s">
        <v>14057</v>
      </c>
      <c r="B8046" t="s">
        <v>391</v>
      </c>
      <c r="C8046">
        <v>1</v>
      </c>
      <c r="D8046" t="s">
        <v>18</v>
      </c>
      <c r="E8046" t="s">
        <v>29</v>
      </c>
      <c r="F8046" s="1">
        <v>0.375</v>
      </c>
      <c r="G8046" t="s">
        <v>10547</v>
      </c>
      <c r="H8046" t="s">
        <v>14058</v>
      </c>
      <c r="I8046">
        <v>60</v>
      </c>
      <c r="J8046">
        <v>14</v>
      </c>
      <c r="K8046" s="4">
        <v>1.111100111111E+23</v>
      </c>
      <c r="L8046" t="s">
        <v>14059</v>
      </c>
      <c r="M8046" t="s">
        <v>24</v>
      </c>
      <c r="N8046" t="s">
        <v>10549</v>
      </c>
      <c r="O8046" t="s">
        <v>66</v>
      </c>
      <c r="P8046" t="s">
        <v>9372</v>
      </c>
      <c r="Q8046" t="s">
        <v>8618</v>
      </c>
    </row>
    <row r="8047" spans="1:17" x14ac:dyDescent="0.25">
      <c r="A8047" t="s">
        <v>14057</v>
      </c>
      <c r="B8047" t="s">
        <v>17</v>
      </c>
      <c r="C8047">
        <v>1</v>
      </c>
      <c r="D8047" t="s">
        <v>18</v>
      </c>
      <c r="E8047" t="s">
        <v>42</v>
      </c>
      <c r="F8047" s="1">
        <v>0.45833333333333331</v>
      </c>
      <c r="G8047" t="s">
        <v>9226</v>
      </c>
      <c r="H8047" t="s">
        <v>14060</v>
      </c>
      <c r="I8047">
        <v>60</v>
      </c>
      <c r="J8047">
        <v>14</v>
      </c>
      <c r="K8047" s="4">
        <v>1.1111100111111E+24</v>
      </c>
      <c r="L8047" t="s">
        <v>14059</v>
      </c>
      <c r="M8047" t="s">
        <v>24</v>
      </c>
      <c r="N8047" t="s">
        <v>10549</v>
      </c>
      <c r="O8047" t="s">
        <v>66</v>
      </c>
      <c r="P8047" t="s">
        <v>20</v>
      </c>
      <c r="Q8047" t="s">
        <v>8619</v>
      </c>
    </row>
    <row r="8048" spans="1:17" x14ac:dyDescent="0.25">
      <c r="A8048" t="s">
        <v>14057</v>
      </c>
      <c r="B8048" t="s">
        <v>28</v>
      </c>
      <c r="C8048">
        <v>1</v>
      </c>
      <c r="D8048" t="s">
        <v>18</v>
      </c>
      <c r="E8048" t="s">
        <v>29</v>
      </c>
      <c r="F8048" s="1">
        <v>0.41666666666666669</v>
      </c>
      <c r="G8048" t="s">
        <v>9354</v>
      </c>
      <c r="H8048" t="s">
        <v>14061</v>
      </c>
      <c r="I8048">
        <v>60</v>
      </c>
      <c r="J8048">
        <v>14</v>
      </c>
      <c r="K8048" s="4">
        <v>1.1111100111111E+24</v>
      </c>
      <c r="L8048" t="s">
        <v>14059</v>
      </c>
      <c r="M8048" t="s">
        <v>24</v>
      </c>
      <c r="N8048" t="s">
        <v>10549</v>
      </c>
      <c r="O8048" t="s">
        <v>66</v>
      </c>
      <c r="P8048" t="s">
        <v>20</v>
      </c>
      <c r="Q8048" t="s">
        <v>8620</v>
      </c>
    </row>
    <row r="8049" spans="1:17" x14ac:dyDescent="0.25">
      <c r="A8049" t="s">
        <v>14062</v>
      </c>
      <c r="B8049" t="s">
        <v>391</v>
      </c>
      <c r="C8049">
        <v>1</v>
      </c>
      <c r="D8049" t="s">
        <v>18</v>
      </c>
      <c r="E8049" t="s">
        <v>33</v>
      </c>
      <c r="F8049" s="1">
        <v>0.375</v>
      </c>
      <c r="G8049" t="s">
        <v>10547</v>
      </c>
      <c r="H8049" t="s">
        <v>10548</v>
      </c>
      <c r="I8049">
        <v>60</v>
      </c>
      <c r="J8049">
        <v>15</v>
      </c>
      <c r="K8049" s="4">
        <v>1.1111110001111099E+44</v>
      </c>
      <c r="L8049" t="s">
        <v>38</v>
      </c>
      <c r="M8049" t="s">
        <v>24</v>
      </c>
      <c r="N8049" t="s">
        <v>10549</v>
      </c>
      <c r="O8049" t="s">
        <v>25</v>
      </c>
      <c r="P8049" t="s">
        <v>9372</v>
      </c>
      <c r="Q8049" t="s">
        <v>8621</v>
      </c>
    </row>
    <row r="8050" spans="1:17" x14ac:dyDescent="0.25">
      <c r="A8050" t="s">
        <v>14062</v>
      </c>
      <c r="B8050" t="s">
        <v>17</v>
      </c>
      <c r="C8050">
        <v>1</v>
      </c>
      <c r="D8050" t="s">
        <v>18</v>
      </c>
      <c r="E8050" t="s">
        <v>19</v>
      </c>
      <c r="F8050" s="1">
        <v>0.66666666666666663</v>
      </c>
      <c r="G8050" t="s">
        <v>9354</v>
      </c>
      <c r="H8050" t="s">
        <v>10550</v>
      </c>
      <c r="I8050">
        <v>60</v>
      </c>
      <c r="J8050">
        <v>15</v>
      </c>
      <c r="K8050" s="4">
        <v>1.1111010001111099E+44</v>
      </c>
      <c r="L8050" t="s">
        <v>38</v>
      </c>
      <c r="M8050" t="s">
        <v>24</v>
      </c>
      <c r="N8050" t="s">
        <v>10549</v>
      </c>
      <c r="O8050" t="s">
        <v>25</v>
      </c>
      <c r="P8050" t="s">
        <v>20</v>
      </c>
      <c r="Q8050" t="s">
        <v>8622</v>
      </c>
    </row>
    <row r="8051" spans="1:17" x14ac:dyDescent="0.25">
      <c r="A8051" t="s">
        <v>14062</v>
      </c>
      <c r="B8051" t="s">
        <v>28</v>
      </c>
      <c r="C8051">
        <v>1</v>
      </c>
      <c r="D8051" t="s">
        <v>18</v>
      </c>
      <c r="E8051" t="s">
        <v>42</v>
      </c>
      <c r="F8051" s="1">
        <v>0.66666666666666663</v>
      </c>
      <c r="G8051" t="s">
        <v>9176</v>
      </c>
      <c r="H8051" t="s">
        <v>10551</v>
      </c>
      <c r="I8051">
        <v>60</v>
      </c>
      <c r="J8051">
        <v>15</v>
      </c>
      <c r="K8051" s="4">
        <v>1.1111110001111099E+44</v>
      </c>
      <c r="L8051" t="s">
        <v>38</v>
      </c>
      <c r="M8051" t="s">
        <v>24</v>
      </c>
      <c r="N8051" t="s">
        <v>10549</v>
      </c>
      <c r="O8051" t="s">
        <v>25</v>
      </c>
      <c r="P8051" t="s">
        <v>20</v>
      </c>
      <c r="Q8051" t="s">
        <v>8623</v>
      </c>
    </row>
    <row r="8052" spans="1:17" x14ac:dyDescent="0.25">
      <c r="A8052" t="s">
        <v>14063</v>
      </c>
      <c r="B8052" t="s">
        <v>391</v>
      </c>
      <c r="C8052">
        <v>1</v>
      </c>
      <c r="D8052" t="s">
        <v>18</v>
      </c>
      <c r="E8052" t="s">
        <v>42</v>
      </c>
      <c r="F8052" s="1">
        <v>0.66666666666666663</v>
      </c>
      <c r="G8052" t="s">
        <v>10547</v>
      </c>
      <c r="H8052" t="s">
        <v>2478</v>
      </c>
      <c r="I8052">
        <v>60</v>
      </c>
      <c r="J8052">
        <v>22</v>
      </c>
      <c r="K8052" s="4">
        <v>1.111100111111E+23</v>
      </c>
      <c r="L8052" t="s">
        <v>14064</v>
      </c>
      <c r="M8052" t="s">
        <v>24</v>
      </c>
      <c r="N8052" t="s">
        <v>10549</v>
      </c>
      <c r="O8052" t="s">
        <v>66</v>
      </c>
      <c r="P8052" t="s">
        <v>9372</v>
      </c>
      <c r="Q8052" t="s">
        <v>8624</v>
      </c>
    </row>
    <row r="8053" spans="1:17" x14ac:dyDescent="0.25">
      <c r="A8053" t="s">
        <v>14063</v>
      </c>
      <c r="B8053" t="s">
        <v>17</v>
      </c>
      <c r="C8053">
        <v>1</v>
      </c>
      <c r="D8053" t="s">
        <v>18</v>
      </c>
      <c r="E8053" t="s">
        <v>19</v>
      </c>
      <c r="F8053" s="1">
        <v>0.41666666666666669</v>
      </c>
      <c r="G8053" t="s">
        <v>9295</v>
      </c>
      <c r="H8053" t="s">
        <v>2478</v>
      </c>
      <c r="I8053">
        <v>60</v>
      </c>
      <c r="J8053">
        <v>22</v>
      </c>
      <c r="K8053" s="4">
        <v>1.1111100111111E+24</v>
      </c>
      <c r="L8053" t="s">
        <v>14064</v>
      </c>
      <c r="M8053" t="s">
        <v>24</v>
      </c>
      <c r="N8053" t="s">
        <v>10549</v>
      </c>
      <c r="O8053" t="s">
        <v>66</v>
      </c>
      <c r="P8053" t="s">
        <v>20</v>
      </c>
      <c r="Q8053" t="s">
        <v>8625</v>
      </c>
    </row>
    <row r="8054" spans="1:17" x14ac:dyDescent="0.25">
      <c r="A8054" t="s">
        <v>14063</v>
      </c>
      <c r="B8054" t="s">
        <v>28</v>
      </c>
      <c r="C8054">
        <v>1</v>
      </c>
      <c r="D8054" t="s">
        <v>18</v>
      </c>
      <c r="E8054" t="s">
        <v>33</v>
      </c>
      <c r="F8054" s="1">
        <v>0.375</v>
      </c>
      <c r="G8054" t="s">
        <v>9226</v>
      </c>
      <c r="H8054" t="s">
        <v>2478</v>
      </c>
      <c r="I8054">
        <v>60</v>
      </c>
      <c r="J8054">
        <v>22</v>
      </c>
      <c r="K8054" s="4">
        <v>1.1111100111111E+24</v>
      </c>
      <c r="L8054" t="s">
        <v>14064</v>
      </c>
      <c r="M8054" t="s">
        <v>24</v>
      </c>
      <c r="N8054" t="s">
        <v>10549</v>
      </c>
      <c r="O8054" t="s">
        <v>66</v>
      </c>
      <c r="P8054" t="s">
        <v>20</v>
      </c>
      <c r="Q8054" t="s">
        <v>8626</v>
      </c>
    </row>
    <row r="8055" spans="1:17" x14ac:dyDescent="0.25">
      <c r="A8055" t="s">
        <v>14065</v>
      </c>
      <c r="B8055" t="s">
        <v>391</v>
      </c>
      <c r="C8055">
        <v>1</v>
      </c>
      <c r="D8055" t="s">
        <v>18</v>
      </c>
      <c r="E8055" t="s">
        <v>29</v>
      </c>
      <c r="F8055" s="1">
        <v>0.375</v>
      </c>
      <c r="G8055" t="s">
        <v>10771</v>
      </c>
      <c r="H8055" t="s">
        <v>14066</v>
      </c>
      <c r="I8055">
        <v>120</v>
      </c>
      <c r="J8055">
        <v>14</v>
      </c>
      <c r="K8055" s="4">
        <v>1.1111010001111099E+44</v>
      </c>
      <c r="L8055" t="s">
        <v>14067</v>
      </c>
      <c r="M8055" t="s">
        <v>24</v>
      </c>
      <c r="N8055" t="s">
        <v>10549</v>
      </c>
      <c r="O8055" t="s">
        <v>25</v>
      </c>
      <c r="P8055" t="s">
        <v>9372</v>
      </c>
      <c r="Q8055" t="s">
        <v>8627</v>
      </c>
    </row>
    <row r="8056" spans="1:17" x14ac:dyDescent="0.25">
      <c r="A8056" t="s">
        <v>14068</v>
      </c>
      <c r="B8056" t="s">
        <v>391</v>
      </c>
      <c r="C8056">
        <v>1</v>
      </c>
      <c r="D8056" t="s">
        <v>18</v>
      </c>
      <c r="E8056" t="s">
        <v>29</v>
      </c>
      <c r="F8056" s="1">
        <v>0.375</v>
      </c>
      <c r="G8056" t="s">
        <v>10771</v>
      </c>
      <c r="H8056" t="s">
        <v>14069</v>
      </c>
      <c r="I8056">
        <v>120</v>
      </c>
      <c r="J8056">
        <v>0</v>
      </c>
      <c r="K8056" s="4">
        <v>1.1111010001111099E+44</v>
      </c>
      <c r="L8056" t="s">
        <v>14067</v>
      </c>
      <c r="M8056" t="s">
        <v>24</v>
      </c>
      <c r="N8056" t="s">
        <v>10549</v>
      </c>
      <c r="O8056" t="s">
        <v>25</v>
      </c>
      <c r="P8056" t="s">
        <v>9372</v>
      </c>
      <c r="Q8056" t="s">
        <v>8628</v>
      </c>
    </row>
    <row r="8057" spans="1:17" x14ac:dyDescent="0.25">
      <c r="A8057" t="s">
        <v>14070</v>
      </c>
      <c r="B8057" t="s">
        <v>17</v>
      </c>
      <c r="C8057">
        <v>1</v>
      </c>
      <c r="D8057" t="s">
        <v>18</v>
      </c>
      <c r="E8057" t="s">
        <v>33</v>
      </c>
      <c r="F8057" s="1">
        <v>0.66666666666666663</v>
      </c>
      <c r="G8057" t="s">
        <v>14071</v>
      </c>
      <c r="H8057" t="s">
        <v>4806</v>
      </c>
      <c r="I8057">
        <v>120</v>
      </c>
      <c r="J8057">
        <v>10</v>
      </c>
      <c r="K8057" s="4">
        <v>1.1111101111109999E+23</v>
      </c>
      <c r="L8057" t="s">
        <v>14072</v>
      </c>
      <c r="M8057" t="s">
        <v>24</v>
      </c>
      <c r="N8057" t="s">
        <v>10549</v>
      </c>
      <c r="O8057" t="s">
        <v>66</v>
      </c>
      <c r="P8057" t="s">
        <v>20</v>
      </c>
      <c r="Q8057" t="s">
        <v>8629</v>
      </c>
    </row>
    <row r="8058" spans="1:17" x14ac:dyDescent="0.25">
      <c r="A8058" t="s">
        <v>14073</v>
      </c>
      <c r="B8058" t="s">
        <v>405</v>
      </c>
      <c r="C8058">
        <v>1</v>
      </c>
      <c r="D8058" t="s">
        <v>18</v>
      </c>
      <c r="E8058" t="s">
        <v>37</v>
      </c>
      <c r="F8058" s="1">
        <v>0.375</v>
      </c>
      <c r="G8058" t="s">
        <v>12015</v>
      </c>
      <c r="H8058" t="s">
        <v>12231</v>
      </c>
      <c r="I8058">
        <v>180</v>
      </c>
      <c r="J8058">
        <v>4</v>
      </c>
      <c r="K8058" s="4">
        <v>1.1100000000000001E+43</v>
      </c>
      <c r="L8058" t="s">
        <v>38</v>
      </c>
      <c r="M8058" t="s">
        <v>24</v>
      </c>
      <c r="N8058" t="s">
        <v>5183</v>
      </c>
      <c r="O8058" t="s">
        <v>25</v>
      </c>
      <c r="P8058" t="s">
        <v>395</v>
      </c>
      <c r="Q8058" t="s">
        <v>8630</v>
      </c>
    </row>
    <row r="8059" spans="1:17" x14ac:dyDescent="0.25">
      <c r="A8059" t="s">
        <v>14073</v>
      </c>
      <c r="B8059" t="s">
        <v>17</v>
      </c>
      <c r="C8059">
        <v>1</v>
      </c>
      <c r="D8059" t="s">
        <v>18</v>
      </c>
      <c r="E8059" t="s">
        <v>33</v>
      </c>
      <c r="F8059" s="1">
        <v>0.5</v>
      </c>
      <c r="G8059" t="s">
        <v>12232</v>
      </c>
      <c r="H8059" t="s">
        <v>12233</v>
      </c>
      <c r="I8059">
        <v>120</v>
      </c>
      <c r="J8059">
        <v>4</v>
      </c>
      <c r="K8059" s="4">
        <v>1.0101000010101E+43</v>
      </c>
      <c r="L8059" t="s">
        <v>38</v>
      </c>
      <c r="M8059" t="s">
        <v>24</v>
      </c>
      <c r="N8059" t="s">
        <v>5183</v>
      </c>
      <c r="O8059" t="s">
        <v>25</v>
      </c>
      <c r="P8059" t="s">
        <v>20</v>
      </c>
      <c r="Q8059" t="s">
        <v>8631</v>
      </c>
    </row>
    <row r="8060" spans="1:17" x14ac:dyDescent="0.25">
      <c r="A8060" t="s">
        <v>14074</v>
      </c>
      <c r="B8060" t="s">
        <v>17</v>
      </c>
      <c r="C8060">
        <v>1</v>
      </c>
      <c r="D8060" t="s">
        <v>18</v>
      </c>
      <c r="E8060" t="s">
        <v>33</v>
      </c>
      <c r="F8060" s="1">
        <v>0.66666666666666663</v>
      </c>
      <c r="G8060" t="s">
        <v>9354</v>
      </c>
      <c r="H8060" t="s">
        <v>14047</v>
      </c>
      <c r="I8060">
        <v>60</v>
      </c>
      <c r="J8060">
        <v>0</v>
      </c>
      <c r="K8060" s="4">
        <v>1.1111110001111099E+44</v>
      </c>
      <c r="L8060" t="s">
        <v>14048</v>
      </c>
      <c r="M8060" t="s">
        <v>24</v>
      </c>
      <c r="N8060" t="s">
        <v>10549</v>
      </c>
      <c r="O8060" t="s">
        <v>25</v>
      </c>
      <c r="P8060" t="s">
        <v>20</v>
      </c>
      <c r="Q8060" t="s">
        <v>8632</v>
      </c>
    </row>
    <row r="8061" spans="1:17" x14ac:dyDescent="0.25">
      <c r="A8061" t="s">
        <v>14074</v>
      </c>
      <c r="B8061" t="s">
        <v>28</v>
      </c>
      <c r="C8061">
        <v>1</v>
      </c>
      <c r="D8061" t="s">
        <v>18</v>
      </c>
      <c r="E8061" t="s">
        <v>29</v>
      </c>
      <c r="F8061" s="1">
        <v>0.66666666666666663</v>
      </c>
      <c r="G8061" t="s">
        <v>9176</v>
      </c>
      <c r="H8061" t="s">
        <v>14049</v>
      </c>
      <c r="I8061">
        <v>60</v>
      </c>
      <c r="J8061">
        <v>0</v>
      </c>
      <c r="K8061" s="4">
        <v>1.1111010001111099E+44</v>
      </c>
      <c r="L8061" t="s">
        <v>14048</v>
      </c>
      <c r="M8061" t="s">
        <v>24</v>
      </c>
      <c r="N8061" t="s">
        <v>10549</v>
      </c>
      <c r="O8061" t="s">
        <v>25</v>
      </c>
      <c r="P8061" t="s">
        <v>20</v>
      </c>
      <c r="Q8061" t="s">
        <v>8633</v>
      </c>
    </row>
    <row r="8062" spans="1:17" x14ac:dyDescent="0.25">
      <c r="A8062" t="s">
        <v>14074</v>
      </c>
      <c r="B8062" t="s">
        <v>44</v>
      </c>
      <c r="C8062">
        <v>1</v>
      </c>
      <c r="D8062" t="s">
        <v>18</v>
      </c>
      <c r="E8062" t="s">
        <v>37</v>
      </c>
      <c r="F8062" s="1">
        <v>0.66666666666666663</v>
      </c>
      <c r="G8062" t="s">
        <v>9176</v>
      </c>
      <c r="H8062" t="s">
        <v>14050</v>
      </c>
      <c r="I8062">
        <v>60</v>
      </c>
      <c r="J8062">
        <v>0</v>
      </c>
      <c r="K8062" s="4">
        <v>1.1101100011111E+43</v>
      </c>
      <c r="L8062" t="s">
        <v>14048</v>
      </c>
      <c r="M8062" t="s">
        <v>24</v>
      </c>
      <c r="N8062" t="s">
        <v>10549</v>
      </c>
      <c r="O8062" t="s">
        <v>25</v>
      </c>
      <c r="P8062" t="s">
        <v>45</v>
      </c>
      <c r="Q8062" t="s">
        <v>8634</v>
      </c>
    </row>
    <row r="8063" spans="1:17" x14ac:dyDescent="0.25">
      <c r="A8063" t="s">
        <v>14074</v>
      </c>
      <c r="B8063" t="s">
        <v>44</v>
      </c>
      <c r="C8063">
        <v>2</v>
      </c>
      <c r="D8063" t="s">
        <v>18</v>
      </c>
      <c r="E8063" t="s">
        <v>19</v>
      </c>
      <c r="F8063" s="1">
        <v>0.375</v>
      </c>
      <c r="G8063" t="s">
        <v>9217</v>
      </c>
      <c r="H8063" t="s">
        <v>14051</v>
      </c>
      <c r="I8063">
        <v>60</v>
      </c>
      <c r="J8063">
        <v>0</v>
      </c>
      <c r="K8063" s="4">
        <v>1.1110100011111E+43</v>
      </c>
      <c r="L8063" t="s">
        <v>14048</v>
      </c>
      <c r="M8063" t="s">
        <v>24</v>
      </c>
      <c r="N8063" t="s">
        <v>10549</v>
      </c>
      <c r="O8063" t="s">
        <v>25</v>
      </c>
      <c r="P8063" t="s">
        <v>45</v>
      </c>
      <c r="Q8063" t="s">
        <v>8635</v>
      </c>
    </row>
    <row r="8064" spans="1:17" x14ac:dyDescent="0.25">
      <c r="A8064" t="s">
        <v>14075</v>
      </c>
      <c r="B8064" t="s">
        <v>391</v>
      </c>
      <c r="C8064">
        <v>1</v>
      </c>
      <c r="D8064" t="s">
        <v>18</v>
      </c>
      <c r="E8064" t="s">
        <v>33</v>
      </c>
      <c r="F8064" s="1">
        <v>0.375</v>
      </c>
      <c r="G8064" t="s">
        <v>10547</v>
      </c>
      <c r="H8064" t="s">
        <v>10548</v>
      </c>
      <c r="I8064">
        <v>60</v>
      </c>
      <c r="J8064">
        <v>0</v>
      </c>
      <c r="K8064" s="4">
        <v>1.1111110001111099E+44</v>
      </c>
      <c r="L8064" t="s">
        <v>38</v>
      </c>
      <c r="M8064" t="s">
        <v>24</v>
      </c>
      <c r="N8064" t="s">
        <v>10549</v>
      </c>
      <c r="O8064" t="s">
        <v>25</v>
      </c>
      <c r="P8064" t="s">
        <v>9372</v>
      </c>
      <c r="Q8064" t="s">
        <v>8636</v>
      </c>
    </row>
    <row r="8065" spans="1:17" x14ac:dyDescent="0.25">
      <c r="A8065" t="s">
        <v>14075</v>
      </c>
      <c r="B8065" t="s">
        <v>17</v>
      </c>
      <c r="C8065">
        <v>1</v>
      </c>
      <c r="D8065" t="s">
        <v>18</v>
      </c>
      <c r="E8065" t="s">
        <v>19</v>
      </c>
      <c r="F8065" s="1">
        <v>0.66666666666666663</v>
      </c>
      <c r="G8065" t="s">
        <v>9354</v>
      </c>
      <c r="H8065" t="s">
        <v>10550</v>
      </c>
      <c r="I8065">
        <v>60</v>
      </c>
      <c r="J8065">
        <v>0</v>
      </c>
      <c r="K8065" s="4">
        <v>1.1111010001111099E+44</v>
      </c>
      <c r="L8065" t="s">
        <v>38</v>
      </c>
      <c r="M8065" t="s">
        <v>24</v>
      </c>
      <c r="N8065" t="s">
        <v>10549</v>
      </c>
      <c r="O8065" t="s">
        <v>25</v>
      </c>
      <c r="P8065" t="s">
        <v>20</v>
      </c>
      <c r="Q8065" t="s">
        <v>8637</v>
      </c>
    </row>
    <row r="8066" spans="1:17" x14ac:dyDescent="0.25">
      <c r="A8066" t="s">
        <v>14075</v>
      </c>
      <c r="B8066" t="s">
        <v>28</v>
      </c>
      <c r="C8066">
        <v>1</v>
      </c>
      <c r="D8066" t="s">
        <v>18</v>
      </c>
      <c r="E8066" t="s">
        <v>42</v>
      </c>
      <c r="F8066" s="1">
        <v>0.66666666666666663</v>
      </c>
      <c r="G8066" t="s">
        <v>9176</v>
      </c>
      <c r="H8066" t="s">
        <v>10551</v>
      </c>
      <c r="I8066">
        <v>60</v>
      </c>
      <c r="J8066">
        <v>0</v>
      </c>
      <c r="K8066" s="4">
        <v>1.1111110001111099E+44</v>
      </c>
      <c r="L8066" t="s">
        <v>38</v>
      </c>
      <c r="M8066" t="s">
        <v>24</v>
      </c>
      <c r="N8066" t="s">
        <v>10549</v>
      </c>
      <c r="O8066" t="s">
        <v>25</v>
      </c>
      <c r="P8066" t="s">
        <v>20</v>
      </c>
      <c r="Q8066" t="s">
        <v>8638</v>
      </c>
    </row>
    <row r="8067" spans="1:17" x14ac:dyDescent="0.25">
      <c r="A8067" t="s">
        <v>14076</v>
      </c>
      <c r="B8067" t="s">
        <v>17</v>
      </c>
      <c r="C8067">
        <v>1</v>
      </c>
      <c r="D8067" t="s">
        <v>18</v>
      </c>
      <c r="E8067" t="s">
        <v>19</v>
      </c>
      <c r="F8067" s="1">
        <v>0.5</v>
      </c>
      <c r="G8067" t="s">
        <v>13046</v>
      </c>
      <c r="H8067" t="s">
        <v>2370</v>
      </c>
      <c r="I8067">
        <v>60</v>
      </c>
      <c r="J8067">
        <v>4</v>
      </c>
      <c r="K8067" s="4">
        <v>1.1111010001111099E+44</v>
      </c>
      <c r="L8067" t="s">
        <v>14077</v>
      </c>
      <c r="M8067" t="s">
        <v>24</v>
      </c>
      <c r="N8067" t="s">
        <v>10549</v>
      </c>
      <c r="O8067" t="s">
        <v>25</v>
      </c>
      <c r="P8067" t="s">
        <v>20</v>
      </c>
      <c r="Q8067" t="s">
        <v>8639</v>
      </c>
    </row>
    <row r="8068" spans="1:17" x14ac:dyDescent="0.25">
      <c r="A8068" t="s">
        <v>14076</v>
      </c>
      <c r="B8068" t="s">
        <v>28</v>
      </c>
      <c r="C8068">
        <v>1</v>
      </c>
      <c r="D8068" t="s">
        <v>18</v>
      </c>
      <c r="E8068" t="s">
        <v>42</v>
      </c>
      <c r="F8068" s="1">
        <v>0.5</v>
      </c>
      <c r="G8068" t="s">
        <v>13046</v>
      </c>
      <c r="H8068" t="s">
        <v>2370</v>
      </c>
      <c r="I8068">
        <v>60</v>
      </c>
      <c r="J8068">
        <v>4</v>
      </c>
      <c r="K8068" s="4">
        <v>1.1111110001111099E+44</v>
      </c>
      <c r="L8068" t="s">
        <v>14077</v>
      </c>
      <c r="M8068" t="s">
        <v>24</v>
      </c>
      <c r="N8068" t="s">
        <v>10549</v>
      </c>
      <c r="O8068" t="s">
        <v>25</v>
      </c>
      <c r="P8068" t="s">
        <v>20</v>
      </c>
      <c r="Q8068" t="s">
        <v>8640</v>
      </c>
    </row>
    <row r="8069" spans="1:17" x14ac:dyDescent="0.25">
      <c r="A8069" t="s">
        <v>14078</v>
      </c>
      <c r="B8069" t="s">
        <v>391</v>
      </c>
      <c r="C8069">
        <v>1</v>
      </c>
      <c r="D8069" t="s">
        <v>18</v>
      </c>
      <c r="E8069" t="s">
        <v>37</v>
      </c>
      <c r="F8069" s="1">
        <v>0.375</v>
      </c>
      <c r="G8069" t="s">
        <v>10547</v>
      </c>
      <c r="H8069" t="s">
        <v>14079</v>
      </c>
      <c r="I8069">
        <v>60</v>
      </c>
      <c r="J8069">
        <v>3</v>
      </c>
      <c r="K8069" s="4">
        <v>1.1111100111111E+24</v>
      </c>
      <c r="L8069" t="s">
        <v>14054</v>
      </c>
      <c r="M8069" t="s">
        <v>24</v>
      </c>
      <c r="N8069" t="s">
        <v>10549</v>
      </c>
      <c r="O8069" t="s">
        <v>66</v>
      </c>
      <c r="P8069" t="s">
        <v>9372</v>
      </c>
      <c r="Q8069" t="s">
        <v>8641</v>
      </c>
    </row>
    <row r="8070" spans="1:17" x14ac:dyDescent="0.25">
      <c r="A8070" t="s">
        <v>14078</v>
      </c>
      <c r="B8070" t="s">
        <v>17</v>
      </c>
      <c r="C8070">
        <v>1</v>
      </c>
      <c r="D8070" t="s">
        <v>18</v>
      </c>
      <c r="E8070" t="s">
        <v>42</v>
      </c>
      <c r="F8070" s="1">
        <v>0.375</v>
      </c>
      <c r="G8070" t="s">
        <v>9242</v>
      </c>
      <c r="H8070" t="s">
        <v>14055</v>
      </c>
      <c r="I8070">
        <v>60</v>
      </c>
      <c r="J8070">
        <v>3</v>
      </c>
      <c r="K8070" s="4">
        <v>1.1111100111111E+24</v>
      </c>
      <c r="L8070" t="s">
        <v>14054</v>
      </c>
      <c r="M8070" t="s">
        <v>24</v>
      </c>
      <c r="N8070" t="s">
        <v>10549</v>
      </c>
      <c r="O8070" t="s">
        <v>66</v>
      </c>
      <c r="P8070" t="s">
        <v>20</v>
      </c>
      <c r="Q8070" t="s">
        <v>8642</v>
      </c>
    </row>
    <row r="8071" spans="1:17" x14ac:dyDescent="0.25">
      <c r="A8071" t="s">
        <v>14078</v>
      </c>
      <c r="B8071" t="s">
        <v>28</v>
      </c>
      <c r="C8071">
        <v>1</v>
      </c>
      <c r="D8071" t="s">
        <v>18</v>
      </c>
      <c r="E8071" t="s">
        <v>19</v>
      </c>
      <c r="F8071" s="1">
        <v>0.66666666666666663</v>
      </c>
      <c r="G8071" t="s">
        <v>9176</v>
      </c>
      <c r="H8071" t="s">
        <v>14056</v>
      </c>
      <c r="I8071">
        <v>60</v>
      </c>
      <c r="J8071">
        <v>3</v>
      </c>
      <c r="K8071" s="4">
        <v>1.1111100111111E+24</v>
      </c>
      <c r="L8071" t="s">
        <v>14054</v>
      </c>
      <c r="M8071" t="s">
        <v>24</v>
      </c>
      <c r="N8071" t="s">
        <v>10549</v>
      </c>
      <c r="O8071" t="s">
        <v>66</v>
      </c>
      <c r="P8071" t="s">
        <v>20</v>
      </c>
      <c r="Q8071" t="s">
        <v>8643</v>
      </c>
    </row>
    <row r="8072" spans="1:17" x14ac:dyDescent="0.25">
      <c r="A8072" t="s">
        <v>14080</v>
      </c>
      <c r="B8072" t="s">
        <v>391</v>
      </c>
      <c r="C8072">
        <v>1</v>
      </c>
      <c r="D8072" t="s">
        <v>18</v>
      </c>
      <c r="E8072" t="s">
        <v>42</v>
      </c>
      <c r="F8072" s="1">
        <v>0.66666666666666663</v>
      </c>
      <c r="G8072" t="s">
        <v>10547</v>
      </c>
      <c r="H8072" t="s">
        <v>2478</v>
      </c>
      <c r="I8072">
        <v>60</v>
      </c>
      <c r="J8072">
        <v>6</v>
      </c>
      <c r="K8072" s="4">
        <v>1.111100111111E+23</v>
      </c>
      <c r="L8072" t="s">
        <v>14064</v>
      </c>
      <c r="M8072" t="s">
        <v>24</v>
      </c>
      <c r="N8072" t="s">
        <v>10549</v>
      </c>
      <c r="O8072" t="s">
        <v>66</v>
      </c>
      <c r="P8072" t="s">
        <v>9372</v>
      </c>
      <c r="Q8072" t="s">
        <v>8644</v>
      </c>
    </row>
    <row r="8073" spans="1:17" x14ac:dyDescent="0.25">
      <c r="A8073" t="s">
        <v>14080</v>
      </c>
      <c r="B8073" t="s">
        <v>17</v>
      </c>
      <c r="C8073">
        <v>1</v>
      </c>
      <c r="D8073" t="s">
        <v>18</v>
      </c>
      <c r="E8073" t="s">
        <v>19</v>
      </c>
      <c r="F8073" s="1">
        <v>0.41666666666666669</v>
      </c>
      <c r="G8073" t="s">
        <v>9295</v>
      </c>
      <c r="H8073" t="s">
        <v>2478</v>
      </c>
      <c r="I8073">
        <v>60</v>
      </c>
      <c r="J8073">
        <v>6</v>
      </c>
      <c r="K8073" s="4">
        <v>1.1111100111111E+24</v>
      </c>
      <c r="L8073" t="s">
        <v>14064</v>
      </c>
      <c r="M8073" t="s">
        <v>24</v>
      </c>
      <c r="N8073" t="s">
        <v>10549</v>
      </c>
      <c r="O8073" t="s">
        <v>66</v>
      </c>
      <c r="P8073" t="s">
        <v>20</v>
      </c>
      <c r="Q8073" t="s">
        <v>8645</v>
      </c>
    </row>
    <row r="8074" spans="1:17" x14ac:dyDescent="0.25">
      <c r="A8074" t="s">
        <v>14080</v>
      </c>
      <c r="B8074" t="s">
        <v>28</v>
      </c>
      <c r="C8074">
        <v>1</v>
      </c>
      <c r="D8074" t="s">
        <v>18</v>
      </c>
      <c r="E8074" t="s">
        <v>33</v>
      </c>
      <c r="F8074" s="1">
        <v>0.375</v>
      </c>
      <c r="G8074" t="s">
        <v>9226</v>
      </c>
      <c r="H8074" t="s">
        <v>2478</v>
      </c>
      <c r="I8074">
        <v>60</v>
      </c>
      <c r="J8074">
        <v>6</v>
      </c>
      <c r="K8074" s="4">
        <v>1.1111100111111E+24</v>
      </c>
      <c r="L8074" t="s">
        <v>14064</v>
      </c>
      <c r="M8074" t="s">
        <v>24</v>
      </c>
      <c r="N8074" t="s">
        <v>10549</v>
      </c>
      <c r="O8074" t="s">
        <v>66</v>
      </c>
      <c r="P8074" t="s">
        <v>20</v>
      </c>
      <c r="Q8074" t="s">
        <v>8646</v>
      </c>
    </row>
    <row r="8075" spans="1:17" x14ac:dyDescent="0.25">
      <c r="A8075" t="s">
        <v>14081</v>
      </c>
      <c r="B8075" t="s">
        <v>391</v>
      </c>
      <c r="C8075">
        <v>1</v>
      </c>
      <c r="D8075" t="s">
        <v>18</v>
      </c>
      <c r="E8075" t="s">
        <v>29</v>
      </c>
      <c r="F8075" s="1">
        <v>0.375</v>
      </c>
      <c r="G8075" t="s">
        <v>10547</v>
      </c>
      <c r="H8075" t="s">
        <v>14058</v>
      </c>
      <c r="I8075">
        <v>60</v>
      </c>
      <c r="J8075">
        <v>4</v>
      </c>
      <c r="K8075" s="4">
        <v>1.111100111111E+23</v>
      </c>
      <c r="L8075" t="s">
        <v>14059</v>
      </c>
      <c r="M8075" t="s">
        <v>24</v>
      </c>
      <c r="N8075" t="s">
        <v>10549</v>
      </c>
      <c r="O8075" t="s">
        <v>66</v>
      </c>
      <c r="P8075" t="s">
        <v>9372</v>
      </c>
      <c r="Q8075" t="s">
        <v>8647</v>
      </c>
    </row>
    <row r="8076" spans="1:17" x14ac:dyDescent="0.25">
      <c r="A8076" t="s">
        <v>14081</v>
      </c>
      <c r="B8076" t="s">
        <v>17</v>
      </c>
      <c r="C8076">
        <v>1</v>
      </c>
      <c r="D8076" t="s">
        <v>18</v>
      </c>
      <c r="E8076" t="s">
        <v>42</v>
      </c>
      <c r="F8076" s="1">
        <v>0.45833333333333331</v>
      </c>
      <c r="G8076" t="s">
        <v>9226</v>
      </c>
      <c r="H8076" t="s">
        <v>14060</v>
      </c>
      <c r="I8076">
        <v>60</v>
      </c>
      <c r="J8076">
        <v>4</v>
      </c>
      <c r="K8076" s="4">
        <v>1.1111100111111E+24</v>
      </c>
      <c r="L8076" t="s">
        <v>14059</v>
      </c>
      <c r="M8076" t="s">
        <v>24</v>
      </c>
      <c r="N8076" t="s">
        <v>10549</v>
      </c>
      <c r="O8076" t="s">
        <v>66</v>
      </c>
      <c r="P8076" t="s">
        <v>20</v>
      </c>
      <c r="Q8076" t="s">
        <v>8648</v>
      </c>
    </row>
    <row r="8077" spans="1:17" x14ac:dyDescent="0.25">
      <c r="A8077" t="s">
        <v>14081</v>
      </c>
      <c r="B8077" t="s">
        <v>28</v>
      </c>
      <c r="C8077">
        <v>1</v>
      </c>
      <c r="D8077" t="s">
        <v>18</v>
      </c>
      <c r="E8077" t="s">
        <v>29</v>
      </c>
      <c r="F8077" s="1">
        <v>0.41666666666666669</v>
      </c>
      <c r="G8077" t="s">
        <v>9354</v>
      </c>
      <c r="H8077" t="s">
        <v>14061</v>
      </c>
      <c r="I8077">
        <v>60</v>
      </c>
      <c r="J8077">
        <v>4</v>
      </c>
      <c r="K8077" s="4">
        <v>1.1111100111111E+24</v>
      </c>
      <c r="L8077" t="s">
        <v>14059</v>
      </c>
      <c r="M8077" t="s">
        <v>24</v>
      </c>
      <c r="N8077" t="s">
        <v>10549</v>
      </c>
      <c r="O8077" t="s">
        <v>66</v>
      </c>
      <c r="P8077" t="s">
        <v>20</v>
      </c>
      <c r="Q8077" t="s">
        <v>8649</v>
      </c>
    </row>
    <row r="8078" spans="1:17" x14ac:dyDescent="0.25">
      <c r="A8078" t="s">
        <v>14082</v>
      </c>
      <c r="B8078" t="s">
        <v>17</v>
      </c>
      <c r="C8078">
        <v>1</v>
      </c>
      <c r="D8078" t="s">
        <v>18</v>
      </c>
      <c r="E8078" t="s">
        <v>19</v>
      </c>
      <c r="F8078" s="1">
        <v>0.375</v>
      </c>
      <c r="G8078" t="s">
        <v>14083</v>
      </c>
      <c r="H8078" t="s">
        <v>1975</v>
      </c>
      <c r="I8078">
        <v>60</v>
      </c>
      <c r="J8078">
        <v>5</v>
      </c>
      <c r="K8078" s="4">
        <v>1.1111100111111E+24</v>
      </c>
      <c r="L8078" t="s">
        <v>14084</v>
      </c>
      <c r="M8078" t="s">
        <v>24</v>
      </c>
      <c r="N8078" t="s">
        <v>10549</v>
      </c>
      <c r="O8078" t="s">
        <v>66</v>
      </c>
      <c r="P8078" t="s">
        <v>20</v>
      </c>
      <c r="Q8078" t="s">
        <v>8650</v>
      </c>
    </row>
    <row r="8079" spans="1:17" x14ac:dyDescent="0.25">
      <c r="A8079" t="s">
        <v>14082</v>
      </c>
      <c r="B8079" t="s">
        <v>28</v>
      </c>
      <c r="C8079">
        <v>1</v>
      </c>
      <c r="D8079" t="s">
        <v>18</v>
      </c>
      <c r="E8079" t="s">
        <v>33</v>
      </c>
      <c r="F8079" s="1">
        <v>0.58333333333333337</v>
      </c>
      <c r="G8079" t="s">
        <v>13046</v>
      </c>
      <c r="H8079" t="s">
        <v>1975</v>
      </c>
      <c r="I8079">
        <v>60</v>
      </c>
      <c r="J8079">
        <v>5</v>
      </c>
      <c r="K8079" s="4">
        <v>1.1111100111111E+24</v>
      </c>
      <c r="L8079" t="s">
        <v>14084</v>
      </c>
      <c r="M8079" t="s">
        <v>24</v>
      </c>
      <c r="N8079" t="s">
        <v>10549</v>
      </c>
      <c r="O8079" t="s">
        <v>66</v>
      </c>
      <c r="P8079" t="s">
        <v>20</v>
      </c>
      <c r="Q8079" t="s">
        <v>8651</v>
      </c>
    </row>
    <row r="8080" spans="1:17" x14ac:dyDescent="0.25">
      <c r="A8080" t="s">
        <v>14085</v>
      </c>
      <c r="B8080" t="s">
        <v>17</v>
      </c>
      <c r="C8080">
        <v>1</v>
      </c>
      <c r="D8080" t="s">
        <v>18</v>
      </c>
      <c r="E8080" t="s">
        <v>33</v>
      </c>
      <c r="F8080" s="1">
        <v>0.66666666666666663</v>
      </c>
      <c r="G8080" t="s">
        <v>14071</v>
      </c>
      <c r="H8080" t="s">
        <v>38</v>
      </c>
      <c r="I8080">
        <v>120</v>
      </c>
      <c r="J8080">
        <v>5</v>
      </c>
      <c r="K8080" s="4">
        <v>1.1100111011111E+43</v>
      </c>
      <c r="L8080" t="s">
        <v>14086</v>
      </c>
      <c r="M8080" t="s">
        <v>24</v>
      </c>
      <c r="N8080" t="s">
        <v>10549</v>
      </c>
      <c r="O8080" t="s">
        <v>25</v>
      </c>
      <c r="P8080" t="s">
        <v>20</v>
      </c>
      <c r="Q8080" t="s">
        <v>8652</v>
      </c>
    </row>
    <row r="8081" spans="1:17" x14ac:dyDescent="0.25">
      <c r="A8081" t="s">
        <v>14087</v>
      </c>
      <c r="B8081" t="s">
        <v>17</v>
      </c>
      <c r="C8081">
        <v>1</v>
      </c>
      <c r="D8081" t="s">
        <v>18</v>
      </c>
      <c r="E8081" t="s">
        <v>19</v>
      </c>
      <c r="F8081" s="1">
        <v>0.58333333333333337</v>
      </c>
      <c r="G8081" t="s">
        <v>13046</v>
      </c>
      <c r="H8081" t="s">
        <v>5452</v>
      </c>
      <c r="I8081">
        <v>120</v>
      </c>
      <c r="J8081">
        <v>6</v>
      </c>
      <c r="K8081" s="4">
        <v>1.1111100111111E+24</v>
      </c>
      <c r="L8081" t="s">
        <v>14088</v>
      </c>
      <c r="M8081" t="s">
        <v>24</v>
      </c>
      <c r="N8081" t="s">
        <v>10549</v>
      </c>
      <c r="O8081" t="s">
        <v>66</v>
      </c>
      <c r="P8081" t="s">
        <v>20</v>
      </c>
      <c r="Q8081" t="s">
        <v>8653</v>
      </c>
    </row>
    <row r="8082" spans="1:17" x14ac:dyDescent="0.25">
      <c r="A8082" t="s">
        <v>14089</v>
      </c>
      <c r="B8082" t="s">
        <v>17</v>
      </c>
      <c r="C8082">
        <v>1</v>
      </c>
      <c r="D8082" t="s">
        <v>18</v>
      </c>
      <c r="E8082" t="s">
        <v>42</v>
      </c>
      <c r="F8082" s="1">
        <v>0.6875</v>
      </c>
      <c r="G8082" t="s">
        <v>10547</v>
      </c>
      <c r="H8082" t="s">
        <v>2533</v>
      </c>
      <c r="I8082">
        <v>90</v>
      </c>
      <c r="J8082">
        <v>7</v>
      </c>
      <c r="K8082" s="4">
        <v>1.1111110001111099E+44</v>
      </c>
      <c r="L8082" t="s">
        <v>14090</v>
      </c>
      <c r="M8082" t="s">
        <v>24</v>
      </c>
      <c r="N8082" t="s">
        <v>10549</v>
      </c>
      <c r="O8082" t="s">
        <v>25</v>
      </c>
      <c r="P8082" t="s">
        <v>20</v>
      </c>
      <c r="Q8082" t="s">
        <v>8654</v>
      </c>
    </row>
    <row r="8083" spans="1:17" x14ac:dyDescent="0.25">
      <c r="A8083" t="s">
        <v>14091</v>
      </c>
      <c r="B8083" t="s">
        <v>17</v>
      </c>
      <c r="C8083">
        <v>1</v>
      </c>
      <c r="D8083" t="s">
        <v>18</v>
      </c>
      <c r="E8083" t="s">
        <v>19</v>
      </c>
      <c r="F8083" s="1">
        <v>0.45833333333333331</v>
      </c>
      <c r="G8083" t="s">
        <v>9831</v>
      </c>
      <c r="H8083" t="s">
        <v>14092</v>
      </c>
      <c r="I8083">
        <v>120</v>
      </c>
      <c r="J8083">
        <v>33</v>
      </c>
      <c r="K8083" s="4">
        <v>1.11111110000001E+21</v>
      </c>
      <c r="L8083" t="s">
        <v>14093</v>
      </c>
      <c r="M8083" t="s">
        <v>915</v>
      </c>
      <c r="N8083" t="s">
        <v>10594</v>
      </c>
      <c r="O8083" t="s">
        <v>8656</v>
      </c>
      <c r="P8083" t="s">
        <v>20</v>
      </c>
      <c r="Q8083" t="s">
        <v>8657</v>
      </c>
    </row>
    <row r="8084" spans="1:17" x14ac:dyDescent="0.25">
      <c r="A8084" t="s">
        <v>14091</v>
      </c>
      <c r="B8084" t="s">
        <v>179</v>
      </c>
      <c r="C8084">
        <v>1</v>
      </c>
      <c r="D8084" t="s">
        <v>18</v>
      </c>
      <c r="E8084" t="s">
        <v>42</v>
      </c>
      <c r="F8084" s="1">
        <v>0.5</v>
      </c>
      <c r="G8084" t="s">
        <v>9822</v>
      </c>
      <c r="H8084" t="s">
        <v>14094</v>
      </c>
      <c r="I8084">
        <v>120</v>
      </c>
      <c r="J8084">
        <v>18</v>
      </c>
      <c r="K8084" s="4">
        <v>1.1111110999999999E+22</v>
      </c>
      <c r="L8084" t="s">
        <v>14093</v>
      </c>
      <c r="M8084" t="s">
        <v>915</v>
      </c>
      <c r="N8084" t="s">
        <v>10594</v>
      </c>
      <c r="O8084" t="s">
        <v>8656</v>
      </c>
      <c r="P8084" t="s">
        <v>180</v>
      </c>
      <c r="Q8084" t="s">
        <v>8658</v>
      </c>
    </row>
    <row r="8085" spans="1:17" x14ac:dyDescent="0.25">
      <c r="A8085" t="s">
        <v>14091</v>
      </c>
      <c r="B8085" t="s">
        <v>179</v>
      </c>
      <c r="C8085">
        <v>2</v>
      </c>
      <c r="D8085" t="s">
        <v>18</v>
      </c>
      <c r="E8085" t="s">
        <v>42</v>
      </c>
      <c r="F8085" s="1">
        <v>0.58333333333333337</v>
      </c>
      <c r="G8085" t="s">
        <v>9822</v>
      </c>
      <c r="H8085" t="s">
        <v>14094</v>
      </c>
      <c r="I8085">
        <v>120</v>
      </c>
      <c r="J8085">
        <v>13</v>
      </c>
      <c r="K8085" s="4">
        <v>1.1111110999999999E+22</v>
      </c>
      <c r="L8085" t="s">
        <v>14093</v>
      </c>
      <c r="M8085" t="s">
        <v>915</v>
      </c>
      <c r="N8085" t="s">
        <v>10594</v>
      </c>
      <c r="O8085" t="s">
        <v>8656</v>
      </c>
      <c r="P8085" t="s">
        <v>180</v>
      </c>
      <c r="Q8085" t="s">
        <v>8659</v>
      </c>
    </row>
    <row r="8086" spans="1:17" x14ac:dyDescent="0.25">
      <c r="A8086" t="s">
        <v>14095</v>
      </c>
      <c r="B8086" t="s">
        <v>17</v>
      </c>
      <c r="C8086">
        <v>1</v>
      </c>
      <c r="D8086" t="s">
        <v>18</v>
      </c>
      <c r="E8086" t="s">
        <v>29</v>
      </c>
      <c r="F8086" s="1">
        <v>0.58333333333333337</v>
      </c>
      <c r="G8086" t="s">
        <v>10379</v>
      </c>
      <c r="H8086" t="s">
        <v>14096</v>
      </c>
      <c r="I8086">
        <v>120</v>
      </c>
      <c r="J8086">
        <v>32</v>
      </c>
      <c r="K8086" s="4">
        <v>1.1111111099999999E+22</v>
      </c>
      <c r="L8086" t="s">
        <v>14097</v>
      </c>
      <c r="M8086" t="s">
        <v>915</v>
      </c>
      <c r="N8086" t="s">
        <v>10594</v>
      </c>
      <c r="O8086" t="s">
        <v>8656</v>
      </c>
      <c r="P8086" t="s">
        <v>20</v>
      </c>
      <c r="Q8086" t="s">
        <v>8660</v>
      </c>
    </row>
    <row r="8087" spans="1:17" x14ac:dyDescent="0.25">
      <c r="A8087" t="s">
        <v>14095</v>
      </c>
      <c r="B8087" t="s">
        <v>179</v>
      </c>
      <c r="C8087">
        <v>1</v>
      </c>
      <c r="D8087" t="s">
        <v>18</v>
      </c>
      <c r="E8087" t="s">
        <v>42</v>
      </c>
      <c r="F8087" s="1">
        <v>0.41666666666666669</v>
      </c>
      <c r="G8087" t="s">
        <v>10633</v>
      </c>
      <c r="H8087" t="s">
        <v>14098</v>
      </c>
      <c r="I8087">
        <v>120</v>
      </c>
      <c r="J8087">
        <v>32</v>
      </c>
      <c r="K8087" s="4">
        <v>1.1111111099999999E+22</v>
      </c>
      <c r="L8087" t="s">
        <v>14097</v>
      </c>
      <c r="M8087" t="s">
        <v>915</v>
      </c>
      <c r="N8087" t="s">
        <v>10594</v>
      </c>
      <c r="O8087" t="s">
        <v>8656</v>
      </c>
      <c r="P8087" t="s">
        <v>180</v>
      </c>
      <c r="Q8087" t="s">
        <v>8661</v>
      </c>
    </row>
    <row r="8088" spans="1:17" x14ac:dyDescent="0.25">
      <c r="A8088" t="s">
        <v>14099</v>
      </c>
      <c r="B8088" t="s">
        <v>17</v>
      </c>
      <c r="C8088">
        <v>1</v>
      </c>
      <c r="D8088" t="s">
        <v>18</v>
      </c>
      <c r="E8088" t="s">
        <v>29</v>
      </c>
      <c r="F8088" s="1">
        <v>0.54166666666666663</v>
      </c>
      <c r="G8088" t="s">
        <v>10639</v>
      </c>
      <c r="H8088" t="s">
        <v>2059</v>
      </c>
      <c r="I8088">
        <v>180</v>
      </c>
      <c r="J8088">
        <v>18</v>
      </c>
      <c r="K8088" s="4">
        <v>1.1111000000111099E+22</v>
      </c>
      <c r="L8088" t="s">
        <v>14100</v>
      </c>
      <c r="M8088" t="s">
        <v>915</v>
      </c>
      <c r="N8088" t="s">
        <v>10594</v>
      </c>
      <c r="O8088" t="s">
        <v>8656</v>
      </c>
      <c r="P8088" t="s">
        <v>20</v>
      </c>
      <c r="Q8088" t="s">
        <v>8662</v>
      </c>
    </row>
    <row r="8089" spans="1:17" x14ac:dyDescent="0.25">
      <c r="A8089" t="s">
        <v>14101</v>
      </c>
      <c r="B8089" t="s">
        <v>17</v>
      </c>
      <c r="C8089">
        <v>1</v>
      </c>
      <c r="D8089" t="s">
        <v>18</v>
      </c>
      <c r="E8089" t="s">
        <v>37</v>
      </c>
      <c r="F8089" s="1">
        <v>0.45833333333333331</v>
      </c>
      <c r="G8089" t="s">
        <v>10244</v>
      </c>
      <c r="H8089" t="s">
        <v>8663</v>
      </c>
      <c r="I8089">
        <v>120</v>
      </c>
      <c r="J8089">
        <v>134</v>
      </c>
      <c r="K8089" s="4">
        <v>1.1101E+43</v>
      </c>
      <c r="L8089" t="s">
        <v>14102</v>
      </c>
      <c r="M8089" t="s">
        <v>915</v>
      </c>
      <c r="N8089" t="s">
        <v>10594</v>
      </c>
      <c r="O8089" t="s">
        <v>8664</v>
      </c>
      <c r="P8089" t="s">
        <v>20</v>
      </c>
      <c r="Q8089" t="s">
        <v>8665</v>
      </c>
    </row>
    <row r="8090" spans="1:17" x14ac:dyDescent="0.25">
      <c r="A8090" t="s">
        <v>14101</v>
      </c>
      <c r="B8090" t="s">
        <v>179</v>
      </c>
      <c r="C8090">
        <v>1</v>
      </c>
      <c r="D8090" t="s">
        <v>18</v>
      </c>
      <c r="E8090" t="s">
        <v>19</v>
      </c>
      <c r="F8090" s="1">
        <v>0.375</v>
      </c>
      <c r="G8090" t="s">
        <v>10633</v>
      </c>
      <c r="H8090" t="s">
        <v>8663</v>
      </c>
      <c r="I8090">
        <v>120</v>
      </c>
      <c r="J8090">
        <v>27</v>
      </c>
      <c r="K8090" s="4">
        <v>1.11011001011E+42</v>
      </c>
      <c r="L8090" t="s">
        <v>14102</v>
      </c>
      <c r="M8090" t="s">
        <v>915</v>
      </c>
      <c r="N8090" t="s">
        <v>10594</v>
      </c>
      <c r="O8090" t="s">
        <v>8664</v>
      </c>
      <c r="P8090" t="s">
        <v>180</v>
      </c>
      <c r="Q8090" t="s">
        <v>8666</v>
      </c>
    </row>
    <row r="8091" spans="1:17" x14ac:dyDescent="0.25">
      <c r="A8091" t="s">
        <v>14101</v>
      </c>
      <c r="B8091" t="s">
        <v>179</v>
      </c>
      <c r="C8091">
        <v>2</v>
      </c>
      <c r="D8091" t="s">
        <v>18</v>
      </c>
      <c r="E8091" t="s">
        <v>19</v>
      </c>
      <c r="F8091" s="1">
        <v>0.5</v>
      </c>
      <c r="G8091" t="s">
        <v>10630</v>
      </c>
      <c r="H8091" t="s">
        <v>8663</v>
      </c>
      <c r="I8091">
        <v>120</v>
      </c>
      <c r="J8091">
        <v>28</v>
      </c>
      <c r="K8091" s="4">
        <v>1.11011001011E+42</v>
      </c>
      <c r="L8091" t="s">
        <v>14102</v>
      </c>
      <c r="M8091" t="s">
        <v>915</v>
      </c>
      <c r="N8091" t="s">
        <v>10594</v>
      </c>
      <c r="O8091" t="s">
        <v>8664</v>
      </c>
      <c r="P8091" t="s">
        <v>180</v>
      </c>
      <c r="Q8091" t="s">
        <v>8667</v>
      </c>
    </row>
    <row r="8092" spans="1:17" x14ac:dyDescent="0.25">
      <c r="A8092" t="s">
        <v>14101</v>
      </c>
      <c r="B8092" t="s">
        <v>179</v>
      </c>
      <c r="C8092">
        <v>3</v>
      </c>
      <c r="D8092" t="s">
        <v>18</v>
      </c>
      <c r="E8092" t="s">
        <v>29</v>
      </c>
      <c r="F8092" s="1">
        <v>0.45833333333333331</v>
      </c>
      <c r="G8092" t="s">
        <v>10381</v>
      </c>
      <c r="H8092" t="s">
        <v>8663</v>
      </c>
      <c r="I8092">
        <v>120</v>
      </c>
      <c r="J8092">
        <v>18</v>
      </c>
      <c r="K8092" s="4">
        <v>1.11011001011E+42</v>
      </c>
      <c r="L8092" t="s">
        <v>14102</v>
      </c>
      <c r="M8092" t="s">
        <v>915</v>
      </c>
      <c r="N8092" t="s">
        <v>10594</v>
      </c>
      <c r="O8092" t="s">
        <v>8664</v>
      </c>
      <c r="P8092" t="s">
        <v>180</v>
      </c>
      <c r="Q8092" t="s">
        <v>8668</v>
      </c>
    </row>
    <row r="8093" spans="1:17" x14ac:dyDescent="0.25">
      <c r="A8093" t="s">
        <v>14101</v>
      </c>
      <c r="B8093" t="s">
        <v>179</v>
      </c>
      <c r="C8093">
        <v>4</v>
      </c>
      <c r="D8093" t="s">
        <v>18</v>
      </c>
      <c r="E8093" t="s">
        <v>19</v>
      </c>
      <c r="F8093" s="1">
        <v>0.375</v>
      </c>
      <c r="G8093" t="s">
        <v>10381</v>
      </c>
      <c r="H8093" t="s">
        <v>8669</v>
      </c>
      <c r="I8093">
        <v>120</v>
      </c>
      <c r="J8093">
        <v>25</v>
      </c>
      <c r="K8093" s="4">
        <v>1.11011001011E+42</v>
      </c>
      <c r="L8093" t="s">
        <v>14102</v>
      </c>
      <c r="M8093" t="s">
        <v>915</v>
      </c>
      <c r="N8093" t="s">
        <v>10594</v>
      </c>
      <c r="O8093" t="s">
        <v>8664</v>
      </c>
      <c r="P8093" t="s">
        <v>180</v>
      </c>
      <c r="Q8093" t="s">
        <v>8670</v>
      </c>
    </row>
    <row r="8094" spans="1:17" x14ac:dyDescent="0.25">
      <c r="A8094" t="s">
        <v>14101</v>
      </c>
      <c r="B8094" t="s">
        <v>179</v>
      </c>
      <c r="C8094">
        <v>5</v>
      </c>
      <c r="D8094" t="s">
        <v>18</v>
      </c>
      <c r="E8094" t="s">
        <v>29</v>
      </c>
      <c r="F8094" s="1">
        <v>0.375</v>
      </c>
      <c r="G8094" t="s">
        <v>9831</v>
      </c>
      <c r="H8094" t="s">
        <v>8669</v>
      </c>
      <c r="I8094">
        <v>120</v>
      </c>
      <c r="J8094">
        <v>26</v>
      </c>
      <c r="K8094" s="4">
        <v>1.11011001011E+42</v>
      </c>
      <c r="L8094" t="s">
        <v>14102</v>
      </c>
      <c r="M8094" t="s">
        <v>915</v>
      </c>
      <c r="N8094" t="s">
        <v>10594</v>
      </c>
      <c r="O8094" t="s">
        <v>8664</v>
      </c>
      <c r="P8094" t="s">
        <v>180</v>
      </c>
      <c r="Q8094" t="s">
        <v>8671</v>
      </c>
    </row>
    <row r="8095" spans="1:17" x14ac:dyDescent="0.25">
      <c r="A8095" t="s">
        <v>14101</v>
      </c>
      <c r="B8095" t="s">
        <v>179</v>
      </c>
      <c r="C8095">
        <v>6</v>
      </c>
      <c r="D8095" t="s">
        <v>18</v>
      </c>
      <c r="E8095" t="s">
        <v>29</v>
      </c>
      <c r="F8095" s="1">
        <v>0.375</v>
      </c>
      <c r="G8095" t="s">
        <v>14103</v>
      </c>
      <c r="H8095" t="s">
        <v>8663</v>
      </c>
      <c r="I8095">
        <v>120</v>
      </c>
      <c r="J8095">
        <v>10</v>
      </c>
      <c r="K8095" s="4">
        <v>1.11011001011E+42</v>
      </c>
      <c r="L8095" t="s">
        <v>14102</v>
      </c>
      <c r="M8095" t="s">
        <v>915</v>
      </c>
      <c r="N8095" t="s">
        <v>10594</v>
      </c>
      <c r="O8095" t="s">
        <v>8664</v>
      </c>
      <c r="P8095" t="s">
        <v>180</v>
      </c>
      <c r="Q8095" t="s">
        <v>8672</v>
      </c>
    </row>
    <row r="8096" spans="1:17" x14ac:dyDescent="0.25">
      <c r="A8096" t="s">
        <v>14101</v>
      </c>
      <c r="B8096" t="s">
        <v>713</v>
      </c>
      <c r="C8096">
        <v>1</v>
      </c>
      <c r="D8096" t="s">
        <v>18</v>
      </c>
      <c r="E8096" t="s">
        <v>42</v>
      </c>
      <c r="F8096" s="1">
        <v>0.375</v>
      </c>
      <c r="G8096" t="s">
        <v>9834</v>
      </c>
      <c r="H8096" t="s">
        <v>8663</v>
      </c>
      <c r="I8096">
        <v>60</v>
      </c>
      <c r="J8096">
        <v>22</v>
      </c>
      <c r="K8096" s="4">
        <v>1.11111001011E+42</v>
      </c>
      <c r="L8096" t="s">
        <v>14102</v>
      </c>
      <c r="M8096" t="s">
        <v>915</v>
      </c>
      <c r="N8096" t="s">
        <v>10594</v>
      </c>
      <c r="O8096" t="s">
        <v>8664</v>
      </c>
      <c r="P8096" t="s">
        <v>180</v>
      </c>
      <c r="Q8096" t="s">
        <v>8673</v>
      </c>
    </row>
    <row r="8097" spans="1:17" x14ac:dyDescent="0.25">
      <c r="A8097" t="s">
        <v>14101</v>
      </c>
      <c r="B8097" t="s">
        <v>713</v>
      </c>
      <c r="C8097">
        <v>2</v>
      </c>
      <c r="D8097" t="s">
        <v>18</v>
      </c>
      <c r="E8097" t="s">
        <v>42</v>
      </c>
      <c r="F8097" s="1">
        <v>0.41666666666666669</v>
      </c>
      <c r="G8097" t="s">
        <v>9834</v>
      </c>
      <c r="H8097" t="s">
        <v>8663</v>
      </c>
      <c r="I8097">
        <v>60</v>
      </c>
      <c r="J8097">
        <v>24</v>
      </c>
      <c r="K8097" s="4">
        <v>1.11111001011E+42</v>
      </c>
      <c r="L8097" t="s">
        <v>14102</v>
      </c>
      <c r="M8097" t="s">
        <v>915</v>
      </c>
      <c r="N8097" t="s">
        <v>10594</v>
      </c>
      <c r="O8097" t="s">
        <v>8664</v>
      </c>
      <c r="P8097" t="s">
        <v>180</v>
      </c>
      <c r="Q8097" t="s">
        <v>8674</v>
      </c>
    </row>
    <row r="8098" spans="1:17" x14ac:dyDescent="0.25">
      <c r="A8098" t="s">
        <v>14101</v>
      </c>
      <c r="B8098" t="s">
        <v>713</v>
      </c>
      <c r="C8098">
        <v>3</v>
      </c>
      <c r="D8098" t="s">
        <v>18</v>
      </c>
      <c r="E8098" t="s">
        <v>42</v>
      </c>
      <c r="F8098" s="1">
        <v>0.5</v>
      </c>
      <c r="G8098" t="s">
        <v>9834</v>
      </c>
      <c r="H8098" t="s">
        <v>8663</v>
      </c>
      <c r="I8098">
        <v>60</v>
      </c>
      <c r="J8098">
        <v>24</v>
      </c>
      <c r="K8098" s="4">
        <v>1.11111001011E+42</v>
      </c>
      <c r="L8098" t="s">
        <v>14102</v>
      </c>
      <c r="M8098" t="s">
        <v>915</v>
      </c>
      <c r="N8098" t="s">
        <v>10594</v>
      </c>
      <c r="O8098" t="s">
        <v>8664</v>
      </c>
      <c r="P8098" t="s">
        <v>180</v>
      </c>
      <c r="Q8098" t="s">
        <v>8675</v>
      </c>
    </row>
    <row r="8099" spans="1:17" x14ac:dyDescent="0.25">
      <c r="A8099" t="s">
        <v>14101</v>
      </c>
      <c r="B8099" t="s">
        <v>713</v>
      </c>
      <c r="C8099">
        <v>4</v>
      </c>
      <c r="D8099" t="s">
        <v>18</v>
      </c>
      <c r="E8099" t="s">
        <v>42</v>
      </c>
      <c r="F8099" s="1">
        <v>0.45833333333333331</v>
      </c>
      <c r="G8099" t="s">
        <v>9831</v>
      </c>
      <c r="H8099" t="s">
        <v>8669</v>
      </c>
      <c r="I8099">
        <v>60</v>
      </c>
      <c r="J8099">
        <v>25</v>
      </c>
      <c r="K8099" s="4">
        <v>1.11111001011E+42</v>
      </c>
      <c r="L8099" t="s">
        <v>14102</v>
      </c>
      <c r="M8099" t="s">
        <v>915</v>
      </c>
      <c r="N8099" t="s">
        <v>10594</v>
      </c>
      <c r="O8099" t="s">
        <v>8664</v>
      </c>
      <c r="P8099" t="s">
        <v>180</v>
      </c>
      <c r="Q8099" t="s">
        <v>8676</v>
      </c>
    </row>
    <row r="8100" spans="1:17" x14ac:dyDescent="0.25">
      <c r="A8100" t="s">
        <v>14101</v>
      </c>
      <c r="B8100" t="s">
        <v>713</v>
      </c>
      <c r="C8100">
        <v>5</v>
      </c>
      <c r="D8100" t="s">
        <v>18</v>
      </c>
      <c r="E8100" t="s">
        <v>42</v>
      </c>
      <c r="F8100" s="1">
        <v>0.5</v>
      </c>
      <c r="G8100" t="s">
        <v>9831</v>
      </c>
      <c r="H8100" t="s">
        <v>8669</v>
      </c>
      <c r="I8100">
        <v>60</v>
      </c>
      <c r="J8100">
        <v>21</v>
      </c>
      <c r="K8100" s="4">
        <v>1.11111001011E+42</v>
      </c>
      <c r="L8100" t="s">
        <v>14102</v>
      </c>
      <c r="M8100" t="s">
        <v>915</v>
      </c>
      <c r="N8100" t="s">
        <v>10594</v>
      </c>
      <c r="O8100" t="s">
        <v>8664</v>
      </c>
      <c r="P8100" t="s">
        <v>180</v>
      </c>
      <c r="Q8100" t="s">
        <v>8677</v>
      </c>
    </row>
    <row r="8101" spans="1:17" x14ac:dyDescent="0.25">
      <c r="A8101" t="s">
        <v>14101</v>
      </c>
      <c r="B8101" t="s">
        <v>713</v>
      </c>
      <c r="C8101">
        <v>6</v>
      </c>
      <c r="D8101" t="s">
        <v>18</v>
      </c>
      <c r="E8101" t="s">
        <v>42</v>
      </c>
      <c r="F8101" s="1">
        <v>0.45833333333333331</v>
      </c>
      <c r="G8101" t="s">
        <v>9834</v>
      </c>
      <c r="H8101" t="s">
        <v>8663</v>
      </c>
      <c r="I8101">
        <v>60</v>
      </c>
      <c r="J8101">
        <v>17</v>
      </c>
      <c r="K8101" s="4">
        <v>1.11111001011E+42</v>
      </c>
      <c r="L8101" t="s">
        <v>14102</v>
      </c>
      <c r="M8101" t="s">
        <v>915</v>
      </c>
      <c r="N8101" t="s">
        <v>10594</v>
      </c>
      <c r="O8101" t="s">
        <v>8664</v>
      </c>
      <c r="P8101" t="s">
        <v>180</v>
      </c>
      <c r="Q8101" t="s">
        <v>8678</v>
      </c>
    </row>
    <row r="8102" spans="1:17" x14ac:dyDescent="0.25">
      <c r="A8102" t="s">
        <v>14104</v>
      </c>
      <c r="B8102" t="s">
        <v>391</v>
      </c>
      <c r="C8102">
        <v>1</v>
      </c>
      <c r="D8102" t="s">
        <v>18</v>
      </c>
      <c r="E8102" t="s">
        <v>33</v>
      </c>
      <c r="F8102" s="1">
        <v>0.41666666666666669</v>
      </c>
      <c r="G8102" t="s">
        <v>14105</v>
      </c>
      <c r="H8102" t="s">
        <v>14106</v>
      </c>
      <c r="I8102">
        <v>60</v>
      </c>
      <c r="J8102">
        <v>21</v>
      </c>
      <c r="K8102" s="4">
        <v>1.1111000000111099E+22</v>
      </c>
      <c r="L8102" t="s">
        <v>14107</v>
      </c>
      <c r="M8102" t="s">
        <v>915</v>
      </c>
      <c r="N8102" t="s">
        <v>10594</v>
      </c>
      <c r="O8102" t="s">
        <v>8656</v>
      </c>
      <c r="P8102" t="s">
        <v>9372</v>
      </c>
      <c r="Q8102" t="s">
        <v>8679</v>
      </c>
    </row>
    <row r="8103" spans="1:17" x14ac:dyDescent="0.25">
      <c r="A8103" t="s">
        <v>14104</v>
      </c>
      <c r="B8103" t="s">
        <v>17</v>
      </c>
      <c r="C8103">
        <v>1</v>
      </c>
      <c r="D8103" t="s">
        <v>18</v>
      </c>
      <c r="E8103" t="s">
        <v>42</v>
      </c>
      <c r="F8103" s="1">
        <v>0.41666666666666669</v>
      </c>
      <c r="G8103" t="s">
        <v>10630</v>
      </c>
      <c r="H8103" t="s">
        <v>14108</v>
      </c>
      <c r="I8103">
        <v>120</v>
      </c>
      <c r="J8103">
        <v>21</v>
      </c>
      <c r="K8103" s="4">
        <v>1.1111000000111099E+22</v>
      </c>
      <c r="L8103" t="s">
        <v>14107</v>
      </c>
      <c r="M8103" t="s">
        <v>915</v>
      </c>
      <c r="N8103" t="s">
        <v>10594</v>
      </c>
      <c r="O8103" t="s">
        <v>8656</v>
      </c>
      <c r="P8103" t="s">
        <v>20</v>
      </c>
      <c r="Q8103" t="s">
        <v>8681</v>
      </c>
    </row>
    <row r="8104" spans="1:17" x14ac:dyDescent="0.25">
      <c r="A8104" t="s">
        <v>14104</v>
      </c>
      <c r="B8104" t="s">
        <v>28</v>
      </c>
      <c r="C8104">
        <v>1</v>
      </c>
      <c r="D8104" t="s">
        <v>18</v>
      </c>
      <c r="E8104" t="s">
        <v>33</v>
      </c>
      <c r="F8104" s="1">
        <v>0.45833333333333331</v>
      </c>
      <c r="G8104" t="s">
        <v>10379</v>
      </c>
      <c r="H8104" t="s">
        <v>14109</v>
      </c>
      <c r="I8104">
        <v>60</v>
      </c>
      <c r="J8104">
        <v>21</v>
      </c>
      <c r="K8104" s="4">
        <v>1.1111000000111099E+22</v>
      </c>
      <c r="L8104" t="s">
        <v>14107</v>
      </c>
      <c r="M8104" t="s">
        <v>915</v>
      </c>
      <c r="N8104" t="s">
        <v>10594</v>
      </c>
      <c r="O8104" t="s">
        <v>8656</v>
      </c>
      <c r="P8104" t="s">
        <v>20</v>
      </c>
      <c r="Q8104" t="s">
        <v>8682</v>
      </c>
    </row>
    <row r="8105" spans="1:17" x14ac:dyDescent="0.25">
      <c r="A8105" t="s">
        <v>14110</v>
      </c>
      <c r="B8105" t="s">
        <v>17</v>
      </c>
      <c r="C8105">
        <v>1</v>
      </c>
      <c r="D8105" t="s">
        <v>18</v>
      </c>
      <c r="E8105" t="s">
        <v>29</v>
      </c>
      <c r="F8105" s="1">
        <v>0.58333333333333337</v>
      </c>
      <c r="G8105" t="s">
        <v>10596</v>
      </c>
      <c r="H8105" t="s">
        <v>14111</v>
      </c>
      <c r="I8105">
        <v>120</v>
      </c>
      <c r="J8105">
        <v>28</v>
      </c>
      <c r="K8105" s="4">
        <v>1.11000000011111E+44</v>
      </c>
      <c r="L8105" t="s">
        <v>14112</v>
      </c>
      <c r="M8105" t="s">
        <v>915</v>
      </c>
      <c r="N8105" t="s">
        <v>10594</v>
      </c>
      <c r="O8105" t="s">
        <v>8664</v>
      </c>
      <c r="P8105" t="s">
        <v>20</v>
      </c>
      <c r="Q8105" t="s">
        <v>8683</v>
      </c>
    </row>
    <row r="8106" spans="1:17" x14ac:dyDescent="0.25">
      <c r="A8106" t="s">
        <v>14110</v>
      </c>
      <c r="B8106" t="s">
        <v>28</v>
      </c>
      <c r="C8106">
        <v>1</v>
      </c>
      <c r="D8106" t="s">
        <v>18</v>
      </c>
      <c r="E8106" t="s">
        <v>33</v>
      </c>
      <c r="F8106" s="1">
        <v>0.58333333333333337</v>
      </c>
      <c r="G8106" t="s">
        <v>14113</v>
      </c>
      <c r="H8106" t="s">
        <v>14114</v>
      </c>
      <c r="I8106">
        <v>120</v>
      </c>
      <c r="J8106">
        <v>28</v>
      </c>
      <c r="K8106" s="4">
        <v>1.11000000011111E+44</v>
      </c>
      <c r="L8106" t="s">
        <v>14112</v>
      </c>
      <c r="M8106" t="s">
        <v>915</v>
      </c>
      <c r="N8106" t="s">
        <v>10594</v>
      </c>
      <c r="O8106" t="s">
        <v>8664</v>
      </c>
      <c r="P8106" t="s">
        <v>20</v>
      </c>
      <c r="Q8106" t="s">
        <v>8684</v>
      </c>
    </row>
    <row r="8107" spans="1:17" x14ac:dyDescent="0.25">
      <c r="A8107" t="s">
        <v>14115</v>
      </c>
      <c r="B8107" t="s">
        <v>17</v>
      </c>
      <c r="C8107">
        <v>1</v>
      </c>
      <c r="D8107" t="s">
        <v>18</v>
      </c>
      <c r="E8107" t="s">
        <v>19</v>
      </c>
      <c r="F8107" s="1">
        <v>0.66666666666666663</v>
      </c>
      <c r="G8107" t="s">
        <v>10646</v>
      </c>
      <c r="H8107" t="s">
        <v>14116</v>
      </c>
      <c r="I8107">
        <v>120</v>
      </c>
      <c r="J8107">
        <v>101</v>
      </c>
      <c r="K8107" s="4">
        <v>1.111111111E+23</v>
      </c>
      <c r="L8107" t="s">
        <v>14117</v>
      </c>
      <c r="M8107" t="s">
        <v>915</v>
      </c>
      <c r="N8107" t="s">
        <v>10594</v>
      </c>
      <c r="O8107" t="s">
        <v>8656</v>
      </c>
      <c r="P8107" t="s">
        <v>20</v>
      </c>
      <c r="Q8107" t="s">
        <v>8686</v>
      </c>
    </row>
    <row r="8108" spans="1:17" x14ac:dyDescent="0.25">
      <c r="A8108" t="s">
        <v>14115</v>
      </c>
      <c r="B8108" t="s">
        <v>28</v>
      </c>
      <c r="C8108">
        <v>1</v>
      </c>
      <c r="D8108" t="s">
        <v>18</v>
      </c>
      <c r="E8108" t="s">
        <v>33</v>
      </c>
      <c r="F8108" s="1">
        <v>0.5</v>
      </c>
      <c r="G8108" t="s">
        <v>10596</v>
      </c>
      <c r="H8108" t="s">
        <v>14118</v>
      </c>
      <c r="I8108">
        <v>120</v>
      </c>
      <c r="J8108">
        <v>101</v>
      </c>
      <c r="K8108" s="4">
        <v>1.111111111E+23</v>
      </c>
      <c r="L8108" t="s">
        <v>14117</v>
      </c>
      <c r="M8108" t="s">
        <v>915</v>
      </c>
      <c r="N8108" t="s">
        <v>10594</v>
      </c>
      <c r="O8108" t="s">
        <v>8656</v>
      </c>
      <c r="P8108" t="s">
        <v>20</v>
      </c>
      <c r="Q8108" t="s">
        <v>8687</v>
      </c>
    </row>
    <row r="8109" spans="1:17" x14ac:dyDescent="0.25">
      <c r="A8109" t="s">
        <v>14119</v>
      </c>
      <c r="B8109" t="s">
        <v>17</v>
      </c>
      <c r="C8109">
        <v>1</v>
      </c>
      <c r="D8109" t="s">
        <v>18</v>
      </c>
      <c r="E8109" t="s">
        <v>19</v>
      </c>
      <c r="F8109" s="1">
        <v>0.41666666666666669</v>
      </c>
      <c r="G8109" t="s">
        <v>10646</v>
      </c>
      <c r="H8109" t="s">
        <v>268</v>
      </c>
      <c r="I8109">
        <v>60</v>
      </c>
      <c r="J8109">
        <v>102</v>
      </c>
      <c r="K8109" s="4">
        <v>1.111111111E+23</v>
      </c>
      <c r="L8109" t="s">
        <v>14120</v>
      </c>
      <c r="M8109" t="s">
        <v>915</v>
      </c>
      <c r="N8109" t="s">
        <v>10594</v>
      </c>
      <c r="O8109" t="s">
        <v>8656</v>
      </c>
      <c r="P8109" t="s">
        <v>20</v>
      </c>
      <c r="Q8109" t="s">
        <v>8688</v>
      </c>
    </row>
    <row r="8110" spans="1:17" x14ac:dyDescent="0.25">
      <c r="A8110" t="s">
        <v>14119</v>
      </c>
      <c r="B8110" t="s">
        <v>179</v>
      </c>
      <c r="C8110">
        <v>1</v>
      </c>
      <c r="D8110" t="s">
        <v>18</v>
      </c>
      <c r="E8110" t="s">
        <v>29</v>
      </c>
      <c r="F8110" s="1">
        <v>0.5</v>
      </c>
      <c r="G8110" t="s">
        <v>10622</v>
      </c>
      <c r="H8110" t="s">
        <v>268</v>
      </c>
      <c r="I8110">
        <v>60</v>
      </c>
      <c r="J8110">
        <v>40</v>
      </c>
      <c r="K8110" s="4">
        <v>1.1111110999999999E+22</v>
      </c>
      <c r="L8110" t="s">
        <v>14120</v>
      </c>
      <c r="M8110" t="s">
        <v>915</v>
      </c>
      <c r="N8110" t="s">
        <v>10594</v>
      </c>
      <c r="O8110" t="s">
        <v>8656</v>
      </c>
      <c r="P8110" t="s">
        <v>180</v>
      </c>
      <c r="Q8110" t="s">
        <v>8689</v>
      </c>
    </row>
    <row r="8111" spans="1:17" x14ac:dyDescent="0.25">
      <c r="A8111" t="s">
        <v>14119</v>
      </c>
      <c r="B8111" t="s">
        <v>179</v>
      </c>
      <c r="C8111">
        <v>2</v>
      </c>
      <c r="D8111" t="s">
        <v>18</v>
      </c>
      <c r="E8111" t="s">
        <v>37</v>
      </c>
      <c r="F8111" s="1">
        <v>0.45833333333333331</v>
      </c>
      <c r="G8111" t="s">
        <v>10622</v>
      </c>
      <c r="H8111" t="s">
        <v>268</v>
      </c>
      <c r="I8111">
        <v>60</v>
      </c>
      <c r="J8111">
        <v>22</v>
      </c>
      <c r="K8111" s="4">
        <v>1.1111110999999999E+22</v>
      </c>
      <c r="L8111" t="s">
        <v>14120</v>
      </c>
      <c r="M8111" t="s">
        <v>915</v>
      </c>
      <c r="N8111" t="s">
        <v>10594</v>
      </c>
      <c r="O8111" t="s">
        <v>8656</v>
      </c>
      <c r="P8111" t="s">
        <v>180</v>
      </c>
      <c r="Q8111" t="s">
        <v>8690</v>
      </c>
    </row>
    <row r="8112" spans="1:17" x14ac:dyDescent="0.25">
      <c r="A8112" t="s">
        <v>14119</v>
      </c>
      <c r="B8112" t="s">
        <v>179</v>
      </c>
      <c r="C8112">
        <v>3</v>
      </c>
      <c r="D8112" t="s">
        <v>18</v>
      </c>
      <c r="E8112" t="s">
        <v>29</v>
      </c>
      <c r="F8112" s="1">
        <v>0.45833333333333331</v>
      </c>
      <c r="G8112" t="s">
        <v>10622</v>
      </c>
      <c r="H8112" t="s">
        <v>268</v>
      </c>
      <c r="I8112">
        <v>60</v>
      </c>
      <c r="J8112">
        <v>38</v>
      </c>
      <c r="K8112" s="4">
        <v>1.1111110999999999E+22</v>
      </c>
      <c r="L8112" t="s">
        <v>14120</v>
      </c>
      <c r="M8112" t="s">
        <v>915</v>
      </c>
      <c r="N8112" t="s">
        <v>10594</v>
      </c>
      <c r="O8112" t="s">
        <v>8656</v>
      </c>
      <c r="P8112" t="s">
        <v>180</v>
      </c>
      <c r="Q8112" t="s">
        <v>8691</v>
      </c>
    </row>
    <row r="8113" spans="1:17" x14ac:dyDescent="0.25">
      <c r="A8113" t="s">
        <v>14119</v>
      </c>
      <c r="B8113" t="s">
        <v>713</v>
      </c>
      <c r="C8113">
        <v>1</v>
      </c>
      <c r="D8113" t="s">
        <v>18</v>
      </c>
      <c r="E8113" t="s">
        <v>29</v>
      </c>
      <c r="F8113" s="1">
        <v>0.375</v>
      </c>
      <c r="G8113" t="s">
        <v>10685</v>
      </c>
      <c r="H8113" t="s">
        <v>8692</v>
      </c>
      <c r="I8113">
        <v>120</v>
      </c>
      <c r="J8113">
        <v>35</v>
      </c>
      <c r="K8113" s="4">
        <v>1.1111110999999999E+22</v>
      </c>
      <c r="L8113" t="s">
        <v>14120</v>
      </c>
      <c r="M8113" t="s">
        <v>915</v>
      </c>
      <c r="N8113" t="s">
        <v>10594</v>
      </c>
      <c r="O8113" t="s">
        <v>8656</v>
      </c>
      <c r="P8113" t="s">
        <v>180</v>
      </c>
      <c r="Q8113" t="s">
        <v>8693</v>
      </c>
    </row>
    <row r="8114" spans="1:17" x14ac:dyDescent="0.25">
      <c r="A8114" t="s">
        <v>14119</v>
      </c>
      <c r="B8114" t="s">
        <v>713</v>
      </c>
      <c r="C8114">
        <v>2</v>
      </c>
      <c r="D8114" t="s">
        <v>18</v>
      </c>
      <c r="E8114" t="s">
        <v>29</v>
      </c>
      <c r="F8114" s="1">
        <v>0.66666666666666663</v>
      </c>
      <c r="G8114" t="s">
        <v>10685</v>
      </c>
      <c r="H8114" t="s">
        <v>8692</v>
      </c>
      <c r="I8114">
        <v>120</v>
      </c>
      <c r="J8114">
        <v>28</v>
      </c>
      <c r="K8114" s="4">
        <v>1.1111110999999999E+22</v>
      </c>
      <c r="L8114" t="s">
        <v>14120</v>
      </c>
      <c r="M8114" t="s">
        <v>915</v>
      </c>
      <c r="N8114" t="s">
        <v>10594</v>
      </c>
      <c r="O8114" t="s">
        <v>8656</v>
      </c>
      <c r="P8114" t="s">
        <v>180</v>
      </c>
      <c r="Q8114" t="s">
        <v>8694</v>
      </c>
    </row>
    <row r="8115" spans="1:17" x14ac:dyDescent="0.25">
      <c r="A8115" t="s">
        <v>14119</v>
      </c>
      <c r="B8115" t="s">
        <v>713</v>
      </c>
      <c r="C8115">
        <v>3</v>
      </c>
      <c r="D8115" t="s">
        <v>18</v>
      </c>
      <c r="E8115" t="s">
        <v>33</v>
      </c>
      <c r="F8115" s="1">
        <v>0.58333333333333337</v>
      </c>
      <c r="G8115" t="s">
        <v>10685</v>
      </c>
      <c r="H8115" t="s">
        <v>8692</v>
      </c>
      <c r="I8115">
        <v>120</v>
      </c>
      <c r="J8115">
        <v>36</v>
      </c>
      <c r="K8115" s="4">
        <v>1.1111110999999999E+22</v>
      </c>
      <c r="L8115" t="s">
        <v>14120</v>
      </c>
      <c r="M8115" t="s">
        <v>915</v>
      </c>
      <c r="N8115" t="s">
        <v>10594</v>
      </c>
      <c r="O8115" t="s">
        <v>8656</v>
      </c>
      <c r="P8115" t="s">
        <v>180</v>
      </c>
      <c r="Q8115" t="s">
        <v>8695</v>
      </c>
    </row>
    <row r="8116" spans="1:17" x14ac:dyDescent="0.25">
      <c r="A8116" t="s">
        <v>14119</v>
      </c>
      <c r="B8116" t="s">
        <v>946</v>
      </c>
      <c r="C8116">
        <v>1</v>
      </c>
      <c r="D8116" t="s">
        <v>18</v>
      </c>
      <c r="E8116" t="s">
        <v>42</v>
      </c>
      <c r="F8116" s="1">
        <v>0.58333333333333337</v>
      </c>
      <c r="G8116" t="s">
        <v>14121</v>
      </c>
      <c r="H8116" t="s">
        <v>8696</v>
      </c>
      <c r="I8116">
        <v>120</v>
      </c>
      <c r="J8116">
        <v>35</v>
      </c>
      <c r="K8116" s="4">
        <v>1.1111110999999999E+22</v>
      </c>
      <c r="L8116" t="s">
        <v>14120</v>
      </c>
      <c r="M8116" t="s">
        <v>915</v>
      </c>
      <c r="N8116" t="s">
        <v>10594</v>
      </c>
      <c r="O8116" t="s">
        <v>8656</v>
      </c>
      <c r="P8116" t="s">
        <v>180</v>
      </c>
      <c r="Q8116" t="s">
        <v>8697</v>
      </c>
    </row>
    <row r="8117" spans="1:17" x14ac:dyDescent="0.25">
      <c r="A8117" t="s">
        <v>14119</v>
      </c>
      <c r="B8117" t="s">
        <v>946</v>
      </c>
      <c r="C8117">
        <v>2</v>
      </c>
      <c r="D8117" t="s">
        <v>18</v>
      </c>
      <c r="E8117" t="s">
        <v>42</v>
      </c>
      <c r="F8117" s="1">
        <v>0.66666666666666663</v>
      </c>
      <c r="G8117" t="s">
        <v>14121</v>
      </c>
      <c r="H8117" t="s">
        <v>8696</v>
      </c>
      <c r="I8117">
        <v>120</v>
      </c>
      <c r="J8117">
        <v>35</v>
      </c>
      <c r="K8117" s="4">
        <v>1.1111110999999999E+22</v>
      </c>
      <c r="L8117" t="s">
        <v>14120</v>
      </c>
      <c r="M8117" t="s">
        <v>915</v>
      </c>
      <c r="N8117" t="s">
        <v>10594</v>
      </c>
      <c r="O8117" t="s">
        <v>8656</v>
      </c>
      <c r="P8117" t="s">
        <v>180</v>
      </c>
      <c r="Q8117" t="s">
        <v>8698</v>
      </c>
    </row>
    <row r="8118" spans="1:17" x14ac:dyDescent="0.25">
      <c r="A8118" t="s">
        <v>14119</v>
      </c>
      <c r="B8118" t="s">
        <v>946</v>
      </c>
      <c r="C8118">
        <v>3</v>
      </c>
      <c r="D8118" t="s">
        <v>18</v>
      </c>
      <c r="E8118" t="s">
        <v>37</v>
      </c>
      <c r="F8118" s="1">
        <v>0.54166666666666663</v>
      </c>
      <c r="G8118" t="s">
        <v>14121</v>
      </c>
      <c r="H8118" t="s">
        <v>8696</v>
      </c>
      <c r="I8118">
        <v>120</v>
      </c>
      <c r="J8118">
        <v>29</v>
      </c>
      <c r="K8118" s="4">
        <v>1.1111110999999999E+22</v>
      </c>
      <c r="L8118" t="s">
        <v>14120</v>
      </c>
      <c r="M8118" t="s">
        <v>915</v>
      </c>
      <c r="N8118" t="s">
        <v>10594</v>
      </c>
      <c r="O8118" t="s">
        <v>8656</v>
      </c>
      <c r="P8118" t="s">
        <v>180</v>
      </c>
      <c r="Q8118" t="s">
        <v>8699</v>
      </c>
    </row>
    <row r="8119" spans="1:17" x14ac:dyDescent="0.25">
      <c r="A8119" t="s">
        <v>14122</v>
      </c>
      <c r="B8119" t="s">
        <v>17</v>
      </c>
      <c r="C8119">
        <v>1</v>
      </c>
      <c r="D8119" t="s">
        <v>18</v>
      </c>
      <c r="E8119" t="s">
        <v>42</v>
      </c>
      <c r="F8119" s="1">
        <v>0.375</v>
      </c>
      <c r="G8119" t="s">
        <v>10646</v>
      </c>
      <c r="H8119" t="s">
        <v>14123</v>
      </c>
      <c r="I8119">
        <v>120</v>
      </c>
      <c r="J8119">
        <v>101</v>
      </c>
      <c r="K8119" s="4">
        <v>1.11001E+23</v>
      </c>
      <c r="L8119" t="s">
        <v>14124</v>
      </c>
      <c r="M8119" t="s">
        <v>915</v>
      </c>
      <c r="N8119" t="s">
        <v>10594</v>
      </c>
      <c r="O8119" t="s">
        <v>8656</v>
      </c>
      <c r="P8119" t="s">
        <v>20</v>
      </c>
      <c r="Q8119" t="s">
        <v>8701</v>
      </c>
    </row>
    <row r="8120" spans="1:17" x14ac:dyDescent="0.25">
      <c r="A8120" t="s">
        <v>14122</v>
      </c>
      <c r="B8120" t="s">
        <v>28</v>
      </c>
      <c r="C8120">
        <v>1</v>
      </c>
      <c r="D8120" t="s">
        <v>18</v>
      </c>
      <c r="E8120" t="s">
        <v>19</v>
      </c>
      <c r="F8120" s="1">
        <v>0.58333333333333337</v>
      </c>
      <c r="G8120" t="s">
        <v>10775</v>
      </c>
      <c r="H8120" t="s">
        <v>14125</v>
      </c>
      <c r="I8120">
        <v>120</v>
      </c>
      <c r="J8120">
        <v>101</v>
      </c>
      <c r="K8120" s="4">
        <v>1.1111111E+23</v>
      </c>
      <c r="L8120" t="s">
        <v>14124</v>
      </c>
      <c r="M8120" t="s">
        <v>915</v>
      </c>
      <c r="N8120" t="s">
        <v>10594</v>
      </c>
      <c r="O8120" t="s">
        <v>8656</v>
      </c>
      <c r="P8120" t="s">
        <v>20</v>
      </c>
      <c r="Q8120" t="s">
        <v>8702</v>
      </c>
    </row>
    <row r="8121" spans="1:17" x14ac:dyDescent="0.25">
      <c r="A8121" t="s">
        <v>14122</v>
      </c>
      <c r="B8121" t="s">
        <v>179</v>
      </c>
      <c r="C8121">
        <v>1</v>
      </c>
      <c r="D8121" t="s">
        <v>18</v>
      </c>
      <c r="E8121" t="s">
        <v>29</v>
      </c>
      <c r="F8121" s="1">
        <v>0.54166666666666663</v>
      </c>
      <c r="G8121" t="s">
        <v>10385</v>
      </c>
      <c r="H8121" t="s">
        <v>8703</v>
      </c>
      <c r="I8121">
        <v>180</v>
      </c>
      <c r="J8121">
        <v>32</v>
      </c>
      <c r="K8121" s="4">
        <v>1.1111110999999999E+22</v>
      </c>
      <c r="L8121" t="s">
        <v>14124</v>
      </c>
      <c r="M8121" t="s">
        <v>915</v>
      </c>
      <c r="N8121" t="s">
        <v>10594</v>
      </c>
      <c r="O8121" t="s">
        <v>8656</v>
      </c>
      <c r="P8121" t="s">
        <v>180</v>
      </c>
      <c r="Q8121" t="s">
        <v>8704</v>
      </c>
    </row>
    <row r="8122" spans="1:17" x14ac:dyDescent="0.25">
      <c r="A8122" t="s">
        <v>14122</v>
      </c>
      <c r="B8122" t="s">
        <v>179</v>
      </c>
      <c r="C8122">
        <v>2</v>
      </c>
      <c r="D8122" t="s">
        <v>18</v>
      </c>
      <c r="E8122" t="s">
        <v>33</v>
      </c>
      <c r="F8122" s="1">
        <v>0.375</v>
      </c>
      <c r="G8122" t="s">
        <v>9838</v>
      </c>
      <c r="H8122" t="s">
        <v>2042</v>
      </c>
      <c r="I8122">
        <v>180</v>
      </c>
      <c r="J8122">
        <v>35</v>
      </c>
      <c r="K8122" s="4">
        <v>1.1111110999999999E+22</v>
      </c>
      <c r="L8122" t="s">
        <v>14124</v>
      </c>
      <c r="M8122" t="s">
        <v>915</v>
      </c>
      <c r="N8122" t="s">
        <v>10594</v>
      </c>
      <c r="O8122" t="s">
        <v>8656</v>
      </c>
      <c r="P8122" t="s">
        <v>180</v>
      </c>
      <c r="Q8122" t="s">
        <v>8705</v>
      </c>
    </row>
    <row r="8123" spans="1:17" x14ac:dyDescent="0.25">
      <c r="A8123" t="s">
        <v>14122</v>
      </c>
      <c r="B8123" t="s">
        <v>179</v>
      </c>
      <c r="C8123">
        <v>3</v>
      </c>
      <c r="D8123" t="s">
        <v>18</v>
      </c>
      <c r="E8123" t="s">
        <v>42</v>
      </c>
      <c r="F8123" s="1">
        <v>0.45833333333333331</v>
      </c>
      <c r="G8123" t="s">
        <v>9831</v>
      </c>
      <c r="H8123" t="s">
        <v>8700</v>
      </c>
      <c r="I8123">
        <v>180</v>
      </c>
      <c r="J8123">
        <v>32</v>
      </c>
      <c r="K8123" s="4">
        <v>1.1111110999999999E+22</v>
      </c>
      <c r="L8123" t="s">
        <v>14124</v>
      </c>
      <c r="M8123" t="s">
        <v>915</v>
      </c>
      <c r="N8123" t="s">
        <v>10594</v>
      </c>
      <c r="O8123" t="s">
        <v>8656</v>
      </c>
      <c r="P8123" t="s">
        <v>180</v>
      </c>
      <c r="Q8123" t="s">
        <v>8706</v>
      </c>
    </row>
    <row r="8124" spans="1:17" x14ac:dyDescent="0.25">
      <c r="A8124" t="s">
        <v>14126</v>
      </c>
      <c r="B8124" t="s">
        <v>17</v>
      </c>
      <c r="C8124">
        <v>1</v>
      </c>
      <c r="D8124" t="s">
        <v>18</v>
      </c>
      <c r="E8124" t="s">
        <v>19</v>
      </c>
      <c r="F8124" s="1">
        <v>0.54166666666666663</v>
      </c>
      <c r="G8124" t="s">
        <v>10596</v>
      </c>
      <c r="H8124" t="s">
        <v>2108</v>
      </c>
      <c r="I8124">
        <v>120</v>
      </c>
      <c r="J8124">
        <v>83</v>
      </c>
      <c r="K8124" s="4">
        <v>1.111001E+44</v>
      </c>
      <c r="L8124" t="s">
        <v>14127</v>
      </c>
      <c r="M8124" t="s">
        <v>915</v>
      </c>
      <c r="N8124" t="s">
        <v>10594</v>
      </c>
      <c r="O8124" t="s">
        <v>8664</v>
      </c>
      <c r="P8124" t="s">
        <v>20</v>
      </c>
      <c r="Q8124" t="s">
        <v>8707</v>
      </c>
    </row>
    <row r="8125" spans="1:17" x14ac:dyDescent="0.25">
      <c r="A8125" t="s">
        <v>14126</v>
      </c>
      <c r="B8125" t="s">
        <v>28</v>
      </c>
      <c r="C8125">
        <v>1</v>
      </c>
      <c r="D8125" t="s">
        <v>18</v>
      </c>
      <c r="E8125" t="s">
        <v>33</v>
      </c>
      <c r="F8125" s="1">
        <v>0.625</v>
      </c>
      <c r="G8125" t="s">
        <v>10596</v>
      </c>
      <c r="H8125" t="s">
        <v>2108</v>
      </c>
      <c r="I8125">
        <v>120</v>
      </c>
      <c r="J8125">
        <v>83</v>
      </c>
      <c r="K8125" s="4">
        <v>1.111001E+44</v>
      </c>
      <c r="L8125" t="s">
        <v>14127</v>
      </c>
      <c r="M8125" t="s">
        <v>915</v>
      </c>
      <c r="N8125" t="s">
        <v>10594</v>
      </c>
      <c r="O8125" t="s">
        <v>8664</v>
      </c>
      <c r="P8125" t="s">
        <v>20</v>
      </c>
      <c r="Q8125" t="s">
        <v>8708</v>
      </c>
    </row>
    <row r="8126" spans="1:17" x14ac:dyDescent="0.25">
      <c r="A8126" t="s">
        <v>14126</v>
      </c>
      <c r="B8126" t="s">
        <v>32</v>
      </c>
      <c r="C8126">
        <v>1</v>
      </c>
      <c r="D8126" t="s">
        <v>18</v>
      </c>
      <c r="E8126" t="s">
        <v>42</v>
      </c>
      <c r="F8126" s="1">
        <v>0.58333333333333337</v>
      </c>
      <c r="G8126" t="s">
        <v>10596</v>
      </c>
      <c r="H8126" t="s">
        <v>14128</v>
      </c>
      <c r="I8126">
        <v>120</v>
      </c>
      <c r="J8126">
        <v>83</v>
      </c>
      <c r="K8126" s="4">
        <v>1.1011111E+44</v>
      </c>
      <c r="L8126" t="s">
        <v>14127</v>
      </c>
      <c r="M8126" t="s">
        <v>915</v>
      </c>
      <c r="N8126" t="s">
        <v>10594</v>
      </c>
      <c r="O8126" t="s">
        <v>8664</v>
      </c>
      <c r="P8126" t="s">
        <v>20</v>
      </c>
      <c r="Q8126" t="s">
        <v>8710</v>
      </c>
    </row>
    <row r="8127" spans="1:17" x14ac:dyDescent="0.25">
      <c r="A8127" t="s">
        <v>14129</v>
      </c>
      <c r="B8127" t="s">
        <v>17</v>
      </c>
      <c r="C8127">
        <v>1</v>
      </c>
      <c r="D8127" t="s">
        <v>18</v>
      </c>
      <c r="E8127" t="s">
        <v>19</v>
      </c>
      <c r="F8127" s="1">
        <v>0.45833333333333331</v>
      </c>
      <c r="G8127" t="s">
        <v>10596</v>
      </c>
      <c r="H8127" t="s">
        <v>14130</v>
      </c>
      <c r="I8127">
        <v>120</v>
      </c>
      <c r="J8127">
        <v>75</v>
      </c>
      <c r="K8127" s="4">
        <v>1.11111000000111E+23</v>
      </c>
      <c r="L8127" t="s">
        <v>14131</v>
      </c>
      <c r="M8127" t="s">
        <v>915</v>
      </c>
      <c r="N8127" t="s">
        <v>10594</v>
      </c>
      <c r="O8127" t="s">
        <v>8656</v>
      </c>
      <c r="P8127" t="s">
        <v>20</v>
      </c>
      <c r="Q8127" t="s">
        <v>8711</v>
      </c>
    </row>
    <row r="8128" spans="1:17" x14ac:dyDescent="0.25">
      <c r="A8128" t="s">
        <v>14129</v>
      </c>
      <c r="B8128" t="s">
        <v>28</v>
      </c>
      <c r="C8128">
        <v>1</v>
      </c>
      <c r="D8128" t="s">
        <v>18</v>
      </c>
      <c r="E8128" t="s">
        <v>33</v>
      </c>
      <c r="F8128" s="1">
        <v>0.625</v>
      </c>
      <c r="G8128" t="s">
        <v>10639</v>
      </c>
      <c r="H8128" t="s">
        <v>8703</v>
      </c>
      <c r="I8128">
        <v>120</v>
      </c>
      <c r="J8128">
        <v>75</v>
      </c>
      <c r="K8128" s="4">
        <v>1.000000000001E+23</v>
      </c>
      <c r="L8128" t="s">
        <v>14131</v>
      </c>
      <c r="M8128" t="s">
        <v>915</v>
      </c>
      <c r="N8128" t="s">
        <v>10594</v>
      </c>
      <c r="O8128" t="s">
        <v>8656</v>
      </c>
      <c r="P8128" t="s">
        <v>20</v>
      </c>
      <c r="Q8128" t="s">
        <v>8712</v>
      </c>
    </row>
    <row r="8129" spans="1:17" x14ac:dyDescent="0.25">
      <c r="A8129" t="s">
        <v>14129</v>
      </c>
      <c r="B8129" t="s">
        <v>179</v>
      </c>
      <c r="C8129">
        <v>1</v>
      </c>
      <c r="D8129" t="s">
        <v>18</v>
      </c>
      <c r="E8129" t="s">
        <v>33</v>
      </c>
      <c r="F8129" s="1">
        <v>0.41666666666666669</v>
      </c>
      <c r="G8129" t="s">
        <v>10609</v>
      </c>
      <c r="H8129" t="s">
        <v>8703</v>
      </c>
      <c r="I8129">
        <v>120</v>
      </c>
      <c r="J8129">
        <v>28</v>
      </c>
      <c r="K8129" s="4">
        <v>1.1110000000011E+22</v>
      </c>
      <c r="L8129" t="s">
        <v>14131</v>
      </c>
      <c r="M8129" t="s">
        <v>915</v>
      </c>
      <c r="N8129" t="s">
        <v>10594</v>
      </c>
      <c r="O8129" t="s">
        <v>8656</v>
      </c>
      <c r="P8129" t="s">
        <v>180</v>
      </c>
      <c r="Q8129" t="s">
        <v>8713</v>
      </c>
    </row>
    <row r="8130" spans="1:17" x14ac:dyDescent="0.25">
      <c r="A8130" t="s">
        <v>14129</v>
      </c>
      <c r="B8130" t="s">
        <v>179</v>
      </c>
      <c r="C8130">
        <v>2</v>
      </c>
      <c r="D8130" t="s">
        <v>18</v>
      </c>
      <c r="E8130" t="s">
        <v>33</v>
      </c>
      <c r="F8130" s="1">
        <v>0.625</v>
      </c>
      <c r="G8130" t="s">
        <v>10385</v>
      </c>
      <c r="H8130" t="s">
        <v>8703</v>
      </c>
      <c r="I8130">
        <v>120</v>
      </c>
      <c r="J8130">
        <v>17</v>
      </c>
      <c r="K8130" s="4">
        <v>1.1110000000011E+22</v>
      </c>
      <c r="L8130" t="s">
        <v>14131</v>
      </c>
      <c r="M8130" t="s">
        <v>915</v>
      </c>
      <c r="N8130" t="s">
        <v>10594</v>
      </c>
      <c r="O8130" t="s">
        <v>8656</v>
      </c>
      <c r="P8130" t="s">
        <v>180</v>
      </c>
      <c r="Q8130" t="s">
        <v>8714</v>
      </c>
    </row>
    <row r="8131" spans="1:17" x14ac:dyDescent="0.25">
      <c r="A8131" t="s">
        <v>14129</v>
      </c>
      <c r="B8131" t="s">
        <v>179</v>
      </c>
      <c r="C8131">
        <v>3</v>
      </c>
      <c r="D8131" t="s">
        <v>18</v>
      </c>
      <c r="E8131" t="s">
        <v>42</v>
      </c>
      <c r="F8131" s="1">
        <v>0.5</v>
      </c>
      <c r="G8131" t="s">
        <v>10381</v>
      </c>
      <c r="H8131" t="s">
        <v>8703</v>
      </c>
      <c r="I8131">
        <v>120</v>
      </c>
      <c r="J8131">
        <v>28</v>
      </c>
      <c r="K8131" s="4">
        <v>1.1110000000011E+22</v>
      </c>
      <c r="L8131" t="s">
        <v>14131</v>
      </c>
      <c r="M8131" t="s">
        <v>915</v>
      </c>
      <c r="N8131" t="s">
        <v>10594</v>
      </c>
      <c r="O8131" t="s">
        <v>8656</v>
      </c>
      <c r="P8131" t="s">
        <v>180</v>
      </c>
      <c r="Q8131" t="s">
        <v>8715</v>
      </c>
    </row>
    <row r="8132" spans="1:17" x14ac:dyDescent="0.25">
      <c r="A8132" t="s">
        <v>14129</v>
      </c>
      <c r="B8132" t="s">
        <v>713</v>
      </c>
      <c r="C8132">
        <v>1</v>
      </c>
      <c r="D8132" t="s">
        <v>18</v>
      </c>
      <c r="E8132" t="s">
        <v>33</v>
      </c>
      <c r="F8132" s="1">
        <v>0.5</v>
      </c>
      <c r="G8132" t="s">
        <v>10385</v>
      </c>
      <c r="H8132" t="s">
        <v>14132</v>
      </c>
      <c r="I8132">
        <v>120</v>
      </c>
      <c r="J8132">
        <v>39</v>
      </c>
      <c r="K8132" s="4">
        <v>1.111100000011E+22</v>
      </c>
      <c r="L8132" t="s">
        <v>14131</v>
      </c>
      <c r="M8132" t="s">
        <v>915</v>
      </c>
      <c r="N8132" t="s">
        <v>10594</v>
      </c>
      <c r="O8132" t="s">
        <v>8656</v>
      </c>
      <c r="P8132" t="s">
        <v>180</v>
      </c>
      <c r="Q8132" t="s">
        <v>8716</v>
      </c>
    </row>
    <row r="8133" spans="1:17" x14ac:dyDescent="0.25">
      <c r="A8133" t="s">
        <v>14129</v>
      </c>
      <c r="B8133" t="s">
        <v>713</v>
      </c>
      <c r="C8133">
        <v>2</v>
      </c>
      <c r="D8133" t="s">
        <v>18</v>
      </c>
      <c r="E8133" t="s">
        <v>37</v>
      </c>
      <c r="F8133" s="1">
        <v>0.375</v>
      </c>
      <c r="G8133" t="s">
        <v>10379</v>
      </c>
      <c r="H8133" t="s">
        <v>14133</v>
      </c>
      <c r="I8133">
        <v>120</v>
      </c>
      <c r="J8133">
        <v>34</v>
      </c>
      <c r="K8133" s="4">
        <v>1.111100000011E+22</v>
      </c>
      <c r="L8133" t="s">
        <v>14131</v>
      </c>
      <c r="M8133" t="s">
        <v>915</v>
      </c>
      <c r="N8133" t="s">
        <v>10594</v>
      </c>
      <c r="O8133" t="s">
        <v>8656</v>
      </c>
      <c r="P8133" t="s">
        <v>180</v>
      </c>
      <c r="Q8133" t="s">
        <v>8717</v>
      </c>
    </row>
    <row r="8134" spans="1:17" x14ac:dyDescent="0.25">
      <c r="A8134" t="s">
        <v>14129</v>
      </c>
      <c r="B8134" t="s">
        <v>713</v>
      </c>
      <c r="C8134" t="s">
        <v>969</v>
      </c>
      <c r="D8134" t="s">
        <v>18</v>
      </c>
      <c r="E8134" t="s">
        <v>29</v>
      </c>
      <c r="F8134" s="1">
        <v>0.58333333333333337</v>
      </c>
      <c r="G8134" t="s">
        <v>10630</v>
      </c>
      <c r="H8134" t="s">
        <v>8696</v>
      </c>
      <c r="I8134">
        <v>120</v>
      </c>
      <c r="J8134">
        <v>0</v>
      </c>
      <c r="K8134" s="4">
        <v>1.1109999999999999E+23</v>
      </c>
      <c r="L8134" t="s">
        <v>14131</v>
      </c>
      <c r="M8134" t="s">
        <v>915</v>
      </c>
      <c r="N8134" t="s">
        <v>10594</v>
      </c>
      <c r="O8134" t="s">
        <v>8656</v>
      </c>
      <c r="P8134" t="s">
        <v>180</v>
      </c>
      <c r="Q8134" t="s">
        <v>8718</v>
      </c>
    </row>
    <row r="8135" spans="1:17" x14ac:dyDescent="0.25">
      <c r="A8135" t="s">
        <v>14129</v>
      </c>
      <c r="B8135" t="s">
        <v>713</v>
      </c>
      <c r="C8135" t="s">
        <v>971</v>
      </c>
      <c r="D8135" t="s">
        <v>18</v>
      </c>
      <c r="E8135" t="s">
        <v>37</v>
      </c>
      <c r="F8135" s="1">
        <v>0.54166666666666663</v>
      </c>
      <c r="G8135" t="s">
        <v>10630</v>
      </c>
      <c r="H8135" t="s">
        <v>8719</v>
      </c>
      <c r="I8135">
        <v>120</v>
      </c>
      <c r="J8135">
        <v>0</v>
      </c>
      <c r="K8135" s="4">
        <v>1.1000000111000001E+19</v>
      </c>
      <c r="L8135" t="s">
        <v>14131</v>
      </c>
      <c r="M8135" t="s">
        <v>915</v>
      </c>
      <c r="N8135" t="s">
        <v>10594</v>
      </c>
      <c r="O8135" t="s">
        <v>8656</v>
      </c>
      <c r="P8135" t="s">
        <v>180</v>
      </c>
      <c r="Q8135" t="s">
        <v>8718</v>
      </c>
    </row>
    <row r="8136" spans="1:17" x14ac:dyDescent="0.25">
      <c r="A8136" t="s">
        <v>14134</v>
      </c>
      <c r="B8136" t="s">
        <v>17</v>
      </c>
      <c r="C8136">
        <v>1</v>
      </c>
      <c r="D8136" t="s">
        <v>18</v>
      </c>
      <c r="E8136" t="s">
        <v>19</v>
      </c>
      <c r="F8136" s="1">
        <v>0.41666666666666669</v>
      </c>
      <c r="G8136" t="s">
        <v>10596</v>
      </c>
      <c r="H8136" t="s">
        <v>14135</v>
      </c>
      <c r="I8136">
        <v>60</v>
      </c>
      <c r="J8136">
        <v>75</v>
      </c>
      <c r="K8136" s="4">
        <v>1.111110000001E+23</v>
      </c>
      <c r="L8136" t="s">
        <v>14136</v>
      </c>
      <c r="M8136" t="s">
        <v>915</v>
      </c>
      <c r="N8136" t="s">
        <v>12374</v>
      </c>
      <c r="O8136" t="s">
        <v>8656</v>
      </c>
      <c r="P8136" t="s">
        <v>20</v>
      </c>
      <c r="Q8136" t="s">
        <v>8720</v>
      </c>
    </row>
    <row r="8137" spans="1:17" x14ac:dyDescent="0.25">
      <c r="A8137" t="s">
        <v>14134</v>
      </c>
      <c r="B8137" t="s">
        <v>28</v>
      </c>
      <c r="C8137">
        <v>1</v>
      </c>
      <c r="D8137" t="s">
        <v>18</v>
      </c>
      <c r="E8137" t="s">
        <v>33</v>
      </c>
      <c r="F8137" s="1">
        <v>0.58333333333333337</v>
      </c>
      <c r="G8137" t="s">
        <v>10646</v>
      </c>
      <c r="H8137" t="s">
        <v>5679</v>
      </c>
      <c r="I8137">
        <v>60</v>
      </c>
      <c r="J8137">
        <v>75</v>
      </c>
      <c r="K8137" s="4">
        <v>1.1111100000011E+23</v>
      </c>
      <c r="L8137" t="s">
        <v>14136</v>
      </c>
      <c r="M8137" t="s">
        <v>915</v>
      </c>
      <c r="N8137" t="s">
        <v>12374</v>
      </c>
      <c r="O8137" t="s">
        <v>8656</v>
      </c>
      <c r="P8137" t="s">
        <v>20</v>
      </c>
      <c r="Q8137" t="s">
        <v>8721</v>
      </c>
    </row>
    <row r="8138" spans="1:17" x14ac:dyDescent="0.25">
      <c r="A8138" t="s">
        <v>14134</v>
      </c>
      <c r="B8138" t="s">
        <v>179</v>
      </c>
      <c r="C8138">
        <v>1</v>
      </c>
      <c r="D8138" t="s">
        <v>18</v>
      </c>
      <c r="E8138" t="s">
        <v>19</v>
      </c>
      <c r="F8138" s="1">
        <v>0.58333333333333337</v>
      </c>
      <c r="G8138" t="s">
        <v>11519</v>
      </c>
      <c r="H8138" t="s">
        <v>5679</v>
      </c>
      <c r="I8138">
        <v>120</v>
      </c>
      <c r="J8138">
        <v>22</v>
      </c>
      <c r="K8138" s="4">
        <v>1.111110000001E+23</v>
      </c>
      <c r="L8138" t="s">
        <v>14136</v>
      </c>
      <c r="M8138" t="s">
        <v>915</v>
      </c>
      <c r="N8138" t="s">
        <v>12374</v>
      </c>
      <c r="O8138" t="s">
        <v>8656</v>
      </c>
      <c r="P8138" t="s">
        <v>180</v>
      </c>
      <c r="Q8138" t="s">
        <v>8722</v>
      </c>
    </row>
    <row r="8139" spans="1:17" x14ac:dyDescent="0.25">
      <c r="A8139" t="s">
        <v>14134</v>
      </c>
      <c r="B8139" t="s">
        <v>179</v>
      </c>
      <c r="C8139">
        <v>2</v>
      </c>
      <c r="D8139" t="s">
        <v>18</v>
      </c>
      <c r="E8139" t="s">
        <v>29</v>
      </c>
      <c r="F8139" s="1">
        <v>0.41666666666666669</v>
      </c>
      <c r="G8139" t="s">
        <v>11519</v>
      </c>
      <c r="H8139" t="s">
        <v>5679</v>
      </c>
      <c r="I8139">
        <v>120</v>
      </c>
      <c r="J8139">
        <v>23</v>
      </c>
      <c r="K8139" s="4">
        <v>1.111110000001E+23</v>
      </c>
      <c r="L8139" t="s">
        <v>14136</v>
      </c>
      <c r="M8139" t="s">
        <v>915</v>
      </c>
      <c r="N8139" t="s">
        <v>12374</v>
      </c>
      <c r="O8139" t="s">
        <v>8656</v>
      </c>
      <c r="P8139" t="s">
        <v>180</v>
      </c>
      <c r="Q8139" t="s">
        <v>8723</v>
      </c>
    </row>
    <row r="8140" spans="1:17" x14ac:dyDescent="0.25">
      <c r="A8140" t="s">
        <v>14134</v>
      </c>
      <c r="B8140" t="s">
        <v>179</v>
      </c>
      <c r="C8140">
        <v>3</v>
      </c>
      <c r="D8140" t="s">
        <v>18</v>
      </c>
      <c r="E8140" t="s">
        <v>33</v>
      </c>
      <c r="F8140" s="1">
        <v>0.41666666666666669</v>
      </c>
      <c r="G8140" t="s">
        <v>11519</v>
      </c>
      <c r="H8140" t="s">
        <v>5679</v>
      </c>
      <c r="I8140">
        <v>120</v>
      </c>
      <c r="J8140">
        <v>28</v>
      </c>
      <c r="K8140" s="4">
        <v>1.111110000001E+23</v>
      </c>
      <c r="L8140" t="s">
        <v>14136</v>
      </c>
      <c r="M8140" t="s">
        <v>915</v>
      </c>
      <c r="N8140" t="s">
        <v>12374</v>
      </c>
      <c r="O8140" t="s">
        <v>8656</v>
      </c>
      <c r="P8140" t="s">
        <v>180</v>
      </c>
      <c r="Q8140" t="s">
        <v>8724</v>
      </c>
    </row>
    <row r="8141" spans="1:17" x14ac:dyDescent="0.25">
      <c r="A8141" t="s">
        <v>14134</v>
      </c>
      <c r="B8141" t="s">
        <v>713</v>
      </c>
      <c r="C8141">
        <v>1</v>
      </c>
      <c r="D8141" t="s">
        <v>18</v>
      </c>
      <c r="E8141" t="s">
        <v>19</v>
      </c>
      <c r="F8141" s="1">
        <v>0.58333333333333337</v>
      </c>
      <c r="G8141" t="s">
        <v>13949</v>
      </c>
      <c r="H8141" t="s">
        <v>8327</v>
      </c>
      <c r="I8141">
        <v>120</v>
      </c>
      <c r="J8141">
        <v>42</v>
      </c>
      <c r="K8141" s="4">
        <v>1.111110000001E+23</v>
      </c>
      <c r="L8141" t="s">
        <v>14136</v>
      </c>
      <c r="M8141" t="s">
        <v>24</v>
      </c>
      <c r="N8141" t="s">
        <v>12374</v>
      </c>
      <c r="O8141" t="s">
        <v>8656</v>
      </c>
      <c r="P8141" t="s">
        <v>180</v>
      </c>
      <c r="Q8141" t="s">
        <v>8725</v>
      </c>
    </row>
    <row r="8142" spans="1:17" x14ac:dyDescent="0.25">
      <c r="A8142" t="s">
        <v>14134</v>
      </c>
      <c r="B8142" t="s">
        <v>713</v>
      </c>
      <c r="C8142">
        <v>2</v>
      </c>
      <c r="D8142" t="s">
        <v>18</v>
      </c>
      <c r="E8142" t="s">
        <v>29</v>
      </c>
      <c r="F8142" s="1">
        <v>0.41666666666666669</v>
      </c>
      <c r="G8142" t="s">
        <v>13949</v>
      </c>
      <c r="H8142" t="s">
        <v>8327</v>
      </c>
      <c r="I8142">
        <v>120</v>
      </c>
      <c r="J8142">
        <v>33</v>
      </c>
      <c r="K8142" s="4">
        <v>1.011110000001E+23</v>
      </c>
      <c r="L8142" t="s">
        <v>14136</v>
      </c>
      <c r="M8142" t="s">
        <v>24</v>
      </c>
      <c r="N8142" t="s">
        <v>12374</v>
      </c>
      <c r="O8142" t="s">
        <v>8656</v>
      </c>
      <c r="P8142" t="s">
        <v>180</v>
      </c>
      <c r="Q8142" t="s">
        <v>8726</v>
      </c>
    </row>
    <row r="8143" spans="1:17" x14ac:dyDescent="0.25">
      <c r="A8143" t="s">
        <v>14137</v>
      </c>
      <c r="B8143" t="s">
        <v>1316</v>
      </c>
      <c r="C8143">
        <v>1</v>
      </c>
      <c r="D8143" t="s">
        <v>18</v>
      </c>
      <c r="E8143" t="s">
        <v>19</v>
      </c>
      <c r="F8143" s="1">
        <v>0.54166666666666663</v>
      </c>
      <c r="G8143" t="s">
        <v>10596</v>
      </c>
      <c r="H8143" t="s">
        <v>14138</v>
      </c>
      <c r="I8143">
        <v>120</v>
      </c>
      <c r="J8143">
        <v>78</v>
      </c>
      <c r="K8143" s="4">
        <v>1E+26</v>
      </c>
      <c r="L8143" t="s">
        <v>14139</v>
      </c>
      <c r="M8143" t="s">
        <v>915</v>
      </c>
      <c r="N8143" t="s">
        <v>10594</v>
      </c>
      <c r="O8143" t="s">
        <v>8664</v>
      </c>
      <c r="P8143" t="s">
        <v>1317</v>
      </c>
      <c r="Q8143" t="s">
        <v>8728</v>
      </c>
    </row>
    <row r="8144" spans="1:17" x14ac:dyDescent="0.25">
      <c r="A8144" t="s">
        <v>14137</v>
      </c>
      <c r="B8144" t="s">
        <v>405</v>
      </c>
      <c r="C8144">
        <v>1</v>
      </c>
      <c r="D8144" t="s">
        <v>18</v>
      </c>
      <c r="E8144" t="s">
        <v>33</v>
      </c>
      <c r="F8144" s="1">
        <v>0.54166666666666663</v>
      </c>
      <c r="G8144" t="s">
        <v>10677</v>
      </c>
      <c r="H8144" t="s">
        <v>14140</v>
      </c>
      <c r="I8144">
        <v>180</v>
      </c>
      <c r="J8144">
        <v>23</v>
      </c>
      <c r="K8144" s="4">
        <v>9.9999999999999995E+32</v>
      </c>
      <c r="L8144" t="s">
        <v>14139</v>
      </c>
      <c r="M8144" t="s">
        <v>915</v>
      </c>
      <c r="N8144" t="s">
        <v>10594</v>
      </c>
      <c r="O8144" t="s">
        <v>8664</v>
      </c>
      <c r="P8144" t="s">
        <v>395</v>
      </c>
      <c r="Q8144" t="s">
        <v>8729</v>
      </c>
    </row>
    <row r="8145" spans="1:17" x14ac:dyDescent="0.25">
      <c r="A8145" t="s">
        <v>14137</v>
      </c>
      <c r="B8145" t="s">
        <v>405</v>
      </c>
      <c r="C8145">
        <v>2</v>
      </c>
      <c r="D8145" t="s">
        <v>18</v>
      </c>
      <c r="E8145" t="s">
        <v>37</v>
      </c>
      <c r="F8145" s="1">
        <v>0.375</v>
      </c>
      <c r="G8145" t="s">
        <v>10677</v>
      </c>
      <c r="H8145" t="s">
        <v>14141</v>
      </c>
      <c r="I8145">
        <v>180</v>
      </c>
      <c r="J8145">
        <v>28</v>
      </c>
      <c r="K8145" s="4">
        <v>9.9999999999999995E+32</v>
      </c>
      <c r="L8145" t="s">
        <v>14139</v>
      </c>
      <c r="M8145" t="s">
        <v>915</v>
      </c>
      <c r="N8145" t="s">
        <v>10594</v>
      </c>
      <c r="O8145" t="s">
        <v>8664</v>
      </c>
      <c r="P8145" t="s">
        <v>395</v>
      </c>
      <c r="Q8145" t="s">
        <v>8730</v>
      </c>
    </row>
    <row r="8146" spans="1:17" x14ac:dyDescent="0.25">
      <c r="A8146" t="s">
        <v>14137</v>
      </c>
      <c r="B8146" t="s">
        <v>405</v>
      </c>
      <c r="C8146">
        <v>3</v>
      </c>
      <c r="D8146" t="s">
        <v>18</v>
      </c>
      <c r="E8146" t="s">
        <v>37</v>
      </c>
      <c r="F8146" s="1">
        <v>0.5</v>
      </c>
      <c r="G8146" t="s">
        <v>10677</v>
      </c>
      <c r="H8146" t="s">
        <v>14141</v>
      </c>
      <c r="I8146">
        <v>180</v>
      </c>
      <c r="J8146">
        <v>26</v>
      </c>
      <c r="K8146" s="4">
        <v>9.9999999999999995E+32</v>
      </c>
      <c r="L8146" t="s">
        <v>14139</v>
      </c>
      <c r="M8146" t="s">
        <v>915</v>
      </c>
      <c r="N8146" t="s">
        <v>10594</v>
      </c>
      <c r="O8146" t="s">
        <v>8664</v>
      </c>
      <c r="P8146" t="s">
        <v>395</v>
      </c>
      <c r="Q8146" t="s">
        <v>8731</v>
      </c>
    </row>
    <row r="8147" spans="1:17" x14ac:dyDescent="0.25">
      <c r="A8147" t="s">
        <v>14137</v>
      </c>
      <c r="B8147" t="s">
        <v>17</v>
      </c>
      <c r="C8147">
        <v>1</v>
      </c>
      <c r="D8147" t="s">
        <v>18</v>
      </c>
      <c r="E8147" t="s">
        <v>29</v>
      </c>
      <c r="F8147" s="1">
        <v>0.375</v>
      </c>
      <c r="G8147" t="s">
        <v>10596</v>
      </c>
      <c r="H8147" t="s">
        <v>2124</v>
      </c>
      <c r="I8147">
        <v>60</v>
      </c>
      <c r="J8147">
        <v>78</v>
      </c>
      <c r="K8147" s="4">
        <v>1.1111100999999999E+34</v>
      </c>
      <c r="L8147" t="s">
        <v>14139</v>
      </c>
      <c r="M8147" t="s">
        <v>915</v>
      </c>
      <c r="N8147" t="s">
        <v>10594</v>
      </c>
      <c r="O8147" t="s">
        <v>8664</v>
      </c>
      <c r="P8147" t="s">
        <v>20</v>
      </c>
      <c r="Q8147" t="s">
        <v>8732</v>
      </c>
    </row>
    <row r="8148" spans="1:17" x14ac:dyDescent="0.25">
      <c r="A8148" t="s">
        <v>14137</v>
      </c>
      <c r="B8148" t="s">
        <v>28</v>
      </c>
      <c r="C8148" t="s">
        <v>411</v>
      </c>
      <c r="D8148" t="s">
        <v>18</v>
      </c>
      <c r="E8148" t="s">
        <v>19</v>
      </c>
      <c r="F8148" s="1">
        <v>0.58333333333333337</v>
      </c>
      <c r="G8148" t="s">
        <v>10596</v>
      </c>
      <c r="H8148" t="s">
        <v>8727</v>
      </c>
      <c r="I8148">
        <v>60</v>
      </c>
      <c r="J8148">
        <v>78</v>
      </c>
      <c r="K8148" s="4">
        <v>1.1111100000000001E+33</v>
      </c>
      <c r="L8148" t="s">
        <v>14139</v>
      </c>
      <c r="M8148" t="s">
        <v>915</v>
      </c>
      <c r="N8148" t="s">
        <v>10594</v>
      </c>
      <c r="O8148" t="s">
        <v>8664</v>
      </c>
      <c r="P8148" t="s">
        <v>20</v>
      </c>
      <c r="Q8148" t="s">
        <v>8733</v>
      </c>
    </row>
    <row r="8149" spans="1:17" x14ac:dyDescent="0.25">
      <c r="A8149" t="s">
        <v>14137</v>
      </c>
      <c r="B8149" t="s">
        <v>28</v>
      </c>
      <c r="C8149" t="s">
        <v>413</v>
      </c>
      <c r="D8149" t="s">
        <v>18</v>
      </c>
      <c r="E8149" t="s">
        <v>19</v>
      </c>
      <c r="F8149" s="1">
        <v>0.66666666666666663</v>
      </c>
      <c r="G8149" t="s">
        <v>10596</v>
      </c>
      <c r="H8149" t="s">
        <v>8727</v>
      </c>
      <c r="I8149">
        <v>60</v>
      </c>
      <c r="J8149">
        <v>78</v>
      </c>
      <c r="K8149" s="4">
        <v>9.9999999999999995E+33</v>
      </c>
      <c r="L8149" t="s">
        <v>14139</v>
      </c>
      <c r="M8149" t="s">
        <v>915</v>
      </c>
      <c r="N8149" t="s">
        <v>10594</v>
      </c>
      <c r="O8149" t="s">
        <v>8664</v>
      </c>
      <c r="P8149" t="s">
        <v>20</v>
      </c>
      <c r="Q8149" t="s">
        <v>8733</v>
      </c>
    </row>
    <row r="8150" spans="1:17" x14ac:dyDescent="0.25">
      <c r="A8150" t="s">
        <v>14137</v>
      </c>
      <c r="B8150" t="s">
        <v>179</v>
      </c>
      <c r="C8150">
        <v>1</v>
      </c>
      <c r="D8150" t="s">
        <v>18</v>
      </c>
      <c r="E8150" t="s">
        <v>29</v>
      </c>
      <c r="F8150" s="1">
        <v>0.45833333333333331</v>
      </c>
      <c r="G8150" t="s">
        <v>10677</v>
      </c>
      <c r="H8150" t="s">
        <v>2124</v>
      </c>
      <c r="I8150">
        <v>120</v>
      </c>
      <c r="J8150">
        <v>28</v>
      </c>
      <c r="K8150" s="4">
        <v>1.10101E+32</v>
      </c>
      <c r="L8150" t="s">
        <v>14139</v>
      </c>
      <c r="M8150" t="s">
        <v>915</v>
      </c>
      <c r="N8150" t="s">
        <v>10594</v>
      </c>
      <c r="O8150" t="s">
        <v>8664</v>
      </c>
      <c r="P8150" t="s">
        <v>180</v>
      </c>
      <c r="Q8150" t="s">
        <v>8734</v>
      </c>
    </row>
    <row r="8151" spans="1:17" x14ac:dyDescent="0.25">
      <c r="A8151" t="s">
        <v>14137</v>
      </c>
      <c r="B8151" t="s">
        <v>179</v>
      </c>
      <c r="C8151">
        <v>2</v>
      </c>
      <c r="D8151" t="s">
        <v>18</v>
      </c>
      <c r="E8151" t="s">
        <v>42</v>
      </c>
      <c r="F8151" s="1">
        <v>0.58333333333333337</v>
      </c>
      <c r="G8151" t="s">
        <v>10677</v>
      </c>
      <c r="H8151" t="s">
        <v>2124</v>
      </c>
      <c r="I8151">
        <v>120</v>
      </c>
      <c r="J8151">
        <v>29</v>
      </c>
      <c r="K8151" s="4">
        <v>1.10101E+32</v>
      </c>
      <c r="L8151" t="s">
        <v>14139</v>
      </c>
      <c r="M8151" t="s">
        <v>915</v>
      </c>
      <c r="N8151" t="s">
        <v>10594</v>
      </c>
      <c r="O8151" t="s">
        <v>8664</v>
      </c>
      <c r="P8151" t="s">
        <v>180</v>
      </c>
      <c r="Q8151" t="s">
        <v>8735</v>
      </c>
    </row>
    <row r="8152" spans="1:17" x14ac:dyDescent="0.25">
      <c r="A8152" t="s">
        <v>14137</v>
      </c>
      <c r="B8152" t="s">
        <v>179</v>
      </c>
      <c r="C8152">
        <v>4</v>
      </c>
      <c r="D8152" t="s">
        <v>18</v>
      </c>
      <c r="E8152" t="s">
        <v>37</v>
      </c>
      <c r="F8152" s="1">
        <v>0.375</v>
      </c>
      <c r="G8152" t="s">
        <v>10677</v>
      </c>
      <c r="H8152" t="s">
        <v>2124</v>
      </c>
      <c r="I8152">
        <v>120</v>
      </c>
      <c r="J8152">
        <v>21</v>
      </c>
      <c r="K8152" s="4">
        <v>1.10101E+32</v>
      </c>
      <c r="L8152" t="s">
        <v>14139</v>
      </c>
      <c r="M8152" t="s">
        <v>915</v>
      </c>
      <c r="N8152" t="s">
        <v>10594</v>
      </c>
      <c r="O8152" t="s">
        <v>8664</v>
      </c>
      <c r="P8152" t="s">
        <v>180</v>
      </c>
      <c r="Q8152" t="s">
        <v>8736</v>
      </c>
    </row>
    <row r="8153" spans="1:17" x14ac:dyDescent="0.25">
      <c r="A8153" t="s">
        <v>14137</v>
      </c>
      <c r="B8153" t="s">
        <v>713</v>
      </c>
      <c r="C8153">
        <v>1</v>
      </c>
      <c r="D8153" t="s">
        <v>18</v>
      </c>
      <c r="E8153" t="s">
        <v>33</v>
      </c>
      <c r="F8153" s="1">
        <v>0.54166666666666663</v>
      </c>
      <c r="G8153" t="s">
        <v>10685</v>
      </c>
      <c r="H8153" t="s">
        <v>8727</v>
      </c>
      <c r="I8153">
        <v>120</v>
      </c>
      <c r="J8153">
        <v>28</v>
      </c>
      <c r="K8153" s="4">
        <v>1.1010999999999999E+32</v>
      </c>
      <c r="L8153" t="s">
        <v>14139</v>
      </c>
      <c r="M8153" t="s">
        <v>915</v>
      </c>
      <c r="N8153" t="s">
        <v>10594</v>
      </c>
      <c r="O8153" t="s">
        <v>8664</v>
      </c>
      <c r="P8153" t="s">
        <v>180</v>
      </c>
      <c r="Q8153" t="s">
        <v>8737</v>
      </c>
    </row>
    <row r="8154" spans="1:17" x14ac:dyDescent="0.25">
      <c r="A8154" t="s">
        <v>14137</v>
      </c>
      <c r="B8154" t="s">
        <v>713</v>
      </c>
      <c r="C8154">
        <v>3</v>
      </c>
      <c r="D8154" t="s">
        <v>18</v>
      </c>
      <c r="E8154" t="s">
        <v>37</v>
      </c>
      <c r="F8154" s="1">
        <v>0.375</v>
      </c>
      <c r="G8154" t="s">
        <v>10685</v>
      </c>
      <c r="H8154" t="s">
        <v>8727</v>
      </c>
      <c r="I8154">
        <v>120</v>
      </c>
      <c r="J8154">
        <v>27</v>
      </c>
      <c r="K8154" s="4">
        <v>1.1010999999999999E+32</v>
      </c>
      <c r="L8154" t="s">
        <v>14139</v>
      </c>
      <c r="M8154" t="s">
        <v>915</v>
      </c>
      <c r="N8154" t="s">
        <v>10594</v>
      </c>
      <c r="O8154" t="s">
        <v>8664</v>
      </c>
      <c r="P8154" t="s">
        <v>180</v>
      </c>
      <c r="Q8154" t="s">
        <v>8738</v>
      </c>
    </row>
    <row r="8155" spans="1:17" x14ac:dyDescent="0.25">
      <c r="A8155" t="s">
        <v>14137</v>
      </c>
      <c r="B8155" t="s">
        <v>713</v>
      </c>
      <c r="C8155">
        <v>4</v>
      </c>
      <c r="D8155" t="s">
        <v>18</v>
      </c>
      <c r="E8155" t="s">
        <v>37</v>
      </c>
      <c r="F8155" s="1">
        <v>0.54166666666666663</v>
      </c>
      <c r="G8155" t="s">
        <v>10685</v>
      </c>
      <c r="H8155" t="s">
        <v>8727</v>
      </c>
      <c r="I8155">
        <v>120</v>
      </c>
      <c r="J8155">
        <v>23</v>
      </c>
      <c r="K8155" s="4">
        <v>1.1010999999999999E+32</v>
      </c>
      <c r="L8155" t="s">
        <v>14139</v>
      </c>
      <c r="M8155" t="s">
        <v>915</v>
      </c>
      <c r="N8155" t="s">
        <v>10594</v>
      </c>
      <c r="O8155" t="s">
        <v>8664</v>
      </c>
      <c r="P8155" t="s">
        <v>180</v>
      </c>
      <c r="Q8155" t="s">
        <v>8739</v>
      </c>
    </row>
    <row r="8156" spans="1:17" x14ac:dyDescent="0.25">
      <c r="A8156" t="s">
        <v>14142</v>
      </c>
      <c r="B8156" t="s">
        <v>17</v>
      </c>
      <c r="C8156">
        <v>1</v>
      </c>
      <c r="D8156" t="s">
        <v>18</v>
      </c>
      <c r="E8156" t="s">
        <v>19</v>
      </c>
      <c r="F8156" s="1">
        <v>0.5</v>
      </c>
      <c r="G8156" t="s">
        <v>10639</v>
      </c>
      <c r="H8156" t="s">
        <v>8685</v>
      </c>
      <c r="I8156">
        <v>120</v>
      </c>
      <c r="J8156">
        <v>77</v>
      </c>
      <c r="K8156" s="4">
        <v>1.0110000000099999E+45</v>
      </c>
      <c r="L8156" t="s">
        <v>14143</v>
      </c>
      <c r="M8156" t="s">
        <v>915</v>
      </c>
      <c r="N8156" t="s">
        <v>10594</v>
      </c>
      <c r="O8156" t="s">
        <v>8664</v>
      </c>
      <c r="P8156" t="s">
        <v>20</v>
      </c>
      <c r="Q8156" t="s">
        <v>8740</v>
      </c>
    </row>
    <row r="8157" spans="1:17" x14ac:dyDescent="0.25">
      <c r="A8157" t="s">
        <v>14142</v>
      </c>
      <c r="B8157" t="s">
        <v>28</v>
      </c>
      <c r="C8157">
        <v>1</v>
      </c>
      <c r="D8157" t="s">
        <v>18</v>
      </c>
      <c r="E8157" t="s">
        <v>42</v>
      </c>
      <c r="F8157" s="1">
        <v>0.54166666666666663</v>
      </c>
      <c r="G8157" t="s">
        <v>10639</v>
      </c>
      <c r="H8157" t="s">
        <v>14144</v>
      </c>
      <c r="I8157">
        <v>120</v>
      </c>
      <c r="J8157">
        <v>77</v>
      </c>
      <c r="K8157" s="4">
        <v>1.01000000001E+45</v>
      </c>
      <c r="L8157" t="s">
        <v>14143</v>
      </c>
      <c r="M8157" t="s">
        <v>915</v>
      </c>
      <c r="N8157" t="s">
        <v>10594</v>
      </c>
      <c r="O8157" t="s">
        <v>8664</v>
      </c>
      <c r="P8157" t="s">
        <v>20</v>
      </c>
      <c r="Q8157" t="s">
        <v>8742</v>
      </c>
    </row>
    <row r="8158" spans="1:17" x14ac:dyDescent="0.25">
      <c r="A8158" t="s">
        <v>14142</v>
      </c>
      <c r="B8158" t="s">
        <v>32</v>
      </c>
      <c r="C8158">
        <v>1</v>
      </c>
      <c r="D8158" t="s">
        <v>18</v>
      </c>
      <c r="E8158" t="s">
        <v>37</v>
      </c>
      <c r="F8158" s="1">
        <v>0.45833333333333331</v>
      </c>
      <c r="G8158" t="s">
        <v>10596</v>
      </c>
      <c r="H8158" t="s">
        <v>14145</v>
      </c>
      <c r="I8158">
        <v>120</v>
      </c>
      <c r="J8158">
        <v>77</v>
      </c>
      <c r="K8158" s="4">
        <v>1.0000000000001E+42</v>
      </c>
      <c r="L8158" t="s">
        <v>14143</v>
      </c>
      <c r="M8158" t="s">
        <v>915</v>
      </c>
      <c r="N8158" t="s">
        <v>10594</v>
      </c>
      <c r="O8158" t="s">
        <v>8664</v>
      </c>
      <c r="P8158" t="s">
        <v>20</v>
      </c>
      <c r="Q8158" t="s">
        <v>8743</v>
      </c>
    </row>
    <row r="8159" spans="1:17" x14ac:dyDescent="0.25">
      <c r="A8159" t="s">
        <v>14142</v>
      </c>
      <c r="B8159" t="s">
        <v>479</v>
      </c>
      <c r="C8159">
        <v>1</v>
      </c>
      <c r="D8159" t="s">
        <v>18</v>
      </c>
      <c r="E8159" t="s">
        <v>29</v>
      </c>
      <c r="F8159" s="1">
        <v>0.41666666666666669</v>
      </c>
      <c r="G8159" t="s">
        <v>10244</v>
      </c>
      <c r="H8159" t="s">
        <v>14146</v>
      </c>
      <c r="I8159">
        <v>120</v>
      </c>
      <c r="J8159">
        <v>77</v>
      </c>
      <c r="K8159" s="4">
        <v>9.9999999999999993E+44</v>
      </c>
      <c r="L8159" t="s">
        <v>14143</v>
      </c>
      <c r="M8159" t="s">
        <v>915</v>
      </c>
      <c r="N8159" t="s">
        <v>10594</v>
      </c>
      <c r="O8159" t="s">
        <v>8664</v>
      </c>
      <c r="P8159" t="s">
        <v>20</v>
      </c>
      <c r="Q8159" t="s">
        <v>8744</v>
      </c>
    </row>
    <row r="8160" spans="1:17" x14ac:dyDescent="0.25">
      <c r="A8160" t="s">
        <v>14142</v>
      </c>
      <c r="B8160" t="s">
        <v>502</v>
      </c>
      <c r="C8160">
        <v>1</v>
      </c>
      <c r="D8160" t="s">
        <v>18</v>
      </c>
      <c r="E8160" t="s">
        <v>42</v>
      </c>
      <c r="F8160" s="1">
        <v>0.41666666666666669</v>
      </c>
      <c r="G8160" t="s">
        <v>10639</v>
      </c>
      <c r="H8160" t="s">
        <v>14147</v>
      </c>
      <c r="I8160">
        <v>120</v>
      </c>
      <c r="J8160">
        <v>77</v>
      </c>
      <c r="K8160" s="4">
        <v>1E+27</v>
      </c>
      <c r="L8160" t="s">
        <v>14143</v>
      </c>
      <c r="M8160" t="s">
        <v>915</v>
      </c>
      <c r="N8160" t="s">
        <v>10594</v>
      </c>
      <c r="O8160" t="s">
        <v>8664</v>
      </c>
      <c r="P8160" t="s">
        <v>20</v>
      </c>
      <c r="Q8160" t="s">
        <v>8745</v>
      </c>
    </row>
    <row r="8161" spans="1:17" x14ac:dyDescent="0.25">
      <c r="A8161" t="s">
        <v>14142</v>
      </c>
      <c r="B8161" t="s">
        <v>179</v>
      </c>
      <c r="C8161">
        <v>2</v>
      </c>
      <c r="D8161" t="s">
        <v>18</v>
      </c>
      <c r="E8161" t="s">
        <v>33</v>
      </c>
      <c r="F8161" s="1">
        <v>0.54166666666666663</v>
      </c>
      <c r="G8161" t="s">
        <v>14148</v>
      </c>
      <c r="H8161" t="s">
        <v>14149</v>
      </c>
      <c r="I8161">
        <v>180</v>
      </c>
      <c r="J8161">
        <v>38</v>
      </c>
      <c r="K8161" s="4">
        <v>1.0110000000009999E+45</v>
      </c>
      <c r="L8161" t="s">
        <v>14143</v>
      </c>
      <c r="M8161" t="s">
        <v>915</v>
      </c>
      <c r="N8161" t="s">
        <v>10594</v>
      </c>
      <c r="O8161" t="s">
        <v>8664</v>
      </c>
      <c r="P8161" t="s">
        <v>180</v>
      </c>
      <c r="Q8161" t="s">
        <v>8746</v>
      </c>
    </row>
    <row r="8162" spans="1:17" x14ac:dyDescent="0.25">
      <c r="A8162" t="s">
        <v>14142</v>
      </c>
      <c r="B8162" t="s">
        <v>179</v>
      </c>
      <c r="C8162" t="s">
        <v>969</v>
      </c>
      <c r="D8162" t="s">
        <v>18</v>
      </c>
      <c r="E8162" t="s">
        <v>42</v>
      </c>
      <c r="F8162" s="1">
        <v>0.54166666666666663</v>
      </c>
      <c r="G8162" t="s">
        <v>9831</v>
      </c>
      <c r="H8162" t="s">
        <v>8741</v>
      </c>
      <c r="I8162">
        <v>180</v>
      </c>
      <c r="J8162">
        <v>39</v>
      </c>
      <c r="K8162" s="4">
        <v>1.000000001E+42</v>
      </c>
      <c r="L8162" t="s">
        <v>14143</v>
      </c>
      <c r="M8162" t="s">
        <v>915</v>
      </c>
      <c r="N8162" t="s">
        <v>10594</v>
      </c>
      <c r="O8162" t="s">
        <v>8664</v>
      </c>
      <c r="P8162" t="s">
        <v>180</v>
      </c>
      <c r="Q8162" t="s">
        <v>8747</v>
      </c>
    </row>
    <row r="8163" spans="1:17" x14ac:dyDescent="0.25">
      <c r="A8163" t="s">
        <v>14142</v>
      </c>
      <c r="B8163" t="s">
        <v>179</v>
      </c>
      <c r="C8163" t="s">
        <v>971</v>
      </c>
      <c r="D8163" t="s">
        <v>18</v>
      </c>
      <c r="E8163" t="s">
        <v>37</v>
      </c>
      <c r="F8163" s="1">
        <v>0.41666666666666669</v>
      </c>
      <c r="G8163" t="s">
        <v>10381</v>
      </c>
      <c r="H8163" t="s">
        <v>8700</v>
      </c>
      <c r="I8163">
        <v>180</v>
      </c>
      <c r="J8163">
        <v>39</v>
      </c>
      <c r="K8163" s="4">
        <v>1.0099999999999999E+45</v>
      </c>
      <c r="L8163" t="s">
        <v>14143</v>
      </c>
      <c r="M8163" t="s">
        <v>915</v>
      </c>
      <c r="N8163" t="s">
        <v>10594</v>
      </c>
      <c r="O8163" t="s">
        <v>8664</v>
      </c>
      <c r="P8163" t="s">
        <v>180</v>
      </c>
      <c r="Q8163" t="s">
        <v>8747</v>
      </c>
    </row>
    <row r="8164" spans="1:17" x14ac:dyDescent="0.25">
      <c r="A8164" t="s">
        <v>14150</v>
      </c>
      <c r="B8164" t="s">
        <v>17</v>
      </c>
      <c r="C8164">
        <v>1</v>
      </c>
      <c r="D8164" t="s">
        <v>18</v>
      </c>
      <c r="E8164" t="s">
        <v>19</v>
      </c>
      <c r="F8164" s="1">
        <v>0.58333333333333337</v>
      </c>
      <c r="G8164" t="s">
        <v>10639</v>
      </c>
      <c r="H8164" t="s">
        <v>2108</v>
      </c>
      <c r="I8164">
        <v>120</v>
      </c>
      <c r="J8164">
        <v>36</v>
      </c>
      <c r="K8164" s="4">
        <v>1.111E+17</v>
      </c>
      <c r="L8164" t="s">
        <v>14151</v>
      </c>
      <c r="M8164" t="s">
        <v>915</v>
      </c>
      <c r="N8164" t="s">
        <v>10594</v>
      </c>
      <c r="O8164" t="s">
        <v>1383</v>
      </c>
      <c r="P8164" t="s">
        <v>20</v>
      </c>
      <c r="Q8164" t="s">
        <v>8748</v>
      </c>
    </row>
    <row r="8165" spans="1:17" x14ac:dyDescent="0.25">
      <c r="A8165" t="s">
        <v>14150</v>
      </c>
      <c r="B8165" t="s">
        <v>28</v>
      </c>
      <c r="C8165">
        <v>1</v>
      </c>
      <c r="D8165" t="s">
        <v>18</v>
      </c>
      <c r="E8165" t="s">
        <v>29</v>
      </c>
      <c r="F8165" s="1">
        <v>0.58333333333333337</v>
      </c>
      <c r="G8165" t="s">
        <v>10596</v>
      </c>
      <c r="H8165" t="s">
        <v>2108</v>
      </c>
      <c r="I8165">
        <v>120</v>
      </c>
      <c r="J8165">
        <v>36</v>
      </c>
      <c r="K8165" s="4">
        <v>1.111001E+17</v>
      </c>
      <c r="L8165" t="s">
        <v>14151</v>
      </c>
      <c r="M8165" t="s">
        <v>915</v>
      </c>
      <c r="N8165" t="s">
        <v>10594</v>
      </c>
      <c r="O8165" t="s">
        <v>1383</v>
      </c>
      <c r="P8165" t="s">
        <v>20</v>
      </c>
      <c r="Q8165" t="s">
        <v>8749</v>
      </c>
    </row>
    <row r="8166" spans="1:17" x14ac:dyDescent="0.25">
      <c r="A8166" t="s">
        <v>14150</v>
      </c>
      <c r="B8166" t="s">
        <v>32</v>
      </c>
      <c r="C8166">
        <v>1</v>
      </c>
      <c r="D8166" t="s">
        <v>18</v>
      </c>
      <c r="E8166" t="s">
        <v>42</v>
      </c>
      <c r="F8166" s="1">
        <v>0.45833333333333331</v>
      </c>
      <c r="G8166" t="s">
        <v>10381</v>
      </c>
      <c r="H8166" t="s">
        <v>8750</v>
      </c>
      <c r="I8166">
        <v>120</v>
      </c>
      <c r="J8166">
        <v>36</v>
      </c>
      <c r="K8166" s="4">
        <v>1.11E+17</v>
      </c>
      <c r="L8166" t="s">
        <v>14151</v>
      </c>
      <c r="M8166" t="s">
        <v>915</v>
      </c>
      <c r="N8166" t="s">
        <v>10594</v>
      </c>
      <c r="O8166" t="s">
        <v>1383</v>
      </c>
      <c r="P8166" t="s">
        <v>20</v>
      </c>
      <c r="Q8166" t="s">
        <v>8751</v>
      </c>
    </row>
    <row r="8167" spans="1:17" x14ac:dyDescent="0.25">
      <c r="A8167" t="s">
        <v>14150</v>
      </c>
      <c r="B8167" t="s">
        <v>479</v>
      </c>
      <c r="C8167">
        <v>1</v>
      </c>
      <c r="D8167" t="s">
        <v>18</v>
      </c>
      <c r="E8167" t="s">
        <v>42</v>
      </c>
      <c r="F8167" s="1">
        <v>0.5</v>
      </c>
      <c r="G8167" t="s">
        <v>10639</v>
      </c>
      <c r="H8167" t="s">
        <v>2108</v>
      </c>
      <c r="I8167">
        <v>120</v>
      </c>
      <c r="J8167">
        <v>36</v>
      </c>
      <c r="K8167" s="4">
        <v>100000000000000</v>
      </c>
      <c r="L8167" t="s">
        <v>14151</v>
      </c>
      <c r="M8167" t="s">
        <v>915</v>
      </c>
      <c r="N8167" t="s">
        <v>10594</v>
      </c>
      <c r="O8167" t="s">
        <v>1383</v>
      </c>
      <c r="P8167" t="s">
        <v>20</v>
      </c>
      <c r="Q8167" t="s">
        <v>8752</v>
      </c>
    </row>
    <row r="8168" spans="1:17" x14ac:dyDescent="0.25">
      <c r="A8168" t="s">
        <v>14150</v>
      </c>
      <c r="B8168" t="s">
        <v>502</v>
      </c>
      <c r="C8168">
        <v>1</v>
      </c>
      <c r="D8168" t="s">
        <v>18</v>
      </c>
      <c r="E8168" t="s">
        <v>42</v>
      </c>
      <c r="F8168" s="1">
        <v>0.54166666666666663</v>
      </c>
      <c r="G8168" t="s">
        <v>10639</v>
      </c>
      <c r="H8168" t="s">
        <v>8696</v>
      </c>
      <c r="I8168">
        <v>120</v>
      </c>
      <c r="J8168">
        <v>36</v>
      </c>
      <c r="K8168" s="4">
        <v>111000000000</v>
      </c>
      <c r="L8168" t="s">
        <v>14151</v>
      </c>
      <c r="M8168" t="s">
        <v>915</v>
      </c>
      <c r="N8168" t="s">
        <v>10594</v>
      </c>
      <c r="O8168" t="s">
        <v>1383</v>
      </c>
      <c r="P8168" t="s">
        <v>20</v>
      </c>
      <c r="Q8168" t="s">
        <v>8753</v>
      </c>
    </row>
    <row r="8169" spans="1:17" x14ac:dyDescent="0.25">
      <c r="A8169" t="s">
        <v>14152</v>
      </c>
      <c r="B8169" t="s">
        <v>179</v>
      </c>
      <c r="C8169">
        <v>1</v>
      </c>
      <c r="D8169" t="s">
        <v>18</v>
      </c>
      <c r="E8169" t="s">
        <v>42</v>
      </c>
      <c r="F8169" s="1">
        <v>0.375</v>
      </c>
      <c r="G8169" t="s">
        <v>10385</v>
      </c>
      <c r="H8169" t="s">
        <v>2061</v>
      </c>
      <c r="I8169">
        <v>120</v>
      </c>
      <c r="J8169">
        <v>13</v>
      </c>
      <c r="K8169" s="4">
        <v>1.1110011111E+17</v>
      </c>
      <c r="L8169" t="s">
        <v>14153</v>
      </c>
      <c r="M8169" t="s">
        <v>915</v>
      </c>
      <c r="N8169" t="s">
        <v>10594</v>
      </c>
      <c r="O8169" t="s">
        <v>1383</v>
      </c>
      <c r="P8169" t="s">
        <v>180</v>
      </c>
      <c r="Q8169" t="s">
        <v>8754</v>
      </c>
    </row>
    <row r="8170" spans="1:17" x14ac:dyDescent="0.25">
      <c r="A8170" t="s">
        <v>14152</v>
      </c>
      <c r="B8170" t="s">
        <v>713</v>
      </c>
      <c r="C8170">
        <v>1</v>
      </c>
      <c r="D8170" t="s">
        <v>18</v>
      </c>
      <c r="E8170" t="s">
        <v>29</v>
      </c>
      <c r="F8170" s="1">
        <v>0.54166666666666663</v>
      </c>
      <c r="G8170" t="s">
        <v>9822</v>
      </c>
      <c r="H8170" t="s">
        <v>2061</v>
      </c>
      <c r="I8170">
        <v>60</v>
      </c>
      <c r="J8170">
        <v>13</v>
      </c>
      <c r="K8170" s="4">
        <v>1.1110011111E+17</v>
      </c>
      <c r="L8170" t="s">
        <v>14153</v>
      </c>
      <c r="M8170" t="s">
        <v>915</v>
      </c>
      <c r="N8170" t="s">
        <v>10594</v>
      </c>
      <c r="O8170" t="s">
        <v>1383</v>
      </c>
      <c r="P8170" t="s">
        <v>180</v>
      </c>
      <c r="Q8170" t="s">
        <v>8755</v>
      </c>
    </row>
    <row r="8171" spans="1:17" x14ac:dyDescent="0.25">
      <c r="A8171" t="s">
        <v>14154</v>
      </c>
      <c r="B8171" t="s">
        <v>17</v>
      </c>
      <c r="C8171">
        <v>1</v>
      </c>
      <c r="D8171" t="s">
        <v>18</v>
      </c>
      <c r="E8171" t="s">
        <v>29</v>
      </c>
      <c r="F8171" s="1">
        <v>0.375</v>
      </c>
      <c r="G8171" t="s">
        <v>9822</v>
      </c>
      <c r="H8171" t="s">
        <v>14155</v>
      </c>
      <c r="I8171">
        <v>120</v>
      </c>
      <c r="J8171">
        <v>10</v>
      </c>
      <c r="K8171" s="4">
        <v>1.1E+17</v>
      </c>
      <c r="L8171" t="s">
        <v>14156</v>
      </c>
      <c r="M8171" t="s">
        <v>915</v>
      </c>
      <c r="N8171" t="s">
        <v>10594</v>
      </c>
      <c r="O8171" t="s">
        <v>1383</v>
      </c>
      <c r="P8171" t="s">
        <v>20</v>
      </c>
      <c r="Q8171" t="s">
        <v>8757</v>
      </c>
    </row>
    <row r="8172" spans="1:17" x14ac:dyDescent="0.25">
      <c r="A8172" t="s">
        <v>14154</v>
      </c>
      <c r="B8172" t="s">
        <v>28</v>
      </c>
      <c r="C8172">
        <v>1</v>
      </c>
      <c r="D8172" t="s">
        <v>18</v>
      </c>
      <c r="E8172" t="s">
        <v>29</v>
      </c>
      <c r="F8172" s="1">
        <v>0.45833333333333331</v>
      </c>
      <c r="G8172" t="s">
        <v>9822</v>
      </c>
      <c r="H8172" t="s">
        <v>14155</v>
      </c>
      <c r="I8172">
        <v>120</v>
      </c>
      <c r="J8172">
        <v>10</v>
      </c>
      <c r="K8172" s="4">
        <v>1.1E+17</v>
      </c>
      <c r="L8172" t="s">
        <v>14156</v>
      </c>
      <c r="M8172" t="s">
        <v>915</v>
      </c>
      <c r="N8172" t="s">
        <v>10594</v>
      </c>
      <c r="O8172" t="s">
        <v>1383</v>
      </c>
      <c r="P8172" t="s">
        <v>20</v>
      </c>
      <c r="Q8172" t="s">
        <v>8758</v>
      </c>
    </row>
    <row r="8173" spans="1:17" x14ac:dyDescent="0.25">
      <c r="A8173" t="s">
        <v>14154</v>
      </c>
      <c r="B8173" t="s">
        <v>32</v>
      </c>
      <c r="C8173">
        <v>1</v>
      </c>
      <c r="D8173" t="s">
        <v>18</v>
      </c>
      <c r="E8173" t="s">
        <v>42</v>
      </c>
      <c r="F8173" s="1">
        <v>0.54166666666666663</v>
      </c>
      <c r="G8173" t="s">
        <v>10381</v>
      </c>
      <c r="H8173" t="s">
        <v>2124</v>
      </c>
      <c r="I8173">
        <v>120</v>
      </c>
      <c r="J8173">
        <v>10</v>
      </c>
      <c r="K8173" s="4">
        <v>1.1E+17</v>
      </c>
      <c r="L8173" t="s">
        <v>14156</v>
      </c>
      <c r="M8173" t="s">
        <v>915</v>
      </c>
      <c r="N8173" t="s">
        <v>10594</v>
      </c>
      <c r="O8173" t="s">
        <v>1383</v>
      </c>
      <c r="P8173" t="s">
        <v>20</v>
      </c>
      <c r="Q8173" t="s">
        <v>8759</v>
      </c>
    </row>
    <row r="8174" spans="1:17" x14ac:dyDescent="0.25">
      <c r="A8174" t="s">
        <v>14154</v>
      </c>
      <c r="B8174" t="s">
        <v>44</v>
      </c>
      <c r="C8174">
        <v>1</v>
      </c>
      <c r="D8174" t="s">
        <v>18</v>
      </c>
      <c r="E8174" t="s">
        <v>29</v>
      </c>
      <c r="F8174" s="1">
        <v>0.41666666666666669</v>
      </c>
      <c r="G8174" t="s">
        <v>14157</v>
      </c>
      <c r="H8174" t="s">
        <v>14158</v>
      </c>
      <c r="I8174">
        <v>120</v>
      </c>
      <c r="J8174">
        <v>0</v>
      </c>
      <c r="K8174" s="4">
        <v>1100111100000000</v>
      </c>
      <c r="L8174" t="s">
        <v>14156</v>
      </c>
      <c r="M8174" t="s">
        <v>915</v>
      </c>
      <c r="N8174" t="s">
        <v>10594</v>
      </c>
      <c r="O8174" t="s">
        <v>1383</v>
      </c>
      <c r="P8174" t="s">
        <v>45</v>
      </c>
      <c r="Q8174" t="s">
        <v>8760</v>
      </c>
    </row>
    <row r="8175" spans="1:17" x14ac:dyDescent="0.25">
      <c r="A8175" t="s">
        <v>14154</v>
      </c>
      <c r="B8175" t="s">
        <v>44</v>
      </c>
      <c r="C8175">
        <v>2</v>
      </c>
      <c r="D8175" t="s">
        <v>18</v>
      </c>
      <c r="E8175" t="s">
        <v>29</v>
      </c>
      <c r="F8175" s="1">
        <v>0.66666666666666663</v>
      </c>
      <c r="G8175" t="s">
        <v>14159</v>
      </c>
      <c r="H8175" t="s">
        <v>14158</v>
      </c>
      <c r="I8175">
        <v>120</v>
      </c>
      <c r="J8175">
        <v>0</v>
      </c>
      <c r="K8175" s="4">
        <v>1100111100000000</v>
      </c>
      <c r="L8175" t="s">
        <v>14156</v>
      </c>
      <c r="M8175" t="s">
        <v>915</v>
      </c>
      <c r="N8175" t="s">
        <v>10594</v>
      </c>
      <c r="O8175" t="s">
        <v>1383</v>
      </c>
      <c r="P8175" t="s">
        <v>45</v>
      </c>
      <c r="Q8175" t="s">
        <v>8761</v>
      </c>
    </row>
    <row r="8176" spans="1:17" x14ac:dyDescent="0.25">
      <c r="A8176" t="s">
        <v>14160</v>
      </c>
      <c r="B8176" t="s">
        <v>17</v>
      </c>
      <c r="C8176">
        <v>1</v>
      </c>
      <c r="D8176" t="s">
        <v>18</v>
      </c>
      <c r="E8176" t="s">
        <v>33</v>
      </c>
      <c r="F8176" s="1">
        <v>0.5</v>
      </c>
      <c r="G8176" t="s">
        <v>10669</v>
      </c>
      <c r="H8176" t="s">
        <v>14161</v>
      </c>
      <c r="I8176">
        <v>240</v>
      </c>
      <c r="J8176">
        <v>13</v>
      </c>
      <c r="K8176" s="4">
        <v>1.1110011111E+17</v>
      </c>
      <c r="L8176" t="s">
        <v>14162</v>
      </c>
      <c r="M8176" t="s">
        <v>915</v>
      </c>
      <c r="N8176" t="s">
        <v>10594</v>
      </c>
      <c r="O8176" t="s">
        <v>1383</v>
      </c>
      <c r="P8176" t="s">
        <v>20</v>
      </c>
      <c r="Q8176" t="s">
        <v>8762</v>
      </c>
    </row>
    <row r="8177" spans="1:17" x14ac:dyDescent="0.25">
      <c r="A8177" t="s">
        <v>14163</v>
      </c>
      <c r="B8177" t="s">
        <v>17</v>
      </c>
      <c r="C8177">
        <v>2</v>
      </c>
      <c r="D8177" t="s">
        <v>18</v>
      </c>
      <c r="E8177" t="s">
        <v>29</v>
      </c>
      <c r="F8177" s="1">
        <v>0.375</v>
      </c>
      <c r="G8177" t="s">
        <v>14164</v>
      </c>
      <c r="H8177" t="s">
        <v>14165</v>
      </c>
      <c r="I8177">
        <v>180</v>
      </c>
      <c r="J8177">
        <v>66</v>
      </c>
      <c r="K8177" s="4">
        <v>1.11E+44</v>
      </c>
      <c r="L8177" t="s">
        <v>14166</v>
      </c>
      <c r="M8177" t="s">
        <v>915</v>
      </c>
      <c r="N8177" t="s">
        <v>10594</v>
      </c>
      <c r="O8177" t="s">
        <v>8664</v>
      </c>
      <c r="P8177" t="s">
        <v>20</v>
      </c>
      <c r="Q8177" t="s">
        <v>8763</v>
      </c>
    </row>
    <row r="8178" spans="1:17" x14ac:dyDescent="0.25">
      <c r="A8178" t="s">
        <v>14163</v>
      </c>
      <c r="B8178" t="s">
        <v>28</v>
      </c>
      <c r="C8178">
        <v>1</v>
      </c>
      <c r="D8178" t="s">
        <v>18</v>
      </c>
      <c r="E8178" t="s">
        <v>29</v>
      </c>
      <c r="F8178" s="1">
        <v>0.5</v>
      </c>
      <c r="G8178" t="s">
        <v>14167</v>
      </c>
      <c r="H8178" t="s">
        <v>14168</v>
      </c>
      <c r="I8178">
        <v>180</v>
      </c>
      <c r="J8178">
        <v>66</v>
      </c>
      <c r="K8178" s="4">
        <v>1.1111011001000001E+44</v>
      </c>
      <c r="L8178" t="s">
        <v>14166</v>
      </c>
      <c r="M8178" t="s">
        <v>915</v>
      </c>
      <c r="N8178" t="s">
        <v>10594</v>
      </c>
      <c r="O8178" t="s">
        <v>8664</v>
      </c>
      <c r="P8178" t="s">
        <v>20</v>
      </c>
      <c r="Q8178" t="s">
        <v>8764</v>
      </c>
    </row>
    <row r="8179" spans="1:17" x14ac:dyDescent="0.25">
      <c r="A8179" t="s">
        <v>14169</v>
      </c>
      <c r="B8179" t="s">
        <v>17</v>
      </c>
      <c r="C8179">
        <v>1</v>
      </c>
      <c r="D8179" t="s">
        <v>18</v>
      </c>
      <c r="E8179" t="s">
        <v>29</v>
      </c>
      <c r="F8179" s="1">
        <v>0.375</v>
      </c>
      <c r="G8179" t="s">
        <v>14170</v>
      </c>
      <c r="H8179" t="s">
        <v>14171</v>
      </c>
      <c r="I8179">
        <v>180</v>
      </c>
      <c r="J8179">
        <v>66</v>
      </c>
      <c r="K8179" s="4">
        <v>1.11111111E+23</v>
      </c>
      <c r="L8179" t="s">
        <v>14172</v>
      </c>
      <c r="M8179" t="s">
        <v>915</v>
      </c>
      <c r="N8179" t="s">
        <v>10594</v>
      </c>
      <c r="O8179" t="s">
        <v>8765</v>
      </c>
      <c r="P8179" t="s">
        <v>20</v>
      </c>
      <c r="Q8179" t="s">
        <v>8766</v>
      </c>
    </row>
    <row r="8180" spans="1:17" x14ac:dyDescent="0.25">
      <c r="A8180" t="s">
        <v>14169</v>
      </c>
      <c r="B8180" t="s">
        <v>28</v>
      </c>
      <c r="C8180">
        <v>1</v>
      </c>
      <c r="D8180" t="s">
        <v>18</v>
      </c>
      <c r="E8180" t="s">
        <v>29</v>
      </c>
      <c r="F8180" s="1">
        <v>0.5</v>
      </c>
      <c r="G8180" t="s">
        <v>14170</v>
      </c>
      <c r="H8180" t="s">
        <v>14171</v>
      </c>
      <c r="I8180">
        <v>180</v>
      </c>
      <c r="J8180">
        <v>66</v>
      </c>
      <c r="K8180" s="4">
        <v>1.11111111E+23</v>
      </c>
      <c r="L8180" t="s">
        <v>14172</v>
      </c>
      <c r="M8180" t="s">
        <v>915</v>
      </c>
      <c r="N8180" t="s">
        <v>10594</v>
      </c>
      <c r="O8180" t="s">
        <v>8765</v>
      </c>
      <c r="P8180" t="s">
        <v>20</v>
      </c>
      <c r="Q8180" t="s">
        <v>8767</v>
      </c>
    </row>
    <row r="8181" spans="1:17" x14ac:dyDescent="0.25">
      <c r="A8181" t="s">
        <v>14173</v>
      </c>
      <c r="B8181" t="s">
        <v>391</v>
      </c>
      <c r="C8181">
        <v>1</v>
      </c>
      <c r="D8181" t="s">
        <v>18</v>
      </c>
      <c r="E8181" t="s">
        <v>37</v>
      </c>
      <c r="F8181" s="1">
        <v>0.5</v>
      </c>
      <c r="G8181" t="s">
        <v>10639</v>
      </c>
      <c r="H8181" t="s">
        <v>2049</v>
      </c>
      <c r="I8181">
        <v>60</v>
      </c>
      <c r="J8181">
        <v>66</v>
      </c>
      <c r="K8181" s="4">
        <v>1.1110111E+44</v>
      </c>
      <c r="L8181" t="s">
        <v>14174</v>
      </c>
      <c r="M8181" t="s">
        <v>915</v>
      </c>
      <c r="N8181" t="s">
        <v>10594</v>
      </c>
      <c r="O8181" t="s">
        <v>8664</v>
      </c>
      <c r="P8181" t="s">
        <v>9372</v>
      </c>
      <c r="Q8181" t="s">
        <v>8768</v>
      </c>
    </row>
    <row r="8182" spans="1:17" x14ac:dyDescent="0.25">
      <c r="A8182" t="s">
        <v>14173</v>
      </c>
      <c r="B8182" t="s">
        <v>17</v>
      </c>
      <c r="C8182">
        <v>1</v>
      </c>
      <c r="D8182" t="s">
        <v>18</v>
      </c>
      <c r="E8182" t="s">
        <v>37</v>
      </c>
      <c r="F8182" s="1">
        <v>0.375</v>
      </c>
      <c r="G8182" t="s">
        <v>10646</v>
      </c>
      <c r="H8182" t="s">
        <v>14175</v>
      </c>
      <c r="I8182">
        <v>60</v>
      </c>
      <c r="J8182">
        <v>66</v>
      </c>
      <c r="K8182" s="4">
        <v>1.1110111E+44</v>
      </c>
      <c r="L8182" t="s">
        <v>14174</v>
      </c>
      <c r="M8182" t="s">
        <v>915</v>
      </c>
      <c r="N8182" t="s">
        <v>10594</v>
      </c>
      <c r="O8182" t="s">
        <v>8664</v>
      </c>
      <c r="P8182" t="s">
        <v>20</v>
      </c>
      <c r="Q8182" t="s">
        <v>8769</v>
      </c>
    </row>
    <row r="8183" spans="1:17" x14ac:dyDescent="0.25">
      <c r="A8183" t="s">
        <v>14173</v>
      </c>
      <c r="B8183" t="s">
        <v>28</v>
      </c>
      <c r="C8183">
        <v>1</v>
      </c>
      <c r="D8183" t="s">
        <v>18</v>
      </c>
      <c r="E8183" t="s">
        <v>37</v>
      </c>
      <c r="F8183" s="1">
        <v>0.41666666666666669</v>
      </c>
      <c r="G8183" t="s">
        <v>10652</v>
      </c>
      <c r="H8183" t="s">
        <v>14176</v>
      </c>
      <c r="I8183">
        <v>120</v>
      </c>
      <c r="J8183">
        <v>60</v>
      </c>
      <c r="K8183" s="4">
        <v>9.9999999999999995E+33</v>
      </c>
      <c r="L8183" t="s">
        <v>38</v>
      </c>
      <c r="M8183" t="s">
        <v>915</v>
      </c>
      <c r="N8183" t="s">
        <v>10594</v>
      </c>
      <c r="O8183" t="s">
        <v>8664</v>
      </c>
      <c r="P8183" t="s">
        <v>20</v>
      </c>
      <c r="Q8183" t="s">
        <v>8770</v>
      </c>
    </row>
    <row r="8184" spans="1:17" x14ac:dyDescent="0.25">
      <c r="A8184" t="s">
        <v>14173</v>
      </c>
      <c r="B8184" t="s">
        <v>179</v>
      </c>
      <c r="C8184">
        <v>1</v>
      </c>
      <c r="D8184" t="s">
        <v>18</v>
      </c>
      <c r="E8184" t="s">
        <v>37</v>
      </c>
      <c r="F8184" s="1">
        <v>0.41666666666666669</v>
      </c>
      <c r="G8184" t="s">
        <v>10685</v>
      </c>
      <c r="H8184" t="s">
        <v>8727</v>
      </c>
      <c r="I8184">
        <v>120</v>
      </c>
      <c r="J8184">
        <v>36</v>
      </c>
      <c r="K8184" s="4">
        <v>1.1110111E+44</v>
      </c>
      <c r="L8184" t="s">
        <v>14174</v>
      </c>
      <c r="M8184" t="s">
        <v>915</v>
      </c>
      <c r="N8184" t="s">
        <v>10594</v>
      </c>
      <c r="O8184" t="s">
        <v>8664</v>
      </c>
      <c r="P8184" t="s">
        <v>180</v>
      </c>
      <c r="Q8184" t="s">
        <v>8771</v>
      </c>
    </row>
    <row r="8185" spans="1:17" x14ac:dyDescent="0.25">
      <c r="A8185" t="s">
        <v>14173</v>
      </c>
      <c r="B8185" t="s">
        <v>179</v>
      </c>
      <c r="C8185">
        <v>2</v>
      </c>
      <c r="D8185" t="s">
        <v>18</v>
      </c>
      <c r="E8185" t="s">
        <v>37</v>
      </c>
      <c r="F8185" s="1">
        <v>0.58333333333333337</v>
      </c>
      <c r="G8185" t="s">
        <v>14177</v>
      </c>
      <c r="H8185" t="s">
        <v>2124</v>
      </c>
      <c r="I8185">
        <v>120</v>
      </c>
      <c r="J8185">
        <v>30</v>
      </c>
      <c r="K8185" s="4">
        <v>1.1110111E+44</v>
      </c>
      <c r="L8185" t="s">
        <v>14174</v>
      </c>
      <c r="M8185" t="s">
        <v>915</v>
      </c>
      <c r="N8185" t="s">
        <v>10594</v>
      </c>
      <c r="O8185" t="s">
        <v>8664</v>
      </c>
      <c r="P8185" t="s">
        <v>180</v>
      </c>
      <c r="Q8185" t="s">
        <v>8772</v>
      </c>
    </row>
    <row r="8186" spans="1:17" x14ac:dyDescent="0.25">
      <c r="A8186" t="s">
        <v>14173</v>
      </c>
      <c r="B8186" t="s">
        <v>713</v>
      </c>
      <c r="C8186">
        <v>1</v>
      </c>
      <c r="D8186" t="s">
        <v>18</v>
      </c>
      <c r="E8186" t="s">
        <v>37</v>
      </c>
      <c r="F8186" s="1">
        <v>0.41666666666666669</v>
      </c>
      <c r="G8186" t="s">
        <v>14177</v>
      </c>
      <c r="H8186" t="s">
        <v>2124</v>
      </c>
      <c r="I8186">
        <v>120</v>
      </c>
      <c r="J8186">
        <v>30</v>
      </c>
      <c r="K8186" s="4">
        <v>1.1110111E+44</v>
      </c>
      <c r="L8186" t="s">
        <v>14174</v>
      </c>
      <c r="M8186" t="s">
        <v>915</v>
      </c>
      <c r="N8186" t="s">
        <v>10594</v>
      </c>
      <c r="O8186" t="s">
        <v>8664</v>
      </c>
      <c r="P8186" t="s">
        <v>180</v>
      </c>
      <c r="Q8186" t="s">
        <v>8773</v>
      </c>
    </row>
    <row r="8187" spans="1:17" x14ac:dyDescent="0.25">
      <c r="A8187" t="s">
        <v>14173</v>
      </c>
      <c r="B8187" t="s">
        <v>713</v>
      </c>
      <c r="C8187">
        <v>2</v>
      </c>
      <c r="D8187" t="s">
        <v>18</v>
      </c>
      <c r="E8187" t="s">
        <v>37</v>
      </c>
      <c r="F8187" s="1">
        <v>0.58333333333333337</v>
      </c>
      <c r="G8187" t="s">
        <v>10685</v>
      </c>
      <c r="H8187" t="s">
        <v>8727</v>
      </c>
      <c r="I8187">
        <v>120</v>
      </c>
      <c r="J8187">
        <v>36</v>
      </c>
      <c r="K8187" s="4">
        <v>1.1110111E+44</v>
      </c>
      <c r="L8187" t="s">
        <v>14174</v>
      </c>
      <c r="M8187" t="s">
        <v>915</v>
      </c>
      <c r="N8187" t="s">
        <v>10594</v>
      </c>
      <c r="O8187" t="s">
        <v>8664</v>
      </c>
      <c r="P8187" t="s">
        <v>180</v>
      </c>
      <c r="Q8187" t="s">
        <v>8774</v>
      </c>
    </row>
    <row r="8188" spans="1:17" x14ac:dyDescent="0.25">
      <c r="A8188" t="s">
        <v>14178</v>
      </c>
      <c r="B8188" t="s">
        <v>17</v>
      </c>
      <c r="C8188">
        <v>1</v>
      </c>
      <c r="D8188" t="s">
        <v>18</v>
      </c>
      <c r="E8188" t="s">
        <v>42</v>
      </c>
      <c r="F8188" s="1">
        <v>0.375</v>
      </c>
      <c r="G8188" t="s">
        <v>9166</v>
      </c>
      <c r="H8188" t="s">
        <v>2125</v>
      </c>
      <c r="I8188">
        <v>120</v>
      </c>
      <c r="J8188">
        <v>66</v>
      </c>
      <c r="K8188" s="4">
        <v>1.11111111E+23</v>
      </c>
      <c r="L8188" t="s">
        <v>14179</v>
      </c>
      <c r="M8188" t="s">
        <v>24</v>
      </c>
      <c r="N8188" t="s">
        <v>10594</v>
      </c>
      <c r="O8188" t="s">
        <v>8765</v>
      </c>
      <c r="P8188" t="s">
        <v>20</v>
      </c>
      <c r="Q8188" t="s">
        <v>8775</v>
      </c>
    </row>
    <row r="8189" spans="1:17" x14ac:dyDescent="0.25">
      <c r="A8189" t="s">
        <v>14178</v>
      </c>
      <c r="B8189" t="s">
        <v>28</v>
      </c>
      <c r="C8189">
        <v>1</v>
      </c>
      <c r="D8189" t="s">
        <v>18</v>
      </c>
      <c r="E8189" t="s">
        <v>42</v>
      </c>
      <c r="F8189" s="1">
        <v>0.47916666666666669</v>
      </c>
      <c r="G8189" t="s">
        <v>9202</v>
      </c>
      <c r="H8189" t="s">
        <v>5679</v>
      </c>
      <c r="I8189">
        <v>60</v>
      </c>
      <c r="J8189">
        <v>66</v>
      </c>
      <c r="K8189" s="4">
        <v>1.11111111E+23</v>
      </c>
      <c r="L8189" t="s">
        <v>14179</v>
      </c>
      <c r="M8189" t="s">
        <v>24</v>
      </c>
      <c r="N8189" t="s">
        <v>10594</v>
      </c>
      <c r="O8189" t="s">
        <v>8765</v>
      </c>
      <c r="P8189" t="s">
        <v>20</v>
      </c>
      <c r="Q8189" t="s">
        <v>8776</v>
      </c>
    </row>
    <row r="8190" spans="1:17" x14ac:dyDescent="0.25">
      <c r="A8190" t="s">
        <v>14178</v>
      </c>
      <c r="B8190" t="s">
        <v>32</v>
      </c>
      <c r="C8190">
        <v>1</v>
      </c>
      <c r="D8190" t="s">
        <v>18</v>
      </c>
      <c r="E8190" t="s">
        <v>42</v>
      </c>
      <c r="F8190" s="1">
        <v>0.54166666666666663</v>
      </c>
      <c r="G8190" t="s">
        <v>9167</v>
      </c>
      <c r="H8190" t="s">
        <v>8327</v>
      </c>
      <c r="I8190">
        <v>60</v>
      </c>
      <c r="J8190">
        <v>66</v>
      </c>
      <c r="K8190" s="4">
        <v>1.11111111E+23</v>
      </c>
      <c r="L8190" t="s">
        <v>14179</v>
      </c>
      <c r="M8190" t="s">
        <v>24</v>
      </c>
      <c r="N8190" t="s">
        <v>10594</v>
      </c>
      <c r="O8190" t="s">
        <v>8765</v>
      </c>
      <c r="P8190" t="s">
        <v>20</v>
      </c>
      <c r="Q8190" t="s">
        <v>8777</v>
      </c>
    </row>
    <row r="8191" spans="1:17" x14ac:dyDescent="0.25">
      <c r="A8191" t="s">
        <v>14178</v>
      </c>
      <c r="B8191" t="s">
        <v>179</v>
      </c>
      <c r="C8191">
        <v>1</v>
      </c>
      <c r="D8191" t="s">
        <v>18</v>
      </c>
      <c r="E8191" t="s">
        <v>42</v>
      </c>
      <c r="F8191" s="1">
        <v>0.58333333333333337</v>
      </c>
      <c r="G8191" t="s">
        <v>13949</v>
      </c>
      <c r="H8191" t="s">
        <v>8327</v>
      </c>
      <c r="I8191">
        <v>60</v>
      </c>
      <c r="J8191">
        <v>31</v>
      </c>
      <c r="K8191" s="4">
        <v>1.11111111E+23</v>
      </c>
      <c r="L8191" t="s">
        <v>14179</v>
      </c>
      <c r="M8191" t="s">
        <v>24</v>
      </c>
      <c r="N8191" t="s">
        <v>10594</v>
      </c>
      <c r="O8191" t="s">
        <v>8765</v>
      </c>
      <c r="P8191" t="s">
        <v>180</v>
      </c>
      <c r="Q8191" t="s">
        <v>8778</v>
      </c>
    </row>
    <row r="8192" spans="1:17" x14ac:dyDescent="0.25">
      <c r="A8192" t="s">
        <v>14178</v>
      </c>
      <c r="B8192" t="s">
        <v>179</v>
      </c>
      <c r="C8192">
        <v>2</v>
      </c>
      <c r="D8192" t="s">
        <v>18</v>
      </c>
      <c r="E8192" t="s">
        <v>42</v>
      </c>
      <c r="F8192" s="1">
        <v>0.625</v>
      </c>
      <c r="G8192" t="s">
        <v>13949</v>
      </c>
      <c r="H8192" t="s">
        <v>8327</v>
      </c>
      <c r="I8192">
        <v>60</v>
      </c>
      <c r="J8192">
        <v>33</v>
      </c>
      <c r="K8192" s="4">
        <v>1.11111111E+23</v>
      </c>
      <c r="L8192" t="s">
        <v>14179</v>
      </c>
      <c r="M8192" t="s">
        <v>24</v>
      </c>
      <c r="N8192" t="s">
        <v>10594</v>
      </c>
      <c r="O8192" t="s">
        <v>8765</v>
      </c>
      <c r="P8192" t="s">
        <v>180</v>
      </c>
      <c r="Q8192" t="s">
        <v>8779</v>
      </c>
    </row>
    <row r="8193" spans="1:17" x14ac:dyDescent="0.25">
      <c r="A8193" t="s">
        <v>14178</v>
      </c>
      <c r="B8193" t="s">
        <v>713</v>
      </c>
      <c r="C8193">
        <v>1</v>
      </c>
      <c r="D8193" t="s">
        <v>18</v>
      </c>
      <c r="E8193" t="s">
        <v>42</v>
      </c>
      <c r="F8193" s="1">
        <v>0.58333333333333337</v>
      </c>
      <c r="G8193" t="s">
        <v>9799</v>
      </c>
      <c r="H8193" t="s">
        <v>5679</v>
      </c>
      <c r="I8193">
        <v>60</v>
      </c>
      <c r="J8193">
        <v>33</v>
      </c>
      <c r="K8193" s="4">
        <v>1.11111111E+23</v>
      </c>
      <c r="L8193" t="s">
        <v>14179</v>
      </c>
      <c r="M8193" t="s">
        <v>24</v>
      </c>
      <c r="N8193" t="s">
        <v>10594</v>
      </c>
      <c r="O8193" t="s">
        <v>8765</v>
      </c>
      <c r="P8193" t="s">
        <v>180</v>
      </c>
      <c r="Q8193" t="s">
        <v>8780</v>
      </c>
    </row>
    <row r="8194" spans="1:17" x14ac:dyDescent="0.25">
      <c r="A8194" t="s">
        <v>14178</v>
      </c>
      <c r="B8194" t="s">
        <v>713</v>
      </c>
      <c r="C8194">
        <v>2</v>
      </c>
      <c r="D8194" t="s">
        <v>18</v>
      </c>
      <c r="E8194" t="s">
        <v>42</v>
      </c>
      <c r="F8194" s="1">
        <v>0.625</v>
      </c>
      <c r="G8194" t="s">
        <v>9799</v>
      </c>
      <c r="H8194" t="s">
        <v>5679</v>
      </c>
      <c r="I8194">
        <v>60</v>
      </c>
      <c r="J8194">
        <v>32</v>
      </c>
      <c r="K8194" s="4">
        <v>1.11111111E+23</v>
      </c>
      <c r="L8194" t="s">
        <v>14179</v>
      </c>
      <c r="M8194" t="s">
        <v>24</v>
      </c>
      <c r="N8194" t="s">
        <v>10594</v>
      </c>
      <c r="O8194" t="s">
        <v>8765</v>
      </c>
      <c r="P8194" t="s">
        <v>180</v>
      </c>
      <c r="Q8194" t="s">
        <v>8781</v>
      </c>
    </row>
    <row r="8195" spans="1:17" x14ac:dyDescent="0.25">
      <c r="A8195" t="s">
        <v>14180</v>
      </c>
      <c r="B8195" t="s">
        <v>179</v>
      </c>
      <c r="C8195">
        <v>1</v>
      </c>
      <c r="D8195" t="s">
        <v>18</v>
      </c>
      <c r="E8195" t="s">
        <v>19</v>
      </c>
      <c r="F8195" s="1">
        <v>0.375</v>
      </c>
      <c r="G8195" t="s">
        <v>14121</v>
      </c>
      <c r="H8195" t="s">
        <v>8696</v>
      </c>
      <c r="I8195">
        <v>120</v>
      </c>
      <c r="J8195">
        <v>34</v>
      </c>
      <c r="K8195" s="4">
        <v>1.11111111E+23</v>
      </c>
      <c r="L8195" t="s">
        <v>14181</v>
      </c>
      <c r="M8195" t="s">
        <v>915</v>
      </c>
      <c r="N8195" t="s">
        <v>10594</v>
      </c>
      <c r="O8195" t="s">
        <v>8765</v>
      </c>
      <c r="P8195" t="s">
        <v>180</v>
      </c>
      <c r="Q8195" t="s">
        <v>8782</v>
      </c>
    </row>
    <row r="8196" spans="1:17" x14ac:dyDescent="0.25">
      <c r="A8196" t="s">
        <v>14180</v>
      </c>
      <c r="B8196" t="s">
        <v>179</v>
      </c>
      <c r="C8196">
        <v>2</v>
      </c>
      <c r="D8196" t="s">
        <v>18</v>
      </c>
      <c r="E8196" t="s">
        <v>19</v>
      </c>
      <c r="F8196" s="1">
        <v>0.375</v>
      </c>
      <c r="G8196" t="s">
        <v>10685</v>
      </c>
      <c r="H8196" t="s">
        <v>8692</v>
      </c>
      <c r="I8196">
        <v>120</v>
      </c>
      <c r="J8196">
        <v>33</v>
      </c>
      <c r="K8196" s="4">
        <v>1.11111111E+23</v>
      </c>
      <c r="L8196" t="s">
        <v>14181</v>
      </c>
      <c r="M8196" t="s">
        <v>915</v>
      </c>
      <c r="N8196" t="s">
        <v>10594</v>
      </c>
      <c r="O8196" t="s">
        <v>8765</v>
      </c>
      <c r="P8196" t="s">
        <v>180</v>
      </c>
      <c r="Q8196" t="s">
        <v>8783</v>
      </c>
    </row>
    <row r="8197" spans="1:17" x14ac:dyDescent="0.25">
      <c r="A8197" t="s">
        <v>14180</v>
      </c>
      <c r="B8197" t="s">
        <v>713</v>
      </c>
      <c r="C8197">
        <v>1</v>
      </c>
      <c r="D8197" t="s">
        <v>18</v>
      </c>
      <c r="E8197" t="s">
        <v>19</v>
      </c>
      <c r="F8197" s="1">
        <v>0.625</v>
      </c>
      <c r="G8197" t="s">
        <v>14121</v>
      </c>
      <c r="H8197" t="s">
        <v>8696</v>
      </c>
      <c r="I8197">
        <v>120</v>
      </c>
      <c r="J8197">
        <v>33</v>
      </c>
      <c r="K8197" s="4">
        <v>1.11111111E+23</v>
      </c>
      <c r="L8197" t="s">
        <v>14181</v>
      </c>
      <c r="M8197" t="s">
        <v>915</v>
      </c>
      <c r="N8197" t="s">
        <v>10594</v>
      </c>
      <c r="O8197" t="s">
        <v>8765</v>
      </c>
      <c r="P8197" t="s">
        <v>180</v>
      </c>
      <c r="Q8197" t="s">
        <v>8784</v>
      </c>
    </row>
    <row r="8198" spans="1:17" x14ac:dyDescent="0.25">
      <c r="A8198" t="s">
        <v>14180</v>
      </c>
      <c r="B8198" t="s">
        <v>713</v>
      </c>
      <c r="C8198">
        <v>2</v>
      </c>
      <c r="D8198" t="s">
        <v>18</v>
      </c>
      <c r="E8198" t="s">
        <v>19</v>
      </c>
      <c r="F8198" s="1">
        <v>0.625</v>
      </c>
      <c r="G8198" t="s">
        <v>10685</v>
      </c>
      <c r="H8198" t="s">
        <v>8692</v>
      </c>
      <c r="I8198">
        <v>120</v>
      </c>
      <c r="J8198">
        <v>34</v>
      </c>
      <c r="K8198" s="4">
        <v>1.11111111E+23</v>
      </c>
      <c r="L8198" t="s">
        <v>14181</v>
      </c>
      <c r="M8198" t="s">
        <v>915</v>
      </c>
      <c r="N8198" t="s">
        <v>10594</v>
      </c>
      <c r="O8198" t="s">
        <v>8765</v>
      </c>
      <c r="P8198" t="s">
        <v>180</v>
      </c>
      <c r="Q8198" t="s">
        <v>8785</v>
      </c>
    </row>
    <row r="8199" spans="1:17" x14ac:dyDescent="0.25">
      <c r="A8199" t="s">
        <v>14180</v>
      </c>
      <c r="B8199" t="s">
        <v>946</v>
      </c>
      <c r="C8199">
        <v>1</v>
      </c>
      <c r="D8199" t="s">
        <v>18</v>
      </c>
      <c r="E8199" t="s">
        <v>19</v>
      </c>
      <c r="F8199" s="1">
        <v>0.54166666666666663</v>
      </c>
      <c r="G8199" t="s">
        <v>10622</v>
      </c>
      <c r="H8199" t="s">
        <v>268</v>
      </c>
      <c r="I8199">
        <v>120</v>
      </c>
      <c r="J8199">
        <v>66</v>
      </c>
      <c r="K8199" s="4">
        <v>1.11111111E+23</v>
      </c>
      <c r="L8199" t="s">
        <v>14181</v>
      </c>
      <c r="M8199" t="s">
        <v>915</v>
      </c>
      <c r="N8199" t="s">
        <v>10594</v>
      </c>
      <c r="O8199" t="s">
        <v>8765</v>
      </c>
      <c r="P8199" t="s">
        <v>180</v>
      </c>
      <c r="Q8199" t="s">
        <v>8786</v>
      </c>
    </row>
    <row r="8200" spans="1:17" x14ac:dyDescent="0.25">
      <c r="A8200" t="s">
        <v>14180</v>
      </c>
      <c r="B8200" t="s">
        <v>948</v>
      </c>
      <c r="C8200">
        <v>1</v>
      </c>
      <c r="D8200" t="s">
        <v>18</v>
      </c>
      <c r="E8200" t="s">
        <v>19</v>
      </c>
      <c r="F8200" s="1">
        <v>0.45833333333333331</v>
      </c>
      <c r="G8200" t="s">
        <v>10646</v>
      </c>
      <c r="H8200" t="s">
        <v>268</v>
      </c>
      <c r="I8200">
        <v>120</v>
      </c>
      <c r="J8200">
        <v>67</v>
      </c>
      <c r="K8200" s="4">
        <v>1.11111111E+23</v>
      </c>
      <c r="L8200" t="s">
        <v>14181</v>
      </c>
      <c r="M8200" t="s">
        <v>915</v>
      </c>
      <c r="N8200" t="s">
        <v>10594</v>
      </c>
      <c r="O8200" t="s">
        <v>8765</v>
      </c>
      <c r="P8200" t="s">
        <v>180</v>
      </c>
      <c r="Q8200" t="s">
        <v>8787</v>
      </c>
    </row>
    <row r="8201" spans="1:17" x14ac:dyDescent="0.25">
      <c r="A8201" t="s">
        <v>14182</v>
      </c>
      <c r="B8201" t="s">
        <v>44</v>
      </c>
      <c r="C8201">
        <v>1</v>
      </c>
      <c r="D8201" t="s">
        <v>18</v>
      </c>
      <c r="E8201" t="s">
        <v>19</v>
      </c>
      <c r="F8201" s="1">
        <v>0.58333333333333337</v>
      </c>
      <c r="G8201" t="s">
        <v>9838</v>
      </c>
      <c r="H8201" t="s">
        <v>14183</v>
      </c>
      <c r="I8201">
        <v>120</v>
      </c>
      <c r="J8201">
        <v>2</v>
      </c>
      <c r="K8201" s="4">
        <v>1.1111000000000099E+25</v>
      </c>
      <c r="L8201" t="s">
        <v>14184</v>
      </c>
      <c r="M8201" t="s">
        <v>915</v>
      </c>
      <c r="N8201" t="s">
        <v>10594</v>
      </c>
      <c r="O8201" t="s">
        <v>8789</v>
      </c>
      <c r="P8201" t="s">
        <v>45</v>
      </c>
      <c r="Q8201" t="s">
        <v>8790</v>
      </c>
    </row>
    <row r="8202" spans="1:17" x14ac:dyDescent="0.25">
      <c r="A8202" t="s">
        <v>14182</v>
      </c>
      <c r="B8202" t="s">
        <v>179</v>
      </c>
      <c r="C8202">
        <v>1</v>
      </c>
      <c r="D8202" t="s">
        <v>18</v>
      </c>
      <c r="E8202" t="s">
        <v>33</v>
      </c>
      <c r="F8202" s="1">
        <v>0.625</v>
      </c>
      <c r="G8202" t="s">
        <v>10379</v>
      </c>
      <c r="H8202" t="s">
        <v>8788</v>
      </c>
      <c r="I8202">
        <v>180</v>
      </c>
      <c r="J8202">
        <v>2</v>
      </c>
      <c r="K8202" s="4">
        <v>1.1111000000000099E+25</v>
      </c>
      <c r="L8202" t="s">
        <v>14185</v>
      </c>
      <c r="M8202" t="s">
        <v>915</v>
      </c>
      <c r="N8202" t="s">
        <v>10594</v>
      </c>
      <c r="O8202" t="s">
        <v>8789</v>
      </c>
      <c r="P8202" t="s">
        <v>180</v>
      </c>
      <c r="Q8202" t="s">
        <v>8791</v>
      </c>
    </row>
    <row r="8203" spans="1:17" x14ac:dyDescent="0.25">
      <c r="A8203" t="s">
        <v>14186</v>
      </c>
      <c r="B8203" t="s">
        <v>44</v>
      </c>
      <c r="C8203">
        <v>1</v>
      </c>
      <c r="D8203" t="s">
        <v>18</v>
      </c>
      <c r="E8203" t="s">
        <v>37</v>
      </c>
      <c r="F8203" s="1">
        <v>0.5</v>
      </c>
      <c r="G8203" t="s">
        <v>14187</v>
      </c>
      <c r="H8203" t="s">
        <v>14188</v>
      </c>
      <c r="I8203">
        <v>120</v>
      </c>
      <c r="J8203">
        <v>4</v>
      </c>
      <c r="K8203" s="4">
        <v>1.11110000000001E+46</v>
      </c>
      <c r="L8203" t="s">
        <v>14189</v>
      </c>
      <c r="M8203" t="s">
        <v>915</v>
      </c>
      <c r="N8203" t="s">
        <v>10594</v>
      </c>
      <c r="O8203" t="s">
        <v>8793</v>
      </c>
      <c r="P8203" t="s">
        <v>45</v>
      </c>
      <c r="Q8203" t="s">
        <v>8794</v>
      </c>
    </row>
    <row r="8204" spans="1:17" x14ac:dyDescent="0.25">
      <c r="A8204" t="s">
        <v>14186</v>
      </c>
      <c r="B8204" t="s">
        <v>179</v>
      </c>
      <c r="C8204">
        <v>1</v>
      </c>
      <c r="D8204" t="s">
        <v>18</v>
      </c>
      <c r="E8204" t="s">
        <v>33</v>
      </c>
      <c r="F8204" s="1">
        <v>0.41666666666666669</v>
      </c>
      <c r="G8204" t="s">
        <v>10669</v>
      </c>
      <c r="H8204" t="s">
        <v>8792</v>
      </c>
      <c r="I8204">
        <v>180</v>
      </c>
      <c r="J8204">
        <v>4</v>
      </c>
      <c r="K8204" s="4">
        <v>1.11110000000001E+46</v>
      </c>
      <c r="L8204" t="s">
        <v>14190</v>
      </c>
      <c r="M8204" t="s">
        <v>915</v>
      </c>
      <c r="N8204" t="s">
        <v>10594</v>
      </c>
      <c r="O8204" t="s">
        <v>8793</v>
      </c>
      <c r="P8204" t="s">
        <v>180</v>
      </c>
      <c r="Q8204" t="s">
        <v>8795</v>
      </c>
    </row>
    <row r="8205" spans="1:17" x14ac:dyDescent="0.25">
      <c r="A8205" t="s">
        <v>14191</v>
      </c>
      <c r="B8205" t="s">
        <v>44</v>
      </c>
      <c r="C8205">
        <v>1</v>
      </c>
      <c r="D8205" t="s">
        <v>18</v>
      </c>
      <c r="E8205" t="s">
        <v>19</v>
      </c>
      <c r="F8205" s="1">
        <v>0.58333333333333337</v>
      </c>
      <c r="G8205" t="s">
        <v>10609</v>
      </c>
      <c r="H8205" t="s">
        <v>5464</v>
      </c>
      <c r="I8205">
        <v>120</v>
      </c>
      <c r="J8205">
        <v>3</v>
      </c>
      <c r="K8205" s="4">
        <v>1.1111000000000099E+25</v>
      </c>
      <c r="L8205" t="s">
        <v>14192</v>
      </c>
      <c r="M8205" t="s">
        <v>915</v>
      </c>
      <c r="N8205" t="s">
        <v>10594</v>
      </c>
      <c r="O8205" t="s">
        <v>8789</v>
      </c>
      <c r="P8205" t="s">
        <v>45</v>
      </c>
      <c r="Q8205" t="s">
        <v>8796</v>
      </c>
    </row>
    <row r="8206" spans="1:17" x14ac:dyDescent="0.25">
      <c r="A8206" t="s">
        <v>14191</v>
      </c>
      <c r="B8206" t="s">
        <v>179</v>
      </c>
      <c r="C8206">
        <v>1</v>
      </c>
      <c r="D8206" t="s">
        <v>18</v>
      </c>
      <c r="E8206" t="s">
        <v>33</v>
      </c>
      <c r="F8206" s="1">
        <v>0.58333333333333337</v>
      </c>
      <c r="G8206" t="s">
        <v>9831</v>
      </c>
      <c r="H8206" t="s">
        <v>5464</v>
      </c>
      <c r="I8206">
        <v>180</v>
      </c>
      <c r="J8206">
        <v>3</v>
      </c>
      <c r="K8206" s="4">
        <v>1.1111000000000099E+25</v>
      </c>
      <c r="L8206" t="s">
        <v>14193</v>
      </c>
      <c r="M8206" t="s">
        <v>915</v>
      </c>
      <c r="N8206" t="s">
        <v>10594</v>
      </c>
      <c r="O8206" t="s">
        <v>8789</v>
      </c>
      <c r="P8206" t="s">
        <v>180</v>
      </c>
      <c r="Q8206" t="s">
        <v>8797</v>
      </c>
    </row>
    <row r="8207" spans="1:17" x14ac:dyDescent="0.25">
      <c r="A8207" t="s">
        <v>14194</v>
      </c>
      <c r="B8207" t="s">
        <v>44</v>
      </c>
      <c r="C8207">
        <v>1</v>
      </c>
      <c r="D8207" t="s">
        <v>18</v>
      </c>
      <c r="E8207" t="s">
        <v>37</v>
      </c>
      <c r="F8207" s="1">
        <v>0.5</v>
      </c>
      <c r="G8207" t="s">
        <v>14187</v>
      </c>
      <c r="H8207" t="s">
        <v>14188</v>
      </c>
      <c r="I8207">
        <v>120</v>
      </c>
      <c r="J8207">
        <v>3</v>
      </c>
      <c r="K8207" s="4">
        <v>1.11110000000001E+46</v>
      </c>
      <c r="L8207" t="s">
        <v>14189</v>
      </c>
      <c r="M8207" t="s">
        <v>915</v>
      </c>
      <c r="N8207" t="s">
        <v>10594</v>
      </c>
      <c r="O8207" t="s">
        <v>8793</v>
      </c>
      <c r="P8207" t="s">
        <v>45</v>
      </c>
      <c r="Q8207" t="s">
        <v>8798</v>
      </c>
    </row>
    <row r="8208" spans="1:17" x14ac:dyDescent="0.25">
      <c r="A8208" t="s">
        <v>14194</v>
      </c>
      <c r="B8208" t="s">
        <v>179</v>
      </c>
      <c r="C8208">
        <v>1</v>
      </c>
      <c r="D8208" t="s">
        <v>18</v>
      </c>
      <c r="E8208" t="s">
        <v>33</v>
      </c>
      <c r="F8208" s="1">
        <v>0.375</v>
      </c>
      <c r="G8208" t="s">
        <v>9822</v>
      </c>
      <c r="H8208" t="s">
        <v>2061</v>
      </c>
      <c r="I8208">
        <v>180</v>
      </c>
      <c r="J8208">
        <v>3</v>
      </c>
      <c r="K8208" s="4">
        <v>1.11110000000001E+46</v>
      </c>
      <c r="L8208" t="s">
        <v>14195</v>
      </c>
      <c r="M8208" t="s">
        <v>915</v>
      </c>
      <c r="N8208" t="s">
        <v>10594</v>
      </c>
      <c r="O8208" t="s">
        <v>8793</v>
      </c>
      <c r="P8208" t="s">
        <v>180</v>
      </c>
      <c r="Q8208" t="s">
        <v>8799</v>
      </c>
    </row>
    <row r="8209" spans="1:17" x14ac:dyDescent="0.25">
      <c r="A8209" t="s">
        <v>14196</v>
      </c>
      <c r="B8209" t="s">
        <v>44</v>
      </c>
      <c r="C8209">
        <v>1</v>
      </c>
      <c r="D8209" t="s">
        <v>18</v>
      </c>
      <c r="E8209" t="s">
        <v>19</v>
      </c>
      <c r="F8209" s="1">
        <v>0.58333333333333337</v>
      </c>
      <c r="G8209" t="s">
        <v>10609</v>
      </c>
      <c r="H8209" t="s">
        <v>5464</v>
      </c>
      <c r="I8209">
        <v>120</v>
      </c>
      <c r="J8209">
        <v>1</v>
      </c>
      <c r="K8209" s="4">
        <v>1.1111000000000099E+25</v>
      </c>
      <c r="L8209" t="s">
        <v>14192</v>
      </c>
      <c r="M8209" t="s">
        <v>915</v>
      </c>
      <c r="N8209" t="s">
        <v>10594</v>
      </c>
      <c r="O8209" t="s">
        <v>8789</v>
      </c>
      <c r="P8209" t="s">
        <v>45</v>
      </c>
      <c r="Q8209" t="s">
        <v>8800</v>
      </c>
    </row>
    <row r="8210" spans="1:17" x14ac:dyDescent="0.25">
      <c r="A8210" t="s">
        <v>14196</v>
      </c>
      <c r="B8210" t="s">
        <v>179</v>
      </c>
      <c r="C8210">
        <v>1</v>
      </c>
      <c r="D8210" t="s">
        <v>18</v>
      </c>
      <c r="E8210" t="s">
        <v>29</v>
      </c>
      <c r="F8210" s="1">
        <v>0.58333333333333337</v>
      </c>
      <c r="G8210" t="s">
        <v>11389</v>
      </c>
      <c r="H8210" t="s">
        <v>5464</v>
      </c>
      <c r="I8210">
        <v>180</v>
      </c>
      <c r="J8210">
        <v>1</v>
      </c>
      <c r="K8210" s="4">
        <v>1.1111000000000099E+25</v>
      </c>
      <c r="L8210" t="s">
        <v>14197</v>
      </c>
      <c r="M8210" t="s">
        <v>915</v>
      </c>
      <c r="N8210" t="s">
        <v>10594</v>
      </c>
      <c r="O8210" t="s">
        <v>8789</v>
      </c>
      <c r="P8210" t="s">
        <v>180</v>
      </c>
      <c r="Q8210" t="s">
        <v>8801</v>
      </c>
    </row>
    <row r="8211" spans="1:17" x14ac:dyDescent="0.25">
      <c r="A8211" t="s">
        <v>14198</v>
      </c>
      <c r="B8211" t="s">
        <v>44</v>
      </c>
      <c r="C8211">
        <v>1</v>
      </c>
      <c r="D8211" t="s">
        <v>18</v>
      </c>
      <c r="E8211" t="s">
        <v>19</v>
      </c>
      <c r="F8211" s="1">
        <v>0.58333333333333337</v>
      </c>
      <c r="G8211" t="s">
        <v>9838</v>
      </c>
      <c r="H8211" t="s">
        <v>14199</v>
      </c>
      <c r="I8211">
        <v>120</v>
      </c>
      <c r="J8211">
        <v>4</v>
      </c>
      <c r="K8211" s="4">
        <v>1.1111000000000099E+25</v>
      </c>
      <c r="L8211" t="s">
        <v>14184</v>
      </c>
      <c r="M8211" t="s">
        <v>915</v>
      </c>
      <c r="N8211" t="s">
        <v>10594</v>
      </c>
      <c r="O8211" t="s">
        <v>8789</v>
      </c>
      <c r="P8211" t="s">
        <v>45</v>
      </c>
      <c r="Q8211" t="s">
        <v>8802</v>
      </c>
    </row>
    <row r="8212" spans="1:17" x14ac:dyDescent="0.25">
      <c r="A8212" t="s">
        <v>14198</v>
      </c>
      <c r="B8212" t="s">
        <v>179</v>
      </c>
      <c r="C8212">
        <v>1</v>
      </c>
      <c r="D8212" t="s">
        <v>18</v>
      </c>
      <c r="E8212" t="s">
        <v>42</v>
      </c>
      <c r="F8212" s="1">
        <v>0.54166666666666663</v>
      </c>
      <c r="G8212" t="s">
        <v>9838</v>
      </c>
      <c r="H8212" t="s">
        <v>2110</v>
      </c>
      <c r="I8212">
        <v>180</v>
      </c>
      <c r="J8212">
        <v>4</v>
      </c>
      <c r="K8212" s="4">
        <v>1.1111000000000099E+25</v>
      </c>
      <c r="L8212" t="s">
        <v>14200</v>
      </c>
      <c r="M8212" t="s">
        <v>915</v>
      </c>
      <c r="N8212" t="s">
        <v>10594</v>
      </c>
      <c r="O8212" t="s">
        <v>8789</v>
      </c>
      <c r="P8212" t="s">
        <v>180</v>
      </c>
      <c r="Q8212" t="s">
        <v>8803</v>
      </c>
    </row>
    <row r="8213" spans="1:17" x14ac:dyDescent="0.25">
      <c r="A8213" t="s">
        <v>14201</v>
      </c>
      <c r="B8213" t="s">
        <v>44</v>
      </c>
      <c r="C8213">
        <v>1</v>
      </c>
      <c r="D8213" t="s">
        <v>18</v>
      </c>
      <c r="E8213" t="s">
        <v>19</v>
      </c>
      <c r="F8213" s="1">
        <v>0.58333333333333337</v>
      </c>
      <c r="G8213" t="s">
        <v>9838</v>
      </c>
      <c r="H8213" t="s">
        <v>14199</v>
      </c>
      <c r="I8213">
        <v>120</v>
      </c>
      <c r="J8213">
        <v>12</v>
      </c>
      <c r="K8213" s="4">
        <v>1.1111000000000099E+25</v>
      </c>
      <c r="L8213" t="s">
        <v>14184</v>
      </c>
      <c r="M8213" t="s">
        <v>915</v>
      </c>
      <c r="N8213" t="s">
        <v>10594</v>
      </c>
      <c r="O8213" t="s">
        <v>8789</v>
      </c>
      <c r="P8213" t="s">
        <v>45</v>
      </c>
      <c r="Q8213" t="s">
        <v>8804</v>
      </c>
    </row>
    <row r="8214" spans="1:17" x14ac:dyDescent="0.25">
      <c r="A8214" t="s">
        <v>14201</v>
      </c>
      <c r="B8214" t="s">
        <v>179</v>
      </c>
      <c r="C8214">
        <v>1</v>
      </c>
      <c r="D8214" t="s">
        <v>18</v>
      </c>
      <c r="E8214" t="s">
        <v>37</v>
      </c>
      <c r="F8214" s="1">
        <v>0.375</v>
      </c>
      <c r="G8214" t="s">
        <v>10609</v>
      </c>
      <c r="H8214" t="s">
        <v>2091</v>
      </c>
      <c r="I8214">
        <v>180</v>
      </c>
      <c r="J8214">
        <v>12</v>
      </c>
      <c r="K8214" s="4">
        <v>1.1111000000000099E+25</v>
      </c>
      <c r="L8214" t="s">
        <v>14202</v>
      </c>
      <c r="M8214" t="s">
        <v>915</v>
      </c>
      <c r="N8214" t="s">
        <v>10594</v>
      </c>
      <c r="O8214" t="s">
        <v>8789</v>
      </c>
      <c r="P8214" t="s">
        <v>180</v>
      </c>
      <c r="Q8214" t="s">
        <v>8805</v>
      </c>
    </row>
    <row r="8215" spans="1:17" x14ac:dyDescent="0.25">
      <c r="A8215" t="s">
        <v>14203</v>
      </c>
      <c r="B8215" t="s">
        <v>44</v>
      </c>
      <c r="C8215">
        <v>1</v>
      </c>
      <c r="D8215" t="s">
        <v>18</v>
      </c>
      <c r="E8215" t="s">
        <v>19</v>
      </c>
      <c r="F8215" s="1">
        <v>0.58333333333333337</v>
      </c>
      <c r="G8215" t="s">
        <v>9838</v>
      </c>
      <c r="H8215" t="s">
        <v>14199</v>
      </c>
      <c r="I8215">
        <v>120</v>
      </c>
      <c r="J8215">
        <v>3</v>
      </c>
      <c r="K8215" s="4">
        <v>1.1111000000000099E+25</v>
      </c>
      <c r="L8215" t="s">
        <v>14184</v>
      </c>
      <c r="M8215" t="s">
        <v>915</v>
      </c>
      <c r="N8215" t="s">
        <v>10594</v>
      </c>
      <c r="O8215" t="s">
        <v>8789</v>
      </c>
      <c r="P8215" t="s">
        <v>45</v>
      </c>
      <c r="Q8215" t="s">
        <v>8806</v>
      </c>
    </row>
    <row r="8216" spans="1:17" x14ac:dyDescent="0.25">
      <c r="A8216" t="s">
        <v>14203</v>
      </c>
      <c r="B8216" t="s">
        <v>179</v>
      </c>
      <c r="C8216">
        <v>1</v>
      </c>
      <c r="D8216" t="s">
        <v>18</v>
      </c>
      <c r="E8216" t="s">
        <v>33</v>
      </c>
      <c r="F8216" s="1">
        <v>0.33333333333333331</v>
      </c>
      <c r="G8216" t="s">
        <v>10633</v>
      </c>
      <c r="H8216" t="s">
        <v>2091</v>
      </c>
      <c r="I8216">
        <v>180</v>
      </c>
      <c r="J8216">
        <v>3</v>
      </c>
      <c r="K8216" s="4">
        <v>1.1111000000000099E+25</v>
      </c>
      <c r="L8216" t="s">
        <v>14204</v>
      </c>
      <c r="M8216" t="s">
        <v>915</v>
      </c>
      <c r="N8216" t="s">
        <v>10594</v>
      </c>
      <c r="O8216" t="s">
        <v>8789</v>
      </c>
      <c r="P8216" t="s">
        <v>180</v>
      </c>
      <c r="Q8216" t="s">
        <v>8807</v>
      </c>
    </row>
    <row r="8217" spans="1:17" x14ac:dyDescent="0.25">
      <c r="A8217" t="s">
        <v>14205</v>
      </c>
      <c r="B8217" t="s">
        <v>17</v>
      </c>
      <c r="C8217">
        <v>1</v>
      </c>
      <c r="D8217" t="s">
        <v>18</v>
      </c>
      <c r="E8217" t="s">
        <v>19</v>
      </c>
      <c r="F8217" s="1">
        <v>0.58333333333333337</v>
      </c>
      <c r="G8217" t="s">
        <v>10381</v>
      </c>
      <c r="H8217" t="s">
        <v>14206</v>
      </c>
      <c r="I8217">
        <v>120</v>
      </c>
      <c r="J8217">
        <v>24</v>
      </c>
      <c r="K8217" s="4">
        <v>1.11110000000001E+46</v>
      </c>
      <c r="L8217" t="s">
        <v>14207</v>
      </c>
      <c r="M8217" t="s">
        <v>915</v>
      </c>
      <c r="N8217" t="s">
        <v>10594</v>
      </c>
      <c r="O8217" t="s">
        <v>8793</v>
      </c>
      <c r="P8217" t="s">
        <v>20</v>
      </c>
      <c r="Q8217" t="s">
        <v>8808</v>
      </c>
    </row>
    <row r="8218" spans="1:17" x14ac:dyDescent="0.25">
      <c r="A8218" t="s">
        <v>14205</v>
      </c>
      <c r="B8218" t="s">
        <v>179</v>
      </c>
      <c r="C8218">
        <v>1</v>
      </c>
      <c r="D8218" t="s">
        <v>18</v>
      </c>
      <c r="E8218" t="s">
        <v>33</v>
      </c>
      <c r="F8218" s="1">
        <v>0.375</v>
      </c>
      <c r="G8218" t="s">
        <v>9838</v>
      </c>
      <c r="H8218" t="s">
        <v>14208</v>
      </c>
      <c r="I8218">
        <v>180</v>
      </c>
      <c r="J8218">
        <v>27</v>
      </c>
      <c r="K8218" s="4">
        <v>1.11110000000001E+46</v>
      </c>
      <c r="L8218" t="s">
        <v>14207</v>
      </c>
      <c r="M8218" t="s">
        <v>915</v>
      </c>
      <c r="N8218" t="s">
        <v>10594</v>
      </c>
      <c r="O8218" t="s">
        <v>8793</v>
      </c>
      <c r="P8218" t="s">
        <v>180</v>
      </c>
      <c r="Q8218" t="s">
        <v>8809</v>
      </c>
    </row>
    <row r="8219" spans="1:17" x14ac:dyDescent="0.25">
      <c r="A8219" t="s">
        <v>14209</v>
      </c>
      <c r="B8219" t="s">
        <v>44</v>
      </c>
      <c r="C8219">
        <v>1</v>
      </c>
      <c r="D8219" t="s">
        <v>18</v>
      </c>
      <c r="E8219" t="s">
        <v>42</v>
      </c>
      <c r="F8219" s="1">
        <v>0.5</v>
      </c>
      <c r="G8219" t="s">
        <v>10633</v>
      </c>
      <c r="H8219" t="s">
        <v>14210</v>
      </c>
      <c r="I8219">
        <v>120</v>
      </c>
      <c r="J8219">
        <v>10</v>
      </c>
      <c r="K8219" s="4">
        <v>1.11110000000001E+46</v>
      </c>
      <c r="L8219" t="s">
        <v>14211</v>
      </c>
      <c r="M8219" t="s">
        <v>915</v>
      </c>
      <c r="N8219" t="s">
        <v>10594</v>
      </c>
      <c r="O8219" t="s">
        <v>8793</v>
      </c>
      <c r="P8219" t="s">
        <v>45</v>
      </c>
      <c r="Q8219" t="s">
        <v>8812</v>
      </c>
    </row>
    <row r="8220" spans="1:17" x14ac:dyDescent="0.25">
      <c r="A8220" t="s">
        <v>14209</v>
      </c>
      <c r="B8220" t="s">
        <v>179</v>
      </c>
      <c r="C8220">
        <v>1</v>
      </c>
      <c r="D8220" t="s">
        <v>18</v>
      </c>
      <c r="E8220" t="s">
        <v>37</v>
      </c>
      <c r="F8220" s="1">
        <v>0.375</v>
      </c>
      <c r="G8220" t="s">
        <v>11365</v>
      </c>
      <c r="H8220" t="s">
        <v>8810</v>
      </c>
      <c r="I8220">
        <v>180</v>
      </c>
      <c r="J8220">
        <v>10</v>
      </c>
      <c r="K8220" s="4">
        <v>1.11110000000001E+46</v>
      </c>
      <c r="L8220" t="s">
        <v>14212</v>
      </c>
      <c r="M8220" t="s">
        <v>915</v>
      </c>
      <c r="N8220" t="s">
        <v>10594</v>
      </c>
      <c r="O8220" t="s">
        <v>8793</v>
      </c>
      <c r="P8220" t="s">
        <v>180</v>
      </c>
      <c r="Q8220" t="s">
        <v>8813</v>
      </c>
    </row>
    <row r="8221" spans="1:17" x14ac:dyDescent="0.25">
      <c r="A8221" t="s">
        <v>14213</v>
      </c>
      <c r="B8221" t="s">
        <v>179</v>
      </c>
      <c r="C8221">
        <v>1</v>
      </c>
      <c r="D8221" t="s">
        <v>18</v>
      </c>
      <c r="E8221" t="s">
        <v>37</v>
      </c>
      <c r="F8221" s="1">
        <v>0.375</v>
      </c>
      <c r="G8221" t="s">
        <v>10685</v>
      </c>
      <c r="H8221" t="s">
        <v>8810</v>
      </c>
      <c r="I8221">
        <v>180</v>
      </c>
      <c r="J8221">
        <v>9</v>
      </c>
      <c r="K8221" s="4">
        <v>1.1111000000000099E+25</v>
      </c>
      <c r="L8221" t="s">
        <v>14214</v>
      </c>
      <c r="M8221" t="s">
        <v>915</v>
      </c>
      <c r="N8221" t="s">
        <v>10594</v>
      </c>
      <c r="O8221" t="s">
        <v>8789</v>
      </c>
      <c r="P8221" t="s">
        <v>180</v>
      </c>
      <c r="Q8221" t="s">
        <v>8814</v>
      </c>
    </row>
    <row r="8222" spans="1:17" x14ac:dyDescent="0.25">
      <c r="A8222" t="s">
        <v>14215</v>
      </c>
      <c r="B8222" t="s">
        <v>44</v>
      </c>
      <c r="C8222">
        <v>1</v>
      </c>
      <c r="D8222" t="s">
        <v>18</v>
      </c>
      <c r="E8222" t="s">
        <v>19</v>
      </c>
      <c r="F8222" s="1">
        <v>0.5</v>
      </c>
      <c r="G8222" t="s">
        <v>9831</v>
      </c>
      <c r="H8222" t="s">
        <v>2132</v>
      </c>
      <c r="I8222">
        <v>120</v>
      </c>
      <c r="J8222">
        <v>18</v>
      </c>
      <c r="K8222" s="4">
        <v>1.11110000000001E+46</v>
      </c>
      <c r="L8222" t="s">
        <v>14216</v>
      </c>
      <c r="M8222" t="s">
        <v>915</v>
      </c>
      <c r="N8222" t="s">
        <v>10594</v>
      </c>
      <c r="O8222" t="s">
        <v>8793</v>
      </c>
      <c r="P8222" t="s">
        <v>45</v>
      </c>
      <c r="Q8222" t="s">
        <v>8815</v>
      </c>
    </row>
    <row r="8223" spans="1:17" x14ac:dyDescent="0.25">
      <c r="A8223" t="s">
        <v>14215</v>
      </c>
      <c r="B8223" t="s">
        <v>179</v>
      </c>
      <c r="C8223">
        <v>1</v>
      </c>
      <c r="D8223" t="s">
        <v>18</v>
      </c>
      <c r="E8223" t="s">
        <v>42</v>
      </c>
      <c r="F8223" s="1">
        <v>0.54166666666666663</v>
      </c>
      <c r="G8223" t="s">
        <v>14217</v>
      </c>
      <c r="H8223" t="s">
        <v>2132</v>
      </c>
      <c r="I8223">
        <v>180</v>
      </c>
      <c r="J8223">
        <v>18</v>
      </c>
      <c r="K8223" s="4">
        <v>1.11110000000001E+46</v>
      </c>
      <c r="L8223" t="s">
        <v>14216</v>
      </c>
      <c r="M8223" t="s">
        <v>915</v>
      </c>
      <c r="N8223" t="s">
        <v>10594</v>
      </c>
      <c r="O8223" t="s">
        <v>8793</v>
      </c>
      <c r="P8223" t="s">
        <v>180</v>
      </c>
      <c r="Q8223" t="s">
        <v>8816</v>
      </c>
    </row>
    <row r="8224" spans="1:17" x14ac:dyDescent="0.25">
      <c r="A8224" t="s">
        <v>14218</v>
      </c>
      <c r="B8224" t="s">
        <v>44</v>
      </c>
      <c r="C8224">
        <v>1</v>
      </c>
      <c r="D8224" t="s">
        <v>18</v>
      </c>
      <c r="E8224" t="s">
        <v>29</v>
      </c>
      <c r="F8224" s="1">
        <v>0.41666666666666669</v>
      </c>
      <c r="G8224" t="s">
        <v>10633</v>
      </c>
      <c r="H8224" t="s">
        <v>2143</v>
      </c>
      <c r="I8224">
        <v>120</v>
      </c>
      <c r="J8224">
        <v>15</v>
      </c>
      <c r="K8224" s="4">
        <v>1.1111000000000099E+25</v>
      </c>
      <c r="L8224" t="s">
        <v>14219</v>
      </c>
      <c r="M8224" t="s">
        <v>915</v>
      </c>
      <c r="N8224" t="s">
        <v>10594</v>
      </c>
      <c r="O8224" t="s">
        <v>8789</v>
      </c>
      <c r="P8224" t="s">
        <v>45</v>
      </c>
      <c r="Q8224" t="s">
        <v>8817</v>
      </c>
    </row>
    <row r="8225" spans="1:17" x14ac:dyDescent="0.25">
      <c r="A8225" t="s">
        <v>14218</v>
      </c>
      <c r="B8225" t="s">
        <v>179</v>
      </c>
      <c r="C8225">
        <v>1</v>
      </c>
      <c r="D8225" t="s">
        <v>18</v>
      </c>
      <c r="E8225" t="s">
        <v>37</v>
      </c>
      <c r="F8225" s="1">
        <v>0.54166666666666663</v>
      </c>
      <c r="G8225" t="s">
        <v>10379</v>
      </c>
      <c r="H8225" t="s">
        <v>2143</v>
      </c>
      <c r="I8225">
        <v>180</v>
      </c>
      <c r="J8225">
        <v>15</v>
      </c>
      <c r="K8225" s="4">
        <v>1.1111000000000099E+25</v>
      </c>
      <c r="L8225" t="s">
        <v>14219</v>
      </c>
      <c r="M8225" t="s">
        <v>915</v>
      </c>
      <c r="N8225" t="s">
        <v>10594</v>
      </c>
      <c r="O8225" t="s">
        <v>8789</v>
      </c>
      <c r="P8225" t="s">
        <v>180</v>
      </c>
      <c r="Q8225" t="s">
        <v>8818</v>
      </c>
    </row>
    <row r="8226" spans="1:17" x14ac:dyDescent="0.25">
      <c r="A8226" t="s">
        <v>14220</v>
      </c>
      <c r="B8226" t="s">
        <v>17</v>
      </c>
      <c r="C8226">
        <v>1</v>
      </c>
      <c r="D8226" t="s">
        <v>18</v>
      </c>
      <c r="E8226" t="s">
        <v>37</v>
      </c>
      <c r="F8226" s="1">
        <v>0.33333333333333331</v>
      </c>
      <c r="G8226" t="s">
        <v>14221</v>
      </c>
      <c r="H8226" t="s">
        <v>14222</v>
      </c>
      <c r="I8226">
        <v>120</v>
      </c>
      <c r="J8226">
        <v>17</v>
      </c>
      <c r="K8226" s="4">
        <v>1.11110000000001E+46</v>
      </c>
      <c r="L8226" t="s">
        <v>14223</v>
      </c>
      <c r="M8226" t="s">
        <v>915</v>
      </c>
      <c r="N8226" t="s">
        <v>12374</v>
      </c>
      <c r="O8226" t="s">
        <v>8793</v>
      </c>
      <c r="P8226" t="s">
        <v>20</v>
      </c>
      <c r="Q8226" t="s">
        <v>8819</v>
      </c>
    </row>
    <row r="8227" spans="1:17" x14ac:dyDescent="0.25">
      <c r="A8227" t="s">
        <v>14220</v>
      </c>
      <c r="B8227" t="s">
        <v>179</v>
      </c>
      <c r="C8227">
        <v>1</v>
      </c>
      <c r="D8227" t="s">
        <v>18</v>
      </c>
      <c r="E8227" t="s">
        <v>33</v>
      </c>
      <c r="F8227" s="1">
        <v>0.375</v>
      </c>
      <c r="G8227" t="s">
        <v>14224</v>
      </c>
      <c r="H8227" t="s">
        <v>14225</v>
      </c>
      <c r="I8227">
        <v>180</v>
      </c>
      <c r="J8227">
        <v>17</v>
      </c>
      <c r="K8227" s="4">
        <v>1.11110000000001E+46</v>
      </c>
      <c r="L8227" t="s">
        <v>38</v>
      </c>
      <c r="M8227" t="s">
        <v>915</v>
      </c>
      <c r="N8227" t="s">
        <v>12374</v>
      </c>
      <c r="O8227" t="s">
        <v>8793</v>
      </c>
      <c r="P8227" t="s">
        <v>180</v>
      </c>
      <c r="Q8227" t="s">
        <v>8820</v>
      </c>
    </row>
    <row r="8228" spans="1:17" x14ac:dyDescent="0.25">
      <c r="A8228" t="s">
        <v>14226</v>
      </c>
      <c r="B8228" t="s">
        <v>17</v>
      </c>
      <c r="C8228">
        <v>1</v>
      </c>
      <c r="D8228" t="s">
        <v>18</v>
      </c>
      <c r="E8228" t="s">
        <v>33</v>
      </c>
      <c r="F8228" s="1">
        <v>0.33333333333333331</v>
      </c>
      <c r="G8228" t="s">
        <v>14227</v>
      </c>
      <c r="H8228" t="s">
        <v>14228</v>
      </c>
      <c r="I8228">
        <v>120</v>
      </c>
      <c r="J8228">
        <v>13</v>
      </c>
      <c r="K8228" s="4">
        <v>1.1111000000000099E+25</v>
      </c>
      <c r="L8228" t="s">
        <v>14229</v>
      </c>
      <c r="M8228" t="s">
        <v>915</v>
      </c>
      <c r="N8228" t="s">
        <v>12374</v>
      </c>
      <c r="O8228" t="s">
        <v>8789</v>
      </c>
      <c r="P8228" t="s">
        <v>20</v>
      </c>
      <c r="Q8228" t="s">
        <v>8821</v>
      </c>
    </row>
    <row r="8229" spans="1:17" x14ac:dyDescent="0.25">
      <c r="A8229" t="s">
        <v>14226</v>
      </c>
      <c r="B8229" t="s">
        <v>179</v>
      </c>
      <c r="C8229">
        <v>1</v>
      </c>
      <c r="D8229" t="s">
        <v>18</v>
      </c>
      <c r="E8229" t="s">
        <v>37</v>
      </c>
      <c r="F8229" s="1">
        <v>0.39583333333333331</v>
      </c>
      <c r="G8229" t="s">
        <v>12378</v>
      </c>
      <c r="H8229" t="s">
        <v>5682</v>
      </c>
      <c r="I8229">
        <v>180</v>
      </c>
      <c r="J8229">
        <v>13</v>
      </c>
      <c r="K8229" s="4">
        <v>1.1111000000000099E+25</v>
      </c>
      <c r="L8229" t="s">
        <v>14230</v>
      </c>
      <c r="M8229" t="s">
        <v>915</v>
      </c>
      <c r="N8229" t="s">
        <v>12374</v>
      </c>
      <c r="O8229" t="s">
        <v>8789</v>
      </c>
      <c r="P8229" t="s">
        <v>180</v>
      </c>
      <c r="Q8229" t="s">
        <v>8822</v>
      </c>
    </row>
    <row r="8230" spans="1:17" x14ac:dyDescent="0.25">
      <c r="A8230" t="s">
        <v>14231</v>
      </c>
      <c r="B8230" t="s">
        <v>17</v>
      </c>
      <c r="C8230">
        <v>1</v>
      </c>
      <c r="D8230" t="s">
        <v>18</v>
      </c>
      <c r="E8230" t="s">
        <v>19</v>
      </c>
      <c r="F8230" s="1">
        <v>0.375</v>
      </c>
      <c r="G8230" t="s">
        <v>9831</v>
      </c>
      <c r="H8230" t="s">
        <v>2042</v>
      </c>
      <c r="I8230">
        <v>120</v>
      </c>
      <c r="J8230">
        <v>24</v>
      </c>
      <c r="K8230" s="4">
        <v>1.11110000000001E+46</v>
      </c>
      <c r="L8230" t="s">
        <v>14232</v>
      </c>
      <c r="M8230" t="s">
        <v>915</v>
      </c>
      <c r="N8230" t="s">
        <v>10594</v>
      </c>
      <c r="O8230" t="s">
        <v>8793</v>
      </c>
      <c r="P8230" t="s">
        <v>20</v>
      </c>
      <c r="Q8230" t="s">
        <v>8823</v>
      </c>
    </row>
    <row r="8231" spans="1:17" x14ac:dyDescent="0.25">
      <c r="A8231" t="s">
        <v>14231</v>
      </c>
      <c r="B8231" t="s">
        <v>179</v>
      </c>
      <c r="C8231">
        <v>1</v>
      </c>
      <c r="D8231" t="s">
        <v>18</v>
      </c>
      <c r="E8231" t="s">
        <v>33</v>
      </c>
      <c r="F8231" s="1">
        <v>0.54166666666666663</v>
      </c>
      <c r="G8231" t="s">
        <v>14233</v>
      </c>
      <c r="H8231" t="s">
        <v>2042</v>
      </c>
      <c r="I8231">
        <v>60</v>
      </c>
      <c r="J8231">
        <v>24</v>
      </c>
      <c r="K8231" s="4">
        <v>1.11110000000001E+46</v>
      </c>
      <c r="L8231" t="s">
        <v>14232</v>
      </c>
      <c r="M8231" t="s">
        <v>915</v>
      </c>
      <c r="N8231" t="s">
        <v>10594</v>
      </c>
      <c r="O8231" t="s">
        <v>8793</v>
      </c>
      <c r="P8231" t="s">
        <v>180</v>
      </c>
      <c r="Q8231" t="s">
        <v>8824</v>
      </c>
    </row>
    <row r="8232" spans="1:17" x14ac:dyDescent="0.25">
      <c r="A8232" t="s">
        <v>14231</v>
      </c>
      <c r="B8232" t="s">
        <v>713</v>
      </c>
      <c r="C8232">
        <v>1</v>
      </c>
      <c r="D8232" t="s">
        <v>18</v>
      </c>
      <c r="E8232" t="s">
        <v>42</v>
      </c>
      <c r="F8232" s="1">
        <v>0.58333333333333337</v>
      </c>
      <c r="G8232" t="s">
        <v>10633</v>
      </c>
      <c r="H8232" t="s">
        <v>2042</v>
      </c>
      <c r="I8232">
        <v>120</v>
      </c>
      <c r="J8232">
        <v>24</v>
      </c>
      <c r="K8232" s="4">
        <v>1.11110000000001E+46</v>
      </c>
      <c r="L8232" t="s">
        <v>14232</v>
      </c>
      <c r="M8232" t="s">
        <v>915</v>
      </c>
      <c r="N8232" t="s">
        <v>10594</v>
      </c>
      <c r="O8232" t="s">
        <v>8793</v>
      </c>
      <c r="P8232" t="s">
        <v>180</v>
      </c>
      <c r="Q8232" t="s">
        <v>8825</v>
      </c>
    </row>
    <row r="8233" spans="1:17" x14ac:dyDescent="0.25">
      <c r="A8233" t="s">
        <v>14234</v>
      </c>
      <c r="B8233" t="s">
        <v>17</v>
      </c>
      <c r="C8233">
        <v>1</v>
      </c>
      <c r="D8233" t="s">
        <v>18</v>
      </c>
      <c r="E8233" t="s">
        <v>19</v>
      </c>
      <c r="F8233" s="1">
        <v>0.66666666666666663</v>
      </c>
      <c r="G8233" t="s">
        <v>9838</v>
      </c>
      <c r="H8233" t="s">
        <v>8826</v>
      </c>
      <c r="I8233">
        <v>120</v>
      </c>
      <c r="J8233">
        <v>7</v>
      </c>
      <c r="K8233" s="4">
        <v>1.1111000000000099E+25</v>
      </c>
      <c r="L8233" t="s">
        <v>14235</v>
      </c>
      <c r="M8233" t="s">
        <v>915</v>
      </c>
      <c r="N8233" t="s">
        <v>10594</v>
      </c>
      <c r="O8233" t="s">
        <v>8789</v>
      </c>
      <c r="P8233" t="s">
        <v>20</v>
      </c>
      <c r="Q8233" t="s">
        <v>8827</v>
      </c>
    </row>
    <row r="8234" spans="1:17" x14ac:dyDescent="0.25">
      <c r="A8234" t="s">
        <v>14234</v>
      </c>
      <c r="B8234" t="s">
        <v>28</v>
      </c>
      <c r="C8234">
        <v>1</v>
      </c>
      <c r="D8234" t="s">
        <v>18</v>
      </c>
      <c r="E8234" t="s">
        <v>29</v>
      </c>
      <c r="F8234" s="1">
        <v>0.66666666666666663</v>
      </c>
      <c r="G8234" t="s">
        <v>9831</v>
      </c>
      <c r="H8234" t="s">
        <v>8826</v>
      </c>
      <c r="I8234">
        <v>120</v>
      </c>
      <c r="J8234">
        <v>7</v>
      </c>
      <c r="K8234" s="4">
        <v>1.1111000000000099E+25</v>
      </c>
      <c r="L8234" t="s">
        <v>14235</v>
      </c>
      <c r="M8234" t="s">
        <v>915</v>
      </c>
      <c r="N8234" t="s">
        <v>10594</v>
      </c>
      <c r="O8234" t="s">
        <v>8789</v>
      </c>
      <c r="P8234" t="s">
        <v>20</v>
      </c>
      <c r="Q8234" t="s">
        <v>8828</v>
      </c>
    </row>
    <row r="8235" spans="1:17" x14ac:dyDescent="0.25">
      <c r="A8235" t="s">
        <v>14236</v>
      </c>
      <c r="B8235" t="s">
        <v>17</v>
      </c>
      <c r="C8235">
        <v>1</v>
      </c>
      <c r="D8235" t="s">
        <v>18</v>
      </c>
      <c r="E8235" t="s">
        <v>37</v>
      </c>
      <c r="F8235" s="1">
        <v>0.33333333333333331</v>
      </c>
      <c r="G8235" t="s">
        <v>14221</v>
      </c>
      <c r="H8235" t="s">
        <v>14222</v>
      </c>
      <c r="I8235">
        <v>120</v>
      </c>
      <c r="J8235">
        <v>10</v>
      </c>
      <c r="K8235" s="4">
        <v>1.11110000000001E+46</v>
      </c>
      <c r="L8235" t="s">
        <v>14223</v>
      </c>
      <c r="M8235" t="s">
        <v>915</v>
      </c>
      <c r="N8235" t="s">
        <v>12374</v>
      </c>
      <c r="O8235" t="s">
        <v>8793</v>
      </c>
      <c r="P8235" t="s">
        <v>20</v>
      </c>
      <c r="Q8235" t="s">
        <v>8829</v>
      </c>
    </row>
    <row r="8236" spans="1:17" x14ac:dyDescent="0.25">
      <c r="A8236" t="s">
        <v>14236</v>
      </c>
      <c r="B8236" t="s">
        <v>179</v>
      </c>
      <c r="C8236">
        <v>1</v>
      </c>
      <c r="D8236" t="s">
        <v>18</v>
      </c>
      <c r="E8236" t="s">
        <v>29</v>
      </c>
      <c r="F8236" s="1">
        <v>0.5</v>
      </c>
      <c r="G8236" t="s">
        <v>9158</v>
      </c>
      <c r="H8236" t="s">
        <v>8365</v>
      </c>
      <c r="I8236">
        <v>180</v>
      </c>
      <c r="J8236">
        <v>10</v>
      </c>
      <c r="K8236" s="4">
        <v>1.11110000000001E+46</v>
      </c>
      <c r="L8236" t="s">
        <v>14237</v>
      </c>
      <c r="M8236" t="s">
        <v>24</v>
      </c>
      <c r="N8236" t="s">
        <v>12374</v>
      </c>
      <c r="O8236" t="s">
        <v>8793</v>
      </c>
      <c r="P8236" t="s">
        <v>180</v>
      </c>
      <c r="Q8236" t="s">
        <v>8830</v>
      </c>
    </row>
    <row r="8237" spans="1:17" x14ac:dyDescent="0.25">
      <c r="A8237" t="s">
        <v>14238</v>
      </c>
      <c r="B8237" t="s">
        <v>17</v>
      </c>
      <c r="C8237">
        <v>1</v>
      </c>
      <c r="D8237" t="s">
        <v>18</v>
      </c>
      <c r="E8237" t="s">
        <v>33</v>
      </c>
      <c r="F8237" s="1">
        <v>0.33333333333333331</v>
      </c>
      <c r="G8237" t="s">
        <v>14227</v>
      </c>
      <c r="H8237" t="s">
        <v>14228</v>
      </c>
      <c r="I8237">
        <v>120</v>
      </c>
      <c r="J8237">
        <v>12</v>
      </c>
      <c r="K8237" s="4">
        <v>1.1111000000000099E+25</v>
      </c>
      <c r="L8237" t="s">
        <v>14229</v>
      </c>
      <c r="M8237" t="s">
        <v>915</v>
      </c>
      <c r="N8237" t="s">
        <v>12374</v>
      </c>
      <c r="O8237" t="s">
        <v>8789</v>
      </c>
      <c r="P8237" t="s">
        <v>20</v>
      </c>
      <c r="Q8237" t="s">
        <v>8831</v>
      </c>
    </row>
    <row r="8238" spans="1:17" x14ac:dyDescent="0.25">
      <c r="A8238" t="s">
        <v>14238</v>
      </c>
      <c r="B8238" t="s">
        <v>179</v>
      </c>
      <c r="C8238">
        <v>1</v>
      </c>
      <c r="D8238" t="s">
        <v>18</v>
      </c>
      <c r="E8238" t="s">
        <v>29</v>
      </c>
      <c r="F8238" s="1">
        <v>0.375</v>
      </c>
      <c r="G8238" t="s">
        <v>10170</v>
      </c>
      <c r="H8238" t="s">
        <v>8365</v>
      </c>
      <c r="I8238">
        <v>180</v>
      </c>
      <c r="J8238">
        <v>12</v>
      </c>
      <c r="K8238" s="4">
        <v>1.1111000000000099E+25</v>
      </c>
      <c r="L8238" t="s">
        <v>14239</v>
      </c>
      <c r="M8238" t="s">
        <v>24</v>
      </c>
      <c r="N8238" t="s">
        <v>12374</v>
      </c>
      <c r="O8238" t="s">
        <v>8789</v>
      </c>
      <c r="P8238" t="s">
        <v>180</v>
      </c>
      <c r="Q8238" t="s">
        <v>8832</v>
      </c>
    </row>
    <row r="8239" spans="1:17" x14ac:dyDescent="0.25">
      <c r="A8239" t="s">
        <v>14240</v>
      </c>
      <c r="B8239" t="s">
        <v>17</v>
      </c>
      <c r="C8239">
        <v>1</v>
      </c>
      <c r="D8239" t="s">
        <v>18</v>
      </c>
      <c r="E8239" t="s">
        <v>37</v>
      </c>
      <c r="F8239" s="1">
        <v>0.33333333333333331</v>
      </c>
      <c r="G8239" t="s">
        <v>14221</v>
      </c>
      <c r="H8239" t="s">
        <v>14222</v>
      </c>
      <c r="I8239">
        <v>120</v>
      </c>
      <c r="J8239">
        <v>12</v>
      </c>
      <c r="K8239" s="4">
        <v>1.11110000000001E+46</v>
      </c>
      <c r="L8239" t="s">
        <v>14223</v>
      </c>
      <c r="M8239" t="s">
        <v>915</v>
      </c>
      <c r="N8239" t="s">
        <v>12374</v>
      </c>
      <c r="O8239" t="s">
        <v>8793</v>
      </c>
      <c r="P8239" t="s">
        <v>20</v>
      </c>
      <c r="Q8239" t="s">
        <v>8833</v>
      </c>
    </row>
    <row r="8240" spans="1:17" x14ac:dyDescent="0.25">
      <c r="A8240" t="s">
        <v>14240</v>
      </c>
      <c r="B8240" t="s">
        <v>179</v>
      </c>
      <c r="C8240">
        <v>1</v>
      </c>
      <c r="D8240" t="s">
        <v>18</v>
      </c>
      <c r="E8240" t="s">
        <v>42</v>
      </c>
      <c r="F8240" s="1">
        <v>0.375</v>
      </c>
      <c r="G8240" t="s">
        <v>13949</v>
      </c>
      <c r="H8240" t="s">
        <v>8834</v>
      </c>
      <c r="I8240">
        <v>180</v>
      </c>
      <c r="J8240">
        <v>12</v>
      </c>
      <c r="K8240" s="4">
        <v>1.11110000000001E+46</v>
      </c>
      <c r="L8240" t="s">
        <v>14241</v>
      </c>
      <c r="M8240" t="s">
        <v>24</v>
      </c>
      <c r="N8240" t="s">
        <v>12374</v>
      </c>
      <c r="O8240" t="s">
        <v>8793</v>
      </c>
      <c r="P8240" t="s">
        <v>180</v>
      </c>
      <c r="Q8240" t="s">
        <v>8835</v>
      </c>
    </row>
    <row r="8241" spans="1:17" x14ac:dyDescent="0.25">
      <c r="A8241" t="s">
        <v>14242</v>
      </c>
      <c r="B8241" t="s">
        <v>17</v>
      </c>
      <c r="C8241">
        <v>1</v>
      </c>
      <c r="D8241" t="s">
        <v>18</v>
      </c>
      <c r="E8241" t="s">
        <v>33</v>
      </c>
      <c r="F8241" s="1">
        <v>0.33333333333333331</v>
      </c>
      <c r="G8241" t="s">
        <v>14227</v>
      </c>
      <c r="H8241" t="s">
        <v>14228</v>
      </c>
      <c r="I8241">
        <v>120</v>
      </c>
      <c r="J8241">
        <v>12</v>
      </c>
      <c r="K8241" s="4">
        <v>1.1111000000000099E+25</v>
      </c>
      <c r="L8241" t="s">
        <v>14229</v>
      </c>
      <c r="M8241" t="s">
        <v>915</v>
      </c>
      <c r="N8241" t="s">
        <v>12374</v>
      </c>
      <c r="O8241" t="s">
        <v>8789</v>
      </c>
      <c r="P8241" t="s">
        <v>20</v>
      </c>
      <c r="Q8241" t="s">
        <v>8836</v>
      </c>
    </row>
    <row r="8242" spans="1:17" x14ac:dyDescent="0.25">
      <c r="A8242" t="s">
        <v>14242</v>
      </c>
      <c r="B8242" t="s">
        <v>179</v>
      </c>
      <c r="C8242">
        <v>1</v>
      </c>
      <c r="D8242" t="s">
        <v>18</v>
      </c>
      <c r="E8242" t="s">
        <v>29</v>
      </c>
      <c r="F8242" s="1">
        <v>0.58333333333333337</v>
      </c>
      <c r="G8242" t="s">
        <v>13949</v>
      </c>
      <c r="H8242" t="s">
        <v>8386</v>
      </c>
      <c r="I8242">
        <v>120</v>
      </c>
      <c r="J8242">
        <v>12</v>
      </c>
      <c r="K8242" s="4">
        <v>1.1111000000000099E+25</v>
      </c>
      <c r="L8242" t="s">
        <v>14243</v>
      </c>
      <c r="M8242" t="s">
        <v>24</v>
      </c>
      <c r="N8242" t="s">
        <v>12374</v>
      </c>
      <c r="O8242" t="s">
        <v>8789</v>
      </c>
      <c r="P8242" t="s">
        <v>180</v>
      </c>
      <c r="Q8242" t="s">
        <v>8837</v>
      </c>
    </row>
    <row r="8243" spans="1:17" x14ac:dyDescent="0.25">
      <c r="A8243" t="s">
        <v>14242</v>
      </c>
      <c r="B8243" t="s">
        <v>713</v>
      </c>
      <c r="C8243">
        <v>1</v>
      </c>
      <c r="D8243" t="s">
        <v>18</v>
      </c>
      <c r="E8243" t="s">
        <v>19</v>
      </c>
      <c r="F8243" s="1">
        <v>0.375</v>
      </c>
      <c r="G8243" t="s">
        <v>13935</v>
      </c>
      <c r="H8243" t="s">
        <v>8386</v>
      </c>
      <c r="I8243">
        <v>60</v>
      </c>
      <c r="J8243">
        <v>12</v>
      </c>
      <c r="K8243" s="4">
        <v>1.1111000000000099E+25</v>
      </c>
      <c r="L8243" t="s">
        <v>14243</v>
      </c>
      <c r="M8243" t="s">
        <v>24</v>
      </c>
      <c r="N8243" t="s">
        <v>12374</v>
      </c>
      <c r="O8243" t="s">
        <v>8789</v>
      </c>
      <c r="P8243" t="s">
        <v>180</v>
      </c>
      <c r="Q8243" t="s">
        <v>8838</v>
      </c>
    </row>
    <row r="8244" spans="1:17" x14ac:dyDescent="0.25">
      <c r="A8244" t="s">
        <v>14244</v>
      </c>
      <c r="B8244" t="s">
        <v>28</v>
      </c>
      <c r="C8244">
        <v>1</v>
      </c>
      <c r="D8244" t="s">
        <v>18</v>
      </c>
      <c r="E8244" t="s">
        <v>37</v>
      </c>
      <c r="F8244" s="1">
        <v>0.5</v>
      </c>
      <c r="G8244" t="s">
        <v>10684</v>
      </c>
      <c r="H8244" t="s">
        <v>14245</v>
      </c>
      <c r="I8244">
        <v>120</v>
      </c>
      <c r="J8244">
        <v>19</v>
      </c>
      <c r="K8244" s="4">
        <v>1.11110000000001E+46</v>
      </c>
      <c r="L8244" t="s">
        <v>14246</v>
      </c>
      <c r="M8244" t="s">
        <v>24</v>
      </c>
      <c r="N8244" t="s">
        <v>10594</v>
      </c>
      <c r="O8244" t="s">
        <v>8793</v>
      </c>
      <c r="P8244" t="s">
        <v>20</v>
      </c>
      <c r="Q8244" t="s">
        <v>8839</v>
      </c>
    </row>
    <row r="8245" spans="1:17" x14ac:dyDescent="0.25">
      <c r="A8245" t="s">
        <v>14244</v>
      </c>
      <c r="B8245" t="s">
        <v>179</v>
      </c>
      <c r="C8245">
        <v>1</v>
      </c>
      <c r="D8245" t="s">
        <v>18</v>
      </c>
      <c r="E8245" t="s">
        <v>37</v>
      </c>
      <c r="F8245" s="1">
        <v>0.33333333333333331</v>
      </c>
      <c r="G8245" t="s">
        <v>10684</v>
      </c>
      <c r="H8245" t="s">
        <v>14245</v>
      </c>
      <c r="I8245">
        <v>180</v>
      </c>
      <c r="J8245">
        <v>19</v>
      </c>
      <c r="K8245" s="4">
        <v>1.11110000000001E+46</v>
      </c>
      <c r="L8245" t="s">
        <v>14246</v>
      </c>
      <c r="M8245" t="s">
        <v>24</v>
      </c>
      <c r="N8245" t="s">
        <v>10594</v>
      </c>
      <c r="O8245" t="s">
        <v>8793</v>
      </c>
      <c r="P8245" t="s">
        <v>180</v>
      </c>
      <c r="Q8245" t="s">
        <v>8840</v>
      </c>
    </row>
    <row r="8246" spans="1:17" x14ac:dyDescent="0.25">
      <c r="A8246" t="s">
        <v>14247</v>
      </c>
      <c r="B8246" t="s">
        <v>17</v>
      </c>
      <c r="C8246">
        <v>1</v>
      </c>
      <c r="D8246" t="s">
        <v>18</v>
      </c>
      <c r="E8246" t="s">
        <v>33</v>
      </c>
      <c r="F8246" s="1">
        <v>0.66666666666666663</v>
      </c>
      <c r="G8246" t="s">
        <v>10684</v>
      </c>
      <c r="H8246" t="s">
        <v>14248</v>
      </c>
      <c r="I8246">
        <v>120</v>
      </c>
      <c r="J8246">
        <v>9</v>
      </c>
      <c r="K8246" s="4">
        <v>1.1111000000000099E+25</v>
      </c>
      <c r="L8246" t="s">
        <v>14249</v>
      </c>
      <c r="M8246" t="s">
        <v>24</v>
      </c>
      <c r="N8246" t="s">
        <v>10594</v>
      </c>
      <c r="O8246" t="s">
        <v>8789</v>
      </c>
      <c r="P8246" t="s">
        <v>20</v>
      </c>
      <c r="Q8246" t="s">
        <v>8841</v>
      </c>
    </row>
    <row r="8247" spans="1:17" x14ac:dyDescent="0.25">
      <c r="A8247" t="s">
        <v>14247</v>
      </c>
      <c r="B8247" t="s">
        <v>179</v>
      </c>
      <c r="C8247">
        <v>1</v>
      </c>
      <c r="D8247" t="s">
        <v>18</v>
      </c>
      <c r="E8247" t="s">
        <v>37</v>
      </c>
      <c r="F8247" s="1">
        <v>0.625</v>
      </c>
      <c r="G8247" t="s">
        <v>10684</v>
      </c>
      <c r="H8247" t="s">
        <v>8842</v>
      </c>
      <c r="I8247">
        <v>180</v>
      </c>
      <c r="J8247">
        <v>9</v>
      </c>
      <c r="K8247" s="4">
        <v>1.1111000000000099E+25</v>
      </c>
      <c r="L8247" t="s">
        <v>14249</v>
      </c>
      <c r="M8247" t="s">
        <v>24</v>
      </c>
      <c r="N8247" t="s">
        <v>10594</v>
      </c>
      <c r="O8247" t="s">
        <v>8789</v>
      </c>
      <c r="P8247" t="s">
        <v>180</v>
      </c>
      <c r="Q8247" t="s">
        <v>8843</v>
      </c>
    </row>
    <row r="8248" spans="1:17" x14ac:dyDescent="0.25">
      <c r="A8248" t="s">
        <v>14250</v>
      </c>
      <c r="B8248" t="s">
        <v>17</v>
      </c>
      <c r="C8248">
        <v>1</v>
      </c>
      <c r="D8248" t="s">
        <v>18</v>
      </c>
      <c r="E8248" t="s">
        <v>37</v>
      </c>
      <c r="F8248" s="1">
        <v>0.375</v>
      </c>
      <c r="G8248" t="s">
        <v>10684</v>
      </c>
      <c r="H8248" t="s">
        <v>2130</v>
      </c>
      <c r="I8248">
        <v>120</v>
      </c>
      <c r="J8248">
        <v>8</v>
      </c>
      <c r="K8248" s="4">
        <v>1.1111000000000099E+25</v>
      </c>
      <c r="L8248" t="s">
        <v>14251</v>
      </c>
      <c r="M8248" t="s">
        <v>24</v>
      </c>
      <c r="N8248" t="s">
        <v>10594</v>
      </c>
      <c r="O8248" t="s">
        <v>8789</v>
      </c>
      <c r="P8248" t="s">
        <v>20</v>
      </c>
      <c r="Q8248" t="s">
        <v>8844</v>
      </c>
    </row>
    <row r="8249" spans="1:17" x14ac:dyDescent="0.25">
      <c r="A8249" t="s">
        <v>14250</v>
      </c>
      <c r="B8249" t="s">
        <v>179</v>
      </c>
      <c r="C8249">
        <v>1</v>
      </c>
      <c r="D8249" t="s">
        <v>18</v>
      </c>
      <c r="E8249" t="s">
        <v>42</v>
      </c>
      <c r="F8249" s="1">
        <v>0.52083333333333337</v>
      </c>
      <c r="G8249" t="s">
        <v>10684</v>
      </c>
      <c r="H8249" t="s">
        <v>2130</v>
      </c>
      <c r="I8249">
        <v>180</v>
      </c>
      <c r="J8249">
        <v>8</v>
      </c>
      <c r="K8249" s="4">
        <v>1.1111000000000099E+25</v>
      </c>
      <c r="L8249" t="s">
        <v>14251</v>
      </c>
      <c r="M8249" t="s">
        <v>24</v>
      </c>
      <c r="N8249" t="s">
        <v>10594</v>
      </c>
      <c r="O8249" t="s">
        <v>8789</v>
      </c>
      <c r="P8249" t="s">
        <v>180</v>
      </c>
      <c r="Q8249" t="s">
        <v>8845</v>
      </c>
    </row>
    <row r="8250" spans="1:17" x14ac:dyDescent="0.25">
      <c r="A8250" t="s">
        <v>14252</v>
      </c>
      <c r="B8250" t="s">
        <v>17</v>
      </c>
      <c r="C8250">
        <v>1</v>
      </c>
      <c r="D8250" t="s">
        <v>18</v>
      </c>
      <c r="E8250" t="s">
        <v>19</v>
      </c>
      <c r="F8250" s="1">
        <v>0.5</v>
      </c>
      <c r="G8250" t="s">
        <v>10684</v>
      </c>
      <c r="H8250" t="s">
        <v>14253</v>
      </c>
      <c r="I8250">
        <v>120</v>
      </c>
      <c r="J8250">
        <v>6</v>
      </c>
      <c r="K8250" s="4">
        <v>1.1111000000000099E+25</v>
      </c>
      <c r="L8250" t="s">
        <v>14254</v>
      </c>
      <c r="M8250" t="s">
        <v>24</v>
      </c>
      <c r="N8250" t="s">
        <v>10594</v>
      </c>
      <c r="O8250" t="s">
        <v>8789</v>
      </c>
      <c r="P8250" t="s">
        <v>20</v>
      </c>
      <c r="Q8250" t="s">
        <v>8846</v>
      </c>
    </row>
    <row r="8251" spans="1:17" x14ac:dyDescent="0.25">
      <c r="A8251" t="s">
        <v>14252</v>
      </c>
      <c r="B8251" t="s">
        <v>179</v>
      </c>
      <c r="C8251">
        <v>1</v>
      </c>
      <c r="D8251" t="s">
        <v>18</v>
      </c>
      <c r="E8251" t="s">
        <v>29</v>
      </c>
      <c r="F8251" s="1">
        <v>0.33333333333333331</v>
      </c>
      <c r="G8251" t="s">
        <v>10684</v>
      </c>
      <c r="H8251" t="s">
        <v>2130</v>
      </c>
      <c r="I8251">
        <v>180</v>
      </c>
      <c r="J8251">
        <v>6</v>
      </c>
      <c r="K8251" s="4">
        <v>1.1111000000000099E+25</v>
      </c>
      <c r="L8251" t="s">
        <v>14254</v>
      </c>
      <c r="M8251" t="s">
        <v>24</v>
      </c>
      <c r="N8251" t="s">
        <v>10594</v>
      </c>
      <c r="O8251" t="s">
        <v>8789</v>
      </c>
      <c r="P8251" t="s">
        <v>180</v>
      </c>
      <c r="Q8251" t="s">
        <v>8847</v>
      </c>
    </row>
    <row r="8252" spans="1:17" x14ac:dyDescent="0.25">
      <c r="A8252" t="s">
        <v>14255</v>
      </c>
      <c r="B8252" t="s">
        <v>405</v>
      </c>
      <c r="C8252">
        <v>1</v>
      </c>
      <c r="D8252" t="s">
        <v>18</v>
      </c>
      <c r="E8252" t="s">
        <v>33</v>
      </c>
      <c r="F8252" s="1">
        <v>0.375</v>
      </c>
      <c r="G8252" t="s">
        <v>10381</v>
      </c>
      <c r="H8252" t="s">
        <v>8756</v>
      </c>
      <c r="I8252">
        <v>180</v>
      </c>
      <c r="J8252">
        <v>14</v>
      </c>
      <c r="K8252" s="4">
        <v>1.000000000001E+42</v>
      </c>
      <c r="L8252" t="s">
        <v>14256</v>
      </c>
      <c r="M8252" t="s">
        <v>915</v>
      </c>
      <c r="N8252" t="s">
        <v>10594</v>
      </c>
      <c r="O8252" t="s">
        <v>8793</v>
      </c>
      <c r="P8252" t="s">
        <v>395</v>
      </c>
      <c r="Q8252" t="s">
        <v>8848</v>
      </c>
    </row>
    <row r="8253" spans="1:17" x14ac:dyDescent="0.25">
      <c r="A8253" t="s">
        <v>14255</v>
      </c>
      <c r="B8253" t="s">
        <v>17</v>
      </c>
      <c r="C8253">
        <v>1</v>
      </c>
      <c r="D8253" t="s">
        <v>18</v>
      </c>
      <c r="E8253" t="s">
        <v>19</v>
      </c>
      <c r="F8253" s="1">
        <v>0.5</v>
      </c>
      <c r="G8253" t="s">
        <v>10677</v>
      </c>
      <c r="H8253" t="s">
        <v>8756</v>
      </c>
      <c r="I8253">
        <v>120</v>
      </c>
      <c r="J8253">
        <v>14</v>
      </c>
      <c r="K8253" s="4">
        <v>1.10100000000001E+46</v>
      </c>
      <c r="L8253" t="s">
        <v>14256</v>
      </c>
      <c r="M8253" t="s">
        <v>915</v>
      </c>
      <c r="N8253" t="s">
        <v>10594</v>
      </c>
      <c r="O8253" t="s">
        <v>8793</v>
      </c>
      <c r="P8253" t="s">
        <v>20</v>
      </c>
      <c r="Q8253" t="s">
        <v>8849</v>
      </c>
    </row>
    <row r="8254" spans="1:17" x14ac:dyDescent="0.25">
      <c r="A8254" t="s">
        <v>14255</v>
      </c>
      <c r="B8254" t="s">
        <v>28</v>
      </c>
      <c r="C8254">
        <v>1</v>
      </c>
      <c r="D8254" t="s">
        <v>18</v>
      </c>
      <c r="E8254" t="s">
        <v>33</v>
      </c>
      <c r="F8254" s="1">
        <v>0.58333333333333337</v>
      </c>
      <c r="G8254" t="s">
        <v>10677</v>
      </c>
      <c r="H8254" t="s">
        <v>8756</v>
      </c>
      <c r="I8254">
        <v>120</v>
      </c>
      <c r="J8254">
        <v>14</v>
      </c>
      <c r="K8254" s="4">
        <v>1.11110000000001E+46</v>
      </c>
      <c r="L8254" t="s">
        <v>14256</v>
      </c>
      <c r="M8254" t="s">
        <v>915</v>
      </c>
      <c r="N8254" t="s">
        <v>10594</v>
      </c>
      <c r="O8254" t="s">
        <v>8793</v>
      </c>
      <c r="P8254" t="s">
        <v>20</v>
      </c>
      <c r="Q8254" t="s">
        <v>8850</v>
      </c>
    </row>
    <row r="8255" spans="1:17" x14ac:dyDescent="0.25">
      <c r="A8255" t="s">
        <v>14255</v>
      </c>
      <c r="B8255" t="s">
        <v>179</v>
      </c>
      <c r="C8255">
        <v>1</v>
      </c>
      <c r="D8255" t="s">
        <v>18</v>
      </c>
      <c r="E8255" t="s">
        <v>33</v>
      </c>
      <c r="F8255" s="1">
        <v>0.66666666666666663</v>
      </c>
      <c r="G8255" t="s">
        <v>10677</v>
      </c>
      <c r="H8255" t="s">
        <v>8756</v>
      </c>
      <c r="I8255">
        <v>60</v>
      </c>
      <c r="J8255">
        <v>14</v>
      </c>
      <c r="K8255" s="4">
        <v>1.11110000000001E+46</v>
      </c>
      <c r="L8255" t="s">
        <v>14256</v>
      </c>
      <c r="M8255" t="s">
        <v>915</v>
      </c>
      <c r="N8255" t="s">
        <v>10594</v>
      </c>
      <c r="O8255" t="s">
        <v>8793</v>
      </c>
      <c r="P8255" t="s">
        <v>180</v>
      </c>
      <c r="Q8255" t="s">
        <v>8851</v>
      </c>
    </row>
    <row r="8256" spans="1:17" x14ac:dyDescent="0.25">
      <c r="A8256" t="s">
        <v>14257</v>
      </c>
      <c r="B8256" t="s">
        <v>17</v>
      </c>
      <c r="C8256">
        <v>1</v>
      </c>
      <c r="D8256" t="s">
        <v>18</v>
      </c>
      <c r="E8256" t="s">
        <v>19</v>
      </c>
      <c r="F8256" s="1">
        <v>0.66666666666666663</v>
      </c>
      <c r="G8256" t="s">
        <v>14258</v>
      </c>
      <c r="H8256" t="s">
        <v>14259</v>
      </c>
      <c r="I8256">
        <v>120</v>
      </c>
      <c r="J8256">
        <v>6</v>
      </c>
      <c r="K8256" s="4">
        <v>1.1111000000000099E+25</v>
      </c>
      <c r="L8256" t="s">
        <v>14260</v>
      </c>
      <c r="M8256" t="s">
        <v>623</v>
      </c>
      <c r="N8256" t="s">
        <v>10594</v>
      </c>
      <c r="O8256" t="s">
        <v>8789</v>
      </c>
      <c r="P8256" t="s">
        <v>20</v>
      </c>
      <c r="Q8256" t="s">
        <v>8852</v>
      </c>
    </row>
    <row r="8257" spans="1:17" x14ac:dyDescent="0.25">
      <c r="A8257" t="s">
        <v>14257</v>
      </c>
      <c r="B8257" t="s">
        <v>28</v>
      </c>
      <c r="C8257">
        <v>1</v>
      </c>
      <c r="D8257" t="s">
        <v>18</v>
      </c>
      <c r="E8257" t="s">
        <v>33</v>
      </c>
      <c r="F8257" s="1">
        <v>0.66666666666666663</v>
      </c>
      <c r="G8257" t="s">
        <v>14258</v>
      </c>
      <c r="H8257" t="s">
        <v>14259</v>
      </c>
      <c r="I8257">
        <v>120</v>
      </c>
      <c r="J8257">
        <v>6</v>
      </c>
      <c r="K8257" s="4">
        <v>1.1111000000000099E+25</v>
      </c>
      <c r="L8257" t="s">
        <v>14260</v>
      </c>
      <c r="M8257" t="s">
        <v>623</v>
      </c>
      <c r="N8257" t="s">
        <v>10594</v>
      </c>
      <c r="O8257" t="s">
        <v>8789</v>
      </c>
      <c r="P8257" t="s">
        <v>20</v>
      </c>
      <c r="Q8257" t="s">
        <v>8853</v>
      </c>
    </row>
    <row r="8258" spans="1:17" x14ac:dyDescent="0.25">
      <c r="A8258" t="s">
        <v>14257</v>
      </c>
      <c r="B8258" t="s">
        <v>179</v>
      </c>
      <c r="C8258">
        <v>1</v>
      </c>
      <c r="D8258" t="s">
        <v>18</v>
      </c>
      <c r="E8258" t="s">
        <v>29</v>
      </c>
      <c r="F8258" s="1">
        <v>0.66666666666666663</v>
      </c>
      <c r="G8258" t="s">
        <v>14258</v>
      </c>
      <c r="H8258" t="s">
        <v>14259</v>
      </c>
      <c r="I8258">
        <v>60</v>
      </c>
      <c r="J8258">
        <v>6</v>
      </c>
      <c r="K8258" s="4">
        <v>1.1111000000000099E+25</v>
      </c>
      <c r="L8258" t="s">
        <v>14260</v>
      </c>
      <c r="M8258" t="s">
        <v>623</v>
      </c>
      <c r="N8258" t="s">
        <v>10594</v>
      </c>
      <c r="O8258" t="s">
        <v>8789</v>
      </c>
      <c r="P8258" t="s">
        <v>180</v>
      </c>
      <c r="Q8258" t="s">
        <v>8854</v>
      </c>
    </row>
    <row r="8259" spans="1:17" x14ac:dyDescent="0.25">
      <c r="A8259" t="s">
        <v>14261</v>
      </c>
      <c r="B8259" t="s">
        <v>44</v>
      </c>
      <c r="C8259">
        <v>1</v>
      </c>
      <c r="D8259" t="s">
        <v>18</v>
      </c>
      <c r="E8259" t="s">
        <v>42</v>
      </c>
      <c r="F8259" s="1">
        <v>0.5</v>
      </c>
      <c r="G8259" t="s">
        <v>10633</v>
      </c>
      <c r="H8259" t="s">
        <v>14210</v>
      </c>
      <c r="I8259">
        <v>120</v>
      </c>
      <c r="J8259">
        <v>7</v>
      </c>
      <c r="K8259" s="4">
        <v>1.11110000000001E+46</v>
      </c>
      <c r="L8259" t="s">
        <v>14211</v>
      </c>
      <c r="M8259" t="s">
        <v>915</v>
      </c>
      <c r="N8259" t="s">
        <v>10594</v>
      </c>
      <c r="O8259" t="s">
        <v>8793</v>
      </c>
      <c r="P8259" t="s">
        <v>45</v>
      </c>
      <c r="Q8259" t="s">
        <v>8855</v>
      </c>
    </row>
    <row r="8260" spans="1:17" x14ac:dyDescent="0.25">
      <c r="A8260" t="s">
        <v>14261</v>
      </c>
      <c r="B8260" t="s">
        <v>179</v>
      </c>
      <c r="C8260">
        <v>1</v>
      </c>
      <c r="D8260" t="s">
        <v>18</v>
      </c>
      <c r="E8260" t="s">
        <v>37</v>
      </c>
      <c r="F8260" s="1">
        <v>0.375</v>
      </c>
      <c r="G8260" t="s">
        <v>10622</v>
      </c>
      <c r="H8260" t="s">
        <v>2127</v>
      </c>
      <c r="I8260">
        <v>180</v>
      </c>
      <c r="J8260">
        <v>7</v>
      </c>
      <c r="K8260" s="4">
        <v>1.11110000000001E+46</v>
      </c>
      <c r="L8260" t="s">
        <v>14262</v>
      </c>
      <c r="M8260" t="s">
        <v>915</v>
      </c>
      <c r="N8260" t="s">
        <v>10594</v>
      </c>
      <c r="O8260" t="s">
        <v>8793</v>
      </c>
      <c r="P8260" t="s">
        <v>180</v>
      </c>
      <c r="Q8260" t="s">
        <v>8856</v>
      </c>
    </row>
    <row r="8261" spans="1:17" x14ac:dyDescent="0.25">
      <c r="A8261" t="s">
        <v>14263</v>
      </c>
      <c r="B8261" t="s">
        <v>44</v>
      </c>
      <c r="C8261">
        <v>1</v>
      </c>
      <c r="D8261" t="s">
        <v>18</v>
      </c>
      <c r="E8261" t="s">
        <v>29</v>
      </c>
      <c r="F8261" s="1">
        <v>0.58333333333333337</v>
      </c>
      <c r="G8261" t="s">
        <v>14264</v>
      </c>
      <c r="H8261" t="s">
        <v>14265</v>
      </c>
      <c r="I8261">
        <v>120</v>
      </c>
      <c r="J8261">
        <v>5</v>
      </c>
      <c r="K8261" s="4">
        <v>1.1111000000000099E+25</v>
      </c>
      <c r="L8261" t="s">
        <v>14266</v>
      </c>
      <c r="M8261" t="s">
        <v>915</v>
      </c>
      <c r="N8261" t="s">
        <v>10594</v>
      </c>
      <c r="O8261" t="s">
        <v>8789</v>
      </c>
      <c r="P8261" t="s">
        <v>45</v>
      </c>
      <c r="Q8261" t="s">
        <v>8857</v>
      </c>
    </row>
    <row r="8262" spans="1:17" x14ac:dyDescent="0.25">
      <c r="A8262" t="s">
        <v>14263</v>
      </c>
      <c r="B8262" t="s">
        <v>179</v>
      </c>
      <c r="C8262">
        <v>1</v>
      </c>
      <c r="D8262" t="s">
        <v>18</v>
      </c>
      <c r="E8262" t="s">
        <v>42</v>
      </c>
      <c r="F8262" s="1">
        <v>0.54166666666666663</v>
      </c>
      <c r="G8262" t="s">
        <v>10622</v>
      </c>
      <c r="H8262" t="s">
        <v>2127</v>
      </c>
      <c r="I8262">
        <v>180</v>
      </c>
      <c r="J8262">
        <v>5</v>
      </c>
      <c r="K8262" s="4">
        <v>1.1111000000000099E+25</v>
      </c>
      <c r="L8262" t="s">
        <v>14266</v>
      </c>
      <c r="M8262" t="s">
        <v>915</v>
      </c>
      <c r="N8262" t="s">
        <v>10594</v>
      </c>
      <c r="O8262" t="s">
        <v>8789</v>
      </c>
      <c r="P8262" t="s">
        <v>180</v>
      </c>
      <c r="Q8262" t="s">
        <v>8858</v>
      </c>
    </row>
    <row r="8263" spans="1:17" x14ac:dyDescent="0.25">
      <c r="A8263" t="s">
        <v>14267</v>
      </c>
      <c r="B8263" t="s">
        <v>44</v>
      </c>
      <c r="C8263">
        <v>1</v>
      </c>
      <c r="D8263" t="s">
        <v>18</v>
      </c>
      <c r="E8263" t="s">
        <v>42</v>
      </c>
      <c r="F8263" s="1">
        <v>0.5</v>
      </c>
      <c r="G8263" t="s">
        <v>10633</v>
      </c>
      <c r="H8263" t="s">
        <v>14210</v>
      </c>
      <c r="I8263">
        <v>120</v>
      </c>
      <c r="J8263">
        <v>8</v>
      </c>
      <c r="K8263" s="4">
        <v>1.11110000000001E+46</v>
      </c>
      <c r="L8263" t="s">
        <v>14211</v>
      </c>
      <c r="M8263" t="s">
        <v>915</v>
      </c>
      <c r="N8263" t="s">
        <v>10594</v>
      </c>
      <c r="O8263" t="s">
        <v>8793</v>
      </c>
      <c r="P8263" t="s">
        <v>45</v>
      </c>
      <c r="Q8263" t="s">
        <v>8859</v>
      </c>
    </row>
    <row r="8264" spans="1:17" x14ac:dyDescent="0.25">
      <c r="A8264" t="s">
        <v>14267</v>
      </c>
      <c r="B8264" t="s">
        <v>179</v>
      </c>
      <c r="C8264">
        <v>1</v>
      </c>
      <c r="D8264" t="s">
        <v>18</v>
      </c>
      <c r="E8264" t="s">
        <v>29</v>
      </c>
      <c r="F8264" s="1">
        <v>0.6875</v>
      </c>
      <c r="G8264" t="s">
        <v>14121</v>
      </c>
      <c r="H8264" t="s">
        <v>8811</v>
      </c>
      <c r="I8264">
        <v>180</v>
      </c>
      <c r="J8264">
        <v>8</v>
      </c>
      <c r="K8264" s="4">
        <v>1.11100000000011E+45</v>
      </c>
      <c r="L8264" t="s">
        <v>14268</v>
      </c>
      <c r="M8264" t="s">
        <v>915</v>
      </c>
      <c r="N8264" t="s">
        <v>10594</v>
      </c>
      <c r="O8264" t="s">
        <v>8793</v>
      </c>
      <c r="P8264" t="s">
        <v>180</v>
      </c>
      <c r="Q8264" t="s">
        <v>8860</v>
      </c>
    </row>
    <row r="8265" spans="1:17" x14ac:dyDescent="0.25">
      <c r="A8265" t="s">
        <v>14269</v>
      </c>
      <c r="B8265" t="s">
        <v>179</v>
      </c>
      <c r="C8265" t="s">
        <v>411</v>
      </c>
      <c r="D8265" t="s">
        <v>18</v>
      </c>
      <c r="E8265" t="s">
        <v>33</v>
      </c>
      <c r="F8265" s="1">
        <v>0.625</v>
      </c>
      <c r="G8265" t="s">
        <v>10620</v>
      </c>
      <c r="H8265" t="s">
        <v>8861</v>
      </c>
      <c r="I8265">
        <v>180</v>
      </c>
      <c r="J8265">
        <v>5</v>
      </c>
      <c r="K8265" s="4">
        <v>1.1000000000111101E+22</v>
      </c>
      <c r="L8265" t="s">
        <v>14270</v>
      </c>
      <c r="M8265" t="s">
        <v>915</v>
      </c>
      <c r="N8265" t="s">
        <v>10594</v>
      </c>
      <c r="O8265" t="s">
        <v>8789</v>
      </c>
      <c r="P8265" t="s">
        <v>180</v>
      </c>
      <c r="Q8265" t="s">
        <v>8862</v>
      </c>
    </row>
    <row r="8266" spans="1:17" x14ac:dyDescent="0.25">
      <c r="A8266" t="s">
        <v>14269</v>
      </c>
      <c r="B8266" t="s">
        <v>179</v>
      </c>
      <c r="C8266" t="s">
        <v>413</v>
      </c>
      <c r="D8266" t="s">
        <v>18</v>
      </c>
      <c r="E8266" t="s">
        <v>37</v>
      </c>
      <c r="F8266" s="1">
        <v>0.66666666666666663</v>
      </c>
      <c r="G8266" t="s">
        <v>9838</v>
      </c>
      <c r="H8266" t="s">
        <v>8861</v>
      </c>
      <c r="I8266">
        <v>120</v>
      </c>
      <c r="J8266">
        <v>5</v>
      </c>
      <c r="K8266" s="4">
        <v>1.1E+24</v>
      </c>
      <c r="L8266" t="s">
        <v>14270</v>
      </c>
      <c r="M8266" t="s">
        <v>915</v>
      </c>
      <c r="N8266" t="s">
        <v>10594</v>
      </c>
      <c r="O8266" t="s">
        <v>8789</v>
      </c>
      <c r="P8266" t="s">
        <v>180</v>
      </c>
      <c r="Q8266" t="s">
        <v>8862</v>
      </c>
    </row>
    <row r="8267" spans="1:17" x14ac:dyDescent="0.25">
      <c r="A8267" t="s">
        <v>14271</v>
      </c>
      <c r="B8267" t="s">
        <v>17</v>
      </c>
      <c r="C8267">
        <v>1</v>
      </c>
      <c r="D8267" t="s">
        <v>18</v>
      </c>
      <c r="E8267" t="s">
        <v>29</v>
      </c>
      <c r="F8267" s="1">
        <v>0.5</v>
      </c>
      <c r="G8267" t="s">
        <v>10609</v>
      </c>
      <c r="H8267" t="s">
        <v>8863</v>
      </c>
      <c r="I8267">
        <v>120</v>
      </c>
      <c r="J8267">
        <v>32</v>
      </c>
      <c r="K8267" s="4">
        <v>1.1110011111099999E+22</v>
      </c>
      <c r="L8267" t="s">
        <v>14272</v>
      </c>
      <c r="M8267" t="s">
        <v>915</v>
      </c>
      <c r="N8267" t="s">
        <v>9852</v>
      </c>
      <c r="O8267" t="s">
        <v>8656</v>
      </c>
      <c r="P8267" t="s">
        <v>20</v>
      </c>
      <c r="Q8267" t="s">
        <v>8864</v>
      </c>
    </row>
    <row r="8268" spans="1:17" x14ac:dyDescent="0.25">
      <c r="A8268" t="s">
        <v>14271</v>
      </c>
      <c r="B8268" t="s">
        <v>44</v>
      </c>
      <c r="C8268">
        <v>1</v>
      </c>
      <c r="D8268" t="s">
        <v>18</v>
      </c>
      <c r="E8268" t="s">
        <v>37</v>
      </c>
      <c r="F8268" s="1">
        <v>0.41666666666666669</v>
      </c>
      <c r="G8268" t="s">
        <v>9831</v>
      </c>
      <c r="H8268" t="s">
        <v>8863</v>
      </c>
      <c r="I8268">
        <v>60</v>
      </c>
      <c r="J8268">
        <v>32</v>
      </c>
      <c r="K8268" s="4">
        <v>1.1110011111099999E+22</v>
      </c>
      <c r="L8268" t="s">
        <v>14272</v>
      </c>
      <c r="M8268" t="s">
        <v>915</v>
      </c>
      <c r="N8268" t="s">
        <v>9852</v>
      </c>
      <c r="O8268" t="s">
        <v>8656</v>
      </c>
      <c r="P8268" t="s">
        <v>45</v>
      </c>
      <c r="Q8268" t="s">
        <v>8865</v>
      </c>
    </row>
    <row r="8269" spans="1:17" x14ac:dyDescent="0.25">
      <c r="A8269" t="s">
        <v>14273</v>
      </c>
      <c r="B8269" t="s">
        <v>17</v>
      </c>
      <c r="C8269">
        <v>1</v>
      </c>
      <c r="D8269" t="s">
        <v>18</v>
      </c>
      <c r="E8269" t="s">
        <v>19</v>
      </c>
      <c r="F8269" s="1">
        <v>0.625</v>
      </c>
      <c r="G8269" t="s">
        <v>9134</v>
      </c>
      <c r="H8269" t="s">
        <v>937</v>
      </c>
      <c r="I8269">
        <v>60</v>
      </c>
      <c r="J8269">
        <v>132</v>
      </c>
      <c r="K8269" s="4">
        <v>1.1111010001111099E+44</v>
      </c>
      <c r="L8269" t="s">
        <v>38</v>
      </c>
      <c r="M8269" t="s">
        <v>24</v>
      </c>
      <c r="N8269" t="s">
        <v>9852</v>
      </c>
      <c r="O8269" t="s">
        <v>25</v>
      </c>
      <c r="P8269" t="s">
        <v>20</v>
      </c>
      <c r="Q8269" t="s">
        <v>8866</v>
      </c>
    </row>
    <row r="8270" spans="1:17" x14ac:dyDescent="0.25">
      <c r="A8270" t="s">
        <v>14273</v>
      </c>
      <c r="B8270" t="s">
        <v>28</v>
      </c>
      <c r="C8270">
        <v>1</v>
      </c>
      <c r="D8270" t="s">
        <v>18</v>
      </c>
      <c r="E8270" t="s">
        <v>42</v>
      </c>
      <c r="F8270" s="1">
        <v>0.625</v>
      </c>
      <c r="G8270" t="s">
        <v>9134</v>
      </c>
      <c r="H8270" t="s">
        <v>937</v>
      </c>
      <c r="I8270">
        <v>60</v>
      </c>
      <c r="J8270">
        <v>132</v>
      </c>
      <c r="K8270" s="4">
        <v>1.1111110001111099E+44</v>
      </c>
      <c r="L8270" t="s">
        <v>38</v>
      </c>
      <c r="M8270" t="s">
        <v>24</v>
      </c>
      <c r="N8270" t="s">
        <v>9852</v>
      </c>
      <c r="O8270" t="s">
        <v>25</v>
      </c>
      <c r="P8270" t="s">
        <v>20</v>
      </c>
      <c r="Q8270" t="s">
        <v>8867</v>
      </c>
    </row>
    <row r="8271" spans="1:17" x14ac:dyDescent="0.25">
      <c r="A8271" t="s">
        <v>14273</v>
      </c>
      <c r="B8271" t="s">
        <v>32</v>
      </c>
      <c r="C8271">
        <v>1</v>
      </c>
      <c r="D8271" t="s">
        <v>18</v>
      </c>
      <c r="E8271" t="s">
        <v>33</v>
      </c>
      <c r="F8271" s="1">
        <v>0.58333333333333337</v>
      </c>
      <c r="G8271" t="s">
        <v>9134</v>
      </c>
      <c r="H8271" t="s">
        <v>937</v>
      </c>
      <c r="I8271">
        <v>60</v>
      </c>
      <c r="J8271">
        <v>132</v>
      </c>
      <c r="K8271" s="4">
        <v>1.1111110001111099E+44</v>
      </c>
      <c r="L8271" t="s">
        <v>38</v>
      </c>
      <c r="M8271" t="s">
        <v>24</v>
      </c>
      <c r="N8271" t="s">
        <v>9852</v>
      </c>
      <c r="O8271" t="s">
        <v>25</v>
      </c>
      <c r="P8271" t="s">
        <v>20</v>
      </c>
      <c r="Q8271" t="s">
        <v>8868</v>
      </c>
    </row>
    <row r="8272" spans="1:17" x14ac:dyDescent="0.25">
      <c r="A8272" t="s">
        <v>14273</v>
      </c>
      <c r="B8272" t="s">
        <v>36</v>
      </c>
      <c r="C8272">
        <v>1</v>
      </c>
      <c r="D8272" t="s">
        <v>18</v>
      </c>
      <c r="E8272" t="s">
        <v>42</v>
      </c>
      <c r="F8272" s="1">
        <v>0.77083333333333337</v>
      </c>
      <c r="G8272" t="s">
        <v>9138</v>
      </c>
      <c r="H8272" t="s">
        <v>937</v>
      </c>
      <c r="I8272">
        <v>120</v>
      </c>
      <c r="J8272">
        <v>132</v>
      </c>
      <c r="K8272" s="4">
        <v>9.9999999999999998E+37</v>
      </c>
      <c r="L8272" t="s">
        <v>38</v>
      </c>
      <c r="M8272" t="s">
        <v>24</v>
      </c>
      <c r="N8272" t="s">
        <v>9852</v>
      </c>
      <c r="O8272" t="s">
        <v>25</v>
      </c>
      <c r="P8272" t="s">
        <v>39</v>
      </c>
      <c r="Q8272" t="s">
        <v>8869</v>
      </c>
    </row>
    <row r="8273" spans="1:17" x14ac:dyDescent="0.25">
      <c r="A8273" t="s">
        <v>14273</v>
      </c>
      <c r="B8273" t="s">
        <v>44</v>
      </c>
      <c r="C8273">
        <v>1</v>
      </c>
      <c r="D8273" t="s">
        <v>18</v>
      </c>
      <c r="E8273" t="s">
        <v>19</v>
      </c>
      <c r="F8273" s="1">
        <v>0.58333333333333337</v>
      </c>
      <c r="G8273" t="s">
        <v>38</v>
      </c>
      <c r="H8273" t="s">
        <v>937</v>
      </c>
      <c r="I8273">
        <v>60</v>
      </c>
      <c r="J8273">
        <v>27</v>
      </c>
      <c r="K8273" s="4">
        <v>1.01000000101E+42</v>
      </c>
      <c r="L8273" t="s">
        <v>38</v>
      </c>
      <c r="N8273" t="s">
        <v>9852</v>
      </c>
      <c r="O8273" t="s">
        <v>25</v>
      </c>
      <c r="P8273" t="s">
        <v>45</v>
      </c>
      <c r="Q8273" t="s">
        <v>8870</v>
      </c>
    </row>
    <row r="8274" spans="1:17" x14ac:dyDescent="0.25">
      <c r="A8274" t="s">
        <v>14273</v>
      </c>
      <c r="B8274" t="s">
        <v>44</v>
      </c>
      <c r="C8274">
        <v>2</v>
      </c>
      <c r="D8274" t="s">
        <v>18</v>
      </c>
      <c r="E8274" t="s">
        <v>19</v>
      </c>
      <c r="F8274" s="1">
        <v>0.70833333333333337</v>
      </c>
      <c r="G8274" t="s">
        <v>38</v>
      </c>
      <c r="H8274" t="s">
        <v>937</v>
      </c>
      <c r="I8274">
        <v>60</v>
      </c>
      <c r="J8274">
        <v>26</v>
      </c>
      <c r="K8274" s="4">
        <v>1.01000000101E+42</v>
      </c>
      <c r="L8274" t="s">
        <v>38</v>
      </c>
      <c r="N8274" t="s">
        <v>9852</v>
      </c>
      <c r="O8274" t="s">
        <v>25</v>
      </c>
      <c r="P8274" t="s">
        <v>45</v>
      </c>
      <c r="Q8274" t="s">
        <v>8871</v>
      </c>
    </row>
    <row r="8275" spans="1:17" x14ac:dyDescent="0.25">
      <c r="A8275" t="s">
        <v>14273</v>
      </c>
      <c r="B8275" t="s">
        <v>44</v>
      </c>
      <c r="C8275">
        <v>3</v>
      </c>
      <c r="D8275" t="s">
        <v>18</v>
      </c>
      <c r="E8275" t="s">
        <v>29</v>
      </c>
      <c r="F8275" s="1">
        <v>0.625</v>
      </c>
      <c r="G8275" t="s">
        <v>38</v>
      </c>
      <c r="H8275" t="s">
        <v>937</v>
      </c>
      <c r="I8275">
        <v>60</v>
      </c>
      <c r="J8275">
        <v>24</v>
      </c>
      <c r="K8275" s="4">
        <v>1.01000000101E+42</v>
      </c>
      <c r="L8275" t="s">
        <v>38</v>
      </c>
      <c r="N8275" t="s">
        <v>9852</v>
      </c>
      <c r="O8275" t="s">
        <v>25</v>
      </c>
      <c r="P8275" t="s">
        <v>45</v>
      </c>
      <c r="Q8275" t="s">
        <v>8872</v>
      </c>
    </row>
    <row r="8276" spans="1:17" x14ac:dyDescent="0.25">
      <c r="A8276" t="s">
        <v>14273</v>
      </c>
      <c r="B8276" t="s">
        <v>44</v>
      </c>
      <c r="C8276">
        <v>4</v>
      </c>
      <c r="D8276" t="s">
        <v>18</v>
      </c>
      <c r="E8276" t="s">
        <v>29</v>
      </c>
      <c r="F8276" s="1">
        <v>0.66666666666666663</v>
      </c>
      <c r="G8276" t="s">
        <v>38</v>
      </c>
      <c r="H8276" t="s">
        <v>937</v>
      </c>
      <c r="I8276">
        <v>60</v>
      </c>
      <c r="J8276">
        <v>27</v>
      </c>
      <c r="K8276" s="4">
        <v>1.01000000101E+42</v>
      </c>
      <c r="L8276" t="s">
        <v>38</v>
      </c>
      <c r="N8276" t="s">
        <v>9852</v>
      </c>
      <c r="O8276" t="s">
        <v>25</v>
      </c>
      <c r="P8276" t="s">
        <v>45</v>
      </c>
      <c r="Q8276" t="s">
        <v>8873</v>
      </c>
    </row>
    <row r="8277" spans="1:17" x14ac:dyDescent="0.25">
      <c r="A8277" t="s">
        <v>14273</v>
      </c>
      <c r="B8277" t="s">
        <v>44</v>
      </c>
      <c r="C8277">
        <v>5</v>
      </c>
      <c r="D8277" t="s">
        <v>18</v>
      </c>
      <c r="E8277" t="s">
        <v>29</v>
      </c>
      <c r="F8277" s="1">
        <v>0.70833333333333337</v>
      </c>
      <c r="G8277" t="s">
        <v>38</v>
      </c>
      <c r="H8277" t="s">
        <v>937</v>
      </c>
      <c r="I8277">
        <v>60</v>
      </c>
      <c r="J8277">
        <v>28</v>
      </c>
      <c r="K8277" s="4">
        <v>1.01000000101E+42</v>
      </c>
      <c r="L8277" t="s">
        <v>38</v>
      </c>
      <c r="N8277" t="s">
        <v>9852</v>
      </c>
      <c r="O8277" t="s">
        <v>25</v>
      </c>
      <c r="P8277" t="s">
        <v>45</v>
      </c>
      <c r="Q8277" t="s">
        <v>8874</v>
      </c>
    </row>
    <row r="8278" spans="1:17" x14ac:dyDescent="0.25">
      <c r="A8278" t="s">
        <v>14274</v>
      </c>
      <c r="B8278" t="s">
        <v>17</v>
      </c>
      <c r="C8278">
        <v>1</v>
      </c>
      <c r="D8278" t="s">
        <v>1189</v>
      </c>
      <c r="E8278" t="s">
        <v>19</v>
      </c>
      <c r="F8278" s="1">
        <v>0.625</v>
      </c>
      <c r="G8278" t="s">
        <v>9134</v>
      </c>
      <c r="H8278" t="s">
        <v>937</v>
      </c>
      <c r="I8278">
        <v>60</v>
      </c>
      <c r="J8278">
        <v>110</v>
      </c>
      <c r="K8278" s="4">
        <v>1.1111010001111099E+44</v>
      </c>
      <c r="L8278" t="s">
        <v>38</v>
      </c>
      <c r="M8278" t="s">
        <v>24</v>
      </c>
      <c r="N8278" t="s">
        <v>9852</v>
      </c>
      <c r="O8278" t="s">
        <v>25</v>
      </c>
      <c r="P8278" t="s">
        <v>20</v>
      </c>
      <c r="Q8278" t="s">
        <v>8875</v>
      </c>
    </row>
    <row r="8279" spans="1:17" x14ac:dyDescent="0.25">
      <c r="A8279" t="s">
        <v>14274</v>
      </c>
      <c r="B8279" t="s">
        <v>28</v>
      </c>
      <c r="C8279">
        <v>1</v>
      </c>
      <c r="D8279" t="s">
        <v>1189</v>
      </c>
      <c r="E8279" t="s">
        <v>42</v>
      </c>
      <c r="F8279" s="1">
        <v>0.625</v>
      </c>
      <c r="G8279" t="s">
        <v>9134</v>
      </c>
      <c r="H8279" t="s">
        <v>937</v>
      </c>
      <c r="I8279">
        <v>60</v>
      </c>
      <c r="J8279">
        <v>110</v>
      </c>
      <c r="K8279" s="4">
        <v>1.1111110001111099E+44</v>
      </c>
      <c r="L8279" t="s">
        <v>38</v>
      </c>
      <c r="M8279" t="s">
        <v>24</v>
      </c>
      <c r="N8279" t="s">
        <v>9852</v>
      </c>
      <c r="O8279" t="s">
        <v>25</v>
      </c>
      <c r="P8279" t="s">
        <v>20</v>
      </c>
      <c r="Q8279" t="s">
        <v>8876</v>
      </c>
    </row>
    <row r="8280" spans="1:17" x14ac:dyDescent="0.25">
      <c r="A8280" t="s">
        <v>14274</v>
      </c>
      <c r="B8280" t="s">
        <v>32</v>
      </c>
      <c r="C8280">
        <v>1</v>
      </c>
      <c r="D8280" t="s">
        <v>1189</v>
      </c>
      <c r="E8280" t="s">
        <v>33</v>
      </c>
      <c r="F8280" s="1">
        <v>0.58333333333333337</v>
      </c>
      <c r="G8280" t="s">
        <v>9134</v>
      </c>
      <c r="H8280" t="s">
        <v>937</v>
      </c>
      <c r="I8280">
        <v>60</v>
      </c>
      <c r="J8280">
        <v>110</v>
      </c>
      <c r="K8280" s="4">
        <v>1.1111110001111099E+44</v>
      </c>
      <c r="L8280" t="s">
        <v>38</v>
      </c>
      <c r="M8280" t="s">
        <v>24</v>
      </c>
      <c r="N8280" t="s">
        <v>9852</v>
      </c>
      <c r="O8280" t="s">
        <v>25</v>
      </c>
      <c r="P8280" t="s">
        <v>20</v>
      </c>
      <c r="Q8280" t="s">
        <v>8877</v>
      </c>
    </row>
    <row r="8281" spans="1:17" x14ac:dyDescent="0.25">
      <c r="A8281" t="s">
        <v>14274</v>
      </c>
      <c r="B8281" t="s">
        <v>44</v>
      </c>
      <c r="C8281">
        <v>1</v>
      </c>
      <c r="D8281" t="s">
        <v>1189</v>
      </c>
      <c r="E8281" t="s">
        <v>19</v>
      </c>
      <c r="F8281" s="1">
        <v>0.58333333333333337</v>
      </c>
      <c r="G8281" t="s">
        <v>38</v>
      </c>
      <c r="H8281" t="s">
        <v>937</v>
      </c>
      <c r="I8281">
        <v>60</v>
      </c>
      <c r="J8281">
        <v>24</v>
      </c>
      <c r="K8281" s="4">
        <v>1.01000000101E+42</v>
      </c>
      <c r="L8281" t="s">
        <v>38</v>
      </c>
      <c r="N8281" t="s">
        <v>9852</v>
      </c>
      <c r="O8281" t="s">
        <v>25</v>
      </c>
      <c r="P8281" t="s">
        <v>45</v>
      </c>
      <c r="Q8281" t="s">
        <v>8878</v>
      </c>
    </row>
    <row r="8282" spans="1:17" x14ac:dyDescent="0.25">
      <c r="A8282" t="s">
        <v>14274</v>
      </c>
      <c r="B8282" t="s">
        <v>44</v>
      </c>
      <c r="C8282">
        <v>2</v>
      </c>
      <c r="D8282" t="s">
        <v>1189</v>
      </c>
      <c r="E8282" t="s">
        <v>19</v>
      </c>
      <c r="F8282" s="1">
        <v>0.70833333333333337</v>
      </c>
      <c r="G8282" t="s">
        <v>38</v>
      </c>
      <c r="H8282" t="s">
        <v>937</v>
      </c>
      <c r="I8282">
        <v>60</v>
      </c>
      <c r="J8282">
        <v>22</v>
      </c>
      <c r="K8282" s="4">
        <v>1.01000000101E+42</v>
      </c>
      <c r="L8282" t="s">
        <v>38</v>
      </c>
      <c r="N8282" t="s">
        <v>9852</v>
      </c>
      <c r="O8282" t="s">
        <v>25</v>
      </c>
      <c r="P8282" t="s">
        <v>45</v>
      </c>
      <c r="Q8282" t="s">
        <v>8879</v>
      </c>
    </row>
    <row r="8283" spans="1:17" x14ac:dyDescent="0.25">
      <c r="A8283" t="s">
        <v>14274</v>
      </c>
      <c r="B8283" t="s">
        <v>44</v>
      </c>
      <c r="C8283">
        <v>3</v>
      </c>
      <c r="D8283" t="s">
        <v>1189</v>
      </c>
      <c r="E8283" t="s">
        <v>29</v>
      </c>
      <c r="F8283" s="1">
        <v>0.625</v>
      </c>
      <c r="G8283" t="s">
        <v>38</v>
      </c>
      <c r="H8283" t="s">
        <v>937</v>
      </c>
      <c r="I8283">
        <v>60</v>
      </c>
      <c r="J8283">
        <v>17</v>
      </c>
      <c r="K8283" s="4">
        <v>1.01000000101E+42</v>
      </c>
      <c r="L8283" t="s">
        <v>38</v>
      </c>
      <c r="N8283" t="s">
        <v>9852</v>
      </c>
      <c r="O8283" t="s">
        <v>25</v>
      </c>
      <c r="P8283" t="s">
        <v>45</v>
      </c>
      <c r="Q8283" t="s">
        <v>8880</v>
      </c>
    </row>
    <row r="8284" spans="1:17" x14ac:dyDescent="0.25">
      <c r="A8284" t="s">
        <v>14274</v>
      </c>
      <c r="B8284" t="s">
        <v>44</v>
      </c>
      <c r="C8284">
        <v>4</v>
      </c>
      <c r="D8284" t="s">
        <v>1189</v>
      </c>
      <c r="E8284" t="s">
        <v>29</v>
      </c>
      <c r="F8284" s="1">
        <v>0.66666666666666663</v>
      </c>
      <c r="G8284" t="s">
        <v>38</v>
      </c>
      <c r="H8284" t="s">
        <v>937</v>
      </c>
      <c r="I8284">
        <v>60</v>
      </c>
      <c r="J8284">
        <v>21</v>
      </c>
      <c r="K8284" s="4">
        <v>1.01000000101E+42</v>
      </c>
      <c r="L8284" t="s">
        <v>38</v>
      </c>
      <c r="N8284" t="s">
        <v>9852</v>
      </c>
      <c r="O8284" t="s">
        <v>25</v>
      </c>
      <c r="P8284" t="s">
        <v>45</v>
      </c>
      <c r="Q8284" t="s">
        <v>8881</v>
      </c>
    </row>
    <row r="8285" spans="1:17" x14ac:dyDescent="0.25">
      <c r="A8285" t="s">
        <v>14274</v>
      </c>
      <c r="B8285" t="s">
        <v>44</v>
      </c>
      <c r="C8285">
        <v>5</v>
      </c>
      <c r="D8285" t="s">
        <v>1189</v>
      </c>
      <c r="E8285" t="s">
        <v>29</v>
      </c>
      <c r="F8285" s="1">
        <v>0.70833333333333337</v>
      </c>
      <c r="G8285" t="s">
        <v>38</v>
      </c>
      <c r="H8285" t="s">
        <v>937</v>
      </c>
      <c r="I8285">
        <v>60</v>
      </c>
      <c r="J8285">
        <v>22</v>
      </c>
      <c r="K8285" s="4">
        <v>1.01000000101E+42</v>
      </c>
      <c r="L8285" t="s">
        <v>38</v>
      </c>
      <c r="N8285" t="s">
        <v>9852</v>
      </c>
      <c r="O8285" t="s">
        <v>25</v>
      </c>
      <c r="P8285" t="s">
        <v>45</v>
      </c>
      <c r="Q8285" t="s">
        <v>8882</v>
      </c>
    </row>
    <row r="8286" spans="1:17" x14ac:dyDescent="0.25">
      <c r="A8286" t="s">
        <v>14275</v>
      </c>
      <c r="B8286" t="s">
        <v>17</v>
      </c>
      <c r="C8286">
        <v>1</v>
      </c>
      <c r="D8286" t="s">
        <v>18</v>
      </c>
      <c r="E8286" t="s">
        <v>19</v>
      </c>
      <c r="F8286" s="1">
        <v>0.66666666666666663</v>
      </c>
      <c r="G8286" t="s">
        <v>9174</v>
      </c>
      <c r="H8286" t="s">
        <v>38</v>
      </c>
      <c r="I8286">
        <v>60</v>
      </c>
      <c r="J8286">
        <v>133</v>
      </c>
      <c r="K8286" s="4">
        <v>1.1111010001111099E+44</v>
      </c>
      <c r="L8286" t="s">
        <v>38</v>
      </c>
      <c r="M8286" t="s">
        <v>24</v>
      </c>
      <c r="N8286" t="s">
        <v>9852</v>
      </c>
      <c r="O8286" t="s">
        <v>25</v>
      </c>
      <c r="P8286" t="s">
        <v>20</v>
      </c>
      <c r="Q8286" t="s">
        <v>8883</v>
      </c>
    </row>
    <row r="8287" spans="1:17" x14ac:dyDescent="0.25">
      <c r="A8287" t="s">
        <v>14275</v>
      </c>
      <c r="B8287" t="s">
        <v>28</v>
      </c>
      <c r="C8287">
        <v>1</v>
      </c>
      <c r="D8287" t="s">
        <v>18</v>
      </c>
      <c r="E8287" t="s">
        <v>33</v>
      </c>
      <c r="F8287" s="1">
        <v>0.625</v>
      </c>
      <c r="G8287" t="s">
        <v>9142</v>
      </c>
      <c r="H8287" t="s">
        <v>38</v>
      </c>
      <c r="I8287">
        <v>60</v>
      </c>
      <c r="J8287">
        <v>133</v>
      </c>
      <c r="K8287" s="4">
        <v>1.1111110001111099E+44</v>
      </c>
      <c r="L8287" t="s">
        <v>38</v>
      </c>
      <c r="M8287" t="s">
        <v>24</v>
      </c>
      <c r="N8287" t="s">
        <v>9852</v>
      </c>
      <c r="O8287" t="s">
        <v>25</v>
      </c>
      <c r="P8287" t="s">
        <v>20</v>
      </c>
      <c r="Q8287" t="s">
        <v>8884</v>
      </c>
    </row>
    <row r="8288" spans="1:17" x14ac:dyDescent="0.25">
      <c r="A8288" t="s">
        <v>14275</v>
      </c>
      <c r="B8288" t="s">
        <v>32</v>
      </c>
      <c r="C8288">
        <v>1</v>
      </c>
      <c r="D8288" t="s">
        <v>18</v>
      </c>
      <c r="E8288" t="s">
        <v>42</v>
      </c>
      <c r="F8288" s="1">
        <v>0.66666666666666663</v>
      </c>
      <c r="G8288" t="s">
        <v>9139</v>
      </c>
      <c r="H8288" t="s">
        <v>38</v>
      </c>
      <c r="I8288">
        <v>60</v>
      </c>
      <c r="J8288">
        <v>133</v>
      </c>
      <c r="K8288" s="4">
        <v>1.1111110001111099E+44</v>
      </c>
      <c r="L8288" t="s">
        <v>38</v>
      </c>
      <c r="M8288" t="s">
        <v>24</v>
      </c>
      <c r="N8288" t="s">
        <v>9852</v>
      </c>
      <c r="O8288" t="s">
        <v>25</v>
      </c>
      <c r="P8288" t="s">
        <v>20</v>
      </c>
      <c r="Q8288" t="s">
        <v>8885</v>
      </c>
    </row>
    <row r="8289" spans="1:17" x14ac:dyDescent="0.25">
      <c r="A8289" t="s">
        <v>14275</v>
      </c>
      <c r="B8289" t="s">
        <v>44</v>
      </c>
      <c r="C8289">
        <v>1</v>
      </c>
      <c r="D8289" t="s">
        <v>18</v>
      </c>
      <c r="E8289" t="s">
        <v>29</v>
      </c>
      <c r="F8289" s="1">
        <v>0.45833333333333331</v>
      </c>
      <c r="G8289" t="s">
        <v>38</v>
      </c>
      <c r="H8289" t="s">
        <v>38</v>
      </c>
      <c r="I8289">
        <v>60</v>
      </c>
      <c r="J8289">
        <v>19</v>
      </c>
      <c r="K8289" s="4">
        <v>1.0001000101099999E+42</v>
      </c>
      <c r="L8289" t="s">
        <v>38</v>
      </c>
      <c r="N8289" t="s">
        <v>9852</v>
      </c>
      <c r="O8289" t="s">
        <v>25</v>
      </c>
      <c r="P8289" t="s">
        <v>45</v>
      </c>
      <c r="Q8289" t="s">
        <v>8886</v>
      </c>
    </row>
    <row r="8290" spans="1:17" x14ac:dyDescent="0.25">
      <c r="A8290" t="s">
        <v>14275</v>
      </c>
      <c r="B8290" t="s">
        <v>44</v>
      </c>
      <c r="C8290">
        <v>2</v>
      </c>
      <c r="D8290" t="s">
        <v>18</v>
      </c>
      <c r="E8290" t="s">
        <v>29</v>
      </c>
      <c r="F8290" s="1">
        <v>0.66666666666666663</v>
      </c>
      <c r="G8290" t="s">
        <v>38</v>
      </c>
      <c r="H8290" t="s">
        <v>38</v>
      </c>
      <c r="I8290">
        <v>60</v>
      </c>
      <c r="J8290">
        <v>25</v>
      </c>
      <c r="K8290" s="4">
        <v>1.0001000101099999E+42</v>
      </c>
      <c r="L8290" t="s">
        <v>38</v>
      </c>
      <c r="N8290" t="s">
        <v>9852</v>
      </c>
      <c r="O8290" t="s">
        <v>25</v>
      </c>
      <c r="P8290" t="s">
        <v>45</v>
      </c>
      <c r="Q8290" t="s">
        <v>8887</v>
      </c>
    </row>
    <row r="8291" spans="1:17" x14ac:dyDescent="0.25">
      <c r="A8291" t="s">
        <v>14275</v>
      </c>
      <c r="B8291" t="s">
        <v>44</v>
      </c>
      <c r="C8291">
        <v>3</v>
      </c>
      <c r="D8291" t="s">
        <v>18</v>
      </c>
      <c r="E8291" t="s">
        <v>42</v>
      </c>
      <c r="F8291" s="1">
        <v>0.375</v>
      </c>
      <c r="G8291" t="s">
        <v>38</v>
      </c>
      <c r="H8291" t="s">
        <v>38</v>
      </c>
      <c r="I8291">
        <v>60</v>
      </c>
      <c r="J8291">
        <v>34</v>
      </c>
      <c r="K8291" s="4">
        <v>1.0001000101099999E+42</v>
      </c>
      <c r="L8291" t="s">
        <v>38</v>
      </c>
      <c r="N8291" t="s">
        <v>9852</v>
      </c>
      <c r="O8291" t="s">
        <v>25</v>
      </c>
      <c r="P8291" t="s">
        <v>45</v>
      </c>
      <c r="Q8291" t="s">
        <v>8888</v>
      </c>
    </row>
    <row r="8292" spans="1:17" x14ac:dyDescent="0.25">
      <c r="A8292" t="s">
        <v>14275</v>
      </c>
      <c r="B8292" t="s">
        <v>44</v>
      </c>
      <c r="C8292">
        <v>4</v>
      </c>
      <c r="D8292" t="s">
        <v>18</v>
      </c>
      <c r="E8292" t="s">
        <v>42</v>
      </c>
      <c r="F8292" s="1">
        <v>0.41666666666666669</v>
      </c>
      <c r="G8292" t="s">
        <v>38</v>
      </c>
      <c r="H8292" t="s">
        <v>38</v>
      </c>
      <c r="I8292">
        <v>60</v>
      </c>
      <c r="J8292">
        <v>35</v>
      </c>
      <c r="K8292" s="4">
        <v>1.0001000101099999E+42</v>
      </c>
      <c r="L8292" t="s">
        <v>38</v>
      </c>
      <c r="N8292" t="s">
        <v>9852</v>
      </c>
      <c r="O8292" t="s">
        <v>25</v>
      </c>
      <c r="P8292" t="s">
        <v>45</v>
      </c>
      <c r="Q8292" t="s">
        <v>8889</v>
      </c>
    </row>
    <row r="8293" spans="1:17" x14ac:dyDescent="0.25">
      <c r="A8293" t="s">
        <v>14275</v>
      </c>
      <c r="B8293" t="s">
        <v>44</v>
      </c>
      <c r="C8293">
        <v>5</v>
      </c>
      <c r="D8293" t="s">
        <v>18</v>
      </c>
      <c r="E8293" t="s">
        <v>42</v>
      </c>
      <c r="F8293" s="1">
        <v>0.8125</v>
      </c>
      <c r="G8293" t="s">
        <v>38</v>
      </c>
      <c r="H8293" t="s">
        <v>38</v>
      </c>
      <c r="I8293">
        <v>60</v>
      </c>
      <c r="J8293">
        <v>20</v>
      </c>
      <c r="K8293" s="4">
        <v>1.00100001011E+42</v>
      </c>
      <c r="L8293" t="s">
        <v>38</v>
      </c>
      <c r="N8293" t="s">
        <v>9852</v>
      </c>
      <c r="O8293" t="s">
        <v>25</v>
      </c>
      <c r="P8293" t="s">
        <v>45</v>
      </c>
      <c r="Q8293" t="s">
        <v>8890</v>
      </c>
    </row>
    <row r="8294" spans="1:17" x14ac:dyDescent="0.25">
      <c r="A8294" t="s">
        <v>14276</v>
      </c>
      <c r="B8294" t="s">
        <v>44</v>
      </c>
      <c r="C8294">
        <v>1</v>
      </c>
      <c r="D8294" t="s">
        <v>1189</v>
      </c>
      <c r="E8294" t="s">
        <v>29</v>
      </c>
      <c r="F8294" s="1">
        <v>0.45833333333333331</v>
      </c>
      <c r="G8294" t="s">
        <v>38</v>
      </c>
      <c r="H8294" t="s">
        <v>38</v>
      </c>
      <c r="I8294">
        <v>60</v>
      </c>
      <c r="J8294">
        <v>15</v>
      </c>
      <c r="K8294" s="4">
        <v>1.0001000101099999E+42</v>
      </c>
      <c r="L8294" t="s">
        <v>38</v>
      </c>
      <c r="N8294" t="s">
        <v>9852</v>
      </c>
      <c r="O8294" t="s">
        <v>25</v>
      </c>
      <c r="P8294" t="s">
        <v>45</v>
      </c>
      <c r="Q8294" t="s">
        <v>8891</v>
      </c>
    </row>
    <row r="8295" spans="1:17" x14ac:dyDescent="0.25">
      <c r="A8295" t="s">
        <v>14276</v>
      </c>
      <c r="B8295" t="s">
        <v>44</v>
      </c>
      <c r="C8295">
        <v>2</v>
      </c>
      <c r="D8295" t="s">
        <v>1189</v>
      </c>
      <c r="E8295" t="s">
        <v>29</v>
      </c>
      <c r="F8295" s="1">
        <v>0.66666666666666663</v>
      </c>
      <c r="G8295" t="s">
        <v>38</v>
      </c>
      <c r="H8295" t="s">
        <v>38</v>
      </c>
      <c r="I8295">
        <v>60</v>
      </c>
      <c r="J8295">
        <v>18</v>
      </c>
      <c r="K8295" s="4">
        <v>1.0001000101099999E+42</v>
      </c>
      <c r="L8295" t="s">
        <v>38</v>
      </c>
      <c r="N8295" t="s">
        <v>9852</v>
      </c>
      <c r="O8295" t="s">
        <v>25</v>
      </c>
      <c r="P8295" t="s">
        <v>45</v>
      </c>
      <c r="Q8295" t="s">
        <v>8892</v>
      </c>
    </row>
    <row r="8296" spans="1:17" x14ac:dyDescent="0.25">
      <c r="A8296" t="s">
        <v>14276</v>
      </c>
      <c r="B8296" t="s">
        <v>44</v>
      </c>
      <c r="C8296">
        <v>3</v>
      </c>
      <c r="D8296" t="s">
        <v>1189</v>
      </c>
      <c r="E8296" t="s">
        <v>42</v>
      </c>
      <c r="F8296" s="1">
        <v>0.375</v>
      </c>
      <c r="G8296" t="s">
        <v>38</v>
      </c>
      <c r="H8296" t="s">
        <v>38</v>
      </c>
      <c r="I8296">
        <v>60</v>
      </c>
      <c r="J8296">
        <v>17</v>
      </c>
      <c r="K8296" s="4">
        <v>1.0001000101099999E+42</v>
      </c>
      <c r="L8296" t="s">
        <v>38</v>
      </c>
      <c r="N8296" t="s">
        <v>9852</v>
      </c>
      <c r="O8296" t="s">
        <v>25</v>
      </c>
      <c r="P8296" t="s">
        <v>45</v>
      </c>
      <c r="Q8296" t="s">
        <v>8893</v>
      </c>
    </row>
    <row r="8297" spans="1:17" x14ac:dyDescent="0.25">
      <c r="A8297" t="s">
        <v>14276</v>
      </c>
      <c r="B8297" t="s">
        <v>44</v>
      </c>
      <c r="C8297">
        <v>4</v>
      </c>
      <c r="D8297" t="s">
        <v>1189</v>
      </c>
      <c r="E8297" t="s">
        <v>42</v>
      </c>
      <c r="F8297" s="1">
        <v>0.41666666666666669</v>
      </c>
      <c r="G8297" t="s">
        <v>38</v>
      </c>
      <c r="H8297" t="s">
        <v>38</v>
      </c>
      <c r="I8297">
        <v>60</v>
      </c>
      <c r="J8297">
        <v>21</v>
      </c>
      <c r="K8297" s="4">
        <v>1.0001000101099999E+42</v>
      </c>
      <c r="L8297" t="s">
        <v>38</v>
      </c>
      <c r="N8297" t="s">
        <v>9852</v>
      </c>
      <c r="O8297" t="s">
        <v>25</v>
      </c>
      <c r="P8297" t="s">
        <v>45</v>
      </c>
      <c r="Q8297" t="s">
        <v>8894</v>
      </c>
    </row>
    <row r="8298" spans="1:17" x14ac:dyDescent="0.25">
      <c r="A8298" t="s">
        <v>14276</v>
      </c>
      <c r="B8298" t="s">
        <v>44</v>
      </c>
      <c r="C8298">
        <v>5</v>
      </c>
      <c r="D8298" t="s">
        <v>1189</v>
      </c>
      <c r="E8298" t="s">
        <v>42</v>
      </c>
      <c r="F8298" s="1">
        <v>0.8125</v>
      </c>
      <c r="G8298" t="s">
        <v>38</v>
      </c>
      <c r="H8298" t="s">
        <v>38</v>
      </c>
      <c r="I8298">
        <v>60</v>
      </c>
      <c r="J8298">
        <v>21</v>
      </c>
      <c r="K8298" s="4">
        <v>1.00100001011E+42</v>
      </c>
      <c r="L8298" t="s">
        <v>38</v>
      </c>
      <c r="N8298" t="s">
        <v>9852</v>
      </c>
      <c r="O8298" t="s">
        <v>25</v>
      </c>
      <c r="P8298" t="s">
        <v>45</v>
      </c>
      <c r="Q8298" t="s">
        <v>8895</v>
      </c>
    </row>
    <row r="8299" spans="1:17" x14ac:dyDescent="0.25">
      <c r="A8299" t="s">
        <v>14277</v>
      </c>
      <c r="B8299" t="s">
        <v>17</v>
      </c>
      <c r="C8299">
        <v>1</v>
      </c>
      <c r="D8299" t="s">
        <v>18</v>
      </c>
      <c r="E8299" t="s">
        <v>33</v>
      </c>
      <c r="F8299" s="1">
        <v>0.45833333333333331</v>
      </c>
      <c r="G8299" t="s">
        <v>10646</v>
      </c>
      <c r="H8299" t="s">
        <v>5504</v>
      </c>
      <c r="I8299">
        <v>60</v>
      </c>
      <c r="J8299">
        <v>103</v>
      </c>
      <c r="K8299" s="4">
        <v>1.1111111001000001E+44</v>
      </c>
      <c r="L8299" t="s">
        <v>14278</v>
      </c>
      <c r="M8299" t="s">
        <v>915</v>
      </c>
      <c r="N8299" t="s">
        <v>9852</v>
      </c>
      <c r="O8299" t="s">
        <v>8664</v>
      </c>
      <c r="P8299" t="s">
        <v>20</v>
      </c>
      <c r="Q8299" t="s">
        <v>8896</v>
      </c>
    </row>
    <row r="8300" spans="1:17" x14ac:dyDescent="0.25">
      <c r="A8300" t="s">
        <v>14277</v>
      </c>
      <c r="B8300" t="s">
        <v>28</v>
      </c>
      <c r="C8300">
        <v>1</v>
      </c>
      <c r="D8300" t="s">
        <v>18</v>
      </c>
      <c r="E8300" t="s">
        <v>29</v>
      </c>
      <c r="F8300" s="1">
        <v>0.45833333333333331</v>
      </c>
      <c r="G8300" t="s">
        <v>10244</v>
      </c>
      <c r="H8300" t="s">
        <v>5504</v>
      </c>
      <c r="I8300">
        <v>60</v>
      </c>
      <c r="J8300">
        <v>103</v>
      </c>
      <c r="K8300" s="4">
        <v>1.1111011000000001E+44</v>
      </c>
      <c r="L8300" t="s">
        <v>14278</v>
      </c>
      <c r="M8300" t="s">
        <v>915</v>
      </c>
      <c r="N8300" t="s">
        <v>9852</v>
      </c>
      <c r="O8300" t="s">
        <v>8664</v>
      </c>
      <c r="P8300" t="s">
        <v>20</v>
      </c>
      <c r="Q8300" t="s">
        <v>8897</v>
      </c>
    </row>
    <row r="8301" spans="1:17" x14ac:dyDescent="0.25">
      <c r="A8301" t="s">
        <v>14277</v>
      </c>
      <c r="B8301" t="s">
        <v>32</v>
      </c>
      <c r="C8301">
        <v>1</v>
      </c>
      <c r="D8301" t="s">
        <v>18</v>
      </c>
      <c r="E8301" t="s">
        <v>37</v>
      </c>
      <c r="F8301" s="1">
        <v>0.41666666666666669</v>
      </c>
      <c r="G8301" t="s">
        <v>10646</v>
      </c>
      <c r="H8301" t="s">
        <v>5504</v>
      </c>
      <c r="I8301">
        <v>60</v>
      </c>
      <c r="J8301">
        <v>103</v>
      </c>
      <c r="K8301" s="4">
        <v>1.0000000000000001E+44</v>
      </c>
      <c r="L8301" t="s">
        <v>14278</v>
      </c>
      <c r="M8301" t="s">
        <v>915</v>
      </c>
      <c r="N8301" t="s">
        <v>9852</v>
      </c>
      <c r="O8301" t="s">
        <v>8664</v>
      </c>
      <c r="P8301" t="s">
        <v>20</v>
      </c>
      <c r="Q8301" t="s">
        <v>8898</v>
      </c>
    </row>
    <row r="8302" spans="1:17" x14ac:dyDescent="0.25">
      <c r="A8302" t="s">
        <v>14277</v>
      </c>
      <c r="B8302" t="s">
        <v>479</v>
      </c>
      <c r="C8302">
        <v>1</v>
      </c>
      <c r="D8302" t="s">
        <v>18</v>
      </c>
      <c r="E8302" t="s">
        <v>37</v>
      </c>
      <c r="F8302" s="1">
        <v>0.41666666666666669</v>
      </c>
      <c r="G8302" t="s">
        <v>10646</v>
      </c>
      <c r="H8302" t="s">
        <v>8655</v>
      </c>
      <c r="I8302">
        <v>60</v>
      </c>
      <c r="J8302">
        <v>103</v>
      </c>
      <c r="K8302" s="4">
        <v>1E+43</v>
      </c>
      <c r="L8302" t="s">
        <v>14278</v>
      </c>
      <c r="M8302" t="s">
        <v>915</v>
      </c>
      <c r="N8302" t="s">
        <v>9852</v>
      </c>
      <c r="O8302" t="s">
        <v>8664</v>
      </c>
      <c r="P8302" t="s">
        <v>20</v>
      </c>
      <c r="Q8302" t="s">
        <v>8899</v>
      </c>
    </row>
    <row r="8303" spans="1:17" x14ac:dyDescent="0.25">
      <c r="A8303" t="s">
        <v>14277</v>
      </c>
      <c r="B8303" t="s">
        <v>502</v>
      </c>
      <c r="C8303">
        <v>1</v>
      </c>
      <c r="D8303" t="s">
        <v>18</v>
      </c>
      <c r="E8303" t="s">
        <v>37</v>
      </c>
      <c r="F8303" s="1">
        <v>0.41666666666666669</v>
      </c>
      <c r="G8303" t="s">
        <v>10646</v>
      </c>
      <c r="H8303" t="s">
        <v>8700</v>
      </c>
      <c r="I8303">
        <v>60</v>
      </c>
      <c r="J8303">
        <v>103</v>
      </c>
      <c r="K8303" s="4">
        <v>1E+42</v>
      </c>
      <c r="L8303" t="s">
        <v>14278</v>
      </c>
      <c r="M8303" t="s">
        <v>915</v>
      </c>
      <c r="N8303" t="s">
        <v>9852</v>
      </c>
      <c r="O8303" t="s">
        <v>8664</v>
      </c>
      <c r="P8303" t="s">
        <v>20</v>
      </c>
      <c r="Q8303" t="s">
        <v>8900</v>
      </c>
    </row>
    <row r="8304" spans="1:17" x14ac:dyDescent="0.25">
      <c r="A8304" t="s">
        <v>14277</v>
      </c>
      <c r="B8304" t="s">
        <v>504</v>
      </c>
      <c r="C8304">
        <v>1</v>
      </c>
      <c r="D8304" t="s">
        <v>18</v>
      </c>
      <c r="E8304" t="s">
        <v>37</v>
      </c>
      <c r="F8304" s="1">
        <v>0.41666666666666669</v>
      </c>
      <c r="G8304" t="s">
        <v>10646</v>
      </c>
      <c r="H8304" t="s">
        <v>8700</v>
      </c>
      <c r="I8304">
        <v>60</v>
      </c>
      <c r="J8304">
        <v>75</v>
      </c>
      <c r="K8304" s="4">
        <v>1.0110000999999999E+41</v>
      </c>
      <c r="L8304" t="s">
        <v>14278</v>
      </c>
      <c r="M8304" t="s">
        <v>915</v>
      </c>
      <c r="N8304" t="s">
        <v>9852</v>
      </c>
      <c r="O8304" t="s">
        <v>8664</v>
      </c>
      <c r="P8304" t="s">
        <v>20</v>
      </c>
      <c r="Q8304" t="s">
        <v>8901</v>
      </c>
    </row>
    <row r="8305" spans="1:17" x14ac:dyDescent="0.25">
      <c r="A8305" t="s">
        <v>14277</v>
      </c>
      <c r="B8305" t="s">
        <v>504</v>
      </c>
      <c r="C8305">
        <v>2</v>
      </c>
      <c r="D8305" t="s">
        <v>18</v>
      </c>
      <c r="E8305" t="s">
        <v>37</v>
      </c>
      <c r="F8305" s="1">
        <v>0.41666666666666669</v>
      </c>
      <c r="G8305" t="s">
        <v>10669</v>
      </c>
      <c r="H8305" t="s">
        <v>8655</v>
      </c>
      <c r="I8305">
        <v>60</v>
      </c>
      <c r="J8305">
        <v>27</v>
      </c>
      <c r="K8305" s="4">
        <v>1.0110000999999999E+41</v>
      </c>
      <c r="L8305" t="s">
        <v>14278</v>
      </c>
      <c r="M8305" t="s">
        <v>915</v>
      </c>
      <c r="N8305" t="s">
        <v>9852</v>
      </c>
      <c r="O8305" t="s">
        <v>8664</v>
      </c>
      <c r="P8305" t="s">
        <v>20</v>
      </c>
      <c r="Q8305" t="s">
        <v>8902</v>
      </c>
    </row>
    <row r="8306" spans="1:17" x14ac:dyDescent="0.25">
      <c r="A8306" t="s">
        <v>14279</v>
      </c>
      <c r="B8306" t="s">
        <v>17</v>
      </c>
      <c r="C8306">
        <v>1</v>
      </c>
      <c r="D8306" t="s">
        <v>18</v>
      </c>
      <c r="E8306" t="s">
        <v>42</v>
      </c>
      <c r="F8306" s="1">
        <v>0.375</v>
      </c>
      <c r="G8306" t="s">
        <v>10633</v>
      </c>
      <c r="H8306" t="s">
        <v>14280</v>
      </c>
      <c r="I8306">
        <v>180</v>
      </c>
      <c r="J8306">
        <v>20</v>
      </c>
      <c r="K8306" s="4">
        <v>1.1111111100100001E+45</v>
      </c>
      <c r="L8306" t="s">
        <v>14281</v>
      </c>
      <c r="M8306" t="s">
        <v>915</v>
      </c>
      <c r="N8306" t="s">
        <v>9852</v>
      </c>
      <c r="O8306" t="s">
        <v>8664</v>
      </c>
      <c r="P8306" t="s">
        <v>20</v>
      </c>
      <c r="Q8306" t="s">
        <v>8904</v>
      </c>
    </row>
    <row r="8307" spans="1:17" x14ac:dyDescent="0.25">
      <c r="A8307" t="s">
        <v>14282</v>
      </c>
      <c r="B8307" t="s">
        <v>17</v>
      </c>
      <c r="C8307">
        <v>1</v>
      </c>
      <c r="D8307" t="s">
        <v>18</v>
      </c>
      <c r="E8307" t="s">
        <v>19</v>
      </c>
      <c r="F8307" s="1">
        <v>0.5</v>
      </c>
      <c r="G8307" t="s">
        <v>10775</v>
      </c>
      <c r="H8307" t="s">
        <v>14283</v>
      </c>
      <c r="I8307">
        <v>120</v>
      </c>
      <c r="J8307">
        <v>105</v>
      </c>
      <c r="K8307" s="4">
        <v>1.00000111100111E+23</v>
      </c>
      <c r="L8307" t="s">
        <v>14284</v>
      </c>
      <c r="M8307" t="s">
        <v>915</v>
      </c>
      <c r="N8307" t="s">
        <v>9852</v>
      </c>
      <c r="O8307" t="s">
        <v>8656</v>
      </c>
      <c r="P8307" t="s">
        <v>20</v>
      </c>
      <c r="Q8307" t="s">
        <v>8905</v>
      </c>
    </row>
    <row r="8308" spans="1:17" x14ac:dyDescent="0.25">
      <c r="A8308" t="s">
        <v>14282</v>
      </c>
      <c r="B8308" t="s">
        <v>179</v>
      </c>
      <c r="C8308">
        <v>1</v>
      </c>
      <c r="D8308" t="s">
        <v>18</v>
      </c>
      <c r="E8308" t="s">
        <v>29</v>
      </c>
      <c r="F8308" s="1">
        <v>0.58333333333333337</v>
      </c>
      <c r="G8308" t="s">
        <v>9822</v>
      </c>
      <c r="H8308" t="s">
        <v>14285</v>
      </c>
      <c r="I8308">
        <v>120</v>
      </c>
      <c r="J8308">
        <v>22</v>
      </c>
      <c r="K8308" s="4">
        <v>1.1110011111E+17</v>
      </c>
      <c r="L8308" t="s">
        <v>14284</v>
      </c>
      <c r="M8308" t="s">
        <v>915</v>
      </c>
      <c r="N8308" t="s">
        <v>9852</v>
      </c>
      <c r="O8308" t="s">
        <v>8656</v>
      </c>
      <c r="P8308" t="s">
        <v>180</v>
      </c>
      <c r="Q8308" t="s">
        <v>8907</v>
      </c>
    </row>
    <row r="8309" spans="1:17" x14ac:dyDescent="0.25">
      <c r="A8309" t="s">
        <v>14282</v>
      </c>
      <c r="B8309" t="s">
        <v>179</v>
      </c>
      <c r="C8309">
        <v>2</v>
      </c>
      <c r="D8309" t="s">
        <v>18</v>
      </c>
      <c r="E8309" t="s">
        <v>29</v>
      </c>
      <c r="F8309" s="1">
        <v>0.58333333333333337</v>
      </c>
      <c r="G8309" t="s">
        <v>10381</v>
      </c>
      <c r="H8309" t="s">
        <v>2048</v>
      </c>
      <c r="I8309">
        <v>120</v>
      </c>
      <c r="J8309">
        <v>23</v>
      </c>
      <c r="K8309" s="4">
        <v>1.1110011111E+17</v>
      </c>
      <c r="L8309" t="s">
        <v>14284</v>
      </c>
      <c r="M8309" t="s">
        <v>915</v>
      </c>
      <c r="N8309" t="s">
        <v>9852</v>
      </c>
      <c r="O8309" t="s">
        <v>8656</v>
      </c>
      <c r="P8309" t="s">
        <v>180</v>
      </c>
      <c r="Q8309" t="s">
        <v>8908</v>
      </c>
    </row>
    <row r="8310" spans="1:17" x14ac:dyDescent="0.25">
      <c r="A8310" t="s">
        <v>14282</v>
      </c>
      <c r="B8310" t="s">
        <v>179</v>
      </c>
      <c r="C8310">
        <v>3</v>
      </c>
      <c r="D8310" t="s">
        <v>18</v>
      </c>
      <c r="E8310" t="s">
        <v>33</v>
      </c>
      <c r="F8310" s="1">
        <v>0.41666666666666669</v>
      </c>
      <c r="G8310" t="s">
        <v>9831</v>
      </c>
      <c r="H8310" t="s">
        <v>8906</v>
      </c>
      <c r="I8310">
        <v>120</v>
      </c>
      <c r="J8310">
        <v>30</v>
      </c>
      <c r="K8310" s="4">
        <v>1.1110011111E+17</v>
      </c>
      <c r="L8310" t="s">
        <v>14284</v>
      </c>
      <c r="M8310" t="s">
        <v>915</v>
      </c>
      <c r="N8310" t="s">
        <v>9852</v>
      </c>
      <c r="O8310" t="s">
        <v>8656</v>
      </c>
      <c r="P8310" t="s">
        <v>180</v>
      </c>
      <c r="Q8310" t="s">
        <v>8909</v>
      </c>
    </row>
    <row r="8311" spans="1:17" x14ac:dyDescent="0.25">
      <c r="A8311" t="s">
        <v>14282</v>
      </c>
      <c r="B8311" t="s">
        <v>179</v>
      </c>
      <c r="C8311">
        <v>4</v>
      </c>
      <c r="D8311" t="s">
        <v>18</v>
      </c>
      <c r="E8311" t="s">
        <v>33</v>
      </c>
      <c r="F8311" s="1">
        <v>0.5</v>
      </c>
      <c r="G8311" t="s">
        <v>10639</v>
      </c>
      <c r="H8311" t="s">
        <v>2048</v>
      </c>
      <c r="I8311">
        <v>120</v>
      </c>
      <c r="J8311">
        <v>30</v>
      </c>
      <c r="K8311" s="4">
        <v>1.1110011111E+17</v>
      </c>
      <c r="L8311" t="s">
        <v>14284</v>
      </c>
      <c r="M8311" t="s">
        <v>915</v>
      </c>
      <c r="N8311" t="s">
        <v>9852</v>
      </c>
      <c r="O8311" t="s">
        <v>8656</v>
      </c>
      <c r="P8311" t="s">
        <v>180</v>
      </c>
      <c r="Q8311" t="s">
        <v>8910</v>
      </c>
    </row>
    <row r="8312" spans="1:17" x14ac:dyDescent="0.25">
      <c r="A8312" t="s">
        <v>14286</v>
      </c>
      <c r="B8312" t="s">
        <v>17</v>
      </c>
      <c r="C8312">
        <v>1</v>
      </c>
      <c r="D8312" t="s">
        <v>18</v>
      </c>
      <c r="E8312" t="s">
        <v>19</v>
      </c>
      <c r="F8312" s="1">
        <v>0.54166666666666663</v>
      </c>
      <c r="G8312" t="s">
        <v>10385</v>
      </c>
      <c r="H8312" t="s">
        <v>14287</v>
      </c>
      <c r="I8312">
        <v>120</v>
      </c>
      <c r="J8312">
        <v>30</v>
      </c>
      <c r="K8312" s="4">
        <v>1.11000000011111E+44</v>
      </c>
      <c r="L8312" t="s">
        <v>14288</v>
      </c>
      <c r="M8312" t="s">
        <v>915</v>
      </c>
      <c r="N8312" t="s">
        <v>9852</v>
      </c>
      <c r="O8312" t="s">
        <v>8664</v>
      </c>
      <c r="P8312" t="s">
        <v>20</v>
      </c>
      <c r="Q8312" t="s">
        <v>8912</v>
      </c>
    </row>
    <row r="8313" spans="1:17" x14ac:dyDescent="0.25">
      <c r="A8313" t="s">
        <v>14286</v>
      </c>
      <c r="B8313" t="s">
        <v>28</v>
      </c>
      <c r="C8313">
        <v>1</v>
      </c>
      <c r="D8313" t="s">
        <v>18</v>
      </c>
      <c r="E8313" t="s">
        <v>42</v>
      </c>
      <c r="F8313" s="1">
        <v>0.58333333333333337</v>
      </c>
      <c r="G8313" t="s">
        <v>9834</v>
      </c>
      <c r="H8313" t="s">
        <v>8911</v>
      </c>
      <c r="I8313">
        <v>120</v>
      </c>
      <c r="J8313">
        <v>30</v>
      </c>
      <c r="K8313" s="4">
        <v>1.11000000011111E+44</v>
      </c>
      <c r="L8313" t="s">
        <v>14288</v>
      </c>
      <c r="M8313" t="s">
        <v>915</v>
      </c>
      <c r="N8313" t="s">
        <v>9852</v>
      </c>
      <c r="O8313" t="s">
        <v>8664</v>
      </c>
      <c r="P8313" t="s">
        <v>20</v>
      </c>
      <c r="Q8313" t="s">
        <v>8913</v>
      </c>
    </row>
    <row r="8314" spans="1:17" x14ac:dyDescent="0.25">
      <c r="A8314" t="s">
        <v>14289</v>
      </c>
      <c r="B8314" t="s">
        <v>17</v>
      </c>
      <c r="C8314">
        <v>1</v>
      </c>
      <c r="D8314" t="s">
        <v>18</v>
      </c>
      <c r="E8314" t="s">
        <v>42</v>
      </c>
      <c r="F8314" s="1">
        <v>0.66666666666666663</v>
      </c>
      <c r="G8314" t="s">
        <v>10639</v>
      </c>
      <c r="H8314" t="s">
        <v>14290</v>
      </c>
      <c r="I8314">
        <v>120</v>
      </c>
      <c r="J8314">
        <v>74</v>
      </c>
      <c r="K8314" s="4">
        <v>1.11110000000001E+46</v>
      </c>
      <c r="L8314" t="s">
        <v>14291</v>
      </c>
      <c r="M8314" t="s">
        <v>915</v>
      </c>
      <c r="N8314" t="s">
        <v>9852</v>
      </c>
      <c r="O8314" t="s">
        <v>8914</v>
      </c>
      <c r="P8314" t="s">
        <v>20</v>
      </c>
      <c r="Q8314" t="s">
        <v>8915</v>
      </c>
    </row>
    <row r="8315" spans="1:17" x14ac:dyDescent="0.25">
      <c r="A8315" t="s">
        <v>14292</v>
      </c>
      <c r="B8315" t="s">
        <v>179</v>
      </c>
      <c r="C8315">
        <v>1</v>
      </c>
      <c r="D8315" t="s">
        <v>18</v>
      </c>
      <c r="E8315" t="s">
        <v>37</v>
      </c>
      <c r="F8315" s="1">
        <v>0.58333333333333337</v>
      </c>
      <c r="G8315" t="s">
        <v>14293</v>
      </c>
      <c r="H8315" t="s">
        <v>8365</v>
      </c>
      <c r="I8315">
        <v>180</v>
      </c>
      <c r="J8315">
        <v>18</v>
      </c>
      <c r="K8315" s="4">
        <v>1.11101100011111E+44</v>
      </c>
      <c r="L8315" t="s">
        <v>14294</v>
      </c>
      <c r="M8315" t="s">
        <v>24</v>
      </c>
      <c r="N8315" t="s">
        <v>12374</v>
      </c>
      <c r="O8315" t="s">
        <v>25</v>
      </c>
      <c r="P8315" t="s">
        <v>180</v>
      </c>
      <c r="Q8315" t="s">
        <v>8916</v>
      </c>
    </row>
    <row r="8316" spans="1:17" x14ac:dyDescent="0.25">
      <c r="A8316" t="s">
        <v>14295</v>
      </c>
      <c r="B8316" t="s">
        <v>17</v>
      </c>
      <c r="C8316">
        <v>1</v>
      </c>
      <c r="D8316" t="s">
        <v>18</v>
      </c>
      <c r="E8316" t="s">
        <v>42</v>
      </c>
      <c r="F8316" s="1">
        <v>0.66666666666666663</v>
      </c>
      <c r="G8316" t="s">
        <v>9196</v>
      </c>
      <c r="H8316" t="s">
        <v>8365</v>
      </c>
      <c r="I8316">
        <v>60</v>
      </c>
      <c r="J8316">
        <v>43</v>
      </c>
      <c r="K8316" s="4">
        <v>1.1111110001111099E+44</v>
      </c>
      <c r="L8316" t="s">
        <v>14296</v>
      </c>
      <c r="M8316" t="s">
        <v>24</v>
      </c>
      <c r="N8316" t="s">
        <v>12374</v>
      </c>
      <c r="O8316" t="s">
        <v>25</v>
      </c>
      <c r="P8316" t="s">
        <v>20</v>
      </c>
      <c r="Q8316" t="s">
        <v>8917</v>
      </c>
    </row>
    <row r="8317" spans="1:17" x14ac:dyDescent="0.25">
      <c r="A8317" t="s">
        <v>14297</v>
      </c>
      <c r="B8317" t="s">
        <v>17</v>
      </c>
      <c r="C8317">
        <v>1</v>
      </c>
      <c r="D8317" t="s">
        <v>18</v>
      </c>
      <c r="E8317" t="s">
        <v>42</v>
      </c>
      <c r="F8317" s="1">
        <v>0.66666666666666663</v>
      </c>
      <c r="G8317" t="s">
        <v>9359</v>
      </c>
      <c r="H8317" t="s">
        <v>8365</v>
      </c>
      <c r="I8317">
        <v>60</v>
      </c>
      <c r="J8317">
        <v>62</v>
      </c>
      <c r="K8317" s="4">
        <v>1.1111100111111E+24</v>
      </c>
      <c r="L8317" t="s">
        <v>14296</v>
      </c>
      <c r="M8317" t="s">
        <v>24</v>
      </c>
      <c r="N8317" t="s">
        <v>12374</v>
      </c>
      <c r="O8317" t="s">
        <v>66</v>
      </c>
      <c r="P8317" t="s">
        <v>20</v>
      </c>
      <c r="Q8317" t="s">
        <v>8918</v>
      </c>
    </row>
    <row r="8318" spans="1:17" x14ac:dyDescent="0.25">
      <c r="A8318" t="s">
        <v>14298</v>
      </c>
      <c r="B8318" t="s">
        <v>17</v>
      </c>
      <c r="C8318">
        <v>1</v>
      </c>
      <c r="D8318" t="s">
        <v>18</v>
      </c>
      <c r="E8318" t="s">
        <v>19</v>
      </c>
      <c r="F8318" s="1">
        <v>0.58333333333333337</v>
      </c>
      <c r="G8318" t="s">
        <v>9177</v>
      </c>
      <c r="H8318" t="s">
        <v>8326</v>
      </c>
      <c r="I8318">
        <v>60</v>
      </c>
      <c r="J8318">
        <v>16</v>
      </c>
      <c r="K8318" s="4">
        <v>1.1111100111111E+24</v>
      </c>
      <c r="L8318" t="s">
        <v>14299</v>
      </c>
      <c r="M8318" t="s">
        <v>24</v>
      </c>
      <c r="N8318" t="s">
        <v>12374</v>
      </c>
      <c r="O8318" t="s">
        <v>66</v>
      </c>
      <c r="P8318" t="s">
        <v>20</v>
      </c>
      <c r="Q8318" t="s">
        <v>8919</v>
      </c>
    </row>
    <row r="8319" spans="1:17" x14ac:dyDescent="0.25">
      <c r="A8319" t="s">
        <v>14298</v>
      </c>
      <c r="B8319" t="s">
        <v>179</v>
      </c>
      <c r="C8319">
        <v>1</v>
      </c>
      <c r="D8319" t="s">
        <v>18</v>
      </c>
      <c r="E8319" t="s">
        <v>42</v>
      </c>
      <c r="F8319" s="1">
        <v>0.41666666666666669</v>
      </c>
      <c r="G8319" t="s">
        <v>13935</v>
      </c>
      <c r="H8319" t="s">
        <v>8326</v>
      </c>
      <c r="I8319">
        <v>120</v>
      </c>
      <c r="J8319">
        <v>16</v>
      </c>
      <c r="K8319" s="4">
        <v>1.1111100111111E+24</v>
      </c>
      <c r="L8319" t="s">
        <v>14299</v>
      </c>
      <c r="M8319" t="s">
        <v>24</v>
      </c>
      <c r="N8319" t="s">
        <v>12374</v>
      </c>
      <c r="O8319" t="s">
        <v>66</v>
      </c>
      <c r="P8319" t="s">
        <v>180</v>
      </c>
      <c r="Q8319" t="s">
        <v>8920</v>
      </c>
    </row>
    <row r="8320" spans="1:17" x14ac:dyDescent="0.25">
      <c r="A8320" t="s">
        <v>14300</v>
      </c>
      <c r="B8320" t="s">
        <v>17</v>
      </c>
      <c r="C8320">
        <v>1</v>
      </c>
      <c r="D8320" t="s">
        <v>18</v>
      </c>
      <c r="E8320" t="s">
        <v>42</v>
      </c>
      <c r="F8320" s="1">
        <v>0.54166666666666663</v>
      </c>
      <c r="G8320" t="s">
        <v>9229</v>
      </c>
      <c r="H8320" t="s">
        <v>8338</v>
      </c>
      <c r="I8320">
        <v>120</v>
      </c>
      <c r="J8320">
        <v>17</v>
      </c>
      <c r="K8320" s="4">
        <v>1.1111100111111E+24</v>
      </c>
      <c r="L8320" t="s">
        <v>13955</v>
      </c>
      <c r="M8320" t="s">
        <v>24</v>
      </c>
      <c r="N8320" t="s">
        <v>12374</v>
      </c>
      <c r="O8320" t="s">
        <v>66</v>
      </c>
      <c r="P8320" t="s">
        <v>20</v>
      </c>
      <c r="Q8320" t="s">
        <v>8921</v>
      </c>
    </row>
    <row r="8321" spans="1:17" x14ac:dyDescent="0.25">
      <c r="A8321" t="s">
        <v>14300</v>
      </c>
      <c r="B8321" t="s">
        <v>179</v>
      </c>
      <c r="C8321">
        <v>1</v>
      </c>
      <c r="D8321" t="s">
        <v>18</v>
      </c>
      <c r="E8321" t="s">
        <v>37</v>
      </c>
      <c r="F8321" s="1">
        <v>0.58333333333333337</v>
      </c>
      <c r="G8321" t="s">
        <v>13956</v>
      </c>
      <c r="H8321" t="s">
        <v>8338</v>
      </c>
      <c r="I8321">
        <v>60</v>
      </c>
      <c r="J8321">
        <v>17</v>
      </c>
      <c r="K8321" s="4">
        <v>1.1111100101111E+24</v>
      </c>
      <c r="L8321" t="s">
        <v>13955</v>
      </c>
      <c r="M8321" t="s">
        <v>24</v>
      </c>
      <c r="N8321" t="s">
        <v>12374</v>
      </c>
      <c r="O8321" t="s">
        <v>66</v>
      </c>
      <c r="P8321" t="s">
        <v>180</v>
      </c>
      <c r="Q8321" t="s">
        <v>8922</v>
      </c>
    </row>
    <row r="8322" spans="1:17" x14ac:dyDescent="0.25">
      <c r="A8322" t="s">
        <v>14301</v>
      </c>
      <c r="B8322" t="s">
        <v>17</v>
      </c>
      <c r="C8322">
        <v>1</v>
      </c>
      <c r="D8322" t="s">
        <v>18</v>
      </c>
      <c r="E8322" t="s">
        <v>19</v>
      </c>
      <c r="F8322" s="1">
        <v>0.375</v>
      </c>
      <c r="G8322" t="s">
        <v>9247</v>
      </c>
      <c r="H8322" t="s">
        <v>8358</v>
      </c>
      <c r="I8322">
        <v>60</v>
      </c>
      <c r="J8322">
        <v>18</v>
      </c>
      <c r="K8322" s="4">
        <v>1.1111010001111099E+44</v>
      </c>
      <c r="L8322" t="s">
        <v>38</v>
      </c>
      <c r="M8322" t="s">
        <v>24</v>
      </c>
      <c r="N8322" t="s">
        <v>12374</v>
      </c>
      <c r="O8322" t="s">
        <v>25</v>
      </c>
      <c r="P8322" t="s">
        <v>20</v>
      </c>
      <c r="Q8322" t="s">
        <v>8923</v>
      </c>
    </row>
    <row r="8323" spans="1:17" x14ac:dyDescent="0.25">
      <c r="A8323" t="s">
        <v>14301</v>
      </c>
      <c r="B8323" t="s">
        <v>179</v>
      </c>
      <c r="C8323">
        <v>1</v>
      </c>
      <c r="D8323" t="s">
        <v>18</v>
      </c>
      <c r="E8323" t="s">
        <v>37</v>
      </c>
      <c r="F8323" s="1">
        <v>0.58333333333333337</v>
      </c>
      <c r="G8323" t="s">
        <v>13962</v>
      </c>
      <c r="H8323" t="s">
        <v>8358</v>
      </c>
      <c r="I8323">
        <v>120</v>
      </c>
      <c r="J8323">
        <v>10</v>
      </c>
      <c r="K8323" s="4">
        <v>1.11101100011111E+44</v>
      </c>
      <c r="L8323" t="s">
        <v>38</v>
      </c>
      <c r="M8323" t="s">
        <v>24</v>
      </c>
      <c r="N8323" t="s">
        <v>12374</v>
      </c>
      <c r="O8323" t="s">
        <v>25</v>
      </c>
      <c r="P8323" t="s">
        <v>180</v>
      </c>
      <c r="Q8323" t="s">
        <v>8924</v>
      </c>
    </row>
    <row r="8324" spans="1:17" x14ac:dyDescent="0.25">
      <c r="A8324" t="s">
        <v>14301</v>
      </c>
      <c r="B8324" t="s">
        <v>179</v>
      </c>
      <c r="C8324">
        <v>2</v>
      </c>
      <c r="D8324" t="s">
        <v>18</v>
      </c>
      <c r="E8324" t="s">
        <v>33</v>
      </c>
      <c r="F8324" s="1">
        <v>0.41666666666666669</v>
      </c>
      <c r="G8324" t="s">
        <v>13962</v>
      </c>
      <c r="H8324" t="s">
        <v>8358</v>
      </c>
      <c r="I8324">
        <v>120</v>
      </c>
      <c r="J8324">
        <v>6</v>
      </c>
      <c r="K8324" s="4">
        <v>1.1111110001111099E+44</v>
      </c>
      <c r="L8324" t="s">
        <v>38</v>
      </c>
      <c r="M8324" t="s">
        <v>24</v>
      </c>
      <c r="N8324" t="s">
        <v>12374</v>
      </c>
      <c r="O8324" t="s">
        <v>25</v>
      </c>
      <c r="P8324" t="s">
        <v>180</v>
      </c>
      <c r="Q8324" t="s">
        <v>8925</v>
      </c>
    </row>
    <row r="8325" spans="1:17" x14ac:dyDescent="0.25">
      <c r="A8325" t="s">
        <v>14302</v>
      </c>
      <c r="B8325" t="s">
        <v>179</v>
      </c>
      <c r="C8325">
        <v>1</v>
      </c>
      <c r="D8325" t="s">
        <v>18</v>
      </c>
      <c r="E8325" t="s">
        <v>19</v>
      </c>
      <c r="F8325" s="1">
        <v>0.41666666666666669</v>
      </c>
      <c r="G8325" t="s">
        <v>13935</v>
      </c>
      <c r="H8325" t="s">
        <v>14303</v>
      </c>
      <c r="I8325">
        <v>120</v>
      </c>
      <c r="J8325">
        <v>16</v>
      </c>
      <c r="K8325" s="4">
        <v>1.111101000111E+44</v>
      </c>
      <c r="L8325" t="s">
        <v>14304</v>
      </c>
      <c r="M8325" t="s">
        <v>24</v>
      </c>
      <c r="N8325" t="s">
        <v>12374</v>
      </c>
      <c r="O8325" t="s">
        <v>25</v>
      </c>
      <c r="P8325" t="s">
        <v>180</v>
      </c>
      <c r="Q8325" t="s">
        <v>8926</v>
      </c>
    </row>
    <row r="8326" spans="1:17" x14ac:dyDescent="0.25">
      <c r="A8326" t="s">
        <v>14302</v>
      </c>
      <c r="B8326" t="s">
        <v>713</v>
      </c>
      <c r="C8326">
        <v>1</v>
      </c>
      <c r="D8326" t="s">
        <v>18</v>
      </c>
      <c r="E8326" t="s">
        <v>33</v>
      </c>
      <c r="F8326" s="1">
        <v>0.58333333333333337</v>
      </c>
      <c r="G8326" t="s">
        <v>13949</v>
      </c>
      <c r="H8326" t="s">
        <v>14305</v>
      </c>
      <c r="I8326">
        <v>120</v>
      </c>
      <c r="J8326">
        <v>16</v>
      </c>
      <c r="K8326" s="4">
        <v>1.111111000111E+44</v>
      </c>
      <c r="L8326" t="s">
        <v>14304</v>
      </c>
      <c r="M8326" t="s">
        <v>24</v>
      </c>
      <c r="N8326" t="s">
        <v>12374</v>
      </c>
      <c r="O8326" t="s">
        <v>25</v>
      </c>
      <c r="P8326" t="s">
        <v>180</v>
      </c>
      <c r="Q8326" t="s">
        <v>8927</v>
      </c>
    </row>
    <row r="8327" spans="1:17" x14ac:dyDescent="0.25">
      <c r="A8327" t="s">
        <v>14306</v>
      </c>
      <c r="B8327" t="s">
        <v>17</v>
      </c>
      <c r="C8327">
        <v>1</v>
      </c>
      <c r="D8327" t="s">
        <v>18</v>
      </c>
      <c r="E8327" t="s">
        <v>33</v>
      </c>
      <c r="F8327" s="1">
        <v>0.5</v>
      </c>
      <c r="G8327" t="s">
        <v>9229</v>
      </c>
      <c r="H8327" t="s">
        <v>14305</v>
      </c>
      <c r="I8327">
        <v>120</v>
      </c>
      <c r="J8327">
        <v>16</v>
      </c>
      <c r="K8327" s="4">
        <v>1.111111000111E+44</v>
      </c>
      <c r="L8327" t="s">
        <v>14307</v>
      </c>
      <c r="M8327" t="s">
        <v>24</v>
      </c>
      <c r="N8327" t="s">
        <v>12374</v>
      </c>
      <c r="O8327" t="s">
        <v>25</v>
      </c>
      <c r="P8327" t="s">
        <v>20</v>
      </c>
      <c r="Q8327" t="s">
        <v>8928</v>
      </c>
    </row>
    <row r="8328" spans="1:17" x14ac:dyDescent="0.25">
      <c r="A8328" t="s">
        <v>14306</v>
      </c>
      <c r="B8328" t="s">
        <v>179</v>
      </c>
      <c r="C8328">
        <v>1</v>
      </c>
      <c r="D8328" t="s">
        <v>18</v>
      </c>
      <c r="E8328" t="s">
        <v>42</v>
      </c>
      <c r="F8328" s="1">
        <v>0.58333333333333337</v>
      </c>
      <c r="G8328" t="s">
        <v>14308</v>
      </c>
      <c r="H8328" t="s">
        <v>14309</v>
      </c>
      <c r="I8328">
        <v>120</v>
      </c>
      <c r="J8328">
        <v>16</v>
      </c>
      <c r="K8328" s="4">
        <v>1.111111000111E+44</v>
      </c>
      <c r="L8328" t="s">
        <v>14307</v>
      </c>
      <c r="M8328" t="s">
        <v>24</v>
      </c>
      <c r="N8328" t="s">
        <v>12374</v>
      </c>
      <c r="O8328" t="s">
        <v>25</v>
      </c>
      <c r="P8328" t="s">
        <v>180</v>
      </c>
      <c r="Q8328" t="s">
        <v>8929</v>
      </c>
    </row>
    <row r="8329" spans="1:17" x14ac:dyDescent="0.25">
      <c r="A8329" t="s">
        <v>14310</v>
      </c>
      <c r="B8329" t="s">
        <v>17</v>
      </c>
      <c r="C8329">
        <v>1</v>
      </c>
      <c r="D8329" t="s">
        <v>18</v>
      </c>
      <c r="E8329" t="s">
        <v>37</v>
      </c>
      <c r="F8329" s="1">
        <v>0.54166666666666663</v>
      </c>
      <c r="G8329" t="s">
        <v>9159</v>
      </c>
      <c r="H8329" t="s">
        <v>14311</v>
      </c>
      <c r="I8329">
        <v>180</v>
      </c>
      <c r="J8329">
        <v>16</v>
      </c>
      <c r="K8329" s="4">
        <v>1.1111100111111E+24</v>
      </c>
      <c r="L8329" t="s">
        <v>14312</v>
      </c>
      <c r="M8329" t="s">
        <v>24</v>
      </c>
      <c r="N8329" t="s">
        <v>12374</v>
      </c>
      <c r="O8329" t="s">
        <v>66</v>
      </c>
      <c r="P8329" t="s">
        <v>20</v>
      </c>
      <c r="Q8329" t="s">
        <v>8930</v>
      </c>
    </row>
    <row r="8330" spans="1:17" x14ac:dyDescent="0.25">
      <c r="A8330" t="s">
        <v>14310</v>
      </c>
      <c r="B8330" t="s">
        <v>179</v>
      </c>
      <c r="C8330" t="s">
        <v>411</v>
      </c>
      <c r="D8330" t="s">
        <v>18</v>
      </c>
      <c r="E8330" t="s">
        <v>19</v>
      </c>
      <c r="F8330" s="1">
        <v>0.375</v>
      </c>
      <c r="G8330" t="s">
        <v>13949</v>
      </c>
      <c r="H8330" t="s">
        <v>38</v>
      </c>
      <c r="I8330">
        <v>120</v>
      </c>
      <c r="J8330">
        <v>16</v>
      </c>
      <c r="K8330" s="4">
        <v>9.9999999999999992E+22</v>
      </c>
      <c r="L8330" t="s">
        <v>14312</v>
      </c>
      <c r="M8330" t="s">
        <v>24</v>
      </c>
      <c r="N8330" t="s">
        <v>12374</v>
      </c>
      <c r="O8330" t="s">
        <v>66</v>
      </c>
      <c r="P8330" t="s">
        <v>180</v>
      </c>
      <c r="Q8330" t="s">
        <v>8931</v>
      </c>
    </row>
    <row r="8331" spans="1:17" x14ac:dyDescent="0.25">
      <c r="A8331" t="s">
        <v>14310</v>
      </c>
      <c r="B8331" t="s">
        <v>179</v>
      </c>
      <c r="C8331" t="s">
        <v>413</v>
      </c>
      <c r="D8331" t="s">
        <v>18</v>
      </c>
      <c r="E8331" t="s">
        <v>19</v>
      </c>
      <c r="F8331" s="1">
        <v>0.41666666666666669</v>
      </c>
      <c r="G8331" t="s">
        <v>9799</v>
      </c>
      <c r="H8331" t="s">
        <v>38</v>
      </c>
      <c r="I8331">
        <v>60</v>
      </c>
      <c r="J8331">
        <v>16</v>
      </c>
      <c r="K8331" s="4">
        <v>9.9999999999999998E+23</v>
      </c>
      <c r="L8331" t="s">
        <v>14312</v>
      </c>
      <c r="M8331" t="s">
        <v>24</v>
      </c>
      <c r="N8331" t="s">
        <v>12374</v>
      </c>
      <c r="O8331" t="s">
        <v>66</v>
      </c>
      <c r="P8331" t="s">
        <v>180</v>
      </c>
      <c r="Q8331" t="s">
        <v>8931</v>
      </c>
    </row>
    <row r="8332" spans="1:17" x14ac:dyDescent="0.25">
      <c r="A8332" t="s">
        <v>14313</v>
      </c>
      <c r="B8332" t="s">
        <v>405</v>
      </c>
      <c r="C8332">
        <v>1</v>
      </c>
      <c r="D8332" t="s">
        <v>18</v>
      </c>
      <c r="E8332" t="s">
        <v>29</v>
      </c>
      <c r="F8332" s="1">
        <v>0.45833333333333331</v>
      </c>
      <c r="G8332" t="s">
        <v>13993</v>
      </c>
      <c r="H8332" t="s">
        <v>8358</v>
      </c>
      <c r="I8332">
        <v>120</v>
      </c>
      <c r="J8332">
        <v>17</v>
      </c>
      <c r="K8332" s="4">
        <v>1.1111010001111099E+44</v>
      </c>
      <c r="L8332" t="s">
        <v>38</v>
      </c>
      <c r="M8332" t="s">
        <v>24</v>
      </c>
      <c r="N8332" t="s">
        <v>12374</v>
      </c>
      <c r="O8332" t="s">
        <v>25</v>
      </c>
      <c r="P8332" t="s">
        <v>395</v>
      </c>
      <c r="Q8332" t="s">
        <v>8932</v>
      </c>
    </row>
    <row r="8333" spans="1:17" x14ac:dyDescent="0.25">
      <c r="A8333" t="s">
        <v>14313</v>
      </c>
      <c r="B8333" t="s">
        <v>17</v>
      </c>
      <c r="C8333">
        <v>1</v>
      </c>
      <c r="D8333" t="s">
        <v>18</v>
      </c>
      <c r="E8333" t="s">
        <v>19</v>
      </c>
      <c r="F8333" s="1">
        <v>0.5</v>
      </c>
      <c r="G8333" t="s">
        <v>9160</v>
      </c>
      <c r="H8333" t="s">
        <v>8358</v>
      </c>
      <c r="I8333">
        <v>60</v>
      </c>
      <c r="J8333">
        <v>17</v>
      </c>
      <c r="K8333" s="4">
        <v>1.1111010001111099E+44</v>
      </c>
      <c r="L8333" t="s">
        <v>13994</v>
      </c>
      <c r="M8333" t="s">
        <v>24</v>
      </c>
      <c r="N8333" t="s">
        <v>12374</v>
      </c>
      <c r="O8333" t="s">
        <v>25</v>
      </c>
      <c r="P8333" t="s">
        <v>20</v>
      </c>
      <c r="Q8333" t="s">
        <v>8933</v>
      </c>
    </row>
    <row r="8334" spans="1:17" x14ac:dyDescent="0.25">
      <c r="A8334" t="s">
        <v>14314</v>
      </c>
      <c r="B8334" t="s">
        <v>17</v>
      </c>
      <c r="C8334">
        <v>1</v>
      </c>
      <c r="D8334" t="s">
        <v>18</v>
      </c>
      <c r="E8334" t="s">
        <v>29</v>
      </c>
      <c r="F8334" s="1">
        <v>0.41666666666666669</v>
      </c>
      <c r="G8334" t="s">
        <v>9156</v>
      </c>
      <c r="H8334" t="s">
        <v>8358</v>
      </c>
      <c r="I8334">
        <v>120</v>
      </c>
      <c r="J8334">
        <v>14</v>
      </c>
      <c r="K8334" s="4">
        <v>1.1111100000001101E+45</v>
      </c>
      <c r="L8334" t="s">
        <v>14315</v>
      </c>
      <c r="M8334" t="s">
        <v>24</v>
      </c>
      <c r="N8334" t="s">
        <v>12374</v>
      </c>
      <c r="O8334" t="s">
        <v>8793</v>
      </c>
      <c r="P8334" t="s">
        <v>20</v>
      </c>
      <c r="Q8334" t="s">
        <v>8934</v>
      </c>
    </row>
    <row r="8335" spans="1:17" x14ac:dyDescent="0.25">
      <c r="A8335" t="s">
        <v>14314</v>
      </c>
      <c r="B8335" t="s">
        <v>179</v>
      </c>
      <c r="C8335">
        <v>1</v>
      </c>
      <c r="D8335" t="s">
        <v>18</v>
      </c>
      <c r="E8335" t="s">
        <v>42</v>
      </c>
      <c r="F8335" s="1">
        <v>0.41666666666666669</v>
      </c>
      <c r="G8335" t="s">
        <v>14316</v>
      </c>
      <c r="H8335" t="s">
        <v>8358</v>
      </c>
      <c r="I8335">
        <v>120</v>
      </c>
      <c r="J8335">
        <v>14</v>
      </c>
      <c r="K8335" s="4">
        <v>1.1111100000001101E+45</v>
      </c>
      <c r="L8335" t="s">
        <v>14315</v>
      </c>
      <c r="M8335" t="s">
        <v>24</v>
      </c>
      <c r="N8335" t="s">
        <v>12374</v>
      </c>
      <c r="O8335" t="s">
        <v>8793</v>
      </c>
      <c r="P8335" t="s">
        <v>180</v>
      </c>
      <c r="Q8335" t="s">
        <v>8935</v>
      </c>
    </row>
    <row r="8336" spans="1:17" x14ac:dyDescent="0.25">
      <c r="A8336" t="s">
        <v>14317</v>
      </c>
      <c r="B8336" t="s">
        <v>17</v>
      </c>
      <c r="C8336">
        <v>1</v>
      </c>
      <c r="D8336" t="s">
        <v>18</v>
      </c>
      <c r="E8336" t="s">
        <v>33</v>
      </c>
      <c r="F8336" s="1">
        <v>0.45833333333333331</v>
      </c>
      <c r="G8336" t="s">
        <v>9196</v>
      </c>
      <c r="H8336" t="s">
        <v>14318</v>
      </c>
      <c r="I8336">
        <v>120</v>
      </c>
      <c r="J8336">
        <v>12</v>
      </c>
      <c r="K8336" s="4">
        <v>1.1111000000000099E+25</v>
      </c>
      <c r="L8336" t="s">
        <v>14319</v>
      </c>
      <c r="M8336" t="s">
        <v>24</v>
      </c>
      <c r="N8336" t="s">
        <v>12374</v>
      </c>
      <c r="O8336" t="s">
        <v>8789</v>
      </c>
      <c r="P8336" t="s">
        <v>20</v>
      </c>
      <c r="Q8336" t="s">
        <v>8936</v>
      </c>
    </row>
    <row r="8337" spans="1:17" x14ac:dyDescent="0.25">
      <c r="A8337" t="s">
        <v>14317</v>
      </c>
      <c r="B8337" t="s">
        <v>28</v>
      </c>
      <c r="C8337">
        <v>1</v>
      </c>
      <c r="D8337" t="s">
        <v>18</v>
      </c>
      <c r="E8337" t="s">
        <v>42</v>
      </c>
      <c r="F8337" s="1">
        <v>0.45833333333333331</v>
      </c>
      <c r="G8337" t="s">
        <v>14320</v>
      </c>
      <c r="H8337" t="s">
        <v>8383</v>
      </c>
      <c r="I8337">
        <v>120</v>
      </c>
      <c r="J8337">
        <v>12</v>
      </c>
      <c r="K8337" s="4">
        <v>1.1111000000000099E+25</v>
      </c>
      <c r="L8337" t="s">
        <v>14319</v>
      </c>
      <c r="M8337" t="s">
        <v>24</v>
      </c>
      <c r="N8337" t="s">
        <v>12374</v>
      </c>
      <c r="O8337" t="s">
        <v>8789</v>
      </c>
      <c r="P8337" t="s">
        <v>20</v>
      </c>
      <c r="Q8337" t="s">
        <v>8937</v>
      </c>
    </row>
    <row r="8338" spans="1:17" x14ac:dyDescent="0.25">
      <c r="A8338" t="s">
        <v>14321</v>
      </c>
      <c r="B8338" t="s">
        <v>17</v>
      </c>
      <c r="C8338">
        <v>1</v>
      </c>
      <c r="D8338" t="s">
        <v>18</v>
      </c>
      <c r="E8338" t="s">
        <v>29</v>
      </c>
      <c r="F8338" s="1">
        <v>0.625</v>
      </c>
      <c r="G8338" t="s">
        <v>9198</v>
      </c>
      <c r="H8338" t="s">
        <v>14322</v>
      </c>
      <c r="I8338">
        <v>120</v>
      </c>
      <c r="J8338">
        <v>5</v>
      </c>
      <c r="K8338" s="4">
        <v>1.1111100000001101E+45</v>
      </c>
      <c r="L8338" t="s">
        <v>14323</v>
      </c>
      <c r="M8338" t="s">
        <v>24</v>
      </c>
      <c r="N8338" t="s">
        <v>12374</v>
      </c>
      <c r="O8338" t="s">
        <v>8914</v>
      </c>
      <c r="P8338" t="s">
        <v>20</v>
      </c>
      <c r="Q8338" t="s">
        <v>8938</v>
      </c>
    </row>
    <row r="8339" spans="1:17" x14ac:dyDescent="0.25">
      <c r="A8339" t="s">
        <v>14321</v>
      </c>
      <c r="B8339" t="s">
        <v>28</v>
      </c>
      <c r="C8339">
        <v>1</v>
      </c>
      <c r="D8339" t="s">
        <v>18</v>
      </c>
      <c r="E8339" t="s">
        <v>42</v>
      </c>
      <c r="F8339" s="1">
        <v>0.33333333333333331</v>
      </c>
      <c r="G8339" t="s">
        <v>14324</v>
      </c>
      <c r="H8339" t="s">
        <v>14325</v>
      </c>
      <c r="I8339">
        <v>60</v>
      </c>
      <c r="J8339">
        <v>5</v>
      </c>
      <c r="K8339" s="4">
        <v>1.1111100000001101E+45</v>
      </c>
      <c r="L8339" t="s">
        <v>14323</v>
      </c>
      <c r="M8339" t="s">
        <v>24</v>
      </c>
      <c r="N8339" t="s">
        <v>12374</v>
      </c>
      <c r="O8339" t="s">
        <v>8914</v>
      </c>
      <c r="P8339" t="s">
        <v>20</v>
      </c>
      <c r="Q8339" t="s">
        <v>8939</v>
      </c>
    </row>
    <row r="8340" spans="1:17" x14ac:dyDescent="0.25">
      <c r="A8340" t="s">
        <v>14326</v>
      </c>
      <c r="B8340" t="s">
        <v>17</v>
      </c>
      <c r="C8340">
        <v>1</v>
      </c>
      <c r="D8340" t="s">
        <v>18</v>
      </c>
      <c r="E8340" t="s">
        <v>19</v>
      </c>
      <c r="F8340" s="1">
        <v>0.45833333333333331</v>
      </c>
      <c r="G8340" t="s">
        <v>10244</v>
      </c>
      <c r="H8340" t="s">
        <v>14327</v>
      </c>
      <c r="I8340">
        <v>60</v>
      </c>
      <c r="J8340">
        <v>136</v>
      </c>
      <c r="K8340" s="4">
        <v>1.11101E+43</v>
      </c>
      <c r="L8340" t="s">
        <v>14328</v>
      </c>
      <c r="M8340" t="s">
        <v>915</v>
      </c>
      <c r="N8340" t="s">
        <v>10594</v>
      </c>
      <c r="O8340" t="s">
        <v>8664</v>
      </c>
      <c r="P8340" t="s">
        <v>20</v>
      </c>
      <c r="Q8340" t="s">
        <v>8940</v>
      </c>
    </row>
    <row r="8341" spans="1:17" x14ac:dyDescent="0.25">
      <c r="A8341" t="s">
        <v>14326</v>
      </c>
      <c r="B8341" t="s">
        <v>28</v>
      </c>
      <c r="C8341" t="s">
        <v>411</v>
      </c>
      <c r="D8341" t="s">
        <v>18</v>
      </c>
      <c r="E8341" t="s">
        <v>19</v>
      </c>
      <c r="F8341" s="1">
        <v>0.4375</v>
      </c>
      <c r="G8341" t="s">
        <v>10639</v>
      </c>
      <c r="H8341" t="s">
        <v>14329</v>
      </c>
      <c r="I8341">
        <v>90</v>
      </c>
      <c r="J8341">
        <v>103</v>
      </c>
      <c r="K8341" s="4">
        <v>1E+30</v>
      </c>
      <c r="L8341" t="s">
        <v>14328</v>
      </c>
      <c r="M8341" t="s">
        <v>915</v>
      </c>
      <c r="N8341" t="s">
        <v>10594</v>
      </c>
      <c r="O8341" t="s">
        <v>8664</v>
      </c>
      <c r="P8341" t="s">
        <v>20</v>
      </c>
      <c r="Q8341" t="s">
        <v>8941</v>
      </c>
    </row>
    <row r="8342" spans="1:17" x14ac:dyDescent="0.25">
      <c r="A8342" t="s">
        <v>14326</v>
      </c>
      <c r="B8342" t="s">
        <v>28</v>
      </c>
      <c r="C8342" t="s">
        <v>413</v>
      </c>
      <c r="D8342" t="s">
        <v>18</v>
      </c>
      <c r="E8342" t="s">
        <v>19</v>
      </c>
      <c r="F8342" s="1">
        <v>0.45833333333333331</v>
      </c>
      <c r="G8342" t="s">
        <v>14330</v>
      </c>
      <c r="H8342" t="s">
        <v>14331</v>
      </c>
      <c r="I8342">
        <v>60</v>
      </c>
      <c r="J8342">
        <v>103</v>
      </c>
      <c r="K8342" s="4">
        <v>1.1110000000000001E+34</v>
      </c>
      <c r="L8342" t="s">
        <v>14328</v>
      </c>
      <c r="M8342" t="s">
        <v>915</v>
      </c>
      <c r="N8342" t="s">
        <v>10594</v>
      </c>
      <c r="O8342" t="s">
        <v>8664</v>
      </c>
      <c r="P8342" t="s">
        <v>20</v>
      </c>
      <c r="Q8342" t="s">
        <v>8941</v>
      </c>
    </row>
    <row r="8343" spans="1:17" x14ac:dyDescent="0.25">
      <c r="A8343" t="s">
        <v>14326</v>
      </c>
      <c r="B8343" t="s">
        <v>28</v>
      </c>
      <c r="C8343">
        <v>2</v>
      </c>
      <c r="D8343" t="s">
        <v>18</v>
      </c>
      <c r="E8343" t="s">
        <v>19</v>
      </c>
      <c r="F8343" s="1">
        <v>0.45833333333333331</v>
      </c>
      <c r="G8343" t="s">
        <v>10609</v>
      </c>
      <c r="H8343" t="s">
        <v>14332</v>
      </c>
      <c r="I8343">
        <v>60</v>
      </c>
      <c r="J8343">
        <v>33</v>
      </c>
      <c r="K8343" s="4">
        <v>1.1111E+34</v>
      </c>
      <c r="L8343" t="s">
        <v>14328</v>
      </c>
      <c r="M8343" t="s">
        <v>915</v>
      </c>
      <c r="N8343" t="s">
        <v>10594</v>
      </c>
      <c r="O8343" t="s">
        <v>8664</v>
      </c>
      <c r="P8343" t="s">
        <v>20</v>
      </c>
      <c r="Q8343" t="s">
        <v>8942</v>
      </c>
    </row>
    <row r="8344" spans="1:17" x14ac:dyDescent="0.25">
      <c r="A8344" t="s">
        <v>14326</v>
      </c>
      <c r="B8344" t="s">
        <v>179</v>
      </c>
      <c r="C8344">
        <v>1</v>
      </c>
      <c r="D8344" t="s">
        <v>18</v>
      </c>
      <c r="E8344" t="s">
        <v>29</v>
      </c>
      <c r="F8344" s="1">
        <v>0.41666666666666669</v>
      </c>
      <c r="G8344" t="s">
        <v>14333</v>
      </c>
      <c r="H8344" t="s">
        <v>14334</v>
      </c>
      <c r="I8344">
        <v>120</v>
      </c>
      <c r="J8344">
        <v>25</v>
      </c>
      <c r="K8344" s="4">
        <v>1.010010010101E+42</v>
      </c>
      <c r="L8344" t="s">
        <v>14328</v>
      </c>
      <c r="M8344" t="s">
        <v>915</v>
      </c>
      <c r="N8344" t="s">
        <v>10594</v>
      </c>
      <c r="O8344" t="s">
        <v>8664</v>
      </c>
      <c r="P8344" t="s">
        <v>180</v>
      </c>
      <c r="Q8344" t="s">
        <v>8943</v>
      </c>
    </row>
    <row r="8345" spans="1:17" x14ac:dyDescent="0.25">
      <c r="A8345" t="s">
        <v>14326</v>
      </c>
      <c r="B8345" t="s">
        <v>179</v>
      </c>
      <c r="C8345">
        <v>2</v>
      </c>
      <c r="D8345" t="s">
        <v>18</v>
      </c>
      <c r="E8345" t="s">
        <v>29</v>
      </c>
      <c r="F8345" s="1">
        <v>0.5</v>
      </c>
      <c r="G8345" t="s">
        <v>9838</v>
      </c>
      <c r="H8345" t="s">
        <v>14334</v>
      </c>
      <c r="I8345">
        <v>120</v>
      </c>
      <c r="J8345">
        <v>36</v>
      </c>
      <c r="K8345" s="4">
        <v>1.010010010101E+42</v>
      </c>
      <c r="L8345" t="s">
        <v>14328</v>
      </c>
      <c r="M8345" t="s">
        <v>915</v>
      </c>
      <c r="N8345" t="s">
        <v>10594</v>
      </c>
      <c r="O8345" t="s">
        <v>8664</v>
      </c>
      <c r="P8345" t="s">
        <v>180</v>
      </c>
      <c r="Q8345" t="s">
        <v>8944</v>
      </c>
    </row>
    <row r="8346" spans="1:17" x14ac:dyDescent="0.25">
      <c r="A8346" t="s">
        <v>14326</v>
      </c>
      <c r="B8346" t="s">
        <v>179</v>
      </c>
      <c r="C8346">
        <v>3</v>
      </c>
      <c r="D8346" t="s">
        <v>18</v>
      </c>
      <c r="E8346" t="s">
        <v>29</v>
      </c>
      <c r="F8346" s="1">
        <v>0.58333333333333337</v>
      </c>
      <c r="G8346" t="s">
        <v>9838</v>
      </c>
      <c r="H8346" t="s">
        <v>14335</v>
      </c>
      <c r="I8346">
        <v>120</v>
      </c>
      <c r="J8346">
        <v>20</v>
      </c>
      <c r="K8346" s="4">
        <v>1.010010010101E+42</v>
      </c>
      <c r="L8346" t="s">
        <v>14328</v>
      </c>
      <c r="M8346" t="s">
        <v>915</v>
      </c>
      <c r="N8346" t="s">
        <v>10594</v>
      </c>
      <c r="O8346" t="s">
        <v>8664</v>
      </c>
      <c r="P8346" t="s">
        <v>180</v>
      </c>
      <c r="Q8346" t="s">
        <v>8945</v>
      </c>
    </row>
    <row r="8347" spans="1:17" x14ac:dyDescent="0.25">
      <c r="A8347" t="s">
        <v>14326</v>
      </c>
      <c r="B8347" t="s">
        <v>179</v>
      </c>
      <c r="C8347">
        <v>4</v>
      </c>
      <c r="D8347" t="s">
        <v>18</v>
      </c>
      <c r="E8347" t="s">
        <v>42</v>
      </c>
      <c r="F8347" s="1">
        <v>0.5</v>
      </c>
      <c r="G8347" t="s">
        <v>9838</v>
      </c>
      <c r="H8347" t="s">
        <v>14336</v>
      </c>
      <c r="I8347">
        <v>120</v>
      </c>
      <c r="J8347">
        <v>13</v>
      </c>
      <c r="K8347" s="4">
        <v>1.010010010101E+42</v>
      </c>
      <c r="L8347" t="s">
        <v>14328</v>
      </c>
      <c r="M8347" t="s">
        <v>915</v>
      </c>
      <c r="N8347" t="s">
        <v>10594</v>
      </c>
      <c r="O8347" t="s">
        <v>8664</v>
      </c>
      <c r="P8347" t="s">
        <v>180</v>
      </c>
      <c r="Q8347" t="s">
        <v>8946</v>
      </c>
    </row>
    <row r="8348" spans="1:17" x14ac:dyDescent="0.25">
      <c r="A8348" t="s">
        <v>14326</v>
      </c>
      <c r="B8348" t="s">
        <v>179</v>
      </c>
      <c r="C8348">
        <v>5</v>
      </c>
      <c r="D8348" t="s">
        <v>18</v>
      </c>
      <c r="E8348" t="s">
        <v>37</v>
      </c>
      <c r="F8348" s="1">
        <v>0.375</v>
      </c>
      <c r="G8348" t="s">
        <v>9834</v>
      </c>
      <c r="H8348" t="s">
        <v>8669</v>
      </c>
      <c r="I8348">
        <v>120</v>
      </c>
      <c r="J8348">
        <v>37</v>
      </c>
      <c r="K8348" s="4">
        <v>1.0010100101010001E+42</v>
      </c>
      <c r="L8348" t="s">
        <v>14328</v>
      </c>
      <c r="M8348" t="s">
        <v>915</v>
      </c>
      <c r="N8348" t="s">
        <v>10594</v>
      </c>
      <c r="O8348" t="s">
        <v>8664</v>
      </c>
      <c r="P8348" t="s">
        <v>180</v>
      </c>
      <c r="Q8348" t="s">
        <v>8947</v>
      </c>
    </row>
    <row r="8349" spans="1:17" x14ac:dyDescent="0.25">
      <c r="A8349" t="s">
        <v>14326</v>
      </c>
      <c r="B8349" t="s">
        <v>179</v>
      </c>
      <c r="C8349">
        <v>6</v>
      </c>
      <c r="D8349" t="s">
        <v>18</v>
      </c>
      <c r="E8349" t="s">
        <v>37</v>
      </c>
      <c r="F8349" s="1">
        <v>0.54166666666666663</v>
      </c>
      <c r="G8349" t="s">
        <v>9834</v>
      </c>
      <c r="H8349" t="s">
        <v>8669</v>
      </c>
      <c r="I8349">
        <v>120</v>
      </c>
      <c r="J8349">
        <v>5</v>
      </c>
      <c r="K8349" s="4">
        <v>1.0010100101010001E+42</v>
      </c>
      <c r="L8349" t="s">
        <v>14328</v>
      </c>
      <c r="M8349" t="s">
        <v>915</v>
      </c>
      <c r="N8349" t="s">
        <v>10594</v>
      </c>
      <c r="O8349" t="s">
        <v>8664</v>
      </c>
      <c r="P8349" t="s">
        <v>180</v>
      </c>
      <c r="Q8349" t="s">
        <v>8948</v>
      </c>
    </row>
    <row r="8350" spans="1:17" x14ac:dyDescent="0.25">
      <c r="A8350" t="s">
        <v>14337</v>
      </c>
      <c r="B8350" t="s">
        <v>17</v>
      </c>
      <c r="C8350">
        <v>1</v>
      </c>
      <c r="D8350" t="s">
        <v>18</v>
      </c>
      <c r="E8350" t="s">
        <v>33</v>
      </c>
      <c r="F8350" s="1">
        <v>0.45833333333333331</v>
      </c>
      <c r="G8350" t="s">
        <v>10630</v>
      </c>
      <c r="H8350" t="s">
        <v>8903</v>
      </c>
      <c r="I8350">
        <v>120</v>
      </c>
      <c r="J8350">
        <v>31</v>
      </c>
      <c r="K8350" s="4">
        <v>1.111111111E+23</v>
      </c>
      <c r="L8350" t="s">
        <v>14338</v>
      </c>
      <c r="M8350" t="s">
        <v>915</v>
      </c>
      <c r="N8350" t="s">
        <v>10594</v>
      </c>
      <c r="O8350" t="s">
        <v>8656</v>
      </c>
      <c r="P8350" t="s">
        <v>20</v>
      </c>
      <c r="Q8350" t="s">
        <v>8949</v>
      </c>
    </row>
    <row r="8351" spans="1:17" x14ac:dyDescent="0.25">
      <c r="A8351" t="s">
        <v>14339</v>
      </c>
      <c r="B8351" t="s">
        <v>17</v>
      </c>
      <c r="C8351">
        <v>1</v>
      </c>
      <c r="D8351" t="s">
        <v>18</v>
      </c>
      <c r="E8351" t="s">
        <v>42</v>
      </c>
      <c r="F8351" s="1">
        <v>0.54166666666666663</v>
      </c>
      <c r="G8351" t="s">
        <v>10630</v>
      </c>
      <c r="H8351" t="s">
        <v>14340</v>
      </c>
      <c r="I8351">
        <v>240</v>
      </c>
      <c r="J8351">
        <v>21</v>
      </c>
      <c r="K8351" s="4">
        <v>1.1111111100100001E+45</v>
      </c>
      <c r="L8351" t="s">
        <v>14341</v>
      </c>
      <c r="M8351" t="s">
        <v>915</v>
      </c>
      <c r="N8351" t="s">
        <v>10594</v>
      </c>
      <c r="O8351" t="s">
        <v>8664</v>
      </c>
      <c r="P8351" t="s">
        <v>20</v>
      </c>
      <c r="Q8351" t="s">
        <v>8950</v>
      </c>
    </row>
    <row r="8352" spans="1:17" x14ac:dyDescent="0.25">
      <c r="A8352" t="s">
        <v>14342</v>
      </c>
      <c r="B8352" t="s">
        <v>17</v>
      </c>
      <c r="C8352">
        <v>1</v>
      </c>
      <c r="D8352" t="s">
        <v>18</v>
      </c>
      <c r="E8352" t="s">
        <v>19</v>
      </c>
      <c r="F8352" s="1">
        <v>0.45833333333333331</v>
      </c>
      <c r="G8352" t="s">
        <v>9822</v>
      </c>
      <c r="H8352" t="s">
        <v>2156</v>
      </c>
      <c r="I8352">
        <v>240</v>
      </c>
      <c r="J8352">
        <v>19</v>
      </c>
      <c r="K8352" s="4">
        <v>1.11111000000111E+23</v>
      </c>
      <c r="L8352" t="s">
        <v>14343</v>
      </c>
      <c r="M8352" t="s">
        <v>915</v>
      </c>
      <c r="N8352" t="s">
        <v>10594</v>
      </c>
      <c r="O8352" t="s">
        <v>8656</v>
      </c>
      <c r="P8352" t="s">
        <v>20</v>
      </c>
      <c r="Q8352" t="s">
        <v>8951</v>
      </c>
    </row>
    <row r="8353" spans="1:17" x14ac:dyDescent="0.25">
      <c r="A8353" t="s">
        <v>14344</v>
      </c>
      <c r="B8353" t="s">
        <v>17</v>
      </c>
      <c r="C8353">
        <v>1</v>
      </c>
      <c r="D8353" t="s">
        <v>18</v>
      </c>
      <c r="E8353" t="s">
        <v>33</v>
      </c>
      <c r="F8353" s="1">
        <v>0.41666666666666669</v>
      </c>
      <c r="G8353" t="s">
        <v>14345</v>
      </c>
      <c r="H8353" t="s">
        <v>14346</v>
      </c>
      <c r="I8353">
        <v>60</v>
      </c>
      <c r="J8353">
        <v>80</v>
      </c>
      <c r="K8353" s="4">
        <v>1.111111001E+43</v>
      </c>
      <c r="L8353" t="s">
        <v>14347</v>
      </c>
      <c r="M8353" t="s">
        <v>915</v>
      </c>
      <c r="N8353" t="s">
        <v>10594</v>
      </c>
      <c r="O8353" t="s">
        <v>8664</v>
      </c>
      <c r="P8353" t="s">
        <v>20</v>
      </c>
      <c r="Q8353" t="s">
        <v>8952</v>
      </c>
    </row>
    <row r="8354" spans="1:17" x14ac:dyDescent="0.25">
      <c r="A8354" t="s">
        <v>14344</v>
      </c>
      <c r="B8354" t="s">
        <v>28</v>
      </c>
      <c r="C8354">
        <v>1</v>
      </c>
      <c r="D8354" t="s">
        <v>18</v>
      </c>
      <c r="E8354" t="s">
        <v>19</v>
      </c>
      <c r="F8354" s="1">
        <v>0.45833333333333331</v>
      </c>
      <c r="G8354" t="s">
        <v>10639</v>
      </c>
      <c r="H8354" t="s">
        <v>14348</v>
      </c>
      <c r="I8354">
        <v>60</v>
      </c>
      <c r="J8354">
        <v>80</v>
      </c>
      <c r="K8354" s="4">
        <v>1.0099999999999999E+43</v>
      </c>
      <c r="L8354" t="s">
        <v>14347</v>
      </c>
      <c r="M8354" t="s">
        <v>915</v>
      </c>
      <c r="N8354" t="s">
        <v>10594</v>
      </c>
      <c r="O8354" t="s">
        <v>8664</v>
      </c>
      <c r="P8354" t="s">
        <v>20</v>
      </c>
      <c r="Q8354" t="s">
        <v>8953</v>
      </c>
    </row>
    <row r="8355" spans="1:17" x14ac:dyDescent="0.25">
      <c r="A8355" t="s">
        <v>14344</v>
      </c>
      <c r="B8355" t="s">
        <v>179</v>
      </c>
      <c r="C8355">
        <v>1</v>
      </c>
      <c r="D8355" t="s">
        <v>18</v>
      </c>
      <c r="E8355" t="s">
        <v>19</v>
      </c>
      <c r="F8355" s="1">
        <v>0.625</v>
      </c>
      <c r="G8355" t="s">
        <v>10633</v>
      </c>
      <c r="H8355" t="s">
        <v>14349</v>
      </c>
      <c r="I8355">
        <v>120</v>
      </c>
      <c r="J8355">
        <v>36</v>
      </c>
      <c r="K8355" s="4">
        <v>1.010001001E+43</v>
      </c>
      <c r="L8355" t="s">
        <v>14347</v>
      </c>
      <c r="M8355" t="s">
        <v>915</v>
      </c>
      <c r="N8355" t="s">
        <v>10594</v>
      </c>
      <c r="O8355" t="s">
        <v>8664</v>
      </c>
      <c r="P8355" t="s">
        <v>180</v>
      </c>
      <c r="Q8355" t="s">
        <v>8954</v>
      </c>
    </row>
    <row r="8356" spans="1:17" x14ac:dyDescent="0.25">
      <c r="A8356" t="s">
        <v>14344</v>
      </c>
      <c r="B8356" t="s">
        <v>179</v>
      </c>
      <c r="C8356">
        <v>2</v>
      </c>
      <c r="D8356" t="s">
        <v>18</v>
      </c>
      <c r="E8356" t="s">
        <v>29</v>
      </c>
      <c r="F8356" s="1">
        <v>0.58333333333333337</v>
      </c>
      <c r="G8356" t="s">
        <v>9834</v>
      </c>
      <c r="H8356" t="s">
        <v>14350</v>
      </c>
      <c r="I8356">
        <v>120</v>
      </c>
      <c r="J8356">
        <v>44</v>
      </c>
      <c r="K8356" s="4">
        <v>1.010001001E+43</v>
      </c>
      <c r="L8356" t="s">
        <v>14347</v>
      </c>
      <c r="M8356" t="s">
        <v>915</v>
      </c>
      <c r="N8356" t="s">
        <v>10594</v>
      </c>
      <c r="O8356" t="s">
        <v>8664</v>
      </c>
      <c r="P8356" t="s">
        <v>180</v>
      </c>
      <c r="Q8356" t="s">
        <v>8955</v>
      </c>
    </row>
    <row r="8357" spans="1:17" x14ac:dyDescent="0.25">
      <c r="A8357" t="s">
        <v>14344</v>
      </c>
      <c r="B8357" t="s">
        <v>713</v>
      </c>
      <c r="C8357">
        <v>2</v>
      </c>
      <c r="D8357" t="s">
        <v>18</v>
      </c>
      <c r="E8357" t="s">
        <v>42</v>
      </c>
      <c r="F8357" s="1">
        <v>0.375</v>
      </c>
      <c r="G8357" t="s">
        <v>9831</v>
      </c>
      <c r="H8357" t="s">
        <v>8703</v>
      </c>
      <c r="I8357">
        <v>120</v>
      </c>
      <c r="J8357">
        <v>38</v>
      </c>
      <c r="K8357" s="4">
        <v>1.110101001E+43</v>
      </c>
      <c r="L8357" t="s">
        <v>14347</v>
      </c>
      <c r="M8357" t="s">
        <v>915</v>
      </c>
      <c r="N8357" t="s">
        <v>10594</v>
      </c>
      <c r="O8357" t="s">
        <v>8664</v>
      </c>
      <c r="P8357" t="s">
        <v>180</v>
      </c>
      <c r="Q8357" t="s">
        <v>8956</v>
      </c>
    </row>
    <row r="8358" spans="1:17" x14ac:dyDescent="0.25">
      <c r="A8358" t="s">
        <v>14344</v>
      </c>
      <c r="B8358" t="s">
        <v>713</v>
      </c>
      <c r="C8358">
        <v>3</v>
      </c>
      <c r="D8358" t="s">
        <v>18</v>
      </c>
      <c r="E8358" t="s">
        <v>42</v>
      </c>
      <c r="F8358" s="1">
        <v>0.45833333333333331</v>
      </c>
      <c r="G8358" t="s">
        <v>10669</v>
      </c>
      <c r="H8358" t="s">
        <v>268</v>
      </c>
      <c r="I8358">
        <v>120</v>
      </c>
      <c r="J8358">
        <v>42</v>
      </c>
      <c r="K8358" s="4">
        <v>1.110101001E+43</v>
      </c>
      <c r="L8358" t="s">
        <v>14347</v>
      </c>
      <c r="M8358" t="s">
        <v>915</v>
      </c>
      <c r="N8358" t="s">
        <v>10594</v>
      </c>
      <c r="O8358" t="s">
        <v>8664</v>
      </c>
      <c r="P8358" t="s">
        <v>180</v>
      </c>
      <c r="Q8358" t="s">
        <v>8957</v>
      </c>
    </row>
    <row r="8359" spans="1:17" x14ac:dyDescent="0.25">
      <c r="A8359" t="s">
        <v>14344</v>
      </c>
      <c r="B8359" t="s">
        <v>946</v>
      </c>
      <c r="C8359">
        <v>1</v>
      </c>
      <c r="D8359" t="s">
        <v>18</v>
      </c>
      <c r="E8359" t="s">
        <v>19</v>
      </c>
      <c r="F8359" s="1">
        <v>0.41666666666666669</v>
      </c>
      <c r="G8359" t="s">
        <v>14351</v>
      </c>
      <c r="H8359" t="s">
        <v>14352</v>
      </c>
      <c r="I8359">
        <v>60</v>
      </c>
      <c r="J8359">
        <v>40</v>
      </c>
      <c r="K8359" s="4">
        <v>1.0000000000000001E+44</v>
      </c>
      <c r="L8359" t="s">
        <v>14347</v>
      </c>
      <c r="M8359" t="s">
        <v>915</v>
      </c>
      <c r="N8359" t="s">
        <v>10594</v>
      </c>
      <c r="O8359" t="s">
        <v>8664</v>
      </c>
      <c r="P8359" t="s">
        <v>180</v>
      </c>
      <c r="Q8359" t="s">
        <v>8958</v>
      </c>
    </row>
    <row r="8360" spans="1:17" x14ac:dyDescent="0.25">
      <c r="A8360" t="s">
        <v>14353</v>
      </c>
      <c r="B8360" t="s">
        <v>17</v>
      </c>
      <c r="C8360">
        <v>1</v>
      </c>
      <c r="D8360" t="s">
        <v>18</v>
      </c>
      <c r="E8360" t="s">
        <v>33</v>
      </c>
      <c r="F8360" s="1">
        <v>0.375</v>
      </c>
      <c r="G8360" t="s">
        <v>10596</v>
      </c>
      <c r="H8360" t="s">
        <v>14354</v>
      </c>
      <c r="I8360">
        <v>60</v>
      </c>
      <c r="J8360">
        <v>71</v>
      </c>
      <c r="K8360" s="4">
        <v>1.1111100000001099E+23</v>
      </c>
      <c r="L8360" t="s">
        <v>14355</v>
      </c>
      <c r="M8360" t="s">
        <v>915</v>
      </c>
      <c r="N8360" t="s">
        <v>10594</v>
      </c>
      <c r="O8360" t="s">
        <v>8656</v>
      </c>
      <c r="P8360" t="s">
        <v>20</v>
      </c>
      <c r="Q8360" t="s">
        <v>8959</v>
      </c>
    </row>
    <row r="8361" spans="1:17" x14ac:dyDescent="0.25">
      <c r="A8361" t="s">
        <v>14353</v>
      </c>
      <c r="B8361" t="s">
        <v>28</v>
      </c>
      <c r="C8361">
        <v>1</v>
      </c>
      <c r="D8361" t="s">
        <v>18</v>
      </c>
      <c r="E8361" t="s">
        <v>19</v>
      </c>
      <c r="F8361" s="1">
        <v>0.375</v>
      </c>
      <c r="G8361" t="s">
        <v>10596</v>
      </c>
      <c r="H8361" t="s">
        <v>8680</v>
      </c>
      <c r="I8361">
        <v>60</v>
      </c>
      <c r="J8361">
        <v>71</v>
      </c>
      <c r="K8361" s="4">
        <v>1.0101000000101E+22</v>
      </c>
      <c r="L8361" t="s">
        <v>14355</v>
      </c>
      <c r="M8361" t="s">
        <v>915</v>
      </c>
      <c r="N8361" t="s">
        <v>10594</v>
      </c>
      <c r="O8361" t="s">
        <v>8656</v>
      </c>
      <c r="P8361" t="s">
        <v>20</v>
      </c>
      <c r="Q8361" t="s">
        <v>8960</v>
      </c>
    </row>
    <row r="8362" spans="1:17" x14ac:dyDescent="0.25">
      <c r="A8362" t="s">
        <v>14353</v>
      </c>
      <c r="B8362" t="s">
        <v>179</v>
      </c>
      <c r="C8362">
        <v>1</v>
      </c>
      <c r="D8362" t="s">
        <v>18</v>
      </c>
      <c r="E8362" t="s">
        <v>29</v>
      </c>
      <c r="F8362" s="1">
        <v>0.58333333333333337</v>
      </c>
      <c r="G8362" t="s">
        <v>10677</v>
      </c>
      <c r="H8362" t="s">
        <v>8680</v>
      </c>
      <c r="I8362">
        <v>120</v>
      </c>
      <c r="J8362">
        <v>36</v>
      </c>
      <c r="K8362" s="4">
        <v>1.1111000000111099E+22</v>
      </c>
      <c r="L8362" t="s">
        <v>14355</v>
      </c>
      <c r="M8362" t="s">
        <v>915</v>
      </c>
      <c r="N8362" t="s">
        <v>10594</v>
      </c>
      <c r="O8362" t="s">
        <v>8656</v>
      </c>
      <c r="P8362" t="s">
        <v>180</v>
      </c>
      <c r="Q8362" t="s">
        <v>8961</v>
      </c>
    </row>
    <row r="8363" spans="1:17" x14ac:dyDescent="0.25">
      <c r="A8363" t="s">
        <v>14353</v>
      </c>
      <c r="B8363" t="s">
        <v>179</v>
      </c>
      <c r="C8363">
        <v>2</v>
      </c>
      <c r="D8363" t="s">
        <v>18</v>
      </c>
      <c r="E8363" t="s">
        <v>29</v>
      </c>
      <c r="F8363" s="1">
        <v>0.5</v>
      </c>
      <c r="G8363" t="s">
        <v>10677</v>
      </c>
      <c r="H8363" t="s">
        <v>8680</v>
      </c>
      <c r="I8363">
        <v>120</v>
      </c>
      <c r="J8363">
        <v>33</v>
      </c>
      <c r="K8363" s="4">
        <v>1.1111000000111099E+22</v>
      </c>
      <c r="L8363" t="s">
        <v>14355</v>
      </c>
      <c r="M8363" t="s">
        <v>915</v>
      </c>
      <c r="N8363" t="s">
        <v>10594</v>
      </c>
      <c r="O8363" t="s">
        <v>8656</v>
      </c>
      <c r="P8363" t="s">
        <v>180</v>
      </c>
      <c r="Q8363" t="s">
        <v>8962</v>
      </c>
    </row>
    <row r="8364" spans="1:17" x14ac:dyDescent="0.25">
      <c r="A8364" t="s">
        <v>14353</v>
      </c>
      <c r="B8364" t="s">
        <v>713</v>
      </c>
      <c r="C8364">
        <v>1</v>
      </c>
      <c r="D8364" t="s">
        <v>18</v>
      </c>
      <c r="E8364" t="s">
        <v>42</v>
      </c>
      <c r="F8364" s="1">
        <v>0.41666666666666669</v>
      </c>
      <c r="G8364" t="s">
        <v>14356</v>
      </c>
      <c r="H8364" t="s">
        <v>14357</v>
      </c>
      <c r="I8364">
        <v>120</v>
      </c>
      <c r="J8364">
        <v>36</v>
      </c>
      <c r="K8364" s="4">
        <v>1.1111100000001099E+23</v>
      </c>
      <c r="L8364" t="s">
        <v>14355</v>
      </c>
      <c r="M8364" t="s">
        <v>915</v>
      </c>
      <c r="N8364" t="s">
        <v>10594</v>
      </c>
      <c r="O8364" t="s">
        <v>8656</v>
      </c>
      <c r="P8364" t="s">
        <v>180</v>
      </c>
      <c r="Q8364" t="s">
        <v>8963</v>
      </c>
    </row>
    <row r="8365" spans="1:17" x14ac:dyDescent="0.25">
      <c r="A8365" t="s">
        <v>14353</v>
      </c>
      <c r="B8365" t="s">
        <v>713</v>
      </c>
      <c r="C8365">
        <v>2</v>
      </c>
      <c r="D8365" t="s">
        <v>18</v>
      </c>
      <c r="E8365" t="s">
        <v>37</v>
      </c>
      <c r="F8365" s="1">
        <v>0.45833333333333331</v>
      </c>
      <c r="G8365" t="s">
        <v>10669</v>
      </c>
      <c r="H8365" t="s">
        <v>14358</v>
      </c>
      <c r="I8365">
        <v>120</v>
      </c>
      <c r="J8365">
        <v>34</v>
      </c>
      <c r="K8365" s="4">
        <v>1.1111100000001099E+23</v>
      </c>
      <c r="L8365" t="s">
        <v>14355</v>
      </c>
      <c r="M8365" t="s">
        <v>915</v>
      </c>
      <c r="N8365" t="s">
        <v>10594</v>
      </c>
      <c r="O8365" t="s">
        <v>8656</v>
      </c>
      <c r="P8365" t="s">
        <v>180</v>
      </c>
      <c r="Q8365" t="s">
        <v>8964</v>
      </c>
    </row>
    <row r="8366" spans="1:17" x14ac:dyDescent="0.25">
      <c r="A8366" t="s">
        <v>14359</v>
      </c>
      <c r="B8366" t="s">
        <v>17</v>
      </c>
      <c r="C8366">
        <v>1</v>
      </c>
      <c r="D8366" t="s">
        <v>18</v>
      </c>
      <c r="E8366" t="s">
        <v>42</v>
      </c>
      <c r="F8366" s="1">
        <v>0.375</v>
      </c>
      <c r="G8366" t="s">
        <v>14360</v>
      </c>
      <c r="H8366" t="s">
        <v>14361</v>
      </c>
      <c r="I8366">
        <v>240</v>
      </c>
      <c r="J8366">
        <v>32</v>
      </c>
      <c r="K8366" s="4">
        <v>1.11000000011111E+44</v>
      </c>
      <c r="L8366" t="s">
        <v>14362</v>
      </c>
      <c r="M8366" t="s">
        <v>915</v>
      </c>
      <c r="N8366" t="s">
        <v>10594</v>
      </c>
      <c r="O8366" t="s">
        <v>8664</v>
      </c>
      <c r="P8366" t="s">
        <v>20</v>
      </c>
      <c r="Q8366" t="s">
        <v>8965</v>
      </c>
    </row>
    <row r="8367" spans="1:17" x14ac:dyDescent="0.25">
      <c r="A8367" t="s">
        <v>14363</v>
      </c>
      <c r="B8367" t="s">
        <v>17</v>
      </c>
      <c r="C8367">
        <v>1</v>
      </c>
      <c r="D8367" t="s">
        <v>18</v>
      </c>
      <c r="E8367" t="s">
        <v>37</v>
      </c>
      <c r="F8367" s="1">
        <v>0.45833333333333331</v>
      </c>
      <c r="G8367" t="s">
        <v>9834</v>
      </c>
      <c r="H8367" t="s">
        <v>2159</v>
      </c>
      <c r="I8367">
        <v>240</v>
      </c>
      <c r="J8367">
        <v>29</v>
      </c>
      <c r="K8367" s="4">
        <v>1.00000111100111E+23</v>
      </c>
      <c r="L8367" t="s">
        <v>14364</v>
      </c>
      <c r="M8367" t="s">
        <v>915</v>
      </c>
      <c r="N8367" t="s">
        <v>10594</v>
      </c>
      <c r="O8367" t="s">
        <v>8656</v>
      </c>
      <c r="P8367" t="s">
        <v>20</v>
      </c>
      <c r="Q8367" t="s">
        <v>8966</v>
      </c>
    </row>
    <row r="8368" spans="1:17" x14ac:dyDescent="0.25">
      <c r="A8368" t="s">
        <v>14365</v>
      </c>
      <c r="B8368" t="s">
        <v>17</v>
      </c>
      <c r="C8368">
        <v>1</v>
      </c>
      <c r="D8368" t="s">
        <v>18</v>
      </c>
      <c r="E8368" t="s">
        <v>19</v>
      </c>
      <c r="F8368" s="1">
        <v>0.375</v>
      </c>
      <c r="G8368" t="s">
        <v>10639</v>
      </c>
      <c r="H8368" t="s">
        <v>14366</v>
      </c>
      <c r="I8368">
        <v>60</v>
      </c>
      <c r="J8368">
        <v>74</v>
      </c>
      <c r="K8368" s="4">
        <v>1.1000000011111E+43</v>
      </c>
      <c r="L8368" t="s">
        <v>14367</v>
      </c>
      <c r="M8368" t="s">
        <v>915</v>
      </c>
      <c r="N8368" t="s">
        <v>10594</v>
      </c>
      <c r="O8368" t="s">
        <v>8664</v>
      </c>
      <c r="P8368" t="s">
        <v>20</v>
      </c>
      <c r="Q8368" t="s">
        <v>8967</v>
      </c>
    </row>
    <row r="8369" spans="1:17" x14ac:dyDescent="0.25">
      <c r="A8369" t="s">
        <v>14365</v>
      </c>
      <c r="B8369" t="s">
        <v>28</v>
      </c>
      <c r="C8369">
        <v>1</v>
      </c>
      <c r="D8369" t="s">
        <v>18</v>
      </c>
      <c r="E8369" t="s">
        <v>29</v>
      </c>
      <c r="F8369" s="1">
        <v>0.41666666666666669</v>
      </c>
      <c r="G8369" t="s">
        <v>10775</v>
      </c>
      <c r="H8369" t="s">
        <v>14368</v>
      </c>
      <c r="I8369">
        <v>60</v>
      </c>
      <c r="J8369">
        <v>74</v>
      </c>
      <c r="K8369" s="4">
        <v>1.10000000111111E+43</v>
      </c>
      <c r="L8369" t="s">
        <v>14367</v>
      </c>
      <c r="M8369" t="s">
        <v>915</v>
      </c>
      <c r="N8369" t="s">
        <v>10594</v>
      </c>
      <c r="O8369" t="s">
        <v>8664</v>
      </c>
      <c r="P8369" t="s">
        <v>20</v>
      </c>
      <c r="Q8369" t="s">
        <v>8969</v>
      </c>
    </row>
    <row r="8370" spans="1:17" x14ac:dyDescent="0.25">
      <c r="A8370" t="s">
        <v>14365</v>
      </c>
      <c r="B8370" t="s">
        <v>44</v>
      </c>
      <c r="C8370">
        <v>1</v>
      </c>
      <c r="D8370" t="s">
        <v>18</v>
      </c>
      <c r="E8370" t="s">
        <v>19</v>
      </c>
      <c r="F8370" s="1">
        <v>0.41666666666666669</v>
      </c>
      <c r="G8370" t="s">
        <v>10385</v>
      </c>
      <c r="H8370" t="s">
        <v>8756</v>
      </c>
      <c r="I8370">
        <v>120</v>
      </c>
      <c r="J8370">
        <v>27</v>
      </c>
      <c r="K8370" s="4">
        <v>1.1000000011111E+43</v>
      </c>
      <c r="L8370" t="s">
        <v>14367</v>
      </c>
      <c r="M8370" t="s">
        <v>915</v>
      </c>
      <c r="N8370" t="s">
        <v>10594</v>
      </c>
      <c r="O8370" t="s">
        <v>8664</v>
      </c>
      <c r="P8370" t="s">
        <v>45</v>
      </c>
      <c r="Q8370" t="s">
        <v>8970</v>
      </c>
    </row>
    <row r="8371" spans="1:17" x14ac:dyDescent="0.25">
      <c r="A8371" t="s">
        <v>14365</v>
      </c>
      <c r="B8371" t="s">
        <v>44</v>
      </c>
      <c r="C8371">
        <v>2</v>
      </c>
      <c r="D8371" t="s">
        <v>18</v>
      </c>
      <c r="E8371" t="s">
        <v>19</v>
      </c>
      <c r="F8371" s="1">
        <v>0.41666666666666669</v>
      </c>
      <c r="G8371" t="s">
        <v>9834</v>
      </c>
      <c r="H8371" t="s">
        <v>8703</v>
      </c>
      <c r="I8371">
        <v>120</v>
      </c>
      <c r="J8371">
        <v>25</v>
      </c>
      <c r="K8371" s="4">
        <v>1.1000000011111E+43</v>
      </c>
      <c r="L8371" t="s">
        <v>14367</v>
      </c>
      <c r="M8371" t="s">
        <v>915</v>
      </c>
      <c r="N8371" t="s">
        <v>10594</v>
      </c>
      <c r="O8371" t="s">
        <v>8664</v>
      </c>
      <c r="P8371" t="s">
        <v>45</v>
      </c>
      <c r="Q8371" t="s">
        <v>8971</v>
      </c>
    </row>
    <row r="8372" spans="1:17" x14ac:dyDescent="0.25">
      <c r="A8372" t="s">
        <v>14365</v>
      </c>
      <c r="B8372" t="s">
        <v>44</v>
      </c>
      <c r="C8372">
        <v>3</v>
      </c>
      <c r="D8372" t="s">
        <v>18</v>
      </c>
      <c r="E8372" t="s">
        <v>19</v>
      </c>
      <c r="F8372" s="1">
        <v>0.41666666666666669</v>
      </c>
      <c r="G8372" t="s">
        <v>10630</v>
      </c>
      <c r="H8372" t="s">
        <v>8696</v>
      </c>
      <c r="I8372">
        <v>120</v>
      </c>
      <c r="J8372">
        <v>22</v>
      </c>
      <c r="K8372" s="4">
        <v>1.1000000011111E+43</v>
      </c>
      <c r="L8372" t="s">
        <v>14367</v>
      </c>
      <c r="M8372" t="s">
        <v>915</v>
      </c>
      <c r="N8372" t="s">
        <v>10594</v>
      </c>
      <c r="O8372" t="s">
        <v>8664</v>
      </c>
      <c r="P8372" t="s">
        <v>45</v>
      </c>
      <c r="Q8372" t="s">
        <v>8972</v>
      </c>
    </row>
    <row r="8373" spans="1:17" x14ac:dyDescent="0.25">
      <c r="A8373" t="s">
        <v>14365</v>
      </c>
      <c r="B8373" t="s">
        <v>179</v>
      </c>
      <c r="C8373">
        <v>1</v>
      </c>
      <c r="D8373" t="s">
        <v>18</v>
      </c>
      <c r="E8373" t="s">
        <v>33</v>
      </c>
      <c r="F8373" s="1">
        <v>0.375</v>
      </c>
      <c r="G8373" t="s">
        <v>11210</v>
      </c>
      <c r="H8373" t="s">
        <v>14369</v>
      </c>
      <c r="I8373">
        <v>120</v>
      </c>
      <c r="J8373">
        <v>38</v>
      </c>
      <c r="K8373" s="4">
        <v>1.10000000111111E+43</v>
      </c>
      <c r="L8373" t="s">
        <v>14367</v>
      </c>
      <c r="M8373" t="s">
        <v>915</v>
      </c>
      <c r="N8373" t="s">
        <v>10594</v>
      </c>
      <c r="O8373" t="s">
        <v>8664</v>
      </c>
      <c r="P8373" t="s">
        <v>180</v>
      </c>
      <c r="Q8373" t="s">
        <v>8973</v>
      </c>
    </row>
    <row r="8374" spans="1:17" x14ac:dyDescent="0.25">
      <c r="A8374" t="s">
        <v>14365</v>
      </c>
      <c r="B8374" t="s">
        <v>179</v>
      </c>
      <c r="C8374">
        <v>2</v>
      </c>
      <c r="D8374" t="s">
        <v>18</v>
      </c>
      <c r="E8374" t="s">
        <v>33</v>
      </c>
      <c r="F8374" s="1">
        <v>0.45833333333333331</v>
      </c>
      <c r="G8374" t="s">
        <v>11210</v>
      </c>
      <c r="H8374" t="s">
        <v>14369</v>
      </c>
      <c r="I8374">
        <v>120</v>
      </c>
      <c r="J8374">
        <v>36</v>
      </c>
      <c r="K8374" s="4">
        <v>1.10000000111111E+43</v>
      </c>
      <c r="L8374" t="s">
        <v>14367</v>
      </c>
      <c r="M8374" t="s">
        <v>915</v>
      </c>
      <c r="N8374" t="s">
        <v>10594</v>
      </c>
      <c r="O8374" t="s">
        <v>8664</v>
      </c>
      <c r="P8374" t="s">
        <v>180</v>
      </c>
      <c r="Q8374" t="s">
        <v>8974</v>
      </c>
    </row>
    <row r="8375" spans="1:17" x14ac:dyDescent="0.25">
      <c r="A8375" t="s">
        <v>14365</v>
      </c>
      <c r="B8375" t="s">
        <v>946</v>
      </c>
      <c r="C8375">
        <v>1</v>
      </c>
      <c r="D8375" t="s">
        <v>18</v>
      </c>
      <c r="E8375" t="s">
        <v>19</v>
      </c>
      <c r="F8375" s="1">
        <v>0.33333333333333331</v>
      </c>
      <c r="G8375" t="s">
        <v>10639</v>
      </c>
      <c r="H8375" t="s">
        <v>38</v>
      </c>
      <c r="I8375">
        <v>120</v>
      </c>
      <c r="J8375">
        <v>74</v>
      </c>
      <c r="K8375" s="4">
        <v>1.0000000000000001E+44</v>
      </c>
      <c r="L8375" t="s">
        <v>38</v>
      </c>
      <c r="M8375" t="s">
        <v>915</v>
      </c>
      <c r="N8375" t="s">
        <v>10594</v>
      </c>
      <c r="O8375" t="s">
        <v>8664</v>
      </c>
      <c r="P8375" t="s">
        <v>180</v>
      </c>
      <c r="Q8375" t="s">
        <v>8975</v>
      </c>
    </row>
    <row r="8376" spans="1:17" x14ac:dyDescent="0.25">
      <c r="A8376" t="s">
        <v>14365</v>
      </c>
      <c r="B8376" t="s">
        <v>948</v>
      </c>
      <c r="C8376">
        <v>1</v>
      </c>
      <c r="D8376" t="s">
        <v>18</v>
      </c>
      <c r="E8376" t="s">
        <v>19</v>
      </c>
      <c r="F8376" s="1">
        <v>0.41666666666666669</v>
      </c>
      <c r="G8376" t="s">
        <v>10385</v>
      </c>
      <c r="H8376" t="s">
        <v>38</v>
      </c>
      <c r="I8376">
        <v>90</v>
      </c>
      <c r="J8376">
        <v>0</v>
      </c>
      <c r="K8376" s="4">
        <v>1.0000000000000001E+44</v>
      </c>
      <c r="L8376" t="s">
        <v>38</v>
      </c>
      <c r="M8376" t="s">
        <v>915</v>
      </c>
      <c r="N8376" t="s">
        <v>10594</v>
      </c>
      <c r="O8376" t="s">
        <v>8664</v>
      </c>
      <c r="P8376" t="s">
        <v>180</v>
      </c>
      <c r="Q8376" t="s">
        <v>8976</v>
      </c>
    </row>
    <row r="8377" spans="1:17" x14ac:dyDescent="0.25">
      <c r="A8377" t="s">
        <v>14365</v>
      </c>
      <c r="B8377" t="s">
        <v>948</v>
      </c>
      <c r="C8377">
        <v>2</v>
      </c>
      <c r="D8377" t="s">
        <v>18</v>
      </c>
      <c r="E8377" t="s">
        <v>19</v>
      </c>
      <c r="F8377" s="1">
        <v>0.41666666666666669</v>
      </c>
      <c r="G8377" t="s">
        <v>9838</v>
      </c>
      <c r="H8377" t="s">
        <v>38</v>
      </c>
      <c r="I8377">
        <v>90</v>
      </c>
      <c r="J8377">
        <v>0</v>
      </c>
      <c r="K8377" s="4">
        <v>1.0000000000000001E+44</v>
      </c>
      <c r="L8377" t="s">
        <v>38</v>
      </c>
      <c r="M8377" t="s">
        <v>915</v>
      </c>
      <c r="N8377" t="s">
        <v>10594</v>
      </c>
      <c r="O8377" t="s">
        <v>8664</v>
      </c>
      <c r="P8377" t="s">
        <v>180</v>
      </c>
      <c r="Q8377" t="s">
        <v>8977</v>
      </c>
    </row>
    <row r="8378" spans="1:17" x14ac:dyDescent="0.25">
      <c r="A8378" t="s">
        <v>14365</v>
      </c>
      <c r="B8378" t="s">
        <v>948</v>
      </c>
      <c r="C8378">
        <v>3</v>
      </c>
      <c r="D8378" t="s">
        <v>18</v>
      </c>
      <c r="E8378" t="s">
        <v>19</v>
      </c>
      <c r="F8378" s="1">
        <v>0.41666666666666669</v>
      </c>
      <c r="G8378" t="s">
        <v>9822</v>
      </c>
      <c r="H8378" t="s">
        <v>38</v>
      </c>
      <c r="I8378">
        <v>90</v>
      </c>
      <c r="J8378">
        <v>0</v>
      </c>
      <c r="K8378" s="4">
        <v>1.0000000000000001E+44</v>
      </c>
      <c r="L8378" t="s">
        <v>38</v>
      </c>
      <c r="M8378" t="s">
        <v>915</v>
      </c>
      <c r="N8378" t="s">
        <v>10594</v>
      </c>
      <c r="O8378" t="s">
        <v>8664</v>
      </c>
      <c r="P8378" t="s">
        <v>180</v>
      </c>
      <c r="Q8378" t="s">
        <v>8978</v>
      </c>
    </row>
    <row r="8379" spans="1:17" x14ac:dyDescent="0.25">
      <c r="A8379" t="s">
        <v>14365</v>
      </c>
      <c r="B8379" t="s">
        <v>950</v>
      </c>
      <c r="C8379">
        <v>1</v>
      </c>
      <c r="D8379" t="s">
        <v>18</v>
      </c>
      <c r="E8379" t="s">
        <v>19</v>
      </c>
      <c r="F8379" s="1">
        <v>0.625</v>
      </c>
      <c r="G8379" t="s">
        <v>9838</v>
      </c>
      <c r="H8379" t="s">
        <v>38</v>
      </c>
      <c r="I8379">
        <v>90</v>
      </c>
      <c r="J8379">
        <v>0</v>
      </c>
      <c r="K8379" s="4">
        <v>1.0000000000000001E+44</v>
      </c>
      <c r="L8379" t="s">
        <v>38</v>
      </c>
      <c r="M8379" t="s">
        <v>915</v>
      </c>
      <c r="N8379" t="s">
        <v>10594</v>
      </c>
      <c r="O8379" t="s">
        <v>8664</v>
      </c>
      <c r="P8379" t="s">
        <v>180</v>
      </c>
      <c r="Q8379" t="s">
        <v>8979</v>
      </c>
    </row>
    <row r="8380" spans="1:17" x14ac:dyDescent="0.25">
      <c r="A8380" t="s">
        <v>14365</v>
      </c>
      <c r="B8380" t="s">
        <v>950</v>
      </c>
      <c r="C8380">
        <v>2</v>
      </c>
      <c r="D8380" t="s">
        <v>18</v>
      </c>
      <c r="E8380" t="s">
        <v>19</v>
      </c>
      <c r="F8380" s="1">
        <v>0.625</v>
      </c>
      <c r="G8380" t="s">
        <v>10633</v>
      </c>
      <c r="H8380" t="s">
        <v>38</v>
      </c>
      <c r="I8380">
        <v>90</v>
      </c>
      <c r="J8380">
        <v>0</v>
      </c>
      <c r="K8380" s="4">
        <v>1.0000000000000001E+44</v>
      </c>
      <c r="L8380" t="s">
        <v>38</v>
      </c>
      <c r="M8380" t="s">
        <v>915</v>
      </c>
      <c r="N8380" t="s">
        <v>10594</v>
      </c>
      <c r="O8380" t="s">
        <v>8664</v>
      </c>
      <c r="P8380" t="s">
        <v>180</v>
      </c>
      <c r="Q8380" t="s">
        <v>8980</v>
      </c>
    </row>
    <row r="8381" spans="1:17" x14ac:dyDescent="0.25">
      <c r="A8381" t="s">
        <v>14365</v>
      </c>
      <c r="B8381" t="s">
        <v>950</v>
      </c>
      <c r="C8381">
        <v>3</v>
      </c>
      <c r="D8381" t="s">
        <v>18</v>
      </c>
      <c r="E8381" t="s">
        <v>19</v>
      </c>
      <c r="F8381" s="1">
        <v>0.625</v>
      </c>
      <c r="G8381" t="s">
        <v>9822</v>
      </c>
      <c r="H8381" t="s">
        <v>38</v>
      </c>
      <c r="I8381">
        <v>90</v>
      </c>
      <c r="J8381">
        <v>0</v>
      </c>
      <c r="K8381" s="4">
        <v>1.0000000000000001E+44</v>
      </c>
      <c r="L8381" t="s">
        <v>38</v>
      </c>
      <c r="M8381" t="s">
        <v>915</v>
      </c>
      <c r="N8381" t="s">
        <v>10594</v>
      </c>
      <c r="O8381" t="s">
        <v>8664</v>
      </c>
      <c r="P8381" t="s">
        <v>180</v>
      </c>
      <c r="Q8381" t="s">
        <v>8981</v>
      </c>
    </row>
    <row r="8382" spans="1:17" x14ac:dyDescent="0.25">
      <c r="A8382" t="s">
        <v>14365</v>
      </c>
      <c r="B8382" t="s">
        <v>952</v>
      </c>
      <c r="C8382">
        <v>1</v>
      </c>
      <c r="D8382" t="s">
        <v>18</v>
      </c>
      <c r="E8382" t="s">
        <v>19</v>
      </c>
      <c r="F8382" s="1">
        <v>0.58333333333333337</v>
      </c>
      <c r="G8382" t="s">
        <v>10646</v>
      </c>
      <c r="H8382" t="s">
        <v>38</v>
      </c>
      <c r="I8382">
        <v>60</v>
      </c>
      <c r="J8382">
        <v>74</v>
      </c>
      <c r="K8382" s="4">
        <v>1.0000000000000001E+44</v>
      </c>
      <c r="L8382" t="s">
        <v>38</v>
      </c>
      <c r="M8382" t="s">
        <v>915</v>
      </c>
      <c r="N8382" t="s">
        <v>10594</v>
      </c>
      <c r="O8382" t="s">
        <v>8664</v>
      </c>
      <c r="P8382" t="s">
        <v>180</v>
      </c>
      <c r="Q8382" t="s">
        <v>8982</v>
      </c>
    </row>
    <row r="8383" spans="1:17" x14ac:dyDescent="0.25">
      <c r="A8383" t="s">
        <v>14365</v>
      </c>
      <c r="B8383" t="s">
        <v>954</v>
      </c>
      <c r="C8383">
        <v>1</v>
      </c>
      <c r="D8383" t="s">
        <v>18</v>
      </c>
      <c r="E8383" t="s">
        <v>29</v>
      </c>
      <c r="F8383" s="1">
        <v>0.375</v>
      </c>
      <c r="G8383" t="s">
        <v>10646</v>
      </c>
      <c r="H8383" t="s">
        <v>38</v>
      </c>
      <c r="I8383">
        <v>60</v>
      </c>
      <c r="J8383">
        <v>74</v>
      </c>
      <c r="K8383" s="4">
        <v>1.0000000000000001E+44</v>
      </c>
      <c r="L8383" t="s">
        <v>38</v>
      </c>
      <c r="M8383" t="s">
        <v>915</v>
      </c>
      <c r="N8383" t="s">
        <v>10594</v>
      </c>
      <c r="O8383" t="s">
        <v>8664</v>
      </c>
      <c r="P8383" t="s">
        <v>180</v>
      </c>
      <c r="Q8383" t="s">
        <v>8983</v>
      </c>
    </row>
    <row r="8384" spans="1:17" x14ac:dyDescent="0.25">
      <c r="A8384" t="s">
        <v>14365</v>
      </c>
      <c r="B8384" t="s">
        <v>8984</v>
      </c>
      <c r="C8384">
        <v>1</v>
      </c>
      <c r="D8384" t="s">
        <v>18</v>
      </c>
      <c r="E8384" t="s">
        <v>29</v>
      </c>
      <c r="F8384" s="1">
        <v>0.41666666666666669</v>
      </c>
      <c r="G8384" t="s">
        <v>10685</v>
      </c>
      <c r="H8384" t="s">
        <v>38</v>
      </c>
      <c r="I8384">
        <v>60</v>
      </c>
      <c r="J8384">
        <v>0</v>
      </c>
      <c r="K8384" s="4">
        <v>1.0000000000000001E+44</v>
      </c>
      <c r="L8384" t="s">
        <v>38</v>
      </c>
      <c r="M8384" t="s">
        <v>915</v>
      </c>
      <c r="N8384" t="s">
        <v>10594</v>
      </c>
      <c r="O8384" t="s">
        <v>8664</v>
      </c>
      <c r="P8384" t="s">
        <v>180</v>
      </c>
      <c r="Q8384" t="s">
        <v>8985</v>
      </c>
    </row>
    <row r="8385" spans="1:17" x14ac:dyDescent="0.25">
      <c r="A8385" t="s">
        <v>14365</v>
      </c>
      <c r="B8385" t="s">
        <v>8984</v>
      </c>
      <c r="C8385">
        <v>2</v>
      </c>
      <c r="D8385" t="s">
        <v>18</v>
      </c>
      <c r="E8385" t="s">
        <v>29</v>
      </c>
      <c r="F8385" s="1">
        <v>0.41666666666666669</v>
      </c>
      <c r="G8385" t="s">
        <v>9831</v>
      </c>
      <c r="H8385" t="s">
        <v>38</v>
      </c>
      <c r="I8385">
        <v>60</v>
      </c>
      <c r="J8385">
        <v>0</v>
      </c>
      <c r="K8385" s="4">
        <v>1.0000000000000001E+44</v>
      </c>
      <c r="L8385" t="s">
        <v>38</v>
      </c>
      <c r="M8385" t="s">
        <v>915</v>
      </c>
      <c r="N8385" t="s">
        <v>10594</v>
      </c>
      <c r="O8385" t="s">
        <v>8664</v>
      </c>
      <c r="P8385" t="s">
        <v>180</v>
      </c>
      <c r="Q8385" t="s">
        <v>8986</v>
      </c>
    </row>
    <row r="8386" spans="1:17" x14ac:dyDescent="0.25">
      <c r="A8386" t="s">
        <v>14365</v>
      </c>
      <c r="B8386" t="s">
        <v>8984</v>
      </c>
      <c r="C8386">
        <v>3</v>
      </c>
      <c r="D8386" t="s">
        <v>18</v>
      </c>
      <c r="E8386" t="s">
        <v>29</v>
      </c>
      <c r="F8386" s="1">
        <v>0.41666666666666669</v>
      </c>
      <c r="G8386" t="s">
        <v>10639</v>
      </c>
      <c r="H8386" t="s">
        <v>38</v>
      </c>
      <c r="I8386">
        <v>60</v>
      </c>
      <c r="J8386">
        <v>0</v>
      </c>
      <c r="K8386" s="4">
        <v>1.0000000000000001E+44</v>
      </c>
      <c r="L8386" t="s">
        <v>38</v>
      </c>
      <c r="M8386" t="s">
        <v>915</v>
      </c>
      <c r="N8386" t="s">
        <v>10594</v>
      </c>
      <c r="O8386" t="s">
        <v>8664</v>
      </c>
      <c r="P8386" t="s">
        <v>180</v>
      </c>
      <c r="Q8386" t="s">
        <v>8987</v>
      </c>
    </row>
    <row r="8387" spans="1:17" x14ac:dyDescent="0.25">
      <c r="A8387" t="s">
        <v>14365</v>
      </c>
      <c r="B8387" t="s">
        <v>8988</v>
      </c>
      <c r="C8387">
        <v>1</v>
      </c>
      <c r="D8387" t="s">
        <v>18</v>
      </c>
      <c r="E8387" t="s">
        <v>29</v>
      </c>
      <c r="F8387" s="1">
        <v>0.54166666666666663</v>
      </c>
      <c r="G8387" t="s">
        <v>10646</v>
      </c>
      <c r="H8387" t="s">
        <v>38</v>
      </c>
      <c r="I8387">
        <v>120</v>
      </c>
      <c r="J8387">
        <v>74</v>
      </c>
      <c r="K8387" s="4">
        <v>1.0000000000000001E+44</v>
      </c>
      <c r="L8387" t="s">
        <v>38</v>
      </c>
      <c r="M8387" t="s">
        <v>915</v>
      </c>
      <c r="N8387" t="s">
        <v>10594</v>
      </c>
      <c r="O8387" t="s">
        <v>8664</v>
      </c>
      <c r="P8387" t="s">
        <v>180</v>
      </c>
      <c r="Q8387" t="s">
        <v>8989</v>
      </c>
    </row>
    <row r="8388" spans="1:17" x14ac:dyDescent="0.25">
      <c r="A8388" t="s">
        <v>14365</v>
      </c>
      <c r="B8388" t="s">
        <v>8990</v>
      </c>
      <c r="C8388">
        <v>1</v>
      </c>
      <c r="D8388" t="s">
        <v>18</v>
      </c>
      <c r="E8388" t="s">
        <v>29</v>
      </c>
      <c r="F8388" s="1">
        <v>0.64583333333333337</v>
      </c>
      <c r="G8388" t="s">
        <v>9838</v>
      </c>
      <c r="H8388" t="s">
        <v>38</v>
      </c>
      <c r="I8388">
        <v>120</v>
      </c>
      <c r="J8388">
        <v>0</v>
      </c>
      <c r="K8388" s="4">
        <v>1.0000000000000001E+44</v>
      </c>
      <c r="L8388" t="s">
        <v>38</v>
      </c>
      <c r="M8388" t="s">
        <v>915</v>
      </c>
      <c r="N8388" t="s">
        <v>10594</v>
      </c>
      <c r="O8388" t="s">
        <v>8664</v>
      </c>
      <c r="P8388" t="s">
        <v>180</v>
      </c>
      <c r="Q8388" t="s">
        <v>8991</v>
      </c>
    </row>
    <row r="8389" spans="1:17" x14ac:dyDescent="0.25">
      <c r="A8389" t="s">
        <v>14365</v>
      </c>
      <c r="B8389" t="s">
        <v>8990</v>
      </c>
      <c r="C8389">
        <v>2</v>
      </c>
      <c r="D8389" t="s">
        <v>18</v>
      </c>
      <c r="E8389" t="s">
        <v>29</v>
      </c>
      <c r="F8389" s="1">
        <v>0.64583333333333337</v>
      </c>
      <c r="G8389" t="s">
        <v>9831</v>
      </c>
      <c r="H8389" t="s">
        <v>38</v>
      </c>
      <c r="I8389">
        <v>120</v>
      </c>
      <c r="J8389">
        <v>0</v>
      </c>
      <c r="K8389" s="4">
        <v>1.0000000000000001E+44</v>
      </c>
      <c r="L8389" t="s">
        <v>38</v>
      </c>
      <c r="M8389" t="s">
        <v>915</v>
      </c>
      <c r="N8389" t="s">
        <v>10594</v>
      </c>
      <c r="O8389" t="s">
        <v>8664</v>
      </c>
      <c r="P8389" t="s">
        <v>180</v>
      </c>
      <c r="Q8389" t="s">
        <v>8992</v>
      </c>
    </row>
    <row r="8390" spans="1:17" x14ac:dyDescent="0.25">
      <c r="A8390" t="s">
        <v>14365</v>
      </c>
      <c r="B8390" t="s">
        <v>8990</v>
      </c>
      <c r="C8390">
        <v>3</v>
      </c>
      <c r="D8390" t="s">
        <v>18</v>
      </c>
      <c r="E8390" t="s">
        <v>29</v>
      </c>
      <c r="F8390" s="1">
        <v>0.64583333333333337</v>
      </c>
      <c r="G8390" t="s">
        <v>9822</v>
      </c>
      <c r="H8390" t="s">
        <v>38</v>
      </c>
      <c r="I8390">
        <v>120</v>
      </c>
      <c r="J8390">
        <v>0</v>
      </c>
      <c r="K8390" s="4">
        <v>1.0000000000000001E+44</v>
      </c>
      <c r="L8390" t="s">
        <v>38</v>
      </c>
      <c r="M8390" t="s">
        <v>915</v>
      </c>
      <c r="N8390" t="s">
        <v>10594</v>
      </c>
      <c r="O8390" t="s">
        <v>8664</v>
      </c>
      <c r="P8390" t="s">
        <v>180</v>
      </c>
      <c r="Q8390" t="s">
        <v>8993</v>
      </c>
    </row>
    <row r="8391" spans="1:17" x14ac:dyDescent="0.25">
      <c r="A8391" t="s">
        <v>14365</v>
      </c>
      <c r="B8391" t="s">
        <v>8994</v>
      </c>
      <c r="C8391">
        <v>1</v>
      </c>
      <c r="D8391" t="s">
        <v>18</v>
      </c>
      <c r="E8391" t="s">
        <v>33</v>
      </c>
      <c r="F8391" s="1">
        <v>0.41666666666666669</v>
      </c>
      <c r="G8391" t="s">
        <v>10775</v>
      </c>
      <c r="H8391" t="s">
        <v>38</v>
      </c>
      <c r="I8391">
        <v>60</v>
      </c>
      <c r="J8391">
        <v>74</v>
      </c>
      <c r="K8391" s="4">
        <v>1.0000000000000001E+44</v>
      </c>
      <c r="L8391" t="s">
        <v>38</v>
      </c>
      <c r="M8391" t="s">
        <v>915</v>
      </c>
      <c r="N8391" t="s">
        <v>10594</v>
      </c>
      <c r="O8391" t="s">
        <v>8664</v>
      </c>
      <c r="P8391" t="s">
        <v>180</v>
      </c>
      <c r="Q8391" t="s">
        <v>8995</v>
      </c>
    </row>
    <row r="8392" spans="1:17" x14ac:dyDescent="0.25">
      <c r="A8392" t="s">
        <v>14365</v>
      </c>
      <c r="B8392" t="s">
        <v>8996</v>
      </c>
      <c r="C8392">
        <v>1</v>
      </c>
      <c r="D8392" t="s">
        <v>18</v>
      </c>
      <c r="E8392" t="s">
        <v>33</v>
      </c>
      <c r="F8392" s="1">
        <v>0.45833333333333331</v>
      </c>
      <c r="G8392" t="s">
        <v>10685</v>
      </c>
      <c r="H8392" t="s">
        <v>38</v>
      </c>
      <c r="I8392">
        <v>90</v>
      </c>
      <c r="J8392">
        <v>0</v>
      </c>
      <c r="K8392" s="4">
        <v>1.0000000000000001E+44</v>
      </c>
      <c r="L8392" t="s">
        <v>38</v>
      </c>
      <c r="M8392" t="s">
        <v>915</v>
      </c>
      <c r="N8392" t="s">
        <v>10594</v>
      </c>
      <c r="O8392" t="s">
        <v>8664</v>
      </c>
      <c r="P8392" t="s">
        <v>180</v>
      </c>
      <c r="Q8392" t="s">
        <v>8997</v>
      </c>
    </row>
    <row r="8393" spans="1:17" x14ac:dyDescent="0.25">
      <c r="A8393" t="s">
        <v>14365</v>
      </c>
      <c r="B8393" t="s">
        <v>8996</v>
      </c>
      <c r="C8393">
        <v>2</v>
      </c>
      <c r="D8393" t="s">
        <v>18</v>
      </c>
      <c r="E8393" t="s">
        <v>33</v>
      </c>
      <c r="F8393" s="1">
        <v>0.45833333333333331</v>
      </c>
      <c r="G8393" t="s">
        <v>9831</v>
      </c>
      <c r="H8393" t="s">
        <v>38</v>
      </c>
      <c r="I8393">
        <v>90</v>
      </c>
      <c r="J8393">
        <v>0</v>
      </c>
      <c r="K8393" s="4">
        <v>1.0000000000000001E+44</v>
      </c>
      <c r="L8393" t="s">
        <v>38</v>
      </c>
      <c r="M8393" t="s">
        <v>915</v>
      </c>
      <c r="N8393" t="s">
        <v>10594</v>
      </c>
      <c r="O8393" t="s">
        <v>8664</v>
      </c>
      <c r="P8393" t="s">
        <v>180</v>
      </c>
      <c r="Q8393" t="s">
        <v>8998</v>
      </c>
    </row>
    <row r="8394" spans="1:17" x14ac:dyDescent="0.25">
      <c r="A8394" t="s">
        <v>14365</v>
      </c>
      <c r="B8394" t="s">
        <v>8996</v>
      </c>
      <c r="C8394">
        <v>3</v>
      </c>
      <c r="D8394" t="s">
        <v>18</v>
      </c>
      <c r="E8394" t="s">
        <v>33</v>
      </c>
      <c r="F8394" s="1">
        <v>0.45833333333333331</v>
      </c>
      <c r="G8394" t="s">
        <v>10385</v>
      </c>
      <c r="H8394" t="s">
        <v>38</v>
      </c>
      <c r="I8394">
        <v>90</v>
      </c>
      <c r="J8394">
        <v>0</v>
      </c>
      <c r="K8394" s="4">
        <v>1.0000000000000001E+44</v>
      </c>
      <c r="L8394" t="s">
        <v>38</v>
      </c>
      <c r="M8394" t="s">
        <v>915</v>
      </c>
      <c r="N8394" t="s">
        <v>10594</v>
      </c>
      <c r="O8394" t="s">
        <v>8664</v>
      </c>
      <c r="P8394" t="s">
        <v>180</v>
      </c>
      <c r="Q8394" t="s">
        <v>8999</v>
      </c>
    </row>
    <row r="8395" spans="1:17" x14ac:dyDescent="0.25">
      <c r="A8395" t="s">
        <v>14365</v>
      </c>
      <c r="B8395" t="s">
        <v>9000</v>
      </c>
      <c r="C8395">
        <v>1</v>
      </c>
      <c r="D8395" t="s">
        <v>18</v>
      </c>
      <c r="E8395" t="s">
        <v>29</v>
      </c>
      <c r="F8395" s="1">
        <v>0.6875</v>
      </c>
      <c r="G8395" t="s">
        <v>10379</v>
      </c>
      <c r="H8395" t="s">
        <v>38</v>
      </c>
      <c r="I8395">
        <v>60</v>
      </c>
      <c r="J8395">
        <v>0</v>
      </c>
      <c r="K8395" s="4">
        <v>1.0000000000000001E+44</v>
      </c>
      <c r="L8395" t="s">
        <v>38</v>
      </c>
      <c r="M8395" t="s">
        <v>915</v>
      </c>
      <c r="N8395" t="s">
        <v>10594</v>
      </c>
      <c r="O8395" t="s">
        <v>8664</v>
      </c>
      <c r="P8395" t="s">
        <v>180</v>
      </c>
      <c r="Q8395" t="s">
        <v>9001</v>
      </c>
    </row>
    <row r="8396" spans="1:17" x14ac:dyDescent="0.25">
      <c r="A8396" t="s">
        <v>14365</v>
      </c>
      <c r="B8396" t="s">
        <v>9000</v>
      </c>
      <c r="C8396">
        <v>2</v>
      </c>
      <c r="D8396" t="s">
        <v>18</v>
      </c>
      <c r="E8396" t="s">
        <v>29</v>
      </c>
      <c r="F8396" s="1">
        <v>0.6875</v>
      </c>
      <c r="G8396" t="s">
        <v>10669</v>
      </c>
      <c r="H8396" t="s">
        <v>38</v>
      </c>
      <c r="I8396">
        <v>60</v>
      </c>
      <c r="J8396">
        <v>0</v>
      </c>
      <c r="K8396" s="4">
        <v>1.0000000000000001E+44</v>
      </c>
      <c r="L8396" t="s">
        <v>38</v>
      </c>
      <c r="M8396" t="s">
        <v>915</v>
      </c>
      <c r="N8396" t="s">
        <v>10594</v>
      </c>
      <c r="O8396" t="s">
        <v>8664</v>
      </c>
      <c r="P8396" t="s">
        <v>180</v>
      </c>
      <c r="Q8396" t="s">
        <v>9002</v>
      </c>
    </row>
    <row r="8397" spans="1:17" x14ac:dyDescent="0.25">
      <c r="A8397" t="s">
        <v>14365</v>
      </c>
      <c r="B8397" t="s">
        <v>9000</v>
      </c>
      <c r="C8397">
        <v>3</v>
      </c>
      <c r="D8397" t="s">
        <v>18</v>
      </c>
      <c r="E8397" t="s">
        <v>29</v>
      </c>
      <c r="F8397" s="1">
        <v>0.6875</v>
      </c>
      <c r="G8397" t="s">
        <v>9841</v>
      </c>
      <c r="H8397" t="s">
        <v>38</v>
      </c>
      <c r="I8397">
        <v>60</v>
      </c>
      <c r="J8397">
        <v>0</v>
      </c>
      <c r="K8397" s="4">
        <v>1.0000000000000001E+44</v>
      </c>
      <c r="L8397" t="s">
        <v>38</v>
      </c>
      <c r="M8397" t="s">
        <v>915</v>
      </c>
      <c r="N8397" t="s">
        <v>10594</v>
      </c>
      <c r="O8397" t="s">
        <v>8664</v>
      </c>
      <c r="P8397" t="s">
        <v>180</v>
      </c>
      <c r="Q8397" t="s">
        <v>9003</v>
      </c>
    </row>
    <row r="8398" spans="1:17" x14ac:dyDescent="0.25">
      <c r="A8398" t="s">
        <v>14370</v>
      </c>
      <c r="B8398" t="s">
        <v>179</v>
      </c>
      <c r="C8398">
        <v>1</v>
      </c>
      <c r="D8398" t="s">
        <v>1189</v>
      </c>
      <c r="E8398" t="s">
        <v>19</v>
      </c>
      <c r="F8398" s="1">
        <v>0.6875</v>
      </c>
      <c r="G8398" t="s">
        <v>10633</v>
      </c>
      <c r="H8398" t="s">
        <v>38</v>
      </c>
      <c r="I8398">
        <v>60</v>
      </c>
      <c r="J8398">
        <v>28</v>
      </c>
      <c r="K8398" s="4">
        <v>1.0000000000000001E+44</v>
      </c>
      <c r="L8398" t="s">
        <v>14367</v>
      </c>
      <c r="M8398" t="s">
        <v>915</v>
      </c>
      <c r="N8398" t="s">
        <v>10594</v>
      </c>
      <c r="O8398" t="s">
        <v>8664</v>
      </c>
      <c r="P8398" t="s">
        <v>180</v>
      </c>
      <c r="Q8398" t="s">
        <v>9004</v>
      </c>
    </row>
    <row r="8399" spans="1:17" x14ac:dyDescent="0.25">
      <c r="A8399" t="s">
        <v>14370</v>
      </c>
      <c r="B8399" t="s">
        <v>713</v>
      </c>
      <c r="C8399">
        <v>1</v>
      </c>
      <c r="D8399" t="s">
        <v>1189</v>
      </c>
      <c r="E8399" t="s">
        <v>33</v>
      </c>
      <c r="F8399" s="1">
        <v>0.375</v>
      </c>
      <c r="G8399" t="s">
        <v>10385</v>
      </c>
      <c r="H8399" t="s">
        <v>38</v>
      </c>
      <c r="I8399">
        <v>60</v>
      </c>
      <c r="J8399">
        <v>28</v>
      </c>
      <c r="K8399" s="4">
        <v>1.0000000000000001E+44</v>
      </c>
      <c r="L8399" t="s">
        <v>14367</v>
      </c>
      <c r="M8399" t="s">
        <v>915</v>
      </c>
      <c r="N8399" t="s">
        <v>10594</v>
      </c>
      <c r="O8399" t="s">
        <v>8664</v>
      </c>
      <c r="P8399" t="s">
        <v>180</v>
      </c>
      <c r="Q8399" t="s">
        <v>9005</v>
      </c>
    </row>
    <row r="8400" spans="1:17" x14ac:dyDescent="0.25">
      <c r="A8400" t="s">
        <v>14370</v>
      </c>
      <c r="B8400" t="s">
        <v>946</v>
      </c>
      <c r="C8400">
        <v>1</v>
      </c>
      <c r="D8400" t="s">
        <v>1189</v>
      </c>
      <c r="E8400" t="s">
        <v>19</v>
      </c>
      <c r="F8400" s="1">
        <v>0.33333333333333331</v>
      </c>
      <c r="G8400" t="s">
        <v>10639</v>
      </c>
      <c r="H8400" t="s">
        <v>38</v>
      </c>
      <c r="I8400">
        <v>120</v>
      </c>
      <c r="J8400">
        <v>28</v>
      </c>
      <c r="K8400" s="4">
        <v>1.0000000000000001E+44</v>
      </c>
      <c r="L8400" t="s">
        <v>38</v>
      </c>
      <c r="M8400" t="s">
        <v>915</v>
      </c>
      <c r="N8400" t="s">
        <v>10594</v>
      </c>
      <c r="O8400" t="s">
        <v>8664</v>
      </c>
      <c r="P8400" t="s">
        <v>180</v>
      </c>
      <c r="Q8400" t="s">
        <v>9006</v>
      </c>
    </row>
    <row r="8401" spans="1:17" x14ac:dyDescent="0.25">
      <c r="A8401" t="s">
        <v>14370</v>
      </c>
      <c r="B8401" t="s">
        <v>948</v>
      </c>
      <c r="C8401">
        <v>1</v>
      </c>
      <c r="D8401" t="s">
        <v>1189</v>
      </c>
      <c r="E8401" t="s">
        <v>19</v>
      </c>
      <c r="F8401" s="1">
        <v>0.41666666666666669</v>
      </c>
      <c r="G8401" t="s">
        <v>10385</v>
      </c>
      <c r="H8401" t="s">
        <v>38</v>
      </c>
      <c r="I8401">
        <v>90</v>
      </c>
      <c r="J8401">
        <v>0</v>
      </c>
      <c r="K8401" s="4">
        <v>1.0000000000000001E+44</v>
      </c>
      <c r="L8401" t="s">
        <v>38</v>
      </c>
      <c r="M8401" t="s">
        <v>915</v>
      </c>
      <c r="N8401" t="s">
        <v>10594</v>
      </c>
      <c r="O8401" t="s">
        <v>8664</v>
      </c>
      <c r="P8401" t="s">
        <v>180</v>
      </c>
      <c r="Q8401" t="s">
        <v>9007</v>
      </c>
    </row>
    <row r="8402" spans="1:17" x14ac:dyDescent="0.25">
      <c r="A8402" t="s">
        <v>14370</v>
      </c>
      <c r="B8402" t="s">
        <v>948</v>
      </c>
      <c r="C8402">
        <v>2</v>
      </c>
      <c r="D8402" t="s">
        <v>1189</v>
      </c>
      <c r="E8402" t="s">
        <v>19</v>
      </c>
      <c r="F8402" s="1">
        <v>0.41666666666666669</v>
      </c>
      <c r="G8402" t="s">
        <v>9838</v>
      </c>
      <c r="H8402" t="s">
        <v>38</v>
      </c>
      <c r="I8402">
        <v>90</v>
      </c>
      <c r="J8402">
        <v>0</v>
      </c>
      <c r="K8402" s="4">
        <v>1.0000000000000001E+44</v>
      </c>
      <c r="L8402" t="s">
        <v>38</v>
      </c>
      <c r="M8402" t="s">
        <v>915</v>
      </c>
      <c r="N8402" t="s">
        <v>10594</v>
      </c>
      <c r="O8402" t="s">
        <v>8664</v>
      </c>
      <c r="P8402" t="s">
        <v>180</v>
      </c>
      <c r="Q8402" t="s">
        <v>9008</v>
      </c>
    </row>
    <row r="8403" spans="1:17" x14ac:dyDescent="0.25">
      <c r="A8403" t="s">
        <v>14370</v>
      </c>
      <c r="B8403" t="s">
        <v>948</v>
      </c>
      <c r="C8403">
        <v>3</v>
      </c>
      <c r="D8403" t="s">
        <v>1189</v>
      </c>
      <c r="E8403" t="s">
        <v>19</v>
      </c>
      <c r="F8403" s="1">
        <v>0.41666666666666669</v>
      </c>
      <c r="G8403" t="s">
        <v>9822</v>
      </c>
      <c r="H8403" t="s">
        <v>38</v>
      </c>
      <c r="I8403">
        <v>90</v>
      </c>
      <c r="J8403">
        <v>0</v>
      </c>
      <c r="K8403" s="4">
        <v>1.0000000000000001E+44</v>
      </c>
      <c r="L8403" t="s">
        <v>38</v>
      </c>
      <c r="M8403" t="s">
        <v>915</v>
      </c>
      <c r="N8403" t="s">
        <v>10594</v>
      </c>
      <c r="O8403" t="s">
        <v>8664</v>
      </c>
      <c r="P8403" t="s">
        <v>180</v>
      </c>
      <c r="Q8403" t="s">
        <v>9009</v>
      </c>
    </row>
    <row r="8404" spans="1:17" x14ac:dyDescent="0.25">
      <c r="A8404" t="s">
        <v>14370</v>
      </c>
      <c r="B8404" t="s">
        <v>950</v>
      </c>
      <c r="C8404">
        <v>1</v>
      </c>
      <c r="D8404" t="s">
        <v>1189</v>
      </c>
      <c r="E8404" t="s">
        <v>19</v>
      </c>
      <c r="F8404" s="1">
        <v>0.625</v>
      </c>
      <c r="G8404" t="s">
        <v>9838</v>
      </c>
      <c r="H8404" t="s">
        <v>38</v>
      </c>
      <c r="I8404">
        <v>90</v>
      </c>
      <c r="J8404">
        <v>0</v>
      </c>
      <c r="K8404" s="4">
        <v>1.0000000000000001E+44</v>
      </c>
      <c r="L8404" t="s">
        <v>38</v>
      </c>
      <c r="M8404" t="s">
        <v>915</v>
      </c>
      <c r="N8404" t="s">
        <v>10594</v>
      </c>
      <c r="O8404" t="s">
        <v>8664</v>
      </c>
      <c r="P8404" t="s">
        <v>180</v>
      </c>
      <c r="Q8404" t="s">
        <v>9010</v>
      </c>
    </row>
    <row r="8405" spans="1:17" x14ac:dyDescent="0.25">
      <c r="A8405" t="s">
        <v>14370</v>
      </c>
      <c r="B8405" t="s">
        <v>950</v>
      </c>
      <c r="C8405">
        <v>2</v>
      </c>
      <c r="D8405" t="s">
        <v>1189</v>
      </c>
      <c r="E8405" t="s">
        <v>19</v>
      </c>
      <c r="F8405" s="1">
        <v>0.625</v>
      </c>
      <c r="G8405" t="s">
        <v>10633</v>
      </c>
      <c r="H8405" t="s">
        <v>38</v>
      </c>
      <c r="I8405">
        <v>90</v>
      </c>
      <c r="J8405">
        <v>0</v>
      </c>
      <c r="K8405" s="4">
        <v>1.0000000000000001E+44</v>
      </c>
      <c r="L8405" t="s">
        <v>38</v>
      </c>
      <c r="M8405" t="s">
        <v>915</v>
      </c>
      <c r="N8405" t="s">
        <v>10594</v>
      </c>
      <c r="O8405" t="s">
        <v>8664</v>
      </c>
      <c r="P8405" t="s">
        <v>180</v>
      </c>
      <c r="Q8405" t="s">
        <v>9011</v>
      </c>
    </row>
    <row r="8406" spans="1:17" x14ac:dyDescent="0.25">
      <c r="A8406" t="s">
        <v>14370</v>
      </c>
      <c r="B8406" t="s">
        <v>950</v>
      </c>
      <c r="C8406">
        <v>3</v>
      </c>
      <c r="D8406" t="s">
        <v>1189</v>
      </c>
      <c r="E8406" t="s">
        <v>19</v>
      </c>
      <c r="F8406" s="1">
        <v>0.625</v>
      </c>
      <c r="G8406" t="s">
        <v>9822</v>
      </c>
      <c r="H8406" t="s">
        <v>38</v>
      </c>
      <c r="I8406">
        <v>90</v>
      </c>
      <c r="J8406">
        <v>0</v>
      </c>
      <c r="K8406" s="4">
        <v>1.0000000000000001E+44</v>
      </c>
      <c r="L8406" t="s">
        <v>38</v>
      </c>
      <c r="M8406" t="s">
        <v>915</v>
      </c>
      <c r="N8406" t="s">
        <v>10594</v>
      </c>
      <c r="O8406" t="s">
        <v>8664</v>
      </c>
      <c r="P8406" t="s">
        <v>180</v>
      </c>
      <c r="Q8406" t="s">
        <v>9012</v>
      </c>
    </row>
    <row r="8407" spans="1:17" x14ac:dyDescent="0.25">
      <c r="A8407" t="s">
        <v>14370</v>
      </c>
      <c r="B8407" t="s">
        <v>952</v>
      </c>
      <c r="C8407">
        <v>1</v>
      </c>
      <c r="D8407" t="s">
        <v>1189</v>
      </c>
      <c r="E8407" t="s">
        <v>19</v>
      </c>
      <c r="F8407" s="1">
        <v>0.58333333333333337</v>
      </c>
      <c r="G8407" t="s">
        <v>10646</v>
      </c>
      <c r="H8407" t="s">
        <v>38</v>
      </c>
      <c r="I8407">
        <v>60</v>
      </c>
      <c r="J8407">
        <v>28</v>
      </c>
      <c r="K8407" s="4">
        <v>1.0000000000000001E+44</v>
      </c>
      <c r="L8407" t="s">
        <v>38</v>
      </c>
      <c r="M8407" t="s">
        <v>915</v>
      </c>
      <c r="N8407" t="s">
        <v>10594</v>
      </c>
      <c r="O8407" t="s">
        <v>8664</v>
      </c>
      <c r="P8407" t="s">
        <v>180</v>
      </c>
      <c r="Q8407" t="s">
        <v>9013</v>
      </c>
    </row>
    <row r="8408" spans="1:17" x14ac:dyDescent="0.25">
      <c r="A8408" t="s">
        <v>14370</v>
      </c>
      <c r="B8408" t="s">
        <v>954</v>
      </c>
      <c r="C8408">
        <v>1</v>
      </c>
      <c r="D8408" t="s">
        <v>1189</v>
      </c>
      <c r="E8408" t="s">
        <v>29</v>
      </c>
      <c r="F8408" s="1">
        <v>0.375</v>
      </c>
      <c r="G8408" t="s">
        <v>10646</v>
      </c>
      <c r="H8408" t="s">
        <v>38</v>
      </c>
      <c r="I8408">
        <v>60</v>
      </c>
      <c r="J8408">
        <v>28</v>
      </c>
      <c r="K8408" s="4">
        <v>1.0000000000000001E+44</v>
      </c>
      <c r="L8408" t="s">
        <v>38</v>
      </c>
      <c r="M8408" t="s">
        <v>915</v>
      </c>
      <c r="N8408" t="s">
        <v>10594</v>
      </c>
      <c r="O8408" t="s">
        <v>8664</v>
      </c>
      <c r="P8408" t="s">
        <v>180</v>
      </c>
      <c r="Q8408" t="s">
        <v>9014</v>
      </c>
    </row>
    <row r="8409" spans="1:17" x14ac:dyDescent="0.25">
      <c r="A8409" t="s">
        <v>14370</v>
      </c>
      <c r="B8409" t="s">
        <v>8984</v>
      </c>
      <c r="C8409">
        <v>1</v>
      </c>
      <c r="D8409" t="s">
        <v>1189</v>
      </c>
      <c r="E8409" t="s">
        <v>29</v>
      </c>
      <c r="F8409" s="1">
        <v>0.41666666666666669</v>
      </c>
      <c r="G8409" t="s">
        <v>10685</v>
      </c>
      <c r="H8409" t="s">
        <v>38</v>
      </c>
      <c r="I8409">
        <v>60</v>
      </c>
      <c r="J8409">
        <v>0</v>
      </c>
      <c r="K8409" s="4">
        <v>1.0000000000000001E+44</v>
      </c>
      <c r="L8409" t="s">
        <v>38</v>
      </c>
      <c r="M8409" t="s">
        <v>915</v>
      </c>
      <c r="N8409" t="s">
        <v>10594</v>
      </c>
      <c r="O8409" t="s">
        <v>8664</v>
      </c>
      <c r="P8409" t="s">
        <v>180</v>
      </c>
      <c r="Q8409" t="s">
        <v>9015</v>
      </c>
    </row>
    <row r="8410" spans="1:17" x14ac:dyDescent="0.25">
      <c r="A8410" t="s">
        <v>14370</v>
      </c>
      <c r="B8410" t="s">
        <v>8984</v>
      </c>
      <c r="C8410">
        <v>2</v>
      </c>
      <c r="D8410" t="s">
        <v>1189</v>
      </c>
      <c r="E8410" t="s">
        <v>29</v>
      </c>
      <c r="F8410" s="1">
        <v>0.41666666666666669</v>
      </c>
      <c r="G8410" t="s">
        <v>9831</v>
      </c>
      <c r="H8410" t="s">
        <v>38</v>
      </c>
      <c r="I8410">
        <v>60</v>
      </c>
      <c r="J8410">
        <v>0</v>
      </c>
      <c r="K8410" s="4">
        <v>1.0000000000000001E+44</v>
      </c>
      <c r="L8410" t="s">
        <v>38</v>
      </c>
      <c r="M8410" t="s">
        <v>915</v>
      </c>
      <c r="N8410" t="s">
        <v>10594</v>
      </c>
      <c r="O8410" t="s">
        <v>8664</v>
      </c>
      <c r="P8410" t="s">
        <v>180</v>
      </c>
      <c r="Q8410" t="s">
        <v>9016</v>
      </c>
    </row>
    <row r="8411" spans="1:17" x14ac:dyDescent="0.25">
      <c r="A8411" t="s">
        <v>14370</v>
      </c>
      <c r="B8411" t="s">
        <v>8984</v>
      </c>
      <c r="C8411">
        <v>3</v>
      </c>
      <c r="D8411" t="s">
        <v>1189</v>
      </c>
      <c r="E8411" t="s">
        <v>29</v>
      </c>
      <c r="F8411" s="1">
        <v>0.41666666666666669</v>
      </c>
      <c r="G8411" t="s">
        <v>10639</v>
      </c>
      <c r="H8411" t="s">
        <v>38</v>
      </c>
      <c r="I8411">
        <v>60</v>
      </c>
      <c r="J8411">
        <v>0</v>
      </c>
      <c r="K8411" s="4">
        <v>1.0000000000000001E+44</v>
      </c>
      <c r="L8411" t="s">
        <v>38</v>
      </c>
      <c r="M8411" t="s">
        <v>915</v>
      </c>
      <c r="N8411" t="s">
        <v>10594</v>
      </c>
      <c r="O8411" t="s">
        <v>8664</v>
      </c>
      <c r="P8411" t="s">
        <v>180</v>
      </c>
      <c r="Q8411" t="s">
        <v>9017</v>
      </c>
    </row>
    <row r="8412" spans="1:17" x14ac:dyDescent="0.25">
      <c r="A8412" t="s">
        <v>14370</v>
      </c>
      <c r="B8412" t="s">
        <v>8988</v>
      </c>
      <c r="C8412">
        <v>1</v>
      </c>
      <c r="D8412" t="s">
        <v>1189</v>
      </c>
      <c r="E8412" t="s">
        <v>29</v>
      </c>
      <c r="F8412" s="1">
        <v>0.54166666666666663</v>
      </c>
      <c r="G8412" t="s">
        <v>10646</v>
      </c>
      <c r="H8412" t="s">
        <v>38</v>
      </c>
      <c r="I8412">
        <v>120</v>
      </c>
      <c r="J8412">
        <v>28</v>
      </c>
      <c r="K8412" s="4">
        <v>1.0000000000000001E+44</v>
      </c>
      <c r="L8412" t="s">
        <v>38</v>
      </c>
      <c r="M8412" t="s">
        <v>915</v>
      </c>
      <c r="N8412" t="s">
        <v>10594</v>
      </c>
      <c r="O8412" t="s">
        <v>8664</v>
      </c>
      <c r="P8412" t="s">
        <v>180</v>
      </c>
      <c r="Q8412" t="s">
        <v>9018</v>
      </c>
    </row>
    <row r="8413" spans="1:17" x14ac:dyDescent="0.25">
      <c r="A8413" t="s">
        <v>14370</v>
      </c>
      <c r="B8413" t="s">
        <v>8990</v>
      </c>
      <c r="C8413">
        <v>1</v>
      </c>
      <c r="D8413" t="s">
        <v>1189</v>
      </c>
      <c r="E8413" t="s">
        <v>29</v>
      </c>
      <c r="F8413" s="1">
        <v>0.64583333333333337</v>
      </c>
      <c r="G8413" t="s">
        <v>9838</v>
      </c>
      <c r="H8413" t="s">
        <v>38</v>
      </c>
      <c r="I8413">
        <v>120</v>
      </c>
      <c r="J8413">
        <v>0</v>
      </c>
      <c r="K8413" s="4">
        <v>1.0000000000000001E+44</v>
      </c>
      <c r="L8413" t="s">
        <v>38</v>
      </c>
      <c r="M8413" t="s">
        <v>915</v>
      </c>
      <c r="N8413" t="s">
        <v>10594</v>
      </c>
      <c r="O8413" t="s">
        <v>8664</v>
      </c>
      <c r="P8413" t="s">
        <v>180</v>
      </c>
      <c r="Q8413" t="s">
        <v>9019</v>
      </c>
    </row>
    <row r="8414" spans="1:17" x14ac:dyDescent="0.25">
      <c r="A8414" t="s">
        <v>14370</v>
      </c>
      <c r="B8414" t="s">
        <v>8990</v>
      </c>
      <c r="C8414">
        <v>2</v>
      </c>
      <c r="D8414" t="s">
        <v>1189</v>
      </c>
      <c r="E8414" t="s">
        <v>29</v>
      </c>
      <c r="F8414" s="1">
        <v>0.64583333333333337</v>
      </c>
      <c r="G8414" t="s">
        <v>9831</v>
      </c>
      <c r="H8414" t="s">
        <v>38</v>
      </c>
      <c r="I8414">
        <v>120</v>
      </c>
      <c r="J8414">
        <v>0</v>
      </c>
      <c r="K8414" s="4">
        <v>1.0000000000000001E+44</v>
      </c>
      <c r="L8414" t="s">
        <v>38</v>
      </c>
      <c r="M8414" t="s">
        <v>915</v>
      </c>
      <c r="N8414" t="s">
        <v>10594</v>
      </c>
      <c r="O8414" t="s">
        <v>8664</v>
      </c>
      <c r="P8414" t="s">
        <v>180</v>
      </c>
      <c r="Q8414" t="s">
        <v>9020</v>
      </c>
    </row>
    <row r="8415" spans="1:17" x14ac:dyDescent="0.25">
      <c r="A8415" t="s">
        <v>14370</v>
      </c>
      <c r="B8415" t="s">
        <v>8990</v>
      </c>
      <c r="C8415">
        <v>3</v>
      </c>
      <c r="D8415" t="s">
        <v>1189</v>
      </c>
      <c r="E8415" t="s">
        <v>29</v>
      </c>
      <c r="F8415" s="1">
        <v>0.64583333333333337</v>
      </c>
      <c r="G8415" t="s">
        <v>9822</v>
      </c>
      <c r="H8415" t="s">
        <v>38</v>
      </c>
      <c r="I8415">
        <v>120</v>
      </c>
      <c r="J8415">
        <v>0</v>
      </c>
      <c r="K8415" s="4">
        <v>1.0000000000000001E+44</v>
      </c>
      <c r="L8415" t="s">
        <v>38</v>
      </c>
      <c r="M8415" t="s">
        <v>915</v>
      </c>
      <c r="N8415" t="s">
        <v>10594</v>
      </c>
      <c r="O8415" t="s">
        <v>8664</v>
      </c>
      <c r="P8415" t="s">
        <v>180</v>
      </c>
      <c r="Q8415" t="s">
        <v>9021</v>
      </c>
    </row>
    <row r="8416" spans="1:17" x14ac:dyDescent="0.25">
      <c r="A8416" t="s">
        <v>14370</v>
      </c>
      <c r="B8416" t="s">
        <v>8994</v>
      </c>
      <c r="C8416">
        <v>1</v>
      </c>
      <c r="D8416" t="s">
        <v>1189</v>
      </c>
      <c r="E8416" t="s">
        <v>33</v>
      </c>
      <c r="F8416" s="1">
        <v>0.41666666666666669</v>
      </c>
      <c r="G8416" t="s">
        <v>10775</v>
      </c>
      <c r="H8416" t="s">
        <v>38</v>
      </c>
      <c r="I8416">
        <v>60</v>
      </c>
      <c r="J8416">
        <v>28</v>
      </c>
      <c r="K8416" s="4">
        <v>1.0000000000000001E+44</v>
      </c>
      <c r="L8416" t="s">
        <v>38</v>
      </c>
      <c r="M8416" t="s">
        <v>915</v>
      </c>
      <c r="N8416" t="s">
        <v>10594</v>
      </c>
      <c r="O8416" t="s">
        <v>8664</v>
      </c>
      <c r="P8416" t="s">
        <v>180</v>
      </c>
      <c r="Q8416" t="s">
        <v>9022</v>
      </c>
    </row>
    <row r="8417" spans="1:17" x14ac:dyDescent="0.25">
      <c r="A8417" t="s">
        <v>14370</v>
      </c>
      <c r="B8417" t="s">
        <v>8996</v>
      </c>
      <c r="C8417">
        <v>1</v>
      </c>
      <c r="D8417" t="s">
        <v>1189</v>
      </c>
      <c r="E8417" t="s">
        <v>33</v>
      </c>
      <c r="F8417" s="1">
        <v>0.45833333333333331</v>
      </c>
      <c r="G8417" t="s">
        <v>10685</v>
      </c>
      <c r="H8417" t="s">
        <v>38</v>
      </c>
      <c r="I8417">
        <v>90</v>
      </c>
      <c r="J8417">
        <v>0</v>
      </c>
      <c r="K8417" s="4">
        <v>1.0000000000000001E+44</v>
      </c>
      <c r="L8417" t="s">
        <v>38</v>
      </c>
      <c r="M8417" t="s">
        <v>915</v>
      </c>
      <c r="N8417" t="s">
        <v>10594</v>
      </c>
      <c r="O8417" t="s">
        <v>8664</v>
      </c>
      <c r="P8417" t="s">
        <v>180</v>
      </c>
      <c r="Q8417" t="s">
        <v>9023</v>
      </c>
    </row>
    <row r="8418" spans="1:17" x14ac:dyDescent="0.25">
      <c r="A8418" t="s">
        <v>14370</v>
      </c>
      <c r="B8418" t="s">
        <v>8996</v>
      </c>
      <c r="C8418">
        <v>2</v>
      </c>
      <c r="D8418" t="s">
        <v>1189</v>
      </c>
      <c r="E8418" t="s">
        <v>33</v>
      </c>
      <c r="F8418" s="1">
        <v>0.45833333333333331</v>
      </c>
      <c r="G8418" t="s">
        <v>9831</v>
      </c>
      <c r="H8418" t="s">
        <v>38</v>
      </c>
      <c r="I8418">
        <v>90</v>
      </c>
      <c r="J8418">
        <v>0</v>
      </c>
      <c r="K8418" s="4">
        <v>1.0000000000000001E+44</v>
      </c>
      <c r="L8418" t="s">
        <v>38</v>
      </c>
      <c r="M8418" t="s">
        <v>915</v>
      </c>
      <c r="N8418" t="s">
        <v>10594</v>
      </c>
      <c r="O8418" t="s">
        <v>8664</v>
      </c>
      <c r="P8418" t="s">
        <v>180</v>
      </c>
      <c r="Q8418" t="s">
        <v>9024</v>
      </c>
    </row>
    <row r="8419" spans="1:17" x14ac:dyDescent="0.25">
      <c r="A8419" t="s">
        <v>14370</v>
      </c>
      <c r="B8419" t="s">
        <v>8996</v>
      </c>
      <c r="C8419">
        <v>3</v>
      </c>
      <c r="D8419" t="s">
        <v>1189</v>
      </c>
      <c r="E8419" t="s">
        <v>33</v>
      </c>
      <c r="F8419" s="1">
        <v>0.45833333333333331</v>
      </c>
      <c r="G8419" t="s">
        <v>10385</v>
      </c>
      <c r="H8419" t="s">
        <v>38</v>
      </c>
      <c r="I8419">
        <v>90</v>
      </c>
      <c r="J8419">
        <v>0</v>
      </c>
      <c r="K8419" s="4">
        <v>1.0000000000000001E+44</v>
      </c>
      <c r="L8419" t="s">
        <v>38</v>
      </c>
      <c r="M8419" t="s">
        <v>915</v>
      </c>
      <c r="N8419" t="s">
        <v>10594</v>
      </c>
      <c r="O8419" t="s">
        <v>8664</v>
      </c>
      <c r="P8419" t="s">
        <v>180</v>
      </c>
      <c r="Q8419" t="s">
        <v>9025</v>
      </c>
    </row>
    <row r="8420" spans="1:17" x14ac:dyDescent="0.25">
      <c r="A8420" t="s">
        <v>14370</v>
      </c>
      <c r="B8420" t="s">
        <v>9026</v>
      </c>
      <c r="C8420">
        <v>1</v>
      </c>
      <c r="D8420" t="s">
        <v>1189</v>
      </c>
      <c r="E8420" t="s">
        <v>33</v>
      </c>
      <c r="F8420" s="1">
        <v>0.5625</v>
      </c>
      <c r="G8420" t="s">
        <v>10385</v>
      </c>
      <c r="H8420" t="s">
        <v>38</v>
      </c>
      <c r="I8420">
        <v>240</v>
      </c>
      <c r="J8420">
        <v>28</v>
      </c>
      <c r="K8420" s="4">
        <v>1.0000000000000001E+44</v>
      </c>
      <c r="L8420" t="s">
        <v>14367</v>
      </c>
      <c r="M8420" t="s">
        <v>915</v>
      </c>
      <c r="N8420" t="s">
        <v>10594</v>
      </c>
      <c r="O8420" t="s">
        <v>8664</v>
      </c>
      <c r="P8420" t="s">
        <v>180</v>
      </c>
      <c r="Q8420" t="s">
        <v>9027</v>
      </c>
    </row>
    <row r="8421" spans="1:17" x14ac:dyDescent="0.25">
      <c r="A8421" t="s">
        <v>14370</v>
      </c>
      <c r="B8421" t="s">
        <v>9028</v>
      </c>
      <c r="C8421">
        <v>1</v>
      </c>
      <c r="D8421" t="s">
        <v>1189</v>
      </c>
      <c r="E8421" t="s">
        <v>42</v>
      </c>
      <c r="F8421" s="1">
        <v>0.5625</v>
      </c>
      <c r="G8421" t="s">
        <v>10677</v>
      </c>
      <c r="H8421" t="s">
        <v>38</v>
      </c>
      <c r="I8421">
        <v>240</v>
      </c>
      <c r="J8421">
        <v>28</v>
      </c>
      <c r="K8421" s="4">
        <v>1.0000000000000001E+44</v>
      </c>
      <c r="L8421" t="s">
        <v>14367</v>
      </c>
      <c r="M8421" t="s">
        <v>915</v>
      </c>
      <c r="N8421" t="s">
        <v>10594</v>
      </c>
      <c r="O8421" t="s">
        <v>8664</v>
      </c>
      <c r="P8421" t="s">
        <v>180</v>
      </c>
      <c r="Q8421" t="s">
        <v>9029</v>
      </c>
    </row>
    <row r="8422" spans="1:17" x14ac:dyDescent="0.25">
      <c r="A8422" t="s">
        <v>14370</v>
      </c>
      <c r="B8422" t="s">
        <v>9000</v>
      </c>
      <c r="C8422">
        <v>1</v>
      </c>
      <c r="D8422" t="s">
        <v>1189</v>
      </c>
      <c r="E8422" t="s">
        <v>29</v>
      </c>
      <c r="F8422" s="1">
        <v>0.6875</v>
      </c>
      <c r="G8422" t="s">
        <v>10379</v>
      </c>
      <c r="H8422" t="s">
        <v>38</v>
      </c>
      <c r="I8422">
        <v>60</v>
      </c>
      <c r="J8422">
        <v>0</v>
      </c>
      <c r="K8422" s="4">
        <v>1.0000000000000001E+44</v>
      </c>
      <c r="L8422" t="s">
        <v>38</v>
      </c>
      <c r="M8422" t="s">
        <v>915</v>
      </c>
      <c r="N8422" t="s">
        <v>10594</v>
      </c>
      <c r="O8422" t="s">
        <v>8664</v>
      </c>
      <c r="P8422" t="s">
        <v>180</v>
      </c>
      <c r="Q8422" t="s">
        <v>9030</v>
      </c>
    </row>
    <row r="8423" spans="1:17" x14ac:dyDescent="0.25">
      <c r="A8423" t="s">
        <v>14370</v>
      </c>
      <c r="B8423" t="s">
        <v>9000</v>
      </c>
      <c r="C8423">
        <v>2</v>
      </c>
      <c r="D8423" t="s">
        <v>1189</v>
      </c>
      <c r="E8423" t="s">
        <v>29</v>
      </c>
      <c r="F8423" s="1">
        <v>0.6875</v>
      </c>
      <c r="G8423" t="s">
        <v>10669</v>
      </c>
      <c r="H8423" t="s">
        <v>38</v>
      </c>
      <c r="I8423">
        <v>60</v>
      </c>
      <c r="J8423">
        <v>0</v>
      </c>
      <c r="K8423" s="4">
        <v>1.0000000000000001E+44</v>
      </c>
      <c r="L8423" t="s">
        <v>38</v>
      </c>
      <c r="M8423" t="s">
        <v>915</v>
      </c>
      <c r="N8423" t="s">
        <v>10594</v>
      </c>
      <c r="O8423" t="s">
        <v>8664</v>
      </c>
      <c r="P8423" t="s">
        <v>180</v>
      </c>
      <c r="Q8423" t="s">
        <v>9031</v>
      </c>
    </row>
    <row r="8424" spans="1:17" x14ac:dyDescent="0.25">
      <c r="A8424" t="s">
        <v>14370</v>
      </c>
      <c r="B8424" t="s">
        <v>9000</v>
      </c>
      <c r="C8424">
        <v>3</v>
      </c>
      <c r="D8424" t="s">
        <v>1189</v>
      </c>
      <c r="E8424" t="s">
        <v>29</v>
      </c>
      <c r="F8424" s="1">
        <v>0.6875</v>
      </c>
      <c r="G8424" t="s">
        <v>9841</v>
      </c>
      <c r="H8424" t="s">
        <v>38</v>
      </c>
      <c r="I8424">
        <v>60</v>
      </c>
      <c r="J8424">
        <v>0</v>
      </c>
      <c r="K8424" s="4">
        <v>1.0000000000000001E+44</v>
      </c>
      <c r="L8424" t="s">
        <v>38</v>
      </c>
      <c r="M8424" t="s">
        <v>915</v>
      </c>
      <c r="N8424" t="s">
        <v>10594</v>
      </c>
      <c r="O8424" t="s">
        <v>8664</v>
      </c>
      <c r="P8424" t="s">
        <v>180</v>
      </c>
      <c r="Q8424" t="s">
        <v>9032</v>
      </c>
    </row>
    <row r="8425" spans="1:17" x14ac:dyDescent="0.25">
      <c r="A8425" t="s">
        <v>14371</v>
      </c>
      <c r="B8425" t="s">
        <v>17</v>
      </c>
      <c r="C8425">
        <v>1</v>
      </c>
      <c r="D8425" t="s">
        <v>18</v>
      </c>
      <c r="E8425" t="s">
        <v>19</v>
      </c>
      <c r="F8425" s="1">
        <v>0.375</v>
      </c>
      <c r="G8425" t="s">
        <v>10646</v>
      </c>
      <c r="H8425" t="s">
        <v>14372</v>
      </c>
      <c r="I8425">
        <v>60</v>
      </c>
      <c r="J8425">
        <v>68</v>
      </c>
      <c r="K8425" s="4">
        <v>1.00000111100111E+23</v>
      </c>
      <c r="L8425" t="s">
        <v>14373</v>
      </c>
      <c r="M8425" t="s">
        <v>915</v>
      </c>
      <c r="N8425" t="s">
        <v>10594</v>
      </c>
      <c r="O8425" t="s">
        <v>8656</v>
      </c>
      <c r="P8425" t="s">
        <v>20</v>
      </c>
      <c r="Q8425" t="s">
        <v>9033</v>
      </c>
    </row>
    <row r="8426" spans="1:17" x14ac:dyDescent="0.25">
      <c r="A8426" t="s">
        <v>14371</v>
      </c>
      <c r="B8426" t="s">
        <v>28</v>
      </c>
      <c r="C8426">
        <v>1</v>
      </c>
      <c r="D8426" t="s">
        <v>18</v>
      </c>
      <c r="E8426" t="s">
        <v>33</v>
      </c>
      <c r="F8426" s="1">
        <v>0.41666666666666669</v>
      </c>
      <c r="G8426" t="s">
        <v>10596</v>
      </c>
      <c r="H8426" t="s">
        <v>14374</v>
      </c>
      <c r="I8426">
        <v>60</v>
      </c>
      <c r="J8426">
        <v>68</v>
      </c>
      <c r="K8426" s="4">
        <v>1.1110011111E+17</v>
      </c>
      <c r="L8426" t="s">
        <v>14373</v>
      </c>
      <c r="M8426" t="s">
        <v>915</v>
      </c>
      <c r="N8426" t="s">
        <v>10594</v>
      </c>
      <c r="O8426" t="s">
        <v>8656</v>
      </c>
      <c r="P8426" t="s">
        <v>20</v>
      </c>
      <c r="Q8426" t="s">
        <v>9034</v>
      </c>
    </row>
    <row r="8427" spans="1:17" x14ac:dyDescent="0.25">
      <c r="A8427" t="s">
        <v>14371</v>
      </c>
      <c r="B8427" t="s">
        <v>179</v>
      </c>
      <c r="C8427">
        <v>1</v>
      </c>
      <c r="D8427" t="s">
        <v>18</v>
      </c>
      <c r="E8427" t="s">
        <v>19</v>
      </c>
      <c r="F8427" s="1">
        <v>0.41666666666666669</v>
      </c>
      <c r="G8427" t="s">
        <v>14375</v>
      </c>
      <c r="H8427" t="s">
        <v>8703</v>
      </c>
      <c r="I8427">
        <v>120</v>
      </c>
      <c r="J8427">
        <v>35</v>
      </c>
      <c r="K8427" s="4">
        <v>1.00000111100111E+23</v>
      </c>
      <c r="L8427" t="s">
        <v>14373</v>
      </c>
      <c r="M8427" t="s">
        <v>915</v>
      </c>
      <c r="N8427" t="s">
        <v>10594</v>
      </c>
      <c r="O8427" t="s">
        <v>8656</v>
      </c>
      <c r="P8427" t="s">
        <v>180</v>
      </c>
      <c r="Q8427" t="s">
        <v>9035</v>
      </c>
    </row>
    <row r="8428" spans="1:17" x14ac:dyDescent="0.25">
      <c r="A8428" t="s">
        <v>14371</v>
      </c>
      <c r="B8428" t="s">
        <v>179</v>
      </c>
      <c r="C8428">
        <v>2</v>
      </c>
      <c r="D8428" t="s">
        <v>18</v>
      </c>
      <c r="E8428" t="s">
        <v>19</v>
      </c>
      <c r="F8428" s="1">
        <v>0.41666666666666669</v>
      </c>
      <c r="G8428" t="s">
        <v>10677</v>
      </c>
      <c r="H8428" t="s">
        <v>8709</v>
      </c>
      <c r="I8428">
        <v>120</v>
      </c>
      <c r="J8428">
        <v>28</v>
      </c>
      <c r="K8428" s="4">
        <v>1.00000111100111E+23</v>
      </c>
      <c r="L8428" t="s">
        <v>14373</v>
      </c>
      <c r="M8428" t="s">
        <v>915</v>
      </c>
      <c r="N8428" t="s">
        <v>10594</v>
      </c>
      <c r="O8428" t="s">
        <v>8656</v>
      </c>
      <c r="P8428" t="s">
        <v>180</v>
      </c>
      <c r="Q8428" t="s">
        <v>9036</v>
      </c>
    </row>
    <row r="8429" spans="1:17" x14ac:dyDescent="0.25">
      <c r="A8429" t="s">
        <v>14371</v>
      </c>
      <c r="B8429" t="s">
        <v>713</v>
      </c>
      <c r="C8429">
        <v>1</v>
      </c>
      <c r="D8429" t="s">
        <v>18</v>
      </c>
      <c r="E8429" t="s">
        <v>33</v>
      </c>
      <c r="F8429" s="1">
        <v>0.66666666666666663</v>
      </c>
      <c r="G8429" t="s">
        <v>11210</v>
      </c>
      <c r="H8429" t="s">
        <v>14374</v>
      </c>
      <c r="I8429">
        <v>120</v>
      </c>
      <c r="J8429">
        <v>68</v>
      </c>
      <c r="K8429" s="4">
        <v>1.1110011111E+17</v>
      </c>
      <c r="L8429" t="s">
        <v>14373</v>
      </c>
      <c r="M8429" t="s">
        <v>915</v>
      </c>
      <c r="N8429" t="s">
        <v>10594</v>
      </c>
      <c r="O8429" t="s">
        <v>8656</v>
      </c>
      <c r="P8429" t="s">
        <v>180</v>
      </c>
      <c r="Q8429" t="s">
        <v>9037</v>
      </c>
    </row>
    <row r="8430" spans="1:17" x14ac:dyDescent="0.25">
      <c r="A8430" t="s">
        <v>14376</v>
      </c>
      <c r="B8430" t="s">
        <v>17</v>
      </c>
      <c r="C8430">
        <v>1</v>
      </c>
      <c r="D8430" t="s">
        <v>18</v>
      </c>
      <c r="E8430" t="s">
        <v>33</v>
      </c>
      <c r="F8430" s="1">
        <v>0.41666666666666669</v>
      </c>
      <c r="G8430" t="s">
        <v>11365</v>
      </c>
      <c r="H8430" t="s">
        <v>8727</v>
      </c>
      <c r="I8430">
        <v>120</v>
      </c>
      <c r="J8430">
        <v>32</v>
      </c>
      <c r="K8430" s="4">
        <v>1.1111E+44</v>
      </c>
      <c r="L8430" t="s">
        <v>14377</v>
      </c>
      <c r="M8430" t="s">
        <v>915</v>
      </c>
      <c r="N8430" t="s">
        <v>10594</v>
      </c>
      <c r="O8430" t="s">
        <v>8664</v>
      </c>
      <c r="P8430" t="s">
        <v>20</v>
      </c>
      <c r="Q8430" t="s">
        <v>9038</v>
      </c>
    </row>
    <row r="8431" spans="1:17" x14ac:dyDescent="0.25">
      <c r="A8431" t="s">
        <v>14376</v>
      </c>
      <c r="B8431" t="s">
        <v>17</v>
      </c>
      <c r="C8431">
        <v>2</v>
      </c>
      <c r="D8431" t="s">
        <v>18</v>
      </c>
      <c r="E8431" t="s">
        <v>33</v>
      </c>
      <c r="F8431" s="1">
        <v>0.41666666666666669</v>
      </c>
      <c r="G8431" t="s">
        <v>10371</v>
      </c>
      <c r="H8431" t="s">
        <v>8709</v>
      </c>
      <c r="I8431">
        <v>120</v>
      </c>
      <c r="J8431">
        <v>34</v>
      </c>
      <c r="K8431" s="4">
        <v>1.1111E+44</v>
      </c>
      <c r="L8431" t="s">
        <v>14377</v>
      </c>
      <c r="M8431" t="s">
        <v>915</v>
      </c>
      <c r="N8431" t="s">
        <v>10594</v>
      </c>
      <c r="O8431" t="s">
        <v>8664</v>
      </c>
      <c r="P8431" t="s">
        <v>20</v>
      </c>
      <c r="Q8431" t="s">
        <v>9039</v>
      </c>
    </row>
    <row r="8432" spans="1:17" x14ac:dyDescent="0.25">
      <c r="A8432" t="s">
        <v>14376</v>
      </c>
      <c r="B8432" t="s">
        <v>28</v>
      </c>
      <c r="C8432">
        <v>1</v>
      </c>
      <c r="D8432" t="s">
        <v>18</v>
      </c>
      <c r="E8432" t="s">
        <v>33</v>
      </c>
      <c r="F8432" s="1">
        <v>0.58333333333333337</v>
      </c>
      <c r="G8432" t="s">
        <v>10685</v>
      </c>
      <c r="H8432" t="s">
        <v>8709</v>
      </c>
      <c r="I8432">
        <v>120</v>
      </c>
      <c r="J8432">
        <v>29</v>
      </c>
      <c r="K8432" s="4">
        <v>1.1111E+44</v>
      </c>
      <c r="L8432" t="s">
        <v>14377</v>
      </c>
      <c r="M8432" t="s">
        <v>915</v>
      </c>
      <c r="N8432" t="s">
        <v>10594</v>
      </c>
      <c r="O8432" t="s">
        <v>8664</v>
      </c>
      <c r="P8432" t="s">
        <v>20</v>
      </c>
      <c r="Q8432" t="s">
        <v>9040</v>
      </c>
    </row>
    <row r="8433" spans="1:17" x14ac:dyDescent="0.25">
      <c r="A8433" t="s">
        <v>14376</v>
      </c>
      <c r="B8433" t="s">
        <v>28</v>
      </c>
      <c r="C8433">
        <v>2</v>
      </c>
      <c r="D8433" t="s">
        <v>18</v>
      </c>
      <c r="E8433" t="s">
        <v>33</v>
      </c>
      <c r="F8433" s="1">
        <v>0.58333333333333337</v>
      </c>
      <c r="G8433" t="s">
        <v>14378</v>
      </c>
      <c r="H8433" t="s">
        <v>2059</v>
      </c>
      <c r="I8433">
        <v>120</v>
      </c>
      <c r="J8433">
        <v>34</v>
      </c>
      <c r="K8433" s="4">
        <v>1.1111E+44</v>
      </c>
      <c r="L8433" t="s">
        <v>14377</v>
      </c>
      <c r="M8433" t="s">
        <v>915</v>
      </c>
      <c r="N8433" t="s">
        <v>10594</v>
      </c>
      <c r="O8433" t="s">
        <v>8664</v>
      </c>
      <c r="P8433" t="s">
        <v>20</v>
      </c>
      <c r="Q8433" t="s">
        <v>9041</v>
      </c>
    </row>
    <row r="8434" spans="1:17" x14ac:dyDescent="0.25">
      <c r="A8434" t="s">
        <v>14376</v>
      </c>
      <c r="B8434" t="s">
        <v>32</v>
      </c>
      <c r="C8434">
        <v>1</v>
      </c>
      <c r="D8434" t="s">
        <v>18</v>
      </c>
      <c r="E8434" t="s">
        <v>33</v>
      </c>
      <c r="F8434" s="1">
        <v>0.58333333333333337</v>
      </c>
      <c r="G8434" t="s">
        <v>10639</v>
      </c>
      <c r="H8434" t="s">
        <v>14379</v>
      </c>
      <c r="I8434">
        <v>120</v>
      </c>
      <c r="J8434">
        <v>66</v>
      </c>
      <c r="K8434" s="4">
        <v>1.1E+38</v>
      </c>
      <c r="L8434" t="s">
        <v>14377</v>
      </c>
      <c r="M8434" t="s">
        <v>915</v>
      </c>
      <c r="N8434" t="s">
        <v>10594</v>
      </c>
      <c r="O8434" t="s">
        <v>8664</v>
      </c>
      <c r="P8434" t="s">
        <v>20</v>
      </c>
      <c r="Q8434" t="s">
        <v>9042</v>
      </c>
    </row>
    <row r="8435" spans="1:17" x14ac:dyDescent="0.25">
      <c r="A8435" t="s">
        <v>14376</v>
      </c>
      <c r="B8435" t="s">
        <v>479</v>
      </c>
      <c r="C8435">
        <v>1</v>
      </c>
      <c r="D8435" t="s">
        <v>18</v>
      </c>
      <c r="E8435" t="s">
        <v>33</v>
      </c>
      <c r="F8435" s="1">
        <v>0.41666666666666669</v>
      </c>
      <c r="G8435" t="s">
        <v>11210</v>
      </c>
      <c r="H8435" t="s">
        <v>14380</v>
      </c>
      <c r="I8435">
        <v>360</v>
      </c>
      <c r="J8435">
        <v>66</v>
      </c>
      <c r="K8435" s="4">
        <v>9.9999999999999994E+38</v>
      </c>
      <c r="L8435" t="s">
        <v>14377</v>
      </c>
      <c r="M8435" t="s">
        <v>915</v>
      </c>
      <c r="N8435" t="s">
        <v>10594</v>
      </c>
      <c r="O8435" t="s">
        <v>8664</v>
      </c>
      <c r="P8435" t="s">
        <v>20</v>
      </c>
      <c r="Q8435" t="s">
        <v>9043</v>
      </c>
    </row>
    <row r="8436" spans="1:17" x14ac:dyDescent="0.25">
      <c r="A8436" t="s">
        <v>14376</v>
      </c>
      <c r="B8436" t="s">
        <v>502</v>
      </c>
      <c r="C8436">
        <v>1</v>
      </c>
      <c r="D8436" t="s">
        <v>18</v>
      </c>
      <c r="E8436" t="s">
        <v>33</v>
      </c>
      <c r="F8436" s="1">
        <v>0.375</v>
      </c>
      <c r="G8436" t="s">
        <v>10381</v>
      </c>
      <c r="H8436" t="s">
        <v>8727</v>
      </c>
      <c r="I8436">
        <v>180</v>
      </c>
      <c r="J8436">
        <v>0</v>
      </c>
      <c r="K8436" s="4">
        <v>9.9999999999999995E+33</v>
      </c>
      <c r="L8436" t="s">
        <v>14377</v>
      </c>
      <c r="M8436" t="s">
        <v>915</v>
      </c>
      <c r="N8436" t="s">
        <v>10594</v>
      </c>
      <c r="O8436" t="s">
        <v>8664</v>
      </c>
      <c r="P8436" t="s">
        <v>20</v>
      </c>
      <c r="Q8436" t="s">
        <v>9044</v>
      </c>
    </row>
    <row r="8437" spans="1:17" x14ac:dyDescent="0.25">
      <c r="A8437" t="s">
        <v>14376</v>
      </c>
      <c r="B8437" t="s">
        <v>502</v>
      </c>
      <c r="C8437">
        <v>2</v>
      </c>
      <c r="D8437" t="s">
        <v>18</v>
      </c>
      <c r="E8437" t="s">
        <v>33</v>
      </c>
      <c r="F8437" s="1">
        <v>0.375</v>
      </c>
      <c r="G8437" t="s">
        <v>9838</v>
      </c>
      <c r="H8437" t="s">
        <v>8709</v>
      </c>
      <c r="I8437">
        <v>180</v>
      </c>
      <c r="J8437">
        <v>0</v>
      </c>
      <c r="K8437" s="4">
        <v>9.9999999999999995E+33</v>
      </c>
      <c r="L8437" t="s">
        <v>14377</v>
      </c>
      <c r="M8437" t="s">
        <v>915</v>
      </c>
      <c r="N8437" t="s">
        <v>10594</v>
      </c>
      <c r="O8437" t="s">
        <v>8664</v>
      </c>
      <c r="P8437" t="s">
        <v>20</v>
      </c>
      <c r="Q8437" t="s">
        <v>9045</v>
      </c>
    </row>
    <row r="8438" spans="1:17" x14ac:dyDescent="0.25">
      <c r="A8438" t="s">
        <v>14376</v>
      </c>
      <c r="B8438" t="s">
        <v>504</v>
      </c>
      <c r="C8438">
        <v>1</v>
      </c>
      <c r="D8438" t="s">
        <v>18</v>
      </c>
      <c r="E8438" t="s">
        <v>33</v>
      </c>
      <c r="F8438" s="1">
        <v>0.41666666666666669</v>
      </c>
      <c r="G8438" t="s">
        <v>10596</v>
      </c>
      <c r="H8438" t="s">
        <v>38</v>
      </c>
      <c r="I8438">
        <v>120</v>
      </c>
      <c r="J8438">
        <v>66</v>
      </c>
      <c r="K8438" s="4">
        <v>1E+26</v>
      </c>
      <c r="L8438" t="s">
        <v>38</v>
      </c>
      <c r="M8438" t="s">
        <v>915</v>
      </c>
      <c r="N8438" t="s">
        <v>10594</v>
      </c>
      <c r="O8438" t="s">
        <v>8664</v>
      </c>
      <c r="P8438" t="s">
        <v>20</v>
      </c>
      <c r="Q8438" t="s">
        <v>9046</v>
      </c>
    </row>
    <row r="8439" spans="1:17" x14ac:dyDescent="0.25">
      <c r="A8439" t="s">
        <v>14381</v>
      </c>
      <c r="B8439" t="s">
        <v>17</v>
      </c>
      <c r="C8439">
        <v>1</v>
      </c>
      <c r="D8439" t="s">
        <v>18</v>
      </c>
      <c r="E8439" t="s">
        <v>33</v>
      </c>
      <c r="F8439" s="1">
        <v>0.375</v>
      </c>
      <c r="G8439" t="s">
        <v>10630</v>
      </c>
      <c r="H8439" t="s">
        <v>14382</v>
      </c>
      <c r="I8439">
        <v>120</v>
      </c>
      <c r="J8439">
        <v>32</v>
      </c>
      <c r="K8439" s="4">
        <v>1.11111111E+23</v>
      </c>
      <c r="L8439" t="s">
        <v>14383</v>
      </c>
      <c r="M8439" t="s">
        <v>915</v>
      </c>
      <c r="N8439" t="s">
        <v>10594</v>
      </c>
      <c r="O8439" t="s">
        <v>8765</v>
      </c>
      <c r="P8439" t="s">
        <v>20</v>
      </c>
      <c r="Q8439" t="s">
        <v>9047</v>
      </c>
    </row>
    <row r="8440" spans="1:17" x14ac:dyDescent="0.25">
      <c r="A8440" t="s">
        <v>14381</v>
      </c>
      <c r="B8440" t="s">
        <v>17</v>
      </c>
      <c r="C8440">
        <v>2</v>
      </c>
      <c r="D8440" t="s">
        <v>18</v>
      </c>
      <c r="E8440" t="s">
        <v>33</v>
      </c>
      <c r="F8440" s="1">
        <v>0.375</v>
      </c>
      <c r="G8440" t="s">
        <v>10385</v>
      </c>
      <c r="H8440" t="s">
        <v>14384</v>
      </c>
      <c r="I8440">
        <v>120</v>
      </c>
      <c r="J8440">
        <v>33</v>
      </c>
      <c r="K8440" s="4">
        <v>1.11111111E+23</v>
      </c>
      <c r="L8440" t="s">
        <v>14383</v>
      </c>
      <c r="M8440" t="s">
        <v>915</v>
      </c>
      <c r="N8440" t="s">
        <v>10594</v>
      </c>
      <c r="O8440" t="s">
        <v>8765</v>
      </c>
      <c r="P8440" t="s">
        <v>20</v>
      </c>
      <c r="Q8440" t="s">
        <v>9048</v>
      </c>
    </row>
    <row r="8441" spans="1:17" x14ac:dyDescent="0.25">
      <c r="A8441" t="s">
        <v>14381</v>
      </c>
      <c r="B8441" t="s">
        <v>28</v>
      </c>
      <c r="C8441">
        <v>1</v>
      </c>
      <c r="D8441" t="s">
        <v>18</v>
      </c>
      <c r="E8441" t="s">
        <v>33</v>
      </c>
      <c r="F8441" s="1">
        <v>0.45833333333333331</v>
      </c>
      <c r="G8441" t="s">
        <v>10639</v>
      </c>
      <c r="H8441" t="s">
        <v>14384</v>
      </c>
      <c r="I8441">
        <v>60</v>
      </c>
      <c r="J8441">
        <v>66</v>
      </c>
      <c r="K8441" s="4">
        <v>1.11111111E+23</v>
      </c>
      <c r="L8441" t="s">
        <v>14383</v>
      </c>
      <c r="M8441" t="s">
        <v>915</v>
      </c>
      <c r="N8441" t="s">
        <v>10594</v>
      </c>
      <c r="O8441" t="s">
        <v>8765</v>
      </c>
      <c r="P8441" t="s">
        <v>20</v>
      </c>
      <c r="Q8441" t="s">
        <v>9049</v>
      </c>
    </row>
    <row r="8442" spans="1:17" x14ac:dyDescent="0.25">
      <c r="A8442" t="s">
        <v>14381</v>
      </c>
      <c r="B8442" t="s">
        <v>32</v>
      </c>
      <c r="C8442">
        <v>1</v>
      </c>
      <c r="D8442" t="s">
        <v>18</v>
      </c>
      <c r="E8442" t="s">
        <v>33</v>
      </c>
      <c r="F8442" s="1">
        <v>0.54166666666666663</v>
      </c>
      <c r="G8442" t="s">
        <v>10630</v>
      </c>
      <c r="H8442" t="s">
        <v>14385</v>
      </c>
      <c r="I8442">
        <v>120</v>
      </c>
      <c r="J8442">
        <v>32</v>
      </c>
      <c r="K8442" s="4">
        <v>1.10000111E+23</v>
      </c>
      <c r="L8442" t="s">
        <v>14383</v>
      </c>
      <c r="M8442" t="s">
        <v>915</v>
      </c>
      <c r="N8442" t="s">
        <v>10594</v>
      </c>
      <c r="O8442" t="s">
        <v>8765</v>
      </c>
      <c r="P8442" t="s">
        <v>20</v>
      </c>
      <c r="Q8442" t="s">
        <v>9050</v>
      </c>
    </row>
    <row r="8443" spans="1:17" x14ac:dyDescent="0.25">
      <c r="A8443" t="s">
        <v>14381</v>
      </c>
      <c r="B8443" t="s">
        <v>32</v>
      </c>
      <c r="C8443">
        <v>2</v>
      </c>
      <c r="D8443" t="s">
        <v>18</v>
      </c>
      <c r="E8443" t="s">
        <v>33</v>
      </c>
      <c r="F8443" s="1">
        <v>0.54166666666666663</v>
      </c>
      <c r="G8443" t="s">
        <v>10609</v>
      </c>
      <c r="H8443" t="s">
        <v>14385</v>
      </c>
      <c r="I8443">
        <v>120</v>
      </c>
      <c r="J8443">
        <v>33</v>
      </c>
      <c r="K8443" s="4">
        <v>1.10000111E+23</v>
      </c>
      <c r="L8443" t="s">
        <v>14383</v>
      </c>
      <c r="M8443" t="s">
        <v>915</v>
      </c>
      <c r="N8443" t="s">
        <v>10594</v>
      </c>
      <c r="O8443" t="s">
        <v>8765</v>
      </c>
      <c r="P8443" t="s">
        <v>20</v>
      </c>
      <c r="Q8443" t="s">
        <v>9051</v>
      </c>
    </row>
    <row r="8444" spans="1:17" x14ac:dyDescent="0.25">
      <c r="A8444" t="s">
        <v>14381</v>
      </c>
      <c r="B8444" t="s">
        <v>479</v>
      </c>
      <c r="C8444">
        <v>1</v>
      </c>
      <c r="D8444" t="s">
        <v>18</v>
      </c>
      <c r="E8444" t="s">
        <v>33</v>
      </c>
      <c r="F8444" s="1">
        <v>0.54166666666666663</v>
      </c>
      <c r="G8444" t="s">
        <v>10639</v>
      </c>
      <c r="H8444" t="s">
        <v>14386</v>
      </c>
      <c r="I8444">
        <v>120</v>
      </c>
      <c r="J8444">
        <v>66</v>
      </c>
      <c r="K8444" s="4">
        <v>1.111E+21</v>
      </c>
      <c r="L8444" t="s">
        <v>14383</v>
      </c>
      <c r="M8444" t="s">
        <v>915</v>
      </c>
      <c r="N8444" t="s">
        <v>10594</v>
      </c>
      <c r="O8444" t="s">
        <v>8765</v>
      </c>
      <c r="P8444" t="s">
        <v>20</v>
      </c>
      <c r="Q8444" t="s">
        <v>9052</v>
      </c>
    </row>
    <row r="8445" spans="1:17" x14ac:dyDescent="0.25">
      <c r="A8445" t="s">
        <v>14387</v>
      </c>
      <c r="B8445" t="s">
        <v>179</v>
      </c>
      <c r="C8445">
        <v>1</v>
      </c>
      <c r="D8445" t="s">
        <v>1189</v>
      </c>
      <c r="E8445" t="s">
        <v>33</v>
      </c>
      <c r="F8445" s="1">
        <v>0.375</v>
      </c>
      <c r="G8445" t="s">
        <v>10652</v>
      </c>
      <c r="H8445" t="s">
        <v>8692</v>
      </c>
      <c r="I8445">
        <v>480</v>
      </c>
      <c r="J8445">
        <v>65</v>
      </c>
      <c r="K8445" s="4">
        <v>1E+22</v>
      </c>
      <c r="L8445" t="s">
        <v>14383</v>
      </c>
      <c r="M8445" t="s">
        <v>915</v>
      </c>
      <c r="N8445" t="s">
        <v>10594</v>
      </c>
      <c r="O8445" t="s">
        <v>8765</v>
      </c>
      <c r="P8445" t="s">
        <v>180</v>
      </c>
      <c r="Q8445" t="s">
        <v>9053</v>
      </c>
    </row>
    <row r="8446" spans="1:17" x14ac:dyDescent="0.25">
      <c r="A8446" t="s">
        <v>14388</v>
      </c>
      <c r="B8446" t="s">
        <v>391</v>
      </c>
      <c r="C8446">
        <v>1</v>
      </c>
      <c r="D8446" t="s">
        <v>18</v>
      </c>
      <c r="E8446" t="s">
        <v>19</v>
      </c>
      <c r="F8446" s="1">
        <v>0.54166666666666663</v>
      </c>
      <c r="G8446" t="s">
        <v>14389</v>
      </c>
      <c r="H8446" t="s">
        <v>8968</v>
      </c>
      <c r="I8446">
        <v>120</v>
      </c>
      <c r="J8446">
        <v>66</v>
      </c>
      <c r="K8446" s="4">
        <v>1.1111011000000001E+44</v>
      </c>
      <c r="L8446" t="s">
        <v>14390</v>
      </c>
      <c r="M8446" t="s">
        <v>915</v>
      </c>
      <c r="N8446" t="s">
        <v>10594</v>
      </c>
      <c r="O8446" t="s">
        <v>8664</v>
      </c>
      <c r="P8446" t="s">
        <v>9372</v>
      </c>
      <c r="Q8446" t="s">
        <v>9054</v>
      </c>
    </row>
    <row r="8447" spans="1:17" x14ac:dyDescent="0.25">
      <c r="A8447" t="s">
        <v>14388</v>
      </c>
      <c r="B8447" t="s">
        <v>391</v>
      </c>
      <c r="C8447">
        <v>2</v>
      </c>
      <c r="D8447" t="s">
        <v>18</v>
      </c>
      <c r="E8447" t="s">
        <v>19</v>
      </c>
      <c r="F8447" s="1">
        <v>0.625</v>
      </c>
      <c r="G8447" t="s">
        <v>14389</v>
      </c>
      <c r="H8447" t="s">
        <v>8968</v>
      </c>
      <c r="I8447">
        <v>120</v>
      </c>
      <c r="J8447">
        <v>0</v>
      </c>
      <c r="K8447" s="4">
        <v>1.1111011000000001E+44</v>
      </c>
      <c r="L8447" t="s">
        <v>14390</v>
      </c>
      <c r="M8447" t="s">
        <v>915</v>
      </c>
      <c r="N8447" t="s">
        <v>10594</v>
      </c>
      <c r="O8447" t="s">
        <v>8664</v>
      </c>
      <c r="P8447" t="s">
        <v>9372</v>
      </c>
      <c r="Q8447" t="s">
        <v>9055</v>
      </c>
    </row>
    <row r="8448" spans="1:17" x14ac:dyDescent="0.25">
      <c r="A8448" t="s">
        <v>14388</v>
      </c>
      <c r="B8448" t="s">
        <v>17</v>
      </c>
      <c r="C8448">
        <v>1</v>
      </c>
      <c r="D8448" t="s">
        <v>18</v>
      </c>
      <c r="E8448" t="s">
        <v>19</v>
      </c>
      <c r="F8448" s="1">
        <v>0.375</v>
      </c>
      <c r="G8448" t="s">
        <v>11210</v>
      </c>
      <c r="H8448" t="s">
        <v>2108</v>
      </c>
      <c r="I8448">
        <v>120</v>
      </c>
      <c r="J8448">
        <v>66</v>
      </c>
      <c r="K8448" s="4">
        <v>1.1111011000000001E+44</v>
      </c>
      <c r="L8448" t="s">
        <v>14390</v>
      </c>
      <c r="M8448" t="s">
        <v>915</v>
      </c>
      <c r="N8448" t="s">
        <v>10594</v>
      </c>
      <c r="O8448" t="s">
        <v>8664</v>
      </c>
      <c r="P8448" t="s">
        <v>20</v>
      </c>
      <c r="Q8448" t="s">
        <v>9056</v>
      </c>
    </row>
    <row r="8449" spans="1:17" x14ac:dyDescent="0.25">
      <c r="A8449" t="s">
        <v>14388</v>
      </c>
      <c r="B8449" t="s">
        <v>28</v>
      </c>
      <c r="C8449">
        <v>1</v>
      </c>
      <c r="D8449" t="s">
        <v>18</v>
      </c>
      <c r="E8449" t="s">
        <v>19</v>
      </c>
      <c r="F8449" s="1">
        <v>0.45833333333333331</v>
      </c>
      <c r="G8449" t="s">
        <v>14391</v>
      </c>
      <c r="H8449" t="s">
        <v>8968</v>
      </c>
      <c r="I8449">
        <v>120</v>
      </c>
      <c r="J8449">
        <v>66</v>
      </c>
      <c r="K8449" s="4">
        <v>1.1111011001000001E+44</v>
      </c>
      <c r="L8449" t="s">
        <v>14390</v>
      </c>
      <c r="M8449" t="s">
        <v>915</v>
      </c>
      <c r="N8449" t="s">
        <v>10594</v>
      </c>
      <c r="O8449" t="s">
        <v>8664</v>
      </c>
      <c r="P8449" t="s">
        <v>20</v>
      </c>
      <c r="Q8449" t="s">
        <v>9057</v>
      </c>
    </row>
    <row r="8450" spans="1:17" x14ac:dyDescent="0.25">
      <c r="A8450" t="s">
        <v>14392</v>
      </c>
      <c r="B8450" t="s">
        <v>17</v>
      </c>
      <c r="C8450">
        <v>1</v>
      </c>
      <c r="D8450" t="s">
        <v>18</v>
      </c>
      <c r="E8450" t="s">
        <v>19</v>
      </c>
      <c r="F8450" s="1">
        <v>0.45833333333333331</v>
      </c>
      <c r="G8450" t="s">
        <v>10244</v>
      </c>
      <c r="H8450" t="s">
        <v>2124</v>
      </c>
      <c r="I8450">
        <v>60</v>
      </c>
      <c r="J8450">
        <v>102</v>
      </c>
      <c r="K8450" s="4">
        <v>1.11010011E+23</v>
      </c>
      <c r="L8450" t="s">
        <v>14393</v>
      </c>
      <c r="M8450" t="s">
        <v>915</v>
      </c>
      <c r="N8450" t="s">
        <v>10594</v>
      </c>
      <c r="O8450" t="s">
        <v>8656</v>
      </c>
      <c r="P8450" t="s">
        <v>20</v>
      </c>
      <c r="Q8450" t="s">
        <v>9058</v>
      </c>
    </row>
    <row r="8451" spans="1:17" x14ac:dyDescent="0.25">
      <c r="A8451" t="s">
        <v>14392</v>
      </c>
      <c r="B8451" t="s">
        <v>179</v>
      </c>
      <c r="C8451">
        <v>1</v>
      </c>
      <c r="D8451" t="s">
        <v>18</v>
      </c>
      <c r="E8451" t="s">
        <v>33</v>
      </c>
      <c r="F8451" s="1">
        <v>0.66666666666666663</v>
      </c>
      <c r="G8451" t="s">
        <v>10633</v>
      </c>
      <c r="H8451" t="s">
        <v>2124</v>
      </c>
      <c r="I8451">
        <v>120</v>
      </c>
      <c r="J8451">
        <v>37</v>
      </c>
      <c r="K8451" s="4">
        <v>1.1100111E+22</v>
      </c>
      <c r="L8451" t="s">
        <v>14393</v>
      </c>
      <c r="M8451" t="s">
        <v>915</v>
      </c>
      <c r="N8451" t="s">
        <v>10594</v>
      </c>
      <c r="O8451" t="s">
        <v>8656</v>
      </c>
      <c r="P8451" t="s">
        <v>180</v>
      </c>
      <c r="Q8451" t="s">
        <v>9059</v>
      </c>
    </row>
    <row r="8452" spans="1:17" x14ac:dyDescent="0.25">
      <c r="A8452" t="s">
        <v>14392</v>
      </c>
      <c r="B8452" t="s">
        <v>179</v>
      </c>
      <c r="C8452">
        <v>2</v>
      </c>
      <c r="D8452" t="s">
        <v>18</v>
      </c>
      <c r="E8452" t="s">
        <v>33</v>
      </c>
      <c r="F8452" s="1">
        <v>0.58333333333333337</v>
      </c>
      <c r="G8452" t="s">
        <v>10633</v>
      </c>
      <c r="H8452" t="s">
        <v>2124</v>
      </c>
      <c r="I8452">
        <v>120</v>
      </c>
      <c r="J8452">
        <v>38</v>
      </c>
      <c r="K8452" s="4">
        <v>1.1100111E+22</v>
      </c>
      <c r="L8452" t="s">
        <v>14393</v>
      </c>
      <c r="M8452" t="s">
        <v>915</v>
      </c>
      <c r="N8452" t="s">
        <v>10594</v>
      </c>
      <c r="O8452" t="s">
        <v>8656</v>
      </c>
      <c r="P8452" t="s">
        <v>180</v>
      </c>
      <c r="Q8452" t="s">
        <v>9060</v>
      </c>
    </row>
    <row r="8453" spans="1:17" x14ac:dyDescent="0.25">
      <c r="A8453" t="s">
        <v>14392</v>
      </c>
      <c r="B8453" t="s">
        <v>179</v>
      </c>
      <c r="C8453">
        <v>3</v>
      </c>
      <c r="D8453" t="s">
        <v>18</v>
      </c>
      <c r="E8453" t="s">
        <v>42</v>
      </c>
      <c r="F8453" s="1">
        <v>0.54166666666666663</v>
      </c>
      <c r="G8453" t="s">
        <v>10639</v>
      </c>
      <c r="H8453" t="s">
        <v>2124</v>
      </c>
      <c r="I8453">
        <v>120</v>
      </c>
      <c r="J8453">
        <v>23</v>
      </c>
      <c r="K8453" s="4">
        <v>1.1100111E+22</v>
      </c>
      <c r="L8453" t="s">
        <v>14393</v>
      </c>
      <c r="M8453" t="s">
        <v>915</v>
      </c>
      <c r="N8453" t="s">
        <v>10594</v>
      </c>
      <c r="O8453" t="s">
        <v>8656</v>
      </c>
      <c r="P8453" t="s">
        <v>180</v>
      </c>
      <c r="Q8453" t="s">
        <v>9061</v>
      </c>
    </row>
    <row r="8454" spans="1:17" x14ac:dyDescent="0.25">
      <c r="A8454" t="s">
        <v>14394</v>
      </c>
      <c r="B8454" t="s">
        <v>17</v>
      </c>
      <c r="C8454">
        <v>1</v>
      </c>
      <c r="D8454" t="s">
        <v>18</v>
      </c>
      <c r="E8454" t="s">
        <v>19</v>
      </c>
      <c r="F8454" s="1">
        <v>0.45833333333333331</v>
      </c>
      <c r="G8454" t="s">
        <v>14395</v>
      </c>
      <c r="H8454" t="s">
        <v>8386</v>
      </c>
      <c r="I8454">
        <v>60</v>
      </c>
      <c r="J8454">
        <v>16</v>
      </c>
      <c r="K8454" s="4">
        <v>1.1111100111111E+24</v>
      </c>
      <c r="L8454" t="s">
        <v>14396</v>
      </c>
      <c r="M8454" t="s">
        <v>24</v>
      </c>
      <c r="N8454" t="s">
        <v>12374</v>
      </c>
      <c r="O8454" t="s">
        <v>66</v>
      </c>
      <c r="P8454" t="s">
        <v>20</v>
      </c>
      <c r="Q8454" t="s">
        <v>9062</v>
      </c>
    </row>
    <row r="8455" spans="1:17" x14ac:dyDescent="0.25">
      <c r="A8455" t="s">
        <v>14394</v>
      </c>
      <c r="B8455" t="s">
        <v>179</v>
      </c>
      <c r="C8455">
        <v>1</v>
      </c>
      <c r="D8455" t="s">
        <v>18</v>
      </c>
      <c r="E8455" t="s">
        <v>37</v>
      </c>
      <c r="F8455" s="1">
        <v>0.375</v>
      </c>
      <c r="G8455" t="s">
        <v>13935</v>
      </c>
      <c r="H8455" t="s">
        <v>8386</v>
      </c>
      <c r="I8455">
        <v>120</v>
      </c>
      <c r="J8455">
        <v>16</v>
      </c>
      <c r="K8455" s="4">
        <v>1.1111100111111E+24</v>
      </c>
      <c r="L8455" t="s">
        <v>14397</v>
      </c>
      <c r="M8455" t="s">
        <v>24</v>
      </c>
      <c r="N8455" t="s">
        <v>12374</v>
      </c>
      <c r="O8455" t="s">
        <v>66</v>
      </c>
      <c r="P8455" t="s">
        <v>180</v>
      </c>
      <c r="Q8455" t="s">
        <v>9063</v>
      </c>
    </row>
    <row r="8456" spans="1:17" x14ac:dyDescent="0.25">
      <c r="A8456" t="s">
        <v>14398</v>
      </c>
      <c r="B8456" t="s">
        <v>17</v>
      </c>
      <c r="C8456">
        <v>1</v>
      </c>
      <c r="D8456" t="s">
        <v>18</v>
      </c>
      <c r="E8456" t="s">
        <v>19</v>
      </c>
      <c r="F8456" s="1">
        <v>0.54166666666666663</v>
      </c>
      <c r="G8456" t="s">
        <v>9195</v>
      </c>
      <c r="H8456" t="s">
        <v>14399</v>
      </c>
      <c r="I8456">
        <v>120</v>
      </c>
      <c r="J8456">
        <v>16</v>
      </c>
      <c r="K8456" s="4">
        <v>1.111101000111E+44</v>
      </c>
      <c r="L8456" t="s">
        <v>14400</v>
      </c>
      <c r="M8456" t="s">
        <v>24</v>
      </c>
      <c r="N8456" t="s">
        <v>12374</v>
      </c>
      <c r="O8456" t="s">
        <v>1383</v>
      </c>
      <c r="P8456" t="s">
        <v>20</v>
      </c>
      <c r="Q8456" t="s">
        <v>9064</v>
      </c>
    </row>
    <row r="8457" spans="1:17" x14ac:dyDescent="0.25">
      <c r="A8457" t="s">
        <v>14398</v>
      </c>
      <c r="B8457" t="s">
        <v>28</v>
      </c>
      <c r="C8457">
        <v>1</v>
      </c>
      <c r="D8457" t="s">
        <v>18</v>
      </c>
      <c r="E8457" t="s">
        <v>29</v>
      </c>
      <c r="F8457" s="1">
        <v>0.375</v>
      </c>
      <c r="G8457" t="s">
        <v>9221</v>
      </c>
      <c r="H8457" t="s">
        <v>14401</v>
      </c>
      <c r="I8457">
        <v>120</v>
      </c>
      <c r="J8457">
        <v>16</v>
      </c>
      <c r="K8457" s="4">
        <v>1.111101000111E+44</v>
      </c>
      <c r="L8457" t="s">
        <v>14400</v>
      </c>
      <c r="M8457" t="s">
        <v>24</v>
      </c>
      <c r="N8457" t="s">
        <v>12374</v>
      </c>
      <c r="O8457" t="s">
        <v>1383</v>
      </c>
      <c r="P8457" t="s">
        <v>20</v>
      </c>
      <c r="Q8457" t="s">
        <v>9065</v>
      </c>
    </row>
    <row r="8458" spans="1:17" x14ac:dyDescent="0.25">
      <c r="A8458" t="s">
        <v>14402</v>
      </c>
      <c r="B8458" t="s">
        <v>17</v>
      </c>
      <c r="C8458">
        <v>1</v>
      </c>
      <c r="D8458" t="s">
        <v>18</v>
      </c>
      <c r="E8458" t="s">
        <v>29</v>
      </c>
      <c r="F8458" s="1">
        <v>0.375</v>
      </c>
      <c r="G8458" t="s">
        <v>9202</v>
      </c>
      <c r="H8458" t="s">
        <v>14403</v>
      </c>
      <c r="I8458">
        <v>60</v>
      </c>
      <c r="J8458">
        <v>13</v>
      </c>
      <c r="K8458" s="4">
        <v>1.1111100000001101E+45</v>
      </c>
      <c r="L8458" t="s">
        <v>14404</v>
      </c>
      <c r="M8458" t="s">
        <v>24</v>
      </c>
      <c r="N8458" t="s">
        <v>12374</v>
      </c>
      <c r="O8458" t="s">
        <v>8793</v>
      </c>
      <c r="P8458" t="s">
        <v>20</v>
      </c>
      <c r="Q8458" t="s">
        <v>9066</v>
      </c>
    </row>
    <row r="8459" spans="1:17" x14ac:dyDescent="0.25">
      <c r="A8459" t="s">
        <v>14402</v>
      </c>
      <c r="B8459" t="s">
        <v>28</v>
      </c>
      <c r="C8459">
        <v>1</v>
      </c>
      <c r="D8459" t="s">
        <v>18</v>
      </c>
      <c r="E8459" t="s">
        <v>42</v>
      </c>
      <c r="F8459" s="1">
        <v>0.5</v>
      </c>
      <c r="G8459" t="s">
        <v>9196</v>
      </c>
      <c r="H8459" t="s">
        <v>14405</v>
      </c>
      <c r="I8459">
        <v>120</v>
      </c>
      <c r="J8459">
        <v>13</v>
      </c>
      <c r="K8459" s="4">
        <v>1.1111100000001101E+45</v>
      </c>
      <c r="L8459" t="s">
        <v>14404</v>
      </c>
      <c r="M8459" t="s">
        <v>24</v>
      </c>
      <c r="N8459" t="s">
        <v>12374</v>
      </c>
      <c r="O8459" t="s">
        <v>8793</v>
      </c>
      <c r="P8459" t="s">
        <v>20</v>
      </c>
      <c r="Q8459" t="s">
        <v>9067</v>
      </c>
    </row>
    <row r="8460" spans="1:17" x14ac:dyDescent="0.25">
      <c r="A8460" t="s">
        <v>14406</v>
      </c>
      <c r="B8460" t="s">
        <v>44</v>
      </c>
      <c r="C8460">
        <v>1</v>
      </c>
      <c r="D8460" t="s">
        <v>18</v>
      </c>
      <c r="E8460" t="s">
        <v>19</v>
      </c>
      <c r="F8460" s="1">
        <v>0.66666666666666663</v>
      </c>
      <c r="G8460" t="s">
        <v>10669</v>
      </c>
      <c r="H8460" t="s">
        <v>2061</v>
      </c>
      <c r="I8460">
        <v>120</v>
      </c>
      <c r="J8460">
        <v>8</v>
      </c>
      <c r="K8460" s="4">
        <v>1.1111E+46</v>
      </c>
      <c r="L8460" t="s">
        <v>14407</v>
      </c>
      <c r="M8460" t="s">
        <v>915</v>
      </c>
      <c r="N8460" t="s">
        <v>10594</v>
      </c>
      <c r="O8460" t="s">
        <v>1383</v>
      </c>
      <c r="P8460" t="s">
        <v>45</v>
      </c>
      <c r="Q8460" t="s">
        <v>9068</v>
      </c>
    </row>
    <row r="8461" spans="1:17" x14ac:dyDescent="0.25">
      <c r="A8461" t="s">
        <v>14406</v>
      </c>
      <c r="B8461" t="s">
        <v>44</v>
      </c>
      <c r="C8461">
        <v>2</v>
      </c>
      <c r="D8461" t="s">
        <v>18</v>
      </c>
      <c r="E8461" t="s">
        <v>29</v>
      </c>
      <c r="F8461" s="1">
        <v>0.5</v>
      </c>
      <c r="G8461" t="s">
        <v>10385</v>
      </c>
      <c r="H8461" t="s">
        <v>2061</v>
      </c>
      <c r="I8461">
        <v>120</v>
      </c>
      <c r="J8461">
        <v>7</v>
      </c>
      <c r="K8461" s="4">
        <v>1.1111E+46</v>
      </c>
      <c r="L8461" t="s">
        <v>14407</v>
      </c>
      <c r="M8461" t="s">
        <v>915</v>
      </c>
      <c r="N8461" t="s">
        <v>10594</v>
      </c>
      <c r="O8461" t="s">
        <v>1383</v>
      </c>
      <c r="P8461" t="s">
        <v>45</v>
      </c>
      <c r="Q8461" t="s">
        <v>9069</v>
      </c>
    </row>
    <row r="8462" spans="1:17" x14ac:dyDescent="0.25">
      <c r="A8462" t="s">
        <v>14406</v>
      </c>
      <c r="B8462" t="s">
        <v>179</v>
      </c>
      <c r="C8462">
        <v>1</v>
      </c>
      <c r="D8462" t="s">
        <v>18</v>
      </c>
      <c r="E8462" t="s">
        <v>29</v>
      </c>
      <c r="F8462" s="1">
        <v>0.375</v>
      </c>
      <c r="G8462" t="s">
        <v>10630</v>
      </c>
      <c r="H8462" t="s">
        <v>2125</v>
      </c>
      <c r="I8462">
        <v>420</v>
      </c>
      <c r="J8462">
        <v>0</v>
      </c>
      <c r="K8462" s="4">
        <v>1E+47</v>
      </c>
      <c r="L8462" t="s">
        <v>14407</v>
      </c>
      <c r="M8462" t="s">
        <v>915</v>
      </c>
      <c r="N8462" t="s">
        <v>10594</v>
      </c>
      <c r="O8462" t="s">
        <v>1383</v>
      </c>
      <c r="P8462" t="s">
        <v>180</v>
      </c>
      <c r="Q8462" t="s">
        <v>9070</v>
      </c>
    </row>
    <row r="8463" spans="1:17" x14ac:dyDescent="0.25">
      <c r="A8463" t="s">
        <v>14406</v>
      </c>
      <c r="B8463" t="s">
        <v>179</v>
      </c>
      <c r="C8463">
        <v>2</v>
      </c>
      <c r="D8463" t="s">
        <v>18</v>
      </c>
      <c r="E8463" t="s">
        <v>29</v>
      </c>
      <c r="F8463" s="1">
        <v>0.375</v>
      </c>
      <c r="G8463" t="s">
        <v>10379</v>
      </c>
      <c r="H8463" t="s">
        <v>8863</v>
      </c>
      <c r="I8463">
        <v>420</v>
      </c>
      <c r="J8463">
        <v>0</v>
      </c>
      <c r="K8463" s="4">
        <v>1E+47</v>
      </c>
      <c r="L8463" t="s">
        <v>14407</v>
      </c>
      <c r="M8463" t="s">
        <v>915</v>
      </c>
      <c r="N8463" t="s">
        <v>10594</v>
      </c>
      <c r="O8463" t="s">
        <v>1383</v>
      </c>
      <c r="P8463" t="s">
        <v>180</v>
      </c>
      <c r="Q8463" t="s">
        <v>9071</v>
      </c>
    </row>
    <row r="8464" spans="1:17" x14ac:dyDescent="0.25">
      <c r="A8464" t="s">
        <v>14406</v>
      </c>
      <c r="B8464" t="s">
        <v>713</v>
      </c>
      <c r="C8464">
        <v>1</v>
      </c>
      <c r="D8464" t="s">
        <v>18</v>
      </c>
      <c r="E8464" t="s">
        <v>37</v>
      </c>
      <c r="F8464" s="1">
        <v>0.625</v>
      </c>
      <c r="G8464" t="s">
        <v>10630</v>
      </c>
      <c r="H8464" t="s">
        <v>2127</v>
      </c>
      <c r="I8464">
        <v>120</v>
      </c>
      <c r="J8464">
        <v>34</v>
      </c>
      <c r="K8464" s="4">
        <v>1.11110000000001E+46</v>
      </c>
      <c r="L8464" t="s">
        <v>14407</v>
      </c>
      <c r="M8464" t="s">
        <v>915</v>
      </c>
      <c r="N8464" t="s">
        <v>10594</v>
      </c>
      <c r="O8464" t="s">
        <v>1383</v>
      </c>
      <c r="P8464" t="s">
        <v>180</v>
      </c>
      <c r="Q8464" t="s">
        <v>9072</v>
      </c>
    </row>
    <row r="8465" spans="1:17" x14ac:dyDescent="0.25">
      <c r="A8465" t="s">
        <v>14406</v>
      </c>
      <c r="B8465" t="s">
        <v>713</v>
      </c>
      <c r="C8465">
        <v>2</v>
      </c>
      <c r="D8465" t="s">
        <v>18</v>
      </c>
      <c r="E8465" t="s">
        <v>37</v>
      </c>
      <c r="F8465" s="1">
        <v>0.625</v>
      </c>
      <c r="G8465" t="s">
        <v>10385</v>
      </c>
      <c r="H8465" t="s">
        <v>2130</v>
      </c>
      <c r="I8465">
        <v>120</v>
      </c>
      <c r="J8465">
        <v>39</v>
      </c>
      <c r="K8465" s="4">
        <v>1.11110000000001E+46</v>
      </c>
      <c r="L8465" t="s">
        <v>14407</v>
      </c>
      <c r="M8465" t="s">
        <v>915</v>
      </c>
      <c r="N8465" t="s">
        <v>10594</v>
      </c>
      <c r="O8465" t="s">
        <v>1383</v>
      </c>
      <c r="P8465" t="s">
        <v>180</v>
      </c>
      <c r="Q8465" t="s">
        <v>9073</v>
      </c>
    </row>
    <row r="8466" spans="1:17" x14ac:dyDescent="0.25">
      <c r="A8466" t="s">
        <v>14406</v>
      </c>
      <c r="B8466" t="s">
        <v>713</v>
      </c>
      <c r="C8466">
        <v>3</v>
      </c>
      <c r="D8466" t="s">
        <v>18</v>
      </c>
      <c r="E8466" t="s">
        <v>37</v>
      </c>
      <c r="F8466" s="1">
        <v>0.625</v>
      </c>
      <c r="G8466" t="s">
        <v>10379</v>
      </c>
      <c r="H8466" t="s">
        <v>38</v>
      </c>
      <c r="I8466">
        <v>120</v>
      </c>
      <c r="J8466">
        <v>0</v>
      </c>
      <c r="K8466" s="4">
        <v>1.11110000000001E+46</v>
      </c>
      <c r="L8466" t="s">
        <v>14407</v>
      </c>
      <c r="M8466" t="s">
        <v>915</v>
      </c>
      <c r="N8466" t="s">
        <v>10594</v>
      </c>
      <c r="O8466" t="s">
        <v>1383</v>
      </c>
      <c r="P8466" t="s">
        <v>180</v>
      </c>
      <c r="Q8466" t="s">
        <v>9074</v>
      </c>
    </row>
    <row r="8467" spans="1:17" x14ac:dyDescent="0.25">
      <c r="A8467" t="s">
        <v>14406</v>
      </c>
      <c r="B8467" t="s">
        <v>946</v>
      </c>
      <c r="C8467" t="s">
        <v>411</v>
      </c>
      <c r="D8467" t="s">
        <v>18</v>
      </c>
      <c r="E8467" t="s">
        <v>29</v>
      </c>
      <c r="F8467" s="1">
        <v>0.375</v>
      </c>
      <c r="G8467" t="s">
        <v>10385</v>
      </c>
      <c r="H8467" t="s">
        <v>2127</v>
      </c>
      <c r="I8467">
        <v>120</v>
      </c>
      <c r="J8467">
        <v>33</v>
      </c>
      <c r="K8467" s="4">
        <v>1.1111E+46</v>
      </c>
      <c r="L8467" t="s">
        <v>14407</v>
      </c>
      <c r="M8467" t="s">
        <v>915</v>
      </c>
      <c r="N8467" t="s">
        <v>10594</v>
      </c>
      <c r="O8467" t="s">
        <v>1383</v>
      </c>
      <c r="P8467" t="s">
        <v>180</v>
      </c>
      <c r="Q8467" t="s">
        <v>9075</v>
      </c>
    </row>
    <row r="8468" spans="1:17" x14ac:dyDescent="0.25">
      <c r="A8468" t="s">
        <v>14406</v>
      </c>
      <c r="B8468" t="s">
        <v>946</v>
      </c>
      <c r="C8468" t="s">
        <v>413</v>
      </c>
      <c r="D8468" t="s">
        <v>18</v>
      </c>
      <c r="E8468" t="s">
        <v>29</v>
      </c>
      <c r="F8468" s="1">
        <v>0.58333333333333337</v>
      </c>
      <c r="G8468" t="s">
        <v>9834</v>
      </c>
      <c r="H8468" t="s">
        <v>2127</v>
      </c>
      <c r="I8468">
        <v>120</v>
      </c>
      <c r="J8468">
        <v>33</v>
      </c>
      <c r="K8468" s="4">
        <v>1.1111E+32</v>
      </c>
      <c r="L8468" t="s">
        <v>14407</v>
      </c>
      <c r="M8468" t="s">
        <v>915</v>
      </c>
      <c r="N8468" t="s">
        <v>10594</v>
      </c>
      <c r="O8468" t="s">
        <v>1383</v>
      </c>
      <c r="P8468" t="s">
        <v>180</v>
      </c>
      <c r="Q8468" t="s">
        <v>9075</v>
      </c>
    </row>
    <row r="8469" spans="1:17" x14ac:dyDescent="0.25">
      <c r="A8469" t="s">
        <v>14406</v>
      </c>
      <c r="B8469" t="s">
        <v>946</v>
      </c>
      <c r="C8469">
        <v>2</v>
      </c>
      <c r="D8469" t="s">
        <v>18</v>
      </c>
      <c r="E8469" t="s">
        <v>29</v>
      </c>
      <c r="F8469" s="1">
        <v>0.375</v>
      </c>
      <c r="G8469" t="s">
        <v>9822</v>
      </c>
      <c r="H8469" t="s">
        <v>2130</v>
      </c>
      <c r="I8469">
        <v>120</v>
      </c>
      <c r="J8469">
        <v>38</v>
      </c>
      <c r="K8469" s="4">
        <v>1.11110000000001E+46</v>
      </c>
      <c r="L8469" t="s">
        <v>14407</v>
      </c>
      <c r="M8469" t="s">
        <v>915</v>
      </c>
      <c r="N8469" t="s">
        <v>10594</v>
      </c>
      <c r="O8469" t="s">
        <v>1383</v>
      </c>
      <c r="P8469" t="s">
        <v>180</v>
      </c>
      <c r="Q8469" t="s">
        <v>9076</v>
      </c>
    </row>
    <row r="8470" spans="1:17" x14ac:dyDescent="0.25">
      <c r="A8470" t="s">
        <v>14406</v>
      </c>
      <c r="B8470" t="s">
        <v>946</v>
      </c>
      <c r="C8470">
        <v>3</v>
      </c>
      <c r="D8470" t="s">
        <v>18</v>
      </c>
      <c r="E8470" t="s">
        <v>29</v>
      </c>
      <c r="F8470" s="1">
        <v>0.375</v>
      </c>
      <c r="G8470" t="s">
        <v>9834</v>
      </c>
      <c r="H8470" t="s">
        <v>38</v>
      </c>
      <c r="I8470">
        <v>120</v>
      </c>
      <c r="J8470">
        <v>0</v>
      </c>
      <c r="K8470" s="4">
        <v>1.11110000000001E+46</v>
      </c>
      <c r="L8470" t="s">
        <v>14407</v>
      </c>
      <c r="M8470" t="s">
        <v>915</v>
      </c>
      <c r="N8470" t="s">
        <v>10594</v>
      </c>
      <c r="O8470" t="s">
        <v>1383</v>
      </c>
      <c r="P8470" t="s">
        <v>180</v>
      </c>
      <c r="Q8470" t="s">
        <v>9077</v>
      </c>
    </row>
    <row r="8471" spans="1:17" x14ac:dyDescent="0.25">
      <c r="A8471" t="s">
        <v>14406</v>
      </c>
      <c r="B8471" t="s">
        <v>948</v>
      </c>
      <c r="C8471">
        <v>1</v>
      </c>
      <c r="D8471" t="s">
        <v>18</v>
      </c>
      <c r="E8471" t="s">
        <v>19</v>
      </c>
      <c r="F8471" s="1">
        <v>0.58333333333333337</v>
      </c>
      <c r="G8471" t="s">
        <v>14408</v>
      </c>
      <c r="H8471" t="s">
        <v>14409</v>
      </c>
      <c r="I8471">
        <v>120</v>
      </c>
      <c r="J8471">
        <v>37</v>
      </c>
      <c r="K8471" s="4">
        <v>1.11110000000001E+46</v>
      </c>
      <c r="L8471" t="s">
        <v>14407</v>
      </c>
      <c r="M8471" t="s">
        <v>915</v>
      </c>
      <c r="N8471" t="s">
        <v>10594</v>
      </c>
      <c r="O8471" t="s">
        <v>1383</v>
      </c>
      <c r="P8471" t="s">
        <v>180</v>
      </c>
      <c r="Q8471" t="s">
        <v>9078</v>
      </c>
    </row>
    <row r="8472" spans="1:17" x14ac:dyDescent="0.25">
      <c r="A8472" t="s">
        <v>14406</v>
      </c>
      <c r="B8472" t="s">
        <v>948</v>
      </c>
      <c r="C8472">
        <v>2</v>
      </c>
      <c r="D8472" t="s">
        <v>18</v>
      </c>
      <c r="E8472" t="s">
        <v>33</v>
      </c>
      <c r="F8472" s="1">
        <v>0.5</v>
      </c>
      <c r="G8472" t="s">
        <v>9822</v>
      </c>
      <c r="H8472" t="s">
        <v>14410</v>
      </c>
      <c r="I8472">
        <v>120</v>
      </c>
      <c r="J8472">
        <v>31</v>
      </c>
      <c r="K8472" s="4">
        <v>1.11110000000001E+46</v>
      </c>
      <c r="L8472" t="s">
        <v>14407</v>
      </c>
      <c r="M8472" t="s">
        <v>915</v>
      </c>
      <c r="N8472" t="s">
        <v>10594</v>
      </c>
      <c r="O8472" t="s">
        <v>1383</v>
      </c>
      <c r="P8472" t="s">
        <v>180</v>
      </c>
      <c r="Q8472" t="s">
        <v>9079</v>
      </c>
    </row>
    <row r="8473" spans="1:17" x14ac:dyDescent="0.25">
      <c r="A8473" t="s">
        <v>14411</v>
      </c>
      <c r="B8473" t="s">
        <v>179</v>
      </c>
      <c r="C8473">
        <v>2</v>
      </c>
      <c r="D8473" t="s">
        <v>18</v>
      </c>
      <c r="E8473" t="s">
        <v>29</v>
      </c>
      <c r="F8473" s="1">
        <v>0.5</v>
      </c>
      <c r="G8473" t="s">
        <v>12378</v>
      </c>
      <c r="H8473" t="s">
        <v>2130</v>
      </c>
      <c r="I8473">
        <v>120</v>
      </c>
      <c r="J8473">
        <v>37</v>
      </c>
      <c r="K8473" s="4">
        <v>1.1111000000000099E+25</v>
      </c>
      <c r="L8473" t="s">
        <v>14397</v>
      </c>
      <c r="M8473" t="s">
        <v>915</v>
      </c>
      <c r="N8473" t="s">
        <v>10594</v>
      </c>
      <c r="O8473" t="s">
        <v>8789</v>
      </c>
      <c r="P8473" t="s">
        <v>180</v>
      </c>
      <c r="Q8473" t="s">
        <v>9080</v>
      </c>
    </row>
    <row r="8474" spans="1:17" x14ac:dyDescent="0.25">
      <c r="A8474" t="s">
        <v>14411</v>
      </c>
      <c r="B8474" t="s">
        <v>179</v>
      </c>
      <c r="C8474">
        <v>3</v>
      </c>
      <c r="D8474" t="s">
        <v>18</v>
      </c>
      <c r="E8474" t="s">
        <v>29</v>
      </c>
      <c r="F8474" s="1">
        <v>0.5</v>
      </c>
      <c r="G8474" t="s">
        <v>14412</v>
      </c>
      <c r="H8474" t="s">
        <v>2127</v>
      </c>
      <c r="I8474">
        <v>120</v>
      </c>
      <c r="J8474">
        <v>31</v>
      </c>
      <c r="K8474" s="4">
        <v>1.1111000000000099E+25</v>
      </c>
      <c r="L8474" t="s">
        <v>14397</v>
      </c>
      <c r="M8474" t="s">
        <v>915</v>
      </c>
      <c r="N8474" t="s">
        <v>10594</v>
      </c>
      <c r="O8474" t="s">
        <v>8789</v>
      </c>
      <c r="P8474" t="s">
        <v>180</v>
      </c>
      <c r="Q8474" t="s">
        <v>9081</v>
      </c>
    </row>
    <row r="8475" spans="1:17" x14ac:dyDescent="0.25">
      <c r="A8475" t="s">
        <v>14411</v>
      </c>
      <c r="B8475" t="s">
        <v>713</v>
      </c>
      <c r="C8475">
        <v>1</v>
      </c>
      <c r="D8475" t="s">
        <v>18</v>
      </c>
      <c r="E8475" t="s">
        <v>33</v>
      </c>
      <c r="F8475" s="1">
        <v>0.5</v>
      </c>
      <c r="G8475" t="s">
        <v>12378</v>
      </c>
      <c r="H8475" t="s">
        <v>2127</v>
      </c>
      <c r="I8475">
        <v>120</v>
      </c>
      <c r="J8475">
        <v>31</v>
      </c>
      <c r="K8475" s="4">
        <v>1.1111000000000099E+25</v>
      </c>
      <c r="L8475" t="s">
        <v>14397</v>
      </c>
      <c r="M8475" t="s">
        <v>915</v>
      </c>
      <c r="N8475" t="s">
        <v>10594</v>
      </c>
      <c r="O8475" t="s">
        <v>8789</v>
      </c>
      <c r="P8475" t="s">
        <v>180</v>
      </c>
      <c r="Q8475" t="s">
        <v>9082</v>
      </c>
    </row>
    <row r="8476" spans="1:17" x14ac:dyDescent="0.25">
      <c r="A8476" t="s">
        <v>14411</v>
      </c>
      <c r="B8476" t="s">
        <v>713</v>
      </c>
      <c r="C8476">
        <v>3</v>
      </c>
      <c r="D8476" t="s">
        <v>18</v>
      </c>
      <c r="E8476" t="s">
        <v>33</v>
      </c>
      <c r="F8476" s="1">
        <v>0.5</v>
      </c>
      <c r="G8476" t="s">
        <v>9831</v>
      </c>
      <c r="H8476" t="s">
        <v>2130</v>
      </c>
      <c r="I8476">
        <v>120</v>
      </c>
      <c r="J8476">
        <v>37</v>
      </c>
      <c r="K8476" s="4">
        <v>1.1111000000000099E+25</v>
      </c>
      <c r="L8476" t="s">
        <v>14397</v>
      </c>
      <c r="M8476" t="s">
        <v>915</v>
      </c>
      <c r="N8476" t="s">
        <v>10594</v>
      </c>
      <c r="O8476" t="s">
        <v>8789</v>
      </c>
      <c r="P8476" t="s">
        <v>180</v>
      </c>
      <c r="Q8476" t="s">
        <v>9083</v>
      </c>
    </row>
    <row r="8477" spans="1:17" x14ac:dyDescent="0.25">
      <c r="A8477" t="s">
        <v>14413</v>
      </c>
      <c r="B8477" t="s">
        <v>17</v>
      </c>
      <c r="C8477">
        <v>1</v>
      </c>
      <c r="D8477" t="s">
        <v>18</v>
      </c>
      <c r="E8477" t="s">
        <v>19</v>
      </c>
      <c r="F8477" s="1">
        <v>0.33333333333333331</v>
      </c>
      <c r="G8477" t="s">
        <v>9301</v>
      </c>
      <c r="H8477" t="s">
        <v>8396</v>
      </c>
      <c r="I8477">
        <v>120</v>
      </c>
      <c r="J8477">
        <v>12</v>
      </c>
      <c r="K8477" s="4">
        <v>1.1111000000000099E+25</v>
      </c>
      <c r="L8477" t="s">
        <v>14414</v>
      </c>
      <c r="M8477" t="s">
        <v>24</v>
      </c>
      <c r="N8477" t="s">
        <v>12374</v>
      </c>
      <c r="O8477" t="s">
        <v>8789</v>
      </c>
      <c r="P8477" t="s">
        <v>20</v>
      </c>
      <c r="Q8477" t="s">
        <v>9084</v>
      </c>
    </row>
    <row r="8478" spans="1:17" x14ac:dyDescent="0.25">
      <c r="A8478" t="s">
        <v>14413</v>
      </c>
      <c r="B8478" t="s">
        <v>28</v>
      </c>
      <c r="C8478">
        <v>1</v>
      </c>
      <c r="D8478" t="s">
        <v>18</v>
      </c>
      <c r="E8478" t="s">
        <v>29</v>
      </c>
      <c r="F8478" s="1">
        <v>0.33333333333333331</v>
      </c>
      <c r="G8478" t="s">
        <v>14415</v>
      </c>
      <c r="H8478" t="s">
        <v>8396</v>
      </c>
      <c r="I8478">
        <v>120</v>
      </c>
      <c r="J8478">
        <v>12</v>
      </c>
      <c r="K8478" s="4">
        <v>1.1111000000000099E+25</v>
      </c>
      <c r="L8478" t="s">
        <v>14414</v>
      </c>
      <c r="M8478" t="s">
        <v>24</v>
      </c>
      <c r="N8478" t="s">
        <v>12374</v>
      </c>
      <c r="O8478" t="s">
        <v>8789</v>
      </c>
      <c r="P8478" t="s">
        <v>20</v>
      </c>
      <c r="Q8478" t="s">
        <v>9085</v>
      </c>
    </row>
    <row r="8479" spans="1:17" x14ac:dyDescent="0.25">
      <c r="A8479" t="s">
        <v>14416</v>
      </c>
      <c r="B8479" t="s">
        <v>17</v>
      </c>
      <c r="C8479">
        <v>1</v>
      </c>
      <c r="D8479" t="s">
        <v>18</v>
      </c>
      <c r="E8479" t="s">
        <v>19</v>
      </c>
      <c r="F8479" s="1">
        <v>0.45833333333333331</v>
      </c>
      <c r="G8479" t="s">
        <v>10041</v>
      </c>
      <c r="H8479" t="s">
        <v>6550</v>
      </c>
      <c r="I8479">
        <v>120</v>
      </c>
      <c r="J8479">
        <v>39</v>
      </c>
      <c r="K8479" s="4">
        <v>1.1111010001111099E+44</v>
      </c>
      <c r="L8479" t="s">
        <v>14417</v>
      </c>
      <c r="M8479" t="s">
        <v>24</v>
      </c>
      <c r="N8479" t="s">
        <v>10040</v>
      </c>
      <c r="O8479" t="s">
        <v>25</v>
      </c>
      <c r="P8479" t="s">
        <v>20</v>
      </c>
      <c r="Q8479" t="s">
        <v>9086</v>
      </c>
    </row>
    <row r="8480" spans="1:17" x14ac:dyDescent="0.25">
      <c r="A8480" t="s">
        <v>14416</v>
      </c>
      <c r="B8480" t="s">
        <v>44</v>
      </c>
      <c r="C8480">
        <v>1</v>
      </c>
      <c r="D8480" t="s">
        <v>18</v>
      </c>
      <c r="E8480" t="s">
        <v>33</v>
      </c>
      <c r="F8480" s="1">
        <v>0.45833333333333331</v>
      </c>
      <c r="G8480" t="s">
        <v>10041</v>
      </c>
      <c r="H8480" t="s">
        <v>6550</v>
      </c>
      <c r="I8480">
        <v>60</v>
      </c>
      <c r="J8480">
        <v>40</v>
      </c>
      <c r="K8480" s="4">
        <v>1.1111110001111099E+44</v>
      </c>
      <c r="L8480" t="s">
        <v>14417</v>
      </c>
      <c r="M8480" t="s">
        <v>24</v>
      </c>
      <c r="N8480" t="s">
        <v>10040</v>
      </c>
      <c r="O8480" t="s">
        <v>25</v>
      </c>
      <c r="P8480" t="s">
        <v>45</v>
      </c>
      <c r="Q8480" t="s">
        <v>9087</v>
      </c>
    </row>
    <row r="8481" spans="1:17" x14ac:dyDescent="0.25">
      <c r="A8481" t="s">
        <v>14418</v>
      </c>
      <c r="B8481" t="s">
        <v>17</v>
      </c>
      <c r="C8481">
        <v>1</v>
      </c>
      <c r="D8481" t="s">
        <v>18</v>
      </c>
      <c r="E8481" t="s">
        <v>29</v>
      </c>
      <c r="F8481" s="1">
        <v>0.375</v>
      </c>
      <c r="G8481" t="s">
        <v>10041</v>
      </c>
      <c r="H8481" t="s">
        <v>6550</v>
      </c>
      <c r="I8481">
        <v>120</v>
      </c>
      <c r="J8481">
        <v>45</v>
      </c>
      <c r="K8481" s="4">
        <v>1.1111100111111E+24</v>
      </c>
      <c r="L8481" t="s">
        <v>14417</v>
      </c>
      <c r="M8481" t="s">
        <v>24</v>
      </c>
      <c r="N8481" t="s">
        <v>10040</v>
      </c>
      <c r="O8481" t="s">
        <v>66</v>
      </c>
      <c r="P8481" t="s">
        <v>20</v>
      </c>
      <c r="Q8481" t="s">
        <v>9088</v>
      </c>
    </row>
    <row r="8482" spans="1:17" x14ac:dyDescent="0.25">
      <c r="A8482" t="s">
        <v>14418</v>
      </c>
      <c r="B8482" t="s">
        <v>17</v>
      </c>
      <c r="C8482">
        <v>2</v>
      </c>
      <c r="D8482" t="s">
        <v>18</v>
      </c>
      <c r="E8482" t="s">
        <v>33</v>
      </c>
      <c r="F8482" s="1">
        <v>0.66666666666666663</v>
      </c>
      <c r="G8482" t="s">
        <v>10041</v>
      </c>
      <c r="H8482" t="s">
        <v>1162</v>
      </c>
      <c r="I8482">
        <v>120</v>
      </c>
      <c r="J8482">
        <v>45</v>
      </c>
      <c r="K8482" s="4">
        <v>1.1111100111111E+24</v>
      </c>
      <c r="L8482" t="s">
        <v>14417</v>
      </c>
      <c r="M8482" t="s">
        <v>24</v>
      </c>
      <c r="N8482" t="s">
        <v>10040</v>
      </c>
      <c r="O8482" t="s">
        <v>66</v>
      </c>
      <c r="P8482" t="s">
        <v>20</v>
      </c>
      <c r="Q8482" t="s">
        <v>9089</v>
      </c>
    </row>
    <row r="8483" spans="1:17" x14ac:dyDescent="0.25">
      <c r="A8483" t="s">
        <v>14418</v>
      </c>
      <c r="B8483" t="s">
        <v>44</v>
      </c>
      <c r="C8483">
        <v>1</v>
      </c>
      <c r="D8483" t="s">
        <v>18</v>
      </c>
      <c r="E8483" t="s">
        <v>19</v>
      </c>
      <c r="F8483" s="1">
        <v>0.54166666666666663</v>
      </c>
      <c r="G8483" t="s">
        <v>10041</v>
      </c>
      <c r="H8483" t="s">
        <v>6550</v>
      </c>
      <c r="I8483">
        <v>60</v>
      </c>
      <c r="J8483">
        <v>45</v>
      </c>
      <c r="K8483" s="4">
        <v>1.1111100111111E+24</v>
      </c>
      <c r="L8483" t="s">
        <v>14417</v>
      </c>
      <c r="M8483" t="s">
        <v>24</v>
      </c>
      <c r="N8483" t="s">
        <v>10040</v>
      </c>
      <c r="O8483" t="s">
        <v>66</v>
      </c>
      <c r="P8483" t="s">
        <v>45</v>
      </c>
      <c r="Q8483" t="s">
        <v>9090</v>
      </c>
    </row>
    <row r="8484" spans="1:17" x14ac:dyDescent="0.25">
      <c r="A8484" t="s">
        <v>14418</v>
      </c>
      <c r="B8484" t="s">
        <v>44</v>
      </c>
      <c r="C8484">
        <v>2</v>
      </c>
      <c r="D8484" t="s">
        <v>18</v>
      </c>
      <c r="E8484" t="s">
        <v>42</v>
      </c>
      <c r="F8484" s="1">
        <v>0.5</v>
      </c>
      <c r="G8484" t="s">
        <v>10041</v>
      </c>
      <c r="H8484" t="s">
        <v>1162</v>
      </c>
      <c r="I8484">
        <v>60</v>
      </c>
      <c r="J8484">
        <v>45</v>
      </c>
      <c r="K8484" s="4">
        <v>1.1111100111111E+24</v>
      </c>
      <c r="L8484" t="s">
        <v>14417</v>
      </c>
      <c r="M8484" t="s">
        <v>24</v>
      </c>
      <c r="N8484" t="s">
        <v>10040</v>
      </c>
      <c r="O8484" t="s">
        <v>66</v>
      </c>
      <c r="P8484" t="s">
        <v>45</v>
      </c>
      <c r="Q8484" t="s">
        <v>9091</v>
      </c>
    </row>
    <row r="8485" spans="1:17" x14ac:dyDescent="0.25">
      <c r="A8485" t="s">
        <v>14419</v>
      </c>
      <c r="B8485" t="s">
        <v>17</v>
      </c>
      <c r="C8485">
        <v>1</v>
      </c>
      <c r="D8485" t="s">
        <v>18</v>
      </c>
      <c r="E8485" t="s">
        <v>29</v>
      </c>
      <c r="F8485" s="1">
        <v>0.41666666666666669</v>
      </c>
      <c r="G8485" t="s">
        <v>10041</v>
      </c>
      <c r="H8485" t="s">
        <v>14420</v>
      </c>
      <c r="I8485">
        <v>120</v>
      </c>
      <c r="J8485">
        <v>37</v>
      </c>
      <c r="K8485" s="4">
        <v>1.1110999999999999E+50</v>
      </c>
      <c r="L8485" t="s">
        <v>14417</v>
      </c>
      <c r="M8485" t="s">
        <v>24</v>
      </c>
      <c r="N8485" t="s">
        <v>10040</v>
      </c>
      <c r="O8485" t="s">
        <v>311</v>
      </c>
      <c r="P8485" t="s">
        <v>20</v>
      </c>
      <c r="Q8485" t="s">
        <v>9093</v>
      </c>
    </row>
    <row r="8486" spans="1:17" x14ac:dyDescent="0.25">
      <c r="A8486" t="s">
        <v>14419</v>
      </c>
      <c r="B8486" t="s">
        <v>28</v>
      </c>
      <c r="C8486">
        <v>1</v>
      </c>
      <c r="D8486" t="s">
        <v>18</v>
      </c>
      <c r="E8486" t="s">
        <v>33</v>
      </c>
      <c r="F8486" s="1">
        <v>0.41666666666666669</v>
      </c>
      <c r="G8486" t="s">
        <v>10041</v>
      </c>
      <c r="H8486" t="s">
        <v>14421</v>
      </c>
      <c r="I8486">
        <v>120</v>
      </c>
      <c r="J8486">
        <v>37</v>
      </c>
      <c r="K8486" s="4">
        <v>1.1110999999999999E+50</v>
      </c>
      <c r="L8486" t="s">
        <v>14417</v>
      </c>
      <c r="M8486" t="s">
        <v>24</v>
      </c>
      <c r="N8486" t="s">
        <v>10040</v>
      </c>
      <c r="O8486" t="s">
        <v>311</v>
      </c>
      <c r="P8486" t="s">
        <v>20</v>
      </c>
      <c r="Q8486" t="s">
        <v>9094</v>
      </c>
    </row>
    <row r="8487" spans="1:17" x14ac:dyDescent="0.25">
      <c r="A8487" t="s">
        <v>14419</v>
      </c>
      <c r="B8487" t="s">
        <v>32</v>
      </c>
      <c r="C8487">
        <v>1</v>
      </c>
      <c r="D8487" t="s">
        <v>18</v>
      </c>
      <c r="E8487" t="s">
        <v>42</v>
      </c>
      <c r="F8487" s="1">
        <v>0.41666666666666669</v>
      </c>
      <c r="G8487" t="s">
        <v>10041</v>
      </c>
      <c r="H8487" t="s">
        <v>14422</v>
      </c>
      <c r="I8487">
        <v>120</v>
      </c>
      <c r="J8487">
        <v>37</v>
      </c>
      <c r="K8487" s="4">
        <v>1.1110999999999999E+50</v>
      </c>
      <c r="L8487" t="s">
        <v>14417</v>
      </c>
      <c r="M8487" t="s">
        <v>24</v>
      </c>
      <c r="N8487" t="s">
        <v>10040</v>
      </c>
      <c r="O8487" t="s">
        <v>311</v>
      </c>
      <c r="P8487" t="s">
        <v>20</v>
      </c>
      <c r="Q8487" t="s">
        <v>9095</v>
      </c>
    </row>
    <row r="8488" spans="1:17" x14ac:dyDescent="0.25">
      <c r="A8488" t="s">
        <v>14423</v>
      </c>
      <c r="B8488" t="s">
        <v>17</v>
      </c>
      <c r="C8488">
        <v>1</v>
      </c>
      <c r="D8488" t="s">
        <v>18</v>
      </c>
      <c r="E8488" t="s">
        <v>29</v>
      </c>
      <c r="F8488" s="1">
        <v>0.66666666666666663</v>
      </c>
      <c r="G8488" t="s">
        <v>10041</v>
      </c>
      <c r="H8488" t="s">
        <v>6550</v>
      </c>
      <c r="I8488">
        <v>120</v>
      </c>
      <c r="J8488">
        <v>35</v>
      </c>
      <c r="K8488" s="4">
        <v>1.1111010001111099E+44</v>
      </c>
      <c r="L8488" t="s">
        <v>14424</v>
      </c>
      <c r="M8488" t="s">
        <v>24</v>
      </c>
      <c r="N8488" t="s">
        <v>10040</v>
      </c>
      <c r="O8488" t="s">
        <v>25</v>
      </c>
      <c r="P8488" t="s">
        <v>20</v>
      </c>
      <c r="Q8488" t="s">
        <v>9096</v>
      </c>
    </row>
    <row r="8489" spans="1:17" x14ac:dyDescent="0.25">
      <c r="A8489" t="s">
        <v>14423</v>
      </c>
      <c r="B8489" t="s">
        <v>28</v>
      </c>
      <c r="C8489">
        <v>1</v>
      </c>
      <c r="D8489" t="s">
        <v>18</v>
      </c>
      <c r="E8489" t="s">
        <v>42</v>
      </c>
      <c r="F8489" s="1">
        <v>0.66666666666666663</v>
      </c>
      <c r="G8489" t="s">
        <v>10041</v>
      </c>
      <c r="H8489" t="s">
        <v>6550</v>
      </c>
      <c r="I8489">
        <v>120</v>
      </c>
      <c r="J8489">
        <v>35</v>
      </c>
      <c r="K8489" s="4">
        <v>1.1111110001111099E+44</v>
      </c>
      <c r="L8489" t="s">
        <v>14424</v>
      </c>
      <c r="M8489" t="s">
        <v>24</v>
      </c>
      <c r="N8489" t="s">
        <v>10040</v>
      </c>
      <c r="O8489" t="s">
        <v>25</v>
      </c>
      <c r="P8489" t="s">
        <v>20</v>
      </c>
      <c r="Q8489" t="s">
        <v>9097</v>
      </c>
    </row>
    <row r="8490" spans="1:17" x14ac:dyDescent="0.25">
      <c r="A8490" t="s">
        <v>14423</v>
      </c>
      <c r="B8490" t="s">
        <v>44</v>
      </c>
      <c r="C8490">
        <v>1</v>
      </c>
      <c r="D8490" t="s">
        <v>18</v>
      </c>
      <c r="E8490" t="s">
        <v>19</v>
      </c>
      <c r="F8490" s="1">
        <v>0.54166666666666663</v>
      </c>
      <c r="G8490" t="s">
        <v>10041</v>
      </c>
      <c r="H8490" t="s">
        <v>6550</v>
      </c>
      <c r="I8490">
        <v>60</v>
      </c>
      <c r="J8490">
        <v>34</v>
      </c>
      <c r="K8490" s="4">
        <v>1.1110100011111E+43</v>
      </c>
      <c r="L8490" t="s">
        <v>14424</v>
      </c>
      <c r="M8490" t="s">
        <v>24</v>
      </c>
      <c r="N8490" t="s">
        <v>10040</v>
      </c>
      <c r="O8490" t="s">
        <v>25</v>
      </c>
      <c r="P8490" t="s">
        <v>45</v>
      </c>
      <c r="Q8490" t="s">
        <v>9098</v>
      </c>
    </row>
    <row r="8491" spans="1:17" x14ac:dyDescent="0.25">
      <c r="A8491" t="s">
        <v>14425</v>
      </c>
      <c r="B8491" t="s">
        <v>17</v>
      </c>
      <c r="C8491">
        <v>1</v>
      </c>
      <c r="D8491" t="s">
        <v>18</v>
      </c>
      <c r="E8491" t="s">
        <v>29</v>
      </c>
      <c r="F8491" s="1">
        <v>0.66666666666666663</v>
      </c>
      <c r="G8491" t="s">
        <v>10041</v>
      </c>
      <c r="H8491" t="s">
        <v>14426</v>
      </c>
      <c r="I8491">
        <v>120</v>
      </c>
      <c r="J8491">
        <v>23</v>
      </c>
      <c r="K8491" s="4">
        <v>1.1111100111111E+24</v>
      </c>
      <c r="L8491" t="s">
        <v>14427</v>
      </c>
      <c r="M8491" t="s">
        <v>24</v>
      </c>
      <c r="N8491" t="s">
        <v>10040</v>
      </c>
      <c r="O8491" t="s">
        <v>66</v>
      </c>
      <c r="P8491" t="s">
        <v>20</v>
      </c>
      <c r="Q8491" t="s">
        <v>9099</v>
      </c>
    </row>
    <row r="8492" spans="1:17" x14ac:dyDescent="0.25">
      <c r="A8492" t="s">
        <v>14425</v>
      </c>
      <c r="B8492" t="s">
        <v>28</v>
      </c>
      <c r="C8492">
        <v>1</v>
      </c>
      <c r="D8492" t="s">
        <v>18</v>
      </c>
      <c r="E8492" t="s">
        <v>42</v>
      </c>
      <c r="F8492" s="1">
        <v>0.66666666666666663</v>
      </c>
      <c r="G8492" t="s">
        <v>10041</v>
      </c>
      <c r="H8492" t="s">
        <v>14428</v>
      </c>
      <c r="I8492">
        <v>120</v>
      </c>
      <c r="J8492">
        <v>22</v>
      </c>
      <c r="K8492" s="4">
        <v>1.1111100111111E+24</v>
      </c>
      <c r="L8492" t="s">
        <v>14427</v>
      </c>
      <c r="M8492" t="s">
        <v>24</v>
      </c>
      <c r="N8492" t="s">
        <v>10040</v>
      </c>
      <c r="O8492" t="s">
        <v>66</v>
      </c>
      <c r="P8492" t="s">
        <v>20</v>
      </c>
      <c r="Q8492" t="s">
        <v>9100</v>
      </c>
    </row>
    <row r="8493" spans="1:17" x14ac:dyDescent="0.25">
      <c r="A8493" t="s">
        <v>14425</v>
      </c>
      <c r="B8493" t="s">
        <v>456</v>
      </c>
      <c r="C8493">
        <v>1</v>
      </c>
      <c r="D8493" t="s">
        <v>18</v>
      </c>
      <c r="E8493" t="s">
        <v>29</v>
      </c>
      <c r="F8493" s="1">
        <v>0.54166666666666663</v>
      </c>
      <c r="G8493" t="s">
        <v>12859</v>
      </c>
      <c r="H8493" t="s">
        <v>14429</v>
      </c>
      <c r="I8493">
        <v>60</v>
      </c>
      <c r="J8493">
        <v>22</v>
      </c>
      <c r="K8493" s="4">
        <v>1.111100111111E+23</v>
      </c>
      <c r="L8493" t="s">
        <v>14427</v>
      </c>
      <c r="M8493" t="s">
        <v>24</v>
      </c>
      <c r="N8493" t="s">
        <v>10040</v>
      </c>
      <c r="O8493" t="s">
        <v>66</v>
      </c>
      <c r="P8493" t="s">
        <v>45</v>
      </c>
      <c r="Q8493" t="s">
        <v>9101</v>
      </c>
    </row>
    <row r="8494" spans="1:17" x14ac:dyDescent="0.25">
      <c r="A8494" t="s">
        <v>14430</v>
      </c>
      <c r="B8494" t="s">
        <v>17</v>
      </c>
      <c r="C8494">
        <v>1</v>
      </c>
      <c r="D8494" t="s">
        <v>18</v>
      </c>
      <c r="E8494" t="s">
        <v>19</v>
      </c>
      <c r="F8494" s="1">
        <v>0.66666666666666663</v>
      </c>
      <c r="G8494" t="s">
        <v>12859</v>
      </c>
      <c r="H8494" t="s">
        <v>9092</v>
      </c>
      <c r="I8494">
        <v>120</v>
      </c>
      <c r="J8494">
        <v>15</v>
      </c>
      <c r="K8494" s="4">
        <v>1.1111010001111099E+44</v>
      </c>
      <c r="L8494" t="s">
        <v>14431</v>
      </c>
      <c r="M8494" t="s">
        <v>24</v>
      </c>
      <c r="N8494" t="s">
        <v>10040</v>
      </c>
      <c r="O8494" t="s">
        <v>331</v>
      </c>
      <c r="P8494" t="s">
        <v>20</v>
      </c>
      <c r="Q8494" t="s">
        <v>9102</v>
      </c>
    </row>
    <row r="8495" spans="1:17" x14ac:dyDescent="0.25">
      <c r="A8495" t="s">
        <v>14430</v>
      </c>
      <c r="B8495" t="s">
        <v>28</v>
      </c>
      <c r="C8495">
        <v>1</v>
      </c>
      <c r="D8495" t="s">
        <v>18</v>
      </c>
      <c r="E8495" t="s">
        <v>33</v>
      </c>
      <c r="F8495" s="1">
        <v>0.66666666666666663</v>
      </c>
      <c r="G8495" t="s">
        <v>12859</v>
      </c>
      <c r="H8495" t="s">
        <v>9092</v>
      </c>
      <c r="I8495">
        <v>120</v>
      </c>
      <c r="J8495">
        <v>15</v>
      </c>
      <c r="K8495" s="4">
        <v>1.1111110001111099E+44</v>
      </c>
      <c r="L8495" t="s">
        <v>14431</v>
      </c>
      <c r="M8495" t="s">
        <v>24</v>
      </c>
      <c r="N8495" t="s">
        <v>10040</v>
      </c>
      <c r="O8495" t="s">
        <v>331</v>
      </c>
      <c r="P8495" t="s">
        <v>20</v>
      </c>
      <c r="Q8495" t="s">
        <v>9103</v>
      </c>
    </row>
    <row r="8496" spans="1:17" x14ac:dyDescent="0.25">
      <c r="A8496" t="s">
        <v>14430</v>
      </c>
      <c r="B8496" t="s">
        <v>456</v>
      </c>
      <c r="C8496">
        <v>1</v>
      </c>
      <c r="D8496" t="s">
        <v>18</v>
      </c>
      <c r="E8496" t="s">
        <v>29</v>
      </c>
      <c r="F8496" s="1">
        <v>0.58333333333333337</v>
      </c>
      <c r="G8496" t="s">
        <v>12859</v>
      </c>
      <c r="H8496" t="s">
        <v>9092</v>
      </c>
      <c r="I8496">
        <v>60</v>
      </c>
      <c r="J8496">
        <v>15</v>
      </c>
      <c r="K8496" s="4">
        <v>1.1111010001111099E+44</v>
      </c>
      <c r="L8496" t="s">
        <v>14431</v>
      </c>
      <c r="M8496" t="s">
        <v>24</v>
      </c>
      <c r="N8496" t="s">
        <v>10040</v>
      </c>
      <c r="O8496" t="s">
        <v>331</v>
      </c>
      <c r="P8496" t="s">
        <v>45</v>
      </c>
      <c r="Q8496" t="s">
        <v>9104</v>
      </c>
    </row>
    <row r="8497" spans="1:17" x14ac:dyDescent="0.25">
      <c r="A8497" t="s">
        <v>14432</v>
      </c>
      <c r="B8497" t="s">
        <v>17</v>
      </c>
      <c r="C8497">
        <v>1</v>
      </c>
      <c r="D8497" t="s">
        <v>18</v>
      </c>
      <c r="E8497" t="s">
        <v>42</v>
      </c>
      <c r="F8497" s="1">
        <v>0.54166666666666663</v>
      </c>
      <c r="G8497" t="s">
        <v>10041</v>
      </c>
      <c r="H8497" t="s">
        <v>6550</v>
      </c>
      <c r="I8497">
        <v>120</v>
      </c>
      <c r="J8497">
        <v>4</v>
      </c>
      <c r="K8497" s="4">
        <v>1.1111100111111E+24</v>
      </c>
      <c r="L8497" t="s">
        <v>12876</v>
      </c>
      <c r="M8497" t="s">
        <v>24</v>
      </c>
      <c r="N8497" t="s">
        <v>10040</v>
      </c>
      <c r="O8497" t="s">
        <v>66</v>
      </c>
      <c r="P8497" t="s">
        <v>20</v>
      </c>
      <c r="Q8497" t="s">
        <v>9105</v>
      </c>
    </row>
    <row r="8498" spans="1:17" x14ac:dyDescent="0.25">
      <c r="A8498" t="s">
        <v>14432</v>
      </c>
      <c r="B8498" t="s">
        <v>28</v>
      </c>
      <c r="C8498">
        <v>1</v>
      </c>
      <c r="D8498" t="s">
        <v>18</v>
      </c>
      <c r="E8498" t="s">
        <v>33</v>
      </c>
      <c r="F8498" s="1">
        <v>0.5</v>
      </c>
      <c r="G8498" t="s">
        <v>12859</v>
      </c>
      <c r="H8498" t="s">
        <v>6550</v>
      </c>
      <c r="I8498">
        <v>60</v>
      </c>
      <c r="J8498">
        <v>4</v>
      </c>
      <c r="K8498" s="4">
        <v>1.1111100111111E+24</v>
      </c>
      <c r="L8498" t="s">
        <v>12876</v>
      </c>
      <c r="M8498" t="s">
        <v>24</v>
      </c>
      <c r="N8498" t="s">
        <v>10040</v>
      </c>
      <c r="O8498" t="s">
        <v>66</v>
      </c>
      <c r="P8498" t="s">
        <v>20</v>
      </c>
      <c r="Q8498" t="s">
        <v>9106</v>
      </c>
    </row>
    <row r="8499" spans="1:17" x14ac:dyDescent="0.25">
      <c r="A8499" t="s">
        <v>14432</v>
      </c>
      <c r="B8499" t="s">
        <v>44</v>
      </c>
      <c r="C8499">
        <v>1</v>
      </c>
      <c r="D8499" t="s">
        <v>18</v>
      </c>
      <c r="E8499" t="s">
        <v>33</v>
      </c>
      <c r="F8499" s="1">
        <v>0.54166666666666663</v>
      </c>
      <c r="G8499" t="s">
        <v>12859</v>
      </c>
      <c r="H8499" t="s">
        <v>6550</v>
      </c>
      <c r="I8499">
        <v>60</v>
      </c>
      <c r="J8499">
        <v>4</v>
      </c>
      <c r="K8499" s="4">
        <v>1.1111100111111E+24</v>
      </c>
      <c r="L8499" t="s">
        <v>12876</v>
      </c>
      <c r="M8499" t="s">
        <v>24</v>
      </c>
      <c r="N8499" t="s">
        <v>10040</v>
      </c>
      <c r="O8499" t="s">
        <v>66</v>
      </c>
      <c r="P8499" t="s">
        <v>45</v>
      </c>
      <c r="Q8499" t="s">
        <v>9107</v>
      </c>
    </row>
    <row r="8500" spans="1:17" x14ac:dyDescent="0.25">
      <c r="A8500" t="s">
        <v>14433</v>
      </c>
      <c r="B8500" t="s">
        <v>17</v>
      </c>
      <c r="C8500">
        <v>1</v>
      </c>
      <c r="D8500" t="s">
        <v>18</v>
      </c>
      <c r="E8500" t="s">
        <v>19</v>
      </c>
      <c r="F8500" s="1">
        <v>0.66666666666666663</v>
      </c>
      <c r="G8500" t="s">
        <v>10039</v>
      </c>
      <c r="H8500" t="s">
        <v>14434</v>
      </c>
      <c r="I8500">
        <v>120</v>
      </c>
      <c r="J8500">
        <v>11</v>
      </c>
      <c r="K8500" s="4">
        <v>1.1111010001111099E+44</v>
      </c>
      <c r="L8500" t="s">
        <v>14435</v>
      </c>
      <c r="M8500" t="s">
        <v>24</v>
      </c>
      <c r="N8500" t="s">
        <v>10040</v>
      </c>
      <c r="O8500" t="s">
        <v>331</v>
      </c>
      <c r="P8500" t="s">
        <v>20</v>
      </c>
      <c r="Q8500" t="s">
        <v>9108</v>
      </c>
    </row>
    <row r="8501" spans="1:17" x14ac:dyDescent="0.25">
      <c r="A8501" t="s">
        <v>14433</v>
      </c>
      <c r="B8501" t="s">
        <v>28</v>
      </c>
      <c r="C8501">
        <v>1</v>
      </c>
      <c r="D8501" t="s">
        <v>18</v>
      </c>
      <c r="E8501" t="s">
        <v>33</v>
      </c>
      <c r="F8501" s="1">
        <v>0.66666666666666663</v>
      </c>
      <c r="G8501" t="s">
        <v>10039</v>
      </c>
      <c r="H8501" t="s">
        <v>14436</v>
      </c>
      <c r="I8501">
        <v>120</v>
      </c>
      <c r="J8501">
        <v>11</v>
      </c>
      <c r="K8501" s="4">
        <v>1.1111110001111099E+44</v>
      </c>
      <c r="L8501" t="s">
        <v>14435</v>
      </c>
      <c r="M8501" t="s">
        <v>24</v>
      </c>
      <c r="N8501" t="s">
        <v>10040</v>
      </c>
      <c r="O8501" t="s">
        <v>331</v>
      </c>
      <c r="P8501" t="s">
        <v>20</v>
      </c>
      <c r="Q8501" t="s">
        <v>9109</v>
      </c>
    </row>
    <row r="8502" spans="1:17" x14ac:dyDescent="0.25">
      <c r="A8502" t="s">
        <v>14433</v>
      </c>
      <c r="B8502" t="s">
        <v>456</v>
      </c>
      <c r="C8502">
        <v>1</v>
      </c>
      <c r="D8502" t="s">
        <v>18</v>
      </c>
      <c r="E8502" t="s">
        <v>29</v>
      </c>
      <c r="F8502" s="1">
        <v>0.58333333333333337</v>
      </c>
      <c r="G8502" t="s">
        <v>10039</v>
      </c>
      <c r="H8502" t="s">
        <v>14437</v>
      </c>
      <c r="I8502">
        <v>60</v>
      </c>
      <c r="J8502">
        <v>11</v>
      </c>
      <c r="K8502" s="4">
        <v>1.1111010001111099E+44</v>
      </c>
      <c r="L8502" t="s">
        <v>14435</v>
      </c>
      <c r="M8502" t="s">
        <v>24</v>
      </c>
      <c r="N8502" t="s">
        <v>10040</v>
      </c>
      <c r="O8502" t="s">
        <v>331</v>
      </c>
      <c r="P8502" t="s">
        <v>45</v>
      </c>
      <c r="Q8502" t="s">
        <v>9110</v>
      </c>
    </row>
    <row r="8503" spans="1:17" x14ac:dyDescent="0.25">
      <c r="A8503" t="s">
        <v>14438</v>
      </c>
      <c r="B8503" t="s">
        <v>17</v>
      </c>
      <c r="C8503">
        <v>1</v>
      </c>
      <c r="D8503" t="s">
        <v>18</v>
      </c>
      <c r="E8503" t="s">
        <v>19</v>
      </c>
      <c r="F8503" s="1">
        <v>0.45833333333333331</v>
      </c>
      <c r="G8503" t="s">
        <v>10620</v>
      </c>
      <c r="H8503" t="s">
        <v>38</v>
      </c>
      <c r="I8503">
        <v>180</v>
      </c>
      <c r="J8503">
        <v>2</v>
      </c>
      <c r="K8503" s="4">
        <v>1.1111100111111E+24</v>
      </c>
      <c r="L8503" t="s">
        <v>38</v>
      </c>
      <c r="M8503" t="s">
        <v>915</v>
      </c>
      <c r="N8503" t="s">
        <v>10040</v>
      </c>
      <c r="O8503" t="s">
        <v>66</v>
      </c>
      <c r="P8503" t="s">
        <v>20</v>
      </c>
      <c r="Q8503" t="s">
        <v>9111</v>
      </c>
    </row>
    <row r="8504" spans="1:17" x14ac:dyDescent="0.25">
      <c r="A8504" t="s">
        <v>14439</v>
      </c>
      <c r="B8504" t="s">
        <v>565</v>
      </c>
      <c r="C8504">
        <v>1</v>
      </c>
      <c r="D8504" t="s">
        <v>18</v>
      </c>
      <c r="E8504" t="s">
        <v>530</v>
      </c>
      <c r="F8504" s="1">
        <v>0.375</v>
      </c>
      <c r="G8504" t="s">
        <v>38</v>
      </c>
      <c r="H8504" t="s">
        <v>14440</v>
      </c>
      <c r="I8504">
        <v>240</v>
      </c>
      <c r="J8504">
        <v>58</v>
      </c>
      <c r="K8504" s="4">
        <v>1E+21</v>
      </c>
      <c r="L8504" t="s">
        <v>14441</v>
      </c>
      <c r="N8504" t="s">
        <v>14442</v>
      </c>
      <c r="O8504" t="s">
        <v>66</v>
      </c>
      <c r="P8504" t="s">
        <v>9544</v>
      </c>
      <c r="Q8504" t="s">
        <v>9112</v>
      </c>
    </row>
    <row r="8505" spans="1:17" x14ac:dyDescent="0.25">
      <c r="A8505" t="s">
        <v>14439</v>
      </c>
      <c r="B8505" t="s">
        <v>17</v>
      </c>
      <c r="C8505">
        <v>1</v>
      </c>
      <c r="D8505" t="s">
        <v>18</v>
      </c>
      <c r="E8505" t="s">
        <v>29</v>
      </c>
      <c r="F8505" s="1">
        <v>0.375</v>
      </c>
      <c r="G8505" t="s">
        <v>9160</v>
      </c>
      <c r="H8505" t="s">
        <v>14443</v>
      </c>
      <c r="I8505">
        <v>60</v>
      </c>
      <c r="J8505">
        <v>58</v>
      </c>
      <c r="K8505" s="4">
        <v>1.1111100111111E+24</v>
      </c>
      <c r="L8505" t="s">
        <v>14441</v>
      </c>
      <c r="M8505" t="s">
        <v>24</v>
      </c>
      <c r="N8505" t="s">
        <v>14442</v>
      </c>
      <c r="O8505" t="s">
        <v>66</v>
      </c>
      <c r="P8505" t="s">
        <v>20</v>
      </c>
      <c r="Q8505" t="s">
        <v>9113</v>
      </c>
    </row>
    <row r="8506" spans="1:17" x14ac:dyDescent="0.25">
      <c r="A8506" t="s">
        <v>14439</v>
      </c>
      <c r="B8506" t="s">
        <v>28</v>
      </c>
      <c r="C8506">
        <v>1</v>
      </c>
      <c r="D8506" t="s">
        <v>18</v>
      </c>
      <c r="E8506" t="s">
        <v>33</v>
      </c>
      <c r="F8506" s="1">
        <v>0.41666666666666669</v>
      </c>
      <c r="G8506" t="s">
        <v>9160</v>
      </c>
      <c r="H8506" t="s">
        <v>14444</v>
      </c>
      <c r="I8506">
        <v>120</v>
      </c>
      <c r="J8506">
        <v>58</v>
      </c>
      <c r="K8506" s="4">
        <v>1.1111100111111E+24</v>
      </c>
      <c r="L8506" t="s">
        <v>14441</v>
      </c>
      <c r="M8506" t="s">
        <v>24</v>
      </c>
      <c r="N8506" t="s">
        <v>14442</v>
      </c>
      <c r="O8506" t="s">
        <v>66</v>
      </c>
      <c r="P8506" t="s">
        <v>20</v>
      </c>
      <c r="Q8506" t="s">
        <v>9114</v>
      </c>
    </row>
    <row r="8507" spans="1:17" x14ac:dyDescent="0.25">
      <c r="A8507" t="s">
        <v>14445</v>
      </c>
      <c r="B8507" t="s">
        <v>405</v>
      </c>
      <c r="C8507">
        <v>1</v>
      </c>
      <c r="D8507" t="s">
        <v>18</v>
      </c>
      <c r="E8507" t="s">
        <v>19</v>
      </c>
      <c r="F8507" s="1">
        <v>0.375</v>
      </c>
      <c r="G8507" t="s">
        <v>9576</v>
      </c>
      <c r="H8507" t="s">
        <v>14446</v>
      </c>
      <c r="I8507">
        <v>480</v>
      </c>
      <c r="J8507">
        <v>18</v>
      </c>
      <c r="K8507" s="4">
        <v>1E+47</v>
      </c>
      <c r="L8507" t="s">
        <v>14447</v>
      </c>
      <c r="M8507" t="s">
        <v>24</v>
      </c>
      <c r="N8507" t="s">
        <v>14442</v>
      </c>
      <c r="O8507" t="s">
        <v>311</v>
      </c>
      <c r="P8507" t="s">
        <v>395</v>
      </c>
      <c r="Q8507" t="s">
        <v>9115</v>
      </c>
    </row>
    <row r="8508" spans="1:17" x14ac:dyDescent="0.25">
      <c r="A8508" t="s">
        <v>14445</v>
      </c>
      <c r="B8508" t="s">
        <v>418</v>
      </c>
      <c r="C8508">
        <v>1</v>
      </c>
      <c r="D8508" t="s">
        <v>18</v>
      </c>
      <c r="E8508" t="s">
        <v>29</v>
      </c>
      <c r="F8508" s="1">
        <v>0.375</v>
      </c>
      <c r="G8508" t="s">
        <v>9576</v>
      </c>
      <c r="H8508" t="s">
        <v>14448</v>
      </c>
      <c r="I8508">
        <v>480</v>
      </c>
      <c r="J8508">
        <v>18</v>
      </c>
      <c r="K8508" s="4">
        <v>1E+47</v>
      </c>
      <c r="L8508" t="s">
        <v>14447</v>
      </c>
      <c r="M8508" t="s">
        <v>24</v>
      </c>
      <c r="N8508" t="s">
        <v>14442</v>
      </c>
      <c r="O8508" t="s">
        <v>311</v>
      </c>
      <c r="P8508" t="s">
        <v>395</v>
      </c>
      <c r="Q8508" t="s">
        <v>9116</v>
      </c>
    </row>
    <row r="8509" spans="1:17" x14ac:dyDescent="0.25">
      <c r="A8509" t="s">
        <v>14445</v>
      </c>
      <c r="B8509" t="s">
        <v>579</v>
      </c>
      <c r="C8509">
        <v>1</v>
      </c>
      <c r="D8509" t="s">
        <v>18</v>
      </c>
      <c r="E8509" t="s">
        <v>33</v>
      </c>
      <c r="F8509" s="1">
        <v>0.375</v>
      </c>
      <c r="G8509" t="s">
        <v>9576</v>
      </c>
      <c r="H8509" t="s">
        <v>14449</v>
      </c>
      <c r="I8509">
        <v>480</v>
      </c>
      <c r="J8509">
        <v>18</v>
      </c>
      <c r="K8509" s="4">
        <v>1E+47</v>
      </c>
      <c r="L8509" t="s">
        <v>14447</v>
      </c>
      <c r="M8509" t="s">
        <v>24</v>
      </c>
      <c r="N8509" t="s">
        <v>14442</v>
      </c>
      <c r="O8509" t="s">
        <v>311</v>
      </c>
      <c r="P8509" t="s">
        <v>395</v>
      </c>
      <c r="Q8509" t="s">
        <v>9117</v>
      </c>
    </row>
    <row r="8510" spans="1:17" x14ac:dyDescent="0.25">
      <c r="A8510" t="s">
        <v>14445</v>
      </c>
      <c r="B8510" t="s">
        <v>2839</v>
      </c>
      <c r="C8510">
        <v>1</v>
      </c>
      <c r="D8510" t="s">
        <v>18</v>
      </c>
      <c r="E8510" t="s">
        <v>42</v>
      </c>
      <c r="F8510" s="1">
        <v>0.375</v>
      </c>
      <c r="G8510" t="s">
        <v>9576</v>
      </c>
      <c r="H8510" t="s">
        <v>14450</v>
      </c>
      <c r="I8510">
        <v>480</v>
      </c>
      <c r="J8510">
        <v>18</v>
      </c>
      <c r="K8510" s="4">
        <v>1E+47</v>
      </c>
      <c r="L8510" t="s">
        <v>14447</v>
      </c>
      <c r="M8510" t="s">
        <v>24</v>
      </c>
      <c r="N8510" t="s">
        <v>14442</v>
      </c>
      <c r="O8510" t="s">
        <v>311</v>
      </c>
      <c r="P8510" t="s">
        <v>395</v>
      </c>
      <c r="Q8510" t="s">
        <v>9118</v>
      </c>
    </row>
    <row r="8511" spans="1:17" x14ac:dyDescent="0.25">
      <c r="A8511" t="s">
        <v>14445</v>
      </c>
      <c r="B8511" t="s">
        <v>2660</v>
      </c>
      <c r="C8511">
        <v>1</v>
      </c>
      <c r="D8511" t="s">
        <v>18</v>
      </c>
      <c r="E8511" t="s">
        <v>37</v>
      </c>
      <c r="F8511" s="1">
        <v>0.375</v>
      </c>
      <c r="G8511" t="s">
        <v>9576</v>
      </c>
      <c r="H8511" t="s">
        <v>14451</v>
      </c>
      <c r="I8511">
        <v>480</v>
      </c>
      <c r="J8511">
        <v>18</v>
      </c>
      <c r="K8511" s="4">
        <v>1E+47</v>
      </c>
      <c r="L8511" t="s">
        <v>14447</v>
      </c>
      <c r="M8511" t="s">
        <v>24</v>
      </c>
      <c r="N8511" t="s">
        <v>14442</v>
      </c>
      <c r="O8511" t="s">
        <v>311</v>
      </c>
      <c r="P8511" t="s">
        <v>395</v>
      </c>
      <c r="Q8511" t="s">
        <v>9119</v>
      </c>
    </row>
    <row r="8512" spans="1:17" x14ac:dyDescent="0.25">
      <c r="A8512" t="s">
        <v>14452</v>
      </c>
      <c r="B8512" t="s">
        <v>565</v>
      </c>
      <c r="C8512">
        <v>1</v>
      </c>
      <c r="D8512" t="s">
        <v>18</v>
      </c>
      <c r="E8512" t="s">
        <v>530</v>
      </c>
      <c r="F8512" s="1">
        <v>0.375</v>
      </c>
      <c r="G8512" t="s">
        <v>38</v>
      </c>
      <c r="H8512" t="s">
        <v>38</v>
      </c>
      <c r="I8512">
        <v>240</v>
      </c>
      <c r="J8512">
        <v>20</v>
      </c>
      <c r="K8512" s="4">
        <v>9.9999999999999994E+38</v>
      </c>
      <c r="L8512" t="s">
        <v>14453</v>
      </c>
      <c r="N8512" t="s">
        <v>14442</v>
      </c>
      <c r="O8512" t="s">
        <v>25</v>
      </c>
      <c r="P8512" t="s">
        <v>9544</v>
      </c>
      <c r="Q8512" t="s">
        <v>9120</v>
      </c>
    </row>
    <row r="8513" spans="1:17" x14ac:dyDescent="0.25">
      <c r="A8513" t="s">
        <v>14452</v>
      </c>
      <c r="B8513" t="s">
        <v>17</v>
      </c>
      <c r="C8513">
        <v>1</v>
      </c>
      <c r="D8513" t="s">
        <v>18</v>
      </c>
      <c r="E8513" t="s">
        <v>29</v>
      </c>
      <c r="F8513" s="1">
        <v>0.375</v>
      </c>
      <c r="G8513" t="s">
        <v>9160</v>
      </c>
      <c r="H8513" t="s">
        <v>14454</v>
      </c>
      <c r="I8513">
        <v>60</v>
      </c>
      <c r="J8513">
        <v>20</v>
      </c>
      <c r="K8513" s="4">
        <v>1.1111010001111099E+44</v>
      </c>
      <c r="L8513" t="s">
        <v>14453</v>
      </c>
      <c r="M8513" t="s">
        <v>24</v>
      </c>
      <c r="N8513" t="s">
        <v>14442</v>
      </c>
      <c r="O8513" t="s">
        <v>25</v>
      </c>
      <c r="P8513" t="s">
        <v>20</v>
      </c>
      <c r="Q8513" t="s">
        <v>9121</v>
      </c>
    </row>
    <row r="8514" spans="1:17" x14ac:dyDescent="0.25">
      <c r="A8514" t="s">
        <v>14452</v>
      </c>
      <c r="B8514" t="s">
        <v>28</v>
      </c>
      <c r="C8514">
        <v>1</v>
      </c>
      <c r="D8514" t="s">
        <v>18</v>
      </c>
      <c r="E8514" t="s">
        <v>33</v>
      </c>
      <c r="F8514" s="1">
        <v>0.41666666666666669</v>
      </c>
      <c r="G8514" t="s">
        <v>9160</v>
      </c>
      <c r="H8514" t="s">
        <v>14455</v>
      </c>
      <c r="I8514">
        <v>120</v>
      </c>
      <c r="J8514">
        <v>19</v>
      </c>
      <c r="K8514" s="4">
        <v>1.1111110001111099E+44</v>
      </c>
      <c r="L8514" t="s">
        <v>14453</v>
      </c>
      <c r="M8514" t="s">
        <v>24</v>
      </c>
      <c r="N8514" t="s">
        <v>14442</v>
      </c>
      <c r="O8514" t="s">
        <v>25</v>
      </c>
      <c r="P8514" t="s">
        <v>20</v>
      </c>
      <c r="Q8514" t="s">
        <v>9122</v>
      </c>
    </row>
    <row r="8515" spans="1:17" x14ac:dyDescent="0.25">
      <c r="A8515" t="s">
        <v>14456</v>
      </c>
      <c r="B8515" t="s">
        <v>565</v>
      </c>
      <c r="C8515">
        <v>1</v>
      </c>
      <c r="D8515" t="s">
        <v>18</v>
      </c>
      <c r="E8515" t="s">
        <v>530</v>
      </c>
      <c r="F8515" s="1">
        <v>0.375</v>
      </c>
      <c r="G8515" t="s">
        <v>38</v>
      </c>
      <c r="H8515" t="s">
        <v>14457</v>
      </c>
      <c r="I8515">
        <v>480</v>
      </c>
      <c r="J8515">
        <v>30</v>
      </c>
      <c r="K8515" s="4">
        <v>1E+42</v>
      </c>
      <c r="L8515" t="s">
        <v>14458</v>
      </c>
      <c r="N8515" t="s">
        <v>14442</v>
      </c>
      <c r="O8515" t="s">
        <v>25</v>
      </c>
      <c r="P8515" t="s">
        <v>9544</v>
      </c>
      <c r="Q8515" t="s">
        <v>9123</v>
      </c>
    </row>
    <row r="8516" spans="1:17" x14ac:dyDescent="0.25">
      <c r="A8516" t="s">
        <v>14456</v>
      </c>
      <c r="B8516" t="s">
        <v>17</v>
      </c>
      <c r="C8516">
        <v>1</v>
      </c>
      <c r="D8516" t="s">
        <v>18</v>
      </c>
      <c r="E8516" t="s">
        <v>37</v>
      </c>
      <c r="F8516" s="1">
        <v>0.54166666666666663</v>
      </c>
      <c r="G8516" t="s">
        <v>9160</v>
      </c>
      <c r="H8516" t="s">
        <v>14459</v>
      </c>
      <c r="I8516">
        <v>180</v>
      </c>
      <c r="J8516">
        <v>30</v>
      </c>
      <c r="K8516" s="4">
        <v>1.11101100011111E+44</v>
      </c>
      <c r="L8516" t="s">
        <v>14458</v>
      </c>
      <c r="M8516" t="s">
        <v>24</v>
      </c>
      <c r="N8516" t="s">
        <v>14442</v>
      </c>
      <c r="O8516" t="s">
        <v>25</v>
      </c>
      <c r="P8516" t="s">
        <v>20</v>
      </c>
      <c r="Q8516" t="s">
        <v>9124</v>
      </c>
    </row>
    <row r="8517" spans="1:17" x14ac:dyDescent="0.25">
      <c r="A8517" t="s">
        <v>14460</v>
      </c>
      <c r="B8517" t="s">
        <v>17</v>
      </c>
      <c r="C8517">
        <v>1</v>
      </c>
      <c r="D8517" t="s">
        <v>18</v>
      </c>
      <c r="E8517" t="s">
        <v>19</v>
      </c>
      <c r="F8517" s="1">
        <v>0.33333333333333331</v>
      </c>
      <c r="G8517" t="s">
        <v>38</v>
      </c>
      <c r="H8517" t="s">
        <v>14461</v>
      </c>
      <c r="I8517">
        <v>480</v>
      </c>
      <c r="J8517">
        <v>36</v>
      </c>
      <c r="K8517" s="4">
        <v>1E+18</v>
      </c>
      <c r="L8517" t="s">
        <v>14462</v>
      </c>
      <c r="N8517" t="s">
        <v>14442</v>
      </c>
      <c r="O8517" t="s">
        <v>66</v>
      </c>
      <c r="P8517" t="s">
        <v>20</v>
      </c>
      <c r="Q8517" t="s">
        <v>9125</v>
      </c>
    </row>
    <row r="8518" spans="1:17" x14ac:dyDescent="0.25">
      <c r="A8518" t="s">
        <v>14460</v>
      </c>
      <c r="B8518" t="s">
        <v>28</v>
      </c>
      <c r="C8518">
        <v>1</v>
      </c>
      <c r="D8518" t="s">
        <v>18</v>
      </c>
      <c r="E8518" t="s">
        <v>29</v>
      </c>
      <c r="F8518" s="1">
        <v>0.33333333333333331</v>
      </c>
      <c r="G8518" t="s">
        <v>38</v>
      </c>
      <c r="H8518" t="s">
        <v>14463</v>
      </c>
      <c r="I8518">
        <v>480</v>
      </c>
      <c r="J8518">
        <v>36</v>
      </c>
      <c r="K8518" s="4">
        <v>1E+18</v>
      </c>
      <c r="L8518" t="s">
        <v>14462</v>
      </c>
      <c r="N8518" t="s">
        <v>14442</v>
      </c>
      <c r="O8518" t="s">
        <v>66</v>
      </c>
      <c r="P8518" t="s">
        <v>20</v>
      </c>
      <c r="Q8518" t="s">
        <v>9126</v>
      </c>
    </row>
    <row r="8519" spans="1:17" x14ac:dyDescent="0.25">
      <c r="A8519" t="s">
        <v>14460</v>
      </c>
      <c r="B8519" t="s">
        <v>32</v>
      </c>
      <c r="C8519">
        <v>1</v>
      </c>
      <c r="D8519" t="s">
        <v>18</v>
      </c>
      <c r="E8519" t="s">
        <v>33</v>
      </c>
      <c r="F8519" s="1">
        <v>0.33333333333333331</v>
      </c>
      <c r="G8519" t="s">
        <v>38</v>
      </c>
      <c r="H8519" t="s">
        <v>14464</v>
      </c>
      <c r="I8519">
        <v>480</v>
      </c>
      <c r="J8519">
        <v>36</v>
      </c>
      <c r="K8519" s="4">
        <v>1E+18</v>
      </c>
      <c r="L8519" t="s">
        <v>14462</v>
      </c>
      <c r="N8519" t="s">
        <v>14442</v>
      </c>
      <c r="O8519" t="s">
        <v>66</v>
      </c>
      <c r="P8519" t="s">
        <v>20</v>
      </c>
      <c r="Q8519" t="s">
        <v>9127</v>
      </c>
    </row>
    <row r="8520" spans="1:17" x14ac:dyDescent="0.25">
      <c r="A8520" t="s">
        <v>14460</v>
      </c>
      <c r="B8520" t="s">
        <v>479</v>
      </c>
      <c r="C8520">
        <v>1</v>
      </c>
      <c r="D8520" t="s">
        <v>18</v>
      </c>
      <c r="E8520" t="s">
        <v>42</v>
      </c>
      <c r="F8520" s="1">
        <v>0.33333333333333331</v>
      </c>
      <c r="G8520" t="s">
        <v>38</v>
      </c>
      <c r="H8520" t="s">
        <v>14465</v>
      </c>
      <c r="I8520">
        <v>480</v>
      </c>
      <c r="J8520">
        <v>36</v>
      </c>
      <c r="K8520" s="4">
        <v>1E+18</v>
      </c>
      <c r="L8520" t="s">
        <v>14462</v>
      </c>
      <c r="N8520" t="s">
        <v>14442</v>
      </c>
      <c r="O8520" t="s">
        <v>66</v>
      </c>
      <c r="P8520" t="s">
        <v>20</v>
      </c>
      <c r="Q8520" t="s">
        <v>9128</v>
      </c>
    </row>
    <row r="8521" spans="1:17" x14ac:dyDescent="0.25">
      <c r="A8521" t="s">
        <v>14460</v>
      </c>
      <c r="B8521" t="s">
        <v>502</v>
      </c>
      <c r="C8521">
        <v>1</v>
      </c>
      <c r="D8521" t="s">
        <v>18</v>
      </c>
      <c r="E8521" t="s">
        <v>37</v>
      </c>
      <c r="F8521" s="1">
        <v>0.33333333333333331</v>
      </c>
      <c r="G8521" t="s">
        <v>38</v>
      </c>
      <c r="H8521" t="s">
        <v>14466</v>
      </c>
      <c r="I8521">
        <v>480</v>
      </c>
      <c r="J8521">
        <v>36</v>
      </c>
      <c r="K8521" s="4">
        <v>1E+18</v>
      </c>
      <c r="L8521" t="s">
        <v>14462</v>
      </c>
      <c r="N8521" t="s">
        <v>14442</v>
      </c>
      <c r="O8521" t="s">
        <v>66</v>
      </c>
      <c r="P8521" t="s">
        <v>20</v>
      </c>
      <c r="Q8521" t="s">
        <v>9129</v>
      </c>
    </row>
    <row r="8522" spans="1:17" x14ac:dyDescent="0.25">
      <c r="A8522" t="s">
        <v>14467</v>
      </c>
      <c r="B8522" t="s">
        <v>565</v>
      </c>
      <c r="C8522">
        <v>1</v>
      </c>
      <c r="D8522" t="s">
        <v>18</v>
      </c>
      <c r="E8522" t="s">
        <v>652</v>
      </c>
      <c r="F8522" s="1">
        <v>0.375</v>
      </c>
      <c r="G8522" t="s">
        <v>13874</v>
      </c>
      <c r="H8522" t="s">
        <v>14468</v>
      </c>
      <c r="I8522">
        <v>480</v>
      </c>
      <c r="J8522">
        <v>30</v>
      </c>
      <c r="K8522" s="4">
        <v>9.9999999999999992E+22</v>
      </c>
      <c r="L8522" t="s">
        <v>14469</v>
      </c>
      <c r="M8522" t="s">
        <v>623</v>
      </c>
      <c r="N8522" t="s">
        <v>14442</v>
      </c>
      <c r="O8522" t="s">
        <v>66</v>
      </c>
      <c r="P8522" t="s">
        <v>9544</v>
      </c>
      <c r="Q8522" t="s">
        <v>9130</v>
      </c>
    </row>
    <row r="8523" spans="1:17" x14ac:dyDescent="0.25">
      <c r="A8523" t="s">
        <v>14467</v>
      </c>
      <c r="B8523" t="s">
        <v>17</v>
      </c>
      <c r="C8523">
        <v>1</v>
      </c>
      <c r="D8523" t="s">
        <v>18</v>
      </c>
      <c r="E8523" t="s">
        <v>37</v>
      </c>
      <c r="F8523" s="1">
        <v>0.54166666666666663</v>
      </c>
      <c r="G8523" t="s">
        <v>9160</v>
      </c>
      <c r="H8523" t="s">
        <v>14470</v>
      </c>
      <c r="I8523">
        <v>180</v>
      </c>
      <c r="J8523">
        <v>30</v>
      </c>
      <c r="K8523" s="4">
        <v>1.1111100111111E+24</v>
      </c>
      <c r="L8523" t="s">
        <v>14469</v>
      </c>
      <c r="M8523" t="s">
        <v>24</v>
      </c>
      <c r="N8523" t="s">
        <v>14442</v>
      </c>
      <c r="O8523" t="s">
        <v>66</v>
      </c>
      <c r="P8523" t="s">
        <v>20</v>
      </c>
      <c r="Q8523" t="s">
        <v>9131</v>
      </c>
    </row>
    <row r="8524" spans="1:17" x14ac:dyDescent="0.25">
      <c r="A8524" t="s">
        <v>14471</v>
      </c>
      <c r="B8524" t="s">
        <v>17</v>
      </c>
      <c r="C8524">
        <v>1</v>
      </c>
      <c r="D8524" t="s">
        <v>18</v>
      </c>
      <c r="E8524" t="s">
        <v>37</v>
      </c>
      <c r="F8524" s="1">
        <v>0.375</v>
      </c>
      <c r="G8524" t="s">
        <v>9160</v>
      </c>
      <c r="H8524" t="s">
        <v>14459</v>
      </c>
      <c r="I8524">
        <v>180</v>
      </c>
      <c r="J8524">
        <v>7</v>
      </c>
      <c r="K8524" s="4">
        <v>1.11101100011111E+44</v>
      </c>
      <c r="L8524" t="s">
        <v>11225</v>
      </c>
      <c r="M8524" t="s">
        <v>24</v>
      </c>
      <c r="N8524" t="s">
        <v>14442</v>
      </c>
      <c r="O8524" t="s">
        <v>25</v>
      </c>
      <c r="P8524" t="s">
        <v>20</v>
      </c>
      <c r="Q8524" t="s">
        <v>9132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O2931"/>
  <sheetViews>
    <sheetView workbookViewId="0">
      <selection activeCell="N2" sqref="N2"/>
    </sheetView>
  </sheetViews>
  <sheetFormatPr defaultRowHeight="15" x14ac:dyDescent="0.25"/>
  <cols>
    <col min="1" max="1" width="20" style="2" customWidth="1"/>
    <col min="2" max="2" width="18.85546875" customWidth="1"/>
    <col min="3" max="3" width="14.7109375" customWidth="1"/>
    <col min="4" max="4" width="21.7109375" customWidth="1"/>
  </cols>
  <sheetData>
    <row r="1" spans="1:15" x14ac:dyDescent="0.25">
      <c r="A1" s="2" t="s">
        <v>14472</v>
      </c>
      <c r="B1" t="s">
        <v>2596</v>
      </c>
      <c r="C1" t="s">
        <v>14473</v>
      </c>
      <c r="D1" t="s">
        <v>14474</v>
      </c>
      <c r="E1" t="s">
        <v>14475</v>
      </c>
      <c r="F1" t="s">
        <v>5689</v>
      </c>
      <c r="G1" t="s">
        <v>14476</v>
      </c>
      <c r="H1" t="s">
        <v>14477</v>
      </c>
      <c r="I1" t="s">
        <v>14478</v>
      </c>
      <c r="J1" t="s">
        <v>14479</v>
      </c>
      <c r="K1" t="s">
        <v>14480</v>
      </c>
      <c r="L1" t="s">
        <v>14481</v>
      </c>
      <c r="M1" t="s">
        <v>14482</v>
      </c>
      <c r="N1" t="s">
        <v>14483</v>
      </c>
      <c r="O1" t="s">
        <v>14484</v>
      </c>
    </row>
    <row r="2" spans="1:15" x14ac:dyDescent="0.25">
      <c r="A2" s="3">
        <v>35</v>
      </c>
      <c r="B2" t="s">
        <v>10325</v>
      </c>
      <c r="C2" t="s">
        <v>20</v>
      </c>
      <c r="D2" t="s">
        <v>13799</v>
      </c>
      <c r="E2" t="s">
        <v>20</v>
      </c>
      <c r="F2" t="s">
        <v>14485</v>
      </c>
      <c r="G2" t="s">
        <v>14485</v>
      </c>
      <c r="H2" t="s">
        <v>37</v>
      </c>
      <c r="I2" t="s">
        <v>37</v>
      </c>
      <c r="J2" s="1">
        <v>0.45833333333333331</v>
      </c>
      <c r="K2" s="1">
        <v>0.375</v>
      </c>
      <c r="L2">
        <v>60</v>
      </c>
      <c r="M2">
        <v>480</v>
      </c>
      <c r="N2" t="str">
        <f>"0000000000000000000000000001111110011111100000000000"</f>
        <v>0000000000000000000000000001111110011111100000000000</v>
      </c>
      <c r="O2" t="str">
        <f>"0000000000000000000000000000000000000001000000000000"</f>
        <v>0000000000000000000000000000000000000001000000000000</v>
      </c>
    </row>
    <row r="3" spans="1:15" x14ac:dyDescent="0.25">
      <c r="A3" s="3">
        <v>32</v>
      </c>
      <c r="B3" t="s">
        <v>11663</v>
      </c>
      <c r="C3" t="s">
        <v>9205</v>
      </c>
      <c r="D3" t="s">
        <v>11663</v>
      </c>
      <c r="E3" t="s">
        <v>20</v>
      </c>
      <c r="F3" t="s">
        <v>14486</v>
      </c>
      <c r="G3" t="s">
        <v>14487</v>
      </c>
      <c r="H3" t="s">
        <v>42</v>
      </c>
      <c r="I3" t="s">
        <v>42</v>
      </c>
      <c r="J3" s="1">
        <v>0.54166666666666663</v>
      </c>
      <c r="K3" s="1">
        <v>0.54166666666666663</v>
      </c>
      <c r="L3">
        <v>180</v>
      </c>
      <c r="M3">
        <v>60</v>
      </c>
      <c r="N3" t="str">
        <f>"0000000111111100011111000000000000000000000000000000"</f>
        <v>0000000111111100011111000000000000000000000000000000</v>
      </c>
      <c r="O3" t="str">
        <f>"0000000111111100000000000000000000000000000000000000"</f>
        <v>0000000111111100000000000000000000000000000000000000</v>
      </c>
    </row>
    <row r="4" spans="1:15" x14ac:dyDescent="0.25">
      <c r="A4" s="3">
        <v>29</v>
      </c>
      <c r="B4" t="s">
        <v>13200</v>
      </c>
      <c r="C4" t="s">
        <v>20</v>
      </c>
      <c r="D4" t="s">
        <v>13293</v>
      </c>
      <c r="E4" t="s">
        <v>20</v>
      </c>
      <c r="F4" t="s">
        <v>14488</v>
      </c>
      <c r="G4" t="s">
        <v>14488</v>
      </c>
      <c r="H4" t="s">
        <v>29</v>
      </c>
      <c r="I4" t="s">
        <v>29</v>
      </c>
      <c r="J4" s="1">
        <v>0.41666666666666669</v>
      </c>
      <c r="K4" s="1">
        <v>0.375</v>
      </c>
      <c r="L4">
        <v>60</v>
      </c>
      <c r="M4">
        <v>120</v>
      </c>
      <c r="N4" t="str">
        <f>"0000000111110100011111000000000000000000000000000000"</f>
        <v>0000000111110100011111000000000000000000000000000000</v>
      </c>
      <c r="O4" t="str">
        <f>"0000000111110100011111000000000000000000000000000000"</f>
        <v>0000000111110100011111000000000000000000000000000000</v>
      </c>
    </row>
    <row r="5" spans="1:15" x14ac:dyDescent="0.25">
      <c r="A5" s="3">
        <v>27</v>
      </c>
      <c r="B5" t="s">
        <v>11414</v>
      </c>
      <c r="C5" t="s">
        <v>45</v>
      </c>
      <c r="D5" t="s">
        <v>11425</v>
      </c>
      <c r="E5" t="s">
        <v>180</v>
      </c>
      <c r="F5" t="s">
        <v>14489</v>
      </c>
      <c r="G5" t="s">
        <v>14490</v>
      </c>
      <c r="H5" t="s">
        <v>33</v>
      </c>
      <c r="I5" t="s">
        <v>33</v>
      </c>
      <c r="J5" s="1">
        <v>0.5</v>
      </c>
      <c r="K5" s="1">
        <v>0.375</v>
      </c>
      <c r="L5">
        <v>60</v>
      </c>
      <c r="M5">
        <v>480</v>
      </c>
      <c r="N5" t="str">
        <f>"0000000000000000000000000001111110011000000000000000"</f>
        <v>0000000000000000000000000001111110011000000000000000</v>
      </c>
      <c r="O5" t="str">
        <f>"0000000000000000000000000000000000001000000000000000"</f>
        <v>0000000000000000000000000000000000001000000000000000</v>
      </c>
    </row>
    <row r="6" spans="1:15" x14ac:dyDescent="0.25">
      <c r="A6" s="3">
        <v>26</v>
      </c>
      <c r="B6" t="s">
        <v>11889</v>
      </c>
      <c r="C6" t="s">
        <v>9544</v>
      </c>
      <c r="D6" t="s">
        <v>11889</v>
      </c>
      <c r="E6" t="s">
        <v>20</v>
      </c>
      <c r="F6" t="s">
        <v>14491</v>
      </c>
      <c r="G6" t="s">
        <v>14492</v>
      </c>
      <c r="H6" t="s">
        <v>19</v>
      </c>
      <c r="I6" t="s">
        <v>19</v>
      </c>
      <c r="J6" s="1">
        <v>0.54166666666666663</v>
      </c>
      <c r="K6" s="1">
        <v>0.5</v>
      </c>
      <c r="L6">
        <v>240</v>
      </c>
      <c r="M6">
        <v>120</v>
      </c>
      <c r="N6" t="str">
        <f>"0000000000000000000000000001111110011111100000000000"</f>
        <v>0000000000000000000000000001111110011111100000000000</v>
      </c>
      <c r="O6" t="str">
        <f>"0000000000000000000000000000000000001000000000000000"</f>
        <v>0000000000000000000000000000000000001000000000000000</v>
      </c>
    </row>
    <row r="7" spans="1:15" x14ac:dyDescent="0.25">
      <c r="A7" s="3">
        <v>24</v>
      </c>
      <c r="B7" t="s">
        <v>12367</v>
      </c>
      <c r="C7" t="s">
        <v>20</v>
      </c>
      <c r="D7" t="s">
        <v>12370</v>
      </c>
      <c r="E7" t="s">
        <v>45</v>
      </c>
      <c r="F7" t="s">
        <v>14485</v>
      </c>
      <c r="G7" t="s">
        <v>14489</v>
      </c>
      <c r="H7" t="s">
        <v>33</v>
      </c>
      <c r="I7" t="s">
        <v>33</v>
      </c>
      <c r="J7" s="1">
        <v>0.5</v>
      </c>
      <c r="K7" s="1">
        <v>0.45833333333333331</v>
      </c>
      <c r="L7">
        <v>120</v>
      </c>
      <c r="M7">
        <v>90</v>
      </c>
      <c r="N7" t="str">
        <f>"0000000111111100011111000001111110011111100000000000"</f>
        <v>0000000111111100011111000001111110011111100000000000</v>
      </c>
      <c r="O7" t="str">
        <f>"0000000000000000000000000000000000001000000000000000"</f>
        <v>0000000000000000000000000000000000001000000000000000</v>
      </c>
    </row>
    <row r="8" spans="1:15" x14ac:dyDescent="0.25">
      <c r="A8" s="3">
        <v>23</v>
      </c>
      <c r="B8" t="s">
        <v>9493</v>
      </c>
      <c r="C8" t="s">
        <v>20</v>
      </c>
      <c r="D8" t="s">
        <v>11889</v>
      </c>
      <c r="E8" t="s">
        <v>9544</v>
      </c>
      <c r="F8" t="s">
        <v>14493</v>
      </c>
      <c r="G8" t="s">
        <v>14491</v>
      </c>
      <c r="H8" t="s">
        <v>19</v>
      </c>
      <c r="I8" t="s">
        <v>19</v>
      </c>
      <c r="J8" s="1">
        <v>0.66666666666666663</v>
      </c>
      <c r="K8" s="1">
        <v>0.54166666666666663</v>
      </c>
      <c r="L8">
        <v>60</v>
      </c>
      <c r="M8">
        <v>240</v>
      </c>
      <c r="N8" t="str">
        <f>"0000000000000000000000000001111110011111100000000000"</f>
        <v>0000000000000000000000000001111110011111100000000000</v>
      </c>
      <c r="O8" t="str">
        <f>"0000000000000000000000000001111110011111100000000000"</f>
        <v>0000000000000000000000000001111110011111100000000000</v>
      </c>
    </row>
    <row r="9" spans="1:15" x14ac:dyDescent="0.25">
      <c r="A9" s="3">
        <v>21</v>
      </c>
      <c r="B9" t="s">
        <v>10290</v>
      </c>
      <c r="C9" t="s">
        <v>20</v>
      </c>
      <c r="D9" t="s">
        <v>12944</v>
      </c>
      <c r="E9" t="s">
        <v>20</v>
      </c>
      <c r="F9" t="s">
        <v>14493</v>
      </c>
      <c r="G9" t="s">
        <v>14485</v>
      </c>
      <c r="H9" t="s">
        <v>33</v>
      </c>
      <c r="I9" t="s">
        <v>33</v>
      </c>
      <c r="J9" s="1">
        <v>0.5</v>
      </c>
      <c r="K9" s="1">
        <v>0.5</v>
      </c>
      <c r="L9">
        <v>60</v>
      </c>
      <c r="M9">
        <v>60</v>
      </c>
      <c r="N9" t="str">
        <f>"0000000000000000000000000001111110011111100000000000"</f>
        <v>0000000000000000000000000001111110011111100000000000</v>
      </c>
      <c r="O9" t="str">
        <f>"0000000000000000000000000001111110011111100000000000"</f>
        <v>0000000000000000000000000001111110011111100000000000</v>
      </c>
    </row>
    <row r="10" spans="1:15" x14ac:dyDescent="0.25">
      <c r="A10" s="3">
        <v>20</v>
      </c>
      <c r="B10" t="s">
        <v>12062</v>
      </c>
      <c r="C10" t="s">
        <v>9372</v>
      </c>
      <c r="D10" t="s">
        <v>12062</v>
      </c>
      <c r="E10" t="s">
        <v>45</v>
      </c>
      <c r="F10" t="s">
        <v>14494</v>
      </c>
      <c r="G10" t="s">
        <v>14489</v>
      </c>
      <c r="H10" t="s">
        <v>42</v>
      </c>
      <c r="I10" t="s">
        <v>42</v>
      </c>
      <c r="J10" s="1">
        <v>0.70833333333333337</v>
      </c>
      <c r="K10" s="1">
        <v>0.70833333333333337</v>
      </c>
      <c r="L10">
        <v>180</v>
      </c>
      <c r="M10">
        <v>180</v>
      </c>
      <c r="N10" t="str">
        <f>"0000000110000000000000000000000000000000000000000000"</f>
        <v>0000000110000000000000000000000000000000000000000000</v>
      </c>
      <c r="O10" t="str">
        <f>"0000000111111100011111000000000000000000000000000000"</f>
        <v>0000000111111100011111000000000000000000000000000000</v>
      </c>
    </row>
    <row r="11" spans="1:15" x14ac:dyDescent="0.25">
      <c r="A11" s="3">
        <v>19</v>
      </c>
      <c r="B11" t="s">
        <v>13881</v>
      </c>
      <c r="C11" t="s">
        <v>20</v>
      </c>
      <c r="D11" t="s">
        <v>13882</v>
      </c>
      <c r="E11" t="s">
        <v>45</v>
      </c>
      <c r="F11" t="s">
        <v>14485</v>
      </c>
      <c r="G11" t="s">
        <v>14489</v>
      </c>
      <c r="H11" t="s">
        <v>33</v>
      </c>
      <c r="I11" t="s">
        <v>33</v>
      </c>
      <c r="J11" s="1">
        <v>0.375</v>
      </c>
      <c r="K11" s="1">
        <v>0.375</v>
      </c>
      <c r="L11">
        <v>480</v>
      </c>
      <c r="M11">
        <v>60</v>
      </c>
      <c r="N11" t="str">
        <f>"0000000000000000000000000000100000000000000000000000"</f>
        <v>0000000000000000000000000000100000000000000000000000</v>
      </c>
      <c r="O11" t="str">
        <f>"0000000000000000000000000000111110011110100000000000"</f>
        <v>0000000000000000000000000000111110011110100000000000</v>
      </c>
    </row>
    <row r="12" spans="1:15" x14ac:dyDescent="0.25">
      <c r="A12" s="3">
        <v>19</v>
      </c>
      <c r="B12" t="s">
        <v>9133</v>
      </c>
      <c r="C12" t="s">
        <v>20</v>
      </c>
      <c r="D12" t="s">
        <v>12586</v>
      </c>
      <c r="E12" t="s">
        <v>39</v>
      </c>
      <c r="F12" t="s">
        <v>14495</v>
      </c>
      <c r="G12" t="s">
        <v>14496</v>
      </c>
      <c r="H12" t="s">
        <v>19</v>
      </c>
      <c r="I12" t="s">
        <v>19</v>
      </c>
      <c r="J12" s="1">
        <v>0.70833333333333337</v>
      </c>
      <c r="K12" s="1">
        <v>0.72916666666666663</v>
      </c>
      <c r="L12">
        <v>60</v>
      </c>
      <c r="M12">
        <v>120</v>
      </c>
      <c r="N12" t="str">
        <f>"0000000111110100011111000000000000000000000000000000"</f>
        <v>0000000111110100011111000000000000000000000000000000</v>
      </c>
      <c r="O12" t="str">
        <f>"0000000000000000010000000000000000000000000000000000"</f>
        <v>0000000000000000010000000000000000000000000000000000</v>
      </c>
    </row>
    <row r="13" spans="1:15" x14ac:dyDescent="0.25">
      <c r="A13" s="3">
        <v>18</v>
      </c>
      <c r="B13" t="s">
        <v>13881</v>
      </c>
      <c r="C13" t="s">
        <v>20</v>
      </c>
      <c r="D13" t="s">
        <v>13892</v>
      </c>
      <c r="E13" t="s">
        <v>20</v>
      </c>
      <c r="F13" t="s">
        <v>14493</v>
      </c>
      <c r="G13" t="s">
        <v>14492</v>
      </c>
      <c r="H13" t="s">
        <v>42</v>
      </c>
      <c r="I13" t="s">
        <v>42</v>
      </c>
      <c r="J13" s="1">
        <v>0.375</v>
      </c>
      <c r="K13" s="1">
        <v>0.54166666666666663</v>
      </c>
      <c r="L13">
        <v>480</v>
      </c>
      <c r="M13">
        <v>180</v>
      </c>
      <c r="N13" t="str">
        <f>"0000000000000000000000000000100000000000000000000000"</f>
        <v>0000000000000000000000000000100000000000000000000000</v>
      </c>
      <c r="O13" t="str">
        <f>"0000000000000000000000000000100000000000000000000000"</f>
        <v>0000000000000000000000000000100000000000000000000000</v>
      </c>
    </row>
    <row r="14" spans="1:15" x14ac:dyDescent="0.25">
      <c r="A14" s="3">
        <v>18</v>
      </c>
      <c r="B14" t="s">
        <v>13885</v>
      </c>
      <c r="C14" t="s">
        <v>20</v>
      </c>
      <c r="D14" t="s">
        <v>13893</v>
      </c>
      <c r="E14" t="s">
        <v>45</v>
      </c>
      <c r="F14" t="s">
        <v>14485</v>
      </c>
      <c r="G14" t="s">
        <v>14489</v>
      </c>
      <c r="H14" t="s">
        <v>33</v>
      </c>
      <c r="I14" t="s">
        <v>33</v>
      </c>
      <c r="J14" s="1">
        <v>0.375</v>
      </c>
      <c r="K14" s="1">
        <v>0.54166666666666663</v>
      </c>
      <c r="L14">
        <v>480</v>
      </c>
      <c r="M14">
        <v>60</v>
      </c>
      <c r="N14" t="str">
        <f>"0000000100000000001000000000000000000000000000000000"</f>
        <v>0000000100000000001000000000000000000000000000000000</v>
      </c>
      <c r="O14" t="str">
        <f>"0000000011111100011111000000000000000000000000000000"</f>
        <v>0000000011111100011111000000000000000000000000000000</v>
      </c>
    </row>
    <row r="15" spans="1:15" x14ac:dyDescent="0.25">
      <c r="A15" s="3">
        <v>17</v>
      </c>
      <c r="B15" t="s">
        <v>13184</v>
      </c>
      <c r="C15" t="s">
        <v>20</v>
      </c>
      <c r="D15" t="s">
        <v>13200</v>
      </c>
      <c r="E15" t="s">
        <v>20</v>
      </c>
      <c r="F15" t="s">
        <v>14488</v>
      </c>
      <c r="G15" t="s">
        <v>14485</v>
      </c>
      <c r="H15" t="s">
        <v>42</v>
      </c>
      <c r="I15" t="s">
        <v>42</v>
      </c>
      <c r="J15" s="1">
        <v>0.45833333333333331</v>
      </c>
      <c r="K15" s="1">
        <v>0.45833333333333331</v>
      </c>
      <c r="L15">
        <v>120</v>
      </c>
      <c r="M15">
        <v>60</v>
      </c>
      <c r="N15" t="str">
        <f>"0000000111111100011111000000000000000000000000000000"</f>
        <v>0000000111111100011111000000000000000000000000000000</v>
      </c>
      <c r="O15" t="str">
        <f>"0000000111111100011111000000000000000000000000000000"</f>
        <v>0000000111111100011111000000000000000000000000000000</v>
      </c>
    </row>
    <row r="16" spans="1:15" x14ac:dyDescent="0.25">
      <c r="A16" s="3">
        <v>16</v>
      </c>
      <c r="B16" t="s">
        <v>11368</v>
      </c>
      <c r="C16" t="s">
        <v>9544</v>
      </c>
      <c r="D16" t="s">
        <v>11368</v>
      </c>
      <c r="E16" t="s">
        <v>20</v>
      </c>
      <c r="F16" t="s">
        <v>14491</v>
      </c>
      <c r="G16" t="s">
        <v>14487</v>
      </c>
      <c r="H16" t="s">
        <v>42</v>
      </c>
      <c r="I16" t="s">
        <v>42</v>
      </c>
      <c r="J16" s="1">
        <v>0.5</v>
      </c>
      <c r="K16" s="1">
        <v>0.33333333333333331</v>
      </c>
      <c r="L16">
        <v>180</v>
      </c>
      <c r="M16">
        <v>480</v>
      </c>
      <c r="N16" t="str">
        <f>"0000000000000100000000000000000000000000000000000000"</f>
        <v>0000000000000100000000000000000000000000000000000000</v>
      </c>
      <c r="O16" t="str">
        <f>"0000000000000100000000000000000000000000000000000000"</f>
        <v>0000000000000100000000000000000000000000000000000000</v>
      </c>
    </row>
    <row r="17" spans="1:15" x14ac:dyDescent="0.25">
      <c r="A17" s="3">
        <v>16</v>
      </c>
      <c r="B17" t="s">
        <v>11368</v>
      </c>
      <c r="C17" t="s">
        <v>395</v>
      </c>
      <c r="D17" t="s">
        <v>11368</v>
      </c>
      <c r="E17" t="s">
        <v>20</v>
      </c>
      <c r="F17" t="s">
        <v>14497</v>
      </c>
      <c r="G17" t="s">
        <v>14498</v>
      </c>
      <c r="H17" t="s">
        <v>37</v>
      </c>
      <c r="I17" t="s">
        <v>37</v>
      </c>
      <c r="J17" s="1">
        <v>0.5</v>
      </c>
      <c r="K17" s="1">
        <v>0.33333333333333331</v>
      </c>
      <c r="L17">
        <v>180</v>
      </c>
      <c r="M17">
        <v>480</v>
      </c>
      <c r="N17" t="str">
        <f>"0000000000000100000000000000000000000000000000000000"</f>
        <v>0000000000000100000000000000000000000000000000000000</v>
      </c>
      <c r="O17" t="str">
        <f>"0000000000000100000000000000000000000000000000000000"</f>
        <v>0000000000000100000000000000000000000000000000000000</v>
      </c>
    </row>
    <row r="18" spans="1:15" x14ac:dyDescent="0.25">
      <c r="A18" s="3">
        <v>16</v>
      </c>
      <c r="B18" t="s">
        <v>11368</v>
      </c>
      <c r="C18" t="s">
        <v>395</v>
      </c>
      <c r="D18" t="s">
        <v>11368</v>
      </c>
      <c r="E18" t="s">
        <v>20</v>
      </c>
      <c r="F18" t="s">
        <v>14499</v>
      </c>
      <c r="G18" t="s">
        <v>14488</v>
      </c>
      <c r="H18" t="s">
        <v>19</v>
      </c>
      <c r="I18" t="s">
        <v>19</v>
      </c>
      <c r="J18" s="1">
        <v>0.54166666666666663</v>
      </c>
      <c r="K18" s="1">
        <v>0.33333333333333331</v>
      </c>
      <c r="L18">
        <v>180</v>
      </c>
      <c r="M18">
        <v>480</v>
      </c>
      <c r="N18" t="str">
        <f>"0000000000000100000000000000000000000000000000000000"</f>
        <v>0000000000000100000000000000000000000000000000000000</v>
      </c>
      <c r="O18" t="str">
        <f>"0000000000000100000000000000000000000000000000000000"</f>
        <v>0000000000000100000000000000000000000000000000000000</v>
      </c>
    </row>
    <row r="19" spans="1:15" x14ac:dyDescent="0.25">
      <c r="A19" s="3">
        <v>16</v>
      </c>
      <c r="B19" t="s">
        <v>11368</v>
      </c>
      <c r="C19" t="s">
        <v>20</v>
      </c>
      <c r="D19" t="s">
        <v>11368</v>
      </c>
      <c r="E19" t="s">
        <v>45</v>
      </c>
      <c r="F19" t="s">
        <v>14488</v>
      </c>
      <c r="G19" t="s">
        <v>14489</v>
      </c>
      <c r="H19" t="s">
        <v>19</v>
      </c>
      <c r="I19" t="s">
        <v>19</v>
      </c>
      <c r="J19" s="1">
        <v>0.33333333333333331</v>
      </c>
      <c r="K19" s="1">
        <v>0.45833333333333331</v>
      </c>
      <c r="L19">
        <v>480</v>
      </c>
      <c r="M19">
        <v>60</v>
      </c>
      <c r="N19" t="str">
        <f>"0000000000000100000000000000000000000000000000000000"</f>
        <v>0000000000000100000000000000000000000000000000000000</v>
      </c>
      <c r="O19" t="str">
        <f>"0000000000000100011111000000000000000000000000000000"</f>
        <v>0000000000000100011111000000000000000000000000000000</v>
      </c>
    </row>
    <row r="20" spans="1:15" x14ac:dyDescent="0.25">
      <c r="A20" s="3">
        <v>16</v>
      </c>
      <c r="B20" t="s">
        <v>9493</v>
      </c>
      <c r="C20" t="s">
        <v>20</v>
      </c>
      <c r="D20" t="s">
        <v>9888</v>
      </c>
      <c r="E20" t="s">
        <v>395</v>
      </c>
      <c r="F20" t="s">
        <v>14487</v>
      </c>
      <c r="G20" t="s">
        <v>14497</v>
      </c>
      <c r="H20" t="s">
        <v>42</v>
      </c>
      <c r="I20" t="s">
        <v>42</v>
      </c>
      <c r="J20" s="1">
        <v>0.66666666666666663</v>
      </c>
      <c r="K20" s="1">
        <v>0.625</v>
      </c>
      <c r="L20">
        <v>60</v>
      </c>
      <c r="M20">
        <v>180</v>
      </c>
      <c r="N20" t="str">
        <f>"0000000000000000000000000001000000000000000000000000"</f>
        <v>0000000000000000000000000001000000000000000000000000</v>
      </c>
      <c r="O20" t="str">
        <f>"0000000000000000000000000001010100010101000000000000"</f>
        <v>0000000000000000000000000001010100010101000000000000</v>
      </c>
    </row>
    <row r="21" spans="1:15" x14ac:dyDescent="0.25">
      <c r="A21" s="3">
        <v>14</v>
      </c>
      <c r="B21" t="s">
        <v>13180</v>
      </c>
      <c r="C21" t="s">
        <v>9205</v>
      </c>
      <c r="D21" t="s">
        <v>13229</v>
      </c>
      <c r="E21" t="s">
        <v>20</v>
      </c>
      <c r="F21" t="s">
        <v>14500</v>
      </c>
      <c r="G21" t="s">
        <v>14488</v>
      </c>
      <c r="H21" t="s">
        <v>37</v>
      </c>
      <c r="I21" t="s">
        <v>37</v>
      </c>
      <c r="J21" s="1">
        <v>0.375</v>
      </c>
      <c r="K21" s="1">
        <v>0.375</v>
      </c>
      <c r="L21">
        <v>120</v>
      </c>
      <c r="M21">
        <v>120</v>
      </c>
      <c r="N21" t="str">
        <f>"0000000000001100000000000000000000000000000000000000"</f>
        <v>0000000000001100000000000000000000000000000000000000</v>
      </c>
      <c r="O21" t="str">
        <f>"0000000111101100011111000000000000000000000000000000"</f>
        <v>0000000111101100011111000000000000000000000000000000</v>
      </c>
    </row>
    <row r="22" spans="1:15" x14ac:dyDescent="0.25">
      <c r="A22" s="3">
        <v>14</v>
      </c>
      <c r="B22" t="s">
        <v>10180</v>
      </c>
      <c r="C22" t="s">
        <v>1317</v>
      </c>
      <c r="D22" t="s">
        <v>10180</v>
      </c>
      <c r="E22" t="s">
        <v>20</v>
      </c>
      <c r="F22" t="s">
        <v>14501</v>
      </c>
      <c r="G22" t="s">
        <v>14502</v>
      </c>
      <c r="H22" t="s">
        <v>33</v>
      </c>
      <c r="I22" t="s">
        <v>33</v>
      </c>
      <c r="J22" s="1">
        <v>0.54166666666666663</v>
      </c>
      <c r="K22" s="1">
        <v>0.54166666666666663</v>
      </c>
      <c r="L22">
        <v>240</v>
      </c>
      <c r="M22">
        <v>120</v>
      </c>
      <c r="N22" t="str">
        <f>"0000000111111100011111000000000000000000000000000000"</f>
        <v>0000000111111100011111000000000000000000000000000000</v>
      </c>
      <c r="O22" t="str">
        <f>"0000000111111100011111000000000000000000000000000000"</f>
        <v>0000000111111100011111000000000000000000000000000000</v>
      </c>
    </row>
    <row r="23" spans="1:15" x14ac:dyDescent="0.25">
      <c r="A23" s="3">
        <v>14</v>
      </c>
      <c r="B23" t="s">
        <v>11368</v>
      </c>
      <c r="C23" t="s">
        <v>45</v>
      </c>
      <c r="D23" t="s">
        <v>11373</v>
      </c>
      <c r="E23" t="s">
        <v>20</v>
      </c>
      <c r="F23" t="s">
        <v>14489</v>
      </c>
      <c r="G23" t="s">
        <v>14487</v>
      </c>
      <c r="H23" t="s">
        <v>19</v>
      </c>
      <c r="I23" t="s">
        <v>19</v>
      </c>
      <c r="J23" s="1">
        <v>0.45833333333333331</v>
      </c>
      <c r="K23" s="1">
        <v>0.375</v>
      </c>
      <c r="L23">
        <v>60</v>
      </c>
      <c r="M23">
        <v>480</v>
      </c>
      <c r="N23" t="str">
        <f>"0000000000000100011111000000000000000000000000000000"</f>
        <v>0000000000000100011111000000000000000000000000000000</v>
      </c>
      <c r="O23" t="str">
        <f>"0000000000000000001000000000000000000000000000000000"</f>
        <v>0000000000000000001000000000000000000000000000000000</v>
      </c>
    </row>
    <row r="24" spans="1:15" x14ac:dyDescent="0.25">
      <c r="A24" s="3">
        <v>13</v>
      </c>
      <c r="B24" t="s">
        <v>10162</v>
      </c>
      <c r="C24" t="s">
        <v>20</v>
      </c>
      <c r="D24" t="s">
        <v>10168</v>
      </c>
      <c r="E24" t="s">
        <v>20</v>
      </c>
      <c r="F24" t="s">
        <v>14485</v>
      </c>
      <c r="G24" t="s">
        <v>14493</v>
      </c>
      <c r="H24" t="s">
        <v>37</v>
      </c>
      <c r="I24" t="s">
        <v>37</v>
      </c>
      <c r="J24" s="1">
        <v>0.45833333333333331</v>
      </c>
      <c r="K24" s="1">
        <v>0.45833333333333331</v>
      </c>
      <c r="L24">
        <v>120</v>
      </c>
      <c r="M24">
        <v>60</v>
      </c>
      <c r="N24" t="str">
        <f>"0000000000000000000000000001111100000000000000000000"</f>
        <v>0000000000000000000000000001111100000000000000000000</v>
      </c>
      <c r="O24" t="str">
        <f>"0000000000000000000000000001111110000000000000000000"</f>
        <v>0000000000000000000000000001111110000000000000000000</v>
      </c>
    </row>
    <row r="25" spans="1:15" x14ac:dyDescent="0.25">
      <c r="A25" s="3">
        <v>13</v>
      </c>
      <c r="B25" t="s">
        <v>10168</v>
      </c>
      <c r="C25" t="s">
        <v>20</v>
      </c>
      <c r="D25" t="s">
        <v>10171</v>
      </c>
      <c r="E25" t="s">
        <v>20</v>
      </c>
      <c r="F25" t="s">
        <v>14487</v>
      </c>
      <c r="G25" t="s">
        <v>14498</v>
      </c>
      <c r="H25" t="s">
        <v>19</v>
      </c>
      <c r="I25" t="s">
        <v>19</v>
      </c>
      <c r="J25" s="1">
        <v>0.52083333333333337</v>
      </c>
      <c r="K25" s="1">
        <v>0.54166666666666663</v>
      </c>
      <c r="L25">
        <v>120</v>
      </c>
      <c r="M25">
        <v>180</v>
      </c>
      <c r="N25" t="str">
        <f>"0000000000000000000000000000000000011111100000000000"</f>
        <v>0000000000000000000000000000000000011111100000000000</v>
      </c>
      <c r="O25" t="str">
        <f>"0000000000000000000000000000000000000000100000000000"</f>
        <v>0000000000000000000000000000000000000000100000000000</v>
      </c>
    </row>
    <row r="26" spans="1:15" x14ac:dyDescent="0.25">
      <c r="A26" s="3">
        <v>13</v>
      </c>
      <c r="B26" t="s">
        <v>10168</v>
      </c>
      <c r="C26" t="s">
        <v>20</v>
      </c>
      <c r="D26" t="s">
        <v>10171</v>
      </c>
      <c r="E26" t="s">
        <v>20</v>
      </c>
      <c r="F26" t="s">
        <v>14498</v>
      </c>
      <c r="G26" t="s">
        <v>14503</v>
      </c>
      <c r="H26" t="s">
        <v>33</v>
      </c>
      <c r="I26" t="s">
        <v>33</v>
      </c>
      <c r="J26" s="1">
        <v>0.52083333333333337</v>
      </c>
      <c r="K26" s="1">
        <v>0.54166666666666663</v>
      </c>
      <c r="L26">
        <v>90</v>
      </c>
      <c r="M26">
        <v>180</v>
      </c>
      <c r="N26" t="str">
        <f>"0000000000000000000000000000000000011111100000000000"</f>
        <v>0000000000000000000000000000000000011111100000000000</v>
      </c>
      <c r="O26" t="str">
        <f>"0000000000000000000000000000000000000000100000000000"</f>
        <v>0000000000000000000000000000000000000000100000000000</v>
      </c>
    </row>
    <row r="27" spans="1:15" x14ac:dyDescent="0.25">
      <c r="A27" s="3">
        <v>12</v>
      </c>
      <c r="B27" t="s">
        <v>9199</v>
      </c>
      <c r="C27" t="s">
        <v>20</v>
      </c>
      <c r="D27" t="s">
        <v>9244</v>
      </c>
      <c r="E27" t="s">
        <v>20</v>
      </c>
      <c r="F27" t="s">
        <v>14493</v>
      </c>
      <c r="G27" t="s">
        <v>14488</v>
      </c>
      <c r="H27" t="s">
        <v>37</v>
      </c>
      <c r="I27" t="s">
        <v>37</v>
      </c>
      <c r="J27" s="1">
        <v>0.375</v>
      </c>
      <c r="K27" s="1">
        <v>0.375</v>
      </c>
      <c r="L27">
        <v>120</v>
      </c>
      <c r="M27">
        <v>120</v>
      </c>
      <c r="N27" t="str">
        <f>"0000000000000000000000000001000000000000000000000000"</f>
        <v>0000000000000000000000000001000000000000000000000000</v>
      </c>
      <c r="O27" t="str">
        <f>"0000000000000000000000000001111110011111100000000000"</f>
        <v>0000000000000000000000000001111110011111100000000000</v>
      </c>
    </row>
    <row r="28" spans="1:15" x14ac:dyDescent="0.25">
      <c r="A28" s="3">
        <v>12</v>
      </c>
      <c r="B28" t="s">
        <v>11984</v>
      </c>
      <c r="C28" t="s">
        <v>20</v>
      </c>
      <c r="D28" t="s">
        <v>12108</v>
      </c>
      <c r="E28" t="s">
        <v>395</v>
      </c>
      <c r="F28" t="s">
        <v>14493</v>
      </c>
      <c r="G28" t="s">
        <v>14504</v>
      </c>
      <c r="H28" t="s">
        <v>33</v>
      </c>
      <c r="I28" t="s">
        <v>33</v>
      </c>
      <c r="J28" s="1">
        <v>0.5</v>
      </c>
      <c r="K28" s="1">
        <v>0.41666666666666669</v>
      </c>
      <c r="L28">
        <v>60</v>
      </c>
      <c r="M28">
        <v>150</v>
      </c>
      <c r="N28" t="str">
        <f>"0000000000000000000000000001111110011111100000000000"</f>
        <v>0000000000000000000000000001111110011111100000000000</v>
      </c>
      <c r="O28" t="str">
        <f>"0000000000000000000000000000101010001010100000000000"</f>
        <v>0000000000000000000000000000101010001010100000000000</v>
      </c>
    </row>
    <row r="29" spans="1:15" x14ac:dyDescent="0.25">
      <c r="A29" s="3">
        <v>12</v>
      </c>
      <c r="B29" t="s">
        <v>13152</v>
      </c>
      <c r="C29" t="s">
        <v>9544</v>
      </c>
      <c r="D29" t="s">
        <v>13154</v>
      </c>
      <c r="E29" t="s">
        <v>20</v>
      </c>
      <c r="F29" t="s">
        <v>14491</v>
      </c>
      <c r="G29" t="s">
        <v>14488</v>
      </c>
      <c r="H29" t="s">
        <v>29</v>
      </c>
      <c r="I29" t="s">
        <v>29</v>
      </c>
      <c r="J29" s="1">
        <v>0.70833333333333337</v>
      </c>
      <c r="K29" s="1">
        <v>0.66666666666666663</v>
      </c>
      <c r="L29">
        <v>120</v>
      </c>
      <c r="M29">
        <v>120</v>
      </c>
      <c r="N29" t="str">
        <f>"0000000000000000000000000000000000010000100000000000"</f>
        <v>0000000000000000000000000000000000010000100000000000</v>
      </c>
      <c r="O29" t="str">
        <f>"0000000000000000000000000001111110011111100000000000"</f>
        <v>0000000000000000000000000001111110011111100000000000</v>
      </c>
    </row>
    <row r="30" spans="1:15" x14ac:dyDescent="0.25">
      <c r="A30" s="3">
        <v>12</v>
      </c>
      <c r="B30" t="s">
        <v>10185</v>
      </c>
      <c r="C30" t="s">
        <v>1317</v>
      </c>
      <c r="D30" t="s">
        <v>10185</v>
      </c>
      <c r="E30" t="s">
        <v>45</v>
      </c>
      <c r="F30" t="s">
        <v>14505</v>
      </c>
      <c r="G30" t="s">
        <v>14489</v>
      </c>
      <c r="H30" t="s">
        <v>29</v>
      </c>
      <c r="I30" t="s">
        <v>29</v>
      </c>
      <c r="J30" s="1">
        <v>0.33333333333333331</v>
      </c>
      <c r="K30" s="1">
        <v>0.375</v>
      </c>
      <c r="L30">
        <v>240</v>
      </c>
      <c r="M30">
        <v>60</v>
      </c>
      <c r="N30" t="str">
        <f>"0000000000000000000000000001111110011111100000000000"</f>
        <v>0000000000000000000000000001111110011111100000000000</v>
      </c>
      <c r="O30" t="str">
        <f>"0000000000000000000000000001111110011111100000000000"</f>
        <v>0000000000000000000000000001111110011111100000000000</v>
      </c>
    </row>
    <row r="31" spans="1:15" x14ac:dyDescent="0.25">
      <c r="A31" s="3">
        <v>11</v>
      </c>
      <c r="B31" t="s">
        <v>9287</v>
      </c>
      <c r="C31" t="s">
        <v>20</v>
      </c>
      <c r="D31" t="s">
        <v>10054</v>
      </c>
      <c r="E31" t="s">
        <v>20</v>
      </c>
      <c r="F31" t="s">
        <v>14488</v>
      </c>
      <c r="G31" t="s">
        <v>14488</v>
      </c>
      <c r="H31" t="s">
        <v>19</v>
      </c>
      <c r="I31" t="s">
        <v>19</v>
      </c>
      <c r="J31" s="1">
        <v>0.5</v>
      </c>
      <c r="K31" s="1">
        <v>0.5</v>
      </c>
      <c r="L31">
        <v>60</v>
      </c>
      <c r="M31">
        <v>60</v>
      </c>
      <c r="N31" t="str">
        <f>"0000000000000000000000000001111110011111100000000000"</f>
        <v>0000000000000000000000000001111110011111100000000000</v>
      </c>
      <c r="O31" t="str">
        <f>"0000000000000000000000000001111110011111100000000000"</f>
        <v>0000000000000000000000000001111110011111100000000000</v>
      </c>
    </row>
    <row r="32" spans="1:15" x14ac:dyDescent="0.25">
      <c r="A32" s="3">
        <v>11</v>
      </c>
      <c r="B32" t="s">
        <v>11607</v>
      </c>
      <c r="C32" t="s">
        <v>20</v>
      </c>
      <c r="D32" t="s">
        <v>11670</v>
      </c>
      <c r="E32" t="s">
        <v>45</v>
      </c>
      <c r="F32" t="s">
        <v>14506</v>
      </c>
      <c r="G32" t="s">
        <v>14489</v>
      </c>
      <c r="H32" t="s">
        <v>37</v>
      </c>
      <c r="I32" t="s">
        <v>37</v>
      </c>
      <c r="J32" s="1">
        <v>0.54166666666666663</v>
      </c>
      <c r="K32" s="1">
        <v>0.375</v>
      </c>
      <c r="L32">
        <v>120</v>
      </c>
      <c r="M32">
        <v>480</v>
      </c>
      <c r="N32" t="str">
        <f>"0000000000000000000000000001111100011111000000000000"</f>
        <v>0000000000000000000000000001111100011111000000000000</v>
      </c>
      <c r="O32" t="str">
        <f>"0000000011101100011110000001111110011110100000000000"</f>
        <v>0000000011101100011110000001111110011110100000000000</v>
      </c>
    </row>
    <row r="33" spans="1:15" x14ac:dyDescent="0.25">
      <c r="A33" s="3">
        <v>11</v>
      </c>
      <c r="B33" t="s">
        <v>9189</v>
      </c>
      <c r="C33" t="s">
        <v>39</v>
      </c>
      <c r="D33" t="s">
        <v>12586</v>
      </c>
      <c r="E33" t="s">
        <v>39</v>
      </c>
      <c r="F33" t="s">
        <v>14507</v>
      </c>
      <c r="G33" t="s">
        <v>14496</v>
      </c>
      <c r="H33" t="s">
        <v>19</v>
      </c>
      <c r="I33" t="s">
        <v>19</v>
      </c>
      <c r="J33" s="1">
        <v>0.77083333333333337</v>
      </c>
      <c r="K33" s="1">
        <v>0.72916666666666663</v>
      </c>
      <c r="L33">
        <v>120</v>
      </c>
      <c r="M33">
        <v>120</v>
      </c>
      <c r="N33" t="str">
        <f>"0000000000000000010000000000000000000000000000000000"</f>
        <v>0000000000000000010000000000000000000000000000000000</v>
      </c>
      <c r="O33" t="str">
        <f>"0000000000000000010000000000000000000000000000000000"</f>
        <v>0000000000000000010000000000000000000000000000000000</v>
      </c>
    </row>
    <row r="34" spans="1:15" x14ac:dyDescent="0.25">
      <c r="A34" s="3">
        <v>11</v>
      </c>
      <c r="B34" t="s">
        <v>10525</v>
      </c>
      <c r="C34" t="s">
        <v>20</v>
      </c>
      <c r="D34" t="s">
        <v>13264</v>
      </c>
      <c r="E34" t="s">
        <v>20</v>
      </c>
      <c r="F34" t="s">
        <v>14493</v>
      </c>
      <c r="G34" t="s">
        <v>14508</v>
      </c>
      <c r="H34" t="s">
        <v>37</v>
      </c>
      <c r="I34" t="s">
        <v>37</v>
      </c>
      <c r="J34" s="1">
        <v>0.375</v>
      </c>
      <c r="K34" s="1">
        <v>0.375</v>
      </c>
      <c r="L34">
        <v>60</v>
      </c>
      <c r="M34">
        <v>120</v>
      </c>
      <c r="N34" t="str">
        <f>"0000000000000000000000000001111110011111100000000000"</f>
        <v>0000000000000000000000000001111110011111100000000000</v>
      </c>
      <c r="O34" t="str">
        <f>"0000000000000000000000000000001000000000000000000000"</f>
        <v>0000000000000000000000000000001000000000000000000000</v>
      </c>
    </row>
    <row r="35" spans="1:15" x14ac:dyDescent="0.25">
      <c r="A35" s="3">
        <v>11</v>
      </c>
      <c r="B35" t="s">
        <v>11845</v>
      </c>
      <c r="C35" t="s">
        <v>20</v>
      </c>
      <c r="D35" t="s">
        <v>12944</v>
      </c>
      <c r="E35" t="s">
        <v>20</v>
      </c>
      <c r="F35" t="s">
        <v>14493</v>
      </c>
      <c r="G35" t="s">
        <v>14493</v>
      </c>
      <c r="H35" t="s">
        <v>42</v>
      </c>
      <c r="I35" t="s">
        <v>42</v>
      </c>
      <c r="J35" s="1">
        <v>0.625</v>
      </c>
      <c r="K35" s="1">
        <v>0.625</v>
      </c>
      <c r="L35">
        <v>60</v>
      </c>
      <c r="M35">
        <v>60</v>
      </c>
      <c r="N35" t="str">
        <f>"0000000000000000000000000001111110011111100000000000"</f>
        <v>0000000000000000000000000001111110011111100000000000</v>
      </c>
      <c r="O35" t="str">
        <f>"0000000000000000000000000000111110011111100000000000"</f>
        <v>0000000000000000000000000000111110011111100000000000</v>
      </c>
    </row>
    <row r="36" spans="1:15" x14ac:dyDescent="0.25">
      <c r="A36" s="3">
        <v>11</v>
      </c>
      <c r="B36" t="s">
        <v>10774</v>
      </c>
      <c r="C36" t="s">
        <v>45</v>
      </c>
      <c r="D36" t="s">
        <v>11097</v>
      </c>
      <c r="E36" t="s">
        <v>39</v>
      </c>
      <c r="F36" t="s">
        <v>14509</v>
      </c>
      <c r="G36" t="s">
        <v>14507</v>
      </c>
      <c r="H36" t="s">
        <v>37</v>
      </c>
      <c r="I36" t="s">
        <v>37</v>
      </c>
      <c r="J36" s="1">
        <v>0.5</v>
      </c>
      <c r="K36" s="1">
        <v>0.5</v>
      </c>
      <c r="L36">
        <v>60</v>
      </c>
      <c r="M36">
        <v>90</v>
      </c>
      <c r="N36" t="str">
        <f>"0000000111101100011111000000000000000000000000000000"</f>
        <v>0000000111101100011111000000000000000000000000000000</v>
      </c>
      <c r="O36" t="str">
        <f>"0000000000000100000000000000000000000000000000000000"</f>
        <v>0000000000000100000000000000000000000000000000000000</v>
      </c>
    </row>
    <row r="37" spans="1:15" x14ac:dyDescent="0.25">
      <c r="A37" s="3">
        <v>11</v>
      </c>
      <c r="B37" t="s">
        <v>13180</v>
      </c>
      <c r="C37" t="s">
        <v>9205</v>
      </c>
      <c r="D37" t="s">
        <v>13293</v>
      </c>
      <c r="E37" t="s">
        <v>20</v>
      </c>
      <c r="F37" t="s">
        <v>14486</v>
      </c>
      <c r="G37" t="s">
        <v>14488</v>
      </c>
      <c r="H37" t="s">
        <v>29</v>
      </c>
      <c r="I37" t="s">
        <v>29</v>
      </c>
      <c r="J37" s="1">
        <v>0.375</v>
      </c>
      <c r="K37" s="1">
        <v>0.375</v>
      </c>
      <c r="L37">
        <v>120</v>
      </c>
      <c r="M37">
        <v>120</v>
      </c>
      <c r="N37" t="str">
        <f>"0000000001100000010000000000000000000000000000000000"</f>
        <v>0000000001100000010000000000000000000000000000000000</v>
      </c>
      <c r="O37" t="str">
        <f>"0000000111110100011111000000000000000000000000000000"</f>
        <v>0000000111110100011111000000000000000000000000000000</v>
      </c>
    </row>
    <row r="38" spans="1:15" x14ac:dyDescent="0.25">
      <c r="A38" s="3">
        <v>11</v>
      </c>
      <c r="B38" t="s">
        <v>13662</v>
      </c>
      <c r="C38" t="s">
        <v>20</v>
      </c>
      <c r="D38" t="s">
        <v>13690</v>
      </c>
      <c r="E38" t="s">
        <v>20</v>
      </c>
      <c r="F38" t="s">
        <v>14485</v>
      </c>
      <c r="G38" t="s">
        <v>14493</v>
      </c>
      <c r="H38" t="s">
        <v>37</v>
      </c>
      <c r="I38" t="s">
        <v>37</v>
      </c>
      <c r="J38" s="1">
        <v>0.45833333333333331</v>
      </c>
      <c r="K38" s="1">
        <v>0.45833333333333331</v>
      </c>
      <c r="L38">
        <v>60</v>
      </c>
      <c r="M38">
        <v>60</v>
      </c>
      <c r="N38" t="str">
        <f>"0000000000000000000000000001111110011111100000000000"</f>
        <v>0000000000000000000000000001111110011111100000000000</v>
      </c>
      <c r="O38" t="str">
        <f>"0000000000000000000000000001111110011111100000000000"</f>
        <v>0000000000000000000000000001111110011111100000000000</v>
      </c>
    </row>
    <row r="39" spans="1:15" x14ac:dyDescent="0.25">
      <c r="A39" s="3">
        <v>11</v>
      </c>
      <c r="B39" t="s">
        <v>11238</v>
      </c>
      <c r="C39" t="s">
        <v>20</v>
      </c>
      <c r="D39" t="s">
        <v>13784</v>
      </c>
      <c r="E39" t="s">
        <v>20</v>
      </c>
      <c r="F39" t="s">
        <v>14487</v>
      </c>
      <c r="G39" t="s">
        <v>14493</v>
      </c>
      <c r="H39" t="s">
        <v>42</v>
      </c>
      <c r="I39" t="s">
        <v>42</v>
      </c>
      <c r="J39" s="1">
        <v>0.625</v>
      </c>
      <c r="K39" s="1">
        <v>0.625</v>
      </c>
      <c r="L39">
        <v>120</v>
      </c>
      <c r="M39">
        <v>60</v>
      </c>
      <c r="N39" t="str">
        <f>"0000000100000000000000000000000000000000000000000000"</f>
        <v>0000000100000000000000000000000000000000000000000000</v>
      </c>
      <c r="O39" t="str">
        <f>"0000000111111100011111000000000000000000000000000000"</f>
        <v>0000000111111100011111000000000000000000000000000000</v>
      </c>
    </row>
    <row r="40" spans="1:15" x14ac:dyDescent="0.25">
      <c r="A40" s="3">
        <v>10</v>
      </c>
      <c r="B40" t="s">
        <v>11392</v>
      </c>
      <c r="C40" t="s">
        <v>9544</v>
      </c>
      <c r="D40" t="s">
        <v>11392</v>
      </c>
      <c r="E40" t="s">
        <v>20</v>
      </c>
      <c r="F40" t="s">
        <v>14491</v>
      </c>
      <c r="G40" t="s">
        <v>14492</v>
      </c>
      <c r="H40" t="s">
        <v>19</v>
      </c>
      <c r="I40" t="s">
        <v>19</v>
      </c>
      <c r="J40" s="1">
        <v>0.54166666666666663</v>
      </c>
      <c r="K40" s="1">
        <v>0.5</v>
      </c>
      <c r="L40">
        <v>240</v>
      </c>
      <c r="M40">
        <v>120</v>
      </c>
      <c r="N40" t="str">
        <f>"0000000000000000000000000001111110011111100000000000"</f>
        <v>0000000000000000000000000001111110011111100000000000</v>
      </c>
      <c r="O40" t="str">
        <f>"0000000000000000000000000000000000001000000000000000"</f>
        <v>0000000000000000000000000000000000001000000000000000</v>
      </c>
    </row>
    <row r="41" spans="1:15" x14ac:dyDescent="0.25">
      <c r="A41" s="3">
        <v>10</v>
      </c>
      <c r="B41" t="s">
        <v>10519</v>
      </c>
      <c r="C41" t="s">
        <v>20</v>
      </c>
      <c r="D41" t="s">
        <v>10566</v>
      </c>
      <c r="E41" t="s">
        <v>20</v>
      </c>
      <c r="F41" t="s">
        <v>14485</v>
      </c>
      <c r="G41" t="s">
        <v>14488</v>
      </c>
      <c r="H41" t="s">
        <v>33</v>
      </c>
      <c r="I41" t="s">
        <v>33</v>
      </c>
      <c r="J41" s="1">
        <v>0.54166666666666663</v>
      </c>
      <c r="K41" s="1">
        <v>0.5</v>
      </c>
      <c r="L41">
        <v>60</v>
      </c>
      <c r="M41">
        <v>120</v>
      </c>
      <c r="N41" t="str">
        <f>"0000000000000000000000000001111110011111100000000000"</f>
        <v>0000000000000000000000000001111110011111100000000000</v>
      </c>
      <c r="O41" t="str">
        <f>"0000000000000000000000000001111110011111100000000000"</f>
        <v>0000000000000000000000000001111110011111100000000000</v>
      </c>
    </row>
    <row r="42" spans="1:15" x14ac:dyDescent="0.25">
      <c r="A42" s="3">
        <v>10</v>
      </c>
      <c r="B42" t="s">
        <v>10256</v>
      </c>
      <c r="C42" t="s">
        <v>20</v>
      </c>
      <c r="D42" t="s">
        <v>10265</v>
      </c>
      <c r="E42" t="s">
        <v>20</v>
      </c>
      <c r="F42" t="s">
        <v>14488</v>
      </c>
      <c r="G42" t="s">
        <v>14488</v>
      </c>
      <c r="H42" t="s">
        <v>19</v>
      </c>
      <c r="I42" t="s">
        <v>19</v>
      </c>
      <c r="J42" s="1">
        <v>0.54166666666666663</v>
      </c>
      <c r="K42" s="1">
        <v>0.54166666666666663</v>
      </c>
      <c r="L42">
        <v>60</v>
      </c>
      <c r="M42">
        <v>60</v>
      </c>
      <c r="N42" t="str">
        <f>"0000000000000000000000000001111110011111100000000000"</f>
        <v>0000000000000000000000000001111110011111100000000000</v>
      </c>
      <c r="O42" t="str">
        <f>"0000000000000000000000000001111110011111100000000000"</f>
        <v>0000000000000000000000000001111110011111100000000000</v>
      </c>
    </row>
    <row r="43" spans="1:15" x14ac:dyDescent="0.25">
      <c r="A43" s="3">
        <v>10</v>
      </c>
      <c r="B43" t="s">
        <v>10256</v>
      </c>
      <c r="C43" t="s">
        <v>20</v>
      </c>
      <c r="D43" t="s">
        <v>10265</v>
      </c>
      <c r="E43" t="s">
        <v>20</v>
      </c>
      <c r="F43" t="s">
        <v>14485</v>
      </c>
      <c r="G43" t="s">
        <v>14485</v>
      </c>
      <c r="H43" t="s">
        <v>33</v>
      </c>
      <c r="I43" t="s">
        <v>33</v>
      </c>
      <c r="J43" s="1">
        <v>0.58333333333333337</v>
      </c>
      <c r="K43" s="1">
        <v>0.58333333333333337</v>
      </c>
      <c r="L43">
        <v>60</v>
      </c>
      <c r="M43">
        <v>60</v>
      </c>
      <c r="N43" t="str">
        <f>"0000000000000000000000000001111110011111100000000000"</f>
        <v>0000000000000000000000000001111110011111100000000000</v>
      </c>
      <c r="O43" t="str">
        <f>"0000000000000000000000000001111110011111100000000000"</f>
        <v>0000000000000000000000000001111110011111100000000000</v>
      </c>
    </row>
    <row r="44" spans="1:15" x14ac:dyDescent="0.25">
      <c r="A44" s="3">
        <v>10</v>
      </c>
      <c r="B44" t="s">
        <v>12586</v>
      </c>
      <c r="C44" t="s">
        <v>20</v>
      </c>
      <c r="D44" t="s">
        <v>13180</v>
      </c>
      <c r="E44" t="s">
        <v>9205</v>
      </c>
      <c r="F44" t="s">
        <v>14485</v>
      </c>
      <c r="G44" t="s">
        <v>14486</v>
      </c>
      <c r="H44" t="s">
        <v>29</v>
      </c>
      <c r="I44" t="s">
        <v>29</v>
      </c>
      <c r="J44" s="1">
        <v>0.41666666666666669</v>
      </c>
      <c r="K44" s="1">
        <v>0.375</v>
      </c>
      <c r="L44">
        <v>60</v>
      </c>
      <c r="M44">
        <v>120</v>
      </c>
      <c r="N44" t="str">
        <f>"0000000111110100011111000000000000000000000000000000"</f>
        <v>0000000111110100011111000000000000000000000000000000</v>
      </c>
      <c r="O44" t="str">
        <f>"0000000001100000010000000000000000000000000000000000"</f>
        <v>0000000001100000010000000000000000000000000000000000</v>
      </c>
    </row>
    <row r="45" spans="1:15" x14ac:dyDescent="0.25">
      <c r="A45" s="3">
        <v>9</v>
      </c>
      <c r="B45" t="s">
        <v>9619</v>
      </c>
      <c r="C45" t="s">
        <v>20</v>
      </c>
      <c r="D45" t="s">
        <v>9691</v>
      </c>
      <c r="E45" t="s">
        <v>20</v>
      </c>
      <c r="F45" t="s">
        <v>14488</v>
      </c>
      <c r="G45" t="s">
        <v>14488</v>
      </c>
      <c r="H45" t="s">
        <v>29</v>
      </c>
      <c r="I45" t="s">
        <v>29</v>
      </c>
      <c r="J45" s="1">
        <v>0.5</v>
      </c>
      <c r="K45" s="1">
        <v>0.5</v>
      </c>
      <c r="L45">
        <v>60</v>
      </c>
      <c r="M45">
        <v>60</v>
      </c>
      <c r="N45" t="str">
        <f>"0000000000000000000000000001111110011111100000000000"</f>
        <v>0000000000000000000000000001111110011111100000000000</v>
      </c>
      <c r="O45" t="str">
        <f>"0000000000000000000000000001111110011111100000000000"</f>
        <v>0000000000000000000000000001111110011111100000000000</v>
      </c>
    </row>
    <row r="46" spans="1:15" x14ac:dyDescent="0.25">
      <c r="A46" s="3">
        <v>9</v>
      </c>
      <c r="B46" t="s">
        <v>9599</v>
      </c>
      <c r="C46" t="s">
        <v>20</v>
      </c>
      <c r="D46" t="s">
        <v>12019</v>
      </c>
      <c r="E46" t="s">
        <v>20</v>
      </c>
      <c r="F46" t="s">
        <v>14485</v>
      </c>
      <c r="G46" t="s">
        <v>14488</v>
      </c>
      <c r="H46" t="s">
        <v>33</v>
      </c>
      <c r="I46" t="s">
        <v>33</v>
      </c>
      <c r="J46" s="1">
        <v>0.375</v>
      </c>
      <c r="K46" s="1">
        <v>0.375</v>
      </c>
      <c r="L46">
        <v>60</v>
      </c>
      <c r="M46">
        <v>60</v>
      </c>
      <c r="N46" t="str">
        <f>"0000000000000000000000000001111110011111100000000000"</f>
        <v>0000000000000000000000000001111110011111100000000000</v>
      </c>
      <c r="O46" t="str">
        <f>"0000000000000000000000000001111110011111100000000000"</f>
        <v>0000000000000000000000000001111110011111100000000000</v>
      </c>
    </row>
    <row r="47" spans="1:15" x14ac:dyDescent="0.25">
      <c r="A47" s="3">
        <v>9</v>
      </c>
      <c r="B47" t="s">
        <v>12133</v>
      </c>
      <c r="C47" t="s">
        <v>20</v>
      </c>
      <c r="D47" t="s">
        <v>12855</v>
      </c>
      <c r="E47" t="s">
        <v>20</v>
      </c>
      <c r="F47" t="s">
        <v>14488</v>
      </c>
      <c r="G47" t="s">
        <v>14488</v>
      </c>
      <c r="H47" t="s">
        <v>19</v>
      </c>
      <c r="I47" t="s">
        <v>19</v>
      </c>
      <c r="J47" s="1">
        <v>0.5</v>
      </c>
      <c r="K47" s="1">
        <v>0.5</v>
      </c>
      <c r="L47">
        <v>60</v>
      </c>
      <c r="M47">
        <v>60</v>
      </c>
      <c r="N47" t="str">
        <f>"0000000111110100011111000000000000000000000000000000"</f>
        <v>0000000111110100011111000000000000000000000000000000</v>
      </c>
      <c r="O47" t="str">
        <f>"0000000111110100011111000000000000000000000000000000"</f>
        <v>0000000111110100011111000000000000000000000000000000</v>
      </c>
    </row>
    <row r="48" spans="1:15" x14ac:dyDescent="0.25">
      <c r="A48" s="3">
        <v>9</v>
      </c>
      <c r="B48" t="s">
        <v>10774</v>
      </c>
      <c r="C48" t="s">
        <v>45</v>
      </c>
      <c r="D48" t="s">
        <v>11097</v>
      </c>
      <c r="E48" t="s">
        <v>39</v>
      </c>
      <c r="F48" t="s">
        <v>14510</v>
      </c>
      <c r="G48" t="s">
        <v>14507</v>
      </c>
      <c r="H48" t="s">
        <v>37</v>
      </c>
      <c r="I48" t="s">
        <v>37</v>
      </c>
      <c r="J48" s="1">
        <v>0.5</v>
      </c>
      <c r="K48" s="1">
        <v>0.5</v>
      </c>
      <c r="L48">
        <v>60</v>
      </c>
      <c r="M48">
        <v>90</v>
      </c>
      <c r="N48" t="str">
        <f>"0000000111101100011111000000000000000000000000000000"</f>
        <v>0000000111101100011111000000000000000000000000000000</v>
      </c>
      <c r="O48" t="str">
        <f>"0000000000000100000000000000000000000000000000000000"</f>
        <v>0000000000000100000000000000000000000000000000000000</v>
      </c>
    </row>
    <row r="49" spans="1:15" x14ac:dyDescent="0.25">
      <c r="A49" s="3">
        <v>9</v>
      </c>
      <c r="B49" t="s">
        <v>11850</v>
      </c>
      <c r="C49" t="s">
        <v>20</v>
      </c>
      <c r="D49" t="s">
        <v>12589</v>
      </c>
      <c r="E49" t="s">
        <v>20</v>
      </c>
      <c r="F49" t="s">
        <v>14488</v>
      </c>
      <c r="G49" t="s">
        <v>14488</v>
      </c>
      <c r="H49" t="s">
        <v>19</v>
      </c>
      <c r="I49" t="s">
        <v>19</v>
      </c>
      <c r="J49" s="1">
        <v>0.5</v>
      </c>
      <c r="K49" s="1">
        <v>0.5</v>
      </c>
      <c r="L49">
        <v>60</v>
      </c>
      <c r="M49">
        <v>60</v>
      </c>
      <c r="N49" t="str">
        <f>"0000000000000000000000000001111110011111100000000000"</f>
        <v>0000000000000000000000000001111110011111100000000000</v>
      </c>
      <c r="O49" t="str">
        <f>"0000000000000000000000000001111110011111100000000000"</f>
        <v>0000000000000000000000000001111110011111100000000000</v>
      </c>
    </row>
    <row r="50" spans="1:15" x14ac:dyDescent="0.25">
      <c r="A50" s="3">
        <v>9</v>
      </c>
      <c r="B50" t="s">
        <v>11516</v>
      </c>
      <c r="C50" t="s">
        <v>20</v>
      </c>
      <c r="D50" t="s">
        <v>11691</v>
      </c>
      <c r="E50" t="s">
        <v>20</v>
      </c>
      <c r="F50" t="s">
        <v>14485</v>
      </c>
      <c r="G50" t="s">
        <v>14485</v>
      </c>
      <c r="H50" t="s">
        <v>29</v>
      </c>
      <c r="I50" t="s">
        <v>29</v>
      </c>
      <c r="J50" s="1">
        <v>0.375</v>
      </c>
      <c r="K50" s="1">
        <v>0.375</v>
      </c>
      <c r="L50">
        <v>60</v>
      </c>
      <c r="M50">
        <v>60</v>
      </c>
      <c r="N50" t="str">
        <f>"0000000000000000000000000001111110011111100000000000"</f>
        <v>0000000000000000000000000001111110011111100000000000</v>
      </c>
      <c r="O50" t="str">
        <f>"0000000000000000000000000001111110011111100000000000"</f>
        <v>0000000000000000000000000001111110011111100000000000</v>
      </c>
    </row>
    <row r="51" spans="1:15" x14ac:dyDescent="0.25">
      <c r="A51" s="3">
        <v>9</v>
      </c>
      <c r="B51" t="s">
        <v>9823</v>
      </c>
      <c r="C51" t="s">
        <v>20</v>
      </c>
      <c r="D51" t="s">
        <v>9828</v>
      </c>
      <c r="E51" t="s">
        <v>20</v>
      </c>
      <c r="F51" t="s">
        <v>14488</v>
      </c>
      <c r="G51" t="s">
        <v>14488</v>
      </c>
      <c r="H51" t="s">
        <v>19</v>
      </c>
      <c r="I51" t="s">
        <v>19</v>
      </c>
      <c r="J51" s="1">
        <v>0.375</v>
      </c>
      <c r="K51" s="1">
        <v>0.375</v>
      </c>
      <c r="L51">
        <v>480</v>
      </c>
      <c r="M51">
        <v>480</v>
      </c>
      <c r="N51" t="str">
        <f>"0000000000000100000001000000000010000000100000000000"</f>
        <v>0000000000000100000001000000000010000000100000000000</v>
      </c>
      <c r="O51" t="str">
        <f>"0000000000000100000001000000000010000000100000000000"</f>
        <v>0000000000000100000001000000000010000000100000000000</v>
      </c>
    </row>
    <row r="52" spans="1:15" x14ac:dyDescent="0.25">
      <c r="A52" s="3">
        <v>9</v>
      </c>
      <c r="B52" t="s">
        <v>9823</v>
      </c>
      <c r="C52" t="s">
        <v>20</v>
      </c>
      <c r="D52" t="s">
        <v>9829</v>
      </c>
      <c r="E52" t="s">
        <v>20</v>
      </c>
      <c r="F52" t="s">
        <v>14488</v>
      </c>
      <c r="G52" t="s">
        <v>14488</v>
      </c>
      <c r="H52" t="s">
        <v>19</v>
      </c>
      <c r="I52" t="s">
        <v>19</v>
      </c>
      <c r="J52" s="1">
        <v>0.375</v>
      </c>
      <c r="K52" s="1">
        <v>0.375</v>
      </c>
      <c r="L52">
        <v>480</v>
      </c>
      <c r="M52">
        <v>480</v>
      </c>
      <c r="N52" t="str">
        <f>"0000000000000100000001000000000010000000100000000000"</f>
        <v>0000000000000100000001000000000010000000100000000000</v>
      </c>
      <c r="O52" t="str">
        <f>"0000000000000100000001000000000010000000100000000000"</f>
        <v>0000000000000100000001000000000010000000100000000000</v>
      </c>
    </row>
    <row r="53" spans="1:15" x14ac:dyDescent="0.25">
      <c r="A53" s="3">
        <v>9</v>
      </c>
      <c r="B53" t="s">
        <v>9823</v>
      </c>
      <c r="C53" t="s">
        <v>20</v>
      </c>
      <c r="D53" t="s">
        <v>9828</v>
      </c>
      <c r="E53" t="s">
        <v>20</v>
      </c>
      <c r="F53" t="s">
        <v>14485</v>
      </c>
      <c r="G53" t="s">
        <v>14485</v>
      </c>
      <c r="H53" t="s">
        <v>29</v>
      </c>
      <c r="I53" t="s">
        <v>29</v>
      </c>
      <c r="J53" s="1">
        <v>0.375</v>
      </c>
      <c r="K53" s="1">
        <v>0.375</v>
      </c>
      <c r="L53">
        <v>480</v>
      </c>
      <c r="M53">
        <v>480</v>
      </c>
      <c r="N53" t="str">
        <f>"0000000000000100000001000000000010000000100000000000"</f>
        <v>0000000000000100000001000000000010000000100000000000</v>
      </c>
      <c r="O53" t="str">
        <f>"0000000000000100000001000000000010000000100000000000"</f>
        <v>0000000000000100000001000000000010000000100000000000</v>
      </c>
    </row>
    <row r="54" spans="1:15" x14ac:dyDescent="0.25">
      <c r="A54" s="3">
        <v>9</v>
      </c>
      <c r="B54" t="s">
        <v>9823</v>
      </c>
      <c r="C54" t="s">
        <v>20</v>
      </c>
      <c r="D54" t="s">
        <v>9829</v>
      </c>
      <c r="E54" t="s">
        <v>20</v>
      </c>
      <c r="F54" t="s">
        <v>14485</v>
      </c>
      <c r="G54" t="s">
        <v>14485</v>
      </c>
      <c r="H54" t="s">
        <v>29</v>
      </c>
      <c r="I54" t="s">
        <v>29</v>
      </c>
      <c r="J54" s="1">
        <v>0.375</v>
      </c>
      <c r="K54" s="1">
        <v>0.375</v>
      </c>
      <c r="L54">
        <v>480</v>
      </c>
      <c r="M54">
        <v>480</v>
      </c>
      <c r="N54" t="str">
        <f>"0000000000000100000001000000000010000000100000000000"</f>
        <v>0000000000000100000001000000000010000000100000000000</v>
      </c>
      <c r="O54" t="str">
        <f>"0000000000000100000001000000000010000000100000000000"</f>
        <v>0000000000000100000001000000000010000000100000000000</v>
      </c>
    </row>
    <row r="55" spans="1:15" x14ac:dyDescent="0.25">
      <c r="A55" s="3">
        <v>9</v>
      </c>
      <c r="B55" t="s">
        <v>9823</v>
      </c>
      <c r="C55" t="s">
        <v>20</v>
      </c>
      <c r="D55" t="s">
        <v>9828</v>
      </c>
      <c r="E55" t="s">
        <v>20</v>
      </c>
      <c r="F55" t="s">
        <v>14493</v>
      </c>
      <c r="G55" t="s">
        <v>14493</v>
      </c>
      <c r="H55" t="s">
        <v>33</v>
      </c>
      <c r="I55" t="s">
        <v>33</v>
      </c>
      <c r="J55" s="1">
        <v>0.375</v>
      </c>
      <c r="K55" s="1">
        <v>0.375</v>
      </c>
      <c r="L55">
        <v>480</v>
      </c>
      <c r="M55">
        <v>480</v>
      </c>
      <c r="N55" t="str">
        <f>"0000000000000100000001000000000010000000100000000000"</f>
        <v>0000000000000100000001000000000010000000100000000000</v>
      </c>
      <c r="O55" t="str">
        <f>"0000000000000100000001000000000010000000100000000000"</f>
        <v>0000000000000100000001000000000010000000100000000000</v>
      </c>
    </row>
    <row r="56" spans="1:15" x14ac:dyDescent="0.25">
      <c r="A56" s="3">
        <v>9</v>
      </c>
      <c r="B56" t="s">
        <v>9823</v>
      </c>
      <c r="C56" t="s">
        <v>20</v>
      </c>
      <c r="D56" t="s">
        <v>9829</v>
      </c>
      <c r="E56" t="s">
        <v>20</v>
      </c>
      <c r="F56" t="s">
        <v>14493</v>
      </c>
      <c r="G56" t="s">
        <v>14493</v>
      </c>
      <c r="H56" t="s">
        <v>33</v>
      </c>
      <c r="I56" t="s">
        <v>33</v>
      </c>
      <c r="J56" s="1">
        <v>0.375</v>
      </c>
      <c r="K56" s="1">
        <v>0.375</v>
      </c>
      <c r="L56">
        <v>480</v>
      </c>
      <c r="M56">
        <v>480</v>
      </c>
      <c r="N56" t="str">
        <f>"0000000000000100000001000000000010000000100000000000"</f>
        <v>0000000000000100000001000000000010000000100000000000</v>
      </c>
      <c r="O56" t="str">
        <f>"0000000000000100000001000000000010000000100000000000"</f>
        <v>0000000000000100000001000000000010000000100000000000</v>
      </c>
    </row>
    <row r="57" spans="1:15" x14ac:dyDescent="0.25">
      <c r="A57" s="3">
        <v>9</v>
      </c>
      <c r="B57" t="s">
        <v>9823</v>
      </c>
      <c r="C57" t="s">
        <v>20</v>
      </c>
      <c r="D57" t="s">
        <v>9828</v>
      </c>
      <c r="E57" t="s">
        <v>20</v>
      </c>
      <c r="F57" t="s">
        <v>14487</v>
      </c>
      <c r="G57" t="s">
        <v>14487</v>
      </c>
      <c r="H57" t="s">
        <v>37</v>
      </c>
      <c r="I57" t="s">
        <v>37</v>
      </c>
      <c r="J57" s="1">
        <v>0.375</v>
      </c>
      <c r="K57" s="1">
        <v>0.375</v>
      </c>
      <c r="L57">
        <v>480</v>
      </c>
      <c r="M57">
        <v>480</v>
      </c>
      <c r="N57" t="str">
        <f>"0000000000000100000001000000000010000000100000000000"</f>
        <v>0000000000000100000001000000000010000000100000000000</v>
      </c>
      <c r="O57" t="str">
        <f>"0000000000000100000001000000000010000000100000000000"</f>
        <v>0000000000000100000001000000000010000000100000000000</v>
      </c>
    </row>
    <row r="58" spans="1:15" x14ac:dyDescent="0.25">
      <c r="A58" s="3">
        <v>9</v>
      </c>
      <c r="B58" t="s">
        <v>9823</v>
      </c>
      <c r="C58" t="s">
        <v>20</v>
      </c>
      <c r="D58" t="s">
        <v>9829</v>
      </c>
      <c r="E58" t="s">
        <v>20</v>
      </c>
      <c r="F58" t="s">
        <v>14487</v>
      </c>
      <c r="G58" t="s">
        <v>14487</v>
      </c>
      <c r="H58" t="s">
        <v>37</v>
      </c>
      <c r="I58" t="s">
        <v>37</v>
      </c>
      <c r="J58" s="1">
        <v>0.375</v>
      </c>
      <c r="K58" s="1">
        <v>0.375</v>
      </c>
      <c r="L58">
        <v>480</v>
      </c>
      <c r="M58">
        <v>480</v>
      </c>
      <c r="N58" t="str">
        <f>"0000000000000100000001000000000010000000100000000000"</f>
        <v>0000000000000100000001000000000010000000100000000000</v>
      </c>
      <c r="O58" t="str">
        <f>"0000000000000100000001000000000010000000100000000000"</f>
        <v>0000000000000100000001000000000010000000100000000000</v>
      </c>
    </row>
    <row r="59" spans="1:15" x14ac:dyDescent="0.25">
      <c r="A59" s="3">
        <v>9</v>
      </c>
      <c r="B59" t="s">
        <v>9823</v>
      </c>
      <c r="C59" t="s">
        <v>20</v>
      </c>
      <c r="D59" t="s">
        <v>9828</v>
      </c>
      <c r="E59" t="s">
        <v>20</v>
      </c>
      <c r="F59" t="s">
        <v>14498</v>
      </c>
      <c r="G59" t="s">
        <v>14498</v>
      </c>
      <c r="H59" t="s">
        <v>42</v>
      </c>
      <c r="I59" t="s">
        <v>42</v>
      </c>
      <c r="J59" s="1">
        <v>0.375</v>
      </c>
      <c r="K59" s="1">
        <v>0.375</v>
      </c>
      <c r="L59">
        <v>480</v>
      </c>
      <c r="M59">
        <v>480</v>
      </c>
      <c r="N59" t="str">
        <f>"0000000000000100000001000000000010000000100000000000"</f>
        <v>0000000000000100000001000000000010000000100000000000</v>
      </c>
      <c r="O59" t="str">
        <f>"0000000000000100000001000000000010000000100000000000"</f>
        <v>0000000000000100000001000000000010000000100000000000</v>
      </c>
    </row>
    <row r="60" spans="1:15" x14ac:dyDescent="0.25">
      <c r="A60" s="3">
        <v>9</v>
      </c>
      <c r="B60" t="s">
        <v>9823</v>
      </c>
      <c r="C60" t="s">
        <v>20</v>
      </c>
      <c r="D60" t="s">
        <v>9829</v>
      </c>
      <c r="E60" t="s">
        <v>20</v>
      </c>
      <c r="F60" t="s">
        <v>14498</v>
      </c>
      <c r="G60" t="s">
        <v>14498</v>
      </c>
      <c r="H60" t="s">
        <v>42</v>
      </c>
      <c r="I60" t="s">
        <v>42</v>
      </c>
      <c r="J60" s="1">
        <v>0.375</v>
      </c>
      <c r="K60" s="1">
        <v>0.375</v>
      </c>
      <c r="L60">
        <v>480</v>
      </c>
      <c r="M60">
        <v>480</v>
      </c>
      <c r="N60" t="str">
        <f>"0000000000000100000001000000000010000000100000000000"</f>
        <v>0000000000000100000001000000000010000000100000000000</v>
      </c>
      <c r="O60" t="str">
        <f>"0000000000000100000001000000000010000000100000000000"</f>
        <v>0000000000000100000001000000000010000000100000000000</v>
      </c>
    </row>
    <row r="61" spans="1:15" x14ac:dyDescent="0.25">
      <c r="A61" s="3">
        <v>9</v>
      </c>
      <c r="B61" t="s">
        <v>9828</v>
      </c>
      <c r="C61" t="s">
        <v>20</v>
      </c>
      <c r="D61" t="s">
        <v>9829</v>
      </c>
      <c r="E61" t="s">
        <v>20</v>
      </c>
      <c r="F61" t="s">
        <v>14488</v>
      </c>
      <c r="G61" t="s">
        <v>14488</v>
      </c>
      <c r="H61" t="s">
        <v>19</v>
      </c>
      <c r="I61" t="s">
        <v>19</v>
      </c>
      <c r="J61" s="1">
        <v>0.375</v>
      </c>
      <c r="K61" s="1">
        <v>0.375</v>
      </c>
      <c r="L61">
        <v>480</v>
      </c>
      <c r="M61">
        <v>480</v>
      </c>
      <c r="N61" t="str">
        <f>"0000000000000100000001000000000010000000100000000000"</f>
        <v>0000000000000100000001000000000010000000100000000000</v>
      </c>
      <c r="O61" t="str">
        <f>"0000000000000100000001000000000010000000100000000000"</f>
        <v>0000000000000100000001000000000010000000100000000000</v>
      </c>
    </row>
    <row r="62" spans="1:15" x14ac:dyDescent="0.25">
      <c r="A62" s="3">
        <v>9</v>
      </c>
      <c r="B62" t="s">
        <v>9828</v>
      </c>
      <c r="C62" t="s">
        <v>20</v>
      </c>
      <c r="D62" t="s">
        <v>9829</v>
      </c>
      <c r="E62" t="s">
        <v>20</v>
      </c>
      <c r="F62" t="s">
        <v>14485</v>
      </c>
      <c r="G62" t="s">
        <v>14485</v>
      </c>
      <c r="H62" t="s">
        <v>29</v>
      </c>
      <c r="I62" t="s">
        <v>29</v>
      </c>
      <c r="J62" s="1">
        <v>0.375</v>
      </c>
      <c r="K62" s="1">
        <v>0.375</v>
      </c>
      <c r="L62">
        <v>480</v>
      </c>
      <c r="M62">
        <v>480</v>
      </c>
      <c r="N62" t="str">
        <f>"0000000000000100000001000000000010000000100000000000"</f>
        <v>0000000000000100000001000000000010000000100000000000</v>
      </c>
      <c r="O62" t="str">
        <f>"0000000000000100000001000000000010000000100000000000"</f>
        <v>0000000000000100000001000000000010000000100000000000</v>
      </c>
    </row>
    <row r="63" spans="1:15" x14ac:dyDescent="0.25">
      <c r="A63" s="3">
        <v>9</v>
      </c>
      <c r="B63" t="s">
        <v>9828</v>
      </c>
      <c r="C63" t="s">
        <v>20</v>
      </c>
      <c r="D63" t="s">
        <v>9829</v>
      </c>
      <c r="E63" t="s">
        <v>20</v>
      </c>
      <c r="F63" t="s">
        <v>14493</v>
      </c>
      <c r="G63" t="s">
        <v>14493</v>
      </c>
      <c r="H63" t="s">
        <v>33</v>
      </c>
      <c r="I63" t="s">
        <v>33</v>
      </c>
      <c r="J63" s="1">
        <v>0.375</v>
      </c>
      <c r="K63" s="1">
        <v>0.375</v>
      </c>
      <c r="L63">
        <v>480</v>
      </c>
      <c r="M63">
        <v>480</v>
      </c>
      <c r="N63" t="str">
        <f>"0000000000000100000001000000000010000000100000000000"</f>
        <v>0000000000000100000001000000000010000000100000000000</v>
      </c>
      <c r="O63" t="str">
        <f>"0000000000000100000001000000000010000000100000000000"</f>
        <v>0000000000000100000001000000000010000000100000000000</v>
      </c>
    </row>
    <row r="64" spans="1:15" x14ac:dyDescent="0.25">
      <c r="A64" s="3">
        <v>9</v>
      </c>
      <c r="B64" t="s">
        <v>9828</v>
      </c>
      <c r="C64" t="s">
        <v>20</v>
      </c>
      <c r="D64" t="s">
        <v>9829</v>
      </c>
      <c r="E64" t="s">
        <v>20</v>
      </c>
      <c r="F64" t="s">
        <v>14487</v>
      </c>
      <c r="G64" t="s">
        <v>14487</v>
      </c>
      <c r="H64" t="s">
        <v>37</v>
      </c>
      <c r="I64" t="s">
        <v>37</v>
      </c>
      <c r="J64" s="1">
        <v>0.375</v>
      </c>
      <c r="K64" s="1">
        <v>0.375</v>
      </c>
      <c r="L64">
        <v>480</v>
      </c>
      <c r="M64">
        <v>480</v>
      </c>
      <c r="N64" t="str">
        <f>"0000000000000100000001000000000010000000100000000000"</f>
        <v>0000000000000100000001000000000010000000100000000000</v>
      </c>
      <c r="O64" t="str">
        <f>"0000000000000100000001000000000010000000100000000000"</f>
        <v>0000000000000100000001000000000010000000100000000000</v>
      </c>
    </row>
    <row r="65" spans="1:15" x14ac:dyDescent="0.25">
      <c r="A65" s="3">
        <v>9</v>
      </c>
      <c r="B65" t="s">
        <v>9828</v>
      </c>
      <c r="C65" t="s">
        <v>20</v>
      </c>
      <c r="D65" t="s">
        <v>9829</v>
      </c>
      <c r="E65" t="s">
        <v>20</v>
      </c>
      <c r="F65" t="s">
        <v>14498</v>
      </c>
      <c r="G65" t="s">
        <v>14498</v>
      </c>
      <c r="H65" t="s">
        <v>42</v>
      </c>
      <c r="I65" t="s">
        <v>42</v>
      </c>
      <c r="J65" s="1">
        <v>0.375</v>
      </c>
      <c r="K65" s="1">
        <v>0.375</v>
      </c>
      <c r="L65">
        <v>480</v>
      </c>
      <c r="M65">
        <v>480</v>
      </c>
      <c r="N65" t="str">
        <f>"0000000000000100000001000000000010000000100000000000"</f>
        <v>0000000000000100000001000000000010000000100000000000</v>
      </c>
      <c r="O65" t="str">
        <f>"0000000000000100000001000000000010000000100000000000"</f>
        <v>0000000000000100000001000000000010000000100000000000</v>
      </c>
    </row>
    <row r="66" spans="1:15" x14ac:dyDescent="0.25">
      <c r="A66" s="3">
        <v>8</v>
      </c>
      <c r="B66" t="s">
        <v>12595</v>
      </c>
      <c r="C66" t="s">
        <v>39</v>
      </c>
      <c r="D66" t="s">
        <v>12602</v>
      </c>
      <c r="E66" t="s">
        <v>39</v>
      </c>
      <c r="F66" t="s">
        <v>14507</v>
      </c>
      <c r="G66" t="s">
        <v>14507</v>
      </c>
      <c r="H66" t="s">
        <v>42</v>
      </c>
      <c r="I66" t="s">
        <v>42</v>
      </c>
      <c r="J66" s="1">
        <v>0.72916666666666663</v>
      </c>
      <c r="K66" s="1">
        <v>0.75</v>
      </c>
      <c r="L66">
        <v>120</v>
      </c>
      <c r="M66">
        <v>120</v>
      </c>
      <c r="N66" t="str">
        <f>"0000000000000100000000000000000000000000000000000000"</f>
        <v>0000000000000100000000000000000000000000000000000000</v>
      </c>
      <c r="O66" t="str">
        <f>"0000000000000100000000000000000000000000000000000000"</f>
        <v>0000000000000100000000000000000000000000000000000000</v>
      </c>
    </row>
    <row r="67" spans="1:15" x14ac:dyDescent="0.25">
      <c r="A67" s="3">
        <v>8</v>
      </c>
      <c r="B67" t="s">
        <v>13900</v>
      </c>
      <c r="C67" t="s">
        <v>20</v>
      </c>
      <c r="D67" t="s">
        <v>13902</v>
      </c>
      <c r="E67" t="s">
        <v>20</v>
      </c>
      <c r="F67" t="s">
        <v>14493</v>
      </c>
      <c r="G67" t="s">
        <v>14492</v>
      </c>
      <c r="H67" t="s">
        <v>42</v>
      </c>
      <c r="I67" t="s">
        <v>42</v>
      </c>
      <c r="J67" s="1">
        <v>0.375</v>
      </c>
      <c r="K67" s="1">
        <v>0.54166666666666663</v>
      </c>
      <c r="L67">
        <v>480</v>
      </c>
      <c r="M67">
        <v>180</v>
      </c>
      <c r="N67" t="str">
        <f>"0000000000000000000000000000100000000000000000000000"</f>
        <v>0000000000000000000000000000100000000000000000000000</v>
      </c>
      <c r="O67" t="str">
        <f>"0000000000000000000000000000100000000000000000000000"</f>
        <v>0000000000000000000000000000100000000000000000000000</v>
      </c>
    </row>
    <row r="68" spans="1:15" x14ac:dyDescent="0.25">
      <c r="A68" s="3">
        <v>8</v>
      </c>
      <c r="B68" t="s">
        <v>12694</v>
      </c>
      <c r="C68" t="s">
        <v>20</v>
      </c>
      <c r="D68" t="s">
        <v>13851</v>
      </c>
      <c r="E68" t="s">
        <v>20</v>
      </c>
      <c r="F68" t="s">
        <v>14488</v>
      </c>
      <c r="G68" t="s">
        <v>14488</v>
      </c>
      <c r="H68" t="s">
        <v>29</v>
      </c>
      <c r="I68" t="s">
        <v>29</v>
      </c>
      <c r="J68" s="1">
        <v>0.625</v>
      </c>
      <c r="K68" s="1">
        <v>0.58333333333333337</v>
      </c>
      <c r="L68">
        <v>120</v>
      </c>
      <c r="M68">
        <v>120</v>
      </c>
      <c r="N68" t="str">
        <f>"0000000111110100011111000001111110011111100000000000"</f>
        <v>0000000111110100011111000001111110011111100000000000</v>
      </c>
      <c r="O68" t="str">
        <f>"0000000111110100011111000000000000000000000000000000"</f>
        <v>0000000111110100011111000000000000000000000000000000</v>
      </c>
    </row>
    <row r="69" spans="1:15" x14ac:dyDescent="0.25">
      <c r="A69" s="3">
        <v>8</v>
      </c>
      <c r="B69" t="s">
        <v>11850</v>
      </c>
      <c r="C69" t="s">
        <v>39</v>
      </c>
      <c r="D69" t="s">
        <v>13166</v>
      </c>
      <c r="E69" t="s">
        <v>39</v>
      </c>
      <c r="F69" t="s">
        <v>14507</v>
      </c>
      <c r="G69" t="s">
        <v>14507</v>
      </c>
      <c r="H69" t="s">
        <v>29</v>
      </c>
      <c r="I69" t="s">
        <v>29</v>
      </c>
      <c r="J69" s="1">
        <v>0.77083333333333337</v>
      </c>
      <c r="K69" s="1">
        <v>0.77083333333333337</v>
      </c>
      <c r="L69">
        <v>90</v>
      </c>
      <c r="M69">
        <v>120</v>
      </c>
      <c r="N69" t="str">
        <f>"0000000000000000000000000000000100000000000000000000"</f>
        <v>0000000000000000000000000000000100000000000000000000</v>
      </c>
      <c r="O69" t="str">
        <f>"0000000000000000000000000000000100000000000000000000"</f>
        <v>0000000000000000000000000000000100000000000000000000</v>
      </c>
    </row>
    <row r="70" spans="1:15" x14ac:dyDescent="0.25">
      <c r="A70" s="3">
        <v>8</v>
      </c>
      <c r="B70" t="s">
        <v>10994</v>
      </c>
      <c r="C70" t="s">
        <v>20</v>
      </c>
      <c r="D70" t="s">
        <v>11141</v>
      </c>
      <c r="E70" t="s">
        <v>20</v>
      </c>
      <c r="F70" t="s">
        <v>14485</v>
      </c>
      <c r="G70" t="s">
        <v>14488</v>
      </c>
      <c r="H70" t="s">
        <v>29</v>
      </c>
      <c r="I70" t="s">
        <v>29</v>
      </c>
      <c r="J70" s="1">
        <v>0.375</v>
      </c>
      <c r="K70" s="1">
        <v>0.375</v>
      </c>
      <c r="L70">
        <v>60</v>
      </c>
      <c r="M70">
        <v>60</v>
      </c>
      <c r="N70" t="str">
        <f>"0000000111110100011111000000000000000000000000000000"</f>
        <v>0000000111110100011111000000000000000000000000000000</v>
      </c>
      <c r="O70" t="str">
        <f>"0000000100000000000000000000000000000000000000000000"</f>
        <v>0000000100000000000000000000000000000000000000000000</v>
      </c>
    </row>
    <row r="71" spans="1:15" x14ac:dyDescent="0.25">
      <c r="A71" s="3">
        <v>8</v>
      </c>
      <c r="B71" t="s">
        <v>10994</v>
      </c>
      <c r="C71" t="s">
        <v>20</v>
      </c>
      <c r="D71" t="s">
        <v>11141</v>
      </c>
      <c r="E71" t="s">
        <v>20</v>
      </c>
      <c r="F71" t="s">
        <v>14485</v>
      </c>
      <c r="G71" t="s">
        <v>14485</v>
      </c>
      <c r="H71" t="s">
        <v>29</v>
      </c>
      <c r="I71" t="s">
        <v>29</v>
      </c>
      <c r="J71" s="1">
        <v>0.375</v>
      </c>
      <c r="K71" s="1">
        <v>0.375</v>
      </c>
      <c r="L71">
        <v>60</v>
      </c>
      <c r="M71">
        <v>60</v>
      </c>
      <c r="N71" t="str">
        <f>"0000000111110100011111000000000000000000000000000000"</f>
        <v>0000000111110100011111000000000000000000000000000000</v>
      </c>
      <c r="O71" t="str">
        <f>"0000000000000000000100000000000000000000000000000000"</f>
        <v>0000000000000000000100000000000000000000000000000000</v>
      </c>
    </row>
    <row r="72" spans="1:15" x14ac:dyDescent="0.25">
      <c r="A72" s="3">
        <v>8</v>
      </c>
      <c r="B72" t="s">
        <v>13448</v>
      </c>
      <c r="C72" t="s">
        <v>20</v>
      </c>
      <c r="D72" t="s">
        <v>13653</v>
      </c>
      <c r="E72" t="s">
        <v>20</v>
      </c>
      <c r="F72" t="s">
        <v>14485</v>
      </c>
      <c r="G72" t="s">
        <v>14485</v>
      </c>
      <c r="H72" t="s">
        <v>33</v>
      </c>
      <c r="I72" t="s">
        <v>33</v>
      </c>
      <c r="J72" s="1">
        <v>0.5</v>
      </c>
      <c r="K72" s="1">
        <v>0.5</v>
      </c>
      <c r="L72">
        <v>60</v>
      </c>
      <c r="M72">
        <v>60</v>
      </c>
      <c r="N72" t="str">
        <f>"0000000111111100011111000000000000000000000000000000"</f>
        <v>0000000111111100011111000000000000000000000000000000</v>
      </c>
      <c r="O72" t="str">
        <f>"0000000111111000011110000000000000000000000000000000"</f>
        <v>0000000111111000011110000000000000000000000000000000</v>
      </c>
    </row>
    <row r="73" spans="1:15" x14ac:dyDescent="0.25">
      <c r="A73" s="3">
        <v>8</v>
      </c>
      <c r="B73" t="s">
        <v>13448</v>
      </c>
      <c r="C73" t="s">
        <v>20</v>
      </c>
      <c r="D73" t="s">
        <v>13653</v>
      </c>
      <c r="E73" t="s">
        <v>39</v>
      </c>
      <c r="F73" t="s">
        <v>14485</v>
      </c>
      <c r="G73" t="s">
        <v>14507</v>
      </c>
      <c r="H73" t="s">
        <v>33</v>
      </c>
      <c r="I73" t="s">
        <v>33</v>
      </c>
      <c r="J73" s="1">
        <v>0.5</v>
      </c>
      <c r="K73" s="1">
        <v>0.5</v>
      </c>
      <c r="L73">
        <v>60</v>
      </c>
      <c r="M73">
        <v>60</v>
      </c>
      <c r="N73" t="str">
        <f>"0000000111111100011111000000000000000000000000000000"</f>
        <v>0000000111111100011111000000000000000000000000000000</v>
      </c>
      <c r="O73" t="str">
        <f>"0000000000000100000000000000000000000000000000000000"</f>
        <v>0000000000000100000000000000000000000000000000000000</v>
      </c>
    </row>
    <row r="74" spans="1:15" x14ac:dyDescent="0.25">
      <c r="A74" s="3">
        <v>8</v>
      </c>
      <c r="B74" t="s">
        <v>13448</v>
      </c>
      <c r="C74" t="s">
        <v>20</v>
      </c>
      <c r="D74" t="s">
        <v>13653</v>
      </c>
      <c r="E74" t="s">
        <v>39</v>
      </c>
      <c r="F74" t="s">
        <v>14485</v>
      </c>
      <c r="G74" t="s">
        <v>14511</v>
      </c>
      <c r="H74" t="s">
        <v>33</v>
      </c>
      <c r="I74" t="s">
        <v>33</v>
      </c>
      <c r="J74" s="1">
        <v>0.5</v>
      </c>
      <c r="K74" s="1">
        <v>0.5</v>
      </c>
      <c r="L74">
        <v>60</v>
      </c>
      <c r="M74">
        <v>60</v>
      </c>
      <c r="N74" t="str">
        <f>"0000000111111100011111000000000000000000000000000000"</f>
        <v>0000000111111100011111000000000000000000000000000000</v>
      </c>
      <c r="O74" t="str">
        <f>"0000000000000000000001000000000000000000000000000000"</f>
        <v>0000000000000000000001000000000000000000000000000000</v>
      </c>
    </row>
    <row r="75" spans="1:15" x14ac:dyDescent="0.25">
      <c r="A75" s="3">
        <v>8</v>
      </c>
      <c r="B75" t="s">
        <v>11621</v>
      </c>
      <c r="C75" t="s">
        <v>45</v>
      </c>
      <c r="D75" t="s">
        <v>11670</v>
      </c>
      <c r="E75" t="s">
        <v>45</v>
      </c>
      <c r="F75" t="s">
        <v>14489</v>
      </c>
      <c r="G75" t="s">
        <v>14489</v>
      </c>
      <c r="H75" t="s">
        <v>37</v>
      </c>
      <c r="I75" t="s">
        <v>37</v>
      </c>
      <c r="J75" s="1">
        <v>0.66666666666666663</v>
      </c>
      <c r="K75" s="1">
        <v>0.375</v>
      </c>
      <c r="L75">
        <v>60</v>
      </c>
      <c r="M75">
        <v>480</v>
      </c>
      <c r="N75" t="str">
        <f>"0000000000000000000000000001111110011111100000000000"</f>
        <v>0000000000000000000000000001111110011111100000000000</v>
      </c>
      <c r="O75" t="str">
        <f>"0000000011101100011110000001111110011110100000000000"</f>
        <v>0000000011101100011110000001111110011110100000000000</v>
      </c>
    </row>
    <row r="76" spans="1:15" x14ac:dyDescent="0.25">
      <c r="A76" s="3">
        <v>8</v>
      </c>
      <c r="B76" t="s">
        <v>12202</v>
      </c>
      <c r="C76" t="s">
        <v>9544</v>
      </c>
      <c r="D76" t="s">
        <v>12212</v>
      </c>
      <c r="E76" t="s">
        <v>9544</v>
      </c>
      <c r="F76" t="s">
        <v>14491</v>
      </c>
      <c r="G76" t="s">
        <v>14491</v>
      </c>
      <c r="H76" t="s">
        <v>530</v>
      </c>
      <c r="I76" t="s">
        <v>530</v>
      </c>
      <c r="J76" s="1">
        <v>0.375</v>
      </c>
      <c r="K76" s="1">
        <v>0.375</v>
      </c>
      <c r="L76">
        <v>480</v>
      </c>
      <c r="M76">
        <v>480</v>
      </c>
      <c r="N76" t="str">
        <f>"0000000000100000000000000000000000000000000000000000"</f>
        <v>0000000000100000000000000000000000000000000000000000</v>
      </c>
      <c r="O76" t="str">
        <f>"0000000000100000000000000000000000000000000000000000"</f>
        <v>0000000000100000000000000000000000000000000000000000</v>
      </c>
    </row>
    <row r="77" spans="1:15" x14ac:dyDescent="0.25">
      <c r="A77" s="3">
        <v>8</v>
      </c>
      <c r="B77" t="s">
        <v>9189</v>
      </c>
      <c r="C77" t="s">
        <v>20</v>
      </c>
      <c r="D77" t="s">
        <v>13180</v>
      </c>
      <c r="E77" t="s">
        <v>9205</v>
      </c>
      <c r="F77" t="s">
        <v>14485</v>
      </c>
      <c r="G77" t="s">
        <v>14500</v>
      </c>
      <c r="H77" t="s">
        <v>37</v>
      </c>
      <c r="I77" t="s">
        <v>37</v>
      </c>
      <c r="J77" s="1">
        <v>0.375</v>
      </c>
      <c r="K77" s="1">
        <v>0.375</v>
      </c>
      <c r="L77">
        <v>60</v>
      </c>
      <c r="M77">
        <v>120</v>
      </c>
      <c r="N77" t="str">
        <f>"0000000111101100011111000000000000000000000000000000"</f>
        <v>0000000111101100011111000000000000000000000000000000</v>
      </c>
      <c r="O77" t="str">
        <f>"0000000000001100000000000000000000000000000000000000"</f>
        <v>0000000000001100000000000000000000000000000000000000</v>
      </c>
    </row>
    <row r="78" spans="1:15" x14ac:dyDescent="0.25">
      <c r="A78" s="3">
        <v>8</v>
      </c>
      <c r="B78" t="s">
        <v>9151</v>
      </c>
      <c r="C78" t="s">
        <v>20</v>
      </c>
      <c r="D78" t="s">
        <v>11850</v>
      </c>
      <c r="E78" t="s">
        <v>20</v>
      </c>
      <c r="F78" t="s">
        <v>14485</v>
      </c>
      <c r="G78" t="s">
        <v>14485</v>
      </c>
      <c r="H78" t="s">
        <v>29</v>
      </c>
      <c r="I78" t="s">
        <v>29</v>
      </c>
      <c r="J78" s="1">
        <v>0.625</v>
      </c>
      <c r="K78" s="1">
        <v>0.625</v>
      </c>
      <c r="L78">
        <v>60</v>
      </c>
      <c r="M78">
        <v>60</v>
      </c>
      <c r="N78" t="str">
        <f>"0000000000000000000000000001111110011111100000000000"</f>
        <v>0000000000000000000000000001111110011111100000000000</v>
      </c>
      <c r="O78" t="str">
        <f>"0000000000000000000000000001111110011111100000000000"</f>
        <v>0000000000000000000000000001111110011111100000000000</v>
      </c>
    </row>
    <row r="79" spans="1:15" x14ac:dyDescent="0.25">
      <c r="A79" s="3">
        <v>8</v>
      </c>
      <c r="B79" t="s">
        <v>9133</v>
      </c>
      <c r="C79" t="s">
        <v>20</v>
      </c>
      <c r="D79" t="s">
        <v>13265</v>
      </c>
      <c r="E79" t="s">
        <v>20</v>
      </c>
      <c r="F79" t="s">
        <v>14512</v>
      </c>
      <c r="G79" t="s">
        <v>14488</v>
      </c>
      <c r="H79" t="s">
        <v>29</v>
      </c>
      <c r="I79" t="s">
        <v>29</v>
      </c>
      <c r="J79" s="1">
        <v>0.66666666666666663</v>
      </c>
      <c r="K79" s="1">
        <v>0.625</v>
      </c>
      <c r="L79">
        <v>60</v>
      </c>
      <c r="M79">
        <v>120</v>
      </c>
      <c r="N79" t="str">
        <f>"0000000111110100011111000000000000000000000000000000"</f>
        <v>0000000111110100011111000000000000000000000000000000</v>
      </c>
      <c r="O79" t="str">
        <f>"0000000111110100011111000000000000000000000000000000"</f>
        <v>0000000111110100011111000000000000000000000000000000</v>
      </c>
    </row>
    <row r="80" spans="1:15" x14ac:dyDescent="0.25">
      <c r="A80" s="3">
        <v>8</v>
      </c>
      <c r="B80" t="s">
        <v>10283</v>
      </c>
      <c r="C80" t="s">
        <v>20</v>
      </c>
      <c r="D80" t="s">
        <v>13806</v>
      </c>
      <c r="E80" t="s">
        <v>20</v>
      </c>
      <c r="F80" t="s">
        <v>14493</v>
      </c>
      <c r="G80" t="s">
        <v>14485</v>
      </c>
      <c r="H80" t="s">
        <v>42</v>
      </c>
      <c r="I80" t="s">
        <v>42</v>
      </c>
      <c r="J80" s="1">
        <v>0.45833333333333331</v>
      </c>
      <c r="K80" s="1">
        <v>0.45833333333333331</v>
      </c>
      <c r="L80">
        <v>60</v>
      </c>
      <c r="M80">
        <v>60</v>
      </c>
      <c r="N80" t="str">
        <f>"0000000111111100011110000000000000000000000000000000"</f>
        <v>0000000111111100011110000000000000000000000000000000</v>
      </c>
      <c r="O80" t="str">
        <f>"0000000111111100011111000000000000000000000000000000"</f>
        <v>0000000111111100011111000000000000000000000000000000</v>
      </c>
    </row>
    <row r="81" spans="1:15" x14ac:dyDescent="0.25">
      <c r="A81" s="3">
        <v>8</v>
      </c>
      <c r="B81" t="s">
        <v>10207</v>
      </c>
      <c r="C81" t="s">
        <v>20</v>
      </c>
      <c r="D81" t="s">
        <v>13584</v>
      </c>
      <c r="E81" t="s">
        <v>20</v>
      </c>
      <c r="F81" t="s">
        <v>14485</v>
      </c>
      <c r="G81" t="s">
        <v>14485</v>
      </c>
      <c r="H81" t="s">
        <v>42</v>
      </c>
      <c r="I81" t="s">
        <v>42</v>
      </c>
      <c r="J81" s="1">
        <v>0.41666666666666669</v>
      </c>
      <c r="K81" s="1">
        <v>0.41666666666666669</v>
      </c>
      <c r="L81">
        <v>90</v>
      </c>
      <c r="M81">
        <v>60</v>
      </c>
      <c r="N81" t="str">
        <f>"0000000111111100011111000000000000000000000000000000"</f>
        <v>0000000111111100011111000000000000000000000000000000</v>
      </c>
      <c r="O81" t="str">
        <f>"0000000111111100011111000000000000000000000000000000"</f>
        <v>0000000111111100011111000000000000000000000000000000</v>
      </c>
    </row>
    <row r="82" spans="1:15" x14ac:dyDescent="0.25">
      <c r="A82" s="3">
        <v>8</v>
      </c>
      <c r="B82" t="s">
        <v>10188</v>
      </c>
      <c r="C82" t="s">
        <v>20</v>
      </c>
      <c r="D82" t="s">
        <v>10190</v>
      </c>
      <c r="E82" t="s">
        <v>39</v>
      </c>
      <c r="F82" t="s">
        <v>14488</v>
      </c>
      <c r="G82" t="s">
        <v>14507</v>
      </c>
      <c r="H82" t="s">
        <v>29</v>
      </c>
      <c r="I82" t="s">
        <v>29</v>
      </c>
      <c r="J82" s="1">
        <v>0.45833333333333331</v>
      </c>
      <c r="K82" s="1">
        <v>0.375</v>
      </c>
      <c r="L82">
        <v>60</v>
      </c>
      <c r="M82">
        <v>180</v>
      </c>
      <c r="N82" t="str">
        <f>"0000000111110100011111000000000000000000000000000000"</f>
        <v>0000000111110100011111000000000000000000000000000000</v>
      </c>
      <c r="O82" t="str">
        <f>"0000000000000000000010000000000000000000000000000000"</f>
        <v>0000000000000000000010000000000000000000000000000000</v>
      </c>
    </row>
    <row r="83" spans="1:15" x14ac:dyDescent="0.25">
      <c r="A83" s="3">
        <v>8</v>
      </c>
      <c r="B83" t="s">
        <v>10190</v>
      </c>
      <c r="C83" t="s">
        <v>20</v>
      </c>
      <c r="D83" t="s">
        <v>10190</v>
      </c>
      <c r="E83" t="s">
        <v>39</v>
      </c>
      <c r="F83" t="s">
        <v>14485</v>
      </c>
      <c r="G83" t="s">
        <v>14507</v>
      </c>
      <c r="H83" t="s">
        <v>29</v>
      </c>
      <c r="I83" t="s">
        <v>29</v>
      </c>
      <c r="J83" s="1">
        <v>0.375</v>
      </c>
      <c r="K83" s="1">
        <v>0.375</v>
      </c>
      <c r="L83">
        <v>120</v>
      </c>
      <c r="M83">
        <v>180</v>
      </c>
      <c r="N83" t="str">
        <f>"0000000111110100011111000000000000000000000000000000"</f>
        <v>0000000111110100011111000000000000000000000000000000</v>
      </c>
      <c r="O83" t="str">
        <f>"0000000000000000000010000000000000000000000000000000"</f>
        <v>0000000000000000000010000000000000000000000000000000</v>
      </c>
    </row>
    <row r="84" spans="1:15" x14ac:dyDescent="0.25">
      <c r="A84" s="3">
        <v>8</v>
      </c>
      <c r="B84" t="s">
        <v>12602</v>
      </c>
      <c r="C84" t="s">
        <v>9372</v>
      </c>
      <c r="D84" t="s">
        <v>13184</v>
      </c>
      <c r="E84" t="s">
        <v>20</v>
      </c>
      <c r="F84" t="s">
        <v>14494</v>
      </c>
      <c r="G84" t="s">
        <v>14488</v>
      </c>
      <c r="H84" t="s">
        <v>42</v>
      </c>
      <c r="I84" t="s">
        <v>42</v>
      </c>
      <c r="J84" s="1">
        <v>0.5</v>
      </c>
      <c r="K84" s="1">
        <v>0.45833333333333331</v>
      </c>
      <c r="L84">
        <v>60</v>
      </c>
      <c r="M84">
        <v>120</v>
      </c>
      <c r="N84" t="str">
        <f>"0000000000000000011111000000000000000000000000000000"</f>
        <v>0000000000000000011111000000000000000000000000000000</v>
      </c>
      <c r="O84" t="str">
        <f>"0000000111111100011111000000000000000000000000000000"</f>
        <v>0000000111111100011111000000000000000000000000000000</v>
      </c>
    </row>
    <row r="85" spans="1:15" x14ac:dyDescent="0.25">
      <c r="A85" s="3">
        <v>8</v>
      </c>
      <c r="B85" t="s">
        <v>10077</v>
      </c>
      <c r="C85" t="s">
        <v>20</v>
      </c>
      <c r="D85" t="s">
        <v>10077</v>
      </c>
      <c r="E85" t="s">
        <v>39</v>
      </c>
      <c r="F85" t="s">
        <v>14485</v>
      </c>
      <c r="G85" t="s">
        <v>14507</v>
      </c>
      <c r="H85" t="s">
        <v>33</v>
      </c>
      <c r="I85" t="s">
        <v>33</v>
      </c>
      <c r="J85" s="1">
        <v>0.5</v>
      </c>
      <c r="K85" s="1">
        <v>0.5</v>
      </c>
      <c r="L85">
        <v>60</v>
      </c>
      <c r="M85">
        <v>120</v>
      </c>
      <c r="N85" t="str">
        <f>"0000000111111100011111000000000000000000000000000000"</f>
        <v>0000000111111100011111000000000000000000000000000000</v>
      </c>
      <c r="O85" t="str">
        <f>"0000000000000000000001000000000000000000000000000000"</f>
        <v>0000000000000000000001000000000000000000000000000000</v>
      </c>
    </row>
    <row r="86" spans="1:15" x14ac:dyDescent="0.25">
      <c r="A86" s="3">
        <v>8</v>
      </c>
      <c r="B86" t="s">
        <v>9178</v>
      </c>
      <c r="C86" t="s">
        <v>20</v>
      </c>
      <c r="D86" t="s">
        <v>12897</v>
      </c>
      <c r="E86" t="s">
        <v>20</v>
      </c>
      <c r="F86" t="s">
        <v>14488</v>
      </c>
      <c r="G86" t="s">
        <v>14488</v>
      </c>
      <c r="H86" t="s">
        <v>19</v>
      </c>
      <c r="I86" t="s">
        <v>19</v>
      </c>
      <c r="J86" s="1">
        <v>0.41666666666666669</v>
      </c>
      <c r="K86" s="1">
        <v>0.45833333333333331</v>
      </c>
      <c r="L86">
        <v>120</v>
      </c>
      <c r="M86">
        <v>60</v>
      </c>
      <c r="N86" t="str">
        <f>"0000000111110100011111000000000000000000000000000000"</f>
        <v>0000000111110100011111000000000000000000000000000000</v>
      </c>
      <c r="O86" t="str">
        <f>"0000000111110100011111000000000000000000000000000000"</f>
        <v>0000000111110100011111000000000000000000000000000000</v>
      </c>
    </row>
    <row r="87" spans="1:15" x14ac:dyDescent="0.25">
      <c r="A87" s="3">
        <v>8</v>
      </c>
      <c r="B87" t="s">
        <v>13180</v>
      </c>
      <c r="C87" t="s">
        <v>9205</v>
      </c>
      <c r="D87" t="s">
        <v>13200</v>
      </c>
      <c r="E87" t="s">
        <v>20</v>
      </c>
      <c r="F87" t="s">
        <v>14486</v>
      </c>
      <c r="G87" t="s">
        <v>14488</v>
      </c>
      <c r="H87" t="s">
        <v>29</v>
      </c>
      <c r="I87" t="s">
        <v>29</v>
      </c>
      <c r="J87" s="1">
        <v>0.375</v>
      </c>
      <c r="K87" s="1">
        <v>0.41666666666666669</v>
      </c>
      <c r="L87">
        <v>120</v>
      </c>
      <c r="M87">
        <v>60</v>
      </c>
      <c r="N87" t="str">
        <f>"0000000001100000010000000000000000000000000000000000"</f>
        <v>0000000001100000010000000000000000000000000000000000</v>
      </c>
      <c r="O87" t="str">
        <f>"0000000111110100011111000000000000000000000000000000"</f>
        <v>0000000111110100011111000000000000000000000000000000</v>
      </c>
    </row>
    <row r="88" spans="1:15" x14ac:dyDescent="0.25">
      <c r="A88" s="3">
        <v>7</v>
      </c>
      <c r="B88" t="s">
        <v>11559</v>
      </c>
      <c r="C88" t="s">
        <v>39</v>
      </c>
      <c r="D88" t="s">
        <v>11615</v>
      </c>
      <c r="E88" t="s">
        <v>45</v>
      </c>
      <c r="F88" t="s">
        <v>14511</v>
      </c>
      <c r="G88" t="s">
        <v>14489</v>
      </c>
      <c r="H88" t="s">
        <v>37</v>
      </c>
      <c r="I88" t="s">
        <v>37</v>
      </c>
      <c r="J88" s="1">
        <v>0.64583333333333337</v>
      </c>
      <c r="K88" s="1">
        <v>0.625</v>
      </c>
      <c r="L88">
        <v>120</v>
      </c>
      <c r="M88">
        <v>60</v>
      </c>
      <c r="N88" t="str">
        <f>"0000000000000000000010000000000000000000000000000000"</f>
        <v>0000000000000000000010000000000000000000000000000000</v>
      </c>
      <c r="O88" t="str">
        <f>"0000000011101100011111000000000000000000000000000000"</f>
        <v>0000000011101100011111000000000000000000000000000000</v>
      </c>
    </row>
    <row r="89" spans="1:15" x14ac:dyDescent="0.25">
      <c r="A89" s="3">
        <v>7</v>
      </c>
      <c r="B89" t="s">
        <v>9855</v>
      </c>
      <c r="C89" t="s">
        <v>395</v>
      </c>
      <c r="D89" t="s">
        <v>11490</v>
      </c>
      <c r="E89" t="s">
        <v>20</v>
      </c>
      <c r="F89" t="s">
        <v>14513</v>
      </c>
      <c r="G89" t="s">
        <v>14514</v>
      </c>
      <c r="H89" t="s">
        <v>37</v>
      </c>
      <c r="I89" t="s">
        <v>37</v>
      </c>
      <c r="J89" s="1">
        <v>0.58333333333333337</v>
      </c>
      <c r="K89" s="1">
        <v>0.625</v>
      </c>
      <c r="L89">
        <v>180</v>
      </c>
      <c r="M89">
        <v>60</v>
      </c>
      <c r="N89" t="str">
        <f>"0000000010101000010101000000000000000000000000000000"</f>
        <v>0000000010101000010101000000000000000000000000000000</v>
      </c>
      <c r="O89" t="str">
        <f>"0000000111000100011111000000000000000000000000000000"</f>
        <v>0000000111000100011111000000000000000000000000000000</v>
      </c>
    </row>
    <row r="90" spans="1:15" x14ac:dyDescent="0.25">
      <c r="A90" s="3">
        <v>7</v>
      </c>
      <c r="B90" t="s">
        <v>9493</v>
      </c>
      <c r="C90" t="s">
        <v>395</v>
      </c>
      <c r="D90" t="s">
        <v>14023</v>
      </c>
      <c r="E90" t="s">
        <v>20</v>
      </c>
      <c r="F90" t="s">
        <v>14515</v>
      </c>
      <c r="G90" t="s">
        <v>14512</v>
      </c>
      <c r="H90" t="s">
        <v>42</v>
      </c>
      <c r="I90" t="s">
        <v>42</v>
      </c>
      <c r="J90" s="1">
        <v>0.5</v>
      </c>
      <c r="K90" s="1">
        <v>0.58333333333333337</v>
      </c>
      <c r="L90">
        <v>180</v>
      </c>
      <c r="M90">
        <v>60</v>
      </c>
      <c r="N90" t="str">
        <f>"0000000000000000000000000000111110001111000000000000"</f>
        <v>0000000000000000000000000000111110001111000000000000</v>
      </c>
      <c r="O90" t="str">
        <f>"0000000000000000000000000000111110011111100000000000"</f>
        <v>0000000000000000000000000000111110011111100000000000</v>
      </c>
    </row>
    <row r="91" spans="1:15" x14ac:dyDescent="0.25">
      <c r="A91" s="3">
        <v>7</v>
      </c>
      <c r="B91" t="s">
        <v>9199</v>
      </c>
      <c r="C91" t="s">
        <v>20</v>
      </c>
      <c r="D91" t="s">
        <v>10525</v>
      </c>
      <c r="E91" t="s">
        <v>20</v>
      </c>
      <c r="F91" t="s">
        <v>14493</v>
      </c>
      <c r="G91" t="s">
        <v>14493</v>
      </c>
      <c r="H91" t="s">
        <v>37</v>
      </c>
      <c r="I91" t="s">
        <v>37</v>
      </c>
      <c r="J91" s="1">
        <v>0.375</v>
      </c>
      <c r="K91" s="1">
        <v>0.375</v>
      </c>
      <c r="L91">
        <v>120</v>
      </c>
      <c r="M91">
        <v>60</v>
      </c>
      <c r="N91" t="str">
        <f>"0000000000000000000000000001000000000000000000000000"</f>
        <v>0000000000000000000000000001000000000000000000000000</v>
      </c>
      <c r="O91" t="str">
        <f>"0000000000000000000000000001111110011111100000000000"</f>
        <v>0000000000000000000000000001111110011111100000000000</v>
      </c>
    </row>
    <row r="92" spans="1:15" x14ac:dyDescent="0.25">
      <c r="A92" s="3">
        <v>7</v>
      </c>
      <c r="B92" t="s">
        <v>10525</v>
      </c>
      <c r="C92" t="s">
        <v>20</v>
      </c>
      <c r="D92" t="s">
        <v>12718</v>
      </c>
      <c r="E92" t="s">
        <v>20</v>
      </c>
      <c r="F92" t="s">
        <v>14485</v>
      </c>
      <c r="G92" t="s">
        <v>14492</v>
      </c>
      <c r="H92" t="s">
        <v>33</v>
      </c>
      <c r="I92" t="s">
        <v>33</v>
      </c>
      <c r="J92" s="1">
        <v>0.41666666666666669</v>
      </c>
      <c r="K92" s="1">
        <v>0.375</v>
      </c>
      <c r="L92">
        <v>60</v>
      </c>
      <c r="M92">
        <v>120</v>
      </c>
      <c r="N92" t="str">
        <f>"0000000000000000000000000001111110011111100000000000"</f>
        <v>0000000000000000000000000001111110011111100000000000</v>
      </c>
      <c r="O92" t="str">
        <f>"0000000000000000000000000001111110011111100000000000"</f>
        <v>0000000000000000000000000001111110011111100000000000</v>
      </c>
    </row>
    <row r="93" spans="1:15" x14ac:dyDescent="0.25">
      <c r="A93" s="3">
        <v>7</v>
      </c>
      <c r="B93" t="s">
        <v>10306</v>
      </c>
      <c r="C93" t="s">
        <v>20</v>
      </c>
      <c r="D93" t="s">
        <v>13799</v>
      </c>
      <c r="E93" t="s">
        <v>20</v>
      </c>
      <c r="F93" t="s">
        <v>14485</v>
      </c>
      <c r="G93" t="s">
        <v>14485</v>
      </c>
      <c r="H93" t="s">
        <v>37</v>
      </c>
      <c r="I93" t="s">
        <v>37</v>
      </c>
      <c r="J93" s="1">
        <v>0.5</v>
      </c>
      <c r="K93" s="1">
        <v>0.375</v>
      </c>
      <c r="L93">
        <v>60</v>
      </c>
      <c r="M93">
        <v>480</v>
      </c>
      <c r="N93" t="str">
        <f>"0000000000000000000000000001111110011111100000000000"</f>
        <v>0000000000000000000000000001111110011111100000000000</v>
      </c>
      <c r="O93" t="str">
        <f>"0000000000000000000000000000000000000001000000000000"</f>
        <v>0000000000000000000000000000000000000001000000000000</v>
      </c>
    </row>
    <row r="94" spans="1:15" x14ac:dyDescent="0.25">
      <c r="A94" s="3">
        <v>7</v>
      </c>
      <c r="B94" t="s">
        <v>13194</v>
      </c>
      <c r="C94" t="s">
        <v>9372</v>
      </c>
      <c r="D94" t="s">
        <v>13267</v>
      </c>
      <c r="E94" t="s">
        <v>20</v>
      </c>
      <c r="F94" t="s">
        <v>14516</v>
      </c>
      <c r="G94" t="s">
        <v>14492</v>
      </c>
      <c r="H94" t="s">
        <v>42</v>
      </c>
      <c r="I94" t="s">
        <v>42</v>
      </c>
      <c r="J94" s="1">
        <v>0.625</v>
      </c>
      <c r="K94" s="1">
        <v>0.625</v>
      </c>
      <c r="L94">
        <v>60</v>
      </c>
      <c r="M94">
        <v>120</v>
      </c>
      <c r="N94" t="str">
        <f>"0000000000000000000000000000000010000000000000000000"</f>
        <v>0000000000000000000000000000000010000000000000000000</v>
      </c>
      <c r="O94" t="str">
        <f>"0000000000000000000000000000111010011111100000000000"</f>
        <v>0000000000000000000000000000111010011111100000000000</v>
      </c>
    </row>
    <row r="95" spans="1:15" x14ac:dyDescent="0.25">
      <c r="A95" s="3">
        <v>7</v>
      </c>
      <c r="B95" t="s">
        <v>10076</v>
      </c>
      <c r="C95" t="s">
        <v>20</v>
      </c>
      <c r="D95" t="s">
        <v>12308</v>
      </c>
      <c r="E95" t="s">
        <v>20</v>
      </c>
      <c r="F95" t="s">
        <v>14488</v>
      </c>
      <c r="G95" t="s">
        <v>14488</v>
      </c>
      <c r="H95" t="s">
        <v>19</v>
      </c>
      <c r="I95" t="s">
        <v>19</v>
      </c>
      <c r="J95" s="1">
        <v>0.54166666666666663</v>
      </c>
      <c r="K95" s="1">
        <v>0.54166666666666663</v>
      </c>
      <c r="L95">
        <v>60</v>
      </c>
      <c r="M95">
        <v>60</v>
      </c>
      <c r="N95" t="str">
        <f>"0000000000000000000000000001111110011111100000000000"</f>
        <v>0000000000000000000000000001111110011111100000000000</v>
      </c>
      <c r="O95" t="str">
        <f>"0000000000000000000000000001011110011111100000000000"</f>
        <v>0000000000000000000000000001011110011111100000000000</v>
      </c>
    </row>
    <row r="96" spans="1:15" x14ac:dyDescent="0.25">
      <c r="A96" s="3">
        <v>7</v>
      </c>
      <c r="B96" t="s">
        <v>12694</v>
      </c>
      <c r="C96" t="s">
        <v>45</v>
      </c>
      <c r="D96" t="s">
        <v>12707</v>
      </c>
      <c r="E96" t="s">
        <v>20</v>
      </c>
      <c r="F96" t="s">
        <v>14489</v>
      </c>
      <c r="G96" t="s">
        <v>14492</v>
      </c>
      <c r="H96" t="s">
        <v>19</v>
      </c>
      <c r="I96" t="s">
        <v>19</v>
      </c>
      <c r="J96" s="1">
        <v>0.375</v>
      </c>
      <c r="K96" s="1">
        <v>0.375</v>
      </c>
      <c r="L96">
        <v>60</v>
      </c>
      <c r="M96">
        <v>120</v>
      </c>
      <c r="N96" t="str">
        <f>"0000000001010000000100000000001000001001000000000000"</f>
        <v>0000000001010000000100000000001000001001000000000000</v>
      </c>
      <c r="O96" t="str">
        <f>"0000000000000000000000000001111110011111100000000000"</f>
        <v>0000000000000000000000000001111110011111100000000000</v>
      </c>
    </row>
    <row r="97" spans="1:15" x14ac:dyDescent="0.25">
      <c r="A97" s="3">
        <v>7</v>
      </c>
      <c r="B97" t="s">
        <v>11847</v>
      </c>
      <c r="C97" t="s">
        <v>20</v>
      </c>
      <c r="D97" t="s">
        <v>13192</v>
      </c>
      <c r="E97" t="s">
        <v>20</v>
      </c>
      <c r="F97" t="s">
        <v>14488</v>
      </c>
      <c r="G97" t="s">
        <v>14488</v>
      </c>
      <c r="H97" t="s">
        <v>19</v>
      </c>
      <c r="I97" t="s">
        <v>19</v>
      </c>
      <c r="J97" s="1">
        <v>0.66666666666666663</v>
      </c>
      <c r="K97" s="1">
        <v>0.625</v>
      </c>
      <c r="L97">
        <v>60</v>
      </c>
      <c r="M97">
        <v>120</v>
      </c>
      <c r="N97" t="str">
        <f>"0000000111110100011111000000000000000000000000000000"</f>
        <v>0000000111110100011111000000000000000000000000000000</v>
      </c>
      <c r="O97" t="str">
        <f>"0000000111110100011111000000000000000000000000000000"</f>
        <v>0000000111110100011111000000000000000000000000000000</v>
      </c>
    </row>
    <row r="98" spans="1:15" x14ac:dyDescent="0.25">
      <c r="A98" s="3">
        <v>7</v>
      </c>
      <c r="B98" t="s">
        <v>9287</v>
      </c>
      <c r="C98" t="s">
        <v>20</v>
      </c>
      <c r="D98" t="s">
        <v>10200</v>
      </c>
      <c r="E98" t="s">
        <v>20</v>
      </c>
      <c r="F98" t="s">
        <v>14488</v>
      </c>
      <c r="G98" t="s">
        <v>14488</v>
      </c>
      <c r="H98" t="s">
        <v>19</v>
      </c>
      <c r="I98" t="s">
        <v>19</v>
      </c>
      <c r="J98" s="1">
        <v>0.5</v>
      </c>
      <c r="K98" s="1">
        <v>0.5</v>
      </c>
      <c r="L98">
        <v>60</v>
      </c>
      <c r="M98">
        <v>60</v>
      </c>
      <c r="N98" t="str">
        <f>"0000000000000000000000000001111110011111100000000000"</f>
        <v>0000000000000000000000000001111110011111100000000000</v>
      </c>
      <c r="O98" t="str">
        <f>"0000000000000000000000000001111110011111100000000000"</f>
        <v>0000000000000000000000000001111110011111100000000000</v>
      </c>
    </row>
    <row r="99" spans="1:15" x14ac:dyDescent="0.25">
      <c r="A99" s="3">
        <v>7</v>
      </c>
      <c r="B99" t="s">
        <v>9287</v>
      </c>
      <c r="C99" t="s">
        <v>20</v>
      </c>
      <c r="D99" t="s">
        <v>10200</v>
      </c>
      <c r="E99" t="s">
        <v>20</v>
      </c>
      <c r="F99" t="s">
        <v>14485</v>
      </c>
      <c r="G99" t="s">
        <v>14485</v>
      </c>
      <c r="H99" t="s">
        <v>33</v>
      </c>
      <c r="I99" t="s">
        <v>33</v>
      </c>
      <c r="J99" s="1">
        <v>0.5</v>
      </c>
      <c r="K99" s="1">
        <v>0.5</v>
      </c>
      <c r="L99">
        <v>60</v>
      </c>
      <c r="M99">
        <v>60</v>
      </c>
      <c r="N99" t="str">
        <f>"0000000000000000000000000001111110011111100000000000"</f>
        <v>0000000000000000000000000001111110011111100000000000</v>
      </c>
      <c r="O99" t="str">
        <f>"0000000000000000000000000001111110011111100000000000"</f>
        <v>0000000000000000000000000001111110011111100000000000</v>
      </c>
    </row>
    <row r="100" spans="1:15" x14ac:dyDescent="0.25">
      <c r="A100" s="3">
        <v>7</v>
      </c>
      <c r="B100" t="s">
        <v>12289</v>
      </c>
      <c r="C100" t="s">
        <v>20</v>
      </c>
      <c r="D100" t="s">
        <v>13579</v>
      </c>
      <c r="E100" t="s">
        <v>20</v>
      </c>
      <c r="F100" t="s">
        <v>14488</v>
      </c>
      <c r="G100" t="s">
        <v>14488</v>
      </c>
      <c r="H100" t="s">
        <v>19</v>
      </c>
      <c r="I100" t="s">
        <v>19</v>
      </c>
      <c r="J100" s="1">
        <v>0.54166666666666663</v>
      </c>
      <c r="K100" s="1">
        <v>0.54166666666666663</v>
      </c>
      <c r="L100">
        <v>60</v>
      </c>
      <c r="M100">
        <v>60</v>
      </c>
      <c r="N100" t="str">
        <f>"0000000000000000000000000001111110011111100000000000"</f>
        <v>0000000000000000000000000001111110011111100000000000</v>
      </c>
      <c r="O100" t="str">
        <f>"0000000000000000000000000001111110011111100000000000"</f>
        <v>0000000000000000000000000001111110011111100000000000</v>
      </c>
    </row>
    <row r="101" spans="1:15" x14ac:dyDescent="0.25">
      <c r="A101" s="3">
        <v>7</v>
      </c>
      <c r="B101" t="s">
        <v>12289</v>
      </c>
      <c r="C101" t="s">
        <v>20</v>
      </c>
      <c r="D101" t="s">
        <v>13579</v>
      </c>
      <c r="E101" t="s">
        <v>20</v>
      </c>
      <c r="F101" t="s">
        <v>14485</v>
      </c>
      <c r="G101" t="s">
        <v>14485</v>
      </c>
      <c r="H101" t="s">
        <v>42</v>
      </c>
      <c r="I101" t="s">
        <v>42</v>
      </c>
      <c r="J101" s="1">
        <v>0.45833333333333331</v>
      </c>
      <c r="K101" s="1">
        <v>0.45833333333333331</v>
      </c>
      <c r="L101">
        <v>60</v>
      </c>
      <c r="M101">
        <v>60</v>
      </c>
      <c r="N101" t="str">
        <f>"0000000000000000000000000001111110011111100000000000"</f>
        <v>0000000000000000000000000001111110011111100000000000</v>
      </c>
      <c r="O101" t="str">
        <f>"0000000000000000000000000000111110011111100000000000"</f>
        <v>0000000000000000000000000000111110011111100000000000</v>
      </c>
    </row>
    <row r="102" spans="1:15" x14ac:dyDescent="0.25">
      <c r="A102" s="3">
        <v>7</v>
      </c>
      <c r="B102" t="s">
        <v>10889</v>
      </c>
      <c r="C102" t="s">
        <v>39</v>
      </c>
      <c r="D102" t="s">
        <v>10915</v>
      </c>
      <c r="E102" t="s">
        <v>20</v>
      </c>
      <c r="F102" t="s">
        <v>14507</v>
      </c>
      <c r="G102" t="s">
        <v>14493</v>
      </c>
      <c r="H102" t="s">
        <v>37</v>
      </c>
      <c r="I102" t="s">
        <v>37</v>
      </c>
      <c r="J102" s="1">
        <v>0.54166666666666663</v>
      </c>
      <c r="K102" s="1">
        <v>0.54166666666666663</v>
      </c>
      <c r="L102">
        <v>60</v>
      </c>
      <c r="M102">
        <v>60</v>
      </c>
      <c r="N102" t="str">
        <f>"0000000000001000000000000000000000000000000000000000"</f>
        <v>0000000000001000000000000000000000000000000000000000</v>
      </c>
      <c r="O102" t="str">
        <f>"0000000111101100011111000000000000000000000000000000"</f>
        <v>0000000111101100011111000000000000000000000000000000</v>
      </c>
    </row>
    <row r="103" spans="1:15" x14ac:dyDescent="0.25">
      <c r="A103" s="3">
        <v>7</v>
      </c>
      <c r="B103" t="s">
        <v>10774</v>
      </c>
      <c r="C103" t="s">
        <v>39</v>
      </c>
      <c r="D103" t="s">
        <v>11549</v>
      </c>
      <c r="E103" t="s">
        <v>180</v>
      </c>
      <c r="F103" t="s">
        <v>14511</v>
      </c>
      <c r="G103" t="s">
        <v>14517</v>
      </c>
      <c r="H103" t="s">
        <v>33</v>
      </c>
      <c r="I103" t="s">
        <v>33</v>
      </c>
      <c r="J103" s="1">
        <v>0.77083333333333337</v>
      </c>
      <c r="K103" s="1">
        <v>0.75</v>
      </c>
      <c r="L103">
        <v>90</v>
      </c>
      <c r="M103">
        <v>180</v>
      </c>
      <c r="N103" t="str">
        <f>"0000000000000000010000000000000000000000000000000000"</f>
        <v>0000000000000000010000000000000000000000000000000000</v>
      </c>
      <c r="O103" t="str">
        <f>"0000000111111100011111000000000000000000000000000000"</f>
        <v>0000000111111100011111000000000000000000000000000000</v>
      </c>
    </row>
    <row r="104" spans="1:15" x14ac:dyDescent="0.25">
      <c r="A104" s="3">
        <v>7</v>
      </c>
      <c r="B104" t="s">
        <v>13656</v>
      </c>
      <c r="C104" t="s">
        <v>20</v>
      </c>
      <c r="D104" t="s">
        <v>13679</v>
      </c>
      <c r="E104" t="s">
        <v>20</v>
      </c>
      <c r="F104" t="s">
        <v>14488</v>
      </c>
      <c r="G104" t="s">
        <v>14488</v>
      </c>
      <c r="H104" t="s">
        <v>19</v>
      </c>
      <c r="I104" t="s">
        <v>19</v>
      </c>
      <c r="J104" s="1">
        <v>0.54166666666666663</v>
      </c>
      <c r="K104" s="1">
        <v>0.5</v>
      </c>
      <c r="L104">
        <v>60</v>
      </c>
      <c r="M104">
        <v>120</v>
      </c>
      <c r="N104" t="str">
        <f>"0000000000000000000000000001111110011111100000000000"</f>
        <v>0000000000000000000000000001111110011111100000000000</v>
      </c>
      <c r="O104" t="str">
        <f>"0000000000000000000000000001111110011111100000000000"</f>
        <v>0000000000000000000000000001111110011111100000000000</v>
      </c>
    </row>
    <row r="105" spans="1:15" x14ac:dyDescent="0.25">
      <c r="A105" s="3">
        <v>7</v>
      </c>
      <c r="B105" t="s">
        <v>10981</v>
      </c>
      <c r="C105" t="s">
        <v>9372</v>
      </c>
      <c r="D105" t="s">
        <v>11008</v>
      </c>
      <c r="E105" t="s">
        <v>20</v>
      </c>
      <c r="F105" t="s">
        <v>14518</v>
      </c>
      <c r="G105" t="s">
        <v>14488</v>
      </c>
      <c r="H105" t="s">
        <v>19</v>
      </c>
      <c r="I105" t="s">
        <v>19</v>
      </c>
      <c r="J105" s="1">
        <v>0.66666666666666663</v>
      </c>
      <c r="K105" s="1">
        <v>0.375</v>
      </c>
      <c r="L105">
        <v>120</v>
      </c>
      <c r="M105">
        <v>480</v>
      </c>
      <c r="N105" t="str">
        <f>"0000000010100000000000000000000000000000000000000000"</f>
        <v>0000000010100000000000000000000000000000000000000000</v>
      </c>
      <c r="O105" t="str">
        <f>"0000000010000000000000000000000000000000000000000000"</f>
        <v>0000000010000000000000000000000000000000000000000000</v>
      </c>
    </row>
    <row r="106" spans="1:15" x14ac:dyDescent="0.25">
      <c r="A106" s="3">
        <v>7</v>
      </c>
      <c r="B106" t="s">
        <v>10981</v>
      </c>
      <c r="C106" t="s">
        <v>20</v>
      </c>
      <c r="D106" t="s">
        <v>11008</v>
      </c>
      <c r="E106" t="s">
        <v>20</v>
      </c>
      <c r="F106" t="s">
        <v>14488</v>
      </c>
      <c r="G106" t="s">
        <v>14488</v>
      </c>
      <c r="H106" t="s">
        <v>19</v>
      </c>
      <c r="I106" t="s">
        <v>19</v>
      </c>
      <c r="J106" s="1">
        <v>0.45833333333333331</v>
      </c>
      <c r="K106" s="1">
        <v>0.375</v>
      </c>
      <c r="L106">
        <v>60</v>
      </c>
      <c r="M106">
        <v>480</v>
      </c>
      <c r="N106" t="str">
        <f>"0000000111110100011111000000000000000000000000000000"</f>
        <v>0000000111110100011111000000000000000000000000000000</v>
      </c>
      <c r="O106" t="str">
        <f>"0000000010000000000000000000000000000000000000000000"</f>
        <v>0000000010000000000000000000000000000000000000000000</v>
      </c>
    </row>
    <row r="107" spans="1:15" x14ac:dyDescent="0.25">
      <c r="A107" s="3">
        <v>7</v>
      </c>
      <c r="B107" t="s">
        <v>10997</v>
      </c>
      <c r="C107" t="s">
        <v>20</v>
      </c>
      <c r="D107" t="s">
        <v>11008</v>
      </c>
      <c r="E107" t="s">
        <v>20</v>
      </c>
      <c r="F107" t="s">
        <v>14488</v>
      </c>
      <c r="G107" t="s">
        <v>14488</v>
      </c>
      <c r="H107" t="s">
        <v>19</v>
      </c>
      <c r="I107" t="s">
        <v>19</v>
      </c>
      <c r="J107" s="1">
        <v>0.54166666666666663</v>
      </c>
      <c r="K107" s="1">
        <v>0.375</v>
      </c>
      <c r="L107">
        <v>60</v>
      </c>
      <c r="M107">
        <v>480</v>
      </c>
      <c r="N107" t="str">
        <f>"0000000111110100011111000000000000000000000000000000"</f>
        <v>0000000111110100011111000000000000000000000000000000</v>
      </c>
      <c r="O107" t="str">
        <f>"0000000010000000000000000000000000000000000000000000"</f>
        <v>0000000010000000000000000000000000000000000000000000</v>
      </c>
    </row>
    <row r="108" spans="1:15" x14ac:dyDescent="0.25">
      <c r="A108" s="3">
        <v>7</v>
      </c>
      <c r="B108" t="s">
        <v>10997</v>
      </c>
      <c r="C108" t="s">
        <v>20</v>
      </c>
      <c r="D108" t="s">
        <v>11008</v>
      </c>
      <c r="E108" t="s">
        <v>20</v>
      </c>
      <c r="F108" t="s">
        <v>14485</v>
      </c>
      <c r="G108" t="s">
        <v>14485</v>
      </c>
      <c r="H108" t="s">
        <v>29</v>
      </c>
      <c r="I108" t="s">
        <v>29</v>
      </c>
      <c r="J108" s="1">
        <v>0.5</v>
      </c>
      <c r="K108" s="1">
        <v>0.375</v>
      </c>
      <c r="L108">
        <v>60</v>
      </c>
      <c r="M108">
        <v>480</v>
      </c>
      <c r="N108" t="str">
        <f>"0000000111110100011111000000000000000000000000000000"</f>
        <v>0000000111110100011111000000000000000000000000000000</v>
      </c>
      <c r="O108" t="str">
        <f>"0000000010000000000000000000000000000000000000000000"</f>
        <v>0000000010000000000000000000000000000000000000000000</v>
      </c>
    </row>
    <row r="109" spans="1:15" x14ac:dyDescent="0.25">
      <c r="A109" s="3">
        <v>6</v>
      </c>
      <c r="B109" t="s">
        <v>10514</v>
      </c>
      <c r="C109" t="s">
        <v>20</v>
      </c>
      <c r="D109" t="s">
        <v>13177</v>
      </c>
      <c r="E109" t="s">
        <v>20</v>
      </c>
      <c r="F109" t="s">
        <v>14493</v>
      </c>
      <c r="G109" t="s">
        <v>14488</v>
      </c>
      <c r="H109" t="s">
        <v>33</v>
      </c>
      <c r="I109" t="s">
        <v>33</v>
      </c>
      <c r="J109" s="1">
        <v>0.54166666666666663</v>
      </c>
      <c r="K109" s="1">
        <v>0.5</v>
      </c>
      <c r="L109">
        <v>60</v>
      </c>
      <c r="M109">
        <v>120</v>
      </c>
      <c r="N109" t="str">
        <f>"0000000111111100011111000000000000000000000000000000"</f>
        <v>0000000111111100011111000000000000000000000000000000</v>
      </c>
      <c r="O109" t="str">
        <f>"0000000111111100011111000000000000000000000000000000"</f>
        <v>0000000111111100011111000000000000000000000000000000</v>
      </c>
    </row>
    <row r="110" spans="1:15" x14ac:dyDescent="0.25">
      <c r="A110" s="3">
        <v>6</v>
      </c>
      <c r="B110" t="s">
        <v>10239</v>
      </c>
      <c r="C110" t="s">
        <v>20</v>
      </c>
      <c r="D110" t="s">
        <v>12586</v>
      </c>
      <c r="E110" t="s">
        <v>20</v>
      </c>
      <c r="F110" t="s">
        <v>14485</v>
      </c>
      <c r="G110" t="s">
        <v>14488</v>
      </c>
      <c r="H110" t="s">
        <v>19</v>
      </c>
      <c r="I110" t="s">
        <v>19</v>
      </c>
      <c r="J110" s="1">
        <v>0.54166666666666663</v>
      </c>
      <c r="K110" s="1">
        <v>0.54166666666666663</v>
      </c>
      <c r="L110">
        <v>60</v>
      </c>
      <c r="M110">
        <v>60</v>
      </c>
      <c r="N110" t="str">
        <f>"0000000111110100011111000000000000000000000000000000"</f>
        <v>0000000111110100011111000000000000000000000000000000</v>
      </c>
      <c r="O110" t="str">
        <f>"0000000111110100011111000000000000000000000000000000"</f>
        <v>0000000111110100011111000000000000000000000000000000</v>
      </c>
    </row>
    <row r="111" spans="1:15" x14ac:dyDescent="0.25">
      <c r="A111" s="3">
        <v>6</v>
      </c>
      <c r="B111" t="s">
        <v>10519</v>
      </c>
      <c r="C111" t="s">
        <v>20</v>
      </c>
      <c r="D111" t="s">
        <v>12694</v>
      </c>
      <c r="E111" t="s">
        <v>20</v>
      </c>
      <c r="F111" t="s">
        <v>14493</v>
      </c>
      <c r="G111" t="s">
        <v>14485</v>
      </c>
      <c r="H111" t="s">
        <v>42</v>
      </c>
      <c r="I111" t="s">
        <v>42</v>
      </c>
      <c r="J111" s="1">
        <v>0.45833333333333331</v>
      </c>
      <c r="K111" s="1">
        <v>0.45833333333333331</v>
      </c>
      <c r="L111">
        <v>60</v>
      </c>
      <c r="M111">
        <v>60</v>
      </c>
      <c r="N111" t="str">
        <f>"0000000000000000000000000000111110011111100000000000"</f>
        <v>0000000000000000000000000000111110011111100000000000</v>
      </c>
      <c r="O111" t="str">
        <f>"0000000111111100011111000001111110011111100000000000"</f>
        <v>0000000111111100011111000001111110011111100000000000</v>
      </c>
    </row>
    <row r="112" spans="1:15" x14ac:dyDescent="0.25">
      <c r="A112" s="3">
        <v>6</v>
      </c>
      <c r="B112" t="s">
        <v>10811</v>
      </c>
      <c r="C112" t="s">
        <v>20</v>
      </c>
      <c r="D112" t="s">
        <v>13538</v>
      </c>
      <c r="E112" t="s">
        <v>20</v>
      </c>
      <c r="F112" t="s">
        <v>14488</v>
      </c>
      <c r="G112" t="s">
        <v>14519</v>
      </c>
      <c r="H112" t="s">
        <v>37</v>
      </c>
      <c r="I112" t="s">
        <v>37</v>
      </c>
      <c r="J112" s="1">
        <v>0.54166666666666663</v>
      </c>
      <c r="K112" s="1">
        <v>0.54166666666666663</v>
      </c>
      <c r="L112">
        <v>60</v>
      </c>
      <c r="M112">
        <v>60</v>
      </c>
      <c r="N112" t="str">
        <f>"0000000000000000000000000001111110011111100000000000"</f>
        <v>0000000000000000000000000001111110011111100000000000</v>
      </c>
      <c r="O112" t="str">
        <f>"0000000000000000000000000000000000011111100000000000"</f>
        <v>0000000000000000000000000000000000011111100000000000</v>
      </c>
    </row>
    <row r="113" spans="1:15" x14ac:dyDescent="0.25">
      <c r="A113" s="3">
        <v>6</v>
      </c>
      <c r="B113" t="s">
        <v>13784</v>
      </c>
      <c r="C113" t="s">
        <v>20</v>
      </c>
      <c r="D113" t="s">
        <v>13806</v>
      </c>
      <c r="E113" t="s">
        <v>20</v>
      </c>
      <c r="F113" t="s">
        <v>14488</v>
      </c>
      <c r="G113" t="s">
        <v>14488</v>
      </c>
      <c r="H113" t="s">
        <v>19</v>
      </c>
      <c r="I113" t="s">
        <v>19</v>
      </c>
      <c r="J113" s="1">
        <v>0.54166666666666663</v>
      </c>
      <c r="K113" s="1">
        <v>0.54166666666666663</v>
      </c>
      <c r="L113">
        <v>60</v>
      </c>
      <c r="M113">
        <v>60</v>
      </c>
      <c r="N113" t="str">
        <f>"0000000111110100011111000000000000000000000000000000"</f>
        <v>0000000111110100011111000000000000000000000000000000</v>
      </c>
      <c r="O113" t="str">
        <f>"0000000111110100011111000000000000000000000000000000"</f>
        <v>0000000111110100011111000000000000000000000000000000</v>
      </c>
    </row>
    <row r="114" spans="1:15" x14ac:dyDescent="0.25">
      <c r="A114" s="3">
        <v>6</v>
      </c>
      <c r="B114" t="s">
        <v>10265</v>
      </c>
      <c r="C114" t="s">
        <v>20</v>
      </c>
      <c r="D114" t="s">
        <v>12964</v>
      </c>
      <c r="E114" t="s">
        <v>20</v>
      </c>
      <c r="F114" t="s">
        <v>14488</v>
      </c>
      <c r="G114" t="s">
        <v>14488</v>
      </c>
      <c r="H114" t="s">
        <v>19</v>
      </c>
      <c r="I114" t="s">
        <v>19</v>
      </c>
      <c r="J114" s="1">
        <v>0.54166666666666663</v>
      </c>
      <c r="K114" s="1">
        <v>0.54166666666666663</v>
      </c>
      <c r="L114">
        <v>60</v>
      </c>
      <c r="M114">
        <v>60</v>
      </c>
      <c r="N114" t="str">
        <f>"0000000000000000000000000001111110011111100000000000"</f>
        <v>0000000000000000000000000001111110011111100000000000</v>
      </c>
      <c r="O114" t="str">
        <f>"0000000000000000000000000001111110011111100000000000"</f>
        <v>0000000000000000000000000001111110011111100000000000</v>
      </c>
    </row>
    <row r="115" spans="1:15" x14ac:dyDescent="0.25">
      <c r="A115" s="3">
        <v>6</v>
      </c>
      <c r="B115" t="s">
        <v>12766</v>
      </c>
      <c r="C115" t="s">
        <v>20</v>
      </c>
      <c r="D115" t="s">
        <v>12769</v>
      </c>
      <c r="E115" t="s">
        <v>20</v>
      </c>
      <c r="F115" t="s">
        <v>14488</v>
      </c>
      <c r="G115" t="s">
        <v>14485</v>
      </c>
      <c r="H115" t="s">
        <v>37</v>
      </c>
      <c r="I115" t="s">
        <v>37</v>
      </c>
      <c r="J115" s="1">
        <v>0.375</v>
      </c>
      <c r="K115" s="1">
        <v>0.375</v>
      </c>
      <c r="L115">
        <v>120</v>
      </c>
      <c r="M115">
        <v>60</v>
      </c>
      <c r="N115" t="str">
        <f>"0000000111101100011111000000000000000000000000000000"</f>
        <v>0000000111101100011111000000000000000000000000000000</v>
      </c>
      <c r="O115" t="str">
        <f>"0000000111101100011111000000000000000000000000000000"</f>
        <v>0000000111101100011111000000000000000000000000000000</v>
      </c>
    </row>
    <row r="116" spans="1:15" x14ac:dyDescent="0.25">
      <c r="A116" s="3">
        <v>6</v>
      </c>
      <c r="B116" t="s">
        <v>12725</v>
      </c>
      <c r="C116" t="s">
        <v>20</v>
      </c>
      <c r="D116" t="s">
        <v>12753</v>
      </c>
      <c r="E116" t="s">
        <v>20</v>
      </c>
      <c r="F116" t="s">
        <v>14506</v>
      </c>
      <c r="G116" t="s">
        <v>14488</v>
      </c>
      <c r="H116" t="s">
        <v>42</v>
      </c>
      <c r="I116" t="s">
        <v>42</v>
      </c>
      <c r="J116" s="1">
        <v>0.375</v>
      </c>
      <c r="K116" s="1">
        <v>0.375</v>
      </c>
      <c r="L116">
        <v>60</v>
      </c>
      <c r="M116">
        <v>120</v>
      </c>
      <c r="N116" t="str">
        <f>"0000000111111100011111000000000000000000000000000000"</f>
        <v>0000000111111100011111000000000000000000000000000000</v>
      </c>
      <c r="O116" t="str">
        <f>"0000000111111100011111000000000000000000000000000000"</f>
        <v>0000000111111100011111000000000000000000000000000000</v>
      </c>
    </row>
    <row r="117" spans="1:15" x14ac:dyDescent="0.25">
      <c r="A117" s="3">
        <v>6</v>
      </c>
      <c r="B117" t="s">
        <v>9369</v>
      </c>
      <c r="C117" t="s">
        <v>20</v>
      </c>
      <c r="D117" t="s">
        <v>10239</v>
      </c>
      <c r="E117" t="s">
        <v>20</v>
      </c>
      <c r="F117" t="s">
        <v>14488</v>
      </c>
      <c r="G117" t="s">
        <v>14485</v>
      </c>
      <c r="H117" t="s">
        <v>19</v>
      </c>
      <c r="I117" t="s">
        <v>19</v>
      </c>
      <c r="J117" s="1">
        <v>0.54166666666666663</v>
      </c>
      <c r="K117" s="1">
        <v>0.54166666666666663</v>
      </c>
      <c r="L117">
        <v>60</v>
      </c>
      <c r="M117">
        <v>60</v>
      </c>
      <c r="N117" t="str">
        <f>"0000000111110100011111000000000000000000000000000000"</f>
        <v>0000000111110100011111000000000000000000000000000000</v>
      </c>
      <c r="O117" t="str">
        <f>"0000000111110100011111000000000000000000000000000000"</f>
        <v>0000000111110100011111000000000000000000000000000000</v>
      </c>
    </row>
    <row r="118" spans="1:15" x14ac:dyDescent="0.25">
      <c r="A118" s="3">
        <v>6</v>
      </c>
      <c r="B118" t="s">
        <v>10889</v>
      </c>
      <c r="C118" t="s">
        <v>20</v>
      </c>
      <c r="D118" t="s">
        <v>10921</v>
      </c>
      <c r="E118" t="s">
        <v>395</v>
      </c>
      <c r="F118" t="s">
        <v>14493</v>
      </c>
      <c r="G118" t="s">
        <v>14520</v>
      </c>
      <c r="H118" t="s">
        <v>37</v>
      </c>
      <c r="I118" t="s">
        <v>37</v>
      </c>
      <c r="J118" s="1">
        <v>0.41666666666666669</v>
      </c>
      <c r="K118" s="1">
        <v>0.375</v>
      </c>
      <c r="L118">
        <v>60</v>
      </c>
      <c r="M118">
        <v>120</v>
      </c>
      <c r="N118" t="str">
        <f>"0000000111101100011111000000000000000000000000000000"</f>
        <v>0000000111101100011111000000000000000000000000000000</v>
      </c>
      <c r="O118" t="str">
        <f>"0000000000000000000001000000000000000000000000000000"</f>
        <v>0000000000000000000001000000000000000000000000000000</v>
      </c>
    </row>
    <row r="119" spans="1:15" x14ac:dyDescent="0.25">
      <c r="A119" s="3">
        <v>6</v>
      </c>
      <c r="B119" t="s">
        <v>10811</v>
      </c>
      <c r="C119" t="s">
        <v>20</v>
      </c>
      <c r="D119" t="s">
        <v>12936</v>
      </c>
      <c r="E119" t="s">
        <v>20</v>
      </c>
      <c r="F119" t="s">
        <v>14485</v>
      </c>
      <c r="G119" t="s">
        <v>14488</v>
      </c>
      <c r="H119" t="s">
        <v>19</v>
      </c>
      <c r="I119" t="s">
        <v>19</v>
      </c>
      <c r="J119" s="1">
        <v>0.625</v>
      </c>
      <c r="K119" s="1">
        <v>0.625</v>
      </c>
      <c r="L119">
        <v>60</v>
      </c>
      <c r="M119">
        <v>60</v>
      </c>
      <c r="N119" t="str">
        <f>"0000000000000000000000000001111110011111100000000000"</f>
        <v>0000000000000000000000000001111110011111100000000000</v>
      </c>
      <c r="O119" t="str">
        <f>"0000000000000000000000000001111110011111100000000000"</f>
        <v>0000000000000000000000000001111110011111100000000000</v>
      </c>
    </row>
    <row r="120" spans="1:15" x14ac:dyDescent="0.25">
      <c r="A120" s="3">
        <v>6</v>
      </c>
      <c r="B120" t="s">
        <v>9419</v>
      </c>
      <c r="C120" t="s">
        <v>20</v>
      </c>
      <c r="D120" t="s">
        <v>9557</v>
      </c>
      <c r="E120" t="s">
        <v>20</v>
      </c>
      <c r="F120" t="s">
        <v>14485</v>
      </c>
      <c r="G120" t="s">
        <v>14485</v>
      </c>
      <c r="H120" t="s">
        <v>42</v>
      </c>
      <c r="I120" t="s">
        <v>42</v>
      </c>
      <c r="J120" s="1">
        <v>0.54166666666666663</v>
      </c>
      <c r="K120" s="1">
        <v>0.54166666666666663</v>
      </c>
      <c r="L120">
        <v>60</v>
      </c>
      <c r="M120">
        <v>60</v>
      </c>
      <c r="N120" t="str">
        <f>"0000000111111100011111000000000000000000000000000000"</f>
        <v>0000000111111100011111000000000000000000000000000000</v>
      </c>
      <c r="O120" t="str">
        <f>"0000000111111100011111000000000000000000000000000000"</f>
        <v>0000000111111100011111000000000000000000000000000000</v>
      </c>
    </row>
    <row r="121" spans="1:15" x14ac:dyDescent="0.25">
      <c r="A121" s="3">
        <v>6</v>
      </c>
      <c r="B121" t="s">
        <v>13444</v>
      </c>
      <c r="C121" t="s">
        <v>20</v>
      </c>
      <c r="D121" t="s">
        <v>13784</v>
      </c>
      <c r="E121" t="s">
        <v>20</v>
      </c>
      <c r="F121" t="s">
        <v>14485</v>
      </c>
      <c r="G121" t="s">
        <v>14493</v>
      </c>
      <c r="H121" t="s">
        <v>42</v>
      </c>
      <c r="I121" t="s">
        <v>42</v>
      </c>
      <c r="J121" s="1">
        <v>0.625</v>
      </c>
      <c r="K121" s="1">
        <v>0.625</v>
      </c>
      <c r="L121">
        <v>120</v>
      </c>
      <c r="M121">
        <v>60</v>
      </c>
      <c r="N121" t="str">
        <f>"0000000111111100011111000000000000000000000000000000"</f>
        <v>0000000111111100011111000000000000000000000000000000</v>
      </c>
      <c r="O121" t="str">
        <f>"0000000111111100011111000000000000000000000000000000"</f>
        <v>0000000111111100011111000000000000000000000000000000</v>
      </c>
    </row>
    <row r="122" spans="1:15" x14ac:dyDescent="0.25">
      <c r="A122" s="3">
        <v>6</v>
      </c>
      <c r="B122" t="s">
        <v>11984</v>
      </c>
      <c r="C122" t="s">
        <v>20</v>
      </c>
      <c r="D122" t="s">
        <v>12944</v>
      </c>
      <c r="E122" t="s">
        <v>20</v>
      </c>
      <c r="F122" t="s">
        <v>14493</v>
      </c>
      <c r="G122" t="s">
        <v>14485</v>
      </c>
      <c r="H122" t="s">
        <v>33</v>
      </c>
      <c r="I122" t="s">
        <v>33</v>
      </c>
      <c r="J122" s="1">
        <v>0.5</v>
      </c>
      <c r="K122" s="1">
        <v>0.5</v>
      </c>
      <c r="L122">
        <v>60</v>
      </c>
      <c r="M122">
        <v>60</v>
      </c>
      <c r="N122" t="str">
        <f>"0000000000000000000000000001111110011111100000000000"</f>
        <v>0000000000000000000000000001111110011111100000000000</v>
      </c>
      <c r="O122" t="str">
        <f>"0000000000000000000000000001111110011111100000000000"</f>
        <v>0000000000000000000000000001111110011111100000000000</v>
      </c>
    </row>
    <row r="123" spans="1:15" x14ac:dyDescent="0.25">
      <c r="A123" s="3">
        <v>6</v>
      </c>
      <c r="B123" t="s">
        <v>10732</v>
      </c>
      <c r="C123" t="s">
        <v>20</v>
      </c>
      <c r="D123" t="s">
        <v>10732</v>
      </c>
      <c r="E123" t="s">
        <v>39</v>
      </c>
      <c r="F123" t="s">
        <v>14521</v>
      </c>
      <c r="G123" t="s">
        <v>14522</v>
      </c>
      <c r="H123" t="s">
        <v>42</v>
      </c>
      <c r="I123" t="s">
        <v>42</v>
      </c>
      <c r="J123" s="1">
        <v>0.54166666666666663</v>
      </c>
      <c r="K123" s="1">
        <v>0.5625</v>
      </c>
      <c r="L123">
        <v>60</v>
      </c>
      <c r="M123">
        <v>30</v>
      </c>
      <c r="N123" t="str">
        <f>"0000000111111100011111000000000000000000000000000000"</f>
        <v>0000000111111100011111000000000000000000000000000000</v>
      </c>
      <c r="O123" t="str">
        <f>"0000000000100000010010000000000000000000000000000000"</f>
        <v>0000000000100000010010000000000000000000000000000000</v>
      </c>
    </row>
    <row r="124" spans="1:15" x14ac:dyDescent="0.25">
      <c r="A124" s="3">
        <v>6</v>
      </c>
      <c r="B124" t="s">
        <v>11567</v>
      </c>
      <c r="C124" t="s">
        <v>45</v>
      </c>
      <c r="D124" t="s">
        <v>11623</v>
      </c>
      <c r="E124" t="s">
        <v>20</v>
      </c>
      <c r="F124" t="s">
        <v>14489</v>
      </c>
      <c r="G124" t="s">
        <v>14488</v>
      </c>
      <c r="H124" t="s">
        <v>33</v>
      </c>
      <c r="I124" t="s">
        <v>33</v>
      </c>
      <c r="J124" s="1">
        <v>0.66666666666666663</v>
      </c>
      <c r="K124" s="1">
        <v>0.66666666666666663</v>
      </c>
      <c r="L124">
        <v>60</v>
      </c>
      <c r="M124">
        <v>60</v>
      </c>
      <c r="N124" t="str">
        <f>"0000000111110100011111000000000000000000000000000000"</f>
        <v>0000000111110100011111000000000000000000000000000000</v>
      </c>
      <c r="O124" t="str">
        <f>"0000000111111100011111000000000000000000000000000000"</f>
        <v>0000000111111100011111000000000000000000000000000000</v>
      </c>
    </row>
    <row r="125" spans="1:15" x14ac:dyDescent="0.25">
      <c r="A125" s="3">
        <v>6</v>
      </c>
      <c r="B125" t="s">
        <v>9481</v>
      </c>
      <c r="C125" t="s">
        <v>39</v>
      </c>
      <c r="D125" t="s">
        <v>9910</v>
      </c>
      <c r="E125" t="s">
        <v>39</v>
      </c>
      <c r="F125" t="s">
        <v>14507</v>
      </c>
      <c r="G125" t="s">
        <v>14507</v>
      </c>
      <c r="H125" t="s">
        <v>19</v>
      </c>
      <c r="I125" t="s">
        <v>19</v>
      </c>
      <c r="J125" s="1">
        <v>0.75</v>
      </c>
      <c r="K125" s="1">
        <v>0.79166666666666663</v>
      </c>
      <c r="L125">
        <v>90</v>
      </c>
      <c r="M125">
        <v>60</v>
      </c>
      <c r="N125" t="str">
        <f>"0000000000000100000000000000000000000000000000000000"</f>
        <v>0000000000000100000000000000000000000000000000000000</v>
      </c>
      <c r="O125" t="str">
        <f>"0000000000000100000000000000000000000000000000000000"</f>
        <v>0000000000000100000000000000000000000000000000000000</v>
      </c>
    </row>
    <row r="126" spans="1:15" x14ac:dyDescent="0.25">
      <c r="A126" s="3">
        <v>6</v>
      </c>
      <c r="B126" t="s">
        <v>9584</v>
      </c>
      <c r="C126" t="s">
        <v>20</v>
      </c>
      <c r="D126" t="s">
        <v>9643</v>
      </c>
      <c r="E126" t="s">
        <v>395</v>
      </c>
      <c r="F126" t="s">
        <v>14493</v>
      </c>
      <c r="G126" t="s">
        <v>14497</v>
      </c>
      <c r="H126" t="s">
        <v>37</v>
      </c>
      <c r="I126" t="s">
        <v>37</v>
      </c>
      <c r="J126" s="1">
        <v>0.375</v>
      </c>
      <c r="K126" s="1">
        <v>0.375</v>
      </c>
      <c r="L126">
        <v>60</v>
      </c>
      <c r="M126">
        <v>120</v>
      </c>
      <c r="N126" t="str">
        <f>"0000000111101100011111000000000000000000000000000000"</f>
        <v>0000000111101100011111000000000000000000000000000000</v>
      </c>
      <c r="O126" t="str">
        <f>"0000000111101100011111000000000000000000000000000000"</f>
        <v>0000000111101100011111000000000000000000000000000000</v>
      </c>
    </row>
    <row r="127" spans="1:15" x14ac:dyDescent="0.25">
      <c r="A127" s="3">
        <v>6</v>
      </c>
      <c r="B127" t="s">
        <v>10774</v>
      </c>
      <c r="C127" t="s">
        <v>45</v>
      </c>
      <c r="D127" t="s">
        <v>11238</v>
      </c>
      <c r="E127" t="s">
        <v>20</v>
      </c>
      <c r="F127" t="s">
        <v>14523</v>
      </c>
      <c r="G127" t="s">
        <v>14487</v>
      </c>
      <c r="H127" t="s">
        <v>42</v>
      </c>
      <c r="I127" t="s">
        <v>42</v>
      </c>
      <c r="J127" s="1">
        <v>0.625</v>
      </c>
      <c r="K127" s="1">
        <v>0.625</v>
      </c>
      <c r="L127">
        <v>60</v>
      </c>
      <c r="M127">
        <v>120</v>
      </c>
      <c r="N127" t="str">
        <f>"0000000111111100011111000000000000000000000000000000"</f>
        <v>0000000111111100011111000000000000000000000000000000</v>
      </c>
      <c r="O127" t="str">
        <f>"0000000100000000000000000000000000000000000000000000"</f>
        <v>0000000100000000000000000000000000000000000000000000</v>
      </c>
    </row>
    <row r="128" spans="1:15" x14ac:dyDescent="0.25">
      <c r="A128" s="3">
        <v>6</v>
      </c>
      <c r="B128" t="s">
        <v>9591</v>
      </c>
      <c r="C128" t="s">
        <v>20</v>
      </c>
      <c r="D128" t="s">
        <v>14439</v>
      </c>
      <c r="E128" t="s">
        <v>20</v>
      </c>
      <c r="F128" t="s">
        <v>14485</v>
      </c>
      <c r="G128" t="s">
        <v>14485</v>
      </c>
      <c r="H128" t="s">
        <v>33</v>
      </c>
      <c r="I128" t="s">
        <v>33</v>
      </c>
      <c r="J128" s="1">
        <v>0.41666666666666669</v>
      </c>
      <c r="K128" s="1">
        <v>0.41666666666666669</v>
      </c>
      <c r="L128">
        <v>60</v>
      </c>
      <c r="M128">
        <v>120</v>
      </c>
      <c r="N128" t="str">
        <f>"0000000000000000000000000001111110011111100000000000"</f>
        <v>0000000000000000000000000001111110011111100000000000</v>
      </c>
      <c r="O128" t="str">
        <f>"0000000000000000000000000001111110011111100000000000"</f>
        <v>0000000000000000000000000001111110011111100000000000</v>
      </c>
    </row>
    <row r="129" spans="1:15" x14ac:dyDescent="0.25">
      <c r="A129" s="3">
        <v>6</v>
      </c>
      <c r="B129" t="s">
        <v>10811</v>
      </c>
      <c r="C129" t="s">
        <v>20</v>
      </c>
      <c r="D129" t="s">
        <v>14030</v>
      </c>
      <c r="E129" t="s">
        <v>20</v>
      </c>
      <c r="F129" t="s">
        <v>14488</v>
      </c>
      <c r="G129" t="s">
        <v>14493</v>
      </c>
      <c r="H129" t="s">
        <v>37</v>
      </c>
      <c r="I129" t="s">
        <v>37</v>
      </c>
      <c r="J129" s="1">
        <v>0.54166666666666663</v>
      </c>
      <c r="K129" s="1">
        <v>0.54166666666666663</v>
      </c>
      <c r="L129">
        <v>60</v>
      </c>
      <c r="M129">
        <v>60</v>
      </c>
      <c r="N129" t="str">
        <f>"0000000000000000000000000001111110011111100000000000"</f>
        <v>0000000000000000000000000001111110011111100000000000</v>
      </c>
      <c r="O129" t="str">
        <f>"0000000000000000000000000001111110011111100000000000"</f>
        <v>0000000000000000000000000001111110011111100000000000</v>
      </c>
    </row>
    <row r="130" spans="1:15" x14ac:dyDescent="0.25">
      <c r="A130" s="3">
        <v>6</v>
      </c>
      <c r="B130" t="s">
        <v>10265</v>
      </c>
      <c r="C130" t="s">
        <v>20</v>
      </c>
      <c r="D130" t="s">
        <v>13261</v>
      </c>
      <c r="E130" t="s">
        <v>20</v>
      </c>
      <c r="F130" t="s">
        <v>14488</v>
      </c>
      <c r="G130" t="s">
        <v>14488</v>
      </c>
      <c r="H130" t="s">
        <v>19</v>
      </c>
      <c r="I130" t="s">
        <v>19</v>
      </c>
      <c r="J130" s="1">
        <v>0.54166666666666663</v>
      </c>
      <c r="K130" s="1">
        <v>0.54166666666666663</v>
      </c>
      <c r="L130">
        <v>60</v>
      </c>
      <c r="M130">
        <v>120</v>
      </c>
      <c r="N130" t="str">
        <f>"0000000000000000000000000001111110011111100000000000"</f>
        <v>0000000000000000000000000001111110011111100000000000</v>
      </c>
      <c r="O130" t="str">
        <f>"0000000000000000000000000001111110011111100000000000"</f>
        <v>0000000000000000000000000001111110011111100000000000</v>
      </c>
    </row>
    <row r="131" spans="1:15" x14ac:dyDescent="0.25">
      <c r="A131" s="3">
        <v>6</v>
      </c>
      <c r="B131" t="s">
        <v>11451</v>
      </c>
      <c r="C131" t="s">
        <v>20</v>
      </c>
      <c r="D131" t="s">
        <v>13431</v>
      </c>
      <c r="E131" t="s">
        <v>20</v>
      </c>
      <c r="F131" t="s">
        <v>14488</v>
      </c>
      <c r="G131" t="s">
        <v>14488</v>
      </c>
      <c r="H131" t="s">
        <v>19</v>
      </c>
      <c r="I131" t="s">
        <v>19</v>
      </c>
      <c r="J131" s="1">
        <v>0.66666666666666663</v>
      </c>
      <c r="K131" s="1">
        <v>0.66666666666666663</v>
      </c>
      <c r="L131">
        <v>120</v>
      </c>
      <c r="M131">
        <v>60</v>
      </c>
      <c r="N131" t="str">
        <f>"0000000111110100011111000000000000000000000000000000"</f>
        <v>0000000111110100011111000000000000000000000000000000</v>
      </c>
      <c r="O131" t="str">
        <f>"0000000111110100010111000000000000000000000000000000"</f>
        <v>0000000111110100010111000000000000000000000000000000</v>
      </c>
    </row>
    <row r="132" spans="1:15" x14ac:dyDescent="0.25">
      <c r="A132" s="3">
        <v>6</v>
      </c>
      <c r="B132" t="s">
        <v>11451</v>
      </c>
      <c r="C132" t="s">
        <v>20</v>
      </c>
      <c r="D132" t="s">
        <v>13431</v>
      </c>
      <c r="E132" t="s">
        <v>39</v>
      </c>
      <c r="F132" t="s">
        <v>14488</v>
      </c>
      <c r="G132" t="s">
        <v>14507</v>
      </c>
      <c r="H132" t="s">
        <v>19</v>
      </c>
      <c r="I132" t="s">
        <v>19</v>
      </c>
      <c r="J132" s="1">
        <v>0.66666666666666663</v>
      </c>
      <c r="K132" s="1">
        <v>0.66666666666666663</v>
      </c>
      <c r="L132">
        <v>120</v>
      </c>
      <c r="M132">
        <v>60</v>
      </c>
      <c r="N132" t="str">
        <f>"0000000111110100011111000000000000000000000000000000"</f>
        <v>0000000111110100011111000000000000000000000000000000</v>
      </c>
      <c r="O132" t="str">
        <f>"0000000000000000001000000000000000000000000000000000"</f>
        <v>0000000000000000001000000000000000000000000000000000</v>
      </c>
    </row>
    <row r="133" spans="1:15" x14ac:dyDescent="0.25">
      <c r="A133" s="3">
        <v>6</v>
      </c>
      <c r="B133" t="s">
        <v>10050</v>
      </c>
      <c r="C133" t="s">
        <v>20</v>
      </c>
      <c r="D133" t="s">
        <v>13827</v>
      </c>
      <c r="E133" t="s">
        <v>20</v>
      </c>
      <c r="F133" t="s">
        <v>14488</v>
      </c>
      <c r="G133" t="s">
        <v>14485</v>
      </c>
      <c r="H133" t="s">
        <v>29</v>
      </c>
      <c r="I133" t="s">
        <v>29</v>
      </c>
      <c r="J133" s="1">
        <v>0.45833333333333331</v>
      </c>
      <c r="K133" s="1">
        <v>0.45833333333333331</v>
      </c>
      <c r="L133">
        <v>60</v>
      </c>
      <c r="M133">
        <v>60</v>
      </c>
      <c r="N133" t="str">
        <f>"0000000111110100011111000000000000000000000000000000"</f>
        <v>0000000111110100011111000000000000000000000000000000</v>
      </c>
      <c r="O133" t="str">
        <f>"0000000111110100011111000000000000000000000000000000"</f>
        <v>0000000111110100011111000000000000000000000000000000</v>
      </c>
    </row>
    <row r="134" spans="1:15" x14ac:dyDescent="0.25">
      <c r="A134" s="3">
        <v>5</v>
      </c>
      <c r="B134" t="s">
        <v>11559</v>
      </c>
      <c r="C134" t="s">
        <v>39</v>
      </c>
      <c r="D134" t="s">
        <v>11623</v>
      </c>
      <c r="E134" t="s">
        <v>20</v>
      </c>
      <c r="F134" t="s">
        <v>14511</v>
      </c>
      <c r="G134" t="s">
        <v>14487</v>
      </c>
      <c r="H134" t="s">
        <v>37</v>
      </c>
      <c r="I134" t="s">
        <v>37</v>
      </c>
      <c r="J134" s="1">
        <v>0.64583333333333337</v>
      </c>
      <c r="K134" s="1">
        <v>0.66666666666666663</v>
      </c>
      <c r="L134">
        <v>120</v>
      </c>
      <c r="M134">
        <v>60</v>
      </c>
      <c r="N134" t="str">
        <f>"0000000000000000000010000000000000000000000000000000"</f>
        <v>0000000000000000000010000000000000000000000000000000</v>
      </c>
      <c r="O134" t="str">
        <f>"0000000111101000011111000000000000000000000000000000"</f>
        <v>0000000111101000011111000000000000000000000000000000</v>
      </c>
    </row>
    <row r="135" spans="1:15" x14ac:dyDescent="0.25">
      <c r="A135" s="3">
        <v>5</v>
      </c>
      <c r="B135" t="s">
        <v>10997</v>
      </c>
      <c r="C135" t="s">
        <v>20</v>
      </c>
      <c r="D135" t="s">
        <v>11145</v>
      </c>
      <c r="E135" t="s">
        <v>45</v>
      </c>
      <c r="F135" t="s">
        <v>14487</v>
      </c>
      <c r="G135" t="s">
        <v>14489</v>
      </c>
      <c r="H135" t="s">
        <v>37</v>
      </c>
      <c r="I135" t="s">
        <v>37</v>
      </c>
      <c r="J135" s="1">
        <v>0.54166666666666663</v>
      </c>
      <c r="K135" s="1">
        <v>0.58333333333333337</v>
      </c>
      <c r="L135">
        <v>120</v>
      </c>
      <c r="M135">
        <v>60</v>
      </c>
      <c r="N135" t="str">
        <f>"0000000000000000011111000000000000000000000000000000"</f>
        <v>0000000000000000011111000000000000000000000000000000</v>
      </c>
      <c r="O135" t="str">
        <f>"0000000111101100011111000000000000000000000000000000"</f>
        <v>0000000111101100011111000000000000000000000000000000</v>
      </c>
    </row>
    <row r="136" spans="1:15" x14ac:dyDescent="0.25">
      <c r="A136" s="3">
        <v>5</v>
      </c>
      <c r="B136" t="s">
        <v>10997</v>
      </c>
      <c r="C136" t="s">
        <v>39</v>
      </c>
      <c r="D136" t="s">
        <v>11145</v>
      </c>
      <c r="E136" t="s">
        <v>39</v>
      </c>
      <c r="F136" t="s">
        <v>14507</v>
      </c>
      <c r="G136" t="s">
        <v>14507</v>
      </c>
      <c r="H136" t="s">
        <v>42</v>
      </c>
      <c r="I136" t="s">
        <v>42</v>
      </c>
      <c r="J136" s="1">
        <v>0.77083333333333337</v>
      </c>
      <c r="K136" s="1">
        <v>0.75</v>
      </c>
      <c r="L136">
        <v>120</v>
      </c>
      <c r="M136">
        <v>120</v>
      </c>
      <c r="N136" t="str">
        <f>"0000000000000000010000000000000000000000000000000000"</f>
        <v>0000000000000000010000000000000000000000000000000000</v>
      </c>
      <c r="O136" t="str">
        <f>"0000000000000000010000000000000000000000000000000000"</f>
        <v>0000000000000000010000000000000000000000000000000000</v>
      </c>
    </row>
    <row r="137" spans="1:15" x14ac:dyDescent="0.25">
      <c r="A137" s="3">
        <v>5</v>
      </c>
      <c r="B137" t="s">
        <v>10997</v>
      </c>
      <c r="C137" t="s">
        <v>45</v>
      </c>
      <c r="D137" t="s">
        <v>11145</v>
      </c>
      <c r="E137" t="s">
        <v>45</v>
      </c>
      <c r="F137" t="s">
        <v>14489</v>
      </c>
      <c r="G137" t="s">
        <v>14489</v>
      </c>
      <c r="H137" t="s">
        <v>37</v>
      </c>
      <c r="I137" t="s">
        <v>37</v>
      </c>
      <c r="J137" s="1">
        <v>0.54166666666666663</v>
      </c>
      <c r="K137" s="1">
        <v>0.58333333333333337</v>
      </c>
      <c r="L137">
        <v>120</v>
      </c>
      <c r="M137">
        <v>60</v>
      </c>
      <c r="N137" t="str">
        <f>"0000000111101100000000000000000000000000000000000000"</f>
        <v>0000000111101100000000000000000000000000000000000000</v>
      </c>
      <c r="O137" t="str">
        <f>"0000000111101100011111000000000000000000000000000000"</f>
        <v>0000000111101100011111000000000000000000000000000000</v>
      </c>
    </row>
    <row r="138" spans="1:15" x14ac:dyDescent="0.25">
      <c r="A138" s="3">
        <v>5</v>
      </c>
      <c r="B138" t="s">
        <v>14236</v>
      </c>
      <c r="C138" t="s">
        <v>180</v>
      </c>
      <c r="D138" t="s">
        <v>14406</v>
      </c>
      <c r="E138" t="s">
        <v>180</v>
      </c>
      <c r="F138" t="s">
        <v>14524</v>
      </c>
      <c r="G138" t="s">
        <v>14525</v>
      </c>
      <c r="H138" t="s">
        <v>29</v>
      </c>
      <c r="I138" t="s">
        <v>29</v>
      </c>
      <c r="J138" s="1">
        <v>0.5</v>
      </c>
      <c r="K138" s="1">
        <v>0.58333333333333337</v>
      </c>
      <c r="L138">
        <v>180</v>
      </c>
      <c r="M138">
        <v>120</v>
      </c>
      <c r="N138" t="str">
        <f>"0000011111000000000111110000000000000000000000000000"</f>
        <v>0000011111000000000111110000000000000000000000000000</v>
      </c>
      <c r="O138" t="str">
        <f>"0000000000000000000111110000000000000000000000000000"</f>
        <v>0000000000000000000111110000000000000000000000000000</v>
      </c>
    </row>
    <row r="139" spans="1:15" x14ac:dyDescent="0.25">
      <c r="A139" s="3">
        <v>5</v>
      </c>
      <c r="B139" t="s">
        <v>11551</v>
      </c>
      <c r="C139" t="s">
        <v>20</v>
      </c>
      <c r="D139" t="s">
        <v>11611</v>
      </c>
      <c r="E139" t="s">
        <v>20</v>
      </c>
      <c r="F139" t="s">
        <v>14493</v>
      </c>
      <c r="G139" t="s">
        <v>14485</v>
      </c>
      <c r="H139" t="s">
        <v>42</v>
      </c>
      <c r="I139" t="s">
        <v>42</v>
      </c>
      <c r="J139" s="1">
        <v>0.625</v>
      </c>
      <c r="K139" s="1">
        <v>0.625</v>
      </c>
      <c r="L139">
        <v>60</v>
      </c>
      <c r="M139">
        <v>120</v>
      </c>
      <c r="N139" t="str">
        <f>"0000000100000000000000000000000000000000000000000000"</f>
        <v>0000000100000000000000000000000000000000000000000000</v>
      </c>
      <c r="O139" t="str">
        <f>"0000000111111100011111000000000000000000000000000000"</f>
        <v>0000000111111100011111000000000000000000000000000000</v>
      </c>
    </row>
    <row r="140" spans="1:15" x14ac:dyDescent="0.25">
      <c r="A140" s="3">
        <v>5</v>
      </c>
      <c r="B140" t="s">
        <v>11551</v>
      </c>
      <c r="C140" t="s">
        <v>45</v>
      </c>
      <c r="D140" t="s">
        <v>11615</v>
      </c>
      <c r="E140" t="s">
        <v>20</v>
      </c>
      <c r="F140" t="s">
        <v>14489</v>
      </c>
      <c r="G140" t="s">
        <v>14485</v>
      </c>
      <c r="H140" t="s">
        <v>33</v>
      </c>
      <c r="I140" t="s">
        <v>33</v>
      </c>
      <c r="J140" s="1">
        <v>0.5</v>
      </c>
      <c r="K140" s="1">
        <v>0.58333333333333337</v>
      </c>
      <c r="L140">
        <v>180</v>
      </c>
      <c r="M140">
        <v>120</v>
      </c>
      <c r="N140" t="str">
        <f>"0000000111111100011111000000000000000000000000000000"</f>
        <v>0000000111111100011111000000000000000000000000000000</v>
      </c>
      <c r="O140" t="str">
        <f>"0000000111111100011111000000000000000000000000000000"</f>
        <v>0000000111111100011111000000000000000000000000000000</v>
      </c>
    </row>
    <row r="141" spans="1:15" x14ac:dyDescent="0.25">
      <c r="A141" s="3">
        <v>5</v>
      </c>
      <c r="B141" t="s">
        <v>12149</v>
      </c>
      <c r="C141" t="s">
        <v>20</v>
      </c>
      <c r="D141" t="s">
        <v>12157</v>
      </c>
      <c r="E141" t="s">
        <v>20</v>
      </c>
      <c r="F141" t="s">
        <v>14488</v>
      </c>
      <c r="G141" t="s">
        <v>14488</v>
      </c>
      <c r="H141" t="s">
        <v>19</v>
      </c>
      <c r="I141" t="s">
        <v>19</v>
      </c>
      <c r="J141" s="1">
        <v>0.5</v>
      </c>
      <c r="K141" s="1">
        <v>0.5</v>
      </c>
      <c r="L141">
        <v>60</v>
      </c>
      <c r="M141">
        <v>60</v>
      </c>
      <c r="N141" t="str">
        <f>"0000000000000000000000000001111110011111100000000000"</f>
        <v>0000000000000000000000000001111110011111100000000000</v>
      </c>
      <c r="O141" t="str">
        <f>"0000000000000000000000000001111110011111100000000000"</f>
        <v>0000000000000000000000000001111110011111100000000000</v>
      </c>
    </row>
    <row r="142" spans="1:15" x14ac:dyDescent="0.25">
      <c r="A142" s="3">
        <v>5</v>
      </c>
      <c r="B142" t="s">
        <v>10325</v>
      </c>
      <c r="C142" t="s">
        <v>20</v>
      </c>
      <c r="D142" t="s">
        <v>13009</v>
      </c>
      <c r="E142" t="s">
        <v>20</v>
      </c>
      <c r="F142" t="s">
        <v>14485</v>
      </c>
      <c r="G142" t="s">
        <v>14485</v>
      </c>
      <c r="H142" t="s">
        <v>37</v>
      </c>
      <c r="I142" t="s">
        <v>37</v>
      </c>
      <c r="J142" s="1">
        <v>0.45833333333333331</v>
      </c>
      <c r="K142" s="1">
        <v>0.45833333333333331</v>
      </c>
      <c r="L142">
        <v>60</v>
      </c>
      <c r="M142">
        <v>60</v>
      </c>
      <c r="N142" t="str">
        <f>"0000000000000000000000000001111110011111100000000000"</f>
        <v>0000000000000000000000000001111110011111100000000000</v>
      </c>
      <c r="O142" t="str">
        <f>"0000000000000000000000000001111110011111100000000000"</f>
        <v>0000000000000000000000000001111110011111100000000000</v>
      </c>
    </row>
    <row r="143" spans="1:15" x14ac:dyDescent="0.25">
      <c r="A143" s="3">
        <v>5</v>
      </c>
      <c r="B143" t="s">
        <v>9369</v>
      </c>
      <c r="C143" t="s">
        <v>20</v>
      </c>
      <c r="D143" t="s">
        <v>9481</v>
      </c>
      <c r="E143" t="s">
        <v>20</v>
      </c>
      <c r="F143" t="s">
        <v>14485</v>
      </c>
      <c r="G143" t="s">
        <v>14485</v>
      </c>
      <c r="H143" t="s">
        <v>29</v>
      </c>
      <c r="I143" t="s">
        <v>29</v>
      </c>
      <c r="J143" s="1">
        <v>0.5</v>
      </c>
      <c r="K143" s="1">
        <v>0.5</v>
      </c>
      <c r="L143">
        <v>60</v>
      </c>
      <c r="M143">
        <v>60</v>
      </c>
      <c r="N143" t="str">
        <f>"0000000111110100011111000000000000000000000000000000"</f>
        <v>0000000111110100011111000000000000000000000000000000</v>
      </c>
      <c r="O143" t="str">
        <f>"0000000111110100011111000000000000000000000000000000"</f>
        <v>0000000111110100011111000000000000000000000000000000</v>
      </c>
    </row>
    <row r="144" spans="1:15" x14ac:dyDescent="0.25">
      <c r="A144" s="3">
        <v>5</v>
      </c>
      <c r="B144" t="s">
        <v>10997</v>
      </c>
      <c r="C144" t="s">
        <v>20</v>
      </c>
      <c r="D144" t="s">
        <v>11027</v>
      </c>
      <c r="E144" t="s">
        <v>20</v>
      </c>
      <c r="F144" t="s">
        <v>14493</v>
      </c>
      <c r="G144" t="s">
        <v>14488</v>
      </c>
      <c r="H144" t="s">
        <v>42</v>
      </c>
      <c r="I144" t="s">
        <v>42</v>
      </c>
      <c r="J144" s="1">
        <v>0.45833333333333331</v>
      </c>
      <c r="K144" s="1">
        <v>0.375</v>
      </c>
      <c r="L144">
        <v>60</v>
      </c>
      <c r="M144">
        <v>480</v>
      </c>
      <c r="N144" t="str">
        <f>"0000000111111100011111000000000000000000000000000000"</f>
        <v>0000000111111100011111000000000000000000000000000000</v>
      </c>
      <c r="O144" t="str">
        <f>"0000000001000000000000000000000000000000000000000000"</f>
        <v>0000000001000000000000000000000000000000000000000000</v>
      </c>
    </row>
    <row r="145" spans="1:15" x14ac:dyDescent="0.25">
      <c r="A145" s="3">
        <v>5</v>
      </c>
      <c r="B145" t="s">
        <v>10997</v>
      </c>
      <c r="C145" t="s">
        <v>45</v>
      </c>
      <c r="D145" t="s">
        <v>11027</v>
      </c>
      <c r="E145" t="s">
        <v>20</v>
      </c>
      <c r="F145" t="s">
        <v>14489</v>
      </c>
      <c r="G145" t="s">
        <v>14485</v>
      </c>
      <c r="H145" t="s">
        <v>37</v>
      </c>
      <c r="I145" t="s">
        <v>37</v>
      </c>
      <c r="J145" s="1">
        <v>0.54166666666666663</v>
      </c>
      <c r="K145" s="1">
        <v>0.375</v>
      </c>
      <c r="L145">
        <v>120</v>
      </c>
      <c r="M145">
        <v>480</v>
      </c>
      <c r="N145" t="str">
        <f>"0000000111101100000000000000000000000000000000000000"</f>
        <v>0000000111101100000000000000000000000000000000000000</v>
      </c>
      <c r="O145" t="str">
        <f>"0000000001000000000000000000000000000000000000000000"</f>
        <v>0000000001000000000000000000000000000000000000000000</v>
      </c>
    </row>
    <row r="146" spans="1:15" x14ac:dyDescent="0.25">
      <c r="A146" s="3">
        <v>5</v>
      </c>
      <c r="B146" t="s">
        <v>10783</v>
      </c>
      <c r="C146" t="s">
        <v>9372</v>
      </c>
      <c r="D146" t="s">
        <v>11711</v>
      </c>
      <c r="E146" t="s">
        <v>9372</v>
      </c>
      <c r="F146" t="s">
        <v>14494</v>
      </c>
      <c r="G146" t="s">
        <v>14526</v>
      </c>
      <c r="H146" t="s">
        <v>19</v>
      </c>
      <c r="I146" t="s">
        <v>19</v>
      </c>
      <c r="J146" s="1">
        <v>0.66666666666666663</v>
      </c>
      <c r="K146" s="1">
        <v>0.66666666666666663</v>
      </c>
      <c r="L146">
        <v>60</v>
      </c>
      <c r="M146">
        <v>120</v>
      </c>
      <c r="N146" t="str">
        <f>"0000000000000000000000000000111110011111100000000000"</f>
        <v>0000000000000000000000000000111110011111100000000000</v>
      </c>
      <c r="O146" t="str">
        <f>"0000000000000000000000000001100000000000000000000000"</f>
        <v>0000000000000000000000000001100000000000000000000000</v>
      </c>
    </row>
    <row r="147" spans="1:15" x14ac:dyDescent="0.25">
      <c r="A147" s="3">
        <v>5</v>
      </c>
      <c r="B147" t="s">
        <v>11238</v>
      </c>
      <c r="C147" t="s">
        <v>20</v>
      </c>
      <c r="D147" t="s">
        <v>11549</v>
      </c>
      <c r="E147" t="s">
        <v>180</v>
      </c>
      <c r="F147" t="s">
        <v>14487</v>
      </c>
      <c r="G147" t="s">
        <v>14527</v>
      </c>
      <c r="H147" t="s">
        <v>42</v>
      </c>
      <c r="I147" t="s">
        <v>42</v>
      </c>
      <c r="J147" s="1">
        <v>0.625</v>
      </c>
      <c r="K147" s="1">
        <v>0.58333333333333337</v>
      </c>
      <c r="L147">
        <v>120</v>
      </c>
      <c r="M147">
        <v>180</v>
      </c>
      <c r="N147" t="str">
        <f>"0000000100000000000000000000000000000000000000000000"</f>
        <v>0000000100000000000000000000000000000000000000000000</v>
      </c>
      <c r="O147" t="str">
        <f>"0000000111111100011111000000000000000000000000000000"</f>
        <v>0000000111111100011111000000000000000000000000000000</v>
      </c>
    </row>
    <row r="148" spans="1:15" x14ac:dyDescent="0.25">
      <c r="A148" s="3">
        <v>5</v>
      </c>
      <c r="B148" t="s">
        <v>11045</v>
      </c>
      <c r="C148" t="s">
        <v>20</v>
      </c>
      <c r="D148" t="s">
        <v>11056</v>
      </c>
      <c r="E148" t="s">
        <v>20</v>
      </c>
      <c r="F148" t="s">
        <v>14493</v>
      </c>
      <c r="G148" t="s">
        <v>14493</v>
      </c>
      <c r="H148" t="s">
        <v>42</v>
      </c>
      <c r="I148" t="s">
        <v>42</v>
      </c>
      <c r="J148" s="1">
        <v>0.375</v>
      </c>
      <c r="K148" s="1">
        <v>0.375</v>
      </c>
      <c r="L148">
        <v>480</v>
      </c>
      <c r="M148">
        <v>480</v>
      </c>
      <c r="N148" t="str">
        <f>"0000000000001000000000000000000000000000000000000000"</f>
        <v>0000000000001000000000000000000000000000000000000000</v>
      </c>
      <c r="O148" t="str">
        <f>"0000000000001000000000000000000000000000000000000000"</f>
        <v>0000000000001000000000000000000000000000000000000000</v>
      </c>
    </row>
    <row r="149" spans="1:15" x14ac:dyDescent="0.25">
      <c r="A149" s="3">
        <v>5</v>
      </c>
      <c r="B149" t="s">
        <v>10811</v>
      </c>
      <c r="C149" t="s">
        <v>45</v>
      </c>
      <c r="D149" t="s">
        <v>14037</v>
      </c>
      <c r="E149" t="s">
        <v>20</v>
      </c>
      <c r="F149" t="s">
        <v>14489</v>
      </c>
      <c r="G149" t="s">
        <v>14493</v>
      </c>
      <c r="H149" t="s">
        <v>42</v>
      </c>
      <c r="I149" t="s">
        <v>42</v>
      </c>
      <c r="J149" s="1">
        <v>0.58333333333333337</v>
      </c>
      <c r="K149" s="1">
        <v>0.58333333333333337</v>
      </c>
      <c r="L149">
        <v>60</v>
      </c>
      <c r="M149">
        <v>60</v>
      </c>
      <c r="N149" t="str">
        <f>"0000000000000000000000000000111110011111100000000000"</f>
        <v>0000000000000000000000000000111110011111100000000000</v>
      </c>
      <c r="O149" t="str">
        <f>"0000000000000000000000000001111110011111100000000000"</f>
        <v>0000000000000000000000000001111110011111100000000000</v>
      </c>
    </row>
    <row r="150" spans="1:15" x14ac:dyDescent="0.25">
      <c r="A150" s="3">
        <v>5</v>
      </c>
      <c r="B150" t="s">
        <v>11972</v>
      </c>
      <c r="C150" t="s">
        <v>9372</v>
      </c>
      <c r="D150" t="s">
        <v>13577</v>
      </c>
      <c r="E150" t="s">
        <v>20</v>
      </c>
      <c r="F150" t="s">
        <v>14494</v>
      </c>
      <c r="G150" t="s">
        <v>14485</v>
      </c>
      <c r="H150" t="s">
        <v>42</v>
      </c>
      <c r="I150" t="s">
        <v>42</v>
      </c>
      <c r="J150" s="1">
        <v>0.54166666666666663</v>
      </c>
      <c r="K150" s="1">
        <v>0.54166666666666663</v>
      </c>
      <c r="L150">
        <v>60</v>
      </c>
      <c r="M150">
        <v>60</v>
      </c>
      <c r="N150" t="str">
        <f>"0000000111111100011111000000000000000000000000000000"</f>
        <v>0000000111111100011111000000000000000000000000000000</v>
      </c>
      <c r="O150" t="str">
        <f>"0000000111111100011111000000000000000000000000000000"</f>
        <v>0000000111111100011111000000000000000000000000000000</v>
      </c>
    </row>
    <row r="151" spans="1:15" x14ac:dyDescent="0.25">
      <c r="A151" s="3">
        <v>5</v>
      </c>
      <c r="B151" t="s">
        <v>9189</v>
      </c>
      <c r="C151" t="s">
        <v>20</v>
      </c>
      <c r="D151" t="s">
        <v>12707</v>
      </c>
      <c r="E151" t="s">
        <v>20</v>
      </c>
      <c r="F151" t="s">
        <v>14485</v>
      </c>
      <c r="G151" t="s">
        <v>14506</v>
      </c>
      <c r="H151" t="s">
        <v>37</v>
      </c>
      <c r="I151" t="s">
        <v>37</v>
      </c>
      <c r="J151" s="1">
        <v>0.375</v>
      </c>
      <c r="K151" s="1">
        <v>0.375</v>
      </c>
      <c r="L151">
        <v>60</v>
      </c>
      <c r="M151">
        <v>60</v>
      </c>
      <c r="N151" t="str">
        <f>"0000000111101100011111000000000000000000000000000000"</f>
        <v>0000000111101100011111000000000000000000000000000000</v>
      </c>
      <c r="O151" t="str">
        <f>"0000000111101100011111000000000000000000000000000000"</f>
        <v>0000000111101100011111000000000000000000000000000000</v>
      </c>
    </row>
    <row r="152" spans="1:15" x14ac:dyDescent="0.25">
      <c r="A152" s="3">
        <v>5</v>
      </c>
      <c r="B152" t="s">
        <v>10356</v>
      </c>
      <c r="C152" t="s">
        <v>20</v>
      </c>
      <c r="D152" t="s">
        <v>11657</v>
      </c>
      <c r="E152" t="s">
        <v>20</v>
      </c>
      <c r="F152" t="s">
        <v>14488</v>
      </c>
      <c r="G152" t="s">
        <v>14488</v>
      </c>
      <c r="H152" t="s">
        <v>19</v>
      </c>
      <c r="I152" t="s">
        <v>19</v>
      </c>
      <c r="J152" s="1">
        <v>0.375</v>
      </c>
      <c r="K152" s="1">
        <v>0.41666666666666669</v>
      </c>
      <c r="L152">
        <v>120</v>
      </c>
      <c r="M152">
        <v>60</v>
      </c>
      <c r="N152" t="str">
        <f>"0000000111110100011111000000000000000000000000000000"</f>
        <v>0000000111110100011111000000000000000000000000000000</v>
      </c>
      <c r="O152" t="str">
        <f>"0000000111110100011111000000000000000000000000000000"</f>
        <v>0000000111110100011111000000000000000000000000000000</v>
      </c>
    </row>
    <row r="153" spans="1:15" x14ac:dyDescent="0.25">
      <c r="A153" s="3">
        <v>5</v>
      </c>
      <c r="B153" t="s">
        <v>12694</v>
      </c>
      <c r="C153" t="s">
        <v>45</v>
      </c>
      <c r="D153" t="s">
        <v>12707</v>
      </c>
      <c r="E153" t="s">
        <v>20</v>
      </c>
      <c r="F153" t="s">
        <v>14528</v>
      </c>
      <c r="G153" t="s">
        <v>14492</v>
      </c>
      <c r="H153" t="s">
        <v>19</v>
      </c>
      <c r="I153" t="s">
        <v>19</v>
      </c>
      <c r="J153" s="1">
        <v>0.375</v>
      </c>
      <c r="K153" s="1">
        <v>0.375</v>
      </c>
      <c r="L153">
        <v>60</v>
      </c>
      <c r="M153">
        <v>120</v>
      </c>
      <c r="N153" t="str">
        <f>"0000000000100100000010000000001000000100100000000000"</f>
        <v>0000000000100100000010000000001000000100100000000000</v>
      </c>
      <c r="O153" t="str">
        <f>"0000000000000000000000000001111110011111100000000000"</f>
        <v>0000000000000000000000000001111110011111100000000000</v>
      </c>
    </row>
    <row r="154" spans="1:15" x14ac:dyDescent="0.25">
      <c r="A154" s="3">
        <v>5</v>
      </c>
      <c r="B154" t="s">
        <v>9171</v>
      </c>
      <c r="C154" t="s">
        <v>39</v>
      </c>
      <c r="D154" t="s">
        <v>11845</v>
      </c>
      <c r="E154" t="s">
        <v>20</v>
      </c>
      <c r="F154" t="s">
        <v>14507</v>
      </c>
      <c r="G154" t="s">
        <v>14485</v>
      </c>
      <c r="H154" t="s">
        <v>29</v>
      </c>
      <c r="I154" t="s">
        <v>29</v>
      </c>
      <c r="J154" s="1">
        <v>0.72916666666666663</v>
      </c>
      <c r="K154" s="1">
        <v>0.70833333333333337</v>
      </c>
      <c r="L154">
        <v>120</v>
      </c>
      <c r="M154">
        <v>60</v>
      </c>
      <c r="N154" t="str">
        <f>"0000000000000000000000000000000010000000000000000000"</f>
        <v>0000000000000000000000000000000010000000000000000000</v>
      </c>
      <c r="O154" t="str">
        <f>"0000000000000000000000000001111110011111100000000000"</f>
        <v>0000000000000000000000000001111110011111100000000000</v>
      </c>
    </row>
    <row r="155" spans="1:15" x14ac:dyDescent="0.25">
      <c r="A155" s="3">
        <v>5</v>
      </c>
      <c r="B155" t="s">
        <v>10889</v>
      </c>
      <c r="C155" t="s">
        <v>20</v>
      </c>
      <c r="D155" t="s">
        <v>10921</v>
      </c>
      <c r="E155" t="s">
        <v>395</v>
      </c>
      <c r="F155" t="s">
        <v>14493</v>
      </c>
      <c r="G155" t="s">
        <v>14529</v>
      </c>
      <c r="H155" t="s">
        <v>37</v>
      </c>
      <c r="I155" t="s">
        <v>37</v>
      </c>
      <c r="J155" s="1">
        <v>0.41666666666666669</v>
      </c>
      <c r="K155" s="1">
        <v>0.33333333333333331</v>
      </c>
      <c r="L155">
        <v>60</v>
      </c>
      <c r="M155">
        <v>240</v>
      </c>
      <c r="N155" t="str">
        <f>"0000000111101100011111000000000000000000000000000000"</f>
        <v>0000000111101100011111000000000000000000000000000000</v>
      </c>
      <c r="O155" t="str">
        <f>"0000000000000000001000000000000000000000000000000000"</f>
        <v>0000000000000000001000000000000000000000000000000000</v>
      </c>
    </row>
    <row r="156" spans="1:15" x14ac:dyDescent="0.25">
      <c r="A156" s="3">
        <v>5</v>
      </c>
      <c r="B156" t="s">
        <v>12679</v>
      </c>
      <c r="C156" t="s">
        <v>20</v>
      </c>
      <c r="D156" t="s">
        <v>13190</v>
      </c>
      <c r="E156" t="s">
        <v>20</v>
      </c>
      <c r="F156" t="s">
        <v>14493</v>
      </c>
      <c r="G156" t="s">
        <v>14488</v>
      </c>
      <c r="H156" t="s">
        <v>37</v>
      </c>
      <c r="I156" t="s">
        <v>37</v>
      </c>
      <c r="J156" s="1">
        <v>0.58333333333333337</v>
      </c>
      <c r="K156" s="1">
        <v>0.54166666666666663</v>
      </c>
      <c r="L156">
        <v>60</v>
      </c>
      <c r="M156">
        <v>120</v>
      </c>
      <c r="N156" t="str">
        <f>"0000000111101100011111000001111110011111100000000000"</f>
        <v>0000000111101100011111000001111110011111100000000000</v>
      </c>
      <c r="O156" t="str">
        <f>"0000000000000000000000000001111110011111100000000000"</f>
        <v>0000000000000000000000000001111110011111100000000000</v>
      </c>
    </row>
    <row r="157" spans="1:15" x14ac:dyDescent="0.25">
      <c r="A157" s="3">
        <v>5</v>
      </c>
      <c r="B157" t="s">
        <v>11174</v>
      </c>
      <c r="C157" t="s">
        <v>45</v>
      </c>
      <c r="D157" t="s">
        <v>11924</v>
      </c>
      <c r="E157" t="s">
        <v>20</v>
      </c>
      <c r="F157" t="s">
        <v>14489</v>
      </c>
      <c r="G157" t="s">
        <v>14485</v>
      </c>
      <c r="H157" t="s">
        <v>37</v>
      </c>
      <c r="I157" t="s">
        <v>37</v>
      </c>
      <c r="J157" s="1">
        <v>0.54166666666666663</v>
      </c>
      <c r="K157" s="1">
        <v>0.5</v>
      </c>
      <c r="L157">
        <v>60</v>
      </c>
      <c r="M157">
        <v>120</v>
      </c>
      <c r="N157" t="str">
        <f>"0000000010101000001010000000000000000000000000000000"</f>
        <v>0000000010101000001010000000000000000000000000000000</v>
      </c>
      <c r="O157" t="str">
        <f>"0000000000001000000000000000000000000000000000000000"</f>
        <v>0000000000001000000000000000000000000000000000000000</v>
      </c>
    </row>
    <row r="158" spans="1:15" x14ac:dyDescent="0.25">
      <c r="A158" s="3">
        <v>5</v>
      </c>
      <c r="B158" t="s">
        <v>11172</v>
      </c>
      <c r="C158" t="s">
        <v>395</v>
      </c>
      <c r="D158" t="s">
        <v>11918</v>
      </c>
      <c r="E158" t="s">
        <v>20</v>
      </c>
      <c r="F158" t="s">
        <v>14499</v>
      </c>
      <c r="G158" t="s">
        <v>14485</v>
      </c>
      <c r="H158" t="s">
        <v>33</v>
      </c>
      <c r="I158" t="s">
        <v>33</v>
      </c>
      <c r="J158" s="1">
        <v>0.33333333333333331</v>
      </c>
      <c r="K158" s="1">
        <v>0.375</v>
      </c>
      <c r="L158">
        <v>120</v>
      </c>
      <c r="M158">
        <v>60</v>
      </c>
      <c r="N158" t="str">
        <f>"0000000000000000000000000000000000001000000000000000"</f>
        <v>0000000000000000000000000000000000001000000000000000</v>
      </c>
      <c r="O158" t="str">
        <f>"0000000000000000000000000001111110011111100000000000"</f>
        <v>0000000000000000000000000001111110011111100000000000</v>
      </c>
    </row>
    <row r="159" spans="1:15" x14ac:dyDescent="0.25">
      <c r="A159" s="3">
        <v>5</v>
      </c>
      <c r="B159" t="s">
        <v>13662</v>
      </c>
      <c r="C159" t="s">
        <v>20</v>
      </c>
      <c r="D159" t="s">
        <v>13664</v>
      </c>
      <c r="E159" t="s">
        <v>20</v>
      </c>
      <c r="F159" t="s">
        <v>14488</v>
      </c>
      <c r="G159" t="s">
        <v>14488</v>
      </c>
      <c r="H159" t="s">
        <v>29</v>
      </c>
      <c r="I159" t="s">
        <v>29</v>
      </c>
      <c r="J159" s="1">
        <v>0.375</v>
      </c>
      <c r="K159" s="1">
        <v>0.375</v>
      </c>
      <c r="L159">
        <v>60</v>
      </c>
      <c r="M159">
        <v>60</v>
      </c>
      <c r="N159" t="str">
        <f>"0000000000000000000000000001111110011111100000000000"</f>
        <v>0000000000000000000000000001111110011111100000000000</v>
      </c>
      <c r="O159" t="str">
        <f>"0000000000000000000000000001111110011111100000000000"</f>
        <v>0000000000000000000000000001111110011111100000000000</v>
      </c>
    </row>
    <row r="160" spans="1:15" x14ac:dyDescent="0.25">
      <c r="A160" s="3">
        <v>5</v>
      </c>
      <c r="B160" t="s">
        <v>11847</v>
      </c>
      <c r="C160" t="s">
        <v>20</v>
      </c>
      <c r="D160" t="s">
        <v>12725</v>
      </c>
      <c r="E160" t="s">
        <v>20</v>
      </c>
      <c r="F160" t="s">
        <v>14488</v>
      </c>
      <c r="G160" t="s">
        <v>14508</v>
      </c>
      <c r="H160" t="s">
        <v>19</v>
      </c>
      <c r="I160" t="s">
        <v>19</v>
      </c>
      <c r="J160" s="1">
        <v>0.66666666666666663</v>
      </c>
      <c r="K160" s="1">
        <v>0.66666666666666663</v>
      </c>
      <c r="L160">
        <v>60</v>
      </c>
      <c r="M160">
        <v>60</v>
      </c>
      <c r="N160" t="str">
        <f>"0000000111110100011111000000000000000000000000000000"</f>
        <v>0000000111110100011111000000000000000000000000000000</v>
      </c>
      <c r="O160" t="str">
        <f>"0000000111110100011111000000000000000000000000000000"</f>
        <v>0000000111110100011111000000000000000000000000000000</v>
      </c>
    </row>
    <row r="161" spans="1:15" x14ac:dyDescent="0.25">
      <c r="A161" s="3">
        <v>5</v>
      </c>
      <c r="B161" t="s">
        <v>13279</v>
      </c>
      <c r="C161" t="s">
        <v>20</v>
      </c>
      <c r="D161" t="s">
        <v>13295</v>
      </c>
      <c r="E161" t="s">
        <v>20</v>
      </c>
      <c r="F161" t="s">
        <v>14488</v>
      </c>
      <c r="G161" t="s">
        <v>14488</v>
      </c>
      <c r="H161" t="s">
        <v>29</v>
      </c>
      <c r="I161" t="s">
        <v>29</v>
      </c>
      <c r="J161" s="1">
        <v>0.54166666666666663</v>
      </c>
      <c r="K161" s="1">
        <v>0.54166666666666663</v>
      </c>
      <c r="L161">
        <v>120</v>
      </c>
      <c r="M161">
        <v>120</v>
      </c>
      <c r="N161" t="str">
        <f>"0000000000000000000000000001111110011111100000000000"</f>
        <v>0000000000000000000000000001111110011111100000000000</v>
      </c>
      <c r="O161" t="str">
        <f>"0000000000000000000000000001111110011111100000000000"</f>
        <v>0000000000000000000000000001111110011111100000000000</v>
      </c>
    </row>
    <row r="162" spans="1:15" x14ac:dyDescent="0.25">
      <c r="A162" s="3">
        <v>5</v>
      </c>
      <c r="B162" t="s">
        <v>10774</v>
      </c>
      <c r="C162" t="s">
        <v>45</v>
      </c>
      <c r="D162" t="s">
        <v>11097</v>
      </c>
      <c r="E162" t="s">
        <v>39</v>
      </c>
      <c r="F162" t="s">
        <v>14530</v>
      </c>
      <c r="G162" t="s">
        <v>14507</v>
      </c>
      <c r="H162" t="s">
        <v>37</v>
      </c>
      <c r="I162" t="s">
        <v>37</v>
      </c>
      <c r="J162" s="1">
        <v>0.54166666666666663</v>
      </c>
      <c r="K162" s="1">
        <v>0.5</v>
      </c>
      <c r="L162">
        <v>60</v>
      </c>
      <c r="M162">
        <v>90</v>
      </c>
      <c r="N162" t="str">
        <f>"0000000111101100011111000000000000000000000000000000"</f>
        <v>0000000111101100011111000000000000000000000000000000</v>
      </c>
      <c r="O162" t="str">
        <f>"0000000000000100000000000000000000000000000000000000"</f>
        <v>0000000000000100000000000000000000000000000000000000</v>
      </c>
    </row>
    <row r="163" spans="1:15" x14ac:dyDescent="0.25">
      <c r="A163" s="3">
        <v>5</v>
      </c>
      <c r="B163" t="s">
        <v>11943</v>
      </c>
      <c r="C163" t="s">
        <v>20</v>
      </c>
      <c r="D163" t="s">
        <v>11958</v>
      </c>
      <c r="E163" t="s">
        <v>20</v>
      </c>
      <c r="F163" t="s">
        <v>14485</v>
      </c>
      <c r="G163" t="s">
        <v>14487</v>
      </c>
      <c r="H163" t="s">
        <v>29</v>
      </c>
      <c r="I163" t="s">
        <v>29</v>
      </c>
      <c r="J163" s="1">
        <v>0.375</v>
      </c>
      <c r="K163" s="1">
        <v>0.375</v>
      </c>
      <c r="L163">
        <v>60</v>
      </c>
      <c r="M163">
        <v>60</v>
      </c>
      <c r="N163" t="str">
        <f>"0000000000000000000000000001111110011111100000000000"</f>
        <v>0000000000000000000000000001111110011111100000000000</v>
      </c>
      <c r="O163" t="str">
        <f>"0000000000000000000000000001111110011111100000000000"</f>
        <v>0000000000000000000000000001111110011111100000000000</v>
      </c>
    </row>
    <row r="164" spans="1:15" x14ac:dyDescent="0.25">
      <c r="A164" s="3">
        <v>5</v>
      </c>
      <c r="B164" t="s">
        <v>11943</v>
      </c>
      <c r="C164" t="s">
        <v>20</v>
      </c>
      <c r="D164" t="s">
        <v>11951</v>
      </c>
      <c r="E164" t="s">
        <v>20</v>
      </c>
      <c r="F164" t="s">
        <v>14493</v>
      </c>
      <c r="G164" t="s">
        <v>14488</v>
      </c>
      <c r="H164" t="s">
        <v>42</v>
      </c>
      <c r="I164" t="s">
        <v>42</v>
      </c>
      <c r="J164" s="1">
        <v>0.66666666666666663</v>
      </c>
      <c r="K164" s="1">
        <v>0.66666666666666663</v>
      </c>
      <c r="L164">
        <v>60</v>
      </c>
      <c r="M164">
        <v>120</v>
      </c>
      <c r="N164" t="str">
        <f>"0000000000000000000000000001111110011111100000000000"</f>
        <v>0000000000000000000000000001111110011111100000000000</v>
      </c>
      <c r="O164" t="str">
        <f>"0000000000000000000000000001111110011111100000000000"</f>
        <v>0000000000000000000000000001111110011111100000000000</v>
      </c>
    </row>
    <row r="165" spans="1:15" x14ac:dyDescent="0.25">
      <c r="A165" s="3">
        <v>5</v>
      </c>
      <c r="B165" t="s">
        <v>13649</v>
      </c>
      <c r="C165" t="s">
        <v>20</v>
      </c>
      <c r="D165" t="s">
        <v>13674</v>
      </c>
      <c r="E165" t="s">
        <v>20</v>
      </c>
      <c r="F165" t="s">
        <v>14485</v>
      </c>
      <c r="G165" t="s">
        <v>14488</v>
      </c>
      <c r="H165" t="s">
        <v>42</v>
      </c>
      <c r="I165" t="s">
        <v>42</v>
      </c>
      <c r="J165" s="1">
        <v>0.375</v>
      </c>
      <c r="K165" s="1">
        <v>0.375</v>
      </c>
      <c r="L165">
        <v>60</v>
      </c>
      <c r="M165">
        <v>120</v>
      </c>
      <c r="N165" t="str">
        <f>"0000000111111100000000000000000000000000000000000000"</f>
        <v>0000000111111100000000000000000000000000000000000000</v>
      </c>
      <c r="O165" t="str">
        <f>"0000000111111100011111000001111110011111100000000000"</f>
        <v>0000000111111100011111000001111110011111100000000000</v>
      </c>
    </row>
    <row r="166" spans="1:15" x14ac:dyDescent="0.25">
      <c r="A166" s="3">
        <v>5</v>
      </c>
      <c r="B166" t="s">
        <v>12589</v>
      </c>
      <c r="C166" t="s">
        <v>20</v>
      </c>
      <c r="D166" t="s">
        <v>12649</v>
      </c>
      <c r="E166" t="s">
        <v>20</v>
      </c>
      <c r="F166" t="s">
        <v>14485</v>
      </c>
      <c r="G166" t="s">
        <v>14495</v>
      </c>
      <c r="H166" t="s">
        <v>29</v>
      </c>
      <c r="I166" t="s">
        <v>29</v>
      </c>
      <c r="J166" s="1">
        <v>0.58333333333333337</v>
      </c>
      <c r="K166" s="1">
        <v>0.58333333333333337</v>
      </c>
      <c r="L166">
        <v>60</v>
      </c>
      <c r="M166">
        <v>60</v>
      </c>
      <c r="N166" t="str">
        <f>"0000000000000000000000000001111110011111100000000000"</f>
        <v>0000000000000000000000000001111110011111100000000000</v>
      </c>
      <c r="O166" t="str">
        <f>"0000000111110100011111000001111110011111100000000000"</f>
        <v>0000000111110100011111000001111110011111100000000000</v>
      </c>
    </row>
    <row r="167" spans="1:15" x14ac:dyDescent="0.25">
      <c r="A167" s="3">
        <v>5</v>
      </c>
      <c r="B167" t="s">
        <v>12014</v>
      </c>
      <c r="C167" t="s">
        <v>20</v>
      </c>
      <c r="D167" t="s">
        <v>12121</v>
      </c>
      <c r="E167" t="s">
        <v>395</v>
      </c>
      <c r="F167" t="s">
        <v>14488</v>
      </c>
      <c r="G167" t="s">
        <v>14531</v>
      </c>
      <c r="H167" t="s">
        <v>19</v>
      </c>
      <c r="I167" t="s">
        <v>19</v>
      </c>
      <c r="J167" s="1">
        <v>0.41666666666666669</v>
      </c>
      <c r="K167" s="1">
        <v>0.375</v>
      </c>
      <c r="L167">
        <v>60</v>
      </c>
      <c r="M167">
        <v>150</v>
      </c>
      <c r="N167" t="str">
        <f>"0000000111110100011111000000000000000000000000000000"</f>
        <v>0000000111110100011111000000000000000000000000000000</v>
      </c>
      <c r="O167" t="str">
        <f>"0000000000000000000010000000000000000000000000000000"</f>
        <v>0000000000000000000010000000000000000000000000000000</v>
      </c>
    </row>
    <row r="168" spans="1:15" x14ac:dyDescent="0.25">
      <c r="A168" s="3">
        <v>5</v>
      </c>
      <c r="B168" t="s">
        <v>12014</v>
      </c>
      <c r="C168" t="s">
        <v>20</v>
      </c>
      <c r="D168" t="s">
        <v>12121</v>
      </c>
      <c r="E168" t="s">
        <v>395</v>
      </c>
      <c r="F168" t="s">
        <v>14488</v>
      </c>
      <c r="G168" t="s">
        <v>14532</v>
      </c>
      <c r="H168" t="s">
        <v>19</v>
      </c>
      <c r="I168" t="s">
        <v>19</v>
      </c>
      <c r="J168" s="1">
        <v>0.41666666666666669</v>
      </c>
      <c r="K168" s="1">
        <v>0.41666666666666669</v>
      </c>
      <c r="L168">
        <v>60</v>
      </c>
      <c r="M168">
        <v>60</v>
      </c>
      <c r="N168" t="str">
        <f>"0000000111110100011111000000000000000000000000000000"</f>
        <v>0000000111110100011111000000000000000000000000000000</v>
      </c>
      <c r="O168" t="str">
        <f>"0000000000010100010000000000000000000000000000000000"</f>
        <v>0000000000010100010000000000000000000000000000000000</v>
      </c>
    </row>
    <row r="169" spans="1:15" x14ac:dyDescent="0.25">
      <c r="A169" s="3">
        <v>5</v>
      </c>
      <c r="B169" t="s">
        <v>10856</v>
      </c>
      <c r="C169" t="s">
        <v>20</v>
      </c>
      <c r="D169" t="s">
        <v>10921</v>
      </c>
      <c r="E169" t="s">
        <v>20</v>
      </c>
      <c r="F169" t="s">
        <v>14485</v>
      </c>
      <c r="G169" t="s">
        <v>14493</v>
      </c>
      <c r="H169" t="s">
        <v>19</v>
      </c>
      <c r="I169" t="s">
        <v>19</v>
      </c>
      <c r="J169" s="1">
        <v>0.45833333333333331</v>
      </c>
      <c r="K169" s="1">
        <v>0.45833333333333331</v>
      </c>
      <c r="L169">
        <v>60</v>
      </c>
      <c r="M169">
        <v>60</v>
      </c>
      <c r="N169" t="str">
        <f>"0000000111110100011111000000000000000000000000000000"</f>
        <v>0000000111110100011111000000000000000000000000000000</v>
      </c>
      <c r="O169" t="str">
        <f>"0000000000000000010000000000000000000000000000000000"</f>
        <v>0000000000000000010000000000000000000000000000000000</v>
      </c>
    </row>
    <row r="170" spans="1:15" x14ac:dyDescent="0.25">
      <c r="A170" s="3">
        <v>5</v>
      </c>
      <c r="B170" t="s">
        <v>11432</v>
      </c>
      <c r="C170" t="s">
        <v>20</v>
      </c>
      <c r="D170" t="s">
        <v>13427</v>
      </c>
      <c r="E170" t="s">
        <v>20</v>
      </c>
      <c r="F170" t="s">
        <v>14493</v>
      </c>
      <c r="G170" t="s">
        <v>14485</v>
      </c>
      <c r="H170" t="s">
        <v>42</v>
      </c>
      <c r="I170" t="s">
        <v>42</v>
      </c>
      <c r="J170" s="1">
        <v>0.54166666666666663</v>
      </c>
      <c r="K170" s="1">
        <v>0.54166666666666663</v>
      </c>
      <c r="L170">
        <v>60</v>
      </c>
      <c r="M170">
        <v>60</v>
      </c>
      <c r="N170" t="str">
        <f>"0000000000000000000000000001111110011111000000000000"</f>
        <v>0000000000000000000000000001111110011111000000000000</v>
      </c>
      <c r="O170" t="str">
        <f>"0000000000000000000000000000111110011111100000000000"</f>
        <v>0000000000000000000000000000111110011111100000000000</v>
      </c>
    </row>
    <row r="171" spans="1:15" x14ac:dyDescent="0.25">
      <c r="A171" s="3">
        <v>5</v>
      </c>
      <c r="B171" t="s">
        <v>11847</v>
      </c>
      <c r="C171" t="s">
        <v>20</v>
      </c>
      <c r="D171" t="s">
        <v>12602</v>
      </c>
      <c r="E171" t="s">
        <v>20</v>
      </c>
      <c r="F171" t="s">
        <v>14485</v>
      </c>
      <c r="G171" t="s">
        <v>14488</v>
      </c>
      <c r="H171" t="s">
        <v>29</v>
      </c>
      <c r="I171" t="s">
        <v>29</v>
      </c>
      <c r="J171" s="1">
        <v>0.58333333333333337</v>
      </c>
      <c r="K171" s="1">
        <v>0.54166666666666663</v>
      </c>
      <c r="L171">
        <v>60</v>
      </c>
      <c r="M171">
        <v>120</v>
      </c>
      <c r="N171" t="str">
        <f>"0000000111110100011111000000000000000000000000000000"</f>
        <v>0000000111110100011111000000000000000000000000000000</v>
      </c>
      <c r="O171" t="str">
        <f>"0000000111110100011111000000000000000000000000000000"</f>
        <v>0000000111110100011111000000000000000000000000000000</v>
      </c>
    </row>
    <row r="172" spans="1:15" x14ac:dyDescent="0.25">
      <c r="A172" s="3">
        <v>5</v>
      </c>
      <c r="B172" t="s">
        <v>10525</v>
      </c>
      <c r="C172" t="s">
        <v>20</v>
      </c>
      <c r="D172" t="s">
        <v>10573</v>
      </c>
      <c r="E172" t="s">
        <v>20</v>
      </c>
      <c r="F172" t="s">
        <v>14485</v>
      </c>
      <c r="G172" t="s">
        <v>14488</v>
      </c>
      <c r="H172" t="s">
        <v>33</v>
      </c>
      <c r="I172" t="s">
        <v>33</v>
      </c>
      <c r="J172" s="1">
        <v>0.41666666666666669</v>
      </c>
      <c r="K172" s="1">
        <v>0.41666666666666669</v>
      </c>
      <c r="L172">
        <v>60</v>
      </c>
      <c r="M172">
        <v>120</v>
      </c>
      <c r="N172" t="str">
        <f>"0000000000000000000000000001111110011111100000000000"</f>
        <v>0000000000000000000000000001111110011111100000000000</v>
      </c>
      <c r="O172" t="str">
        <f>"0000000000000000000000000001111110011111100000000000"</f>
        <v>0000000000000000000000000001111110011111100000000000</v>
      </c>
    </row>
    <row r="173" spans="1:15" x14ac:dyDescent="0.25">
      <c r="A173" s="3">
        <v>5</v>
      </c>
      <c r="B173" t="s">
        <v>12944</v>
      </c>
      <c r="C173" t="s">
        <v>20</v>
      </c>
      <c r="D173" t="s">
        <v>13261</v>
      </c>
      <c r="E173" t="s">
        <v>20</v>
      </c>
      <c r="F173" t="s">
        <v>14488</v>
      </c>
      <c r="G173" t="s">
        <v>14488</v>
      </c>
      <c r="H173" t="s">
        <v>19</v>
      </c>
      <c r="I173" t="s">
        <v>19</v>
      </c>
      <c r="J173" s="1">
        <v>0.58333333333333337</v>
      </c>
      <c r="K173" s="1">
        <v>0.54166666666666663</v>
      </c>
      <c r="L173">
        <v>60</v>
      </c>
      <c r="M173">
        <v>120</v>
      </c>
      <c r="N173" t="str">
        <f>"0000000000000000000000000001111110011111100000000000"</f>
        <v>0000000000000000000000000001111110011111100000000000</v>
      </c>
      <c r="O173" t="str">
        <f>"0000000000000000000000000001111110011111100000000000"</f>
        <v>0000000000000000000000000001111110011111100000000000</v>
      </c>
    </row>
    <row r="174" spans="1:15" x14ac:dyDescent="0.25">
      <c r="A174" s="3">
        <v>5</v>
      </c>
      <c r="B174" t="s">
        <v>10274</v>
      </c>
      <c r="C174" t="s">
        <v>20</v>
      </c>
      <c r="D174" t="s">
        <v>12595</v>
      </c>
      <c r="E174" t="s">
        <v>20</v>
      </c>
      <c r="F174" t="s">
        <v>14488</v>
      </c>
      <c r="G174" t="s">
        <v>14488</v>
      </c>
      <c r="H174" t="s">
        <v>19</v>
      </c>
      <c r="I174" t="s">
        <v>19</v>
      </c>
      <c r="J174" s="1">
        <v>0.41666666666666669</v>
      </c>
      <c r="K174" s="1">
        <v>0.41666666666666669</v>
      </c>
      <c r="L174">
        <v>60</v>
      </c>
      <c r="M174">
        <v>120</v>
      </c>
      <c r="N174" t="str">
        <f>"0000000111110100011111000000000000000000000000000000"</f>
        <v>0000000111110100011111000000000000000000000000000000</v>
      </c>
      <c r="O174" t="str">
        <f>"0000000111110100011111000000000000000000000000000000"</f>
        <v>0000000111110100011111000000000000000000000000000000</v>
      </c>
    </row>
    <row r="175" spans="1:15" x14ac:dyDescent="0.25">
      <c r="A175" s="3">
        <v>5</v>
      </c>
      <c r="B175" t="s">
        <v>12694</v>
      </c>
      <c r="C175" t="s">
        <v>45</v>
      </c>
      <c r="D175" t="s">
        <v>12707</v>
      </c>
      <c r="E175" t="s">
        <v>20</v>
      </c>
      <c r="F175" t="s">
        <v>14533</v>
      </c>
      <c r="G175" t="s">
        <v>14508</v>
      </c>
      <c r="H175" t="s">
        <v>42</v>
      </c>
      <c r="I175" t="s">
        <v>42</v>
      </c>
      <c r="J175" s="1">
        <v>0.54166666666666663</v>
      </c>
      <c r="K175" s="1">
        <v>0.5</v>
      </c>
      <c r="L175">
        <v>60</v>
      </c>
      <c r="M175">
        <v>120</v>
      </c>
      <c r="N175" t="str">
        <f>"0000000001010000000100000000001000001001000000000000"</f>
        <v>0000000001010000000100000000001000001001000000000000</v>
      </c>
      <c r="O175" t="str">
        <f>"0000000111111100011111000000000000000000000000000000"</f>
        <v>0000000111111100011111000000000000000000000000000000</v>
      </c>
    </row>
    <row r="176" spans="1:15" x14ac:dyDescent="0.25">
      <c r="A176" s="3">
        <v>5</v>
      </c>
      <c r="B176" t="s">
        <v>11264</v>
      </c>
      <c r="C176" t="s">
        <v>20</v>
      </c>
      <c r="D176" t="s">
        <v>11333</v>
      </c>
      <c r="E176" t="s">
        <v>395</v>
      </c>
      <c r="F176" t="s">
        <v>14488</v>
      </c>
      <c r="G176" t="s">
        <v>14497</v>
      </c>
      <c r="H176" t="s">
        <v>19</v>
      </c>
      <c r="I176" t="s">
        <v>19</v>
      </c>
      <c r="J176" s="1">
        <v>0.66666666666666663</v>
      </c>
      <c r="K176" s="1">
        <v>0.58333333333333337</v>
      </c>
      <c r="L176">
        <v>60</v>
      </c>
      <c r="M176">
        <v>180</v>
      </c>
      <c r="N176" t="str">
        <f>"0000000000000000000000000001111110011111100000000000"</f>
        <v>0000000000000000000000000001111110011111100000000000</v>
      </c>
      <c r="O176" t="str">
        <f>"0000000000000000000000000000000000011111100000000000"</f>
        <v>0000000000000000000000000000000000011111100000000000</v>
      </c>
    </row>
    <row r="177" spans="1:15" x14ac:dyDescent="0.25">
      <c r="A177" s="3">
        <v>4</v>
      </c>
      <c r="B177" t="s">
        <v>12996</v>
      </c>
      <c r="C177" t="s">
        <v>20</v>
      </c>
      <c r="D177" t="s">
        <v>13806</v>
      </c>
      <c r="E177" t="s">
        <v>20</v>
      </c>
      <c r="F177" t="s">
        <v>14488</v>
      </c>
      <c r="G177" t="s">
        <v>14488</v>
      </c>
      <c r="H177" t="s">
        <v>19</v>
      </c>
      <c r="I177" t="s">
        <v>19</v>
      </c>
      <c r="J177" s="1">
        <v>0.54166666666666663</v>
      </c>
      <c r="K177" s="1">
        <v>0.54166666666666663</v>
      </c>
      <c r="L177">
        <v>60</v>
      </c>
      <c r="M177">
        <v>60</v>
      </c>
      <c r="N177" t="str">
        <f>"0000000111110100011111000000000000000000000000000000"</f>
        <v>0000000111110100011111000000000000000000000000000000</v>
      </c>
      <c r="O177" t="str">
        <f>"0000000111110100011111000000000000000000000000000000"</f>
        <v>0000000111110100011111000000000000000000000000000000</v>
      </c>
    </row>
    <row r="178" spans="1:15" x14ac:dyDescent="0.25">
      <c r="A178" s="3">
        <v>4</v>
      </c>
      <c r="B178" t="s">
        <v>11845</v>
      </c>
      <c r="C178" t="s">
        <v>20</v>
      </c>
      <c r="D178" t="s">
        <v>13267</v>
      </c>
      <c r="E178" t="s">
        <v>20</v>
      </c>
      <c r="F178" t="s">
        <v>14493</v>
      </c>
      <c r="G178" t="s">
        <v>14492</v>
      </c>
      <c r="H178" t="s">
        <v>42</v>
      </c>
      <c r="I178" t="s">
        <v>42</v>
      </c>
      <c r="J178" s="1">
        <v>0.625</v>
      </c>
      <c r="K178" s="1">
        <v>0.625</v>
      </c>
      <c r="L178">
        <v>60</v>
      </c>
      <c r="M178">
        <v>120</v>
      </c>
      <c r="N178" t="str">
        <f>"0000000000000000000000000001111110011111100000000000"</f>
        <v>0000000000000000000000000001111110011111100000000000</v>
      </c>
      <c r="O178" t="str">
        <f>"0000000000000000000000000000111010011111100000000000"</f>
        <v>0000000000000000000000000000111010011111100000000000</v>
      </c>
    </row>
    <row r="179" spans="1:15" x14ac:dyDescent="0.25">
      <c r="A179" s="3">
        <v>4</v>
      </c>
      <c r="B179" t="s">
        <v>11845</v>
      </c>
      <c r="C179" t="s">
        <v>20</v>
      </c>
      <c r="D179" t="s">
        <v>13267</v>
      </c>
      <c r="E179" t="s">
        <v>39</v>
      </c>
      <c r="F179" t="s">
        <v>14493</v>
      </c>
      <c r="G179" t="s">
        <v>14507</v>
      </c>
      <c r="H179" t="s">
        <v>42</v>
      </c>
      <c r="I179" t="s">
        <v>42</v>
      </c>
      <c r="J179" s="1">
        <v>0.625</v>
      </c>
      <c r="K179" s="1">
        <v>0.625</v>
      </c>
      <c r="L179">
        <v>60</v>
      </c>
      <c r="M179">
        <v>120</v>
      </c>
      <c r="N179" t="str">
        <f>"0000000000000000000000000001111110011111100000000000"</f>
        <v>0000000000000000000000000001111110011111100000000000</v>
      </c>
      <c r="O179" t="str">
        <f>"0000000000000000000000000000000100000000000000000000"</f>
        <v>0000000000000000000000000000000100000000000000000000</v>
      </c>
    </row>
    <row r="180" spans="1:15" x14ac:dyDescent="0.25">
      <c r="A180" s="3">
        <v>4</v>
      </c>
      <c r="B180" t="s">
        <v>11896</v>
      </c>
      <c r="C180" t="s">
        <v>20</v>
      </c>
      <c r="D180" t="s">
        <v>11924</v>
      </c>
      <c r="E180" t="s">
        <v>9372</v>
      </c>
      <c r="F180" t="s">
        <v>14487</v>
      </c>
      <c r="G180" t="s">
        <v>14494</v>
      </c>
      <c r="H180" t="s">
        <v>33</v>
      </c>
      <c r="I180" t="s">
        <v>33</v>
      </c>
      <c r="J180" s="1">
        <v>0.375</v>
      </c>
      <c r="K180" s="1">
        <v>0.375</v>
      </c>
      <c r="L180">
        <v>60</v>
      </c>
      <c r="M180">
        <v>180</v>
      </c>
      <c r="N180" t="str">
        <f>"0000000111111100011111000000000000000000000000000000"</f>
        <v>0000000111111100011111000000000000000000000000000000</v>
      </c>
      <c r="O180" t="str">
        <f>"0000000111111100011111000000000000000000000000000000"</f>
        <v>0000000111111100011111000000000000000000000000000000</v>
      </c>
    </row>
    <row r="181" spans="1:15" x14ac:dyDescent="0.25">
      <c r="A181" s="3">
        <v>4</v>
      </c>
      <c r="B181" t="s">
        <v>13194</v>
      </c>
      <c r="C181" t="s">
        <v>9372</v>
      </c>
      <c r="D181" t="s">
        <v>13237</v>
      </c>
      <c r="E181" t="s">
        <v>20</v>
      </c>
      <c r="F181" t="s">
        <v>14516</v>
      </c>
      <c r="G181" t="s">
        <v>14488</v>
      </c>
      <c r="H181" t="s">
        <v>42</v>
      </c>
      <c r="I181" t="s">
        <v>42</v>
      </c>
      <c r="J181" s="1">
        <v>0.625</v>
      </c>
      <c r="K181" s="1">
        <v>0.58333333333333337</v>
      </c>
      <c r="L181">
        <v>60</v>
      </c>
      <c r="M181">
        <v>120</v>
      </c>
      <c r="N181" t="str">
        <f>"0000000000000000000000000000000010000000000000000000"</f>
        <v>0000000000000000000000000000000010000000000000000000</v>
      </c>
      <c r="O181" t="str">
        <f>"0000000000000000000000000001111110011111100000000000"</f>
        <v>0000000000000000000000000001111110011111100000000000</v>
      </c>
    </row>
    <row r="182" spans="1:15" x14ac:dyDescent="0.25">
      <c r="A182" s="3">
        <v>4</v>
      </c>
      <c r="B182" t="s">
        <v>9530</v>
      </c>
      <c r="C182" t="s">
        <v>20</v>
      </c>
      <c r="D182" t="s">
        <v>12019</v>
      </c>
      <c r="E182" t="s">
        <v>20</v>
      </c>
      <c r="F182" t="s">
        <v>14485</v>
      </c>
      <c r="G182" t="s">
        <v>14485</v>
      </c>
      <c r="H182" t="s">
        <v>37</v>
      </c>
      <c r="I182" t="s">
        <v>37</v>
      </c>
      <c r="J182" s="1">
        <v>0.41666666666666669</v>
      </c>
      <c r="K182" s="1">
        <v>0.41666666666666669</v>
      </c>
      <c r="L182">
        <v>60</v>
      </c>
      <c r="M182">
        <v>60</v>
      </c>
      <c r="N182" t="str">
        <f>"0000000000000000000000000001111110000000000000000000"</f>
        <v>0000000000000000000000000001111110000000000000000000</v>
      </c>
      <c r="O182" t="str">
        <f>"0000000000000000000000000001111110011111100000000000"</f>
        <v>0000000000000000000000000001111110011111100000000000</v>
      </c>
    </row>
    <row r="183" spans="1:15" x14ac:dyDescent="0.25">
      <c r="A183" s="3">
        <v>4</v>
      </c>
      <c r="B183" t="s">
        <v>12718</v>
      </c>
      <c r="C183" t="s">
        <v>20</v>
      </c>
      <c r="D183" t="s">
        <v>13431</v>
      </c>
      <c r="E183" t="s">
        <v>20</v>
      </c>
      <c r="F183" t="s">
        <v>14508</v>
      </c>
      <c r="G183" t="s">
        <v>14485</v>
      </c>
      <c r="H183" t="s">
        <v>33</v>
      </c>
      <c r="I183" t="s">
        <v>33</v>
      </c>
      <c r="J183" s="1">
        <v>0.66666666666666663</v>
      </c>
      <c r="K183" s="1">
        <v>0.70833333333333337</v>
      </c>
      <c r="L183">
        <v>120</v>
      </c>
      <c r="M183">
        <v>60</v>
      </c>
      <c r="N183" t="str">
        <f>"0000000111111100011111000000000000000000000000000000"</f>
        <v>0000000111111100011111000000000000000000000000000000</v>
      </c>
      <c r="O183" t="str">
        <f>"0000000111111100011111000000000000000000000000000000"</f>
        <v>0000000111111100011111000000000000000000000000000000</v>
      </c>
    </row>
    <row r="184" spans="1:15" x14ac:dyDescent="0.25">
      <c r="A184" s="3">
        <v>4</v>
      </c>
      <c r="B184" t="s">
        <v>12725</v>
      </c>
      <c r="C184" t="s">
        <v>20</v>
      </c>
      <c r="D184" t="s">
        <v>13431</v>
      </c>
      <c r="E184" t="s">
        <v>20</v>
      </c>
      <c r="F184" t="s">
        <v>14508</v>
      </c>
      <c r="G184" t="s">
        <v>14488</v>
      </c>
      <c r="H184" t="s">
        <v>19</v>
      </c>
      <c r="I184" t="s">
        <v>19</v>
      </c>
      <c r="J184" s="1">
        <v>0.66666666666666663</v>
      </c>
      <c r="K184" s="1">
        <v>0.66666666666666663</v>
      </c>
      <c r="L184">
        <v>60</v>
      </c>
      <c r="M184">
        <v>60</v>
      </c>
      <c r="N184" t="str">
        <f>"0000000111110100011111000000000000000000000000000000"</f>
        <v>0000000111110100011111000000000000000000000000000000</v>
      </c>
      <c r="O184" t="str">
        <f>"0000000111110100010111000000000000000000000000000000"</f>
        <v>0000000111110100010111000000000000000000000000000000</v>
      </c>
    </row>
    <row r="185" spans="1:15" x14ac:dyDescent="0.25">
      <c r="A185" s="3">
        <v>4</v>
      </c>
      <c r="B185" t="s">
        <v>12725</v>
      </c>
      <c r="C185" t="s">
        <v>20</v>
      </c>
      <c r="D185" t="s">
        <v>13431</v>
      </c>
      <c r="E185" t="s">
        <v>39</v>
      </c>
      <c r="F185" t="s">
        <v>14508</v>
      </c>
      <c r="G185" t="s">
        <v>14507</v>
      </c>
      <c r="H185" t="s">
        <v>19</v>
      </c>
      <c r="I185" t="s">
        <v>19</v>
      </c>
      <c r="J185" s="1">
        <v>0.66666666666666663</v>
      </c>
      <c r="K185" s="1">
        <v>0.66666666666666663</v>
      </c>
      <c r="L185">
        <v>60</v>
      </c>
      <c r="M185">
        <v>60</v>
      </c>
      <c r="N185" t="str">
        <f>"0000000111110100011111000000000000000000000000000000"</f>
        <v>0000000111110100011111000000000000000000000000000000</v>
      </c>
      <c r="O185" t="str">
        <f>"0000000000000000001000000000000000000000000000000000"</f>
        <v>0000000000000000001000000000000000000000000000000000</v>
      </c>
    </row>
    <row r="186" spans="1:15" x14ac:dyDescent="0.25">
      <c r="A186" s="3">
        <v>4</v>
      </c>
      <c r="B186" t="s">
        <v>11574</v>
      </c>
      <c r="C186" t="s">
        <v>20</v>
      </c>
      <c r="D186" t="s">
        <v>11633</v>
      </c>
      <c r="E186" t="s">
        <v>395</v>
      </c>
      <c r="F186" t="s">
        <v>14498</v>
      </c>
      <c r="G186" t="s">
        <v>14534</v>
      </c>
      <c r="H186" t="s">
        <v>37</v>
      </c>
      <c r="I186" t="s">
        <v>37</v>
      </c>
      <c r="J186" s="1">
        <v>0.41666666666666669</v>
      </c>
      <c r="K186" s="1">
        <v>0.375</v>
      </c>
      <c r="L186">
        <v>60</v>
      </c>
      <c r="M186">
        <v>180</v>
      </c>
      <c r="N186" t="str">
        <f>"0000000000000000000000000001111110011111100000000000"</f>
        <v>0000000000000000000000000001111110011111100000000000</v>
      </c>
      <c r="O186" t="str">
        <f>"0000000000000000000000000000000000011111000000000000"</f>
        <v>0000000000000000000000000000000000011111000000000000</v>
      </c>
    </row>
    <row r="187" spans="1:15" x14ac:dyDescent="0.25">
      <c r="A187" s="3">
        <v>4</v>
      </c>
      <c r="B187" t="s">
        <v>13490</v>
      </c>
      <c r="C187" t="s">
        <v>20</v>
      </c>
      <c r="D187" t="s">
        <v>13491</v>
      </c>
      <c r="E187" t="s">
        <v>20</v>
      </c>
      <c r="F187" t="s">
        <v>14488</v>
      </c>
      <c r="G187" t="s">
        <v>14488</v>
      </c>
      <c r="H187" t="s">
        <v>42</v>
      </c>
      <c r="I187" t="s">
        <v>42</v>
      </c>
      <c r="J187" s="1">
        <v>0.54166666666666663</v>
      </c>
      <c r="K187" s="1">
        <v>0.54166666666666663</v>
      </c>
      <c r="L187">
        <v>120</v>
      </c>
      <c r="M187">
        <v>120</v>
      </c>
      <c r="N187" t="str">
        <f>"0000000111111100011111000001111110011111100000000000"</f>
        <v>0000000111111100011111000001111110011111100000000000</v>
      </c>
      <c r="O187" t="str">
        <f>"0000000111111100011111000001111110011111100000000000"</f>
        <v>0000000111111100011111000001111110011111100000000000</v>
      </c>
    </row>
    <row r="188" spans="1:15" x14ac:dyDescent="0.25">
      <c r="A188" s="3">
        <v>4</v>
      </c>
      <c r="B188" t="s">
        <v>11206</v>
      </c>
      <c r="C188" t="s">
        <v>20</v>
      </c>
      <c r="D188" t="s">
        <v>11770</v>
      </c>
      <c r="E188" t="s">
        <v>20</v>
      </c>
      <c r="F188" t="s">
        <v>14488</v>
      </c>
      <c r="G188" t="s">
        <v>14488</v>
      </c>
      <c r="H188" t="s">
        <v>19</v>
      </c>
      <c r="I188" t="s">
        <v>19</v>
      </c>
      <c r="J188" s="1">
        <v>0.41666666666666669</v>
      </c>
      <c r="K188" s="1">
        <v>0.375</v>
      </c>
      <c r="L188">
        <v>60</v>
      </c>
      <c r="M188">
        <v>480</v>
      </c>
      <c r="N188" t="str">
        <f>"0000000000000000000000000001101110011111100000000000"</f>
        <v>0000000000000000000000000001101110011111100000000000</v>
      </c>
      <c r="O188" t="str">
        <f>"0000000000000000000000000000100000000000000000000000"</f>
        <v>0000000000000000000000000000100000000000000000000000</v>
      </c>
    </row>
    <row r="189" spans="1:15" x14ac:dyDescent="0.25">
      <c r="A189" s="3">
        <v>4</v>
      </c>
      <c r="B189" t="s">
        <v>11206</v>
      </c>
      <c r="C189" t="s">
        <v>20</v>
      </c>
      <c r="D189" t="s">
        <v>11770</v>
      </c>
      <c r="E189" t="s">
        <v>20</v>
      </c>
      <c r="F189" t="s">
        <v>14488</v>
      </c>
      <c r="G189" t="s">
        <v>14493</v>
      </c>
      <c r="H189" t="s">
        <v>19</v>
      </c>
      <c r="I189" t="s">
        <v>19</v>
      </c>
      <c r="J189" s="1">
        <v>0.41666666666666669</v>
      </c>
      <c r="K189" s="1">
        <v>0.375</v>
      </c>
      <c r="L189">
        <v>60</v>
      </c>
      <c r="M189">
        <v>480</v>
      </c>
      <c r="N189" t="str">
        <f>"0000000000000000000000000001101110011111100000000000"</f>
        <v>0000000000000000000000000001101110011111100000000000</v>
      </c>
      <c r="O189" t="str">
        <f>"0000000000000000000000000000000000001000000000000000"</f>
        <v>0000000000000000000000000000000000001000000000000000</v>
      </c>
    </row>
    <row r="190" spans="1:15" x14ac:dyDescent="0.25">
      <c r="A190" s="3">
        <v>4</v>
      </c>
      <c r="B190" t="s">
        <v>11206</v>
      </c>
      <c r="C190" t="s">
        <v>20</v>
      </c>
      <c r="D190" t="s">
        <v>11770</v>
      </c>
      <c r="E190" t="s">
        <v>20</v>
      </c>
      <c r="F190" t="s">
        <v>14485</v>
      </c>
      <c r="G190" t="s">
        <v>14487</v>
      </c>
      <c r="H190" t="s">
        <v>29</v>
      </c>
      <c r="I190" t="s">
        <v>29</v>
      </c>
      <c r="J190" s="1">
        <v>0.41666666666666669</v>
      </c>
      <c r="K190" s="1">
        <v>0.375</v>
      </c>
      <c r="L190">
        <v>60</v>
      </c>
      <c r="M190">
        <v>480</v>
      </c>
      <c r="N190" t="str">
        <f>"0000000000000000000000000001010110011111100000000000"</f>
        <v>0000000000000000000000000001010110011111100000000000</v>
      </c>
      <c r="O190" t="str">
        <f>"0000000000000000000000000000000000001000000000000000"</f>
        <v>0000000000000000000000000000000000001000000000000000</v>
      </c>
    </row>
    <row r="191" spans="1:15" x14ac:dyDescent="0.25">
      <c r="A191" s="3">
        <v>4</v>
      </c>
      <c r="B191" t="s">
        <v>11853</v>
      </c>
      <c r="C191" t="s">
        <v>20</v>
      </c>
      <c r="D191" t="s">
        <v>12599</v>
      </c>
      <c r="E191" t="s">
        <v>20</v>
      </c>
      <c r="F191" t="s">
        <v>14493</v>
      </c>
      <c r="G191" t="s">
        <v>14488</v>
      </c>
      <c r="H191" t="s">
        <v>42</v>
      </c>
      <c r="I191" t="s">
        <v>42</v>
      </c>
      <c r="J191" s="1">
        <v>0.5</v>
      </c>
      <c r="K191" s="1">
        <v>0.5</v>
      </c>
      <c r="L191">
        <v>60</v>
      </c>
      <c r="M191">
        <v>120</v>
      </c>
      <c r="N191" t="str">
        <f>"0000000000000000000000000001111110011111100000000000"</f>
        <v>0000000000000000000000000001111110011111100000000000</v>
      </c>
      <c r="O191" t="str">
        <f>"0000000000000000000000000000111110011111100000000000"</f>
        <v>0000000000000000000000000000111110011111100000000000</v>
      </c>
    </row>
    <row r="192" spans="1:15" x14ac:dyDescent="0.25">
      <c r="A192" s="3">
        <v>4</v>
      </c>
      <c r="B192" t="s">
        <v>10274</v>
      </c>
      <c r="C192" t="s">
        <v>20</v>
      </c>
      <c r="D192" t="s">
        <v>13530</v>
      </c>
      <c r="E192" t="s">
        <v>20</v>
      </c>
      <c r="F192" t="s">
        <v>14488</v>
      </c>
      <c r="G192" t="s">
        <v>14488</v>
      </c>
      <c r="H192" t="s">
        <v>19</v>
      </c>
      <c r="I192" t="s">
        <v>19</v>
      </c>
      <c r="J192" s="1">
        <v>0.41666666666666669</v>
      </c>
      <c r="K192" s="1">
        <v>0.41666666666666669</v>
      </c>
      <c r="L192">
        <v>60</v>
      </c>
      <c r="M192">
        <v>60</v>
      </c>
      <c r="N192" t="str">
        <f>"0000000111110100011111000000000000000000000000000000"</f>
        <v>0000000111110100011111000000000000000000000000000000</v>
      </c>
      <c r="O192" t="str">
        <f>"0000000111110100011111000000000000000000000000000000"</f>
        <v>0000000111110100011111000000000000000000000000000000</v>
      </c>
    </row>
    <row r="193" spans="1:15" x14ac:dyDescent="0.25">
      <c r="A193" s="3">
        <v>4</v>
      </c>
      <c r="B193" t="s">
        <v>10274</v>
      </c>
      <c r="C193" t="s">
        <v>20</v>
      </c>
      <c r="D193" t="s">
        <v>13530</v>
      </c>
      <c r="E193" t="s">
        <v>20</v>
      </c>
      <c r="F193" t="s">
        <v>14485</v>
      </c>
      <c r="G193" t="s">
        <v>14485</v>
      </c>
      <c r="H193" t="s">
        <v>29</v>
      </c>
      <c r="I193" t="s">
        <v>29</v>
      </c>
      <c r="J193" s="1">
        <v>0.41666666666666669</v>
      </c>
      <c r="K193" s="1">
        <v>0.41666666666666669</v>
      </c>
      <c r="L193">
        <v>60</v>
      </c>
      <c r="M193">
        <v>60</v>
      </c>
      <c r="N193" t="str">
        <f>"0000000111110100011111000000000000000000000000000000"</f>
        <v>0000000111110100011111000000000000000000000000000000</v>
      </c>
      <c r="O193" t="str">
        <f>"0000000111110100011111000000000000000000000000000000"</f>
        <v>0000000111110100011111000000000000000000000000000000</v>
      </c>
    </row>
    <row r="194" spans="1:15" x14ac:dyDescent="0.25">
      <c r="A194" s="3">
        <v>4</v>
      </c>
      <c r="B194" t="s">
        <v>10811</v>
      </c>
      <c r="C194" t="s">
        <v>20</v>
      </c>
      <c r="D194" t="s">
        <v>13523</v>
      </c>
      <c r="E194" t="s">
        <v>20</v>
      </c>
      <c r="F194" t="s">
        <v>14485</v>
      </c>
      <c r="G194" t="s">
        <v>14493</v>
      </c>
      <c r="H194" t="s">
        <v>19</v>
      </c>
      <c r="I194" t="s">
        <v>19</v>
      </c>
      <c r="J194" s="1">
        <v>0.625</v>
      </c>
      <c r="K194" s="1">
        <v>0.625</v>
      </c>
      <c r="L194">
        <v>60</v>
      </c>
      <c r="M194">
        <v>60</v>
      </c>
      <c r="N194" t="str">
        <f>"0000000000000000000000000001111110011111100000000000"</f>
        <v>0000000000000000000000000001111110011111100000000000</v>
      </c>
      <c r="O194" t="str">
        <f>"0000000000000000000000000001111110011111100000000000"</f>
        <v>0000000000000000000000000001111110011111100000000000</v>
      </c>
    </row>
    <row r="195" spans="1:15" x14ac:dyDescent="0.25">
      <c r="A195" s="3">
        <v>4</v>
      </c>
      <c r="B195" t="s">
        <v>11611</v>
      </c>
      <c r="C195" t="s">
        <v>20</v>
      </c>
      <c r="D195" t="s">
        <v>11663</v>
      </c>
      <c r="E195" t="s">
        <v>9205</v>
      </c>
      <c r="F195" t="s">
        <v>14485</v>
      </c>
      <c r="G195" t="s">
        <v>14486</v>
      </c>
      <c r="H195" t="s">
        <v>42</v>
      </c>
      <c r="I195" t="s">
        <v>42</v>
      </c>
      <c r="J195" s="1">
        <v>0.625</v>
      </c>
      <c r="K195" s="1">
        <v>0.54166666666666663</v>
      </c>
      <c r="L195">
        <v>120</v>
      </c>
      <c r="M195">
        <v>180</v>
      </c>
      <c r="N195" t="str">
        <f>"0000000111111100011111000000000000000000000000000000"</f>
        <v>0000000111111100011111000000000000000000000000000000</v>
      </c>
      <c r="O195" t="str">
        <f>"0000000111111100011111000000000000000000000000000000"</f>
        <v>0000000111111100011111000000000000000000000000000000</v>
      </c>
    </row>
    <row r="196" spans="1:15" x14ac:dyDescent="0.25">
      <c r="A196" s="3">
        <v>4</v>
      </c>
      <c r="B196" t="s">
        <v>10424</v>
      </c>
      <c r="C196" t="s">
        <v>45</v>
      </c>
      <c r="D196" t="s">
        <v>13448</v>
      </c>
      <c r="E196" t="s">
        <v>20</v>
      </c>
      <c r="F196" t="s">
        <v>14489</v>
      </c>
      <c r="G196" t="s">
        <v>14493</v>
      </c>
      <c r="H196" t="s">
        <v>19</v>
      </c>
      <c r="I196" t="s">
        <v>19</v>
      </c>
      <c r="J196" s="1">
        <v>0.5</v>
      </c>
      <c r="K196" s="1">
        <v>0.5</v>
      </c>
      <c r="L196">
        <v>60</v>
      </c>
      <c r="M196">
        <v>120</v>
      </c>
      <c r="N196" t="str">
        <f>"0000000111110100011111000000000000000000000000000000"</f>
        <v>0000000111110100011111000000000000000000000000000000</v>
      </c>
      <c r="O196" t="str">
        <f>"0000000101010100001010000000000000000000000000000000"</f>
        <v>0000000101010100001010000000000000000000000000000000</v>
      </c>
    </row>
    <row r="197" spans="1:15" x14ac:dyDescent="0.25">
      <c r="A197" s="3">
        <v>4</v>
      </c>
      <c r="B197" t="s">
        <v>10755</v>
      </c>
      <c r="C197" t="s">
        <v>39</v>
      </c>
      <c r="D197" t="s">
        <v>10768</v>
      </c>
      <c r="E197" t="s">
        <v>9372</v>
      </c>
      <c r="F197" t="s">
        <v>14511</v>
      </c>
      <c r="G197" t="s">
        <v>14535</v>
      </c>
      <c r="H197" t="s">
        <v>29</v>
      </c>
      <c r="I197" t="s">
        <v>29</v>
      </c>
      <c r="J197" s="1">
        <v>0.77083333333333337</v>
      </c>
      <c r="K197" s="1">
        <v>0.70833333333333337</v>
      </c>
      <c r="L197">
        <v>90</v>
      </c>
      <c r="M197">
        <v>180</v>
      </c>
      <c r="N197" t="str">
        <f>"0000000000000000000000000000000010000000000000000000"</f>
        <v>0000000000000000000000000000000010000000000000000000</v>
      </c>
      <c r="O197" t="str">
        <f>"0000000000000000000000000001111110011111000000000000"</f>
        <v>0000000000000000000000000001111110011111000000000000</v>
      </c>
    </row>
    <row r="198" spans="1:15" x14ac:dyDescent="0.25">
      <c r="A198" s="3">
        <v>4</v>
      </c>
      <c r="B198" t="s">
        <v>14236</v>
      </c>
      <c r="C198" t="s">
        <v>20</v>
      </c>
      <c r="D198" t="s">
        <v>14240</v>
      </c>
      <c r="E198" t="s">
        <v>20</v>
      </c>
      <c r="F198" t="s">
        <v>14488</v>
      </c>
      <c r="G198" t="s">
        <v>14488</v>
      </c>
      <c r="H198" t="s">
        <v>37</v>
      </c>
      <c r="I198" t="s">
        <v>37</v>
      </c>
      <c r="J198" s="1">
        <v>0.33333333333333331</v>
      </c>
      <c r="K198" s="1">
        <v>0.33333333333333331</v>
      </c>
      <c r="L198">
        <v>120</v>
      </c>
      <c r="M198">
        <v>120</v>
      </c>
      <c r="N198" t="str">
        <f>"0000011111000000000111110000000000000000000000000000"</f>
        <v>0000011111000000000111110000000000000000000000000000</v>
      </c>
      <c r="O198" t="str">
        <f>"0000011111000000000111110000000000000000000000000000"</f>
        <v>0000011111000000000111110000000000000000000000000000</v>
      </c>
    </row>
    <row r="199" spans="1:15" x14ac:dyDescent="0.25">
      <c r="A199" s="3">
        <v>4</v>
      </c>
      <c r="B199" t="s">
        <v>14238</v>
      </c>
      <c r="C199" t="s">
        <v>20</v>
      </c>
      <c r="D199" t="s">
        <v>14242</v>
      </c>
      <c r="E199" t="s">
        <v>20</v>
      </c>
      <c r="F199" t="s">
        <v>14488</v>
      </c>
      <c r="G199" t="s">
        <v>14488</v>
      </c>
      <c r="H199" t="s">
        <v>33</v>
      </c>
      <c r="I199" t="s">
        <v>33</v>
      </c>
      <c r="J199" s="1">
        <v>0.33333333333333331</v>
      </c>
      <c r="K199" s="1">
        <v>0.33333333333333331</v>
      </c>
      <c r="L199">
        <v>120</v>
      </c>
      <c r="M199">
        <v>120</v>
      </c>
      <c r="N199" t="str">
        <f>"0000000000000000000000000011111000000000111110000000"</f>
        <v>0000000000000000000000000011111000000000111110000000</v>
      </c>
      <c r="O199" t="str">
        <f>"0000000000000000000000000011111000000000111110000000"</f>
        <v>0000000000000000000000000011111000000000111110000000</v>
      </c>
    </row>
    <row r="200" spans="1:15" x14ac:dyDescent="0.25">
      <c r="A200" s="3">
        <v>4</v>
      </c>
      <c r="B200" t="s">
        <v>12589</v>
      </c>
      <c r="C200" t="s">
        <v>20</v>
      </c>
      <c r="D200" t="s">
        <v>13186</v>
      </c>
      <c r="E200" t="s">
        <v>20</v>
      </c>
      <c r="F200" t="s">
        <v>14488</v>
      </c>
      <c r="G200" t="s">
        <v>14488</v>
      </c>
      <c r="H200" t="s">
        <v>19</v>
      </c>
      <c r="I200" t="s">
        <v>19</v>
      </c>
      <c r="J200" s="1">
        <v>0.5</v>
      </c>
      <c r="K200" s="1">
        <v>0.45833333333333331</v>
      </c>
      <c r="L200">
        <v>60</v>
      </c>
      <c r="M200">
        <v>120</v>
      </c>
      <c r="N200" t="str">
        <f>"0000000000000000000000000001111110011111100000000000"</f>
        <v>0000000000000000000000000001111110011111100000000000</v>
      </c>
      <c r="O200" t="str">
        <f>"0000000000000000000000000001111110011111000000000000"</f>
        <v>0000000000000000000000000001111110011111000000000000</v>
      </c>
    </row>
    <row r="201" spans="1:15" x14ac:dyDescent="0.25">
      <c r="A201" s="3">
        <v>4</v>
      </c>
      <c r="B201" t="s">
        <v>12589</v>
      </c>
      <c r="C201" t="s">
        <v>20</v>
      </c>
      <c r="D201" t="s">
        <v>13186</v>
      </c>
      <c r="E201" t="s">
        <v>45</v>
      </c>
      <c r="F201" t="s">
        <v>14485</v>
      </c>
      <c r="G201" t="s">
        <v>14489</v>
      </c>
      <c r="H201" t="s">
        <v>29</v>
      </c>
      <c r="I201" t="s">
        <v>29</v>
      </c>
      <c r="J201" s="1">
        <v>0.58333333333333337</v>
      </c>
      <c r="K201" s="1">
        <v>0.5</v>
      </c>
      <c r="L201">
        <v>60</v>
      </c>
      <c r="M201">
        <v>180</v>
      </c>
      <c r="N201" t="str">
        <f>"0000000000000000000000000001111110011111100000000000"</f>
        <v>0000000000000000000000000001111110011111100000000000</v>
      </c>
      <c r="O201" t="str">
        <f>"0000000000000000000000000000000000000000100000000000"</f>
        <v>0000000000000000000000000000000000000000100000000000</v>
      </c>
    </row>
    <row r="202" spans="1:15" x14ac:dyDescent="0.25">
      <c r="A202" s="3">
        <v>4</v>
      </c>
      <c r="B202" t="s">
        <v>9218</v>
      </c>
      <c r="C202" t="s">
        <v>20</v>
      </c>
      <c r="D202" t="s">
        <v>10519</v>
      </c>
      <c r="E202" t="s">
        <v>20</v>
      </c>
      <c r="F202" t="s">
        <v>14488</v>
      </c>
      <c r="G202" t="s">
        <v>14485</v>
      </c>
      <c r="H202" t="s">
        <v>33</v>
      </c>
      <c r="I202" t="s">
        <v>33</v>
      </c>
      <c r="J202" s="1">
        <v>0.5</v>
      </c>
      <c r="K202" s="1">
        <v>0.54166666666666663</v>
      </c>
      <c r="L202">
        <v>120</v>
      </c>
      <c r="M202">
        <v>60</v>
      </c>
      <c r="N202" t="str">
        <f>"0000000000000000000000000001111110011111100000000000"</f>
        <v>0000000000000000000000000001111110011111100000000000</v>
      </c>
      <c r="O202" t="str">
        <f>"0000000000000000000000000001111110011111100000000000"</f>
        <v>0000000000000000000000000001111110011111100000000000</v>
      </c>
    </row>
    <row r="203" spans="1:15" x14ac:dyDescent="0.25">
      <c r="A203" s="3">
        <v>4</v>
      </c>
      <c r="B203" t="s">
        <v>9493</v>
      </c>
      <c r="C203" t="s">
        <v>20</v>
      </c>
      <c r="D203" t="s">
        <v>9560</v>
      </c>
      <c r="E203" t="s">
        <v>20</v>
      </c>
      <c r="F203" t="s">
        <v>14493</v>
      </c>
      <c r="G203" t="s">
        <v>14488</v>
      </c>
      <c r="H203" t="s">
        <v>19</v>
      </c>
      <c r="I203" t="s">
        <v>19</v>
      </c>
      <c r="J203" s="1">
        <v>0.66666666666666663</v>
      </c>
      <c r="K203" s="1">
        <v>0.66666666666666663</v>
      </c>
      <c r="L203">
        <v>60</v>
      </c>
      <c r="M203">
        <v>60</v>
      </c>
      <c r="N203" t="str">
        <f>"0000000000000000000000000001111110011111100000000000"</f>
        <v>0000000000000000000000000001111110011111100000000000</v>
      </c>
      <c r="O203" t="str">
        <f>"0000000000000000000000000001111110011111100000000000"</f>
        <v>0000000000000000000000000001111110011111100000000000</v>
      </c>
    </row>
    <row r="204" spans="1:15" x14ac:dyDescent="0.25">
      <c r="A204" s="3">
        <v>4</v>
      </c>
      <c r="B204" t="s">
        <v>12679</v>
      </c>
      <c r="C204" t="s">
        <v>20</v>
      </c>
      <c r="D204" t="s">
        <v>12775</v>
      </c>
      <c r="E204" t="s">
        <v>20</v>
      </c>
      <c r="F204" t="s">
        <v>14493</v>
      </c>
      <c r="G204" t="s">
        <v>14488</v>
      </c>
      <c r="H204" t="s">
        <v>37</v>
      </c>
      <c r="I204" t="s">
        <v>37</v>
      </c>
      <c r="J204" s="1">
        <v>0.58333333333333337</v>
      </c>
      <c r="K204" s="1">
        <v>0.54166666666666663</v>
      </c>
      <c r="L204">
        <v>60</v>
      </c>
      <c r="M204">
        <v>120</v>
      </c>
      <c r="N204" t="str">
        <f>"0000000111101100011111000001111110011111100000000000"</f>
        <v>0000000111101100011111000001111110011111100000000000</v>
      </c>
      <c r="O204" t="str">
        <f>"0000000000000000000000000001111110011111100000000000"</f>
        <v>0000000000000000000000000001111110011111100000000000</v>
      </c>
    </row>
    <row r="205" spans="1:15" x14ac:dyDescent="0.25">
      <c r="A205" s="3">
        <v>4</v>
      </c>
      <c r="B205" t="s">
        <v>10981</v>
      </c>
      <c r="C205" t="s">
        <v>45</v>
      </c>
      <c r="D205" t="s">
        <v>11027</v>
      </c>
      <c r="E205" t="s">
        <v>20</v>
      </c>
      <c r="F205" t="s">
        <v>14489</v>
      </c>
      <c r="G205" t="s">
        <v>14488</v>
      </c>
      <c r="H205" t="s">
        <v>42</v>
      </c>
      <c r="I205" t="s">
        <v>42</v>
      </c>
      <c r="J205" s="1">
        <v>0.41666666666666669</v>
      </c>
      <c r="K205" s="1">
        <v>0.375</v>
      </c>
      <c r="L205">
        <v>60</v>
      </c>
      <c r="M205">
        <v>480</v>
      </c>
      <c r="N205" t="str">
        <f>"0000000111111100011111000000000000000000000000000000"</f>
        <v>0000000111111100011111000000000000000000000000000000</v>
      </c>
      <c r="O205" t="str">
        <f>"0000000001000000000000000000000000000000000000000000"</f>
        <v>0000000001000000000000000000000000000000000000000000</v>
      </c>
    </row>
    <row r="206" spans="1:15" x14ac:dyDescent="0.25">
      <c r="A206" s="3">
        <v>4</v>
      </c>
      <c r="B206" t="s">
        <v>10997</v>
      </c>
      <c r="C206" t="s">
        <v>20</v>
      </c>
      <c r="D206" t="s">
        <v>11015</v>
      </c>
      <c r="E206" t="s">
        <v>20</v>
      </c>
      <c r="F206" t="s">
        <v>14488</v>
      </c>
      <c r="G206" t="s">
        <v>14488</v>
      </c>
      <c r="H206" t="s">
        <v>19</v>
      </c>
      <c r="I206" t="s">
        <v>19</v>
      </c>
      <c r="J206" s="1">
        <v>0.54166666666666663</v>
      </c>
      <c r="K206" s="1">
        <v>0.375</v>
      </c>
      <c r="L206">
        <v>60</v>
      </c>
      <c r="M206">
        <v>480</v>
      </c>
      <c r="N206" t="str">
        <f>"0000000111110100011111000000000000000000000000000000"</f>
        <v>0000000111110100011111000000000000000000000000000000</v>
      </c>
      <c r="O206" t="str">
        <f>"0000000000010000000000000000000000000000000000000000"</f>
        <v>0000000000010000000000000000000000000000000000000000</v>
      </c>
    </row>
    <row r="207" spans="1:15" x14ac:dyDescent="0.25">
      <c r="A207" s="3">
        <v>4</v>
      </c>
      <c r="B207" t="s">
        <v>10997</v>
      </c>
      <c r="C207" t="s">
        <v>20</v>
      </c>
      <c r="D207" t="s">
        <v>11015</v>
      </c>
      <c r="E207" t="s">
        <v>20</v>
      </c>
      <c r="F207" t="s">
        <v>14488</v>
      </c>
      <c r="G207" t="s">
        <v>14487</v>
      </c>
      <c r="H207" t="s">
        <v>19</v>
      </c>
      <c r="I207" t="s">
        <v>19</v>
      </c>
      <c r="J207" s="1">
        <v>0.54166666666666663</v>
      </c>
      <c r="K207" s="1">
        <v>0.375</v>
      </c>
      <c r="L207">
        <v>60</v>
      </c>
      <c r="M207">
        <v>480</v>
      </c>
      <c r="N207" t="str">
        <f>"0000000111110100011111000000000000000000000000000000"</f>
        <v>0000000111110100011111000000000000000000000000000000</v>
      </c>
      <c r="O207" t="str">
        <f>"0000000000000000001000000000000000000000000000000000"</f>
        <v>0000000000000000001000000000000000000000000000000000</v>
      </c>
    </row>
    <row r="208" spans="1:15" x14ac:dyDescent="0.25">
      <c r="A208" s="3">
        <v>4</v>
      </c>
      <c r="B208" t="s">
        <v>10997</v>
      </c>
      <c r="C208" t="s">
        <v>20</v>
      </c>
      <c r="D208" t="s">
        <v>11015</v>
      </c>
      <c r="E208" t="s">
        <v>20</v>
      </c>
      <c r="F208" t="s">
        <v>14485</v>
      </c>
      <c r="G208" t="s">
        <v>14485</v>
      </c>
      <c r="H208" t="s">
        <v>29</v>
      </c>
      <c r="I208" t="s">
        <v>29</v>
      </c>
      <c r="J208" s="1">
        <v>0.5</v>
      </c>
      <c r="K208" s="1">
        <v>0.375</v>
      </c>
      <c r="L208">
        <v>60</v>
      </c>
      <c r="M208">
        <v>480</v>
      </c>
      <c r="N208" t="str">
        <f>"0000000111110100011111000000000000000000000000000000"</f>
        <v>0000000111110100011111000000000000000000000000000000</v>
      </c>
      <c r="O208" t="str">
        <f>"0000000000010000000000000000000000000000000000000000"</f>
        <v>0000000000010000000000000000000000000000000000000000</v>
      </c>
    </row>
    <row r="209" spans="1:15" x14ac:dyDescent="0.25">
      <c r="A209" s="3">
        <v>4</v>
      </c>
      <c r="B209" t="s">
        <v>10997</v>
      </c>
      <c r="C209" t="s">
        <v>20</v>
      </c>
      <c r="D209" t="s">
        <v>11015</v>
      </c>
      <c r="E209" t="s">
        <v>20</v>
      </c>
      <c r="F209" t="s">
        <v>14485</v>
      </c>
      <c r="G209" t="s">
        <v>14498</v>
      </c>
      <c r="H209" t="s">
        <v>29</v>
      </c>
      <c r="I209" t="s">
        <v>29</v>
      </c>
      <c r="J209" s="1">
        <v>0.5</v>
      </c>
      <c r="K209" s="1">
        <v>0.375</v>
      </c>
      <c r="L209">
        <v>60</v>
      </c>
      <c r="M209">
        <v>480</v>
      </c>
      <c r="N209" t="str">
        <f>"0000000111110100011111000000000000000000000000000000"</f>
        <v>0000000111110100011111000000000000000000000000000000</v>
      </c>
      <c r="O209" t="str">
        <f>"0000000000000000001000000000000000000000000000000000"</f>
        <v>0000000000000000001000000000000000000000000000000000</v>
      </c>
    </row>
    <row r="210" spans="1:15" x14ac:dyDescent="0.25">
      <c r="A210" s="3">
        <v>4</v>
      </c>
      <c r="B210" t="s">
        <v>11549</v>
      </c>
      <c r="C210" t="s">
        <v>180</v>
      </c>
      <c r="D210" t="s">
        <v>11551</v>
      </c>
      <c r="E210" t="s">
        <v>20</v>
      </c>
      <c r="F210" t="s">
        <v>14527</v>
      </c>
      <c r="G210" t="s">
        <v>14493</v>
      </c>
      <c r="H210" t="s">
        <v>42</v>
      </c>
      <c r="I210" t="s">
        <v>42</v>
      </c>
      <c r="J210" s="1">
        <v>0.58333333333333337</v>
      </c>
      <c r="K210" s="1">
        <v>0.625</v>
      </c>
      <c r="L210">
        <v>180</v>
      </c>
      <c r="M210">
        <v>60</v>
      </c>
      <c r="N210" t="str">
        <f>"0000000111111100011111000000000000000000000000000000"</f>
        <v>0000000111111100011111000000000000000000000000000000</v>
      </c>
      <c r="O210" t="str">
        <f>"0000000100000000000000000000000000000000000000000000"</f>
        <v>0000000100000000000000000000000000000000000000000000</v>
      </c>
    </row>
    <row r="211" spans="1:15" x14ac:dyDescent="0.25">
      <c r="A211" s="3">
        <v>4</v>
      </c>
      <c r="B211" t="s">
        <v>11850</v>
      </c>
      <c r="C211" t="s">
        <v>20</v>
      </c>
      <c r="D211" t="s">
        <v>12920</v>
      </c>
      <c r="E211" t="s">
        <v>20</v>
      </c>
      <c r="F211" t="s">
        <v>14487</v>
      </c>
      <c r="G211" t="s">
        <v>14485</v>
      </c>
      <c r="H211" t="s">
        <v>37</v>
      </c>
      <c r="I211" t="s">
        <v>37</v>
      </c>
      <c r="J211" s="1">
        <v>0.5</v>
      </c>
      <c r="K211" s="1">
        <v>0.5</v>
      </c>
      <c r="L211">
        <v>60</v>
      </c>
      <c r="M211">
        <v>60</v>
      </c>
      <c r="N211" t="str">
        <f>"0000000000000000000000000001111110011111100000000000"</f>
        <v>0000000000000000000000000001111110011111100000000000</v>
      </c>
      <c r="O211" t="str">
        <f>"0000000000000000000000000001111110011111100000000000"</f>
        <v>0000000000000000000000000001111110011111100000000000</v>
      </c>
    </row>
    <row r="212" spans="1:15" x14ac:dyDescent="0.25">
      <c r="A212" s="3">
        <v>4</v>
      </c>
      <c r="B212" t="s">
        <v>12649</v>
      </c>
      <c r="C212" t="s">
        <v>20</v>
      </c>
      <c r="D212" t="s">
        <v>12660</v>
      </c>
      <c r="E212" t="s">
        <v>180</v>
      </c>
      <c r="F212" t="s">
        <v>14495</v>
      </c>
      <c r="G212" t="s">
        <v>14536</v>
      </c>
      <c r="H212" t="s">
        <v>29</v>
      </c>
      <c r="I212" t="s">
        <v>29</v>
      </c>
      <c r="J212" s="1">
        <v>0.58333333333333337</v>
      </c>
      <c r="K212" s="1">
        <v>0.58333333333333337</v>
      </c>
      <c r="L212">
        <v>60</v>
      </c>
      <c r="M212">
        <v>60</v>
      </c>
      <c r="N212" t="str">
        <f>"0000000111110100011111000001111110011111100000000000"</f>
        <v>0000000111110100011111000001111110011111100000000000</v>
      </c>
      <c r="O212" t="str">
        <f>"0000000111110100000000000000000000000000000000000000"</f>
        <v>0000000111110100000000000000000000000000000000000000</v>
      </c>
    </row>
    <row r="213" spans="1:15" x14ac:dyDescent="0.25">
      <c r="A213" s="3">
        <v>4</v>
      </c>
      <c r="B213" t="s">
        <v>14220</v>
      </c>
      <c r="C213" t="s">
        <v>20</v>
      </c>
      <c r="D213" t="s">
        <v>14236</v>
      </c>
      <c r="E213" t="s">
        <v>20</v>
      </c>
      <c r="F213" t="s">
        <v>14488</v>
      </c>
      <c r="G213" t="s">
        <v>14488</v>
      </c>
      <c r="H213" t="s">
        <v>37</v>
      </c>
      <c r="I213" t="s">
        <v>37</v>
      </c>
      <c r="J213" s="1">
        <v>0.33333333333333331</v>
      </c>
      <c r="K213" s="1">
        <v>0.33333333333333331</v>
      </c>
      <c r="L213">
        <v>120</v>
      </c>
      <c r="M213">
        <v>120</v>
      </c>
      <c r="N213" t="str">
        <f>"0000011111000000000111110000000000000000000000000000"</f>
        <v>0000011111000000000111110000000000000000000000000000</v>
      </c>
      <c r="O213" t="str">
        <f>"0000011111000000000111110000000000000000000000000000"</f>
        <v>0000011111000000000111110000000000000000000000000000</v>
      </c>
    </row>
    <row r="214" spans="1:15" x14ac:dyDescent="0.25">
      <c r="A214" s="3">
        <v>4</v>
      </c>
      <c r="B214" t="s">
        <v>9203</v>
      </c>
      <c r="C214" t="s">
        <v>180</v>
      </c>
      <c r="D214" t="s">
        <v>12694</v>
      </c>
      <c r="E214" t="s">
        <v>20</v>
      </c>
      <c r="F214" t="s">
        <v>14524</v>
      </c>
      <c r="G214" t="s">
        <v>14485</v>
      </c>
      <c r="H214" t="s">
        <v>42</v>
      </c>
      <c r="I214" t="s">
        <v>42</v>
      </c>
      <c r="J214" s="1">
        <v>0.45833333333333331</v>
      </c>
      <c r="K214" s="1">
        <v>0.45833333333333331</v>
      </c>
      <c r="L214">
        <v>60</v>
      </c>
      <c r="M214">
        <v>60</v>
      </c>
      <c r="N214" t="str">
        <f>"0000000111111100011111000000000000000000000000000000"</f>
        <v>0000000111111100011111000000000000000000000000000000</v>
      </c>
      <c r="O214" t="str">
        <f>"0000000111111100011111000001111110011111100000000000"</f>
        <v>0000000111111100011111000001111110011111100000000000</v>
      </c>
    </row>
    <row r="215" spans="1:15" x14ac:dyDescent="0.25">
      <c r="A215" s="3">
        <v>4</v>
      </c>
      <c r="B215" t="s">
        <v>10245</v>
      </c>
      <c r="C215" t="s">
        <v>20</v>
      </c>
      <c r="D215" t="s">
        <v>11991</v>
      </c>
      <c r="E215" t="s">
        <v>20</v>
      </c>
      <c r="F215" t="s">
        <v>14485</v>
      </c>
      <c r="G215" t="s">
        <v>14493</v>
      </c>
      <c r="H215" t="s">
        <v>42</v>
      </c>
      <c r="I215" t="s">
        <v>42</v>
      </c>
      <c r="J215" s="1">
        <v>0.41666666666666669</v>
      </c>
      <c r="K215" s="1">
        <v>0.41666666666666669</v>
      </c>
      <c r="L215">
        <v>60</v>
      </c>
      <c r="M215">
        <v>60</v>
      </c>
      <c r="N215" t="str">
        <f>"0000000111111100011111000000000000000000000000000000"</f>
        <v>0000000111111100011111000000000000000000000000000000</v>
      </c>
      <c r="O215" t="str">
        <f>"0000000111111100011111000000000000000000000000000000"</f>
        <v>0000000111111100011111000000000000000000000000000000</v>
      </c>
    </row>
    <row r="216" spans="1:15" x14ac:dyDescent="0.25">
      <c r="A216" s="3">
        <v>4</v>
      </c>
      <c r="B216" t="s">
        <v>11005</v>
      </c>
      <c r="C216" t="s">
        <v>20</v>
      </c>
      <c r="D216" t="s">
        <v>11368</v>
      </c>
      <c r="E216" t="s">
        <v>45</v>
      </c>
      <c r="F216" t="s">
        <v>14493</v>
      </c>
      <c r="G216" t="s">
        <v>14489</v>
      </c>
      <c r="H216" t="s">
        <v>19</v>
      </c>
      <c r="I216" t="s">
        <v>19</v>
      </c>
      <c r="J216" s="1">
        <v>0.375</v>
      </c>
      <c r="K216" s="1">
        <v>0.45833333333333331</v>
      </c>
      <c r="L216">
        <v>540</v>
      </c>
      <c r="M216">
        <v>60</v>
      </c>
      <c r="N216" t="str">
        <f>"0000000000000000000010000000000000000000000000000000"</f>
        <v>0000000000000000000010000000000000000000000000000000</v>
      </c>
      <c r="O216" t="str">
        <f>"0000000000000100011111000000000000000000000000000000"</f>
        <v>0000000000000100011111000000000000000000000000000000</v>
      </c>
    </row>
    <row r="217" spans="1:15" x14ac:dyDescent="0.25">
      <c r="A217" s="3">
        <v>4</v>
      </c>
      <c r="B217" t="s">
        <v>14226</v>
      </c>
      <c r="C217" t="s">
        <v>20</v>
      </c>
      <c r="D217" t="s">
        <v>14238</v>
      </c>
      <c r="E217" t="s">
        <v>20</v>
      </c>
      <c r="F217" t="s">
        <v>14488</v>
      </c>
      <c r="G217" t="s">
        <v>14488</v>
      </c>
      <c r="H217" t="s">
        <v>33</v>
      </c>
      <c r="I217" t="s">
        <v>33</v>
      </c>
      <c r="J217" s="1">
        <v>0.33333333333333331</v>
      </c>
      <c r="K217" s="1">
        <v>0.33333333333333331</v>
      </c>
      <c r="L217">
        <v>120</v>
      </c>
      <c r="M217">
        <v>120</v>
      </c>
      <c r="N217" t="str">
        <f>"0000000000000000000000000011111000000000111110000000"</f>
        <v>0000000000000000000000000011111000000000111110000000</v>
      </c>
      <c r="O217" t="str">
        <f>"0000000000000000000000000011111000000000111110000000"</f>
        <v>0000000000000000000000000011111000000000111110000000</v>
      </c>
    </row>
    <row r="218" spans="1:15" x14ac:dyDescent="0.25">
      <c r="A218" s="3">
        <v>4</v>
      </c>
      <c r="B218" t="s">
        <v>10050</v>
      </c>
      <c r="C218" t="s">
        <v>20</v>
      </c>
      <c r="D218" t="s">
        <v>12649</v>
      </c>
      <c r="E218" t="s">
        <v>20</v>
      </c>
      <c r="F218" t="s">
        <v>14485</v>
      </c>
      <c r="G218" t="s">
        <v>14512</v>
      </c>
      <c r="H218" t="s">
        <v>42</v>
      </c>
      <c r="I218" t="s">
        <v>42</v>
      </c>
      <c r="J218" s="1">
        <v>0.5</v>
      </c>
      <c r="K218" s="1">
        <v>0.5</v>
      </c>
      <c r="L218">
        <v>60</v>
      </c>
      <c r="M218">
        <v>60</v>
      </c>
      <c r="N218" t="str">
        <f>"0000000111111100011111000000000000000000000000000000"</f>
        <v>0000000111111100011111000000000000000000000000000000</v>
      </c>
      <c r="O218" t="str">
        <f>"0000000111111100011111000000111110011111100000000000"</f>
        <v>0000000111111100011111000000111110011111100000000000</v>
      </c>
    </row>
    <row r="219" spans="1:15" x14ac:dyDescent="0.25">
      <c r="A219" s="3">
        <v>4</v>
      </c>
      <c r="B219" t="s">
        <v>9507</v>
      </c>
      <c r="C219" t="s">
        <v>20</v>
      </c>
      <c r="D219" t="s">
        <v>10245</v>
      </c>
      <c r="E219" t="s">
        <v>20</v>
      </c>
      <c r="F219" t="s">
        <v>14493</v>
      </c>
      <c r="G219" t="s">
        <v>14493</v>
      </c>
      <c r="H219" t="s">
        <v>37</v>
      </c>
      <c r="I219" t="s">
        <v>37</v>
      </c>
      <c r="J219" s="1">
        <v>0.5</v>
      </c>
      <c r="K219" s="1">
        <v>0.5</v>
      </c>
      <c r="L219">
        <v>60</v>
      </c>
      <c r="M219">
        <v>60</v>
      </c>
      <c r="N219" t="str">
        <f>"0000000111101100011111000000000000000000000000000000"</f>
        <v>0000000111101100011111000000000000000000000000000000</v>
      </c>
      <c r="O219" t="str">
        <f>"0000000111101100011111000000000000000000000000000000"</f>
        <v>0000000111101100011111000000000000000000000000000000</v>
      </c>
    </row>
    <row r="220" spans="1:15" x14ac:dyDescent="0.25">
      <c r="A220" s="3">
        <v>4</v>
      </c>
      <c r="B220" t="s">
        <v>10274</v>
      </c>
      <c r="C220" t="s">
        <v>20</v>
      </c>
      <c r="D220" t="s">
        <v>14028</v>
      </c>
      <c r="E220" t="s">
        <v>20</v>
      </c>
      <c r="F220" t="s">
        <v>14485</v>
      </c>
      <c r="G220" t="s">
        <v>14488</v>
      </c>
      <c r="H220" t="s">
        <v>29</v>
      </c>
      <c r="I220" t="s">
        <v>29</v>
      </c>
      <c r="J220" s="1">
        <v>0.41666666666666669</v>
      </c>
      <c r="K220" s="1">
        <v>0.41666666666666669</v>
      </c>
      <c r="L220">
        <v>60</v>
      </c>
      <c r="M220">
        <v>60</v>
      </c>
      <c r="N220" t="str">
        <f>"0000000111110100011111000000000000000000000000000000"</f>
        <v>0000000111110100011111000000000000000000000000000000</v>
      </c>
      <c r="O220" t="str">
        <f>"0000000111110100011111000000000000000000000000000000"</f>
        <v>0000000111110100011111000000000000000000000000000000</v>
      </c>
    </row>
    <row r="221" spans="1:15" x14ac:dyDescent="0.25">
      <c r="A221" s="3">
        <v>4</v>
      </c>
      <c r="B221" t="s">
        <v>10274</v>
      </c>
      <c r="C221" t="s">
        <v>20</v>
      </c>
      <c r="D221" t="s">
        <v>14028</v>
      </c>
      <c r="E221" t="s">
        <v>20</v>
      </c>
      <c r="F221" t="s">
        <v>14493</v>
      </c>
      <c r="G221" t="s">
        <v>14485</v>
      </c>
      <c r="H221" t="s">
        <v>33</v>
      </c>
      <c r="I221" t="s">
        <v>33</v>
      </c>
      <c r="J221" s="1">
        <v>0.45833333333333331</v>
      </c>
      <c r="K221" s="1">
        <v>0.45833333333333331</v>
      </c>
      <c r="L221">
        <v>60</v>
      </c>
      <c r="M221">
        <v>60</v>
      </c>
      <c r="N221" t="str">
        <f>"0000000111111100011111000000000000000000000000000000"</f>
        <v>0000000111111100011111000000000000000000000000000000</v>
      </c>
      <c r="O221" t="str">
        <f>"0000000111111100011111000000000000000000000000000000"</f>
        <v>0000000111111100011111000000000000000000000000000000</v>
      </c>
    </row>
    <row r="222" spans="1:15" x14ac:dyDescent="0.25">
      <c r="A222" s="3">
        <v>4</v>
      </c>
      <c r="B222" t="s">
        <v>10296</v>
      </c>
      <c r="C222" t="s">
        <v>20</v>
      </c>
      <c r="D222" t="s">
        <v>12589</v>
      </c>
      <c r="E222" t="s">
        <v>20</v>
      </c>
      <c r="F222" t="s">
        <v>14488</v>
      </c>
      <c r="G222" t="s">
        <v>14485</v>
      </c>
      <c r="H222" t="s">
        <v>29</v>
      </c>
      <c r="I222" t="s">
        <v>29</v>
      </c>
      <c r="J222" s="1">
        <v>0.58333333333333337</v>
      </c>
      <c r="K222" s="1">
        <v>0.58333333333333337</v>
      </c>
      <c r="L222">
        <v>60</v>
      </c>
      <c r="M222">
        <v>60</v>
      </c>
      <c r="N222" t="str">
        <f>"0000000000000000000000000001111110011111100000000000"</f>
        <v>0000000000000000000000000001111110011111100000000000</v>
      </c>
      <c r="O222" t="str">
        <f>"0000000000000000000000000001111110011111100000000000"</f>
        <v>0000000000000000000000000001111110011111100000000000</v>
      </c>
    </row>
    <row r="223" spans="1:15" x14ac:dyDescent="0.25">
      <c r="A223" s="3">
        <v>4</v>
      </c>
      <c r="B223" t="s">
        <v>12280</v>
      </c>
      <c r="C223" t="s">
        <v>20</v>
      </c>
      <c r="D223" t="s">
        <v>13427</v>
      </c>
      <c r="E223" t="s">
        <v>20</v>
      </c>
      <c r="F223" t="s">
        <v>14485</v>
      </c>
      <c r="G223" t="s">
        <v>14488</v>
      </c>
      <c r="H223" t="s">
        <v>33</v>
      </c>
      <c r="I223" t="s">
        <v>33</v>
      </c>
      <c r="J223" s="1">
        <v>0.45833333333333331</v>
      </c>
      <c r="K223" s="1">
        <v>0.45833333333333331</v>
      </c>
      <c r="L223">
        <v>60</v>
      </c>
      <c r="M223">
        <v>60</v>
      </c>
      <c r="N223" t="str">
        <f>"0000000000000000000000000001111110011111100000000000"</f>
        <v>0000000000000000000000000001111110011111100000000000</v>
      </c>
      <c r="O223" t="str">
        <f>"0000000000000000000000000001111110011111100000000000"</f>
        <v>0000000000000000000000000001111110011111100000000000</v>
      </c>
    </row>
    <row r="224" spans="1:15" x14ac:dyDescent="0.25">
      <c r="A224" s="3">
        <v>4</v>
      </c>
      <c r="B224" t="s">
        <v>9599</v>
      </c>
      <c r="C224" t="s">
        <v>20</v>
      </c>
      <c r="D224" t="s">
        <v>9605</v>
      </c>
      <c r="E224" t="s">
        <v>9372</v>
      </c>
      <c r="F224" t="s">
        <v>14485</v>
      </c>
      <c r="G224" t="s">
        <v>14494</v>
      </c>
      <c r="H224" t="s">
        <v>33</v>
      </c>
      <c r="I224" t="s">
        <v>33</v>
      </c>
      <c r="J224" s="1">
        <v>0.375</v>
      </c>
      <c r="K224" s="1">
        <v>0.375</v>
      </c>
      <c r="L224">
        <v>60</v>
      </c>
      <c r="M224">
        <v>180</v>
      </c>
      <c r="N224" t="str">
        <f>"0000000000000000000000000001111110011111100000000000"</f>
        <v>0000000000000000000000000001111110011111100000000000</v>
      </c>
      <c r="O224" t="str">
        <f>"0000000000000000000000000001111110011111100000000000"</f>
        <v>0000000000000000000000000001111110011111100000000000</v>
      </c>
    </row>
    <row r="225" spans="1:15" x14ac:dyDescent="0.25">
      <c r="A225" s="3">
        <v>4</v>
      </c>
      <c r="B225" t="s">
        <v>12019</v>
      </c>
      <c r="C225" t="s">
        <v>20</v>
      </c>
      <c r="D225" t="s">
        <v>12718</v>
      </c>
      <c r="E225" t="s">
        <v>20</v>
      </c>
      <c r="F225" t="s">
        <v>14488</v>
      </c>
      <c r="G225" t="s">
        <v>14492</v>
      </c>
      <c r="H225" t="s">
        <v>33</v>
      </c>
      <c r="I225" t="s">
        <v>33</v>
      </c>
      <c r="J225" s="1">
        <v>0.375</v>
      </c>
      <c r="K225" s="1">
        <v>0.375</v>
      </c>
      <c r="L225">
        <v>60</v>
      </c>
      <c r="M225">
        <v>120</v>
      </c>
      <c r="N225" t="str">
        <f>"0000000000000000000000000001111110011111100000000000"</f>
        <v>0000000000000000000000000001111110011111100000000000</v>
      </c>
      <c r="O225" t="str">
        <f>"0000000000000000000000000001111110011111100000000000"</f>
        <v>0000000000000000000000000001111110011111100000000000</v>
      </c>
    </row>
    <row r="226" spans="1:15" x14ac:dyDescent="0.25">
      <c r="A226" s="3">
        <v>4</v>
      </c>
      <c r="B226" t="s">
        <v>9429</v>
      </c>
      <c r="C226" t="s">
        <v>20</v>
      </c>
      <c r="D226" t="s">
        <v>9916</v>
      </c>
      <c r="E226" t="s">
        <v>20</v>
      </c>
      <c r="F226" t="s">
        <v>14488</v>
      </c>
      <c r="G226" t="s">
        <v>14488</v>
      </c>
      <c r="H226" t="s">
        <v>29</v>
      </c>
      <c r="I226" t="s">
        <v>29</v>
      </c>
      <c r="J226" s="1">
        <v>0.41666666666666669</v>
      </c>
      <c r="K226" s="1">
        <v>0.41666666666666669</v>
      </c>
      <c r="L226">
        <v>60</v>
      </c>
      <c r="M226">
        <v>60</v>
      </c>
      <c r="N226" t="str">
        <f>"0000000000000000000000000001111110011111100000000000"</f>
        <v>0000000000000000000000000001111110011111100000000000</v>
      </c>
      <c r="O226" t="str">
        <f>"0000000000000000000000000001111110011111100000000000"</f>
        <v>0000000000000000000000000001111110011111100000000000</v>
      </c>
    </row>
    <row r="227" spans="1:15" x14ac:dyDescent="0.25">
      <c r="A227" s="3">
        <v>4</v>
      </c>
      <c r="B227" t="s">
        <v>11097</v>
      </c>
      <c r="C227" t="s">
        <v>20</v>
      </c>
      <c r="D227" t="s">
        <v>11174</v>
      </c>
      <c r="E227" t="s">
        <v>395</v>
      </c>
      <c r="F227" t="s">
        <v>14488</v>
      </c>
      <c r="G227" t="s">
        <v>14515</v>
      </c>
      <c r="H227" t="s">
        <v>29</v>
      </c>
      <c r="I227" t="s">
        <v>29</v>
      </c>
      <c r="J227" s="1">
        <v>0.41666666666666669</v>
      </c>
      <c r="K227" s="1">
        <v>0.33333333333333331</v>
      </c>
      <c r="L227">
        <v>60</v>
      </c>
      <c r="M227">
        <v>180</v>
      </c>
      <c r="N227" t="str">
        <f>"0000000111110100011111000000000000000000000000000000"</f>
        <v>0000000111110100011111000000000000000000000000000000</v>
      </c>
      <c r="O227" t="str">
        <f>"0000000000000000001000000000000000000000000000000000"</f>
        <v>0000000000000000001000000000000000000000000000000000</v>
      </c>
    </row>
    <row r="228" spans="1:15" x14ac:dyDescent="0.25">
      <c r="A228" s="3">
        <v>4</v>
      </c>
      <c r="B228" t="s">
        <v>10033</v>
      </c>
      <c r="C228" t="s">
        <v>20</v>
      </c>
      <c r="D228" t="s">
        <v>13579</v>
      </c>
      <c r="E228" t="s">
        <v>20</v>
      </c>
      <c r="F228" t="s">
        <v>14488</v>
      </c>
      <c r="G228" t="s">
        <v>14485</v>
      </c>
      <c r="H228" t="s">
        <v>42</v>
      </c>
      <c r="I228" t="s">
        <v>42</v>
      </c>
      <c r="J228" s="1">
        <v>0.45833333333333331</v>
      </c>
      <c r="K228" s="1">
        <v>0.45833333333333331</v>
      </c>
      <c r="L228">
        <v>60</v>
      </c>
      <c r="M228">
        <v>60</v>
      </c>
      <c r="N228" t="str">
        <f>"0000000000000000000000000001111110011111100000000000"</f>
        <v>0000000000000000000000000001111110011111100000000000</v>
      </c>
      <c r="O228" t="str">
        <f>"0000000000000000000000000000111110011111100000000000"</f>
        <v>0000000000000000000000000000111110011111100000000000</v>
      </c>
    </row>
    <row r="229" spans="1:15" x14ac:dyDescent="0.25">
      <c r="A229" s="3">
        <v>4</v>
      </c>
      <c r="B229" t="s">
        <v>11850</v>
      </c>
      <c r="C229" t="s">
        <v>20</v>
      </c>
      <c r="D229" t="s">
        <v>13186</v>
      </c>
      <c r="E229" t="s">
        <v>20</v>
      </c>
      <c r="F229" t="s">
        <v>14488</v>
      </c>
      <c r="G229" t="s">
        <v>14488</v>
      </c>
      <c r="H229" t="s">
        <v>19</v>
      </c>
      <c r="I229" t="s">
        <v>19</v>
      </c>
      <c r="J229" s="1">
        <v>0.5</v>
      </c>
      <c r="K229" s="1">
        <v>0.45833333333333331</v>
      </c>
      <c r="L229">
        <v>60</v>
      </c>
      <c r="M229">
        <v>120</v>
      </c>
      <c r="N229" t="str">
        <f>"0000000000000000000000000001111110011111100000000000"</f>
        <v>0000000000000000000000000001111110011111100000000000</v>
      </c>
      <c r="O229" t="str">
        <f>"0000000000000000000000000001111110011111000000000000"</f>
        <v>0000000000000000000000000001111110011111000000000000</v>
      </c>
    </row>
    <row r="230" spans="1:15" x14ac:dyDescent="0.25">
      <c r="A230" s="3">
        <v>4</v>
      </c>
      <c r="B230" t="s">
        <v>9897</v>
      </c>
      <c r="C230" t="s">
        <v>20</v>
      </c>
      <c r="D230" t="s">
        <v>13649</v>
      </c>
      <c r="E230" t="s">
        <v>20</v>
      </c>
      <c r="F230" t="s">
        <v>14487</v>
      </c>
      <c r="G230" t="s">
        <v>14485</v>
      </c>
      <c r="H230" t="s">
        <v>42</v>
      </c>
      <c r="I230" t="s">
        <v>42</v>
      </c>
      <c r="J230" s="1">
        <v>0.375</v>
      </c>
      <c r="K230" s="1">
        <v>0.375</v>
      </c>
      <c r="L230">
        <v>60</v>
      </c>
      <c r="M230">
        <v>60</v>
      </c>
      <c r="N230" t="str">
        <f>"0000000111111100011111000000000000000000000000000000"</f>
        <v>0000000111111100011111000000000000000000000000000000</v>
      </c>
      <c r="O230" t="str">
        <f>"0000000111111100000000000000000000000000000000000000"</f>
        <v>0000000111111100000000000000000000000000000000000000</v>
      </c>
    </row>
    <row r="231" spans="1:15" x14ac:dyDescent="0.25">
      <c r="A231" s="3">
        <v>4</v>
      </c>
      <c r="B231" t="s">
        <v>13446</v>
      </c>
      <c r="C231" t="s">
        <v>20</v>
      </c>
      <c r="D231" t="s">
        <v>13662</v>
      </c>
      <c r="E231" t="s">
        <v>20</v>
      </c>
      <c r="F231" t="s">
        <v>14488</v>
      </c>
      <c r="G231" t="s">
        <v>14488</v>
      </c>
      <c r="H231" t="s">
        <v>29</v>
      </c>
      <c r="I231" t="s">
        <v>29</v>
      </c>
      <c r="J231" s="1">
        <v>0.375</v>
      </c>
      <c r="K231" s="1">
        <v>0.375</v>
      </c>
      <c r="L231">
        <v>120</v>
      </c>
      <c r="M231">
        <v>60</v>
      </c>
      <c r="N231" t="str">
        <f>"0000000000000000000000000001111110011111100000000000"</f>
        <v>0000000000000000000000000001111110011111100000000000</v>
      </c>
      <c r="O231" t="str">
        <f>"0000000000000000000000000001111110011111100000000000"</f>
        <v>0000000000000000000000000001111110011111100000000000</v>
      </c>
    </row>
    <row r="232" spans="1:15" x14ac:dyDescent="0.25">
      <c r="A232" s="3">
        <v>4</v>
      </c>
      <c r="B232" t="s">
        <v>13446</v>
      </c>
      <c r="C232" t="s">
        <v>20</v>
      </c>
      <c r="D232" t="s">
        <v>13662</v>
      </c>
      <c r="E232" t="s">
        <v>20</v>
      </c>
      <c r="F232" t="s">
        <v>14485</v>
      </c>
      <c r="G232" t="s">
        <v>14485</v>
      </c>
      <c r="H232" t="s">
        <v>37</v>
      </c>
      <c r="I232" t="s">
        <v>37</v>
      </c>
      <c r="J232" s="1">
        <v>0.45833333333333331</v>
      </c>
      <c r="K232" s="1">
        <v>0.45833333333333331</v>
      </c>
      <c r="L232">
        <v>60</v>
      </c>
      <c r="M232">
        <v>60</v>
      </c>
      <c r="N232" t="str">
        <f>"0000000000000000000000000001111110011111100000000000"</f>
        <v>0000000000000000000000000001111110011111100000000000</v>
      </c>
      <c r="O232" t="str">
        <f>"0000000000000000000000000001111110011111100000000000"</f>
        <v>0000000000000000000000000001111110011111100000000000</v>
      </c>
    </row>
    <row r="233" spans="1:15" x14ac:dyDescent="0.25">
      <c r="A233" s="3">
        <v>4</v>
      </c>
      <c r="B233" t="s">
        <v>12047</v>
      </c>
      <c r="C233" t="s">
        <v>20</v>
      </c>
      <c r="D233" t="s">
        <v>14310</v>
      </c>
      <c r="E233" t="s">
        <v>180</v>
      </c>
      <c r="F233" t="s">
        <v>14488</v>
      </c>
      <c r="G233" t="s">
        <v>14537</v>
      </c>
      <c r="H233" t="s">
        <v>19</v>
      </c>
      <c r="I233" t="s">
        <v>19</v>
      </c>
      <c r="J233" s="1">
        <v>0.375</v>
      </c>
      <c r="K233" s="1">
        <v>0.375</v>
      </c>
      <c r="L233">
        <v>60</v>
      </c>
      <c r="M233">
        <v>120</v>
      </c>
      <c r="N233" t="str">
        <f>"0000000000000000000000000001111110011111100000000000"</f>
        <v>0000000000000000000000000001111110011111100000000000</v>
      </c>
      <c r="O233" t="str">
        <f>"0000000000000000000000000000100000000000000000000000"</f>
        <v>0000000000000000000000000000100000000000000000000000</v>
      </c>
    </row>
    <row r="234" spans="1:15" x14ac:dyDescent="0.25">
      <c r="A234" s="3">
        <v>4</v>
      </c>
      <c r="B234" t="s">
        <v>10811</v>
      </c>
      <c r="C234" t="s">
        <v>20</v>
      </c>
      <c r="D234" t="s">
        <v>11277</v>
      </c>
      <c r="E234" t="s">
        <v>20</v>
      </c>
      <c r="F234" t="s">
        <v>14488</v>
      </c>
      <c r="G234" t="s">
        <v>14493</v>
      </c>
      <c r="H234" t="s">
        <v>37</v>
      </c>
      <c r="I234" t="s">
        <v>37</v>
      </c>
      <c r="J234" s="1">
        <v>0.54166666666666663</v>
      </c>
      <c r="K234" s="1">
        <v>0.54166666666666663</v>
      </c>
      <c r="L234">
        <v>60</v>
      </c>
      <c r="M234">
        <v>120</v>
      </c>
      <c r="N234" t="str">
        <f>"0000000000000000000000000001111110011111100000000000"</f>
        <v>0000000000000000000000000001111110011111100000000000</v>
      </c>
      <c r="O234" t="str">
        <f>"0000000000000000000000000001111100011111100000000000"</f>
        <v>0000000000000000000000000001111100011111100000000000</v>
      </c>
    </row>
    <row r="235" spans="1:15" x14ac:dyDescent="0.25">
      <c r="A235" s="3">
        <v>4</v>
      </c>
      <c r="B235" t="s">
        <v>10811</v>
      </c>
      <c r="C235" t="s">
        <v>20</v>
      </c>
      <c r="D235" t="s">
        <v>11277</v>
      </c>
      <c r="E235" t="s">
        <v>39</v>
      </c>
      <c r="F235" t="s">
        <v>14488</v>
      </c>
      <c r="G235" t="s">
        <v>14507</v>
      </c>
      <c r="H235" t="s">
        <v>37</v>
      </c>
      <c r="I235" t="s">
        <v>37</v>
      </c>
      <c r="J235" s="1">
        <v>0.54166666666666663</v>
      </c>
      <c r="K235" s="1">
        <v>0.54166666666666663</v>
      </c>
      <c r="L235">
        <v>60</v>
      </c>
      <c r="M235">
        <v>120</v>
      </c>
      <c r="N235" t="str">
        <f>"0000000000000000000000000001111110011111100000000000"</f>
        <v>0000000000000000000000000001111110011111100000000000</v>
      </c>
      <c r="O235" t="str">
        <f>"0000000000000000000000000000000010000000000000000000"</f>
        <v>0000000000000000000000000000000010000000000000000000</v>
      </c>
    </row>
    <row r="236" spans="1:15" x14ac:dyDescent="0.25">
      <c r="A236" s="3">
        <v>4</v>
      </c>
      <c r="B236" t="s">
        <v>12586</v>
      </c>
      <c r="C236" t="s">
        <v>20</v>
      </c>
      <c r="D236" t="s">
        <v>13200</v>
      </c>
      <c r="E236" t="s">
        <v>20</v>
      </c>
      <c r="F236" t="s">
        <v>14485</v>
      </c>
      <c r="G236" t="s">
        <v>14488</v>
      </c>
      <c r="H236" t="s">
        <v>29</v>
      </c>
      <c r="I236" t="s">
        <v>29</v>
      </c>
      <c r="J236" s="1">
        <v>0.41666666666666669</v>
      </c>
      <c r="K236" s="1">
        <v>0.41666666666666669</v>
      </c>
      <c r="L236">
        <v>60</v>
      </c>
      <c r="M236">
        <v>60</v>
      </c>
      <c r="N236" t="str">
        <f>"0000000111110100011111000000000000000000000000000000"</f>
        <v>0000000111110100011111000000000000000000000000000000</v>
      </c>
      <c r="O236" t="str">
        <f>"0000000111110100011111000000000000000000000000000000"</f>
        <v>0000000111110100011111000000000000000000000000000000</v>
      </c>
    </row>
    <row r="237" spans="1:15" x14ac:dyDescent="0.25">
      <c r="A237" s="3">
        <v>4</v>
      </c>
      <c r="B237" t="s">
        <v>11432</v>
      </c>
      <c r="C237" t="s">
        <v>20</v>
      </c>
      <c r="D237" t="s">
        <v>11984</v>
      </c>
      <c r="E237" t="s">
        <v>20</v>
      </c>
      <c r="F237" t="s">
        <v>14488</v>
      </c>
      <c r="G237" t="s">
        <v>14488</v>
      </c>
      <c r="H237" t="s">
        <v>19</v>
      </c>
      <c r="I237" t="s">
        <v>19</v>
      </c>
      <c r="J237" s="1">
        <v>0.41666666666666669</v>
      </c>
      <c r="K237" s="1">
        <v>0.41666666666666669</v>
      </c>
      <c r="L237">
        <v>60</v>
      </c>
      <c r="M237">
        <v>60</v>
      </c>
      <c r="N237" t="str">
        <f>"0000000000000000000000000001111110011111000000000000"</f>
        <v>0000000000000000000000000001111110011111000000000000</v>
      </c>
      <c r="O237" t="str">
        <f>"0000000000000000000000000001111110011111100000000000"</f>
        <v>0000000000000000000000000001111110011111100000000000</v>
      </c>
    </row>
    <row r="238" spans="1:15" x14ac:dyDescent="0.25">
      <c r="A238" s="3">
        <v>4</v>
      </c>
      <c r="B238" t="s">
        <v>10239</v>
      </c>
      <c r="C238" t="s">
        <v>39</v>
      </c>
      <c r="D238" t="s">
        <v>10732</v>
      </c>
      <c r="E238" t="s">
        <v>39</v>
      </c>
      <c r="F238" t="s">
        <v>14507</v>
      </c>
      <c r="G238" t="s">
        <v>14538</v>
      </c>
      <c r="H238" t="s">
        <v>33</v>
      </c>
      <c r="I238" t="s">
        <v>33</v>
      </c>
      <c r="J238" s="1">
        <v>0.75</v>
      </c>
      <c r="K238" s="1">
        <v>0.77083333333333337</v>
      </c>
      <c r="L238">
        <v>60</v>
      </c>
      <c r="M238">
        <v>60</v>
      </c>
      <c r="N238" t="str">
        <f>"0000000000000100000000000000000000000000000000000000"</f>
        <v>0000000000000100000000000000000000000000000000000000</v>
      </c>
      <c r="O238" t="str">
        <f>"0000000000000100000000000000000000000000000000000000"</f>
        <v>0000000000000100000000000000000000000000000000000000</v>
      </c>
    </row>
    <row r="239" spans="1:15" x14ac:dyDescent="0.25">
      <c r="A239" s="3">
        <v>4</v>
      </c>
      <c r="B239" t="s">
        <v>9849</v>
      </c>
      <c r="C239" t="s">
        <v>20</v>
      </c>
      <c r="D239" t="s">
        <v>12083</v>
      </c>
      <c r="E239" t="s">
        <v>20</v>
      </c>
      <c r="F239" t="s">
        <v>14488</v>
      </c>
      <c r="G239" t="s">
        <v>14492</v>
      </c>
      <c r="H239" t="s">
        <v>29</v>
      </c>
      <c r="I239" t="s">
        <v>29</v>
      </c>
      <c r="J239" s="1">
        <v>0.58333333333333337</v>
      </c>
      <c r="K239" s="1">
        <v>0.70833333333333337</v>
      </c>
      <c r="L239">
        <v>240</v>
      </c>
      <c r="M239">
        <v>60</v>
      </c>
      <c r="N239" t="str">
        <f>"0000000111110100011111000000000000000000000000000000"</f>
        <v>0000000111110100011111000000000000000000000000000000</v>
      </c>
      <c r="O239" t="str">
        <f>"0000000000010000000000000000000000000000000000000000"</f>
        <v>0000000000010000000000000000000000000000000000000000</v>
      </c>
    </row>
    <row r="240" spans="1:15" x14ac:dyDescent="0.25">
      <c r="A240" s="3">
        <v>4</v>
      </c>
      <c r="B240" t="s">
        <v>9516</v>
      </c>
      <c r="C240" t="s">
        <v>395</v>
      </c>
      <c r="D240" t="s">
        <v>14023</v>
      </c>
      <c r="E240" t="s">
        <v>20</v>
      </c>
      <c r="F240" t="s">
        <v>14539</v>
      </c>
      <c r="G240" t="s">
        <v>14512</v>
      </c>
      <c r="H240" t="s">
        <v>42</v>
      </c>
      <c r="I240" t="s">
        <v>42</v>
      </c>
      <c r="J240" s="1">
        <v>0.5</v>
      </c>
      <c r="K240" s="1">
        <v>0.58333333333333337</v>
      </c>
      <c r="L240">
        <v>180</v>
      </c>
      <c r="M240">
        <v>60</v>
      </c>
      <c r="N240" t="str">
        <f>"0000000000000000000000000000011110000000000000000000"</f>
        <v>0000000000000000000000000000011110000000000000000000</v>
      </c>
      <c r="O240" t="str">
        <f>"0000000000000000000000000000111110011111100000000000"</f>
        <v>0000000000000000000000000000111110011111100000000000</v>
      </c>
    </row>
    <row r="241" spans="1:15" x14ac:dyDescent="0.25">
      <c r="A241" s="3">
        <v>4</v>
      </c>
      <c r="B241" t="s">
        <v>11459</v>
      </c>
      <c r="C241" t="s">
        <v>20</v>
      </c>
      <c r="D241" t="s">
        <v>11477</v>
      </c>
      <c r="E241" t="s">
        <v>20</v>
      </c>
      <c r="F241" t="s">
        <v>14485</v>
      </c>
      <c r="G241" t="s">
        <v>14488</v>
      </c>
      <c r="H241" t="s">
        <v>29</v>
      </c>
      <c r="I241" t="s">
        <v>29</v>
      </c>
      <c r="J241" s="1">
        <v>0.58333333333333337</v>
      </c>
      <c r="K241" s="1">
        <v>0.58333333333333337</v>
      </c>
      <c r="L241">
        <v>60</v>
      </c>
      <c r="M241">
        <v>120</v>
      </c>
      <c r="N241" t="str">
        <f>"0000000000000000000000000001111110011111100000000000"</f>
        <v>0000000000000000000000000001111110011111100000000000</v>
      </c>
      <c r="O241" t="str">
        <f>"0000000000000000000000000001111110011111100000000000"</f>
        <v>0000000000000000000000000001111110011111100000000000</v>
      </c>
    </row>
    <row r="242" spans="1:15" x14ac:dyDescent="0.25">
      <c r="A242" s="3">
        <v>4</v>
      </c>
      <c r="B242" t="s">
        <v>12718</v>
      </c>
      <c r="C242" t="s">
        <v>20</v>
      </c>
      <c r="D242" t="s">
        <v>12792</v>
      </c>
      <c r="E242" t="s">
        <v>20</v>
      </c>
      <c r="F242" t="s">
        <v>14492</v>
      </c>
      <c r="G242" t="s">
        <v>14485</v>
      </c>
      <c r="H242" t="s">
        <v>33</v>
      </c>
      <c r="I242" t="s">
        <v>33</v>
      </c>
      <c r="J242" s="1">
        <v>0.375</v>
      </c>
      <c r="K242" s="1">
        <v>0.41666666666666669</v>
      </c>
      <c r="L242">
        <v>120</v>
      </c>
      <c r="M242">
        <v>60</v>
      </c>
      <c r="N242" t="str">
        <f>"0000000000000000000000000001111110011111100000000000"</f>
        <v>0000000000000000000000000001111110011111100000000000</v>
      </c>
      <c r="O242" t="str">
        <f>"0000000000000000000000000001111110011111100000000000"</f>
        <v>0000000000000000000000000001111110011111100000000000</v>
      </c>
    </row>
    <row r="243" spans="1:15" x14ac:dyDescent="0.25">
      <c r="A243" s="3">
        <v>4</v>
      </c>
      <c r="B243" t="s">
        <v>12964</v>
      </c>
      <c r="C243" t="s">
        <v>20</v>
      </c>
      <c r="D243" t="s">
        <v>13512</v>
      </c>
      <c r="E243" t="s">
        <v>20</v>
      </c>
      <c r="F243" t="s">
        <v>14493</v>
      </c>
      <c r="G243" t="s">
        <v>14485</v>
      </c>
      <c r="H243" t="s">
        <v>42</v>
      </c>
      <c r="I243" t="s">
        <v>42</v>
      </c>
      <c r="J243" s="1">
        <v>0.54166666666666663</v>
      </c>
      <c r="K243" s="1">
        <v>0.54166666666666663</v>
      </c>
      <c r="L243">
        <v>60</v>
      </c>
      <c r="M243">
        <v>60</v>
      </c>
      <c r="N243" t="str">
        <f>"0000000000000000000000000001111100011111100000000000"</f>
        <v>0000000000000000000000000001111100011111100000000000</v>
      </c>
      <c r="O243" t="str">
        <f>"0000000000000000000000000000111110011111100000000000"</f>
        <v>0000000000000000000000000000111110011111100000000000</v>
      </c>
    </row>
    <row r="244" spans="1:15" x14ac:dyDescent="0.25">
      <c r="A244" s="3">
        <v>4</v>
      </c>
      <c r="B244" t="s">
        <v>12964</v>
      </c>
      <c r="C244" t="s">
        <v>39</v>
      </c>
      <c r="D244" t="s">
        <v>13512</v>
      </c>
      <c r="E244" t="s">
        <v>20</v>
      </c>
      <c r="F244" t="s">
        <v>14507</v>
      </c>
      <c r="G244" t="s">
        <v>14485</v>
      </c>
      <c r="H244" t="s">
        <v>42</v>
      </c>
      <c r="I244" t="s">
        <v>42</v>
      </c>
      <c r="J244" s="1">
        <v>0.54166666666666663</v>
      </c>
      <c r="K244" s="1">
        <v>0.54166666666666663</v>
      </c>
      <c r="L244">
        <v>60</v>
      </c>
      <c r="M244">
        <v>60</v>
      </c>
      <c r="N244" t="str">
        <f>"0000000000000000000000000000000010000000000000000000"</f>
        <v>0000000000000000000000000000000010000000000000000000</v>
      </c>
      <c r="O244" t="str">
        <f>"0000000000000000000000000000111110011111100000000000"</f>
        <v>0000000000000000000000000000111110011111100000000000</v>
      </c>
    </row>
    <row r="245" spans="1:15" x14ac:dyDescent="0.25">
      <c r="A245" s="3">
        <v>4</v>
      </c>
      <c r="B245" t="s">
        <v>9493</v>
      </c>
      <c r="C245" t="s">
        <v>20</v>
      </c>
      <c r="D245" t="s">
        <v>12393</v>
      </c>
      <c r="E245" t="s">
        <v>20</v>
      </c>
      <c r="F245" t="s">
        <v>14488</v>
      </c>
      <c r="G245" t="s">
        <v>14488</v>
      </c>
      <c r="H245" t="s">
        <v>29</v>
      </c>
      <c r="I245" t="s">
        <v>29</v>
      </c>
      <c r="J245" s="1">
        <v>0.54166666666666663</v>
      </c>
      <c r="K245" s="1">
        <v>0.5</v>
      </c>
      <c r="L245">
        <v>60</v>
      </c>
      <c r="M245">
        <v>120</v>
      </c>
      <c r="N245" t="str">
        <f>"0000000000000000000000000001111110011111100000000000"</f>
        <v>0000000000000000000000000001111110011111100000000000</v>
      </c>
      <c r="O245" t="str">
        <f>"0000000000000000000000000001111110011111100000000000"</f>
        <v>0000000000000000000000000001111110011111100000000000</v>
      </c>
    </row>
    <row r="246" spans="1:15" x14ac:dyDescent="0.25">
      <c r="A246" s="3">
        <v>4</v>
      </c>
      <c r="B246" t="s">
        <v>9289</v>
      </c>
      <c r="C246" t="s">
        <v>20</v>
      </c>
      <c r="D246" t="s">
        <v>9507</v>
      </c>
      <c r="E246" t="s">
        <v>20</v>
      </c>
      <c r="F246" t="s">
        <v>14488</v>
      </c>
      <c r="G246" t="s">
        <v>14485</v>
      </c>
      <c r="H246" t="s">
        <v>33</v>
      </c>
      <c r="I246" t="s">
        <v>33</v>
      </c>
      <c r="J246" s="1">
        <v>0.45833333333333331</v>
      </c>
      <c r="K246" s="1">
        <v>0.5</v>
      </c>
      <c r="L246">
        <v>120</v>
      </c>
      <c r="M246">
        <v>60</v>
      </c>
      <c r="N246" t="str">
        <f>"0000000111111100011111000000000000000000000000000000"</f>
        <v>0000000111111100011111000000000000000000000000000000</v>
      </c>
      <c r="O246" t="str">
        <f>"0000000111111100011111000000000000000000000000000000"</f>
        <v>0000000111111100011111000000000000000000000000000000</v>
      </c>
    </row>
    <row r="247" spans="1:15" x14ac:dyDescent="0.25">
      <c r="A247" s="3">
        <v>4</v>
      </c>
      <c r="B247" t="s">
        <v>9888</v>
      </c>
      <c r="C247" t="s">
        <v>395</v>
      </c>
      <c r="D247" t="s">
        <v>14023</v>
      </c>
      <c r="E247" t="s">
        <v>20</v>
      </c>
      <c r="F247" t="s">
        <v>14529</v>
      </c>
      <c r="G247" t="s">
        <v>14514</v>
      </c>
      <c r="H247" t="s">
        <v>37</v>
      </c>
      <c r="I247" t="s">
        <v>37</v>
      </c>
      <c r="J247" s="1">
        <v>0.54166666666666663</v>
      </c>
      <c r="K247" s="1">
        <v>0.54166666666666663</v>
      </c>
      <c r="L247">
        <v>180</v>
      </c>
      <c r="M247">
        <v>60</v>
      </c>
      <c r="N247" t="str">
        <f>"0000000000000000000000000001010100010101000000000000"</f>
        <v>0000000000000000000000000001010100010101000000000000</v>
      </c>
      <c r="O247" t="str">
        <f>"0000000000000000000000000001111110011111000000000000"</f>
        <v>0000000000000000000000000001111110011111000000000000</v>
      </c>
    </row>
    <row r="248" spans="1:15" x14ac:dyDescent="0.25">
      <c r="A248" s="3">
        <v>4</v>
      </c>
      <c r="B248" t="s">
        <v>13221</v>
      </c>
      <c r="C248" t="s">
        <v>20</v>
      </c>
      <c r="D248" t="s">
        <v>13284</v>
      </c>
      <c r="E248" t="s">
        <v>20</v>
      </c>
      <c r="F248" t="s">
        <v>14488</v>
      </c>
      <c r="G248" t="s">
        <v>14488</v>
      </c>
      <c r="H248" t="s">
        <v>19</v>
      </c>
      <c r="I248" t="s">
        <v>19</v>
      </c>
      <c r="J248" s="1">
        <v>0.5</v>
      </c>
      <c r="K248" s="1">
        <v>0.5</v>
      </c>
      <c r="L248">
        <v>120</v>
      </c>
      <c r="M248">
        <v>120</v>
      </c>
      <c r="N248" t="str">
        <f>"0000000111110100011111000000000000000000000000000000"</f>
        <v>0000000111110100011111000000000000000000000000000000</v>
      </c>
      <c r="O248" t="str">
        <f>"0000000111110100011111000000000000000000000000000000"</f>
        <v>0000000111110100011111000000000000000000000000000000</v>
      </c>
    </row>
    <row r="249" spans="1:15" x14ac:dyDescent="0.25">
      <c r="A249" s="3">
        <v>4</v>
      </c>
      <c r="B249" t="s">
        <v>9766</v>
      </c>
      <c r="C249" t="s">
        <v>20</v>
      </c>
      <c r="D249" t="s">
        <v>9871</v>
      </c>
      <c r="E249" t="s">
        <v>20</v>
      </c>
      <c r="F249" t="s">
        <v>14485</v>
      </c>
      <c r="G249" t="s">
        <v>14493</v>
      </c>
      <c r="H249" t="s">
        <v>33</v>
      </c>
      <c r="I249" t="s">
        <v>33</v>
      </c>
      <c r="J249" s="1">
        <v>0.375</v>
      </c>
      <c r="K249" s="1">
        <v>0.41666666666666669</v>
      </c>
      <c r="L249">
        <v>120</v>
      </c>
      <c r="M249">
        <v>60</v>
      </c>
      <c r="N249" t="str">
        <f>"0000000000000000000000000011111110111111000000000000"</f>
        <v>0000000000000000000000000011111110111111000000000000</v>
      </c>
      <c r="O249" t="str">
        <f>"0000000000000000000000000001111110011111100000000000"</f>
        <v>0000000000000000000000000001111110011111100000000000</v>
      </c>
    </row>
    <row r="250" spans="1:15" x14ac:dyDescent="0.25">
      <c r="A250" s="3">
        <v>4</v>
      </c>
      <c r="B250" t="s">
        <v>10200</v>
      </c>
      <c r="C250" t="s">
        <v>20</v>
      </c>
      <c r="D250" t="s">
        <v>11984</v>
      </c>
      <c r="E250" t="s">
        <v>20</v>
      </c>
      <c r="F250" t="s">
        <v>14485</v>
      </c>
      <c r="G250" t="s">
        <v>14493</v>
      </c>
      <c r="H250" t="s">
        <v>33</v>
      </c>
      <c r="I250" t="s">
        <v>33</v>
      </c>
      <c r="J250" s="1">
        <v>0.5</v>
      </c>
      <c r="K250" s="1">
        <v>0.5</v>
      </c>
      <c r="L250">
        <v>60</v>
      </c>
      <c r="M250">
        <v>60</v>
      </c>
      <c r="N250" t="str">
        <f>"0000000000000000000000000001111110011111100000000000"</f>
        <v>0000000000000000000000000001111110011111100000000000</v>
      </c>
      <c r="O250" t="str">
        <f>"0000000000000000000000000001111110011111100000000000"</f>
        <v>0000000000000000000000000001111110011111100000000000</v>
      </c>
    </row>
    <row r="251" spans="1:15" x14ac:dyDescent="0.25">
      <c r="A251" s="3">
        <v>4</v>
      </c>
      <c r="B251" t="s">
        <v>14261</v>
      </c>
      <c r="C251" t="s">
        <v>45</v>
      </c>
      <c r="D251" t="s">
        <v>14267</v>
      </c>
      <c r="E251" t="s">
        <v>45</v>
      </c>
      <c r="F251" t="s">
        <v>14489</v>
      </c>
      <c r="G251" t="s">
        <v>14489</v>
      </c>
      <c r="H251" t="s">
        <v>42</v>
      </c>
      <c r="I251" t="s">
        <v>42</v>
      </c>
      <c r="J251" s="1">
        <v>0.5</v>
      </c>
      <c r="K251" s="1">
        <v>0.5</v>
      </c>
      <c r="L251">
        <v>120</v>
      </c>
      <c r="M251">
        <v>120</v>
      </c>
      <c r="N251" t="str">
        <f>"0000011111000000000111110000000000000000000000000000"</f>
        <v>0000011111000000000111110000000000000000000000000000</v>
      </c>
      <c r="O251" t="str">
        <f>"0000011111000000000111110000000000000000000000000000"</f>
        <v>0000011111000000000111110000000000000000000000000000</v>
      </c>
    </row>
    <row r="252" spans="1:15" x14ac:dyDescent="0.25">
      <c r="A252" s="3">
        <v>4</v>
      </c>
      <c r="B252" t="s">
        <v>12513</v>
      </c>
      <c r="C252" t="s">
        <v>20</v>
      </c>
      <c r="D252" t="s">
        <v>13579</v>
      </c>
      <c r="E252" t="s">
        <v>20</v>
      </c>
      <c r="F252" t="s">
        <v>14488</v>
      </c>
      <c r="G252" t="s">
        <v>14488</v>
      </c>
      <c r="H252" t="s">
        <v>19</v>
      </c>
      <c r="I252" t="s">
        <v>19</v>
      </c>
      <c r="J252" s="1">
        <v>0.54166666666666663</v>
      </c>
      <c r="K252" s="1">
        <v>0.54166666666666663</v>
      </c>
      <c r="L252">
        <v>60</v>
      </c>
      <c r="M252">
        <v>60</v>
      </c>
      <c r="N252" t="str">
        <f>"0000000000000000000000000001111110011111100000000000"</f>
        <v>0000000000000000000000000001111110011111100000000000</v>
      </c>
      <c r="O252" t="str">
        <f>"0000000000000000000000000001111110011111100000000000"</f>
        <v>0000000000000000000000000001111110011111100000000000</v>
      </c>
    </row>
    <row r="253" spans="1:15" x14ac:dyDescent="0.25">
      <c r="A253" s="3">
        <v>4</v>
      </c>
      <c r="B253" t="s">
        <v>9232</v>
      </c>
      <c r="C253" t="s">
        <v>20</v>
      </c>
      <c r="D253" t="s">
        <v>12599</v>
      </c>
      <c r="E253" t="s">
        <v>20</v>
      </c>
      <c r="F253" t="s">
        <v>14485</v>
      </c>
      <c r="G253" t="s">
        <v>14488</v>
      </c>
      <c r="H253" t="s">
        <v>42</v>
      </c>
      <c r="I253" t="s">
        <v>42</v>
      </c>
      <c r="J253" s="1">
        <v>0.5</v>
      </c>
      <c r="K253" s="1">
        <v>0.5</v>
      </c>
      <c r="L253">
        <v>120</v>
      </c>
      <c r="M253">
        <v>120</v>
      </c>
      <c r="N253" t="str">
        <f>"0000000000000000000000000001111110011111100000000000"</f>
        <v>0000000000000000000000000001111110011111100000000000</v>
      </c>
      <c r="O253" t="str">
        <f>"0000000000000000000000000000111110011111100000000000"</f>
        <v>0000000000000000000000000000111110011111100000000000</v>
      </c>
    </row>
    <row r="254" spans="1:15" x14ac:dyDescent="0.25">
      <c r="A254" s="3">
        <v>4</v>
      </c>
      <c r="B254" t="s">
        <v>10283</v>
      </c>
      <c r="C254" t="s">
        <v>20</v>
      </c>
      <c r="D254" t="s">
        <v>12636</v>
      </c>
      <c r="E254" t="s">
        <v>20</v>
      </c>
      <c r="F254" t="s">
        <v>14485</v>
      </c>
      <c r="G254" t="s">
        <v>14488</v>
      </c>
      <c r="H254" t="s">
        <v>29</v>
      </c>
      <c r="I254" t="s">
        <v>29</v>
      </c>
      <c r="J254" s="1">
        <v>0.5</v>
      </c>
      <c r="K254" s="1">
        <v>0.5</v>
      </c>
      <c r="L254">
        <v>60</v>
      </c>
      <c r="M254">
        <v>60</v>
      </c>
      <c r="N254" t="str">
        <f>"0000000111110100011110000000000000000000000000000000"</f>
        <v>0000000111110100011110000000000000000000000000000000</v>
      </c>
      <c r="O254" t="str">
        <f>"0000000111110100011111000000000000000000000000000000"</f>
        <v>0000000111110100011111000000000000000000000000000000</v>
      </c>
    </row>
    <row r="255" spans="1:15" x14ac:dyDescent="0.25">
      <c r="A255" s="3">
        <v>4</v>
      </c>
      <c r="B255" t="s">
        <v>14220</v>
      </c>
      <c r="C255" t="s">
        <v>20</v>
      </c>
      <c r="D255" t="s">
        <v>14240</v>
      </c>
      <c r="E255" t="s">
        <v>20</v>
      </c>
      <c r="F255" t="s">
        <v>14488</v>
      </c>
      <c r="G255" t="s">
        <v>14488</v>
      </c>
      <c r="H255" t="s">
        <v>37</v>
      </c>
      <c r="I255" t="s">
        <v>37</v>
      </c>
      <c r="J255" s="1">
        <v>0.33333333333333331</v>
      </c>
      <c r="K255" s="1">
        <v>0.33333333333333331</v>
      </c>
      <c r="L255">
        <v>120</v>
      </c>
      <c r="M255">
        <v>120</v>
      </c>
      <c r="N255" t="str">
        <f>"0000011111000000000111110000000000000000000000000000"</f>
        <v>0000011111000000000111110000000000000000000000000000</v>
      </c>
      <c r="O255" t="str">
        <f>"0000011111000000000111110000000000000000000000000000"</f>
        <v>0000011111000000000111110000000000000000000000000000</v>
      </c>
    </row>
    <row r="256" spans="1:15" x14ac:dyDescent="0.25">
      <c r="A256" s="3">
        <v>4</v>
      </c>
      <c r="B256" t="s">
        <v>9171</v>
      </c>
      <c r="C256" t="s">
        <v>20</v>
      </c>
      <c r="D256" t="s">
        <v>13186</v>
      </c>
      <c r="E256" t="s">
        <v>45</v>
      </c>
      <c r="F256" t="s">
        <v>14485</v>
      </c>
      <c r="G256" t="s">
        <v>14489</v>
      </c>
      <c r="H256" t="s">
        <v>29</v>
      </c>
      <c r="I256" t="s">
        <v>29</v>
      </c>
      <c r="J256" s="1">
        <v>0.54166666666666663</v>
      </c>
      <c r="K256" s="1">
        <v>0.5</v>
      </c>
      <c r="L256">
        <v>60</v>
      </c>
      <c r="M256">
        <v>180</v>
      </c>
      <c r="N256" t="str">
        <f>"0000000000000000000000000001111110011111100000000000"</f>
        <v>0000000000000000000000000001111110011111100000000000</v>
      </c>
      <c r="O256" t="str">
        <f>"0000000000000000000000000000000000000000100000000000"</f>
        <v>0000000000000000000000000000000000000000100000000000</v>
      </c>
    </row>
    <row r="257" spans="1:15" x14ac:dyDescent="0.25">
      <c r="A257" s="3">
        <v>4</v>
      </c>
      <c r="B257" t="s">
        <v>11850</v>
      </c>
      <c r="C257" t="s">
        <v>20</v>
      </c>
      <c r="D257" t="s">
        <v>12694</v>
      </c>
      <c r="E257" t="s">
        <v>20</v>
      </c>
      <c r="F257" t="s">
        <v>14485</v>
      </c>
      <c r="G257" t="s">
        <v>14488</v>
      </c>
      <c r="H257" t="s">
        <v>29</v>
      </c>
      <c r="I257" t="s">
        <v>29</v>
      </c>
      <c r="J257" s="1">
        <v>0.625</v>
      </c>
      <c r="K257" s="1">
        <v>0.625</v>
      </c>
      <c r="L257">
        <v>60</v>
      </c>
      <c r="M257">
        <v>120</v>
      </c>
      <c r="N257" t="str">
        <f>"0000000000000000000000000001111110011111100000000000"</f>
        <v>0000000000000000000000000001111110011111100000000000</v>
      </c>
      <c r="O257" t="str">
        <f>"0000000111110100011111000001111110011111100000000000"</f>
        <v>0000000111110100011111000001111110011111100000000000</v>
      </c>
    </row>
    <row r="258" spans="1:15" x14ac:dyDescent="0.25">
      <c r="A258" s="3">
        <v>4</v>
      </c>
      <c r="B258" t="s">
        <v>9171</v>
      </c>
      <c r="C258" t="s">
        <v>20</v>
      </c>
      <c r="D258" t="s">
        <v>12649</v>
      </c>
      <c r="E258" t="s">
        <v>20</v>
      </c>
      <c r="F258" t="s">
        <v>14493</v>
      </c>
      <c r="G258" t="s">
        <v>14514</v>
      </c>
      <c r="H258" t="s">
        <v>37</v>
      </c>
      <c r="I258" t="s">
        <v>37</v>
      </c>
      <c r="J258" s="1">
        <v>0.45833333333333331</v>
      </c>
      <c r="K258" s="1">
        <v>0.45833333333333331</v>
      </c>
      <c r="L258">
        <v>60</v>
      </c>
      <c r="M258">
        <v>60</v>
      </c>
      <c r="N258" t="str">
        <f>"0000000000000000000000000001111110011111100000000000"</f>
        <v>0000000000000000000000000001111110011111100000000000</v>
      </c>
      <c r="O258" t="str">
        <f>"0000000111101100011111000001111110011111100000000000"</f>
        <v>0000000111101100011111000001111110011111100000000000</v>
      </c>
    </row>
    <row r="259" spans="1:15" x14ac:dyDescent="0.25">
      <c r="A259" s="3">
        <v>4</v>
      </c>
      <c r="B259" t="s">
        <v>10290</v>
      </c>
      <c r="C259" t="s">
        <v>20</v>
      </c>
      <c r="D259" t="s">
        <v>14030</v>
      </c>
      <c r="E259" t="s">
        <v>20</v>
      </c>
      <c r="F259" t="s">
        <v>14488</v>
      </c>
      <c r="G259" t="s">
        <v>14488</v>
      </c>
      <c r="H259" t="s">
        <v>19</v>
      </c>
      <c r="I259" t="s">
        <v>19</v>
      </c>
      <c r="J259" s="1">
        <v>0.45833333333333331</v>
      </c>
      <c r="K259" s="1">
        <v>0.45833333333333331</v>
      </c>
      <c r="L259">
        <v>60</v>
      </c>
      <c r="M259">
        <v>60</v>
      </c>
      <c r="N259" t="str">
        <f>"0000000000000000000000000001111110011111100000000000"</f>
        <v>0000000000000000000000000001111110011111100000000000</v>
      </c>
      <c r="O259" t="str">
        <f>"0000000000000000000000000001111110011111100000000000"</f>
        <v>0000000000000000000000000001111110011111100000000000</v>
      </c>
    </row>
    <row r="260" spans="1:15" x14ac:dyDescent="0.25">
      <c r="A260" s="3">
        <v>4</v>
      </c>
      <c r="B260" t="s">
        <v>10033</v>
      </c>
      <c r="C260" t="s">
        <v>9353</v>
      </c>
      <c r="D260" t="s">
        <v>11448</v>
      </c>
      <c r="E260" t="s">
        <v>20</v>
      </c>
      <c r="F260" t="s">
        <v>14540</v>
      </c>
      <c r="G260" t="s">
        <v>14488</v>
      </c>
      <c r="H260" t="s">
        <v>29</v>
      </c>
      <c r="I260" t="s">
        <v>29</v>
      </c>
      <c r="J260" s="1">
        <v>0.58333333333333337</v>
      </c>
      <c r="K260" s="1">
        <v>0.625</v>
      </c>
      <c r="L260">
        <v>180</v>
      </c>
      <c r="M260">
        <v>60</v>
      </c>
      <c r="N260" t="str">
        <f>"0000000000000000000000000001111110011111100000000000"</f>
        <v>0000000000000000000000000001111110011111100000000000</v>
      </c>
      <c r="O260" t="str">
        <f>"0000000000000000000000000001111110011111100000000000"</f>
        <v>0000000000000000000000000001111110011111100000000000</v>
      </c>
    </row>
    <row r="261" spans="1:15" x14ac:dyDescent="0.25">
      <c r="A261" s="3">
        <v>4</v>
      </c>
      <c r="B261" t="s">
        <v>9287</v>
      </c>
      <c r="C261" t="s">
        <v>20</v>
      </c>
      <c r="D261" t="s">
        <v>11984</v>
      </c>
      <c r="E261" t="s">
        <v>20</v>
      </c>
      <c r="F261" t="s">
        <v>14485</v>
      </c>
      <c r="G261" t="s">
        <v>14493</v>
      </c>
      <c r="H261" t="s">
        <v>33</v>
      </c>
      <c r="I261" t="s">
        <v>33</v>
      </c>
      <c r="J261" s="1">
        <v>0.5</v>
      </c>
      <c r="K261" s="1">
        <v>0.5</v>
      </c>
      <c r="L261">
        <v>60</v>
      </c>
      <c r="M261">
        <v>60</v>
      </c>
      <c r="N261" t="str">
        <f>"0000000000000000000000000001111110011111100000000000"</f>
        <v>0000000000000000000000000001111110011111100000000000</v>
      </c>
      <c r="O261" t="str">
        <f>"0000000000000000000000000001111110011111100000000000"</f>
        <v>0000000000000000000000000001111110011111100000000000</v>
      </c>
    </row>
    <row r="262" spans="1:15" x14ac:dyDescent="0.25">
      <c r="A262" s="3">
        <v>4</v>
      </c>
      <c r="B262" t="s">
        <v>10245</v>
      </c>
      <c r="C262" t="s">
        <v>20</v>
      </c>
      <c r="D262" t="s">
        <v>11996</v>
      </c>
      <c r="E262" t="s">
        <v>20</v>
      </c>
      <c r="F262" t="s">
        <v>14488</v>
      </c>
      <c r="G262" t="s">
        <v>14488</v>
      </c>
      <c r="H262" t="s">
        <v>29</v>
      </c>
      <c r="I262" t="s">
        <v>29</v>
      </c>
      <c r="J262" s="1">
        <v>0.54166666666666663</v>
      </c>
      <c r="K262" s="1">
        <v>0.54166666666666663</v>
      </c>
      <c r="L262">
        <v>60</v>
      </c>
      <c r="M262">
        <v>60</v>
      </c>
      <c r="N262" t="str">
        <f>"0000000111110100011111000000000000000000000000000000"</f>
        <v>0000000111110100011111000000000000000000000000000000</v>
      </c>
      <c r="O262" t="str">
        <f>"0000000111110100011111000000000000000000000000000000"</f>
        <v>0000000111110100011111000000000000000000000000000000</v>
      </c>
    </row>
    <row r="263" spans="1:15" x14ac:dyDescent="0.25">
      <c r="A263" s="3">
        <v>4</v>
      </c>
      <c r="B263" t="s">
        <v>11996</v>
      </c>
      <c r="C263" t="s">
        <v>20</v>
      </c>
      <c r="D263" t="s">
        <v>13577</v>
      </c>
      <c r="E263" t="s">
        <v>20</v>
      </c>
      <c r="F263" t="s">
        <v>14485</v>
      </c>
      <c r="G263" t="s">
        <v>14485</v>
      </c>
      <c r="H263" t="s">
        <v>42</v>
      </c>
      <c r="I263" t="s">
        <v>42</v>
      </c>
      <c r="J263" s="1">
        <v>0.54166666666666663</v>
      </c>
      <c r="K263" s="1">
        <v>0.54166666666666663</v>
      </c>
      <c r="L263">
        <v>60</v>
      </c>
      <c r="M263">
        <v>60</v>
      </c>
      <c r="N263" t="str">
        <f>"0000000111111100011111000000000000000000000000000000"</f>
        <v>0000000111111100011111000000000000000000000000000000</v>
      </c>
      <c r="O263" t="str">
        <f>"0000000111111100011111000000000000000000000000000000"</f>
        <v>0000000111111100011111000000000000000000000000000000</v>
      </c>
    </row>
    <row r="264" spans="1:15" x14ac:dyDescent="0.25">
      <c r="A264" s="3">
        <v>4</v>
      </c>
      <c r="B264" t="s">
        <v>13414</v>
      </c>
      <c r="C264" t="s">
        <v>20</v>
      </c>
      <c r="D264" t="s">
        <v>13415</v>
      </c>
      <c r="E264" t="s">
        <v>20</v>
      </c>
      <c r="F264" t="s">
        <v>14488</v>
      </c>
      <c r="G264" t="s">
        <v>14488</v>
      </c>
      <c r="H264" t="s">
        <v>42</v>
      </c>
      <c r="I264" t="s">
        <v>42</v>
      </c>
      <c r="J264" s="1">
        <v>0.54166666666666663</v>
      </c>
      <c r="K264" s="1">
        <v>0.54166666666666663</v>
      </c>
      <c r="L264">
        <v>120</v>
      </c>
      <c r="M264">
        <v>120</v>
      </c>
      <c r="N264" t="str">
        <f>"0000000111111100011111000001111110011111100000000000"</f>
        <v>0000000111111100011111000001111110011111100000000000</v>
      </c>
      <c r="O264" t="str">
        <f>"0000000111111100011111000001111110011111100000000000"</f>
        <v>0000000111111100011111000001111110011111100000000000</v>
      </c>
    </row>
    <row r="265" spans="1:15" x14ac:dyDescent="0.25">
      <c r="A265" s="3">
        <v>4</v>
      </c>
      <c r="B265" t="s">
        <v>11067</v>
      </c>
      <c r="C265" t="s">
        <v>45</v>
      </c>
      <c r="D265" t="s">
        <v>11128</v>
      </c>
      <c r="E265" t="s">
        <v>395</v>
      </c>
      <c r="F265" t="s">
        <v>14528</v>
      </c>
      <c r="G265" t="s">
        <v>14529</v>
      </c>
      <c r="H265" t="s">
        <v>33</v>
      </c>
      <c r="I265" t="s">
        <v>33</v>
      </c>
      <c r="J265" s="1">
        <v>0.66666666666666663</v>
      </c>
      <c r="K265" s="1">
        <v>0.58333333333333337</v>
      </c>
      <c r="L265">
        <v>60</v>
      </c>
      <c r="M265">
        <v>180</v>
      </c>
      <c r="N265" t="str">
        <f>"0000000000001000000000000000000000000000000000000000"</f>
        <v>0000000000001000000000000000000000000000000000000000</v>
      </c>
      <c r="O265" t="str">
        <f>"0000000011111100000000000000000000000000000000000000"</f>
        <v>0000000011111100000000000000000000000000000000000000</v>
      </c>
    </row>
    <row r="266" spans="1:15" x14ac:dyDescent="0.25">
      <c r="A266" s="3">
        <v>4</v>
      </c>
      <c r="B266" t="s">
        <v>9183</v>
      </c>
      <c r="C266" t="s">
        <v>20</v>
      </c>
      <c r="D266" t="s">
        <v>11853</v>
      </c>
      <c r="E266" t="s">
        <v>20</v>
      </c>
      <c r="F266" t="s">
        <v>14488</v>
      </c>
      <c r="G266" t="s">
        <v>14488</v>
      </c>
      <c r="H266" t="s">
        <v>19</v>
      </c>
      <c r="I266" t="s">
        <v>19</v>
      </c>
      <c r="J266" s="1">
        <v>0.58333333333333337</v>
      </c>
      <c r="K266" s="1">
        <v>0.58333333333333337</v>
      </c>
      <c r="L266">
        <v>60</v>
      </c>
      <c r="M266">
        <v>60</v>
      </c>
      <c r="N266" t="str">
        <f>"0000000000000000000000000001111110011111100000000000"</f>
        <v>0000000000000000000000000001111110011111100000000000</v>
      </c>
      <c r="O266" t="str">
        <f>"0000000000000000000000000001111110011111100000000000"</f>
        <v>0000000000000000000000000001111110011111100000000000</v>
      </c>
    </row>
    <row r="267" spans="1:15" x14ac:dyDescent="0.25">
      <c r="A267" s="3">
        <v>4</v>
      </c>
      <c r="B267" t="s">
        <v>11264</v>
      </c>
      <c r="C267" t="s">
        <v>9372</v>
      </c>
      <c r="D267" t="s">
        <v>11325</v>
      </c>
      <c r="E267" t="s">
        <v>20</v>
      </c>
      <c r="F267" t="s">
        <v>14494</v>
      </c>
      <c r="G267" t="s">
        <v>14485</v>
      </c>
      <c r="H267" t="s">
        <v>33</v>
      </c>
      <c r="I267" t="s">
        <v>33</v>
      </c>
      <c r="J267" s="1">
        <v>0.375</v>
      </c>
      <c r="K267" s="1">
        <v>0.45833333333333331</v>
      </c>
      <c r="L267">
        <v>180</v>
      </c>
      <c r="M267">
        <v>60</v>
      </c>
      <c r="N267" t="str">
        <f>"0000000000000000000000000001111110011111000000000000"</f>
        <v>0000000000000000000000000001111110011111000000000000</v>
      </c>
      <c r="O267" t="str">
        <f>"0000000000000000000000000001111110011111100000000000"</f>
        <v>0000000000000000000000000001111110011111100000000000</v>
      </c>
    </row>
    <row r="268" spans="1:15" x14ac:dyDescent="0.25">
      <c r="A268" s="3">
        <v>4</v>
      </c>
      <c r="B268" t="s">
        <v>11264</v>
      </c>
      <c r="C268" t="s">
        <v>45</v>
      </c>
      <c r="D268" t="s">
        <v>11325</v>
      </c>
      <c r="E268" t="s">
        <v>20</v>
      </c>
      <c r="F268" t="s">
        <v>14489</v>
      </c>
      <c r="G268" t="s">
        <v>14485</v>
      </c>
      <c r="H268" t="s">
        <v>33</v>
      </c>
      <c r="I268" t="s">
        <v>33</v>
      </c>
      <c r="J268" s="1">
        <v>0.375</v>
      </c>
      <c r="K268" s="1">
        <v>0.45833333333333331</v>
      </c>
      <c r="L268">
        <v>180</v>
      </c>
      <c r="M268">
        <v>60</v>
      </c>
      <c r="N268" t="str">
        <f>"0000000000000000000000000000000000000000100000000000"</f>
        <v>0000000000000000000000000000000000000000100000000000</v>
      </c>
      <c r="O268" t="str">
        <f>"0000000000000000000000000001111110011111100000000000"</f>
        <v>0000000000000000000000000001111110011111100000000000</v>
      </c>
    </row>
    <row r="269" spans="1:15" x14ac:dyDescent="0.25">
      <c r="A269" s="3">
        <v>4</v>
      </c>
      <c r="B269" t="s">
        <v>9871</v>
      </c>
      <c r="C269" t="s">
        <v>180</v>
      </c>
      <c r="D269" t="s">
        <v>13503</v>
      </c>
      <c r="E269" t="s">
        <v>45</v>
      </c>
      <c r="F269" t="s">
        <v>14527</v>
      </c>
      <c r="G269" t="s">
        <v>14541</v>
      </c>
      <c r="H269" t="s">
        <v>37</v>
      </c>
      <c r="I269" t="s">
        <v>37</v>
      </c>
      <c r="J269" s="1">
        <v>0.45833333333333331</v>
      </c>
      <c r="K269" s="1">
        <v>0.5</v>
      </c>
      <c r="L269">
        <v>120</v>
      </c>
      <c r="M269">
        <v>60</v>
      </c>
      <c r="N269" t="str">
        <f>"0000000000000000000000000000000100000001000000000000"</f>
        <v>0000000000000000000000000000000100000001000000000000</v>
      </c>
      <c r="O269" t="str">
        <f>"0000000000000000000000000000111110011111100000000000"</f>
        <v>0000000000000000000000000000111110011111100000000000</v>
      </c>
    </row>
    <row r="270" spans="1:15" x14ac:dyDescent="0.25">
      <c r="A270" s="3">
        <v>3</v>
      </c>
      <c r="B270" t="s">
        <v>12083</v>
      </c>
      <c r="C270" t="s">
        <v>20</v>
      </c>
      <c r="D270" t="s">
        <v>12908</v>
      </c>
      <c r="E270" t="s">
        <v>20</v>
      </c>
      <c r="F270" t="s">
        <v>14493</v>
      </c>
      <c r="G270" t="s">
        <v>14487</v>
      </c>
      <c r="H270" t="s">
        <v>42</v>
      </c>
      <c r="I270" t="s">
        <v>42</v>
      </c>
      <c r="J270" s="1">
        <v>0.45833333333333331</v>
      </c>
      <c r="K270" s="1">
        <v>0.45833333333333331</v>
      </c>
      <c r="L270">
        <v>60</v>
      </c>
      <c r="M270">
        <v>60</v>
      </c>
      <c r="N270" t="str">
        <f>"0000000111111100011111000000000000000000000000000000"</f>
        <v>0000000111111100011111000000000000000000000000000000</v>
      </c>
      <c r="O270" t="str">
        <f>"0000000111111100011111000000000000000000000000000000"</f>
        <v>0000000111111100011111000000000000000000000000000000</v>
      </c>
    </row>
    <row r="271" spans="1:15" x14ac:dyDescent="0.25">
      <c r="A271" s="3">
        <v>3</v>
      </c>
      <c r="B271" t="s">
        <v>11559</v>
      </c>
      <c r="C271" t="s">
        <v>39</v>
      </c>
      <c r="D271" t="s">
        <v>11615</v>
      </c>
      <c r="E271" t="s">
        <v>39</v>
      </c>
      <c r="F271" t="s">
        <v>14542</v>
      </c>
      <c r="G271" t="s">
        <v>14511</v>
      </c>
      <c r="H271" t="s">
        <v>33</v>
      </c>
      <c r="I271" t="s">
        <v>33</v>
      </c>
      <c r="J271" s="1">
        <v>0.70833333333333337</v>
      </c>
      <c r="K271" s="1">
        <v>0.72916666666666663</v>
      </c>
      <c r="L271">
        <v>90</v>
      </c>
      <c r="M271">
        <v>60</v>
      </c>
      <c r="N271" t="str">
        <f>"0000000000001000000000000000000000000000000000000000"</f>
        <v>0000000000001000000000000000000000000000000000000000</v>
      </c>
      <c r="O271" t="str">
        <f>"0000000000001000000000000000000000000000000000000000"</f>
        <v>0000000000001000000000000000000000000000000000000000</v>
      </c>
    </row>
    <row r="272" spans="1:15" x14ac:dyDescent="0.25">
      <c r="A272" s="3">
        <v>3</v>
      </c>
      <c r="B272" t="s">
        <v>9442</v>
      </c>
      <c r="C272" t="s">
        <v>20</v>
      </c>
      <c r="D272" t="s">
        <v>9910</v>
      </c>
      <c r="E272" t="s">
        <v>20</v>
      </c>
      <c r="F272" t="s">
        <v>14485</v>
      </c>
      <c r="G272" t="s">
        <v>14488</v>
      </c>
      <c r="H272" t="s">
        <v>19</v>
      </c>
      <c r="I272" t="s">
        <v>19</v>
      </c>
      <c r="J272" s="1">
        <v>0.41666666666666669</v>
      </c>
      <c r="K272" s="1">
        <v>0.41666666666666669</v>
      </c>
      <c r="L272">
        <v>60</v>
      </c>
      <c r="M272">
        <v>60</v>
      </c>
      <c r="N272" t="str">
        <f>"0000000111110100011111000001111110011111100000000000"</f>
        <v>0000000111110100011111000001111110011111100000000000</v>
      </c>
      <c r="O272" t="str">
        <f>"0000000111110100011111000000000000000000000000000000"</f>
        <v>0000000111110100011111000000000000000000000000000000</v>
      </c>
    </row>
    <row r="273" spans="1:15" x14ac:dyDescent="0.25">
      <c r="A273" s="3">
        <v>3</v>
      </c>
      <c r="B273" t="s">
        <v>10296</v>
      </c>
      <c r="C273" t="s">
        <v>20</v>
      </c>
      <c r="D273" t="s">
        <v>13452</v>
      </c>
      <c r="E273" t="s">
        <v>20</v>
      </c>
      <c r="F273" t="s">
        <v>14485</v>
      </c>
      <c r="G273" t="s">
        <v>14488</v>
      </c>
      <c r="H273" t="s">
        <v>33</v>
      </c>
      <c r="I273" t="s">
        <v>33</v>
      </c>
      <c r="J273" s="1">
        <v>0.54166666666666663</v>
      </c>
      <c r="K273" s="1">
        <v>0.54166666666666663</v>
      </c>
      <c r="L273">
        <v>60</v>
      </c>
      <c r="M273">
        <v>60</v>
      </c>
      <c r="N273" t="str">
        <f>"0000000000000000000000000001111110011111100000000000"</f>
        <v>0000000000000000000000000001111110011111100000000000</v>
      </c>
      <c r="O273" t="str">
        <f>"0000000000000000000000000001111110011111100000000000"</f>
        <v>0000000000000000000000000001111110011111100000000000</v>
      </c>
    </row>
    <row r="274" spans="1:15" x14ac:dyDescent="0.25">
      <c r="A274" s="3">
        <v>3</v>
      </c>
      <c r="B274" t="s">
        <v>9507</v>
      </c>
      <c r="C274" t="s">
        <v>20</v>
      </c>
      <c r="D274" t="s">
        <v>9910</v>
      </c>
      <c r="E274" t="s">
        <v>20</v>
      </c>
      <c r="F274" t="s">
        <v>14493</v>
      </c>
      <c r="G274" t="s">
        <v>14485</v>
      </c>
      <c r="H274" t="s">
        <v>37</v>
      </c>
      <c r="I274" t="s">
        <v>37</v>
      </c>
      <c r="J274" s="1">
        <v>0.5</v>
      </c>
      <c r="K274" s="1">
        <v>0.5</v>
      </c>
      <c r="L274">
        <v>60</v>
      </c>
      <c r="M274">
        <v>60</v>
      </c>
      <c r="N274" t="str">
        <f>"0000000111101100011111000000000000000000000000000000"</f>
        <v>0000000111101100011111000000000000000000000000000000</v>
      </c>
      <c r="O274" t="str">
        <f>"0000000111101100011111000000000000000000000000000000"</f>
        <v>0000000111101100011111000000000000000000000000000000</v>
      </c>
    </row>
    <row r="275" spans="1:15" x14ac:dyDescent="0.25">
      <c r="A275" s="3">
        <v>3</v>
      </c>
      <c r="B275" t="s">
        <v>9923</v>
      </c>
      <c r="C275" t="s">
        <v>20</v>
      </c>
      <c r="D275" t="s">
        <v>9978</v>
      </c>
      <c r="E275" t="s">
        <v>395</v>
      </c>
      <c r="F275" t="s">
        <v>14485</v>
      </c>
      <c r="G275" t="s">
        <v>14499</v>
      </c>
      <c r="H275" t="s">
        <v>19</v>
      </c>
      <c r="I275" t="s">
        <v>19</v>
      </c>
      <c r="J275" s="1">
        <v>0.58333333333333337</v>
      </c>
      <c r="K275" s="1">
        <v>0.58333333333333337</v>
      </c>
      <c r="L275">
        <v>60</v>
      </c>
      <c r="M275">
        <v>240</v>
      </c>
      <c r="N275" t="str">
        <f>"0000000000000000000000000001111110011111100000000000"</f>
        <v>0000000000000000000000000001111110011111100000000000</v>
      </c>
      <c r="O275" t="str">
        <f>"0000000000000000000000000001111110011111100000000000"</f>
        <v>0000000000000000000000000001111110011111100000000000</v>
      </c>
    </row>
    <row r="276" spans="1:15" x14ac:dyDescent="0.25">
      <c r="A276" s="3">
        <v>3</v>
      </c>
      <c r="B276" t="s">
        <v>12280</v>
      </c>
      <c r="C276" t="s">
        <v>20</v>
      </c>
      <c r="D276" t="s">
        <v>12515</v>
      </c>
      <c r="E276" t="s">
        <v>20</v>
      </c>
      <c r="F276" t="s">
        <v>14488</v>
      </c>
      <c r="G276" t="s">
        <v>14488</v>
      </c>
      <c r="H276" t="s">
        <v>19</v>
      </c>
      <c r="I276" t="s">
        <v>19</v>
      </c>
      <c r="J276" s="1">
        <v>0.45833333333333331</v>
      </c>
      <c r="K276" s="1">
        <v>0.45833333333333331</v>
      </c>
      <c r="L276">
        <v>60</v>
      </c>
      <c r="M276">
        <v>60</v>
      </c>
      <c r="N276" t="str">
        <f>"0000000000000000000000000001111110011111100000000000"</f>
        <v>0000000000000000000000000001111110011111100000000000</v>
      </c>
      <c r="O276" t="str">
        <f>"0000000000000000000000000001111110011111100000000000"</f>
        <v>0000000000000000000000000001111110011111100000000000</v>
      </c>
    </row>
    <row r="277" spans="1:15" x14ac:dyDescent="0.25">
      <c r="A277" s="3">
        <v>3</v>
      </c>
      <c r="B277" t="s">
        <v>9837</v>
      </c>
      <c r="C277" t="s">
        <v>20</v>
      </c>
      <c r="D277" t="s">
        <v>12428</v>
      </c>
      <c r="E277" t="s">
        <v>20</v>
      </c>
      <c r="F277" t="s">
        <v>14488</v>
      </c>
      <c r="G277" t="s">
        <v>14488</v>
      </c>
      <c r="H277" t="s">
        <v>42</v>
      </c>
      <c r="I277" t="s">
        <v>42</v>
      </c>
      <c r="J277" s="1">
        <v>0.66666666666666663</v>
      </c>
      <c r="K277" s="1">
        <v>0.375</v>
      </c>
      <c r="L277">
        <v>120</v>
      </c>
      <c r="M277">
        <v>480</v>
      </c>
      <c r="N277" t="str">
        <f>"0000000111111100011111000001111110011111100000000000"</f>
        <v>0000000111111100011111000001111110011111100000000000</v>
      </c>
      <c r="O277" t="str">
        <f>"0000000000000000000000000000000100000000000000000000"</f>
        <v>0000000000000000000000000000000100000000000000000000</v>
      </c>
    </row>
    <row r="278" spans="1:15" x14ac:dyDescent="0.25">
      <c r="A278" s="3">
        <v>3</v>
      </c>
      <c r="B278" t="s">
        <v>9837</v>
      </c>
      <c r="C278" t="s">
        <v>20</v>
      </c>
      <c r="D278" t="s">
        <v>12428</v>
      </c>
      <c r="E278" t="s">
        <v>20</v>
      </c>
      <c r="F278" t="s">
        <v>14488</v>
      </c>
      <c r="G278" t="s">
        <v>14493</v>
      </c>
      <c r="H278" t="s">
        <v>42</v>
      </c>
      <c r="I278" t="s">
        <v>42</v>
      </c>
      <c r="J278" s="1">
        <v>0.66666666666666663</v>
      </c>
      <c r="K278" s="1">
        <v>0.375</v>
      </c>
      <c r="L278">
        <v>120</v>
      </c>
      <c r="M278">
        <v>480</v>
      </c>
      <c r="N278" t="str">
        <f>"0000000111111100011111000001111110011111100000000000"</f>
        <v>0000000111111100011111000001111110011111100000000000</v>
      </c>
      <c r="O278" t="str">
        <f>"0000000000000000000000000000000000001000000000000000"</f>
        <v>0000000000000000000000000000000000001000000000000000</v>
      </c>
    </row>
    <row r="279" spans="1:15" x14ac:dyDescent="0.25">
      <c r="A279" s="3">
        <v>3</v>
      </c>
      <c r="B279" t="s">
        <v>12725</v>
      </c>
      <c r="C279" t="s">
        <v>20</v>
      </c>
      <c r="D279" t="s">
        <v>13649</v>
      </c>
      <c r="E279" t="s">
        <v>20</v>
      </c>
      <c r="F279" t="s">
        <v>14506</v>
      </c>
      <c r="G279" t="s">
        <v>14485</v>
      </c>
      <c r="H279" t="s">
        <v>42</v>
      </c>
      <c r="I279" t="s">
        <v>42</v>
      </c>
      <c r="J279" s="1">
        <v>0.375</v>
      </c>
      <c r="K279" s="1">
        <v>0.375</v>
      </c>
      <c r="L279">
        <v>60</v>
      </c>
      <c r="M279">
        <v>60</v>
      </c>
      <c r="N279" t="str">
        <f>"0000000111111100011111000000000000000000000000000000"</f>
        <v>0000000111111100011111000000000000000000000000000000</v>
      </c>
      <c r="O279" t="str">
        <f>"0000000111111100000000000000000000000000000000000000"</f>
        <v>0000000111111100000000000000000000000000000000000000</v>
      </c>
    </row>
    <row r="280" spans="1:15" x14ac:dyDescent="0.25">
      <c r="A280" s="3">
        <v>3</v>
      </c>
      <c r="B280" t="s">
        <v>12707</v>
      </c>
      <c r="C280" t="s">
        <v>20</v>
      </c>
      <c r="D280" t="s">
        <v>12778</v>
      </c>
      <c r="E280" t="s">
        <v>20</v>
      </c>
      <c r="F280" t="s">
        <v>14543</v>
      </c>
      <c r="G280" t="s">
        <v>14488</v>
      </c>
      <c r="H280" t="s">
        <v>29</v>
      </c>
      <c r="I280" t="s">
        <v>29</v>
      </c>
      <c r="J280" s="1">
        <v>0.54166666666666663</v>
      </c>
      <c r="K280" s="1">
        <v>0.5</v>
      </c>
      <c r="L280">
        <v>60</v>
      </c>
      <c r="M280">
        <v>120</v>
      </c>
      <c r="N280" t="str">
        <f>"0000000000000000000000000001111110011111100000000000"</f>
        <v>0000000000000000000000000001111110011111100000000000</v>
      </c>
      <c r="O280" t="str">
        <f>"0000000000000000000000000001111110011111100000000000"</f>
        <v>0000000000000000000000000001111110011111100000000000</v>
      </c>
    </row>
    <row r="281" spans="1:15" x14ac:dyDescent="0.25">
      <c r="A281" s="3">
        <v>3</v>
      </c>
      <c r="B281" t="s">
        <v>11186</v>
      </c>
      <c r="C281" t="s">
        <v>20</v>
      </c>
      <c r="D281" t="s">
        <v>11770</v>
      </c>
      <c r="E281" t="s">
        <v>20</v>
      </c>
      <c r="F281" t="s">
        <v>14493</v>
      </c>
      <c r="G281" t="s">
        <v>14488</v>
      </c>
      <c r="H281" t="s">
        <v>19</v>
      </c>
      <c r="I281" t="s">
        <v>19</v>
      </c>
      <c r="J281" s="1">
        <v>0.45833333333333331</v>
      </c>
      <c r="K281" s="1">
        <v>0.375</v>
      </c>
      <c r="L281">
        <v>60</v>
      </c>
      <c r="M281">
        <v>480</v>
      </c>
      <c r="N281" t="str">
        <f>"0000000000000000000000000001111110011111100000000000"</f>
        <v>0000000000000000000000000001111110011111100000000000</v>
      </c>
      <c r="O281" t="str">
        <f>"0000000000000000000000000000100000000000000000000000"</f>
        <v>0000000000000000000000000000100000000000000000000000</v>
      </c>
    </row>
    <row r="282" spans="1:15" x14ac:dyDescent="0.25">
      <c r="A282" s="3">
        <v>3</v>
      </c>
      <c r="B282" t="s">
        <v>11186</v>
      </c>
      <c r="C282" t="s">
        <v>20</v>
      </c>
      <c r="D282" t="s">
        <v>11770</v>
      </c>
      <c r="E282" t="s">
        <v>20</v>
      </c>
      <c r="F282" t="s">
        <v>14493</v>
      </c>
      <c r="G282" t="s">
        <v>14493</v>
      </c>
      <c r="H282" t="s">
        <v>19</v>
      </c>
      <c r="I282" t="s">
        <v>19</v>
      </c>
      <c r="J282" s="1">
        <v>0.45833333333333331</v>
      </c>
      <c r="K282" s="1">
        <v>0.375</v>
      </c>
      <c r="L282">
        <v>60</v>
      </c>
      <c r="M282">
        <v>480</v>
      </c>
      <c r="N282" t="str">
        <f>"0000000000000000000000000001111110011111100000000000"</f>
        <v>0000000000000000000000000001111110011111100000000000</v>
      </c>
      <c r="O282" t="str">
        <f>"0000000000000000000000000000000000001000000000000000"</f>
        <v>0000000000000000000000000000000000001000000000000000</v>
      </c>
    </row>
    <row r="283" spans="1:15" x14ac:dyDescent="0.25">
      <c r="A283" s="3">
        <v>3</v>
      </c>
      <c r="B283" t="s">
        <v>14215</v>
      </c>
      <c r="C283" t="s">
        <v>180</v>
      </c>
      <c r="D283" t="s">
        <v>14267</v>
      </c>
      <c r="E283" t="s">
        <v>45</v>
      </c>
      <c r="F283" t="s">
        <v>14524</v>
      </c>
      <c r="G283" t="s">
        <v>14489</v>
      </c>
      <c r="H283" t="s">
        <v>42</v>
      </c>
      <c r="I283" t="s">
        <v>42</v>
      </c>
      <c r="J283" s="1">
        <v>0.54166666666666663</v>
      </c>
      <c r="K283" s="1">
        <v>0.5</v>
      </c>
      <c r="L283">
        <v>180</v>
      </c>
      <c r="M283">
        <v>120</v>
      </c>
      <c r="N283" t="str">
        <f>"0000011111000000000111110000000000000000000000000000"</f>
        <v>0000011111000000000111110000000000000000000000000000</v>
      </c>
      <c r="O283" t="str">
        <f>"0000011111000000000111110000000000000000000000000000"</f>
        <v>0000011111000000000111110000000000000000000000000000</v>
      </c>
    </row>
    <row r="284" spans="1:15" x14ac:dyDescent="0.25">
      <c r="A284" s="3">
        <v>3</v>
      </c>
      <c r="B284" t="s">
        <v>9238</v>
      </c>
      <c r="C284" t="s">
        <v>20</v>
      </c>
      <c r="D284" t="s">
        <v>12602</v>
      </c>
      <c r="E284" t="s">
        <v>9372</v>
      </c>
      <c r="F284" t="s">
        <v>14488</v>
      </c>
      <c r="G284" t="s">
        <v>14494</v>
      </c>
      <c r="H284" t="s">
        <v>42</v>
      </c>
      <c r="I284" t="s">
        <v>42</v>
      </c>
      <c r="J284" s="1">
        <v>0.5</v>
      </c>
      <c r="K284" s="1">
        <v>0.5</v>
      </c>
      <c r="L284">
        <v>120</v>
      </c>
      <c r="M284">
        <v>60</v>
      </c>
      <c r="N284" t="str">
        <f>"0000000111111100011111000000000000000000000000000000"</f>
        <v>0000000111111100011111000000000000000000000000000000</v>
      </c>
      <c r="O284" t="str">
        <f>"0000000000000000011111000000000000000000000000000000"</f>
        <v>0000000000000000011111000000000000000000000000000000</v>
      </c>
    </row>
    <row r="285" spans="1:15" x14ac:dyDescent="0.25">
      <c r="A285" s="3">
        <v>3</v>
      </c>
      <c r="B285" t="s">
        <v>11611</v>
      </c>
      <c r="C285" t="s">
        <v>20</v>
      </c>
      <c r="D285" t="s">
        <v>11693</v>
      </c>
      <c r="E285" t="s">
        <v>20</v>
      </c>
      <c r="F285" t="s">
        <v>14488</v>
      </c>
      <c r="G285" t="s">
        <v>14485</v>
      </c>
      <c r="H285" t="s">
        <v>29</v>
      </c>
      <c r="I285" t="s">
        <v>29</v>
      </c>
      <c r="J285" s="1">
        <v>0.54166666666666663</v>
      </c>
      <c r="K285" s="1">
        <v>0.58333333333333337</v>
      </c>
      <c r="L285">
        <v>120</v>
      </c>
      <c r="M285">
        <v>60</v>
      </c>
      <c r="N285" t="str">
        <f>"0000000111110100011111000000000000000000000000000000"</f>
        <v>0000000111110100011111000000000000000000000000000000</v>
      </c>
      <c r="O285" t="str">
        <f>"0000000111110100011111000000000000000000000000000000"</f>
        <v>0000000111110100011111000000000000000000000000000000</v>
      </c>
    </row>
    <row r="286" spans="1:15" x14ac:dyDescent="0.25">
      <c r="A286" s="3">
        <v>3</v>
      </c>
      <c r="B286" t="s">
        <v>12608</v>
      </c>
      <c r="C286" t="s">
        <v>20</v>
      </c>
      <c r="D286" t="s">
        <v>13194</v>
      </c>
      <c r="E286" t="s">
        <v>9372</v>
      </c>
      <c r="F286" t="s">
        <v>14488</v>
      </c>
      <c r="G286" t="s">
        <v>14518</v>
      </c>
      <c r="H286" t="s">
        <v>29</v>
      </c>
      <c r="I286" t="s">
        <v>29</v>
      </c>
      <c r="J286" s="1">
        <v>0.45833333333333331</v>
      </c>
      <c r="K286" s="1">
        <v>0.45833333333333331</v>
      </c>
      <c r="L286">
        <v>120</v>
      </c>
      <c r="M286">
        <v>60</v>
      </c>
      <c r="N286" t="str">
        <f>"0000000000000000000000000001111110011111100000000000"</f>
        <v>0000000000000000000000000001111110011111100000000000</v>
      </c>
      <c r="O286" t="str">
        <f>"0000000000000000000000000000000100000000000000000000"</f>
        <v>0000000000000000000000000000000100000000000000000000</v>
      </c>
    </row>
    <row r="287" spans="1:15" x14ac:dyDescent="0.25">
      <c r="A287" s="3">
        <v>3</v>
      </c>
      <c r="B287" t="s">
        <v>12608</v>
      </c>
      <c r="C287" t="s">
        <v>20</v>
      </c>
      <c r="D287" t="s">
        <v>13194</v>
      </c>
      <c r="E287" t="s">
        <v>20</v>
      </c>
      <c r="F287" t="s">
        <v>14488</v>
      </c>
      <c r="G287" t="s">
        <v>14488</v>
      </c>
      <c r="H287" t="s">
        <v>29</v>
      </c>
      <c r="I287" t="s">
        <v>29</v>
      </c>
      <c r="J287" s="1">
        <v>0.45833333333333331</v>
      </c>
      <c r="K287" s="1">
        <v>0.45833333333333331</v>
      </c>
      <c r="L287">
        <v>120</v>
      </c>
      <c r="M287">
        <v>60</v>
      </c>
      <c r="N287" t="str">
        <f>"0000000000000000000000000001111110011111100000000000"</f>
        <v>0000000000000000000000000001111110011111100000000000</v>
      </c>
      <c r="O287" t="str">
        <f>"0000000000000000000000000001111010011111100000000000"</f>
        <v>0000000000000000000000000001111010011111100000000000</v>
      </c>
    </row>
    <row r="288" spans="1:15" x14ac:dyDescent="0.25">
      <c r="A288" s="3">
        <v>3</v>
      </c>
      <c r="B288" t="s">
        <v>11463</v>
      </c>
      <c r="C288" t="s">
        <v>20</v>
      </c>
      <c r="D288" t="s">
        <v>12300</v>
      </c>
      <c r="E288" t="s">
        <v>20</v>
      </c>
      <c r="F288" t="s">
        <v>14485</v>
      </c>
      <c r="G288" t="s">
        <v>14488</v>
      </c>
      <c r="H288" t="s">
        <v>42</v>
      </c>
      <c r="I288" t="s">
        <v>42</v>
      </c>
      <c r="J288" s="1">
        <v>0.66666666666666663</v>
      </c>
      <c r="K288" s="1">
        <v>0.66666666666666663</v>
      </c>
      <c r="L288">
        <v>120</v>
      </c>
      <c r="M288">
        <v>60</v>
      </c>
      <c r="N288" t="str">
        <f>"0000000111111100011111000000000000000000000000000000"</f>
        <v>0000000111111100011111000000000000000000000000000000</v>
      </c>
      <c r="O288" t="str">
        <f>"0000000111111100011111000000000000000000000000000000"</f>
        <v>0000000111111100011111000000000000000000000000000000</v>
      </c>
    </row>
    <row r="289" spans="1:15" x14ac:dyDescent="0.25">
      <c r="A289" s="3">
        <v>3</v>
      </c>
      <c r="B289" t="s">
        <v>13272</v>
      </c>
      <c r="C289" t="s">
        <v>20</v>
      </c>
      <c r="D289" t="s">
        <v>14010</v>
      </c>
      <c r="E289" t="s">
        <v>20</v>
      </c>
      <c r="F289" t="s">
        <v>14485</v>
      </c>
      <c r="G289" t="s">
        <v>14488</v>
      </c>
      <c r="H289" t="s">
        <v>33</v>
      </c>
      <c r="I289" t="s">
        <v>33</v>
      </c>
      <c r="J289" s="1">
        <v>0.45833333333333331</v>
      </c>
      <c r="K289" s="1">
        <v>0.41666666666666669</v>
      </c>
      <c r="L289">
        <v>120</v>
      </c>
      <c r="M289">
        <v>180</v>
      </c>
      <c r="N289" t="str">
        <f>"1111110000000000000000000000000000000000000000000000"</f>
        <v>1111110000000000000000000000000000000000000000000000</v>
      </c>
      <c r="O289" t="str">
        <f>"1111100000000000000000000000000000000000000000000000"</f>
        <v>1111100000000000000000000000000000000000000000000000</v>
      </c>
    </row>
    <row r="290" spans="1:15" x14ac:dyDescent="0.25">
      <c r="A290" s="3">
        <v>3</v>
      </c>
      <c r="B290" t="s">
        <v>13272</v>
      </c>
      <c r="C290" t="s">
        <v>20</v>
      </c>
      <c r="D290" t="s">
        <v>14010</v>
      </c>
      <c r="E290" t="s">
        <v>2424</v>
      </c>
      <c r="F290" t="s">
        <v>14493</v>
      </c>
      <c r="G290" t="s">
        <v>14544</v>
      </c>
      <c r="H290" t="s">
        <v>42</v>
      </c>
      <c r="I290" t="s">
        <v>42</v>
      </c>
      <c r="J290" s="1">
        <v>0.45833333333333331</v>
      </c>
      <c r="K290" s="1">
        <v>0.39583333333333331</v>
      </c>
      <c r="L290">
        <v>120</v>
      </c>
      <c r="M290">
        <v>150</v>
      </c>
      <c r="N290" t="str">
        <f>"1011110000000000000000000000000000000000000000000000"</f>
        <v>1011110000000000000000000000000000000000000000000000</v>
      </c>
      <c r="O290" t="str">
        <f>"0000010000000000000000000000000000000000000000000000"</f>
        <v>0000010000000000000000000000000000000000000000000000</v>
      </c>
    </row>
    <row r="291" spans="1:15" x14ac:dyDescent="0.25">
      <c r="A291" s="3">
        <v>3</v>
      </c>
      <c r="B291" t="s">
        <v>10774</v>
      </c>
      <c r="C291" t="s">
        <v>45</v>
      </c>
      <c r="D291" t="s">
        <v>11083</v>
      </c>
      <c r="E291" t="s">
        <v>45</v>
      </c>
      <c r="F291" t="s">
        <v>14545</v>
      </c>
      <c r="G291" t="s">
        <v>14546</v>
      </c>
      <c r="H291" t="s">
        <v>29</v>
      </c>
      <c r="I291" t="s">
        <v>29</v>
      </c>
      <c r="J291" s="1">
        <v>0.625</v>
      </c>
      <c r="K291" s="1">
        <v>0.625</v>
      </c>
      <c r="L291">
        <v>60</v>
      </c>
      <c r="M291">
        <v>60</v>
      </c>
      <c r="N291" t="str">
        <f>"0000000111110100011111000000000000000000000000000000"</f>
        <v>0000000111110100011111000000000000000000000000000000</v>
      </c>
      <c r="O291" t="str">
        <f>"0000000000000000000010000000000000000000000000000000"</f>
        <v>0000000000000000000010000000000000000000000000000000</v>
      </c>
    </row>
    <row r="292" spans="1:15" x14ac:dyDescent="0.25">
      <c r="A292" s="3">
        <v>3</v>
      </c>
      <c r="B292" t="s">
        <v>11922</v>
      </c>
      <c r="C292" t="s">
        <v>395</v>
      </c>
      <c r="D292" t="s">
        <v>11945</v>
      </c>
      <c r="E292" t="s">
        <v>9544</v>
      </c>
      <c r="F292" t="s">
        <v>14497</v>
      </c>
      <c r="G292" t="s">
        <v>14491</v>
      </c>
      <c r="H292" t="s">
        <v>19</v>
      </c>
      <c r="I292" t="s">
        <v>19</v>
      </c>
      <c r="J292" s="1">
        <v>0.54166666666666663</v>
      </c>
      <c r="K292" s="1">
        <v>0.58333333333333337</v>
      </c>
      <c r="L292">
        <v>240</v>
      </c>
      <c r="M292">
        <v>240</v>
      </c>
      <c r="N292" t="str">
        <f>"0000000000000000000000000001000100010000000000000000"</f>
        <v>0000000000000000000000000001000100010000000000000000</v>
      </c>
      <c r="O292" t="str">
        <f>"0000000000000000000000000001111110000000000000000000"</f>
        <v>0000000000000000000000000001111110000000000000000000</v>
      </c>
    </row>
    <row r="293" spans="1:15" x14ac:dyDescent="0.25">
      <c r="A293" s="3">
        <v>3</v>
      </c>
      <c r="B293" t="s">
        <v>11922</v>
      </c>
      <c r="C293" t="s">
        <v>395</v>
      </c>
      <c r="D293" t="s">
        <v>11945</v>
      </c>
      <c r="E293" t="s">
        <v>9544</v>
      </c>
      <c r="F293" t="s">
        <v>14499</v>
      </c>
      <c r="G293" t="s">
        <v>14491</v>
      </c>
      <c r="H293" t="s">
        <v>19</v>
      </c>
      <c r="I293" t="s">
        <v>19</v>
      </c>
      <c r="J293" s="1">
        <v>0.54166666666666663</v>
      </c>
      <c r="K293" s="1">
        <v>0.58333333333333337</v>
      </c>
      <c r="L293">
        <v>240</v>
      </c>
      <c r="M293">
        <v>240</v>
      </c>
      <c r="N293" t="str">
        <f>"0000000000000000000000000000111010000000000000000000"</f>
        <v>0000000000000000000000000000111010000000000000000000</v>
      </c>
      <c r="O293" t="str">
        <f>"0000000000000000000000000001111110000000000000000000"</f>
        <v>0000000000000000000000000001111110000000000000000000</v>
      </c>
    </row>
    <row r="294" spans="1:15" x14ac:dyDescent="0.25">
      <c r="A294" s="3">
        <v>3</v>
      </c>
      <c r="B294" t="s">
        <v>11922</v>
      </c>
      <c r="C294" t="s">
        <v>20</v>
      </c>
      <c r="D294" t="s">
        <v>11948</v>
      </c>
      <c r="E294" t="s">
        <v>20</v>
      </c>
      <c r="F294" t="s">
        <v>14498</v>
      </c>
      <c r="G294" t="s">
        <v>14485</v>
      </c>
      <c r="H294" t="s">
        <v>29</v>
      </c>
      <c r="I294" t="s">
        <v>29</v>
      </c>
      <c r="J294" s="1">
        <v>0.58333333333333337</v>
      </c>
      <c r="K294" s="1">
        <v>0.625</v>
      </c>
      <c r="L294">
        <v>120</v>
      </c>
      <c r="M294">
        <v>60</v>
      </c>
      <c r="N294" t="str">
        <f>"0000000000000000000000000000000000011111100000000000"</f>
        <v>0000000000000000000000000000000000011111100000000000</v>
      </c>
      <c r="O294" t="str">
        <f>"0000000000000000000000000000000000011111100000000000"</f>
        <v>0000000000000000000000000000000000011111100000000000</v>
      </c>
    </row>
    <row r="295" spans="1:15" x14ac:dyDescent="0.25">
      <c r="A295" s="3">
        <v>3</v>
      </c>
      <c r="B295" t="s">
        <v>9189</v>
      </c>
      <c r="C295" t="s">
        <v>39</v>
      </c>
      <c r="D295" t="s">
        <v>9234</v>
      </c>
      <c r="E295" t="s">
        <v>39</v>
      </c>
      <c r="F295" t="s">
        <v>14507</v>
      </c>
      <c r="G295" t="s">
        <v>14507</v>
      </c>
      <c r="H295" t="s">
        <v>19</v>
      </c>
      <c r="I295" t="s">
        <v>19</v>
      </c>
      <c r="J295" s="1">
        <v>0.77083333333333337</v>
      </c>
      <c r="K295" s="1">
        <v>0.72916666666666663</v>
      </c>
      <c r="L295">
        <v>120</v>
      </c>
      <c r="M295">
        <v>90</v>
      </c>
      <c r="N295" t="str">
        <f>"0000000000000000010000000000000000000000000000000000"</f>
        <v>0000000000000000010000000000000000000000000000000000</v>
      </c>
      <c r="O295" t="str">
        <f>"0000000000000000010000000000000000000000000000000000"</f>
        <v>0000000000000000010000000000000000000000000000000000</v>
      </c>
    </row>
    <row r="296" spans="1:15" x14ac:dyDescent="0.25">
      <c r="A296" s="3">
        <v>3</v>
      </c>
      <c r="B296" t="s">
        <v>10783</v>
      </c>
      <c r="C296" t="s">
        <v>20</v>
      </c>
      <c r="D296" t="s">
        <v>11264</v>
      </c>
      <c r="E296" t="s">
        <v>9372</v>
      </c>
      <c r="F296" t="s">
        <v>14485</v>
      </c>
      <c r="G296" t="s">
        <v>14494</v>
      </c>
      <c r="H296" t="s">
        <v>33</v>
      </c>
      <c r="I296" t="s">
        <v>33</v>
      </c>
      <c r="J296" s="1">
        <v>0.41666666666666669</v>
      </c>
      <c r="K296" s="1">
        <v>0.375</v>
      </c>
      <c r="L296">
        <v>60</v>
      </c>
      <c r="M296">
        <v>180</v>
      </c>
      <c r="N296" t="str">
        <f>"0000000000000000000000000001111110011111100000000000"</f>
        <v>0000000000000000000000000001111110011111100000000000</v>
      </c>
      <c r="O296" t="str">
        <f>"0000000000000000000000000001111110011111000000000000"</f>
        <v>0000000000000000000000000001111110011111000000000000</v>
      </c>
    </row>
    <row r="297" spans="1:15" x14ac:dyDescent="0.25">
      <c r="A297" s="3">
        <v>3</v>
      </c>
      <c r="B297" t="s">
        <v>10783</v>
      </c>
      <c r="C297" t="s">
        <v>20</v>
      </c>
      <c r="D297" t="s">
        <v>11264</v>
      </c>
      <c r="E297" t="s">
        <v>45</v>
      </c>
      <c r="F297" t="s">
        <v>14485</v>
      </c>
      <c r="G297" t="s">
        <v>14489</v>
      </c>
      <c r="H297" t="s">
        <v>33</v>
      </c>
      <c r="I297" t="s">
        <v>33</v>
      </c>
      <c r="J297" s="1">
        <v>0.41666666666666669</v>
      </c>
      <c r="K297" s="1">
        <v>0.375</v>
      </c>
      <c r="L297">
        <v>60</v>
      </c>
      <c r="M297">
        <v>180</v>
      </c>
      <c r="N297" t="str">
        <f>"0000000000000000000000000001111110011111100000000000"</f>
        <v>0000000000000000000000000001111110011111100000000000</v>
      </c>
      <c r="O297" t="str">
        <f>"0000000000000000000000000000000000000000100000000000"</f>
        <v>0000000000000000000000000000000000000000100000000000</v>
      </c>
    </row>
    <row r="298" spans="1:15" x14ac:dyDescent="0.25">
      <c r="A298" s="3">
        <v>3</v>
      </c>
      <c r="B298" t="s">
        <v>10079</v>
      </c>
      <c r="C298" t="s">
        <v>20</v>
      </c>
      <c r="D298" t="s">
        <v>11461</v>
      </c>
      <c r="E298" t="s">
        <v>20</v>
      </c>
      <c r="F298" t="s">
        <v>14485</v>
      </c>
      <c r="G298" t="s">
        <v>14485</v>
      </c>
      <c r="H298" t="s">
        <v>33</v>
      </c>
      <c r="I298" t="s">
        <v>33</v>
      </c>
      <c r="J298" s="1">
        <v>0.41666666666666669</v>
      </c>
      <c r="K298" s="1">
        <v>0.41666666666666669</v>
      </c>
      <c r="L298">
        <v>60</v>
      </c>
      <c r="M298">
        <v>60</v>
      </c>
      <c r="N298" t="str">
        <f>"0000000111111100011111000000000000000000000000000000"</f>
        <v>0000000111111100011111000000000000000000000000000000</v>
      </c>
      <c r="O298" t="str">
        <f>"0000000111111100011111000000000000000000000000000000"</f>
        <v>0000000111111100011111000000000000000000000000000000</v>
      </c>
    </row>
    <row r="299" spans="1:15" x14ac:dyDescent="0.25">
      <c r="A299" s="3">
        <v>3</v>
      </c>
      <c r="B299" t="s">
        <v>14129</v>
      </c>
      <c r="C299" t="s">
        <v>20</v>
      </c>
      <c r="D299" t="s">
        <v>14282</v>
      </c>
      <c r="E299" t="s">
        <v>20</v>
      </c>
      <c r="F299" t="s">
        <v>14488</v>
      </c>
      <c r="G299" t="s">
        <v>14488</v>
      </c>
      <c r="H299" t="s">
        <v>19</v>
      </c>
      <c r="I299" t="s">
        <v>19</v>
      </c>
      <c r="J299" s="1">
        <v>0.45833333333333331</v>
      </c>
      <c r="K299" s="1">
        <v>0.5</v>
      </c>
      <c r="L299">
        <v>120</v>
      </c>
      <c r="M299">
        <v>120</v>
      </c>
      <c r="N299" t="str">
        <f>"0000000000000000000000000000111111000000111000000000"</f>
        <v>0000000000000000000000000000111111000000111000000000</v>
      </c>
      <c r="O299" t="str">
        <f>"0000000000000000000000000000100000111100111110000000"</f>
        <v>0000000000000000000000000000100000111100111110000000</v>
      </c>
    </row>
    <row r="300" spans="1:15" x14ac:dyDescent="0.25">
      <c r="A300" s="3">
        <v>3</v>
      </c>
      <c r="B300" t="s">
        <v>9161</v>
      </c>
      <c r="C300" t="s">
        <v>20</v>
      </c>
      <c r="D300" t="s">
        <v>13180</v>
      </c>
      <c r="E300" t="s">
        <v>9205</v>
      </c>
      <c r="F300" t="s">
        <v>14493</v>
      </c>
      <c r="G300" t="s">
        <v>14500</v>
      </c>
      <c r="H300" t="s">
        <v>37</v>
      </c>
      <c r="I300" t="s">
        <v>37</v>
      </c>
      <c r="J300" s="1">
        <v>0.41666666666666669</v>
      </c>
      <c r="K300" s="1">
        <v>0.375</v>
      </c>
      <c r="L300">
        <v>60</v>
      </c>
      <c r="M300">
        <v>120</v>
      </c>
      <c r="N300" t="str">
        <f>"0000000111101100011111000000000000000000000000000000"</f>
        <v>0000000111101100011111000000000000000000000000000000</v>
      </c>
      <c r="O300" t="str">
        <f>"0000000000001100000000000000000000000000000000000000"</f>
        <v>0000000000001100000000000000000000000000000000000000</v>
      </c>
    </row>
    <row r="301" spans="1:15" x14ac:dyDescent="0.25">
      <c r="A301" s="3">
        <v>3</v>
      </c>
      <c r="B301" t="s">
        <v>10981</v>
      </c>
      <c r="C301" t="s">
        <v>20</v>
      </c>
      <c r="D301" t="s">
        <v>11015</v>
      </c>
      <c r="E301" t="s">
        <v>20</v>
      </c>
      <c r="F301" t="s">
        <v>14488</v>
      </c>
      <c r="G301" t="s">
        <v>14488</v>
      </c>
      <c r="H301" t="s">
        <v>19</v>
      </c>
      <c r="I301" t="s">
        <v>19</v>
      </c>
      <c r="J301" s="1">
        <v>0.45833333333333331</v>
      </c>
      <c r="K301" s="1">
        <v>0.375</v>
      </c>
      <c r="L301">
        <v>60</v>
      </c>
      <c r="M301">
        <v>480</v>
      </c>
      <c r="N301" t="str">
        <f>"0000000111110100011111000000000000000000000000000000"</f>
        <v>0000000111110100011111000000000000000000000000000000</v>
      </c>
      <c r="O301" t="str">
        <f>"0000000000010000000000000000000000000000000000000000"</f>
        <v>0000000000010000000000000000000000000000000000000000</v>
      </c>
    </row>
    <row r="302" spans="1:15" x14ac:dyDescent="0.25">
      <c r="A302" s="3">
        <v>3</v>
      </c>
      <c r="B302" t="s">
        <v>10981</v>
      </c>
      <c r="C302" t="s">
        <v>20</v>
      </c>
      <c r="D302" t="s">
        <v>11015</v>
      </c>
      <c r="E302" t="s">
        <v>20</v>
      </c>
      <c r="F302" t="s">
        <v>14488</v>
      </c>
      <c r="G302" t="s">
        <v>14487</v>
      </c>
      <c r="H302" t="s">
        <v>19</v>
      </c>
      <c r="I302" t="s">
        <v>19</v>
      </c>
      <c r="J302" s="1">
        <v>0.45833333333333331</v>
      </c>
      <c r="K302" s="1">
        <v>0.375</v>
      </c>
      <c r="L302">
        <v>60</v>
      </c>
      <c r="M302">
        <v>480</v>
      </c>
      <c r="N302" t="str">
        <f>"0000000111110100011111000000000000000000000000000000"</f>
        <v>0000000111110100011111000000000000000000000000000000</v>
      </c>
      <c r="O302" t="str">
        <f>"0000000000000000001000000000000000000000000000000000"</f>
        <v>0000000000000000001000000000000000000000000000000000</v>
      </c>
    </row>
    <row r="303" spans="1:15" x14ac:dyDescent="0.25">
      <c r="A303" s="3">
        <v>3</v>
      </c>
      <c r="B303" t="s">
        <v>10981</v>
      </c>
      <c r="C303" t="s">
        <v>20</v>
      </c>
      <c r="D303" t="s">
        <v>11015</v>
      </c>
      <c r="E303" t="s">
        <v>20</v>
      </c>
      <c r="F303" t="s">
        <v>14485</v>
      </c>
      <c r="G303" t="s">
        <v>14493</v>
      </c>
      <c r="H303" t="s">
        <v>33</v>
      </c>
      <c r="I303" t="s">
        <v>33</v>
      </c>
      <c r="J303" s="1">
        <v>0.5</v>
      </c>
      <c r="K303" s="1">
        <v>0.375</v>
      </c>
      <c r="L303">
        <v>60</v>
      </c>
      <c r="M303">
        <v>480</v>
      </c>
      <c r="N303" t="str">
        <f>"0000000111111100011111000000000000000000000000000000"</f>
        <v>0000000111111100011111000000000000000000000000000000</v>
      </c>
      <c r="O303" t="str">
        <f>"0000000000010000000000000000000000000000000000000000"</f>
        <v>0000000000010000000000000000000000000000000000000000</v>
      </c>
    </row>
    <row r="304" spans="1:15" x14ac:dyDescent="0.25">
      <c r="A304" s="3">
        <v>3</v>
      </c>
      <c r="B304" t="s">
        <v>10981</v>
      </c>
      <c r="C304" t="s">
        <v>20</v>
      </c>
      <c r="D304" t="s">
        <v>11015</v>
      </c>
      <c r="E304" t="s">
        <v>20</v>
      </c>
      <c r="F304" t="s">
        <v>14485</v>
      </c>
      <c r="G304" t="s">
        <v>14503</v>
      </c>
      <c r="H304" t="s">
        <v>33</v>
      </c>
      <c r="I304" t="s">
        <v>33</v>
      </c>
      <c r="J304" s="1">
        <v>0.5</v>
      </c>
      <c r="K304" s="1">
        <v>0.375</v>
      </c>
      <c r="L304">
        <v>60</v>
      </c>
      <c r="M304">
        <v>480</v>
      </c>
      <c r="N304" t="str">
        <f>"0000000111111100011111000000000000000000000000000000"</f>
        <v>0000000111111100011111000000000000000000000000000000</v>
      </c>
      <c r="O304" t="str">
        <f>"0000000000000000001000000000000000000000000000000000"</f>
        <v>0000000000000000001000000000000000000000000000000000</v>
      </c>
    </row>
    <row r="305" spans="1:15" x14ac:dyDescent="0.25">
      <c r="A305" s="3">
        <v>3</v>
      </c>
      <c r="B305" t="s">
        <v>10981</v>
      </c>
      <c r="C305" t="s">
        <v>20</v>
      </c>
      <c r="D305" t="s">
        <v>11015</v>
      </c>
      <c r="E305" t="s">
        <v>20</v>
      </c>
      <c r="F305" t="s">
        <v>14493</v>
      </c>
      <c r="G305" t="s">
        <v>14493</v>
      </c>
      <c r="H305" t="s">
        <v>33</v>
      </c>
      <c r="I305" t="s">
        <v>33</v>
      </c>
      <c r="J305" s="1">
        <v>0.54166666666666663</v>
      </c>
      <c r="K305" s="1">
        <v>0.375</v>
      </c>
      <c r="L305">
        <v>60</v>
      </c>
      <c r="M305">
        <v>480</v>
      </c>
      <c r="N305" t="str">
        <f>"0000000111111100011111000000000000000000000000000000"</f>
        <v>0000000111111100011111000000000000000000000000000000</v>
      </c>
      <c r="O305" t="str">
        <f>"0000000000010000000000000000000000000000000000000000"</f>
        <v>0000000000010000000000000000000000000000000000000000</v>
      </c>
    </row>
    <row r="306" spans="1:15" x14ac:dyDescent="0.25">
      <c r="A306" s="3">
        <v>3</v>
      </c>
      <c r="B306" t="s">
        <v>10981</v>
      </c>
      <c r="C306" t="s">
        <v>20</v>
      </c>
      <c r="D306" t="s">
        <v>11015</v>
      </c>
      <c r="E306" t="s">
        <v>20</v>
      </c>
      <c r="F306" t="s">
        <v>14493</v>
      </c>
      <c r="G306" t="s">
        <v>14503</v>
      </c>
      <c r="H306" t="s">
        <v>33</v>
      </c>
      <c r="I306" t="s">
        <v>33</v>
      </c>
      <c r="J306" s="1">
        <v>0.54166666666666663</v>
      </c>
      <c r="K306" s="1">
        <v>0.375</v>
      </c>
      <c r="L306">
        <v>60</v>
      </c>
      <c r="M306">
        <v>480</v>
      </c>
      <c r="N306" t="str">
        <f>"0000000111111100011111000000000000000000000000000000"</f>
        <v>0000000111111100011111000000000000000000000000000000</v>
      </c>
      <c r="O306" t="str">
        <f>"0000000000000000001000000000000000000000000000000000"</f>
        <v>0000000000000000001000000000000000000000000000000000</v>
      </c>
    </row>
    <row r="307" spans="1:15" x14ac:dyDescent="0.25">
      <c r="A307" s="3">
        <v>3</v>
      </c>
      <c r="B307" t="s">
        <v>9897</v>
      </c>
      <c r="C307" t="s">
        <v>20</v>
      </c>
      <c r="D307" t="s">
        <v>11892</v>
      </c>
      <c r="E307" t="s">
        <v>20</v>
      </c>
      <c r="F307" t="s">
        <v>14488</v>
      </c>
      <c r="G307" t="s">
        <v>14488</v>
      </c>
      <c r="H307" t="s">
        <v>19</v>
      </c>
      <c r="I307" t="s">
        <v>19</v>
      </c>
      <c r="J307" s="1">
        <v>0.41666666666666669</v>
      </c>
      <c r="K307" s="1">
        <v>0.41666666666666669</v>
      </c>
      <c r="L307">
        <v>60</v>
      </c>
      <c r="M307">
        <v>60</v>
      </c>
      <c r="N307" t="str">
        <f>"0000000111110100011111000000000000000000000000000000"</f>
        <v>0000000111110100011111000000000000000000000000000000</v>
      </c>
      <c r="O307" t="str">
        <f>"0000000111110100011111000000000000000000000000000000"</f>
        <v>0000000111110100011111000000000000000000000000000000</v>
      </c>
    </row>
    <row r="308" spans="1:15" x14ac:dyDescent="0.25">
      <c r="A308" s="3">
        <v>3</v>
      </c>
      <c r="B308" t="s">
        <v>11991</v>
      </c>
      <c r="C308" t="s">
        <v>20</v>
      </c>
      <c r="D308" t="s">
        <v>12021</v>
      </c>
      <c r="E308" t="s">
        <v>20</v>
      </c>
      <c r="F308" t="s">
        <v>14488</v>
      </c>
      <c r="G308" t="s">
        <v>14488</v>
      </c>
      <c r="H308" t="s">
        <v>29</v>
      </c>
      <c r="I308" t="s">
        <v>29</v>
      </c>
      <c r="J308" s="1">
        <v>0.58333333333333337</v>
      </c>
      <c r="K308" s="1">
        <v>0.58333333333333337</v>
      </c>
      <c r="L308">
        <v>60</v>
      </c>
      <c r="M308">
        <v>60</v>
      </c>
      <c r="N308" t="str">
        <f>"0000000111110100011111000000000000000000000000000000"</f>
        <v>0000000111110100011111000000000000000000000000000000</v>
      </c>
      <c r="O308" t="str">
        <f>"0000000111110100011111000000000000000000000000000000"</f>
        <v>0000000111110100011111000000000000000000000000000000</v>
      </c>
    </row>
    <row r="309" spans="1:15" x14ac:dyDescent="0.25">
      <c r="A309" s="3">
        <v>3</v>
      </c>
      <c r="B309" t="s">
        <v>11847</v>
      </c>
      <c r="C309" t="s">
        <v>20</v>
      </c>
      <c r="D309" t="s">
        <v>12783</v>
      </c>
      <c r="E309" t="s">
        <v>20</v>
      </c>
      <c r="F309" t="s">
        <v>14488</v>
      </c>
      <c r="G309" t="s">
        <v>14488</v>
      </c>
      <c r="H309" t="s">
        <v>19</v>
      </c>
      <c r="I309" t="s">
        <v>19</v>
      </c>
      <c r="J309" s="1">
        <v>0.66666666666666663</v>
      </c>
      <c r="K309" s="1">
        <v>0.625</v>
      </c>
      <c r="L309">
        <v>60</v>
      </c>
      <c r="M309">
        <v>120</v>
      </c>
      <c r="N309" t="str">
        <f>"0000000111110100011111000000000000000000000000000000"</f>
        <v>0000000111110100011111000000000000000000000000000000</v>
      </c>
      <c r="O309" t="str">
        <f>"0000000111110100011111000000000000000000000000000000"</f>
        <v>0000000111110100011111000000000000000000000000000000</v>
      </c>
    </row>
    <row r="310" spans="1:15" x14ac:dyDescent="0.25">
      <c r="A310" s="3">
        <v>3</v>
      </c>
      <c r="B310" t="s">
        <v>10537</v>
      </c>
      <c r="C310" t="s">
        <v>20</v>
      </c>
      <c r="D310" t="s">
        <v>12586</v>
      </c>
      <c r="E310" t="s">
        <v>20</v>
      </c>
      <c r="F310" t="s">
        <v>14488</v>
      </c>
      <c r="G310" t="s">
        <v>14488</v>
      </c>
      <c r="H310" t="s">
        <v>19</v>
      </c>
      <c r="I310" t="s">
        <v>19</v>
      </c>
      <c r="J310" s="1">
        <v>0.54166666666666663</v>
      </c>
      <c r="K310" s="1">
        <v>0.54166666666666663</v>
      </c>
      <c r="L310">
        <v>60</v>
      </c>
      <c r="M310">
        <v>60</v>
      </c>
      <c r="N310" t="str">
        <f>"0000000111110100011111000000000000000000000000000000"</f>
        <v>0000000111110100011111000000000000000000000000000000</v>
      </c>
      <c r="O310" t="str">
        <f>"0000000111110100011111000000000000000000000000000000"</f>
        <v>0000000111110100011111000000000000000000000000000000</v>
      </c>
    </row>
    <row r="311" spans="1:15" x14ac:dyDescent="0.25">
      <c r="A311" s="3">
        <v>3</v>
      </c>
      <c r="B311" t="s">
        <v>9910</v>
      </c>
      <c r="C311" t="s">
        <v>20</v>
      </c>
      <c r="D311" t="s">
        <v>12127</v>
      </c>
      <c r="E311" t="s">
        <v>20</v>
      </c>
      <c r="F311" t="s">
        <v>14485</v>
      </c>
      <c r="G311" t="s">
        <v>14493</v>
      </c>
      <c r="H311" t="s">
        <v>37</v>
      </c>
      <c r="I311" t="s">
        <v>37</v>
      </c>
      <c r="J311" s="1">
        <v>0.5</v>
      </c>
      <c r="K311" s="1">
        <v>0.5</v>
      </c>
      <c r="L311">
        <v>60</v>
      </c>
      <c r="M311">
        <v>60</v>
      </c>
      <c r="N311" t="str">
        <f>"0000000111101100011111000000000000000000000000000000"</f>
        <v>0000000111101100011111000000000000000000000000000000</v>
      </c>
      <c r="O311" t="str">
        <f>"0000000111101100011111000000000000000000000000000000"</f>
        <v>0000000111101100011111000000000000000000000000000000</v>
      </c>
    </row>
    <row r="312" spans="1:15" x14ac:dyDescent="0.25">
      <c r="A312" s="3">
        <v>3</v>
      </c>
      <c r="B312" t="s">
        <v>9910</v>
      </c>
      <c r="C312" t="s">
        <v>20</v>
      </c>
      <c r="D312" t="s">
        <v>12127</v>
      </c>
      <c r="E312" t="s">
        <v>20</v>
      </c>
      <c r="F312" t="s">
        <v>14493</v>
      </c>
      <c r="G312" t="s">
        <v>14485</v>
      </c>
      <c r="H312" t="s">
        <v>33</v>
      </c>
      <c r="I312" t="s">
        <v>33</v>
      </c>
      <c r="J312" s="1">
        <v>0.45833333333333331</v>
      </c>
      <c r="K312" s="1">
        <v>0.45833333333333331</v>
      </c>
      <c r="L312">
        <v>60</v>
      </c>
      <c r="M312">
        <v>60</v>
      </c>
      <c r="N312" t="str">
        <f>"0000000111111100011111000000000000000000000000000000"</f>
        <v>0000000111111100011111000000000000000000000000000000</v>
      </c>
      <c r="O312" t="str">
        <f>"0000000111111100011111000000000000000000000000000000"</f>
        <v>0000000111111100011111000000000000000000000000000000</v>
      </c>
    </row>
    <row r="313" spans="1:15" x14ac:dyDescent="0.25">
      <c r="A313" s="3">
        <v>3</v>
      </c>
      <c r="B313" t="s">
        <v>14030</v>
      </c>
      <c r="C313" t="s">
        <v>20</v>
      </c>
      <c r="D313" t="s">
        <v>14394</v>
      </c>
      <c r="E313" t="s">
        <v>20</v>
      </c>
      <c r="F313" t="s">
        <v>14488</v>
      </c>
      <c r="G313" t="s">
        <v>14488</v>
      </c>
      <c r="H313" t="s">
        <v>19</v>
      </c>
      <c r="I313" t="s">
        <v>19</v>
      </c>
      <c r="J313" s="1">
        <v>0.45833333333333331</v>
      </c>
      <c r="K313" s="1">
        <v>0.45833333333333331</v>
      </c>
      <c r="L313">
        <v>60</v>
      </c>
      <c r="M313">
        <v>60</v>
      </c>
      <c r="N313" t="str">
        <f>"0000000000000000000000000001111110011111100000000000"</f>
        <v>0000000000000000000000000001111110011111100000000000</v>
      </c>
      <c r="O313" t="str">
        <f>"0000000000000000000000000001111110011111100000000000"</f>
        <v>0000000000000000000000000001111110011111100000000000</v>
      </c>
    </row>
    <row r="314" spans="1:15" x14ac:dyDescent="0.25">
      <c r="A314" s="3">
        <v>3</v>
      </c>
      <c r="B314" t="s">
        <v>12679</v>
      </c>
      <c r="C314" t="s">
        <v>20</v>
      </c>
      <c r="D314" t="s">
        <v>13180</v>
      </c>
      <c r="E314" t="s">
        <v>9205</v>
      </c>
      <c r="F314" t="s">
        <v>14488</v>
      </c>
      <c r="G314" t="s">
        <v>14486</v>
      </c>
      <c r="H314" t="s">
        <v>29</v>
      </c>
      <c r="I314" t="s">
        <v>29</v>
      </c>
      <c r="J314" s="1">
        <v>0.41666666666666669</v>
      </c>
      <c r="K314" s="1">
        <v>0.375</v>
      </c>
      <c r="L314">
        <v>60</v>
      </c>
      <c r="M314">
        <v>120</v>
      </c>
      <c r="N314" t="str">
        <f>"0000000111110100011111000001111110011111100000000000"</f>
        <v>0000000111110100011111000001111110011111100000000000</v>
      </c>
      <c r="O314" t="str">
        <f>"0000000001100000010000000000000000000000000000000000"</f>
        <v>0000000001100000010000000000000000000000000000000000</v>
      </c>
    </row>
    <row r="315" spans="1:15" x14ac:dyDescent="0.25">
      <c r="A315" s="3">
        <v>3</v>
      </c>
      <c r="B315" t="s">
        <v>12743</v>
      </c>
      <c r="C315" t="s">
        <v>20</v>
      </c>
      <c r="D315" t="s">
        <v>13180</v>
      </c>
      <c r="E315" t="s">
        <v>20</v>
      </c>
      <c r="F315" t="s">
        <v>14488</v>
      </c>
      <c r="G315" t="s">
        <v>14488</v>
      </c>
      <c r="H315" t="s">
        <v>42</v>
      </c>
      <c r="I315" t="s">
        <v>42</v>
      </c>
      <c r="J315" s="1">
        <v>0.625</v>
      </c>
      <c r="K315" s="1">
        <v>0.58333333333333337</v>
      </c>
      <c r="L315">
        <v>120</v>
      </c>
      <c r="M315">
        <v>120</v>
      </c>
      <c r="N315" t="str">
        <f>"0000000111111100011111000000000000000000000000000000"</f>
        <v>0000000111111100011111000000000000000000000000000000</v>
      </c>
      <c r="O315" t="str">
        <f>"0000000111111100011111000000000000000000000000000000"</f>
        <v>0000000111111100011111000000000000000000000000000000</v>
      </c>
    </row>
    <row r="316" spans="1:15" x14ac:dyDescent="0.25">
      <c r="A316" s="3">
        <v>3</v>
      </c>
      <c r="B316" t="s">
        <v>12679</v>
      </c>
      <c r="C316" t="s">
        <v>20</v>
      </c>
      <c r="D316" t="s">
        <v>12748</v>
      </c>
      <c r="E316" t="s">
        <v>20</v>
      </c>
      <c r="F316" t="s">
        <v>14485</v>
      </c>
      <c r="G316" t="s">
        <v>14485</v>
      </c>
      <c r="H316" t="s">
        <v>33</v>
      </c>
      <c r="I316" t="s">
        <v>33</v>
      </c>
      <c r="J316" s="1">
        <v>0.54166666666666663</v>
      </c>
      <c r="K316" s="1">
        <v>0.54166666666666663</v>
      </c>
      <c r="L316">
        <v>60</v>
      </c>
      <c r="M316">
        <v>60</v>
      </c>
      <c r="N316" t="str">
        <f>"0000000111111100011111000001111110011111100000000000"</f>
        <v>0000000111111100011111000001111110011111100000000000</v>
      </c>
      <c r="O316" t="str">
        <f>"0000000111111100011111000000000000000000000000000000"</f>
        <v>0000000111111100011111000000000000000000000000000000</v>
      </c>
    </row>
    <row r="317" spans="1:15" x14ac:dyDescent="0.25">
      <c r="A317" s="3">
        <v>3</v>
      </c>
      <c r="B317" t="s">
        <v>10315</v>
      </c>
      <c r="C317" t="s">
        <v>20</v>
      </c>
      <c r="D317" t="s">
        <v>12996</v>
      </c>
      <c r="E317" t="s">
        <v>20</v>
      </c>
      <c r="F317" t="s">
        <v>14488</v>
      </c>
      <c r="G317" t="s">
        <v>14485</v>
      </c>
      <c r="H317" t="s">
        <v>33</v>
      </c>
      <c r="I317" t="s">
        <v>33</v>
      </c>
      <c r="J317" s="1">
        <v>0.45833333333333331</v>
      </c>
      <c r="K317" s="1">
        <v>0.45833333333333331</v>
      </c>
      <c r="L317">
        <v>60</v>
      </c>
      <c r="M317">
        <v>60</v>
      </c>
      <c r="N317" t="str">
        <f>"0000000111111100011111000000000000000000000000000000"</f>
        <v>0000000111111100011111000000000000000000000000000000</v>
      </c>
      <c r="O317" t="str">
        <f>"0000000111111100011111000000000000000000000000000000"</f>
        <v>0000000111111100011111000000000000000000000000000000</v>
      </c>
    </row>
    <row r="318" spans="1:15" x14ac:dyDescent="0.25">
      <c r="A318" s="3">
        <v>3</v>
      </c>
      <c r="B318" t="s">
        <v>12006</v>
      </c>
      <c r="C318" t="s">
        <v>20</v>
      </c>
      <c r="D318" t="s">
        <v>12060</v>
      </c>
      <c r="E318" t="s">
        <v>20</v>
      </c>
      <c r="F318" t="s">
        <v>14488</v>
      </c>
      <c r="G318" t="s">
        <v>14488</v>
      </c>
      <c r="H318" t="s">
        <v>29</v>
      </c>
      <c r="I318" t="s">
        <v>29</v>
      </c>
      <c r="J318" s="1">
        <v>0.45833333333333331</v>
      </c>
      <c r="K318" s="1">
        <v>0.45833333333333331</v>
      </c>
      <c r="L318">
        <v>60</v>
      </c>
      <c r="M318">
        <v>60</v>
      </c>
      <c r="N318" t="str">
        <f>"0000000111110100011111000000000000000000000000000000"</f>
        <v>0000000111110100011111000000000000000000000000000000</v>
      </c>
      <c r="O318" t="str">
        <f>"0000000111110100011111000000000000000000000000000000"</f>
        <v>0000000111110100011111000000000000000000000000000000</v>
      </c>
    </row>
    <row r="319" spans="1:15" x14ac:dyDescent="0.25">
      <c r="A319" s="3">
        <v>3</v>
      </c>
      <c r="B319" t="s">
        <v>10059</v>
      </c>
      <c r="C319" t="s">
        <v>20</v>
      </c>
      <c r="D319" t="s">
        <v>10074</v>
      </c>
      <c r="E319" t="s">
        <v>20</v>
      </c>
      <c r="F319" t="s">
        <v>14485</v>
      </c>
      <c r="G319" t="s">
        <v>14488</v>
      </c>
      <c r="H319" t="s">
        <v>29</v>
      </c>
      <c r="I319" t="s">
        <v>29</v>
      </c>
      <c r="J319" s="1">
        <v>0.45833333333333331</v>
      </c>
      <c r="K319" s="1">
        <v>0.45833333333333331</v>
      </c>
      <c r="L319">
        <v>60</v>
      </c>
      <c r="M319">
        <v>60</v>
      </c>
      <c r="N319" t="str">
        <f>"0000000000000000000000000001111110011111100000000000"</f>
        <v>0000000000000000000000000001111110011111100000000000</v>
      </c>
      <c r="O319" t="str">
        <f>"0000000000000000000000000001111110011111100000000000"</f>
        <v>0000000000000000000000000001111110011111100000000000</v>
      </c>
    </row>
    <row r="320" spans="1:15" x14ac:dyDescent="0.25">
      <c r="A320" s="3">
        <v>3</v>
      </c>
      <c r="B320" t="s">
        <v>12679</v>
      </c>
      <c r="C320" t="s">
        <v>20</v>
      </c>
      <c r="D320" t="s">
        <v>12762</v>
      </c>
      <c r="E320" t="s">
        <v>20</v>
      </c>
      <c r="F320" t="s">
        <v>14488</v>
      </c>
      <c r="G320" t="s">
        <v>14488</v>
      </c>
      <c r="H320" t="s">
        <v>29</v>
      </c>
      <c r="I320" t="s">
        <v>29</v>
      </c>
      <c r="J320" s="1">
        <v>0.41666666666666669</v>
      </c>
      <c r="K320" s="1">
        <v>0.41666666666666669</v>
      </c>
      <c r="L320">
        <v>60</v>
      </c>
      <c r="M320">
        <v>60</v>
      </c>
      <c r="N320" t="str">
        <f>"0000000111110100011111000001111110011111100000000000"</f>
        <v>0000000111110100011111000001111110011111100000000000</v>
      </c>
      <c r="O320" t="str">
        <f>"0000000111110100011111000000000000000000000000000000"</f>
        <v>0000000111110100011111000000000000000000000000000000</v>
      </c>
    </row>
    <row r="321" spans="1:15" x14ac:dyDescent="0.25">
      <c r="A321" s="3">
        <v>3</v>
      </c>
      <c r="B321" t="s">
        <v>9493</v>
      </c>
      <c r="C321" t="s">
        <v>20</v>
      </c>
      <c r="D321" t="s">
        <v>13829</v>
      </c>
      <c r="E321" t="s">
        <v>20</v>
      </c>
      <c r="F321" t="s">
        <v>14487</v>
      </c>
      <c r="G321" t="s">
        <v>14485</v>
      </c>
      <c r="H321" t="s">
        <v>42</v>
      </c>
      <c r="I321" t="s">
        <v>42</v>
      </c>
      <c r="J321" s="1">
        <v>0.66666666666666663</v>
      </c>
      <c r="K321" s="1">
        <v>0.66666666666666663</v>
      </c>
      <c r="L321">
        <v>60</v>
      </c>
      <c r="M321">
        <v>60</v>
      </c>
      <c r="N321" t="str">
        <f>"0000000000000000000000000001000000000000000000000000"</f>
        <v>0000000000000000000000000001000000000000000000000000</v>
      </c>
      <c r="O321" t="str">
        <f>"0000000000000000000000000001111110011111100000000000"</f>
        <v>0000000000000000000000000001111110011111100000000000</v>
      </c>
    </row>
    <row r="322" spans="1:15" x14ac:dyDescent="0.25">
      <c r="A322" s="3">
        <v>3</v>
      </c>
      <c r="B322" t="s">
        <v>13186</v>
      </c>
      <c r="C322" t="s">
        <v>45</v>
      </c>
      <c r="D322" t="s">
        <v>13279</v>
      </c>
      <c r="E322" t="s">
        <v>20</v>
      </c>
      <c r="F322" t="s">
        <v>14489</v>
      </c>
      <c r="G322" t="s">
        <v>14488</v>
      </c>
      <c r="H322" t="s">
        <v>29</v>
      </c>
      <c r="I322" t="s">
        <v>29</v>
      </c>
      <c r="J322" s="1">
        <v>0.5</v>
      </c>
      <c r="K322" s="1">
        <v>0.54166666666666663</v>
      </c>
      <c r="L322">
        <v>180</v>
      </c>
      <c r="M322">
        <v>120</v>
      </c>
      <c r="N322" t="str">
        <f>"0000000000000000000000000000000000000000100000000000"</f>
        <v>0000000000000000000000000000000000000000100000000000</v>
      </c>
      <c r="O322" t="str">
        <f>"0000000000000000000000000001111110011111100000000000"</f>
        <v>0000000000000000000000000001111110011111100000000000</v>
      </c>
    </row>
    <row r="323" spans="1:15" x14ac:dyDescent="0.25">
      <c r="A323" s="3">
        <v>3</v>
      </c>
      <c r="B323" t="s">
        <v>11145</v>
      </c>
      <c r="C323" t="s">
        <v>9372</v>
      </c>
      <c r="D323" t="s">
        <v>11202</v>
      </c>
      <c r="E323" t="s">
        <v>20</v>
      </c>
      <c r="F323" t="s">
        <v>14547</v>
      </c>
      <c r="G323" t="s">
        <v>14485</v>
      </c>
      <c r="H323" t="s">
        <v>37</v>
      </c>
      <c r="I323" t="s">
        <v>37</v>
      </c>
      <c r="J323" s="1">
        <v>0.33333333333333331</v>
      </c>
      <c r="K323" s="1">
        <v>0.375</v>
      </c>
      <c r="L323">
        <v>120</v>
      </c>
      <c r="M323">
        <v>120</v>
      </c>
      <c r="N323" t="str">
        <f>"0000000000001000000000000000000000000000000000000000"</f>
        <v>0000000000001000000000000000000000000000000000000000</v>
      </c>
      <c r="O323" t="str">
        <f>"0000000111101100011111000000000000000000000000000000"</f>
        <v>0000000111101100011111000000000000000000000000000000</v>
      </c>
    </row>
    <row r="324" spans="1:15" x14ac:dyDescent="0.25">
      <c r="A324" s="3">
        <v>3</v>
      </c>
      <c r="B324" t="s">
        <v>12047</v>
      </c>
      <c r="C324" t="s">
        <v>395</v>
      </c>
      <c r="D324" t="s">
        <v>14439</v>
      </c>
      <c r="E324" t="s">
        <v>20</v>
      </c>
      <c r="F324" t="s">
        <v>14497</v>
      </c>
      <c r="G324" t="s">
        <v>14485</v>
      </c>
      <c r="H324" t="s">
        <v>33</v>
      </c>
      <c r="I324" t="s">
        <v>33</v>
      </c>
      <c r="J324" s="1">
        <v>0.41666666666666669</v>
      </c>
      <c r="K324" s="1">
        <v>0.41666666666666669</v>
      </c>
      <c r="L324">
        <v>120</v>
      </c>
      <c r="M324">
        <v>120</v>
      </c>
      <c r="N324" t="str">
        <f>"0000000000000000000000000000111100001111000000000000"</f>
        <v>0000000000000000000000000000111100001111000000000000</v>
      </c>
      <c r="O324" t="str">
        <f>"0000000000000000000000000001111110011111100000000000"</f>
        <v>0000000000000000000000000001111110011111100000000000</v>
      </c>
    </row>
    <row r="325" spans="1:15" x14ac:dyDescent="0.25">
      <c r="A325" s="3">
        <v>3</v>
      </c>
      <c r="B325" t="s">
        <v>11204</v>
      </c>
      <c r="C325" t="s">
        <v>20</v>
      </c>
      <c r="D325" t="s">
        <v>11933</v>
      </c>
      <c r="E325" t="s">
        <v>395</v>
      </c>
      <c r="F325" t="s">
        <v>14485</v>
      </c>
      <c r="G325" t="s">
        <v>14497</v>
      </c>
      <c r="H325" t="s">
        <v>33</v>
      </c>
      <c r="I325" t="s">
        <v>33</v>
      </c>
      <c r="J325" s="1">
        <v>0.45833333333333331</v>
      </c>
      <c r="K325" s="1">
        <v>0.41666666666666669</v>
      </c>
      <c r="L325">
        <v>120</v>
      </c>
      <c r="M325">
        <v>180</v>
      </c>
      <c r="N325" t="str">
        <f>"0000000000000000000000000001111110011111100000000000"</f>
        <v>0000000000000000000000000001111110011111100000000000</v>
      </c>
      <c r="O325" t="str">
        <f>"0000000000000000000000000001111110011111100000000000"</f>
        <v>0000000000000000000000000001111110011111100000000000</v>
      </c>
    </row>
    <row r="326" spans="1:15" x14ac:dyDescent="0.25">
      <c r="A326" s="3">
        <v>3</v>
      </c>
      <c r="B326" t="s">
        <v>12975</v>
      </c>
      <c r="C326" t="s">
        <v>20</v>
      </c>
      <c r="D326" t="s">
        <v>13444</v>
      </c>
      <c r="E326" t="s">
        <v>20</v>
      </c>
      <c r="F326" t="s">
        <v>14488</v>
      </c>
      <c r="G326" t="s">
        <v>14488</v>
      </c>
      <c r="H326" t="s">
        <v>19</v>
      </c>
      <c r="I326" t="s">
        <v>19</v>
      </c>
      <c r="J326" s="1">
        <v>0.375</v>
      </c>
      <c r="K326" s="1">
        <v>0.375</v>
      </c>
      <c r="L326">
        <v>60</v>
      </c>
      <c r="M326">
        <v>60</v>
      </c>
      <c r="N326" t="str">
        <f>"0000000111110100011111000000000000000000000000000000"</f>
        <v>0000000111110100011111000000000000000000000000000000</v>
      </c>
      <c r="O326" t="str">
        <f>"0000000111110100011111000000000000000000000000000000"</f>
        <v>0000000111110100011111000000000000000000000000000000</v>
      </c>
    </row>
    <row r="327" spans="1:15" x14ac:dyDescent="0.25">
      <c r="A327" s="3">
        <v>3</v>
      </c>
      <c r="B327" t="s">
        <v>12830</v>
      </c>
      <c r="C327" t="s">
        <v>20</v>
      </c>
      <c r="D327" t="s">
        <v>13656</v>
      </c>
      <c r="E327" t="s">
        <v>20</v>
      </c>
      <c r="F327" t="s">
        <v>14488</v>
      </c>
      <c r="G327" t="s">
        <v>14488</v>
      </c>
      <c r="H327" t="s">
        <v>19</v>
      </c>
      <c r="I327" t="s">
        <v>19</v>
      </c>
      <c r="J327" s="1">
        <v>0.5</v>
      </c>
      <c r="K327" s="1">
        <v>0.54166666666666663</v>
      </c>
      <c r="L327">
        <v>120</v>
      </c>
      <c r="M327">
        <v>60</v>
      </c>
      <c r="N327" t="str">
        <f>"0000000000000000000000000001111110011111100000000000"</f>
        <v>0000000000000000000000000001111110011111100000000000</v>
      </c>
      <c r="O327" t="str">
        <f>"0000000000000000000000000001111110011111100000000000"</f>
        <v>0000000000000000000000000001111110011111100000000000</v>
      </c>
    </row>
    <row r="328" spans="1:15" x14ac:dyDescent="0.25">
      <c r="A328" s="3">
        <v>3</v>
      </c>
      <c r="B328" t="s">
        <v>9457</v>
      </c>
      <c r="C328" t="s">
        <v>395</v>
      </c>
      <c r="D328" t="s">
        <v>9649</v>
      </c>
      <c r="E328" t="s">
        <v>20</v>
      </c>
      <c r="F328" t="s">
        <v>14497</v>
      </c>
      <c r="G328" t="s">
        <v>14493</v>
      </c>
      <c r="H328" t="s">
        <v>42</v>
      </c>
      <c r="I328" t="s">
        <v>42</v>
      </c>
      <c r="J328" s="1">
        <v>0.41666666666666669</v>
      </c>
      <c r="K328" s="1">
        <v>0.5</v>
      </c>
      <c r="L328">
        <v>240</v>
      </c>
      <c r="M328">
        <v>60</v>
      </c>
      <c r="N328" t="str">
        <f>"0000000000000000000000000001100000000000000000000000"</f>
        <v>0000000000000000000000000001100000000000000000000000</v>
      </c>
      <c r="O328" t="str">
        <f>"0000000000000000000000000000111110000000000000000000"</f>
        <v>0000000000000000000000000000111110000000000000000000</v>
      </c>
    </row>
    <row r="329" spans="1:15" x14ac:dyDescent="0.25">
      <c r="A329" s="3">
        <v>3</v>
      </c>
      <c r="B329" t="s">
        <v>12385</v>
      </c>
      <c r="C329" t="s">
        <v>20</v>
      </c>
      <c r="D329" t="s">
        <v>12873</v>
      </c>
      <c r="E329" t="s">
        <v>20</v>
      </c>
      <c r="F329" t="s">
        <v>14485</v>
      </c>
      <c r="G329" t="s">
        <v>14488</v>
      </c>
      <c r="H329" t="s">
        <v>42</v>
      </c>
      <c r="I329" t="s">
        <v>42</v>
      </c>
      <c r="J329" s="1">
        <v>0.5</v>
      </c>
      <c r="K329" s="1">
        <v>0.45833333333333331</v>
      </c>
      <c r="L329">
        <v>120</v>
      </c>
      <c r="M329">
        <v>120</v>
      </c>
      <c r="N329" t="str">
        <f>"0000000111111100011111000000000000000000000000000000"</f>
        <v>0000000111111100011111000000000000000000000000000000</v>
      </c>
      <c r="O329" t="str">
        <f>"0000000111111100011111000000000000000000000000000000"</f>
        <v>0000000111111100011111000000000000000000000000000000</v>
      </c>
    </row>
    <row r="330" spans="1:15" x14ac:dyDescent="0.25">
      <c r="A330" s="3">
        <v>3</v>
      </c>
      <c r="B330" t="s">
        <v>10811</v>
      </c>
      <c r="C330" t="s">
        <v>45</v>
      </c>
      <c r="D330" t="s">
        <v>11272</v>
      </c>
      <c r="E330" t="s">
        <v>45</v>
      </c>
      <c r="F330" t="s">
        <v>14489</v>
      </c>
      <c r="G330" t="s">
        <v>14489</v>
      </c>
      <c r="H330" t="s">
        <v>42</v>
      </c>
      <c r="I330" t="s">
        <v>42</v>
      </c>
      <c r="J330" s="1">
        <v>0.58333333333333337</v>
      </c>
      <c r="K330" s="1">
        <v>0.58333333333333337</v>
      </c>
      <c r="L330">
        <v>60</v>
      </c>
      <c r="M330">
        <v>60</v>
      </c>
      <c r="N330" t="str">
        <f>"0000000000000000000000000000111110011111100000000000"</f>
        <v>0000000000000000000000000000111110011111100000000000</v>
      </c>
      <c r="O330" t="str">
        <f>"0000000000000000000000000001111110011111100000000000"</f>
        <v>0000000000000000000000000001111110011111100000000000</v>
      </c>
    </row>
    <row r="331" spans="1:15" x14ac:dyDescent="0.25">
      <c r="A331" s="3">
        <v>3</v>
      </c>
      <c r="B331" t="s">
        <v>11249</v>
      </c>
      <c r="C331" t="s">
        <v>20</v>
      </c>
      <c r="D331" t="s">
        <v>11277</v>
      </c>
      <c r="E331" t="s">
        <v>395</v>
      </c>
      <c r="F331" t="s">
        <v>14485</v>
      </c>
      <c r="G331" t="s">
        <v>14497</v>
      </c>
      <c r="H331" t="s">
        <v>37</v>
      </c>
      <c r="I331" t="s">
        <v>37</v>
      </c>
      <c r="J331" s="1">
        <v>0.41666666666666669</v>
      </c>
      <c r="K331" s="1">
        <v>0.375</v>
      </c>
      <c r="L331">
        <v>60</v>
      </c>
      <c r="M331">
        <v>120</v>
      </c>
      <c r="N331" t="str">
        <f>"0000000000000000000000000001111110011111100000000000"</f>
        <v>0000000000000000000000000001111110011111100000000000</v>
      </c>
      <c r="O331" t="str">
        <f>"0000000000000000000000000000001100000011000000000000"</f>
        <v>0000000000000000000000000000001100000011000000000000</v>
      </c>
    </row>
    <row r="332" spans="1:15" x14ac:dyDescent="0.25">
      <c r="A332" s="3">
        <v>3</v>
      </c>
      <c r="B332" t="s">
        <v>9289</v>
      </c>
      <c r="C332" t="s">
        <v>20</v>
      </c>
      <c r="D332" t="s">
        <v>13418</v>
      </c>
      <c r="E332" t="s">
        <v>20</v>
      </c>
      <c r="F332" t="s">
        <v>14488</v>
      </c>
      <c r="G332" t="s">
        <v>14485</v>
      </c>
      <c r="H332" t="s">
        <v>33</v>
      </c>
      <c r="I332" t="s">
        <v>33</v>
      </c>
      <c r="J332" s="1">
        <v>0.45833333333333331</v>
      </c>
      <c r="K332" s="1">
        <v>0.45833333333333331</v>
      </c>
      <c r="L332">
        <v>120</v>
      </c>
      <c r="M332">
        <v>60</v>
      </c>
      <c r="N332" t="str">
        <f>"0000000111111100011111000000000000000000000000000000"</f>
        <v>0000000111111100011111000000000000000000000000000000</v>
      </c>
      <c r="O332" t="str">
        <f>"0000000111111100011111000000000000000000000000000000"</f>
        <v>0000000111111100011111000000000000000000000000000000</v>
      </c>
    </row>
    <row r="333" spans="1:15" x14ac:dyDescent="0.25">
      <c r="A333" s="3">
        <v>3</v>
      </c>
      <c r="B333" t="s">
        <v>13180</v>
      </c>
      <c r="C333" t="s">
        <v>9205</v>
      </c>
      <c r="D333" t="s">
        <v>14018</v>
      </c>
      <c r="E333" t="s">
        <v>20</v>
      </c>
      <c r="F333" t="s">
        <v>14500</v>
      </c>
      <c r="G333" t="s">
        <v>14493</v>
      </c>
      <c r="H333" t="s">
        <v>37</v>
      </c>
      <c r="I333" t="s">
        <v>37</v>
      </c>
      <c r="J333" s="1">
        <v>0.375</v>
      </c>
      <c r="K333" s="1">
        <v>0.41666666666666669</v>
      </c>
      <c r="L333">
        <v>120</v>
      </c>
      <c r="M333">
        <v>60</v>
      </c>
      <c r="N333" t="str">
        <f>"0000000000001100000000000000000000000000000000000000"</f>
        <v>0000000000001100000000000000000000000000000000000000</v>
      </c>
      <c r="O333" t="str">
        <f>"0000000111101100011110000000000000000000000000000000"</f>
        <v>0000000111101100011110000000000000000000000000000000</v>
      </c>
    </row>
    <row r="334" spans="1:15" x14ac:dyDescent="0.25">
      <c r="A334" s="3">
        <v>3</v>
      </c>
      <c r="B334" t="s">
        <v>12855</v>
      </c>
      <c r="C334" t="s">
        <v>20</v>
      </c>
      <c r="D334" t="s">
        <v>14416</v>
      </c>
      <c r="E334" t="s">
        <v>20</v>
      </c>
      <c r="F334" t="s">
        <v>14488</v>
      </c>
      <c r="G334" t="s">
        <v>14488</v>
      </c>
      <c r="H334" t="s">
        <v>19</v>
      </c>
      <c r="I334" t="s">
        <v>19</v>
      </c>
      <c r="J334" s="1">
        <v>0.5</v>
      </c>
      <c r="K334" s="1">
        <v>0.45833333333333331</v>
      </c>
      <c r="L334">
        <v>60</v>
      </c>
      <c r="M334">
        <v>120</v>
      </c>
      <c r="N334" t="str">
        <f>"0000000111110100011111000000000000000000000000000000"</f>
        <v>0000000111110100011111000000000000000000000000000000</v>
      </c>
      <c r="O334" t="str">
        <f>"0000000111110100011111000000000000000000000000000000"</f>
        <v>0000000111110100011111000000000000000000000000000000</v>
      </c>
    </row>
    <row r="335" spans="1:15" x14ac:dyDescent="0.25">
      <c r="A335" s="3">
        <v>3</v>
      </c>
      <c r="B335" t="s">
        <v>12869</v>
      </c>
      <c r="C335" t="s">
        <v>20</v>
      </c>
      <c r="D335" t="s">
        <v>13875</v>
      </c>
      <c r="E335" t="s">
        <v>20</v>
      </c>
      <c r="F335" t="s">
        <v>14485</v>
      </c>
      <c r="G335" t="s">
        <v>14485</v>
      </c>
      <c r="H335" t="s">
        <v>29</v>
      </c>
      <c r="I335" t="s">
        <v>29</v>
      </c>
      <c r="J335" s="1">
        <v>0.41666666666666669</v>
      </c>
      <c r="K335" s="1">
        <v>0.41666666666666669</v>
      </c>
      <c r="L335">
        <v>60</v>
      </c>
      <c r="M335">
        <v>60</v>
      </c>
      <c r="N335" t="str">
        <f>"0000000011110100011111000000000000000000000000000000"</f>
        <v>0000000011110100011111000000000000000000000000000000</v>
      </c>
      <c r="O335" t="str">
        <f>"0000000111110100011111000000000000000000000000000000"</f>
        <v>0000000111110100011111000000000000000000000000000000</v>
      </c>
    </row>
    <row r="336" spans="1:15" x14ac:dyDescent="0.25">
      <c r="A336" s="3">
        <v>3</v>
      </c>
      <c r="B336" t="s">
        <v>10319</v>
      </c>
      <c r="C336" t="s">
        <v>9372</v>
      </c>
      <c r="D336" t="s">
        <v>13799</v>
      </c>
      <c r="E336" t="s">
        <v>20</v>
      </c>
      <c r="F336" t="s">
        <v>14526</v>
      </c>
      <c r="G336" t="s">
        <v>14485</v>
      </c>
      <c r="H336" t="s">
        <v>37</v>
      </c>
      <c r="I336" t="s">
        <v>37</v>
      </c>
      <c r="J336" s="1">
        <v>0.625</v>
      </c>
      <c r="K336" s="1">
        <v>0.375</v>
      </c>
      <c r="L336">
        <v>120</v>
      </c>
      <c r="M336">
        <v>480</v>
      </c>
      <c r="N336" t="str">
        <f>"0000000000000000000000000001111110011111100000000000"</f>
        <v>0000000000000000000000000001111110011111100000000000</v>
      </c>
      <c r="O336" t="str">
        <f>"0000000000000000000000000000000000000001000000000000"</f>
        <v>0000000000000000000000000000000000000001000000000000</v>
      </c>
    </row>
    <row r="337" spans="1:15" x14ac:dyDescent="0.25">
      <c r="A337" s="3">
        <v>3</v>
      </c>
      <c r="B337" t="s">
        <v>9223</v>
      </c>
      <c r="C337" t="s">
        <v>20</v>
      </c>
      <c r="D337" t="s">
        <v>14030</v>
      </c>
      <c r="E337" t="s">
        <v>20</v>
      </c>
      <c r="F337" t="s">
        <v>14488</v>
      </c>
      <c r="G337" t="s">
        <v>14485</v>
      </c>
      <c r="H337" t="s">
        <v>29</v>
      </c>
      <c r="I337" t="s">
        <v>29</v>
      </c>
      <c r="J337" s="1">
        <v>0.54166666666666663</v>
      </c>
      <c r="K337" s="1">
        <v>0.54166666666666663</v>
      </c>
      <c r="L337">
        <v>120</v>
      </c>
      <c r="M337">
        <v>60</v>
      </c>
      <c r="N337" t="str">
        <f>"0000000000000000000000000001010100010101000000000000"</f>
        <v>0000000000000000000000000001010100010101000000000000</v>
      </c>
      <c r="O337" t="str">
        <f>"0000000000000000000000000001111110011111100000000000"</f>
        <v>0000000000000000000000000001111110011111100000000000</v>
      </c>
    </row>
    <row r="338" spans="1:15" x14ac:dyDescent="0.25">
      <c r="A338" s="3">
        <v>3</v>
      </c>
      <c r="B338" t="s">
        <v>9223</v>
      </c>
      <c r="C338" t="s">
        <v>20</v>
      </c>
      <c r="D338" t="s">
        <v>14030</v>
      </c>
      <c r="E338" t="s">
        <v>20</v>
      </c>
      <c r="F338" t="s">
        <v>14485</v>
      </c>
      <c r="G338" t="s">
        <v>14485</v>
      </c>
      <c r="H338" t="s">
        <v>29</v>
      </c>
      <c r="I338" t="s">
        <v>29</v>
      </c>
      <c r="J338" s="1">
        <v>0.54166666666666663</v>
      </c>
      <c r="K338" s="1">
        <v>0.54166666666666663</v>
      </c>
      <c r="L338">
        <v>60</v>
      </c>
      <c r="M338">
        <v>60</v>
      </c>
      <c r="N338" t="str">
        <f>"0000000000000000000000000000101010001010100000000000"</f>
        <v>0000000000000000000000000000101010001010100000000000</v>
      </c>
      <c r="O338" t="str">
        <f>"0000000000000000000000000001111110011111100000000000"</f>
        <v>0000000000000000000000000001111110011111100000000000</v>
      </c>
    </row>
    <row r="339" spans="1:15" x14ac:dyDescent="0.25">
      <c r="A339" s="3">
        <v>3</v>
      </c>
      <c r="B339" t="s">
        <v>9493</v>
      </c>
      <c r="C339" t="s">
        <v>20</v>
      </c>
      <c r="D339" t="s">
        <v>14030</v>
      </c>
      <c r="E339" t="s">
        <v>20</v>
      </c>
      <c r="F339" t="s">
        <v>14488</v>
      </c>
      <c r="G339" t="s">
        <v>14485</v>
      </c>
      <c r="H339" t="s">
        <v>29</v>
      </c>
      <c r="I339" t="s">
        <v>29</v>
      </c>
      <c r="J339" s="1">
        <v>0.54166666666666663</v>
      </c>
      <c r="K339" s="1">
        <v>0.54166666666666663</v>
      </c>
      <c r="L339">
        <v>60</v>
      </c>
      <c r="M339">
        <v>60</v>
      </c>
      <c r="N339" t="str">
        <f>"0000000000000000000000000001111110011111100000000000"</f>
        <v>0000000000000000000000000001111110011111100000000000</v>
      </c>
      <c r="O339" t="str">
        <f>"0000000000000000000000000001111110011111100000000000"</f>
        <v>0000000000000000000000000001111110011111100000000000</v>
      </c>
    </row>
    <row r="340" spans="1:15" x14ac:dyDescent="0.25">
      <c r="A340" s="3">
        <v>3</v>
      </c>
      <c r="B340" t="s">
        <v>10035</v>
      </c>
      <c r="C340" t="s">
        <v>9353</v>
      </c>
      <c r="D340" t="s">
        <v>10038</v>
      </c>
      <c r="E340" t="s">
        <v>20</v>
      </c>
      <c r="F340" t="s">
        <v>14540</v>
      </c>
      <c r="G340" t="s">
        <v>14485</v>
      </c>
      <c r="H340" t="s">
        <v>29</v>
      </c>
      <c r="I340" t="s">
        <v>29</v>
      </c>
      <c r="J340" s="1">
        <v>0.45833333333333331</v>
      </c>
      <c r="K340" s="1">
        <v>0.54166666666666663</v>
      </c>
      <c r="L340">
        <v>180</v>
      </c>
      <c r="M340">
        <v>120</v>
      </c>
      <c r="N340" t="str">
        <f>"0000000111110100011111000000000000000000000000000000"</f>
        <v>0000000111110100011111000000000000000000000000000000</v>
      </c>
      <c r="O340" t="str">
        <f>"0000000111110100011111000000000000000000000000000000"</f>
        <v>0000000111110100011111000000000000000000000000000000</v>
      </c>
    </row>
    <row r="341" spans="1:15" x14ac:dyDescent="0.25">
      <c r="A341" s="3">
        <v>3</v>
      </c>
      <c r="B341" t="s">
        <v>9343</v>
      </c>
      <c r="C341" t="s">
        <v>20</v>
      </c>
      <c r="D341" t="s">
        <v>10033</v>
      </c>
      <c r="E341" t="s">
        <v>9353</v>
      </c>
      <c r="F341" t="s">
        <v>14488</v>
      </c>
      <c r="G341" t="s">
        <v>14540</v>
      </c>
      <c r="H341" t="s">
        <v>29</v>
      </c>
      <c r="I341" t="s">
        <v>29</v>
      </c>
      <c r="J341" s="1">
        <v>0.625</v>
      </c>
      <c r="K341" s="1">
        <v>0.58333333333333337</v>
      </c>
      <c r="L341">
        <v>60</v>
      </c>
      <c r="M341">
        <v>180</v>
      </c>
      <c r="N341" t="str">
        <f>"0000000000000000000000000001111110011111100000000000"</f>
        <v>0000000000000000000000000001111110011111100000000000</v>
      </c>
      <c r="O341" t="str">
        <f>"0000000000000000000000000001111110011111100000000000"</f>
        <v>0000000000000000000000000001111110011111100000000000</v>
      </c>
    </row>
    <row r="342" spans="1:15" x14ac:dyDescent="0.25">
      <c r="A342" s="3">
        <v>3</v>
      </c>
      <c r="B342" t="s">
        <v>10245</v>
      </c>
      <c r="C342" t="s">
        <v>9372</v>
      </c>
      <c r="D342" t="s">
        <v>12897</v>
      </c>
      <c r="E342" t="s">
        <v>39</v>
      </c>
      <c r="F342" t="s">
        <v>14548</v>
      </c>
      <c r="G342" t="s">
        <v>14549</v>
      </c>
      <c r="H342" t="s">
        <v>29</v>
      </c>
      <c r="I342" t="s">
        <v>29</v>
      </c>
      <c r="J342" s="1">
        <v>0.70833333333333337</v>
      </c>
      <c r="K342" s="1">
        <v>0.75</v>
      </c>
      <c r="L342">
        <v>120</v>
      </c>
      <c r="M342">
        <v>90</v>
      </c>
      <c r="N342" t="str">
        <f>"0000000111110100011111000000000000000000000000000000"</f>
        <v>0000000111110100011111000000000000000000000000000000</v>
      </c>
      <c r="O342" t="str">
        <f>"0000000000000000001000000000000000000000000000000000"</f>
        <v>0000000000000000001000000000000000000000000000000000</v>
      </c>
    </row>
    <row r="343" spans="1:15" x14ac:dyDescent="0.25">
      <c r="A343" s="3">
        <v>3</v>
      </c>
      <c r="B343" t="s">
        <v>9223</v>
      </c>
      <c r="C343" t="s">
        <v>20</v>
      </c>
      <c r="D343" t="s">
        <v>12707</v>
      </c>
      <c r="E343" t="s">
        <v>20</v>
      </c>
      <c r="F343" t="s">
        <v>14488</v>
      </c>
      <c r="G343" t="s">
        <v>14543</v>
      </c>
      <c r="H343" t="s">
        <v>29</v>
      </c>
      <c r="I343" t="s">
        <v>29</v>
      </c>
      <c r="J343" s="1">
        <v>0.54166666666666663</v>
      </c>
      <c r="K343" s="1">
        <v>0.54166666666666663</v>
      </c>
      <c r="L343">
        <v>120</v>
      </c>
      <c r="M343">
        <v>60</v>
      </c>
      <c r="N343" t="str">
        <f>"0000000000000000000000000001010100010101000000000000"</f>
        <v>0000000000000000000000000001010100010101000000000000</v>
      </c>
      <c r="O343" t="str">
        <f>"0000000000000000000000000001111110011111100000000000"</f>
        <v>0000000000000000000000000001111110011111100000000000</v>
      </c>
    </row>
    <row r="344" spans="1:15" x14ac:dyDescent="0.25">
      <c r="A344" s="3">
        <v>3</v>
      </c>
      <c r="B344" t="s">
        <v>9223</v>
      </c>
      <c r="C344" t="s">
        <v>20</v>
      </c>
      <c r="D344" t="s">
        <v>12707</v>
      </c>
      <c r="E344" t="s">
        <v>20</v>
      </c>
      <c r="F344" t="s">
        <v>14485</v>
      </c>
      <c r="G344" t="s">
        <v>14543</v>
      </c>
      <c r="H344" t="s">
        <v>29</v>
      </c>
      <c r="I344" t="s">
        <v>29</v>
      </c>
      <c r="J344" s="1">
        <v>0.54166666666666663</v>
      </c>
      <c r="K344" s="1">
        <v>0.54166666666666663</v>
      </c>
      <c r="L344">
        <v>60</v>
      </c>
      <c r="M344">
        <v>60</v>
      </c>
      <c r="N344" t="str">
        <f>"0000000000000000000000000000101010001010100000000000"</f>
        <v>0000000000000000000000000000101010001010100000000000</v>
      </c>
      <c r="O344" t="str">
        <f>"0000000000000000000000000001111110011111100000000000"</f>
        <v>0000000000000000000000000001111110011111100000000000</v>
      </c>
    </row>
    <row r="345" spans="1:15" x14ac:dyDescent="0.25">
      <c r="A345" s="3">
        <v>3</v>
      </c>
      <c r="B345" t="s">
        <v>10774</v>
      </c>
      <c r="C345" t="s">
        <v>45</v>
      </c>
      <c r="D345" t="s">
        <v>11551</v>
      </c>
      <c r="E345" t="s">
        <v>20</v>
      </c>
      <c r="F345" t="s">
        <v>14523</v>
      </c>
      <c r="G345" t="s">
        <v>14493</v>
      </c>
      <c r="H345" t="s">
        <v>42</v>
      </c>
      <c r="I345" t="s">
        <v>42</v>
      </c>
      <c r="J345" s="1">
        <v>0.625</v>
      </c>
      <c r="K345" s="1">
        <v>0.625</v>
      </c>
      <c r="L345">
        <v>60</v>
      </c>
      <c r="M345">
        <v>60</v>
      </c>
      <c r="N345" t="str">
        <f>"0000000111111100011111000000000000000000000000000000"</f>
        <v>0000000111111100011111000000000000000000000000000000</v>
      </c>
      <c r="O345" t="str">
        <f>"0000000100000000000000000000000000000000000000000000"</f>
        <v>0000000100000000000000000000000000000000000000000000</v>
      </c>
    </row>
    <row r="346" spans="1:15" x14ac:dyDescent="0.25">
      <c r="A346" s="3">
        <v>3</v>
      </c>
      <c r="B346" t="s">
        <v>11498</v>
      </c>
      <c r="C346" t="s">
        <v>20</v>
      </c>
      <c r="D346" t="s">
        <v>13508</v>
      </c>
      <c r="E346" t="s">
        <v>180</v>
      </c>
      <c r="F346" t="s">
        <v>14488</v>
      </c>
      <c r="G346" t="s">
        <v>14507</v>
      </c>
      <c r="H346" t="s">
        <v>19</v>
      </c>
      <c r="I346" t="s">
        <v>19</v>
      </c>
      <c r="J346" s="1">
        <v>0.54166666666666663</v>
      </c>
      <c r="K346" s="1">
        <v>0.58333333333333337</v>
      </c>
      <c r="L346">
        <v>120</v>
      </c>
      <c r="M346">
        <v>60</v>
      </c>
      <c r="N346" t="str">
        <f>"1111110000000000000000000000000000000000000000000000"</f>
        <v>1111110000000000000000000000000000000000000000000000</v>
      </c>
      <c r="O346" t="str">
        <f>"0100000000000000000000000000000000000000000000000000"</f>
        <v>0100000000000000000000000000000000000000000000000000</v>
      </c>
    </row>
    <row r="347" spans="1:15" x14ac:dyDescent="0.25">
      <c r="A347" s="3">
        <v>3</v>
      </c>
      <c r="B347" t="s">
        <v>11133</v>
      </c>
      <c r="C347" t="s">
        <v>45</v>
      </c>
      <c r="D347" t="s">
        <v>11172</v>
      </c>
      <c r="E347" t="s">
        <v>395</v>
      </c>
      <c r="F347" t="s">
        <v>14489</v>
      </c>
      <c r="G347" t="s">
        <v>14499</v>
      </c>
      <c r="H347" t="s">
        <v>33</v>
      </c>
      <c r="I347" t="s">
        <v>33</v>
      </c>
      <c r="J347" s="1">
        <v>0.375</v>
      </c>
      <c r="K347" s="1">
        <v>0.33333333333333331</v>
      </c>
      <c r="L347">
        <v>60</v>
      </c>
      <c r="M347">
        <v>120</v>
      </c>
      <c r="N347" t="str">
        <f>"0000000000000000000000000000110100011011100000000000"</f>
        <v>0000000000000000000000000000110100011011100000000000</v>
      </c>
      <c r="O347" t="str">
        <f>"0000000000000000000000000000000000001000000000000000"</f>
        <v>0000000000000000000000000000000000001000000000000000</v>
      </c>
    </row>
    <row r="348" spans="1:15" x14ac:dyDescent="0.25">
      <c r="A348" s="3">
        <v>3</v>
      </c>
      <c r="B348" t="s">
        <v>13437</v>
      </c>
      <c r="C348" t="s">
        <v>20</v>
      </c>
      <c r="D348" t="s">
        <v>13655</v>
      </c>
      <c r="E348" t="s">
        <v>20</v>
      </c>
      <c r="F348" t="s">
        <v>14488</v>
      </c>
      <c r="G348" t="s">
        <v>14488</v>
      </c>
      <c r="H348" t="s">
        <v>19</v>
      </c>
      <c r="I348" t="s">
        <v>19</v>
      </c>
      <c r="J348" s="1">
        <v>0.58333333333333337</v>
      </c>
      <c r="K348" s="1">
        <v>0.58333333333333337</v>
      </c>
      <c r="L348">
        <v>60</v>
      </c>
      <c r="M348">
        <v>60</v>
      </c>
      <c r="N348" t="str">
        <f>"0000000111110100011111000000000000000000000000000000"</f>
        <v>0000000111110100011111000000000000000000000000000000</v>
      </c>
      <c r="O348" t="str">
        <f>"0000000111110100011111000000000000000000000000000000"</f>
        <v>0000000111110100011111000000000000000000000000000000</v>
      </c>
    </row>
    <row r="349" spans="1:15" x14ac:dyDescent="0.25">
      <c r="A349" s="3">
        <v>3</v>
      </c>
      <c r="B349" t="s">
        <v>13437</v>
      </c>
      <c r="C349" t="s">
        <v>45</v>
      </c>
      <c r="D349" t="s">
        <v>13655</v>
      </c>
      <c r="E349" t="s">
        <v>20</v>
      </c>
      <c r="F349" t="s">
        <v>14489</v>
      </c>
      <c r="G349" t="s">
        <v>14485</v>
      </c>
      <c r="H349" t="s">
        <v>42</v>
      </c>
      <c r="I349" t="s">
        <v>42</v>
      </c>
      <c r="J349" s="1">
        <v>0.58333333333333337</v>
      </c>
      <c r="K349" s="1">
        <v>0.58333333333333337</v>
      </c>
      <c r="L349">
        <v>60</v>
      </c>
      <c r="M349">
        <v>60</v>
      </c>
      <c r="N349" t="str">
        <f>"0000000011111100011111000000000000000000000000000000"</f>
        <v>0000000011111100011111000000000000000000000000000000</v>
      </c>
      <c r="O349" t="str">
        <f>"0000000111110100011111000000000000000000000000000000"</f>
        <v>0000000111110100011111000000000000000000000000000000</v>
      </c>
    </row>
    <row r="350" spans="1:15" x14ac:dyDescent="0.25">
      <c r="A350" s="3">
        <v>3</v>
      </c>
      <c r="B350" t="s">
        <v>13437</v>
      </c>
      <c r="C350" t="s">
        <v>45</v>
      </c>
      <c r="D350" t="s">
        <v>13655</v>
      </c>
      <c r="E350" t="s">
        <v>39</v>
      </c>
      <c r="F350" t="s">
        <v>14489</v>
      </c>
      <c r="G350" t="s">
        <v>14507</v>
      </c>
      <c r="H350" t="s">
        <v>42</v>
      </c>
      <c r="I350" t="s">
        <v>42</v>
      </c>
      <c r="J350" s="1">
        <v>0.58333333333333337</v>
      </c>
      <c r="K350" s="1">
        <v>0.58333333333333337</v>
      </c>
      <c r="L350">
        <v>60</v>
      </c>
      <c r="M350">
        <v>60</v>
      </c>
      <c r="N350" t="str">
        <f>"0000000011111100011111000000000000000000000000000000"</f>
        <v>0000000011111100011111000000000000000000000000000000</v>
      </c>
      <c r="O350" t="str">
        <f>"0000000000001000000000000000000000000000000000000000"</f>
        <v>0000000000001000000000000000000000000000000000000000</v>
      </c>
    </row>
    <row r="351" spans="1:15" x14ac:dyDescent="0.25">
      <c r="A351" s="3">
        <v>3</v>
      </c>
      <c r="B351" t="s">
        <v>9897</v>
      </c>
      <c r="C351" t="s">
        <v>39</v>
      </c>
      <c r="D351" t="s">
        <v>12930</v>
      </c>
      <c r="E351" t="s">
        <v>39</v>
      </c>
      <c r="F351" t="s">
        <v>14507</v>
      </c>
      <c r="G351" t="s">
        <v>14507</v>
      </c>
      <c r="H351" t="s">
        <v>33</v>
      </c>
      <c r="I351" t="s">
        <v>33</v>
      </c>
      <c r="J351" s="1">
        <v>0.79166666666666663</v>
      </c>
      <c r="K351" s="1">
        <v>0.77083333333333337</v>
      </c>
      <c r="L351">
        <v>90</v>
      </c>
      <c r="M351">
        <v>90</v>
      </c>
      <c r="N351" t="str">
        <f>"0000000000010000000000000000000000000000000000000000"</f>
        <v>0000000000010000000000000000000000000000000000000000</v>
      </c>
      <c r="O351" t="str">
        <f>"0000000000010000000000000000000000000000000000000000"</f>
        <v>0000000000010000000000000000000000000000000000000000</v>
      </c>
    </row>
    <row r="352" spans="1:15" x14ac:dyDescent="0.25">
      <c r="A352" s="3">
        <v>3</v>
      </c>
      <c r="B352" t="s">
        <v>11415</v>
      </c>
      <c r="C352" t="s">
        <v>180</v>
      </c>
      <c r="D352" t="s">
        <v>14456</v>
      </c>
      <c r="E352" t="s">
        <v>20</v>
      </c>
      <c r="F352" t="s">
        <v>14490</v>
      </c>
      <c r="G352" t="s">
        <v>14488</v>
      </c>
      <c r="H352" t="s">
        <v>37</v>
      </c>
      <c r="I352" t="s">
        <v>37</v>
      </c>
      <c r="J352" s="1">
        <v>0.375</v>
      </c>
      <c r="K352" s="1">
        <v>0.54166666666666663</v>
      </c>
      <c r="L352">
        <v>480</v>
      </c>
      <c r="M352">
        <v>180</v>
      </c>
      <c r="N352" t="str">
        <f>"0000000000100000000000000000000000000000000000000000"</f>
        <v>0000000000100000000000000000000000000000000000000000</v>
      </c>
      <c r="O352" t="str">
        <f>"0000000111101100011111000000000000000000000000000000"</f>
        <v>0000000111101100011111000000000000000000000000000000</v>
      </c>
    </row>
    <row r="353" spans="1:15" x14ac:dyDescent="0.25">
      <c r="A353" s="3">
        <v>3</v>
      </c>
      <c r="B353" t="s">
        <v>9910</v>
      </c>
      <c r="C353" t="s">
        <v>20</v>
      </c>
      <c r="D353" t="s">
        <v>10245</v>
      </c>
      <c r="E353" t="s">
        <v>20</v>
      </c>
      <c r="F353" t="s">
        <v>14485</v>
      </c>
      <c r="G353" t="s">
        <v>14493</v>
      </c>
      <c r="H353" t="s">
        <v>37</v>
      </c>
      <c r="I353" t="s">
        <v>37</v>
      </c>
      <c r="J353" s="1">
        <v>0.5</v>
      </c>
      <c r="K353" s="1">
        <v>0.5</v>
      </c>
      <c r="L353">
        <v>60</v>
      </c>
      <c r="M353">
        <v>60</v>
      </c>
      <c r="N353" t="str">
        <f>"0000000111101100011111000000000000000000000000000000"</f>
        <v>0000000111101100011111000000000000000000000000000000</v>
      </c>
      <c r="O353" t="str">
        <f>"0000000111101100011111000000000000000000000000000000"</f>
        <v>0000000111101100011111000000000000000000000000000000</v>
      </c>
    </row>
    <row r="354" spans="1:15" x14ac:dyDescent="0.25">
      <c r="A354" s="3">
        <v>3</v>
      </c>
      <c r="B354" t="s">
        <v>12610</v>
      </c>
      <c r="C354" t="s">
        <v>20</v>
      </c>
      <c r="D354" t="s">
        <v>13184</v>
      </c>
      <c r="E354" t="s">
        <v>20</v>
      </c>
      <c r="F354" t="s">
        <v>14488</v>
      </c>
      <c r="G354" t="s">
        <v>14488</v>
      </c>
      <c r="H354" t="s">
        <v>42</v>
      </c>
      <c r="I354" t="s">
        <v>42</v>
      </c>
      <c r="J354" s="1">
        <v>0.41666666666666669</v>
      </c>
      <c r="K354" s="1">
        <v>0.45833333333333331</v>
      </c>
      <c r="L354">
        <v>120</v>
      </c>
      <c r="M354">
        <v>120</v>
      </c>
      <c r="N354" t="str">
        <f>"0000000111111100011111000000000000000000000000000000"</f>
        <v>0000000111111100011111000000000000000000000000000000</v>
      </c>
      <c r="O354" t="str">
        <f>"0000000111111100011111000000000000000000000000000000"</f>
        <v>0000000111111100011111000000000000000000000000000000</v>
      </c>
    </row>
    <row r="355" spans="1:15" x14ac:dyDescent="0.25">
      <c r="A355" s="3">
        <v>3</v>
      </c>
      <c r="B355" t="s">
        <v>11188</v>
      </c>
      <c r="C355" t="s">
        <v>45</v>
      </c>
      <c r="D355" t="s">
        <v>11208</v>
      </c>
      <c r="E355" t="s">
        <v>9544</v>
      </c>
      <c r="F355" t="s">
        <v>14489</v>
      </c>
      <c r="G355" t="s">
        <v>14491</v>
      </c>
      <c r="H355" t="s">
        <v>29</v>
      </c>
      <c r="I355" t="s">
        <v>29</v>
      </c>
      <c r="J355" s="1">
        <v>0.58333333333333337</v>
      </c>
      <c r="K355" s="1">
        <v>0.58333333333333337</v>
      </c>
      <c r="L355">
        <v>60</v>
      </c>
      <c r="M355">
        <v>240</v>
      </c>
      <c r="N355" t="str">
        <f>"0000000010100000010101000000000000000000000000000000"</f>
        <v>0000000010100000010101000000000000000000000000000000</v>
      </c>
      <c r="O355" t="str">
        <f>"0000000000000000000100000000000000000000000000000000"</f>
        <v>0000000000000000000100000000000000000000000000000000</v>
      </c>
    </row>
    <row r="356" spans="1:15" x14ac:dyDescent="0.25">
      <c r="A356" s="3">
        <v>3</v>
      </c>
      <c r="B356" t="s">
        <v>10821</v>
      </c>
      <c r="C356" t="s">
        <v>20</v>
      </c>
      <c r="D356" t="s">
        <v>11340</v>
      </c>
      <c r="E356" t="s">
        <v>20</v>
      </c>
      <c r="F356" t="s">
        <v>14493</v>
      </c>
      <c r="G356" t="s">
        <v>14485</v>
      </c>
      <c r="H356" t="s">
        <v>42</v>
      </c>
      <c r="I356" t="s">
        <v>42</v>
      </c>
      <c r="J356" s="1">
        <v>0.33333333333333331</v>
      </c>
      <c r="K356" s="1">
        <v>0.33333333333333331</v>
      </c>
      <c r="L356">
        <v>60</v>
      </c>
      <c r="M356">
        <v>60</v>
      </c>
      <c r="N356" t="str">
        <f>"0000000111111100011111000000000000000000000000000000"</f>
        <v>0000000111111100011111000000000000000000000000000000</v>
      </c>
      <c r="O356" t="str">
        <f>"0000000111111100011111000000000000000000000000000000"</f>
        <v>0000000111111100011111000000000000000000000000000000</v>
      </c>
    </row>
    <row r="357" spans="1:15" x14ac:dyDescent="0.25">
      <c r="A357" s="3">
        <v>3</v>
      </c>
      <c r="B357" t="s">
        <v>10514</v>
      </c>
      <c r="C357" t="s">
        <v>39</v>
      </c>
      <c r="D357" t="s">
        <v>10537</v>
      </c>
      <c r="E357" t="s">
        <v>39</v>
      </c>
      <c r="F357" t="s">
        <v>14507</v>
      </c>
      <c r="G357" t="s">
        <v>14507</v>
      </c>
      <c r="H357" t="s">
        <v>42</v>
      </c>
      <c r="I357" t="s">
        <v>42</v>
      </c>
      <c r="J357" s="1">
        <v>0.79166666666666663</v>
      </c>
      <c r="K357" s="1">
        <v>0.75</v>
      </c>
      <c r="L357">
        <v>120</v>
      </c>
      <c r="M357">
        <v>90</v>
      </c>
      <c r="N357" t="str">
        <f>"0000000000000100000000000000000000000000000000000000"</f>
        <v>0000000000000100000000000000000000000000000000000000</v>
      </c>
      <c r="O357" t="str">
        <f>"0000000000000100000000000000000000000000000000000000"</f>
        <v>0000000000000100000000000000000000000000000000000000</v>
      </c>
    </row>
    <row r="358" spans="1:15" x14ac:dyDescent="0.25">
      <c r="A358" s="3">
        <v>3</v>
      </c>
      <c r="B358" t="s">
        <v>11774</v>
      </c>
      <c r="C358" t="s">
        <v>20</v>
      </c>
      <c r="D358" t="s">
        <v>12221</v>
      </c>
      <c r="E358" t="s">
        <v>9544</v>
      </c>
      <c r="F358" t="s">
        <v>14488</v>
      </c>
      <c r="G358" t="s">
        <v>14550</v>
      </c>
      <c r="H358" t="s">
        <v>19</v>
      </c>
      <c r="I358" t="s">
        <v>19</v>
      </c>
      <c r="J358" s="1">
        <v>0.66666666666666663</v>
      </c>
      <c r="K358" s="1">
        <v>0.33333333333333331</v>
      </c>
      <c r="L358">
        <v>120</v>
      </c>
      <c r="M358">
        <v>540</v>
      </c>
      <c r="N358" t="str">
        <f>"0000000111110100011111000000000000000000000000000000"</f>
        <v>0000000111110100011111000000000000000000000000000000</v>
      </c>
      <c r="O358" t="str">
        <f>"0000000001000000000000000000000000000000000000000000"</f>
        <v>0000000001000000000000000000000000000000000000000000</v>
      </c>
    </row>
    <row r="359" spans="1:15" x14ac:dyDescent="0.25">
      <c r="A359" s="3">
        <v>3</v>
      </c>
      <c r="B359" t="s">
        <v>10245</v>
      </c>
      <c r="C359" t="s">
        <v>20</v>
      </c>
      <c r="D359" t="s">
        <v>10522</v>
      </c>
      <c r="E359" t="s">
        <v>20</v>
      </c>
      <c r="F359" t="s">
        <v>14485</v>
      </c>
      <c r="G359" t="s">
        <v>14493</v>
      </c>
      <c r="H359" t="s">
        <v>42</v>
      </c>
      <c r="I359" t="s">
        <v>42</v>
      </c>
      <c r="J359" s="1">
        <v>0.41666666666666669</v>
      </c>
      <c r="K359" s="1">
        <v>0.41666666666666669</v>
      </c>
      <c r="L359">
        <v>60</v>
      </c>
      <c r="M359">
        <v>60</v>
      </c>
      <c r="N359" t="str">
        <f>"0000000111111100011111000000000000000000000000000000"</f>
        <v>0000000111111100011111000000000000000000000000000000</v>
      </c>
      <c r="O359" t="str">
        <f>"0000000111111100011111000000000000000000000000000000"</f>
        <v>0000000111111100011111000000000000000000000000000000</v>
      </c>
    </row>
    <row r="360" spans="1:15" x14ac:dyDescent="0.25">
      <c r="A360" s="3">
        <v>3</v>
      </c>
      <c r="B360" t="s">
        <v>12014</v>
      </c>
      <c r="C360" t="s">
        <v>20</v>
      </c>
      <c r="D360" t="s">
        <v>12151</v>
      </c>
      <c r="E360" t="s">
        <v>20</v>
      </c>
      <c r="F360" t="s">
        <v>14485</v>
      </c>
      <c r="G360" t="s">
        <v>14488</v>
      </c>
      <c r="H360" t="s">
        <v>33</v>
      </c>
      <c r="I360" t="s">
        <v>33</v>
      </c>
      <c r="J360" s="1">
        <v>0.5</v>
      </c>
      <c r="K360" s="1">
        <v>0.5</v>
      </c>
      <c r="L360">
        <v>60</v>
      </c>
      <c r="M360">
        <v>60</v>
      </c>
      <c r="N360" t="str">
        <f>"0000000111111100011111000000000000000000000000000000"</f>
        <v>0000000111111100011111000000000000000000000000000000</v>
      </c>
      <c r="O360" t="str">
        <f>"0000000111111100011111000000000000000000000000000000"</f>
        <v>0000000111111100011111000000000000000000000000000000</v>
      </c>
    </row>
    <row r="361" spans="1:15" x14ac:dyDescent="0.25">
      <c r="A361" s="3">
        <v>3</v>
      </c>
      <c r="B361" t="s">
        <v>9369</v>
      </c>
      <c r="C361" t="s">
        <v>20</v>
      </c>
      <c r="D361" t="s">
        <v>12629</v>
      </c>
      <c r="E361" t="s">
        <v>9372</v>
      </c>
      <c r="F361" t="s">
        <v>14488</v>
      </c>
      <c r="G361" t="s">
        <v>14494</v>
      </c>
      <c r="H361" t="s">
        <v>19</v>
      </c>
      <c r="I361" t="s">
        <v>19</v>
      </c>
      <c r="J361" s="1">
        <v>0.54166666666666663</v>
      </c>
      <c r="K361" s="1">
        <v>0.54166666666666663</v>
      </c>
      <c r="L361">
        <v>60</v>
      </c>
      <c r="M361">
        <v>60</v>
      </c>
      <c r="N361" t="str">
        <f>"0000000111110100011111000000000000000000000000000000"</f>
        <v>0000000111110100011111000000000000000000000000000000</v>
      </c>
      <c r="O361" t="str">
        <f>"0000000011110100011111000000000000000000000000000000"</f>
        <v>0000000011110100011111000000000000000000000000000000</v>
      </c>
    </row>
    <row r="362" spans="1:15" x14ac:dyDescent="0.25">
      <c r="A362" s="3">
        <v>3</v>
      </c>
      <c r="B362" t="s">
        <v>9424</v>
      </c>
      <c r="C362" t="s">
        <v>20</v>
      </c>
      <c r="D362" t="s">
        <v>9605</v>
      </c>
      <c r="E362" t="s">
        <v>20</v>
      </c>
      <c r="F362" t="s">
        <v>14488</v>
      </c>
      <c r="G362" t="s">
        <v>14488</v>
      </c>
      <c r="H362" t="s">
        <v>19</v>
      </c>
      <c r="I362" t="s">
        <v>19</v>
      </c>
      <c r="J362" s="1">
        <v>0.375</v>
      </c>
      <c r="K362" s="1">
        <v>0.375</v>
      </c>
      <c r="L362">
        <v>60</v>
      </c>
      <c r="M362">
        <v>60</v>
      </c>
      <c r="N362" t="str">
        <f>"0000000000000000000000000001111110011111100000000000"</f>
        <v>0000000000000000000000000001111110011111100000000000</v>
      </c>
      <c r="O362" t="str">
        <f>"0000000000000000000000000001111110011111100000000000"</f>
        <v>0000000000000000000000000001111110011111100000000000</v>
      </c>
    </row>
    <row r="363" spans="1:15" x14ac:dyDescent="0.25">
      <c r="A363" s="3">
        <v>3</v>
      </c>
      <c r="B363" t="s">
        <v>12725</v>
      </c>
      <c r="C363" t="s">
        <v>20</v>
      </c>
      <c r="D363" t="s">
        <v>12771</v>
      </c>
      <c r="E363" t="s">
        <v>20</v>
      </c>
      <c r="F363" t="s">
        <v>14519</v>
      </c>
      <c r="G363" t="s">
        <v>14488</v>
      </c>
      <c r="H363" t="s">
        <v>29</v>
      </c>
      <c r="I363" t="s">
        <v>29</v>
      </c>
      <c r="J363" s="1">
        <v>0.54166666666666663</v>
      </c>
      <c r="K363" s="1">
        <v>0.54166666666666663</v>
      </c>
      <c r="L363">
        <v>60</v>
      </c>
      <c r="M363">
        <v>60</v>
      </c>
      <c r="N363" t="str">
        <f>"0000000111110100011111000000000000000000000000000000"</f>
        <v>0000000111110100011111000000000000000000000000000000</v>
      </c>
      <c r="O363" t="str">
        <f>"0000000111110100011111000000000000000000000000000000"</f>
        <v>0000000111110100011111000000000000000000000000000000</v>
      </c>
    </row>
    <row r="364" spans="1:15" x14ac:dyDescent="0.25">
      <c r="A364" s="3">
        <v>3</v>
      </c>
      <c r="B364" t="s">
        <v>9853</v>
      </c>
      <c r="C364" t="s">
        <v>20</v>
      </c>
      <c r="D364" t="s">
        <v>12097</v>
      </c>
      <c r="E364" t="s">
        <v>20</v>
      </c>
      <c r="F364" t="s">
        <v>14488</v>
      </c>
      <c r="G364" t="s">
        <v>14488</v>
      </c>
      <c r="H364" t="s">
        <v>29</v>
      </c>
      <c r="I364" t="s">
        <v>29</v>
      </c>
      <c r="J364" s="1">
        <v>0.58333333333333337</v>
      </c>
      <c r="K364" s="1">
        <v>0.58333333333333337</v>
      </c>
      <c r="L364">
        <v>240</v>
      </c>
      <c r="M364">
        <v>60</v>
      </c>
      <c r="N364" t="str">
        <f>"0000000000000000000000000001111110011111100000000000"</f>
        <v>0000000000000000000000000001111110011111100000000000</v>
      </c>
      <c r="O364" t="str">
        <f>"0000000000000000000000000001111110011111100000000000"</f>
        <v>0000000000000000000000000001111110011111100000000000</v>
      </c>
    </row>
    <row r="365" spans="1:15" x14ac:dyDescent="0.25">
      <c r="A365" s="3">
        <v>3</v>
      </c>
      <c r="B365" t="s">
        <v>9273</v>
      </c>
      <c r="C365" t="s">
        <v>20</v>
      </c>
      <c r="D365" t="s">
        <v>12142</v>
      </c>
      <c r="E365" t="s">
        <v>20</v>
      </c>
      <c r="F365" t="s">
        <v>14485</v>
      </c>
      <c r="G365" t="s">
        <v>14493</v>
      </c>
      <c r="H365" t="s">
        <v>42</v>
      </c>
      <c r="I365" t="s">
        <v>42</v>
      </c>
      <c r="J365" s="1">
        <v>0.375</v>
      </c>
      <c r="K365" s="1">
        <v>0.375</v>
      </c>
      <c r="L365">
        <v>60</v>
      </c>
      <c r="M365">
        <v>60</v>
      </c>
      <c r="N365" t="str">
        <f>"0000000000000000000000000001111110011111100000000000"</f>
        <v>0000000000000000000000000001111110011111100000000000</v>
      </c>
      <c r="O365" t="str">
        <f>"0000000000000000000000000000111110011111100000000000"</f>
        <v>0000000000000000000000000000111110011111100000000000</v>
      </c>
    </row>
    <row r="366" spans="1:15" x14ac:dyDescent="0.25">
      <c r="A366" s="3">
        <v>3</v>
      </c>
      <c r="B366" t="s">
        <v>14018</v>
      </c>
      <c r="C366" t="s">
        <v>20</v>
      </c>
      <c r="D366" t="s">
        <v>14018</v>
      </c>
      <c r="E366" t="s">
        <v>39</v>
      </c>
      <c r="F366" t="s">
        <v>14488</v>
      </c>
      <c r="G366" t="s">
        <v>14551</v>
      </c>
      <c r="H366" t="s">
        <v>33</v>
      </c>
      <c r="I366" t="s">
        <v>33</v>
      </c>
      <c r="J366" s="1">
        <v>0.45833333333333331</v>
      </c>
      <c r="K366" s="1">
        <v>0.47916666666666669</v>
      </c>
      <c r="L366">
        <v>60</v>
      </c>
      <c r="M366">
        <v>30</v>
      </c>
      <c r="N366" t="str">
        <f>"0000000111111100011111000000000000000000000000000000"</f>
        <v>0000000111111100011111000000000000000000000000000000</v>
      </c>
      <c r="O366" t="str">
        <f>"0000000000010000000000000000000000000000000000000000"</f>
        <v>0000000000010000000000000000000000000000000000000000</v>
      </c>
    </row>
    <row r="367" spans="1:15" x14ac:dyDescent="0.25">
      <c r="A367" s="3">
        <v>3</v>
      </c>
      <c r="B367" t="s">
        <v>13150</v>
      </c>
      <c r="C367" t="s">
        <v>20</v>
      </c>
      <c r="D367" t="s">
        <v>13567</v>
      </c>
      <c r="E367" t="s">
        <v>45</v>
      </c>
      <c r="F367" t="s">
        <v>14488</v>
      </c>
      <c r="G367" t="s">
        <v>14489</v>
      </c>
      <c r="H367" t="s">
        <v>29</v>
      </c>
      <c r="I367" t="s">
        <v>29</v>
      </c>
      <c r="J367" s="1">
        <v>0.375</v>
      </c>
      <c r="K367" s="1">
        <v>0.375</v>
      </c>
      <c r="L367">
        <v>120</v>
      </c>
      <c r="M367">
        <v>60</v>
      </c>
      <c r="N367" t="str">
        <f>"0000000111110100011111000000000000000000000000000000"</f>
        <v>0000000111110100011111000000000000000000000000000000</v>
      </c>
      <c r="O367" t="str">
        <f>"0000000111110100011111000000000000000000000000000000"</f>
        <v>0000000111110100011111000000000000000000000000000000</v>
      </c>
    </row>
    <row r="368" spans="1:15" x14ac:dyDescent="0.25">
      <c r="A368" s="3">
        <v>3</v>
      </c>
      <c r="B368" t="s">
        <v>9379</v>
      </c>
      <c r="C368" t="s">
        <v>395</v>
      </c>
      <c r="D368" t="s">
        <v>12970</v>
      </c>
      <c r="E368" t="s">
        <v>20</v>
      </c>
      <c r="F368" t="s">
        <v>14497</v>
      </c>
      <c r="G368" t="s">
        <v>14493</v>
      </c>
      <c r="H368" t="s">
        <v>42</v>
      </c>
      <c r="I368" t="s">
        <v>42</v>
      </c>
      <c r="J368" s="1">
        <v>0.41666666666666669</v>
      </c>
      <c r="K368" s="1">
        <v>0.5</v>
      </c>
      <c r="L368">
        <v>180</v>
      </c>
      <c r="M368">
        <v>60</v>
      </c>
      <c r="N368" t="str">
        <f>"0000000010101000010101000000000000000000000000000000"</f>
        <v>0000000010101000010101000000000000000000000000000000</v>
      </c>
      <c r="O368" t="str">
        <f>"0000000111111100011111000000000000000000000000000000"</f>
        <v>0000000111111100011111000000000000000000000000000000</v>
      </c>
    </row>
    <row r="369" spans="1:15" x14ac:dyDescent="0.25">
      <c r="A369" s="3">
        <v>3</v>
      </c>
      <c r="B369" t="s">
        <v>10054</v>
      </c>
      <c r="C369" t="s">
        <v>20</v>
      </c>
      <c r="D369" t="s">
        <v>10200</v>
      </c>
      <c r="E369" t="s">
        <v>20</v>
      </c>
      <c r="F369" t="s">
        <v>14488</v>
      </c>
      <c r="G369" t="s">
        <v>14488</v>
      </c>
      <c r="H369" t="s">
        <v>19</v>
      </c>
      <c r="I369" t="s">
        <v>19</v>
      </c>
      <c r="J369" s="1">
        <v>0.5</v>
      </c>
      <c r="K369" s="1">
        <v>0.5</v>
      </c>
      <c r="L369">
        <v>60</v>
      </c>
      <c r="M369">
        <v>60</v>
      </c>
      <c r="N369" t="str">
        <f>"0000000000000000000000000001111110011111100000000000"</f>
        <v>0000000000000000000000000001111110011111100000000000</v>
      </c>
      <c r="O369" t="str">
        <f>"0000000000000000000000000001111110011111100000000000"</f>
        <v>0000000000000000000000000001111110011111100000000000</v>
      </c>
    </row>
    <row r="370" spans="1:15" x14ac:dyDescent="0.25">
      <c r="A370" s="3">
        <v>3</v>
      </c>
      <c r="B370" t="s">
        <v>11623</v>
      </c>
      <c r="C370" t="s">
        <v>20</v>
      </c>
      <c r="D370" t="s">
        <v>11670</v>
      </c>
      <c r="E370" t="s">
        <v>45</v>
      </c>
      <c r="F370" t="s">
        <v>14493</v>
      </c>
      <c r="G370" t="s">
        <v>14552</v>
      </c>
      <c r="H370" t="s">
        <v>29</v>
      </c>
      <c r="I370" t="s">
        <v>29</v>
      </c>
      <c r="J370" s="1">
        <v>0.625</v>
      </c>
      <c r="K370" s="1">
        <v>0.625</v>
      </c>
      <c r="L370">
        <v>60</v>
      </c>
      <c r="M370">
        <v>180</v>
      </c>
      <c r="N370" t="str">
        <f>"0000000111110100011111000000000000000000000000000000"</f>
        <v>0000000111110100011111000000000000000000000000000000</v>
      </c>
      <c r="O370" t="str">
        <f>"0000000100000000000000000000000000000000000000000000"</f>
        <v>0000000100000000000000000000000000000000000000000000</v>
      </c>
    </row>
    <row r="371" spans="1:15" x14ac:dyDescent="0.25">
      <c r="A371" s="3">
        <v>3</v>
      </c>
      <c r="B371" t="s">
        <v>11623</v>
      </c>
      <c r="C371" t="s">
        <v>20</v>
      </c>
      <c r="D371" t="s">
        <v>11670</v>
      </c>
      <c r="E371" t="s">
        <v>45</v>
      </c>
      <c r="F371" t="s">
        <v>14487</v>
      </c>
      <c r="G371" t="s">
        <v>14489</v>
      </c>
      <c r="H371" t="s">
        <v>37</v>
      </c>
      <c r="I371" t="s">
        <v>37</v>
      </c>
      <c r="J371" s="1">
        <v>0.66666666666666663</v>
      </c>
      <c r="K371" s="1">
        <v>0.375</v>
      </c>
      <c r="L371">
        <v>60</v>
      </c>
      <c r="M371">
        <v>480</v>
      </c>
      <c r="N371" t="str">
        <f>"0000000111101000011111000000000000000000000000000000"</f>
        <v>0000000111101000011111000000000000000000000000000000</v>
      </c>
      <c r="O371" t="str">
        <f>"0000000011101100011110000001111110011110100000000000"</f>
        <v>0000000011101100011110000001111110011110100000000000</v>
      </c>
    </row>
    <row r="372" spans="1:15" x14ac:dyDescent="0.25">
      <c r="A372" s="3">
        <v>3</v>
      </c>
      <c r="B372" t="s">
        <v>11633</v>
      </c>
      <c r="C372" t="s">
        <v>20</v>
      </c>
      <c r="D372" t="s">
        <v>11670</v>
      </c>
      <c r="E372" t="s">
        <v>45</v>
      </c>
      <c r="F372" t="s">
        <v>14487</v>
      </c>
      <c r="G372" t="s">
        <v>14489</v>
      </c>
      <c r="H372" t="s">
        <v>37</v>
      </c>
      <c r="I372" t="s">
        <v>37</v>
      </c>
      <c r="J372" s="1">
        <v>0.625</v>
      </c>
      <c r="K372" s="1">
        <v>0.375</v>
      </c>
      <c r="L372">
        <v>60</v>
      </c>
      <c r="M372">
        <v>480</v>
      </c>
      <c r="N372" t="str">
        <f>"0000000000000000000000000001111110011111100000000000"</f>
        <v>0000000000000000000000000001111110011111100000000000</v>
      </c>
      <c r="O372" t="str">
        <f>"0000000011101100011110000001111110011110100000000000"</f>
        <v>0000000011101100011110000001111110011110100000000000</v>
      </c>
    </row>
    <row r="373" spans="1:15" x14ac:dyDescent="0.25">
      <c r="A373" s="3">
        <v>3</v>
      </c>
      <c r="B373" t="s">
        <v>10035</v>
      </c>
      <c r="C373" t="s">
        <v>20</v>
      </c>
      <c r="D373" t="s">
        <v>11841</v>
      </c>
      <c r="E373" t="s">
        <v>20</v>
      </c>
      <c r="F373" t="s">
        <v>14488</v>
      </c>
      <c r="G373" t="s">
        <v>14485</v>
      </c>
      <c r="H373" t="s">
        <v>37</v>
      </c>
      <c r="I373" t="s">
        <v>37</v>
      </c>
      <c r="J373" s="1">
        <v>0.5</v>
      </c>
      <c r="K373" s="1">
        <v>0.375</v>
      </c>
      <c r="L373">
        <v>120</v>
      </c>
      <c r="M373">
        <v>240</v>
      </c>
      <c r="N373" t="str">
        <f>"0000000111101100011111000000000000000000000000000000"</f>
        <v>0000000111101100011111000000000000000000000000000000</v>
      </c>
      <c r="O373" t="str">
        <f>"0000000111101100011111000001111110011111100000000000"</f>
        <v>0000000111101100011111000001111110011111100000000000</v>
      </c>
    </row>
    <row r="374" spans="1:15" x14ac:dyDescent="0.25">
      <c r="A374" s="3">
        <v>3</v>
      </c>
      <c r="B374" t="s">
        <v>9493</v>
      </c>
      <c r="C374" t="s">
        <v>20</v>
      </c>
      <c r="D374" t="s">
        <v>10265</v>
      </c>
      <c r="E374" t="s">
        <v>20</v>
      </c>
      <c r="F374" t="s">
        <v>14487</v>
      </c>
      <c r="G374" t="s">
        <v>14493</v>
      </c>
      <c r="H374" t="s">
        <v>42</v>
      </c>
      <c r="I374" t="s">
        <v>42</v>
      </c>
      <c r="J374" s="1">
        <v>0.66666666666666663</v>
      </c>
      <c r="K374" s="1">
        <v>0.66666666666666663</v>
      </c>
      <c r="L374">
        <v>60</v>
      </c>
      <c r="M374">
        <v>60</v>
      </c>
      <c r="N374" t="str">
        <f>"0000000000000000000000000001000000000000000000000000"</f>
        <v>0000000000000000000000000001000000000000000000000000</v>
      </c>
      <c r="O374" t="str">
        <f>"0000000000000000000000000001111110011111100000000000"</f>
        <v>0000000000000000000000000001111110011111100000000000</v>
      </c>
    </row>
    <row r="375" spans="1:15" x14ac:dyDescent="0.25">
      <c r="A375" s="3">
        <v>3</v>
      </c>
      <c r="B375" t="s">
        <v>9888</v>
      </c>
      <c r="C375" t="s">
        <v>20</v>
      </c>
      <c r="D375" t="s">
        <v>12964</v>
      </c>
      <c r="E375" t="s">
        <v>20</v>
      </c>
      <c r="F375" t="s">
        <v>14485</v>
      </c>
      <c r="G375" t="s">
        <v>14485</v>
      </c>
      <c r="H375" t="s">
        <v>29</v>
      </c>
      <c r="I375" t="s">
        <v>29</v>
      </c>
      <c r="J375" s="1">
        <v>0.45833333333333331</v>
      </c>
      <c r="K375" s="1">
        <v>0.45833333333333331</v>
      </c>
      <c r="L375">
        <v>60</v>
      </c>
      <c r="M375">
        <v>60</v>
      </c>
      <c r="N375" t="str">
        <f>"0000000000000000000000000001111110011111100000000000"</f>
        <v>0000000000000000000000000001111110011111100000000000</v>
      </c>
      <c r="O375" t="str">
        <f>"0000000000000000000000000001111110011111100000000000"</f>
        <v>0000000000000000000000000001111110011111100000000000</v>
      </c>
    </row>
    <row r="376" spans="1:15" x14ac:dyDescent="0.25">
      <c r="A376" s="3">
        <v>3</v>
      </c>
      <c r="B376" t="s">
        <v>9493</v>
      </c>
      <c r="C376" t="s">
        <v>20</v>
      </c>
      <c r="D376" t="s">
        <v>9591</v>
      </c>
      <c r="E376" t="s">
        <v>20</v>
      </c>
      <c r="F376" t="s">
        <v>14485</v>
      </c>
      <c r="G376" t="s">
        <v>14493</v>
      </c>
      <c r="H376" t="s">
        <v>42</v>
      </c>
      <c r="I376" t="s">
        <v>42</v>
      </c>
      <c r="J376" s="1">
        <v>0.41666666666666669</v>
      </c>
      <c r="K376" s="1">
        <v>0.41666666666666669</v>
      </c>
      <c r="L376">
        <v>60</v>
      </c>
      <c r="M376">
        <v>60</v>
      </c>
      <c r="N376" t="str">
        <f>"0000000000000000000000000000111110011111100000000000"</f>
        <v>0000000000000000000000000000111110011111100000000000</v>
      </c>
      <c r="O376" t="str">
        <f>"0000000000000000000000000001111110011111100000000000"</f>
        <v>0000000000000000000000000001111110011111100000000000</v>
      </c>
    </row>
    <row r="377" spans="1:15" x14ac:dyDescent="0.25">
      <c r="A377" s="3">
        <v>3</v>
      </c>
      <c r="B377" t="s">
        <v>11182</v>
      </c>
      <c r="C377" t="s">
        <v>45</v>
      </c>
      <c r="D377" t="s">
        <v>11208</v>
      </c>
      <c r="E377" t="s">
        <v>9372</v>
      </c>
      <c r="F377" t="s">
        <v>14489</v>
      </c>
      <c r="G377" t="s">
        <v>14494</v>
      </c>
      <c r="H377" t="s">
        <v>37</v>
      </c>
      <c r="I377" t="s">
        <v>37</v>
      </c>
      <c r="J377" s="1">
        <v>0.625</v>
      </c>
      <c r="K377" s="1">
        <v>0.625</v>
      </c>
      <c r="L377">
        <v>120</v>
      </c>
      <c r="M377">
        <v>120</v>
      </c>
      <c r="N377" t="str">
        <f>"0000000010101100010001000000000000000000000000000000"</f>
        <v>0000000010101100010001000000000000000000000000000000</v>
      </c>
      <c r="O377" t="str">
        <f>"0000000000000100000000000000000000000000000000000000"</f>
        <v>0000000000000100000000000000000000000000000000000000</v>
      </c>
    </row>
    <row r="378" spans="1:15" x14ac:dyDescent="0.25">
      <c r="A378" s="3">
        <v>3</v>
      </c>
      <c r="B378" t="s">
        <v>10245</v>
      </c>
      <c r="C378" t="s">
        <v>9372</v>
      </c>
      <c r="D378" t="s">
        <v>12897</v>
      </c>
      <c r="E378" t="s">
        <v>39</v>
      </c>
      <c r="F378" t="s">
        <v>14548</v>
      </c>
      <c r="G378" t="s">
        <v>14511</v>
      </c>
      <c r="H378" t="s">
        <v>29</v>
      </c>
      <c r="I378" t="s">
        <v>29</v>
      </c>
      <c r="J378" s="1">
        <v>0.70833333333333337</v>
      </c>
      <c r="K378" s="1">
        <v>0.75</v>
      </c>
      <c r="L378">
        <v>120</v>
      </c>
      <c r="M378">
        <v>90</v>
      </c>
      <c r="N378" t="str">
        <f>"0000000111110100011111000000000000000000000000000000"</f>
        <v>0000000111110100011111000000000000000000000000000000</v>
      </c>
      <c r="O378" t="str">
        <f>"0000000000000000001000000000000000000000000000000000"</f>
        <v>0000000000000000001000000000000000000000000000000000</v>
      </c>
    </row>
    <row r="379" spans="1:15" x14ac:dyDescent="0.25">
      <c r="A379" s="3">
        <v>3</v>
      </c>
      <c r="B379" t="s">
        <v>10971</v>
      </c>
      <c r="C379" t="s">
        <v>39</v>
      </c>
      <c r="D379" t="s">
        <v>11133</v>
      </c>
      <c r="E379" t="s">
        <v>39</v>
      </c>
      <c r="F379" t="s">
        <v>14507</v>
      </c>
      <c r="G379" t="s">
        <v>14507</v>
      </c>
      <c r="H379" t="s">
        <v>42</v>
      </c>
      <c r="I379" t="s">
        <v>42</v>
      </c>
      <c r="J379" s="1">
        <v>0.75</v>
      </c>
      <c r="K379" s="1">
        <v>0.75</v>
      </c>
      <c r="L379">
        <v>120</v>
      </c>
      <c r="M379">
        <v>90</v>
      </c>
      <c r="N379" t="str">
        <f>"0000000000000000000000000000000010000000000000000000"</f>
        <v>0000000000000000000000000000000010000000000000000000</v>
      </c>
      <c r="O379" t="str">
        <f>"0000000000000000000000000000000010000000000000000000"</f>
        <v>0000000000000000000000000000000010000000000000000000</v>
      </c>
    </row>
    <row r="380" spans="1:15" x14ac:dyDescent="0.25">
      <c r="A380" s="3">
        <v>3</v>
      </c>
      <c r="B380" t="s">
        <v>10519</v>
      </c>
      <c r="C380" t="s">
        <v>20</v>
      </c>
      <c r="D380" t="s">
        <v>12707</v>
      </c>
      <c r="E380" t="s">
        <v>20</v>
      </c>
      <c r="F380" t="s">
        <v>14488</v>
      </c>
      <c r="G380" t="s">
        <v>14492</v>
      </c>
      <c r="H380" t="s">
        <v>19</v>
      </c>
      <c r="I380" t="s">
        <v>19</v>
      </c>
      <c r="J380" s="1">
        <v>0.41666666666666669</v>
      </c>
      <c r="K380" s="1">
        <v>0.375</v>
      </c>
      <c r="L380">
        <v>60</v>
      </c>
      <c r="M380">
        <v>120</v>
      </c>
      <c r="N380" t="str">
        <f>"0000000000000000000000000001111110011111100000000000"</f>
        <v>0000000000000000000000000001111110011111100000000000</v>
      </c>
      <c r="O380" t="str">
        <f>"0000000000000000000000000001111110011111100000000000"</f>
        <v>0000000000000000000000000001111110011111100000000000</v>
      </c>
    </row>
    <row r="381" spans="1:15" x14ac:dyDescent="0.25">
      <c r="A381" s="3">
        <v>3</v>
      </c>
      <c r="B381" t="s">
        <v>10519</v>
      </c>
      <c r="C381" t="s">
        <v>20</v>
      </c>
      <c r="D381" t="s">
        <v>12679</v>
      </c>
      <c r="E381" t="s">
        <v>20</v>
      </c>
      <c r="F381" t="s">
        <v>14485</v>
      </c>
      <c r="G381" t="s">
        <v>14485</v>
      </c>
      <c r="H381" t="s">
        <v>33</v>
      </c>
      <c r="I381" t="s">
        <v>33</v>
      </c>
      <c r="J381" s="1">
        <v>0.54166666666666663</v>
      </c>
      <c r="K381" s="1">
        <v>0.54166666666666663</v>
      </c>
      <c r="L381">
        <v>60</v>
      </c>
      <c r="M381">
        <v>60</v>
      </c>
      <c r="N381" t="str">
        <f>"0000000000000000000000000001111110011111100000000000"</f>
        <v>0000000000000000000000000001111110011111100000000000</v>
      </c>
      <c r="O381" t="str">
        <f>"0000000111111100011111000001111110011111100000000000"</f>
        <v>0000000111111100011111000001111110011111100000000000</v>
      </c>
    </row>
    <row r="382" spans="1:15" x14ac:dyDescent="0.25">
      <c r="A382" s="3">
        <v>3</v>
      </c>
      <c r="B382" t="s">
        <v>12524</v>
      </c>
      <c r="C382" t="s">
        <v>20</v>
      </c>
      <c r="D382" t="s">
        <v>13851</v>
      </c>
      <c r="E382" t="s">
        <v>20</v>
      </c>
      <c r="F382" t="s">
        <v>14488</v>
      </c>
      <c r="G382" t="s">
        <v>14488</v>
      </c>
      <c r="H382" t="s">
        <v>29</v>
      </c>
      <c r="I382" t="s">
        <v>29</v>
      </c>
      <c r="J382" s="1">
        <v>0.54166666666666663</v>
      </c>
      <c r="K382" s="1">
        <v>0.58333333333333337</v>
      </c>
      <c r="L382">
        <v>120</v>
      </c>
      <c r="M382">
        <v>120</v>
      </c>
      <c r="N382" t="str">
        <f>"0000000111110100011111000000000000000000000000000000"</f>
        <v>0000000111110100011111000000000000000000000000000000</v>
      </c>
      <c r="O382" t="str">
        <f>"0000000111110100011111000000000000000000000000000000"</f>
        <v>0000000111110100011111000000000000000000000000000000</v>
      </c>
    </row>
    <row r="383" spans="1:15" x14ac:dyDescent="0.25">
      <c r="A383" s="3">
        <v>3</v>
      </c>
      <c r="B383" t="s">
        <v>9855</v>
      </c>
      <c r="C383" t="s">
        <v>395</v>
      </c>
      <c r="D383" t="s">
        <v>10245</v>
      </c>
      <c r="E383" t="s">
        <v>20</v>
      </c>
      <c r="F383" t="s">
        <v>14504</v>
      </c>
      <c r="G383" t="s">
        <v>14485</v>
      </c>
      <c r="H383" t="s">
        <v>42</v>
      </c>
      <c r="I383" t="s">
        <v>42</v>
      </c>
      <c r="J383" s="1">
        <v>0.375</v>
      </c>
      <c r="K383" s="1">
        <v>0.41666666666666669</v>
      </c>
      <c r="L383">
        <v>180</v>
      </c>
      <c r="M383">
        <v>60</v>
      </c>
      <c r="N383" t="str">
        <f>"0000000010101000010101000000000000000000000000000000"</f>
        <v>0000000010101000010101000000000000000000000000000000</v>
      </c>
      <c r="O383" t="str">
        <f>"0000000111111100011111000000000000000000000000000000"</f>
        <v>0000000111111100011111000000000000000000000000000000</v>
      </c>
    </row>
    <row r="384" spans="1:15" x14ac:dyDescent="0.25">
      <c r="A384" s="3">
        <v>3</v>
      </c>
      <c r="B384" t="s">
        <v>12753</v>
      </c>
      <c r="C384" t="s">
        <v>20</v>
      </c>
      <c r="D384" t="s">
        <v>12760</v>
      </c>
      <c r="E384" t="s">
        <v>20</v>
      </c>
      <c r="F384" t="s">
        <v>14488</v>
      </c>
      <c r="G384" t="s">
        <v>14488</v>
      </c>
      <c r="H384" t="s">
        <v>42</v>
      </c>
      <c r="I384" t="s">
        <v>42</v>
      </c>
      <c r="J384" s="1">
        <v>0.375</v>
      </c>
      <c r="K384" s="1">
        <v>0.41666666666666669</v>
      </c>
      <c r="L384">
        <v>120</v>
      </c>
      <c r="M384">
        <v>120</v>
      </c>
      <c r="N384" t="str">
        <f>"0000000111111100011111000000000000000000000000000000"</f>
        <v>0000000111111100011111000000000000000000000000000000</v>
      </c>
      <c r="O384" t="str">
        <f>"0000000111111100011111000000000000000000000000000000"</f>
        <v>0000000111111100011111000000000000000000000000000000</v>
      </c>
    </row>
    <row r="385" spans="1:15" x14ac:dyDescent="0.25">
      <c r="A385" s="3">
        <v>3</v>
      </c>
      <c r="B385" t="s">
        <v>10953</v>
      </c>
      <c r="C385" t="s">
        <v>20</v>
      </c>
      <c r="D385" t="s">
        <v>11512</v>
      </c>
      <c r="E385" t="s">
        <v>20</v>
      </c>
      <c r="F385" t="s">
        <v>14488</v>
      </c>
      <c r="G385" t="s">
        <v>14488</v>
      </c>
      <c r="H385" t="s">
        <v>29</v>
      </c>
      <c r="I385" t="s">
        <v>29</v>
      </c>
      <c r="J385" s="1">
        <v>0.41666666666666669</v>
      </c>
      <c r="K385" s="1">
        <v>0.41666666666666669</v>
      </c>
      <c r="L385">
        <v>60</v>
      </c>
      <c r="M385">
        <v>120</v>
      </c>
      <c r="N385" t="str">
        <f>"0000000000000000011111000000000000000000000000000000"</f>
        <v>0000000000000000011111000000000000000000000000000000</v>
      </c>
      <c r="O385" t="str">
        <f>"0000000111110100011111000000000000000000000000000000"</f>
        <v>0000000111110100011111000000000000000000000000000000</v>
      </c>
    </row>
    <row r="386" spans="1:15" x14ac:dyDescent="0.25">
      <c r="A386" s="3">
        <v>3</v>
      </c>
      <c r="B386" t="s">
        <v>10245</v>
      </c>
      <c r="C386" t="s">
        <v>9372</v>
      </c>
      <c r="D386" t="s">
        <v>12897</v>
      </c>
      <c r="E386" t="s">
        <v>39</v>
      </c>
      <c r="F386" t="s">
        <v>14548</v>
      </c>
      <c r="G386" t="s">
        <v>14553</v>
      </c>
      <c r="H386" t="s">
        <v>29</v>
      </c>
      <c r="I386" t="s">
        <v>29</v>
      </c>
      <c r="J386" s="1">
        <v>0.70833333333333337</v>
      </c>
      <c r="K386" s="1">
        <v>0.75</v>
      </c>
      <c r="L386">
        <v>120</v>
      </c>
      <c r="M386">
        <v>90</v>
      </c>
      <c r="N386" t="str">
        <f>"0000000111110100011111000000000000000000000000000000"</f>
        <v>0000000111110100011111000000000000000000000000000000</v>
      </c>
      <c r="O386" t="str">
        <f>"0000000000000000001000000000000000000000000000000000"</f>
        <v>0000000000000000001000000000000000000000000000000000</v>
      </c>
    </row>
    <row r="387" spans="1:15" x14ac:dyDescent="0.25">
      <c r="A387" s="3">
        <v>3</v>
      </c>
      <c r="B387" t="s">
        <v>10059</v>
      </c>
      <c r="C387" t="s">
        <v>20</v>
      </c>
      <c r="D387" t="s">
        <v>12649</v>
      </c>
      <c r="E387" t="s">
        <v>20</v>
      </c>
      <c r="F387" t="s">
        <v>14493</v>
      </c>
      <c r="G387" t="s">
        <v>14512</v>
      </c>
      <c r="H387" t="s">
        <v>42</v>
      </c>
      <c r="I387" t="s">
        <v>42</v>
      </c>
      <c r="J387" s="1">
        <v>0.5</v>
      </c>
      <c r="K387" s="1">
        <v>0.5</v>
      </c>
      <c r="L387">
        <v>60</v>
      </c>
      <c r="M387">
        <v>60</v>
      </c>
      <c r="N387" t="str">
        <f>"0000000000000000000000000001111110011111100000000000"</f>
        <v>0000000000000000000000000001111110011111100000000000</v>
      </c>
      <c r="O387" t="str">
        <f>"0000000111111100011111000000111110011111100000000000"</f>
        <v>0000000111111100011111000000111110011111100000000000</v>
      </c>
    </row>
    <row r="388" spans="1:15" x14ac:dyDescent="0.25">
      <c r="A388" s="3">
        <v>3</v>
      </c>
      <c r="B388" t="s">
        <v>9232</v>
      </c>
      <c r="C388" t="s">
        <v>20</v>
      </c>
      <c r="D388" t="s">
        <v>11865</v>
      </c>
      <c r="E388" t="s">
        <v>20</v>
      </c>
      <c r="F388" t="s">
        <v>14485</v>
      </c>
      <c r="G388" t="s">
        <v>14488</v>
      </c>
      <c r="H388" t="s">
        <v>42</v>
      </c>
      <c r="I388" t="s">
        <v>42</v>
      </c>
      <c r="J388" s="1">
        <v>0.5</v>
      </c>
      <c r="K388" s="1">
        <v>0.54166666666666663</v>
      </c>
      <c r="L388">
        <v>120</v>
      </c>
      <c r="M388">
        <v>120</v>
      </c>
      <c r="N388" t="str">
        <f>"0000000000000000000000000001111110011111100000000000"</f>
        <v>0000000000000000000000000001111110011111100000000000</v>
      </c>
      <c r="O388" t="str">
        <f>"0000000000000000000000000001111110011111100000000000"</f>
        <v>0000000000000000000000000001111110011111100000000000</v>
      </c>
    </row>
    <row r="389" spans="1:15" x14ac:dyDescent="0.25">
      <c r="A389" s="3">
        <v>3</v>
      </c>
      <c r="B389" t="s">
        <v>10540</v>
      </c>
      <c r="C389" t="s">
        <v>20</v>
      </c>
      <c r="D389" t="s">
        <v>10573</v>
      </c>
      <c r="E389" t="s">
        <v>20</v>
      </c>
      <c r="F389" t="s">
        <v>14485</v>
      </c>
      <c r="G389" t="s">
        <v>14488</v>
      </c>
      <c r="H389" t="s">
        <v>33</v>
      </c>
      <c r="I389" t="s">
        <v>33</v>
      </c>
      <c r="J389" s="1">
        <v>0.45833333333333331</v>
      </c>
      <c r="K389" s="1">
        <v>0.41666666666666669</v>
      </c>
      <c r="L389">
        <v>60</v>
      </c>
      <c r="M389">
        <v>120</v>
      </c>
      <c r="N389" t="str">
        <f>"0000000000000000000000000001111110011111100000000000"</f>
        <v>0000000000000000000000000001111110011111100000000000</v>
      </c>
      <c r="O389" t="str">
        <f>"0000000000000000000000000001111110011111100000000000"</f>
        <v>0000000000000000000000000001111110011111100000000000</v>
      </c>
    </row>
    <row r="390" spans="1:15" x14ac:dyDescent="0.25">
      <c r="A390" s="3">
        <v>3</v>
      </c>
      <c r="B390" t="s">
        <v>14274</v>
      </c>
      <c r="C390" t="s">
        <v>20</v>
      </c>
      <c r="D390" t="s">
        <v>14339</v>
      </c>
      <c r="E390" t="s">
        <v>20</v>
      </c>
      <c r="F390" t="s">
        <v>14485</v>
      </c>
      <c r="G390" t="s">
        <v>14488</v>
      </c>
      <c r="H390" t="s">
        <v>42</v>
      </c>
      <c r="I390" t="s">
        <v>42</v>
      </c>
      <c r="J390" s="1">
        <v>0.625</v>
      </c>
      <c r="K390" s="1">
        <v>0.54166666666666663</v>
      </c>
      <c r="L390">
        <v>60</v>
      </c>
      <c r="M390">
        <v>240</v>
      </c>
      <c r="N390" t="str">
        <f>"0000000111111100011111000000000000000000000000000000"</f>
        <v>0000000111111100011111000000000000000000000000000000</v>
      </c>
      <c r="O390" t="str">
        <f>"0000001111111110010000001000000000000000000000000000"</f>
        <v>0000001111111110010000001000000000000000000000000000</v>
      </c>
    </row>
    <row r="391" spans="1:15" x14ac:dyDescent="0.25">
      <c r="A391" s="3">
        <v>3</v>
      </c>
      <c r="B391" t="s">
        <v>10325</v>
      </c>
      <c r="C391" t="s">
        <v>20</v>
      </c>
      <c r="D391" t="s">
        <v>12604</v>
      </c>
      <c r="E391" t="s">
        <v>20</v>
      </c>
      <c r="F391" t="s">
        <v>14488</v>
      </c>
      <c r="G391" t="s">
        <v>14488</v>
      </c>
      <c r="H391" t="s">
        <v>29</v>
      </c>
      <c r="I391" t="s">
        <v>29</v>
      </c>
      <c r="J391" s="1">
        <v>0.375</v>
      </c>
      <c r="K391" s="1">
        <v>0.375</v>
      </c>
      <c r="L391">
        <v>60</v>
      </c>
      <c r="M391">
        <v>120</v>
      </c>
      <c r="N391" t="str">
        <f>"0000000000000000000000000001111110011111100000000000"</f>
        <v>0000000000000000000000000001111110011111100000000000</v>
      </c>
      <c r="O391" t="str">
        <f>"0000000000000000000000000001111110011111100000000000"</f>
        <v>0000000000000000000000000001111110011111100000000000</v>
      </c>
    </row>
    <row r="392" spans="1:15" x14ac:dyDescent="0.25">
      <c r="A392" s="3">
        <v>3</v>
      </c>
      <c r="B392" t="s">
        <v>13653</v>
      </c>
      <c r="C392" t="s">
        <v>20</v>
      </c>
      <c r="D392" t="s">
        <v>13681</v>
      </c>
      <c r="E392" t="s">
        <v>20</v>
      </c>
      <c r="F392" t="s">
        <v>14485</v>
      </c>
      <c r="G392" t="s">
        <v>14485</v>
      </c>
      <c r="H392" t="s">
        <v>33</v>
      </c>
      <c r="I392" t="s">
        <v>33</v>
      </c>
      <c r="J392" s="1">
        <v>0.5</v>
      </c>
      <c r="K392" s="1">
        <v>0.5</v>
      </c>
      <c r="L392">
        <v>60</v>
      </c>
      <c r="M392">
        <v>60</v>
      </c>
      <c r="N392" t="str">
        <f>"0000000111111000011110000000000000000000000000000000"</f>
        <v>0000000111111000011110000000000000000000000000000000</v>
      </c>
      <c r="O392" t="str">
        <f>"0000000111111100011111000000000000000000000000000000"</f>
        <v>0000000111111100011111000000000000000000000000000000</v>
      </c>
    </row>
    <row r="393" spans="1:15" x14ac:dyDescent="0.25">
      <c r="A393" s="3">
        <v>3</v>
      </c>
      <c r="B393" t="s">
        <v>13653</v>
      </c>
      <c r="C393" t="s">
        <v>39</v>
      </c>
      <c r="D393" t="s">
        <v>13681</v>
      </c>
      <c r="E393" t="s">
        <v>20</v>
      </c>
      <c r="F393" t="s">
        <v>14507</v>
      </c>
      <c r="G393" t="s">
        <v>14485</v>
      </c>
      <c r="H393" t="s">
        <v>33</v>
      </c>
      <c r="I393" t="s">
        <v>33</v>
      </c>
      <c r="J393" s="1">
        <v>0.5</v>
      </c>
      <c r="K393" s="1">
        <v>0.5</v>
      </c>
      <c r="L393">
        <v>60</v>
      </c>
      <c r="M393">
        <v>60</v>
      </c>
      <c r="N393" t="str">
        <f>"0000000000000100000000000000000000000000000000000000"</f>
        <v>0000000000000100000000000000000000000000000000000000</v>
      </c>
      <c r="O393" t="str">
        <f>"0000000111111100011111000000000000000000000000000000"</f>
        <v>0000000111111100011111000000000000000000000000000000</v>
      </c>
    </row>
    <row r="394" spans="1:15" x14ac:dyDescent="0.25">
      <c r="A394" s="3">
        <v>3</v>
      </c>
      <c r="B394" t="s">
        <v>13653</v>
      </c>
      <c r="C394" t="s">
        <v>39</v>
      </c>
      <c r="D394" t="s">
        <v>13681</v>
      </c>
      <c r="E394" t="s">
        <v>20</v>
      </c>
      <c r="F394" t="s">
        <v>14511</v>
      </c>
      <c r="G394" t="s">
        <v>14485</v>
      </c>
      <c r="H394" t="s">
        <v>33</v>
      </c>
      <c r="I394" t="s">
        <v>33</v>
      </c>
      <c r="J394" s="1">
        <v>0.5</v>
      </c>
      <c r="K394" s="1">
        <v>0.5</v>
      </c>
      <c r="L394">
        <v>60</v>
      </c>
      <c r="M394">
        <v>60</v>
      </c>
      <c r="N394" t="str">
        <f>"0000000000000000000001000000000000000000000000000000"</f>
        <v>0000000000000000000001000000000000000000000000000000</v>
      </c>
      <c r="O394" t="str">
        <f>"0000000111111100011111000000000000000000000000000000"</f>
        <v>0000000111111100011111000000000000000000000000000000</v>
      </c>
    </row>
    <row r="395" spans="1:15" x14ac:dyDescent="0.25">
      <c r="A395" s="3">
        <v>3</v>
      </c>
      <c r="B395" t="s">
        <v>12293</v>
      </c>
      <c r="C395" t="s">
        <v>20</v>
      </c>
      <c r="D395" t="s">
        <v>12649</v>
      </c>
      <c r="E395" t="s">
        <v>20</v>
      </c>
      <c r="F395" t="s">
        <v>14488</v>
      </c>
      <c r="G395" t="s">
        <v>14495</v>
      </c>
      <c r="H395" t="s">
        <v>29</v>
      </c>
      <c r="I395" t="s">
        <v>29</v>
      </c>
      <c r="J395" s="1">
        <v>0.58333333333333337</v>
      </c>
      <c r="K395" s="1">
        <v>0.58333333333333337</v>
      </c>
      <c r="L395">
        <v>60</v>
      </c>
      <c r="M395">
        <v>60</v>
      </c>
      <c r="N395" t="str">
        <f>"0000000111110100011111000000000000000000000000000000"</f>
        <v>0000000111110100011111000000000000000000000000000000</v>
      </c>
      <c r="O395" t="str">
        <f>"0000000111110100011111000001111110011111100000000000"</f>
        <v>0000000111110100011111000001111110011111100000000000</v>
      </c>
    </row>
    <row r="396" spans="1:15" x14ac:dyDescent="0.25">
      <c r="A396" s="3">
        <v>3</v>
      </c>
      <c r="B396" t="s">
        <v>11972</v>
      </c>
      <c r="C396" t="s">
        <v>20</v>
      </c>
      <c r="D396" t="s">
        <v>13571</v>
      </c>
      <c r="E396" t="s">
        <v>20</v>
      </c>
      <c r="F396" t="s">
        <v>14485</v>
      </c>
      <c r="G396" t="s">
        <v>14488</v>
      </c>
      <c r="H396" t="s">
        <v>29</v>
      </c>
      <c r="I396" t="s">
        <v>29</v>
      </c>
      <c r="J396" s="1">
        <v>0.375</v>
      </c>
      <c r="K396" s="1">
        <v>0.375</v>
      </c>
      <c r="L396">
        <v>60</v>
      </c>
      <c r="M396">
        <v>60</v>
      </c>
      <c r="N396" t="str">
        <f>"0000000111110100011111000000000000000000000000000000"</f>
        <v>0000000111110100011111000000000000000000000000000000</v>
      </c>
      <c r="O396" t="str">
        <f>"0000000111110100011111000000000000000000000000000000"</f>
        <v>0000000111110100011111000000000000000000000000000000</v>
      </c>
    </row>
    <row r="397" spans="1:15" x14ac:dyDescent="0.25">
      <c r="A397" s="3">
        <v>3</v>
      </c>
      <c r="B397" t="s">
        <v>11508</v>
      </c>
      <c r="C397" t="s">
        <v>9372</v>
      </c>
      <c r="D397" t="s">
        <v>11663</v>
      </c>
      <c r="E397" t="s">
        <v>9205</v>
      </c>
      <c r="F397" t="s">
        <v>14494</v>
      </c>
      <c r="G397" t="s">
        <v>14486</v>
      </c>
      <c r="H397" t="s">
        <v>42</v>
      </c>
      <c r="I397" t="s">
        <v>42</v>
      </c>
      <c r="J397" s="1">
        <v>0.625</v>
      </c>
      <c r="K397" s="1">
        <v>0.54166666666666663</v>
      </c>
      <c r="L397">
        <v>90</v>
      </c>
      <c r="M397">
        <v>180</v>
      </c>
      <c r="N397" t="str">
        <f>"0000000000101000010100000000000000000000000000000000"</f>
        <v>0000000000101000010100000000000000000000000000000000</v>
      </c>
      <c r="O397" t="str">
        <f>"0000000111111100011111000000000000000000000000000000"</f>
        <v>0000000111111100011111000000000000000000000000000000</v>
      </c>
    </row>
    <row r="398" spans="1:15" x14ac:dyDescent="0.25">
      <c r="A398" s="3">
        <v>3</v>
      </c>
      <c r="B398" t="s">
        <v>10528</v>
      </c>
      <c r="C398" t="s">
        <v>9372</v>
      </c>
      <c r="D398" t="s">
        <v>11861</v>
      </c>
      <c r="E398" t="s">
        <v>39</v>
      </c>
      <c r="F398" t="s">
        <v>14526</v>
      </c>
      <c r="G398" t="s">
        <v>14507</v>
      </c>
      <c r="H398" t="s">
        <v>42</v>
      </c>
      <c r="I398" t="s">
        <v>42</v>
      </c>
      <c r="J398" s="1">
        <v>0.66666666666666663</v>
      </c>
      <c r="K398" s="1">
        <v>0.6875</v>
      </c>
      <c r="L398">
        <v>60</v>
      </c>
      <c r="M398">
        <v>120</v>
      </c>
      <c r="N398" t="str">
        <f>"0000000111111100011111000000000000000000000000000000"</f>
        <v>0000000111111100011111000000000000000000000000000000</v>
      </c>
      <c r="O398" t="str">
        <f>"0000000000000100000000000000000000000000000000000000"</f>
        <v>0000000000000100000000000000000000000000000000000000</v>
      </c>
    </row>
    <row r="399" spans="1:15" x14ac:dyDescent="0.25">
      <c r="A399" s="3">
        <v>3</v>
      </c>
      <c r="B399" t="s">
        <v>9178</v>
      </c>
      <c r="C399" t="s">
        <v>20</v>
      </c>
      <c r="D399" t="s">
        <v>10522</v>
      </c>
      <c r="E399" t="s">
        <v>20</v>
      </c>
      <c r="F399" t="s">
        <v>14488</v>
      </c>
      <c r="G399" t="s">
        <v>14488</v>
      </c>
      <c r="H399" t="s">
        <v>19</v>
      </c>
      <c r="I399" t="s">
        <v>19</v>
      </c>
      <c r="J399" s="1">
        <v>0.41666666666666669</v>
      </c>
      <c r="K399" s="1">
        <v>0.41666666666666669</v>
      </c>
      <c r="L399">
        <v>120</v>
      </c>
      <c r="M399">
        <v>60</v>
      </c>
      <c r="N399" t="str">
        <f>"0000000111110100011111000000000000000000000000000000"</f>
        <v>0000000111110100011111000000000000000000000000000000</v>
      </c>
      <c r="O399" t="str">
        <f>"0000000111110100011111000000000000000000000000000000"</f>
        <v>0000000111110100011111000000000000000000000000000000</v>
      </c>
    </row>
    <row r="400" spans="1:15" x14ac:dyDescent="0.25">
      <c r="A400" s="3">
        <v>3</v>
      </c>
      <c r="B400" t="s">
        <v>9507</v>
      </c>
      <c r="C400" t="s">
        <v>20</v>
      </c>
      <c r="D400" t="s">
        <v>13827</v>
      </c>
      <c r="E400" t="s">
        <v>20</v>
      </c>
      <c r="F400" t="s">
        <v>14488</v>
      </c>
      <c r="G400" t="s">
        <v>14488</v>
      </c>
      <c r="H400" t="s">
        <v>19</v>
      </c>
      <c r="I400" t="s">
        <v>19</v>
      </c>
      <c r="J400" s="1">
        <v>0.375</v>
      </c>
      <c r="K400" s="1">
        <v>0.375</v>
      </c>
      <c r="L400">
        <v>60</v>
      </c>
      <c r="M400">
        <v>60</v>
      </c>
      <c r="N400" t="str">
        <f>"0000000111110100011111000000000000000000000000000000"</f>
        <v>0000000111110100011111000000000000000000000000000000</v>
      </c>
      <c r="O400" t="str">
        <f>"0000000111110100011111000000000000000000000000000000"</f>
        <v>0000000111110100011111000000000000000000000000000000</v>
      </c>
    </row>
    <row r="401" spans="1:15" x14ac:dyDescent="0.25">
      <c r="A401" s="3">
        <v>3</v>
      </c>
      <c r="B401" t="s">
        <v>12339</v>
      </c>
      <c r="C401" t="s">
        <v>20</v>
      </c>
      <c r="D401" t="s">
        <v>12707</v>
      </c>
      <c r="E401" t="s">
        <v>20</v>
      </c>
      <c r="F401" t="s">
        <v>14488</v>
      </c>
      <c r="G401" t="s">
        <v>14492</v>
      </c>
      <c r="H401" t="s">
        <v>19</v>
      </c>
      <c r="I401" t="s">
        <v>19</v>
      </c>
      <c r="J401" s="1">
        <v>0.41666666666666669</v>
      </c>
      <c r="K401" s="1">
        <v>0.375</v>
      </c>
      <c r="L401">
        <v>60</v>
      </c>
      <c r="M401">
        <v>120</v>
      </c>
      <c r="N401" t="str">
        <f>"0000000000000000000000000001111110011111100000000000"</f>
        <v>0000000000000000000000000001111110011111100000000000</v>
      </c>
      <c r="O401" t="str">
        <f>"0000000000000000000000000001111110011111100000000000"</f>
        <v>0000000000000000000000000001111110011111100000000000</v>
      </c>
    </row>
    <row r="402" spans="1:15" x14ac:dyDescent="0.25">
      <c r="A402" s="3">
        <v>3</v>
      </c>
      <c r="B402" t="s">
        <v>9493</v>
      </c>
      <c r="C402" t="s">
        <v>20</v>
      </c>
      <c r="D402" t="s">
        <v>11448</v>
      </c>
      <c r="E402" t="s">
        <v>45</v>
      </c>
      <c r="F402" t="s">
        <v>14487</v>
      </c>
      <c r="G402" t="s">
        <v>14541</v>
      </c>
      <c r="H402" t="s">
        <v>42</v>
      </c>
      <c r="I402" t="s">
        <v>42</v>
      </c>
      <c r="J402" s="1">
        <v>0.66666666666666663</v>
      </c>
      <c r="K402" s="1">
        <v>0.625</v>
      </c>
      <c r="L402">
        <v>60</v>
      </c>
      <c r="M402">
        <v>180</v>
      </c>
      <c r="N402" t="str">
        <f>"0000000000000000000000000001000000000000000000000000"</f>
        <v>0000000000000000000000000001000000000000000000000000</v>
      </c>
      <c r="O402" t="str">
        <f>"0000000000000000000000000001111110011111100000000000"</f>
        <v>0000000000000000000000000001111110011111100000000000</v>
      </c>
    </row>
    <row r="403" spans="1:15" x14ac:dyDescent="0.25">
      <c r="A403" s="3">
        <v>3</v>
      </c>
      <c r="B403" t="s">
        <v>10514</v>
      </c>
      <c r="C403" t="s">
        <v>20</v>
      </c>
      <c r="D403" t="s">
        <v>13262</v>
      </c>
      <c r="E403" t="s">
        <v>20</v>
      </c>
      <c r="F403" t="s">
        <v>14488</v>
      </c>
      <c r="G403" t="s">
        <v>14488</v>
      </c>
      <c r="H403" t="s">
        <v>19</v>
      </c>
      <c r="I403" t="s">
        <v>19</v>
      </c>
      <c r="J403" s="1">
        <v>0.5</v>
      </c>
      <c r="K403" s="1">
        <v>0.45833333333333331</v>
      </c>
      <c r="L403">
        <v>60</v>
      </c>
      <c r="M403">
        <v>120</v>
      </c>
      <c r="N403" t="str">
        <f>"0000000111110100011111000000000000000000000000000000"</f>
        <v>0000000111110100011111000000000000000000000000000000</v>
      </c>
      <c r="O403" t="str">
        <f>"0000000111110100011111000000000000000000000000000000"</f>
        <v>0000000111110100011111000000000000000000000000000000</v>
      </c>
    </row>
    <row r="404" spans="1:15" x14ac:dyDescent="0.25">
      <c r="A404" s="3">
        <v>3</v>
      </c>
      <c r="B404" t="s">
        <v>10319</v>
      </c>
      <c r="C404" t="s">
        <v>20</v>
      </c>
      <c r="D404" t="s">
        <v>10540</v>
      </c>
      <c r="E404" t="s">
        <v>45</v>
      </c>
      <c r="F404" t="s">
        <v>14485</v>
      </c>
      <c r="G404" t="s">
        <v>14489</v>
      </c>
      <c r="H404" t="s">
        <v>42</v>
      </c>
      <c r="I404" t="s">
        <v>42</v>
      </c>
      <c r="J404" s="1">
        <v>0.5</v>
      </c>
      <c r="K404" s="1">
        <v>0.5</v>
      </c>
      <c r="L404">
        <v>60</v>
      </c>
      <c r="M404">
        <v>60</v>
      </c>
      <c r="N404" t="str">
        <f>"0000000000000000000000000000111110011111100000000000"</f>
        <v>0000000000000000000000000000111110011111100000000000</v>
      </c>
      <c r="O404" t="str">
        <f>"0000000000000000000000000001111110011111100000000000"</f>
        <v>0000000000000000000000000001111110011111100000000000</v>
      </c>
    </row>
    <row r="405" spans="1:15" x14ac:dyDescent="0.25">
      <c r="A405" s="3">
        <v>3</v>
      </c>
      <c r="B405" t="s">
        <v>12044</v>
      </c>
      <c r="C405" t="s">
        <v>395</v>
      </c>
      <c r="D405" t="s">
        <v>12062</v>
      </c>
      <c r="E405" t="s">
        <v>45</v>
      </c>
      <c r="F405" t="s">
        <v>14497</v>
      </c>
      <c r="G405" t="s">
        <v>14552</v>
      </c>
      <c r="H405" t="s">
        <v>19</v>
      </c>
      <c r="I405" t="s">
        <v>19</v>
      </c>
      <c r="J405" s="1">
        <v>0.625</v>
      </c>
      <c r="K405" s="1">
        <v>0.66666666666666663</v>
      </c>
      <c r="L405">
        <v>180</v>
      </c>
      <c r="M405">
        <v>120</v>
      </c>
      <c r="N405" t="str">
        <f>"0000000000010100000000000000000000000000000000000000"</f>
        <v>0000000000010100000000000000000000000000000000000000</v>
      </c>
      <c r="O405" t="str">
        <f>"0000000111110100011111000000000000000000000000000000"</f>
        <v>0000000111110100011111000000000000000000000000000000</v>
      </c>
    </row>
    <row r="406" spans="1:15" x14ac:dyDescent="0.25">
      <c r="A406" s="3">
        <v>3</v>
      </c>
      <c r="B406" t="s">
        <v>10992</v>
      </c>
      <c r="C406" t="s">
        <v>20</v>
      </c>
      <c r="D406" t="s">
        <v>11362</v>
      </c>
      <c r="E406" t="s">
        <v>20</v>
      </c>
      <c r="F406" t="s">
        <v>14488</v>
      </c>
      <c r="G406" t="s">
        <v>14485</v>
      </c>
      <c r="H406" t="s">
        <v>29</v>
      </c>
      <c r="I406" t="s">
        <v>29</v>
      </c>
      <c r="J406" s="1">
        <v>0.375</v>
      </c>
      <c r="K406" s="1">
        <v>0.33333333333333331</v>
      </c>
      <c r="L406">
        <v>60</v>
      </c>
      <c r="M406">
        <v>540</v>
      </c>
      <c r="N406" t="str">
        <f>"0000000000000000000000000001111110011111100000000000"</f>
        <v>0000000000000000000000000001111110011111100000000000</v>
      </c>
      <c r="O406" t="str">
        <f>"0000000000000000000000000000010000000000000000000000"</f>
        <v>0000000000000000000000000000010000000000000000000000</v>
      </c>
    </row>
    <row r="407" spans="1:15" x14ac:dyDescent="0.25">
      <c r="A407" s="3">
        <v>3</v>
      </c>
      <c r="B407" t="s">
        <v>10992</v>
      </c>
      <c r="C407" t="s">
        <v>20</v>
      </c>
      <c r="D407" t="s">
        <v>11364</v>
      </c>
      <c r="E407" t="s">
        <v>20</v>
      </c>
      <c r="F407" t="s">
        <v>14493</v>
      </c>
      <c r="G407" t="s">
        <v>14485</v>
      </c>
      <c r="H407" t="s">
        <v>37</v>
      </c>
      <c r="I407" t="s">
        <v>37</v>
      </c>
      <c r="J407" s="1">
        <v>0.45833333333333331</v>
      </c>
      <c r="K407" s="1">
        <v>0.375</v>
      </c>
      <c r="L407">
        <v>60</v>
      </c>
      <c r="M407">
        <v>480</v>
      </c>
      <c r="N407" t="str">
        <f>"0000000000000000000000000001111110011111100000000000"</f>
        <v>0000000000000000000000000001111110011111100000000000</v>
      </c>
      <c r="O407" t="str">
        <f>"0000000000000000000000000000010000000000000000000000"</f>
        <v>0000000000000000000000000000010000000000000000000000</v>
      </c>
    </row>
    <row r="408" spans="1:15" x14ac:dyDescent="0.25">
      <c r="A408" s="3">
        <v>3</v>
      </c>
      <c r="B408" t="s">
        <v>10992</v>
      </c>
      <c r="C408" t="s">
        <v>20</v>
      </c>
      <c r="D408" t="s">
        <v>11364</v>
      </c>
      <c r="E408" t="s">
        <v>20</v>
      </c>
      <c r="F408" t="s">
        <v>14493</v>
      </c>
      <c r="G408" t="s">
        <v>14487</v>
      </c>
      <c r="H408" t="s">
        <v>37</v>
      </c>
      <c r="I408" t="s">
        <v>37</v>
      </c>
      <c r="J408" s="1">
        <v>0.45833333333333331</v>
      </c>
      <c r="K408" s="1">
        <v>0.375</v>
      </c>
      <c r="L408">
        <v>60</v>
      </c>
      <c r="M408">
        <v>480</v>
      </c>
      <c r="N408" t="str">
        <f>"0000000000000000000000000001111110011111100000000000"</f>
        <v>0000000000000000000000000001111110011111100000000000</v>
      </c>
      <c r="O408" t="str">
        <f>"0000000000000000000000000000000010000000000000000000"</f>
        <v>0000000000000000000000000000000010000000000000000000</v>
      </c>
    </row>
    <row r="409" spans="1:15" x14ac:dyDescent="0.25">
      <c r="A409" s="3">
        <v>3</v>
      </c>
      <c r="B409" t="s">
        <v>10992</v>
      </c>
      <c r="C409" t="s">
        <v>45</v>
      </c>
      <c r="D409" t="s">
        <v>11362</v>
      </c>
      <c r="E409" t="s">
        <v>20</v>
      </c>
      <c r="F409" t="s">
        <v>14489</v>
      </c>
      <c r="G409" t="s">
        <v>14485</v>
      </c>
      <c r="H409" t="s">
        <v>29</v>
      </c>
      <c r="I409" t="s">
        <v>29</v>
      </c>
      <c r="J409" s="1">
        <v>0.5</v>
      </c>
      <c r="K409" s="1">
        <v>0.33333333333333331</v>
      </c>
      <c r="L409">
        <v>60</v>
      </c>
      <c r="M409">
        <v>540</v>
      </c>
      <c r="N409" t="str">
        <f>"0000000000000000000000000001111110011111100000000000"</f>
        <v>0000000000000000000000000001111110011111100000000000</v>
      </c>
      <c r="O409" t="str">
        <f>"0000000000000000000000000000010000000000000000000000"</f>
        <v>0000000000000000000000000000010000000000000000000000</v>
      </c>
    </row>
    <row r="410" spans="1:15" x14ac:dyDescent="0.25">
      <c r="A410" s="3">
        <v>3</v>
      </c>
      <c r="B410" t="s">
        <v>12633</v>
      </c>
      <c r="C410" t="s">
        <v>20</v>
      </c>
      <c r="D410" t="s">
        <v>12843</v>
      </c>
      <c r="E410" t="s">
        <v>20</v>
      </c>
      <c r="F410" t="s">
        <v>14485</v>
      </c>
      <c r="G410" t="s">
        <v>14488</v>
      </c>
      <c r="H410" t="s">
        <v>33</v>
      </c>
      <c r="I410" t="s">
        <v>33</v>
      </c>
      <c r="J410" s="1">
        <v>0.41666666666666669</v>
      </c>
      <c r="K410" s="1">
        <v>0.375</v>
      </c>
      <c r="L410">
        <v>60</v>
      </c>
      <c r="M410">
        <v>120</v>
      </c>
      <c r="N410" t="str">
        <f>"0000000000000000000000000001111110011111100000000000"</f>
        <v>0000000000000000000000000001111110011111100000000000</v>
      </c>
      <c r="O410" t="str">
        <f>"0000000000000000000000000001111110011111100000000000"</f>
        <v>0000000000000000000000000001111110011111100000000000</v>
      </c>
    </row>
    <row r="411" spans="1:15" x14ac:dyDescent="0.25">
      <c r="A411" s="3">
        <v>3</v>
      </c>
      <c r="B411" t="s">
        <v>10522</v>
      </c>
      <c r="C411" t="s">
        <v>20</v>
      </c>
      <c r="D411" t="s">
        <v>12743</v>
      </c>
      <c r="E411" t="s">
        <v>20</v>
      </c>
      <c r="F411" t="s">
        <v>14485</v>
      </c>
      <c r="G411" t="s">
        <v>14485</v>
      </c>
      <c r="H411" t="s">
        <v>33</v>
      </c>
      <c r="I411" t="s">
        <v>33</v>
      </c>
      <c r="J411" s="1">
        <v>0.58333333333333337</v>
      </c>
      <c r="K411" s="1">
        <v>0.58333333333333337</v>
      </c>
      <c r="L411">
        <v>60</v>
      </c>
      <c r="M411">
        <v>60</v>
      </c>
      <c r="N411" t="str">
        <f>"0000000111111100011111000000000000000000000000000000"</f>
        <v>0000000111111100011111000000000000000000000000000000</v>
      </c>
      <c r="O411" t="str">
        <f>"0000000111111100011111000000000000000000000000000000"</f>
        <v>0000000111111100011111000000000000000000000000000000</v>
      </c>
    </row>
    <row r="412" spans="1:15" x14ac:dyDescent="0.25">
      <c r="A412" s="3">
        <v>3</v>
      </c>
      <c r="B412" t="s">
        <v>9203</v>
      </c>
      <c r="C412" t="s">
        <v>20</v>
      </c>
      <c r="D412" t="s">
        <v>12783</v>
      </c>
      <c r="E412" t="s">
        <v>20</v>
      </c>
      <c r="F412" t="s">
        <v>14488</v>
      </c>
      <c r="G412" t="s">
        <v>14488</v>
      </c>
      <c r="H412" t="s">
        <v>19</v>
      </c>
      <c r="I412" t="s">
        <v>19</v>
      </c>
      <c r="J412" s="1">
        <v>0.58333333333333337</v>
      </c>
      <c r="K412" s="1">
        <v>0.625</v>
      </c>
      <c r="L412">
        <v>120</v>
      </c>
      <c r="M412">
        <v>120</v>
      </c>
      <c r="N412" t="str">
        <f>"0000000111110100011111000000000000000000000000000000"</f>
        <v>0000000111110100011111000000000000000000000000000000</v>
      </c>
      <c r="O412" t="str">
        <f>"0000000111110100011111000000000000000000000000000000"</f>
        <v>0000000111110100011111000000000000000000000000000000</v>
      </c>
    </row>
    <row r="413" spans="1:15" x14ac:dyDescent="0.25">
      <c r="A413" s="3">
        <v>3</v>
      </c>
      <c r="B413" t="s">
        <v>9244</v>
      </c>
      <c r="C413" t="s">
        <v>20</v>
      </c>
      <c r="D413" t="s">
        <v>12752</v>
      </c>
      <c r="E413" t="s">
        <v>20</v>
      </c>
      <c r="F413" t="s">
        <v>14488</v>
      </c>
      <c r="G413" t="s">
        <v>14485</v>
      </c>
      <c r="H413" t="s">
        <v>37</v>
      </c>
      <c r="I413" t="s">
        <v>37</v>
      </c>
      <c r="J413" s="1">
        <v>0.375</v>
      </c>
      <c r="K413" s="1">
        <v>0.41666666666666669</v>
      </c>
      <c r="L413">
        <v>120</v>
      </c>
      <c r="M413">
        <v>60</v>
      </c>
      <c r="N413" t="str">
        <f>"0000000000000000000000000001111110011111100000000000"</f>
        <v>0000000000000000000000000001111110011111100000000000</v>
      </c>
      <c r="O413" t="str">
        <f>"0000000000000000000000000001111110011111100000000000"</f>
        <v>0000000000000000000000000001111110011111100000000000</v>
      </c>
    </row>
    <row r="414" spans="1:15" x14ac:dyDescent="0.25">
      <c r="A414" s="3">
        <v>3</v>
      </c>
      <c r="B414" t="s">
        <v>10509</v>
      </c>
      <c r="C414" t="s">
        <v>20</v>
      </c>
      <c r="D414" t="s">
        <v>12649</v>
      </c>
      <c r="E414" t="s">
        <v>20</v>
      </c>
      <c r="F414" t="s">
        <v>14493</v>
      </c>
      <c r="G414" t="s">
        <v>14485</v>
      </c>
      <c r="H414" t="s">
        <v>33</v>
      </c>
      <c r="I414" t="s">
        <v>33</v>
      </c>
      <c r="J414" s="1">
        <v>0.45833333333333331</v>
      </c>
      <c r="K414" s="1">
        <v>0.45833333333333331</v>
      </c>
      <c r="L414">
        <v>60</v>
      </c>
      <c r="M414">
        <v>60</v>
      </c>
      <c r="N414" t="str">
        <f>"0000000111111100011111000000000000000000000000000000"</f>
        <v>0000000111111100011111000000000000000000000000000000</v>
      </c>
      <c r="O414" t="str">
        <f>"0000000111111100011111000000111110011111100000000000"</f>
        <v>0000000111111100011111000000111110011111100000000000</v>
      </c>
    </row>
    <row r="415" spans="1:15" x14ac:dyDescent="0.25">
      <c r="A415" s="3">
        <v>3</v>
      </c>
      <c r="B415" t="s">
        <v>12375</v>
      </c>
      <c r="C415" t="s">
        <v>20</v>
      </c>
      <c r="D415" t="s">
        <v>12393</v>
      </c>
      <c r="E415" t="s">
        <v>45</v>
      </c>
      <c r="F415" t="s">
        <v>14485</v>
      </c>
      <c r="G415" t="s">
        <v>14489</v>
      </c>
      <c r="H415" t="s">
        <v>42</v>
      </c>
      <c r="I415" t="s">
        <v>42</v>
      </c>
      <c r="J415" s="1">
        <v>0.45833333333333331</v>
      </c>
      <c r="K415" s="1">
        <v>0.45833333333333331</v>
      </c>
      <c r="L415">
        <v>120</v>
      </c>
      <c r="M415">
        <v>60</v>
      </c>
      <c r="N415" t="str">
        <f>"0000000000000000000000000001111110011111100000000000"</f>
        <v>0000000000000000000000000001111110011111100000000000</v>
      </c>
      <c r="O415" t="str">
        <f>"0000000000000000000000000000111110011111100000000000"</f>
        <v>0000000000000000000000000000111110011111100000000000</v>
      </c>
    </row>
    <row r="416" spans="1:15" x14ac:dyDescent="0.25">
      <c r="A416" s="3">
        <v>3</v>
      </c>
      <c r="B416" t="s">
        <v>11145</v>
      </c>
      <c r="C416" t="s">
        <v>20</v>
      </c>
      <c r="D416" t="s">
        <v>11182</v>
      </c>
      <c r="E416" t="s">
        <v>9372</v>
      </c>
      <c r="F416" t="s">
        <v>14493</v>
      </c>
      <c r="G416" t="s">
        <v>14494</v>
      </c>
      <c r="H416" t="s">
        <v>33</v>
      </c>
      <c r="I416" t="s">
        <v>33</v>
      </c>
      <c r="J416" s="1">
        <v>0.58333333333333337</v>
      </c>
      <c r="K416" s="1">
        <v>0.58333333333333337</v>
      </c>
      <c r="L416">
        <v>60</v>
      </c>
      <c r="M416">
        <v>120</v>
      </c>
      <c r="N416" t="str">
        <f>"0000000111111100011111000000000000000000000000000000"</f>
        <v>0000000111111100011111000000000000000000000000000000</v>
      </c>
      <c r="O416" t="str">
        <f>"0000000000100000001000000000000000000000000000000000"</f>
        <v>0000000000100000001000000000000000000000000000000000</v>
      </c>
    </row>
    <row r="417" spans="1:15" x14ac:dyDescent="0.25">
      <c r="A417" s="3">
        <v>3</v>
      </c>
      <c r="B417" t="s">
        <v>10981</v>
      </c>
      <c r="C417" t="s">
        <v>9372</v>
      </c>
      <c r="D417" t="s">
        <v>11182</v>
      </c>
      <c r="E417" t="s">
        <v>20</v>
      </c>
      <c r="F417" t="s">
        <v>14554</v>
      </c>
      <c r="G417" t="s">
        <v>14493</v>
      </c>
      <c r="H417" t="s">
        <v>42</v>
      </c>
      <c r="I417" t="s">
        <v>42</v>
      </c>
      <c r="J417" s="1">
        <v>0.66666666666666663</v>
      </c>
      <c r="K417" s="1">
        <v>0.66666666666666663</v>
      </c>
      <c r="L417">
        <v>120</v>
      </c>
      <c r="M417">
        <v>60</v>
      </c>
      <c r="N417" t="str">
        <f>"0000000000010000000000000000000000000000000000000000"</f>
        <v>0000000000010000000000000000000000000000000000000000</v>
      </c>
      <c r="O417" t="str">
        <f>"0000000111111100011111000000000000000000000000000000"</f>
        <v>0000000111111100011111000000000000000000000000000000</v>
      </c>
    </row>
    <row r="418" spans="1:15" x14ac:dyDescent="0.25">
      <c r="A418" s="3">
        <v>3</v>
      </c>
      <c r="B418" t="s">
        <v>11083</v>
      </c>
      <c r="C418" t="s">
        <v>20</v>
      </c>
      <c r="D418" t="s">
        <v>11174</v>
      </c>
      <c r="E418" t="s">
        <v>395</v>
      </c>
      <c r="F418" t="s">
        <v>14485</v>
      </c>
      <c r="G418" t="s">
        <v>14515</v>
      </c>
      <c r="H418" t="s">
        <v>29</v>
      </c>
      <c r="I418" t="s">
        <v>29</v>
      </c>
      <c r="J418" s="1">
        <v>0.375</v>
      </c>
      <c r="K418" s="1">
        <v>0.33333333333333331</v>
      </c>
      <c r="L418">
        <v>60</v>
      </c>
      <c r="M418">
        <v>180</v>
      </c>
      <c r="N418" t="str">
        <f>"0000000111110100011111000000000000000000000000000000"</f>
        <v>0000000111110100011111000000000000000000000000000000</v>
      </c>
      <c r="O418" t="str">
        <f>"0000000000000000001000000000000000000000000000000000"</f>
        <v>0000000000000000001000000000000000000000000000000000</v>
      </c>
    </row>
    <row r="419" spans="1:15" x14ac:dyDescent="0.25">
      <c r="A419" s="3">
        <v>3</v>
      </c>
      <c r="B419" t="s">
        <v>10256</v>
      </c>
      <c r="C419" t="s">
        <v>20</v>
      </c>
      <c r="D419" t="s">
        <v>13261</v>
      </c>
      <c r="E419" t="s">
        <v>20</v>
      </c>
      <c r="F419" t="s">
        <v>14488</v>
      </c>
      <c r="G419" t="s">
        <v>14488</v>
      </c>
      <c r="H419" t="s">
        <v>19</v>
      </c>
      <c r="I419" t="s">
        <v>19</v>
      </c>
      <c r="J419" s="1">
        <v>0.54166666666666663</v>
      </c>
      <c r="K419" s="1">
        <v>0.54166666666666663</v>
      </c>
      <c r="L419">
        <v>60</v>
      </c>
      <c r="M419">
        <v>120</v>
      </c>
      <c r="N419" t="str">
        <f>"0000000000000000000000000001111110011111100000000000"</f>
        <v>0000000000000000000000000001111110011111100000000000</v>
      </c>
      <c r="O419" t="str">
        <f>"0000000000000000000000000001111110011111100000000000"</f>
        <v>0000000000000000000000000001111110011111100000000000</v>
      </c>
    </row>
    <row r="420" spans="1:15" x14ac:dyDescent="0.25">
      <c r="A420" s="3">
        <v>3</v>
      </c>
      <c r="B420" t="s">
        <v>10755</v>
      </c>
      <c r="C420" t="s">
        <v>39</v>
      </c>
      <c r="D420" t="s">
        <v>11500</v>
      </c>
      <c r="E420" t="s">
        <v>395</v>
      </c>
      <c r="F420" t="s">
        <v>14555</v>
      </c>
      <c r="G420" t="s">
        <v>14515</v>
      </c>
      <c r="H420" t="s">
        <v>33</v>
      </c>
      <c r="I420" t="s">
        <v>33</v>
      </c>
      <c r="J420" s="1">
        <v>0.58333333333333337</v>
      </c>
      <c r="K420" s="1">
        <v>0.58333333333333337</v>
      </c>
      <c r="L420">
        <v>30</v>
      </c>
      <c r="M420">
        <v>180</v>
      </c>
      <c r="N420" t="str">
        <f>"0000000000000000000000000000001000001001000000000000"</f>
        <v>0000000000000000000000000000001000001001000000000000</v>
      </c>
      <c r="O420" t="str">
        <f>"0000000000000000000000000000100000000001000000000000"</f>
        <v>0000000000000000000000000000100000000001000000000000</v>
      </c>
    </row>
    <row r="421" spans="1:15" x14ac:dyDescent="0.25">
      <c r="A421" s="3">
        <v>2</v>
      </c>
      <c r="B421" t="s">
        <v>12629</v>
      </c>
      <c r="C421" t="s">
        <v>9372</v>
      </c>
      <c r="D421" t="s">
        <v>13784</v>
      </c>
      <c r="E421" t="s">
        <v>20</v>
      </c>
      <c r="F421" t="s">
        <v>14494</v>
      </c>
      <c r="G421" t="s">
        <v>14488</v>
      </c>
      <c r="H421" t="s">
        <v>19</v>
      </c>
      <c r="I421" t="s">
        <v>19</v>
      </c>
      <c r="J421" s="1">
        <v>0.54166666666666663</v>
      </c>
      <c r="K421" s="1">
        <v>0.54166666666666663</v>
      </c>
      <c r="L421">
        <v>60</v>
      </c>
      <c r="M421">
        <v>60</v>
      </c>
      <c r="N421" t="str">
        <f>"0000000011110100011111000000000000000000000000000000"</f>
        <v>0000000011110100011111000000000000000000000000000000</v>
      </c>
      <c r="O421" t="str">
        <f>"0000000111110100011111000000000000000000000000000000"</f>
        <v>0000000111110100011111000000000000000000000000000000</v>
      </c>
    </row>
    <row r="422" spans="1:15" x14ac:dyDescent="0.25">
      <c r="A422" s="3">
        <v>2</v>
      </c>
      <c r="B422" t="s">
        <v>11403</v>
      </c>
      <c r="C422" t="s">
        <v>180</v>
      </c>
      <c r="D422" t="s">
        <v>12886</v>
      </c>
      <c r="E422" t="s">
        <v>20</v>
      </c>
      <c r="F422" t="s">
        <v>14524</v>
      </c>
      <c r="G422" t="s">
        <v>14488</v>
      </c>
      <c r="H422" t="s">
        <v>19</v>
      </c>
      <c r="I422" t="s">
        <v>19</v>
      </c>
      <c r="J422" s="1">
        <v>0.375</v>
      </c>
      <c r="K422" s="1">
        <v>0.54166666666666663</v>
      </c>
      <c r="L422">
        <v>480</v>
      </c>
      <c r="M422">
        <v>90</v>
      </c>
      <c r="N422" t="str">
        <f>"0000100000000000000000000000000000000000000000000000"</f>
        <v>0000100000000000000000000000000000000000000000000000</v>
      </c>
      <c r="O422" t="str">
        <f>"1111100000000000000000000000000000000000000000000000"</f>
        <v>1111100000000000000000000000000000000000000000000000</v>
      </c>
    </row>
    <row r="423" spans="1:15" x14ac:dyDescent="0.25">
      <c r="A423" s="3">
        <v>2</v>
      </c>
      <c r="B423" t="s">
        <v>11403</v>
      </c>
      <c r="C423" t="s">
        <v>180</v>
      </c>
      <c r="D423" t="s">
        <v>12886</v>
      </c>
      <c r="E423" t="s">
        <v>45</v>
      </c>
      <c r="F423" t="s">
        <v>14524</v>
      </c>
      <c r="G423" t="s">
        <v>14489</v>
      </c>
      <c r="H423" t="s">
        <v>19</v>
      </c>
      <c r="I423" t="s">
        <v>19</v>
      </c>
      <c r="J423" s="1">
        <v>0.375</v>
      </c>
      <c r="K423" s="1">
        <v>0.60416666666666663</v>
      </c>
      <c r="L423">
        <v>480</v>
      </c>
      <c r="M423">
        <v>90</v>
      </c>
      <c r="N423" t="str">
        <f>"0000100000000000000000000000000000000000000000000000"</f>
        <v>0000100000000000000000000000000000000000000000000000</v>
      </c>
      <c r="O423" t="str">
        <f>"1111100000000000000000000000000000000000000000000000"</f>
        <v>1111100000000000000000000000000000000000000000000000</v>
      </c>
    </row>
    <row r="424" spans="1:15" x14ac:dyDescent="0.25">
      <c r="A424" s="3">
        <v>2</v>
      </c>
      <c r="B424" t="s">
        <v>11403</v>
      </c>
      <c r="C424" t="s">
        <v>180</v>
      </c>
      <c r="D424" t="s">
        <v>12886</v>
      </c>
      <c r="E424" t="s">
        <v>20</v>
      </c>
      <c r="F424" t="s">
        <v>14556</v>
      </c>
      <c r="G424" t="s">
        <v>14485</v>
      </c>
      <c r="H424" t="s">
        <v>42</v>
      </c>
      <c r="I424" t="s">
        <v>42</v>
      </c>
      <c r="J424" s="1">
        <v>0.375</v>
      </c>
      <c r="K424" s="1">
        <v>0.375</v>
      </c>
      <c r="L424">
        <v>480</v>
      </c>
      <c r="M424">
        <v>90</v>
      </c>
      <c r="N424" t="str">
        <f>"0000100000000000000000000000000000000000000000000000"</f>
        <v>0000100000000000000000000000000000000000000000000000</v>
      </c>
      <c r="O424" t="str">
        <f>"1111100000000000000000000000000000000000000000000000"</f>
        <v>1111100000000000000000000000000000000000000000000000</v>
      </c>
    </row>
    <row r="425" spans="1:15" x14ac:dyDescent="0.25">
      <c r="A425" s="3">
        <v>2</v>
      </c>
      <c r="B425" t="s">
        <v>11403</v>
      </c>
      <c r="C425" t="s">
        <v>180</v>
      </c>
      <c r="D425" t="s">
        <v>12886</v>
      </c>
      <c r="E425" t="s">
        <v>45</v>
      </c>
      <c r="F425" t="s">
        <v>14556</v>
      </c>
      <c r="G425" t="s">
        <v>14552</v>
      </c>
      <c r="H425" t="s">
        <v>42</v>
      </c>
      <c r="I425" t="s">
        <v>42</v>
      </c>
      <c r="J425" s="1">
        <v>0.375</v>
      </c>
      <c r="K425" s="1">
        <v>0.4375</v>
      </c>
      <c r="L425">
        <v>480</v>
      </c>
      <c r="M425">
        <v>90</v>
      </c>
      <c r="N425" t="str">
        <f>"0000100000000000000000000000000000000000000000000000"</f>
        <v>0000100000000000000000000000000000000000000000000000</v>
      </c>
      <c r="O425" t="str">
        <f>"1111100000000000000000000000000000000000000000000000"</f>
        <v>1111100000000000000000000000000000000000000000000000</v>
      </c>
    </row>
    <row r="426" spans="1:15" x14ac:dyDescent="0.25">
      <c r="A426" s="3">
        <v>2</v>
      </c>
      <c r="B426" t="s">
        <v>11403</v>
      </c>
      <c r="C426" t="s">
        <v>180</v>
      </c>
      <c r="D426" t="s">
        <v>12886</v>
      </c>
      <c r="E426" t="s">
        <v>2424</v>
      </c>
      <c r="F426" t="s">
        <v>14490</v>
      </c>
      <c r="G426" t="s">
        <v>14557</v>
      </c>
      <c r="H426" t="s">
        <v>29</v>
      </c>
      <c r="I426" t="s">
        <v>29</v>
      </c>
      <c r="J426" s="1">
        <v>0.375</v>
      </c>
      <c r="K426" s="1">
        <v>0.60416666666666663</v>
      </c>
      <c r="L426">
        <v>480</v>
      </c>
      <c r="M426">
        <v>150</v>
      </c>
      <c r="N426" t="str">
        <f>"0000010000000000000000000000000000000000000000000000"</f>
        <v>0000010000000000000000000000000000000000000000000000</v>
      </c>
      <c r="O426" t="str">
        <f>"0000010000000000000000000000000000000000000000000000"</f>
        <v>0000010000000000000000000000000000000000000000000000</v>
      </c>
    </row>
    <row r="427" spans="1:15" x14ac:dyDescent="0.25">
      <c r="A427" s="3">
        <v>2</v>
      </c>
      <c r="B427" t="s">
        <v>9916</v>
      </c>
      <c r="C427" t="s">
        <v>20</v>
      </c>
      <c r="D427" t="s">
        <v>13512</v>
      </c>
      <c r="E427" t="s">
        <v>20</v>
      </c>
      <c r="F427" t="s">
        <v>14485</v>
      </c>
      <c r="G427" t="s">
        <v>14488</v>
      </c>
      <c r="H427" t="s">
        <v>33</v>
      </c>
      <c r="I427" t="s">
        <v>33</v>
      </c>
      <c r="J427" s="1">
        <v>0.375</v>
      </c>
      <c r="K427" s="1">
        <v>0.375</v>
      </c>
      <c r="L427">
        <v>60</v>
      </c>
      <c r="M427">
        <v>60</v>
      </c>
      <c r="N427" t="str">
        <f>"0000000000000000000000000001111110011111100000000000"</f>
        <v>0000000000000000000000000001111110011111100000000000</v>
      </c>
      <c r="O427" t="str">
        <f>"0000000000000000000000000001111110011111100000000000"</f>
        <v>0000000000000000000000000001111110011111100000000000</v>
      </c>
    </row>
    <row r="428" spans="1:15" x14ac:dyDescent="0.25">
      <c r="A428" s="3">
        <v>2</v>
      </c>
      <c r="B428" t="s">
        <v>9916</v>
      </c>
      <c r="C428" t="s">
        <v>45</v>
      </c>
      <c r="D428" t="s">
        <v>13512</v>
      </c>
      <c r="E428" t="s">
        <v>20</v>
      </c>
      <c r="F428" t="s">
        <v>14489</v>
      </c>
      <c r="G428" t="s">
        <v>14493</v>
      </c>
      <c r="H428" t="s">
        <v>37</v>
      </c>
      <c r="I428" t="s">
        <v>37</v>
      </c>
      <c r="J428" s="1">
        <v>0.5</v>
      </c>
      <c r="K428" s="1">
        <v>0.5</v>
      </c>
      <c r="L428">
        <v>60</v>
      </c>
      <c r="M428">
        <v>60</v>
      </c>
      <c r="N428" t="str">
        <f>"0000000000000000000000000001111110011111100000000000"</f>
        <v>0000000000000000000000000001111110011111100000000000</v>
      </c>
      <c r="O428" t="str">
        <f>"0000000000000000000000000001111110011111100000000000"</f>
        <v>0000000000000000000000000001111110011111100000000000</v>
      </c>
    </row>
    <row r="429" spans="1:15" x14ac:dyDescent="0.25">
      <c r="A429" s="3">
        <v>2</v>
      </c>
      <c r="B429" t="s">
        <v>9343</v>
      </c>
      <c r="C429" t="s">
        <v>20</v>
      </c>
      <c r="D429" t="s">
        <v>11448</v>
      </c>
      <c r="E429" t="s">
        <v>20</v>
      </c>
      <c r="F429" t="s">
        <v>14488</v>
      </c>
      <c r="G429" t="s">
        <v>14488</v>
      </c>
      <c r="H429" t="s">
        <v>29</v>
      </c>
      <c r="I429" t="s">
        <v>29</v>
      </c>
      <c r="J429" s="1">
        <v>0.625</v>
      </c>
      <c r="K429" s="1">
        <v>0.625</v>
      </c>
      <c r="L429">
        <v>60</v>
      </c>
      <c r="M429">
        <v>60</v>
      </c>
      <c r="N429" t="str">
        <f>"0000000000000000000000000001111110011111100000000000"</f>
        <v>0000000000000000000000000001111110011111100000000000</v>
      </c>
      <c r="O429" t="str">
        <f>"0000000000000000000000000001111110011111100000000000"</f>
        <v>0000000000000000000000000001111110011111100000000000</v>
      </c>
    </row>
    <row r="430" spans="1:15" x14ac:dyDescent="0.25">
      <c r="A430" s="3">
        <v>2</v>
      </c>
      <c r="B430" t="s">
        <v>13588</v>
      </c>
      <c r="C430" t="s">
        <v>20</v>
      </c>
      <c r="D430" t="s">
        <v>13662</v>
      </c>
      <c r="E430" t="s">
        <v>20</v>
      </c>
      <c r="F430" t="s">
        <v>14488</v>
      </c>
      <c r="G430" t="s">
        <v>14488</v>
      </c>
      <c r="H430" t="s">
        <v>29</v>
      </c>
      <c r="I430" t="s">
        <v>29</v>
      </c>
      <c r="J430" s="1">
        <v>0.375</v>
      </c>
      <c r="K430" s="1">
        <v>0.375</v>
      </c>
      <c r="L430">
        <v>120</v>
      </c>
      <c r="M430">
        <v>60</v>
      </c>
      <c r="N430" t="str">
        <f>"0000000000000000000000000001111110011111100000000000"</f>
        <v>0000000000000000000000000001111110011111100000000000</v>
      </c>
      <c r="O430" t="str">
        <f>"0000000000000000000000000001111110011111100000000000"</f>
        <v>0000000000000000000000000001111110011111100000000000</v>
      </c>
    </row>
    <row r="431" spans="1:15" x14ac:dyDescent="0.25">
      <c r="A431" s="3">
        <v>2</v>
      </c>
      <c r="B431" t="s">
        <v>10774</v>
      </c>
      <c r="C431" t="s">
        <v>45</v>
      </c>
      <c r="D431" t="s">
        <v>11083</v>
      </c>
      <c r="E431" t="s">
        <v>45</v>
      </c>
      <c r="F431" t="s">
        <v>14533</v>
      </c>
      <c r="G431" t="s">
        <v>14558</v>
      </c>
      <c r="H431" t="s">
        <v>29</v>
      </c>
      <c r="I431" t="s">
        <v>29</v>
      </c>
      <c r="J431" s="1">
        <v>0.54166666666666663</v>
      </c>
      <c r="K431" s="1">
        <v>0.54166666666666663</v>
      </c>
      <c r="L431">
        <v>60</v>
      </c>
      <c r="M431">
        <v>60</v>
      </c>
      <c r="N431" t="str">
        <f>"0000000111110100011111000000000000000000000000000000"</f>
        <v>0000000111110100011111000000000000000000000000000000</v>
      </c>
      <c r="O431" t="str">
        <f>"0000000000000000000001000000000000000000000000000000"</f>
        <v>0000000000000000000001000000000000000000000000000000</v>
      </c>
    </row>
    <row r="432" spans="1:15" x14ac:dyDescent="0.25">
      <c r="A432" s="3">
        <v>2</v>
      </c>
      <c r="B432" t="s">
        <v>9481</v>
      </c>
      <c r="C432" t="s">
        <v>20</v>
      </c>
      <c r="D432" t="s">
        <v>12930</v>
      </c>
      <c r="E432" t="s">
        <v>20</v>
      </c>
      <c r="F432" t="s">
        <v>14488</v>
      </c>
      <c r="G432" t="s">
        <v>14488</v>
      </c>
      <c r="H432" t="s">
        <v>19</v>
      </c>
      <c r="I432" t="s">
        <v>19</v>
      </c>
      <c r="J432" s="1">
        <v>0.5</v>
      </c>
      <c r="K432" s="1">
        <v>0.5</v>
      </c>
      <c r="L432">
        <v>60</v>
      </c>
      <c r="M432">
        <v>60</v>
      </c>
      <c r="N432" t="str">
        <f>"0000000111110100011111000000000000000000000000000000"</f>
        <v>0000000111110100011111000000000000000000000000000000</v>
      </c>
      <c r="O432" t="str">
        <f>"0000000111110100011111000000000000000000000000000000"</f>
        <v>0000000111110100011111000000000000000000000000000000</v>
      </c>
    </row>
    <row r="433" spans="1:15" x14ac:dyDescent="0.25">
      <c r="A433" s="3">
        <v>2</v>
      </c>
      <c r="B433" t="s">
        <v>9183</v>
      </c>
      <c r="C433" t="s">
        <v>20</v>
      </c>
      <c r="D433" t="s">
        <v>13261</v>
      </c>
      <c r="E433" t="s">
        <v>20</v>
      </c>
      <c r="F433" t="s">
        <v>14488</v>
      </c>
      <c r="G433" t="s">
        <v>14488</v>
      </c>
      <c r="H433" t="s">
        <v>19</v>
      </c>
      <c r="I433" t="s">
        <v>19</v>
      </c>
      <c r="J433" s="1">
        <v>0.58333333333333337</v>
      </c>
      <c r="K433" s="1">
        <v>0.54166666666666663</v>
      </c>
      <c r="L433">
        <v>60</v>
      </c>
      <c r="M433">
        <v>120</v>
      </c>
      <c r="N433" t="str">
        <f>"0000000000000000000000000001111110011111100000000000"</f>
        <v>0000000000000000000000000001111110011111100000000000</v>
      </c>
      <c r="O433" t="str">
        <f>"0000000000000000000000000001111110011111100000000000"</f>
        <v>0000000000000000000000000001111110011111100000000000</v>
      </c>
    </row>
    <row r="434" spans="1:15" x14ac:dyDescent="0.25">
      <c r="A434" s="3">
        <v>2</v>
      </c>
      <c r="B434" t="s">
        <v>10789</v>
      </c>
      <c r="C434" t="s">
        <v>20</v>
      </c>
      <c r="D434" t="s">
        <v>11607</v>
      </c>
      <c r="E434" t="s">
        <v>20</v>
      </c>
      <c r="F434" t="s">
        <v>14493</v>
      </c>
      <c r="G434" t="s">
        <v>14543</v>
      </c>
      <c r="H434" t="s">
        <v>33</v>
      </c>
      <c r="I434" t="s">
        <v>33</v>
      </c>
      <c r="J434" s="1">
        <v>0.33333333333333331</v>
      </c>
      <c r="K434" s="1">
        <v>0.33333333333333331</v>
      </c>
      <c r="L434">
        <v>60</v>
      </c>
      <c r="M434">
        <v>60</v>
      </c>
      <c r="N434" t="str">
        <f>"0000000000000000000000000001111110011111100000000000"</f>
        <v>0000000000000000000000000001111110011111100000000000</v>
      </c>
      <c r="O434" t="str">
        <f>"0000000000000000000000000000000010000000100000000000"</f>
        <v>0000000000000000000000000000000010000000100000000000</v>
      </c>
    </row>
    <row r="435" spans="1:15" x14ac:dyDescent="0.25">
      <c r="A435" s="3">
        <v>2</v>
      </c>
      <c r="B435" t="s">
        <v>10216</v>
      </c>
      <c r="C435" t="s">
        <v>20</v>
      </c>
      <c r="D435" t="s">
        <v>12836</v>
      </c>
      <c r="E435" t="s">
        <v>20</v>
      </c>
      <c r="F435" t="s">
        <v>14485</v>
      </c>
      <c r="G435" t="s">
        <v>14488</v>
      </c>
      <c r="H435" t="s">
        <v>19</v>
      </c>
      <c r="I435" t="s">
        <v>19</v>
      </c>
      <c r="J435" s="1">
        <v>0.375</v>
      </c>
      <c r="K435" s="1">
        <v>0.375</v>
      </c>
      <c r="L435">
        <v>120</v>
      </c>
      <c r="M435">
        <v>120</v>
      </c>
      <c r="N435" t="str">
        <f>"0000000000100000000000000000000000000000000000000000"</f>
        <v>0000000000100000000000000000000000000000000000000000</v>
      </c>
      <c r="O435" t="str">
        <f>"0000000111110100011111000000000000000000000000000000"</f>
        <v>0000000111110100011111000000000000000000000000000000</v>
      </c>
    </row>
    <row r="436" spans="1:15" x14ac:dyDescent="0.25">
      <c r="A436" s="3">
        <v>2</v>
      </c>
      <c r="B436" t="s">
        <v>9189</v>
      </c>
      <c r="C436" t="s">
        <v>20</v>
      </c>
      <c r="D436" t="s">
        <v>13229</v>
      </c>
      <c r="E436" t="s">
        <v>20</v>
      </c>
      <c r="F436" t="s">
        <v>14485</v>
      </c>
      <c r="G436" t="s">
        <v>14488</v>
      </c>
      <c r="H436" t="s">
        <v>37</v>
      </c>
      <c r="I436" t="s">
        <v>37</v>
      </c>
      <c r="J436" s="1">
        <v>0.375</v>
      </c>
      <c r="K436" s="1">
        <v>0.375</v>
      </c>
      <c r="L436">
        <v>60</v>
      </c>
      <c r="M436">
        <v>120</v>
      </c>
      <c r="N436" t="str">
        <f>"0000000111101100011111000000000000000000000000000000"</f>
        <v>0000000111101100011111000000000000000000000000000000</v>
      </c>
      <c r="O436" t="str">
        <f>"0000000111101100011111000000000000000000000000000000"</f>
        <v>0000000111101100011111000000000000000000000000000000</v>
      </c>
    </row>
    <row r="437" spans="1:15" x14ac:dyDescent="0.25">
      <c r="A437" s="3">
        <v>2</v>
      </c>
      <c r="B437" t="s">
        <v>11551</v>
      </c>
      <c r="C437" t="s">
        <v>395</v>
      </c>
      <c r="D437" t="s">
        <v>11611</v>
      </c>
      <c r="E437" t="s">
        <v>20</v>
      </c>
      <c r="F437" t="s">
        <v>14559</v>
      </c>
      <c r="G437" t="s">
        <v>14488</v>
      </c>
      <c r="H437" t="s">
        <v>29</v>
      </c>
      <c r="I437" t="s">
        <v>29</v>
      </c>
      <c r="J437" s="1">
        <v>0.58333333333333337</v>
      </c>
      <c r="K437" s="1">
        <v>0.54166666666666663</v>
      </c>
      <c r="L437">
        <v>180</v>
      </c>
      <c r="M437">
        <v>120</v>
      </c>
      <c r="N437" t="str">
        <f>"0000000000000100000000000000000000000000000000000000"</f>
        <v>0000000000000100000000000000000000000000000000000000</v>
      </c>
      <c r="O437" t="str">
        <f>"0000000111110100011111000000000000000000000000000000"</f>
        <v>0000000111110100011111000000000000000000000000000000</v>
      </c>
    </row>
    <row r="438" spans="1:15" x14ac:dyDescent="0.25">
      <c r="A438" s="3">
        <v>2</v>
      </c>
      <c r="B438" t="s">
        <v>11551</v>
      </c>
      <c r="C438" t="s">
        <v>395</v>
      </c>
      <c r="D438" t="s">
        <v>11623</v>
      </c>
      <c r="E438" t="s">
        <v>20</v>
      </c>
      <c r="F438" t="s">
        <v>14559</v>
      </c>
      <c r="G438" t="s">
        <v>14493</v>
      </c>
      <c r="H438" t="s">
        <v>29</v>
      </c>
      <c r="I438" t="s">
        <v>29</v>
      </c>
      <c r="J438" s="1">
        <v>0.58333333333333337</v>
      </c>
      <c r="K438" s="1">
        <v>0.625</v>
      </c>
      <c r="L438">
        <v>180</v>
      </c>
      <c r="M438">
        <v>60</v>
      </c>
      <c r="N438" t="str">
        <f>"0000000000000100000000000000000000000000000000000000"</f>
        <v>0000000000000100000000000000000000000000000000000000</v>
      </c>
      <c r="O438" t="str">
        <f>"0000000111110100011111000000000000000000000000000000"</f>
        <v>0000000111110100011111000000000000000000000000000000</v>
      </c>
    </row>
    <row r="439" spans="1:15" x14ac:dyDescent="0.25">
      <c r="A439" s="3">
        <v>2</v>
      </c>
      <c r="B439" t="s">
        <v>12707</v>
      </c>
      <c r="C439" t="s">
        <v>20</v>
      </c>
      <c r="D439" t="s">
        <v>12769</v>
      </c>
      <c r="E439" t="s">
        <v>20</v>
      </c>
      <c r="F439" t="s">
        <v>14506</v>
      </c>
      <c r="G439" t="s">
        <v>14485</v>
      </c>
      <c r="H439" t="s">
        <v>37</v>
      </c>
      <c r="I439" t="s">
        <v>37</v>
      </c>
      <c r="J439" s="1">
        <v>0.375</v>
      </c>
      <c r="K439" s="1">
        <v>0.375</v>
      </c>
      <c r="L439">
        <v>60</v>
      </c>
      <c r="M439">
        <v>60</v>
      </c>
      <c r="N439" t="str">
        <f>"0000000111101100011111000000000000000000000000000000"</f>
        <v>0000000111101100011111000000000000000000000000000000</v>
      </c>
      <c r="O439" t="str">
        <f>"0000000111101100011111000000000000000000000000000000"</f>
        <v>0000000111101100011111000000000000000000000000000000</v>
      </c>
    </row>
    <row r="440" spans="1:15" x14ac:dyDescent="0.25">
      <c r="A440" s="3">
        <v>2</v>
      </c>
      <c r="B440" t="s">
        <v>9266</v>
      </c>
      <c r="C440" t="s">
        <v>20</v>
      </c>
      <c r="D440" t="s">
        <v>12293</v>
      </c>
      <c r="E440" t="s">
        <v>20</v>
      </c>
      <c r="F440" t="s">
        <v>14493</v>
      </c>
      <c r="G440" t="s">
        <v>14485</v>
      </c>
      <c r="H440" t="s">
        <v>37</v>
      </c>
      <c r="I440" t="s">
        <v>37</v>
      </c>
      <c r="J440" s="1">
        <v>0.375</v>
      </c>
      <c r="K440" s="1">
        <v>0.375</v>
      </c>
      <c r="L440">
        <v>60</v>
      </c>
      <c r="M440">
        <v>60</v>
      </c>
      <c r="N440" t="str">
        <f>"0000000111101100011111000000000000000000000000000000"</f>
        <v>0000000111101100011111000000000000000000000000000000</v>
      </c>
      <c r="O440" t="str">
        <f>"0000000111101100011111000000000000000000000000000000"</f>
        <v>0000000111101100011111000000000000000000000000000000</v>
      </c>
    </row>
    <row r="441" spans="1:15" x14ac:dyDescent="0.25">
      <c r="A441" s="3">
        <v>2</v>
      </c>
      <c r="B441" t="s">
        <v>10319</v>
      </c>
      <c r="C441" t="s">
        <v>9372</v>
      </c>
      <c r="D441" t="s">
        <v>10811</v>
      </c>
      <c r="E441" t="s">
        <v>45</v>
      </c>
      <c r="F441" t="s">
        <v>14494</v>
      </c>
      <c r="G441" t="s">
        <v>14489</v>
      </c>
      <c r="H441" t="s">
        <v>42</v>
      </c>
      <c r="I441" t="s">
        <v>42</v>
      </c>
      <c r="J441" s="1">
        <v>0.54166666666666663</v>
      </c>
      <c r="K441" s="1">
        <v>0.58333333333333337</v>
      </c>
      <c r="L441">
        <v>120</v>
      </c>
      <c r="M441">
        <v>60</v>
      </c>
      <c r="N441" t="str">
        <f>"0000000000000000000000000001111110011111100000000000"</f>
        <v>0000000000000000000000000001111110011111100000000000</v>
      </c>
      <c r="O441" t="str">
        <f>"0000000000000000000000000000111110011111100000000000"</f>
        <v>0000000000000000000000000000111110011111100000000000</v>
      </c>
    </row>
    <row r="442" spans="1:15" x14ac:dyDescent="0.25">
      <c r="A442" s="3">
        <v>2</v>
      </c>
      <c r="B442" t="s">
        <v>10290</v>
      </c>
      <c r="C442" t="s">
        <v>20</v>
      </c>
      <c r="D442" t="s">
        <v>13538</v>
      </c>
      <c r="E442" t="s">
        <v>20</v>
      </c>
      <c r="F442" t="s">
        <v>14488</v>
      </c>
      <c r="G442" t="s">
        <v>14488</v>
      </c>
      <c r="H442" t="s">
        <v>19</v>
      </c>
      <c r="I442" t="s">
        <v>19</v>
      </c>
      <c r="J442" s="1">
        <v>0.45833333333333331</v>
      </c>
      <c r="K442" s="1">
        <v>0.45833333333333331</v>
      </c>
      <c r="L442">
        <v>60</v>
      </c>
      <c r="M442">
        <v>60</v>
      </c>
      <c r="N442" t="str">
        <f>"0000000000000000000000000001111110011111100000000000"</f>
        <v>0000000000000000000000000001111110011111100000000000</v>
      </c>
      <c r="O442" t="str">
        <f>"0000000000000000000000000001111110011111100000000000"</f>
        <v>0000000000000000000000000001111110011111100000000000</v>
      </c>
    </row>
    <row r="443" spans="1:15" x14ac:dyDescent="0.25">
      <c r="A443" s="3">
        <v>2</v>
      </c>
      <c r="B443" t="s">
        <v>9369</v>
      </c>
      <c r="C443" t="s">
        <v>39</v>
      </c>
      <c r="D443" t="s">
        <v>12062</v>
      </c>
      <c r="E443" t="s">
        <v>45</v>
      </c>
      <c r="F443" t="s">
        <v>14507</v>
      </c>
      <c r="G443" t="s">
        <v>14489</v>
      </c>
      <c r="H443" t="s">
        <v>42</v>
      </c>
      <c r="I443" t="s">
        <v>42</v>
      </c>
      <c r="J443" s="1">
        <v>0.75</v>
      </c>
      <c r="K443" s="1">
        <v>0.70833333333333337</v>
      </c>
      <c r="L443">
        <v>60</v>
      </c>
      <c r="M443">
        <v>180</v>
      </c>
      <c r="N443" t="str">
        <f>"0000000000000100000000000000000000000000000000000000"</f>
        <v>0000000000000100000000000000000000000000000000000000</v>
      </c>
      <c r="O443" t="str">
        <f>"0000000111111100011111000000000000000000000000000000"</f>
        <v>0000000111111100011111000000000000000000000000000000</v>
      </c>
    </row>
    <row r="444" spans="1:15" x14ac:dyDescent="0.25">
      <c r="A444" s="3">
        <v>2</v>
      </c>
      <c r="B444" t="s">
        <v>11663</v>
      </c>
      <c r="C444" t="s">
        <v>9205</v>
      </c>
      <c r="D444" t="s">
        <v>13144</v>
      </c>
      <c r="E444" t="s">
        <v>45</v>
      </c>
      <c r="F444" t="s">
        <v>14486</v>
      </c>
      <c r="G444" t="s">
        <v>14489</v>
      </c>
      <c r="H444" t="s">
        <v>42</v>
      </c>
      <c r="I444" t="s">
        <v>42</v>
      </c>
      <c r="J444" s="1">
        <v>0.54166666666666663</v>
      </c>
      <c r="K444" s="1">
        <v>0.58333333333333337</v>
      </c>
      <c r="L444">
        <v>180</v>
      </c>
      <c r="M444">
        <v>60</v>
      </c>
      <c r="N444" t="str">
        <f>"0000000111111100011111000000000000000000000000000000"</f>
        <v>0000000111111100011111000000000000000000000000000000</v>
      </c>
      <c r="O444" t="str">
        <f>"0000000011111100011111000000000000000000000000000000"</f>
        <v>0000000011111100011111000000000000000000000000000000</v>
      </c>
    </row>
    <row r="445" spans="1:15" x14ac:dyDescent="0.25">
      <c r="A445" s="3">
        <v>2</v>
      </c>
      <c r="B445" t="s">
        <v>10024</v>
      </c>
      <c r="C445" t="s">
        <v>20</v>
      </c>
      <c r="D445" t="s">
        <v>12840</v>
      </c>
      <c r="E445" t="s">
        <v>20</v>
      </c>
      <c r="F445" t="s">
        <v>14485</v>
      </c>
      <c r="G445" t="s">
        <v>14488</v>
      </c>
      <c r="H445" t="s">
        <v>29</v>
      </c>
      <c r="I445" t="s">
        <v>29</v>
      </c>
      <c r="J445" s="1">
        <v>0.45833333333333331</v>
      </c>
      <c r="K445" s="1">
        <v>0.45833333333333331</v>
      </c>
      <c r="L445">
        <v>60</v>
      </c>
      <c r="M445">
        <v>60</v>
      </c>
      <c r="N445" t="str">
        <f>"0000000111110100011111000001111110011111100000000000"</f>
        <v>0000000111110100011111000001111110011111100000000000</v>
      </c>
      <c r="O445" t="str">
        <f>"0000000111110100011111000000000000000000000000000000"</f>
        <v>0000000111110100011111000000000000000000000000000000</v>
      </c>
    </row>
    <row r="446" spans="1:15" x14ac:dyDescent="0.25">
      <c r="A446" s="3">
        <v>2</v>
      </c>
      <c r="B446" t="s">
        <v>13159</v>
      </c>
      <c r="C446" t="s">
        <v>20</v>
      </c>
      <c r="D446" t="s">
        <v>13493</v>
      </c>
      <c r="E446" t="s">
        <v>20</v>
      </c>
      <c r="F446" t="s">
        <v>14512</v>
      </c>
      <c r="G446" t="s">
        <v>14487</v>
      </c>
      <c r="H446" t="s">
        <v>33</v>
      </c>
      <c r="I446" t="s">
        <v>33</v>
      </c>
      <c r="J446" s="1">
        <v>0.70833333333333337</v>
      </c>
      <c r="K446" s="1">
        <v>0.70833333333333337</v>
      </c>
      <c r="L446">
        <v>60</v>
      </c>
      <c r="M446">
        <v>60</v>
      </c>
      <c r="N446" t="str">
        <f>"0000000111111100011111000000000000000000000000000000"</f>
        <v>0000000111111100011111000000000000000000000000000000</v>
      </c>
      <c r="O446" t="str">
        <f>"0000000010000000000000000000000000000000000000000000"</f>
        <v>0000000010000000000000000000000000000000000000000000</v>
      </c>
    </row>
    <row r="447" spans="1:15" x14ac:dyDescent="0.25">
      <c r="A447" s="3">
        <v>2</v>
      </c>
      <c r="B447" t="s">
        <v>13655</v>
      </c>
      <c r="C447" t="s">
        <v>20</v>
      </c>
      <c r="D447" t="s">
        <v>13681</v>
      </c>
      <c r="E447" t="s">
        <v>20</v>
      </c>
      <c r="F447" t="s">
        <v>14485</v>
      </c>
      <c r="G447" t="s">
        <v>14493</v>
      </c>
      <c r="H447" t="s">
        <v>42</v>
      </c>
      <c r="I447" t="s">
        <v>42</v>
      </c>
      <c r="J447" s="1">
        <v>0.58333333333333337</v>
      </c>
      <c r="K447" s="1">
        <v>0.58333333333333337</v>
      </c>
      <c r="L447">
        <v>60</v>
      </c>
      <c r="M447">
        <v>60</v>
      </c>
      <c r="N447" t="str">
        <f>"0000000111110100011111000000000000000000000000000000"</f>
        <v>0000000111110100011111000000000000000000000000000000</v>
      </c>
      <c r="O447" t="str">
        <f>"0000000111111100011111000000000000000000000000000000"</f>
        <v>0000000111111100011111000000000000000000000000000000</v>
      </c>
    </row>
    <row r="448" spans="1:15" x14ac:dyDescent="0.25">
      <c r="A448" s="3">
        <v>2</v>
      </c>
      <c r="B448" t="s">
        <v>13655</v>
      </c>
      <c r="C448" t="s">
        <v>39</v>
      </c>
      <c r="D448" t="s">
        <v>13681</v>
      </c>
      <c r="E448" t="s">
        <v>20</v>
      </c>
      <c r="F448" t="s">
        <v>14507</v>
      </c>
      <c r="G448" t="s">
        <v>14493</v>
      </c>
      <c r="H448" t="s">
        <v>42</v>
      </c>
      <c r="I448" t="s">
        <v>42</v>
      </c>
      <c r="J448" s="1">
        <v>0.58333333333333337</v>
      </c>
      <c r="K448" s="1">
        <v>0.58333333333333337</v>
      </c>
      <c r="L448">
        <v>60</v>
      </c>
      <c r="M448">
        <v>60</v>
      </c>
      <c r="N448" t="str">
        <f>"0000000000001000000000000000000000000000000000000000"</f>
        <v>0000000000001000000000000000000000000000000000000000</v>
      </c>
      <c r="O448" t="str">
        <f>"0000000111111100011111000000000000000000000000000000"</f>
        <v>0000000111111100011111000000000000000000000000000000</v>
      </c>
    </row>
    <row r="449" spans="1:15" x14ac:dyDescent="0.25">
      <c r="A449" s="3">
        <v>2</v>
      </c>
      <c r="B449" t="s">
        <v>10564</v>
      </c>
      <c r="C449" t="s">
        <v>20</v>
      </c>
      <c r="D449" t="s">
        <v>13180</v>
      </c>
      <c r="E449" t="s">
        <v>9205</v>
      </c>
      <c r="F449" t="s">
        <v>14488</v>
      </c>
      <c r="G449" t="s">
        <v>14486</v>
      </c>
      <c r="H449" t="s">
        <v>29</v>
      </c>
      <c r="I449" t="s">
        <v>29</v>
      </c>
      <c r="J449" s="1">
        <v>0.41666666666666669</v>
      </c>
      <c r="K449" s="1">
        <v>0.375</v>
      </c>
      <c r="L449">
        <v>120</v>
      </c>
      <c r="M449">
        <v>120</v>
      </c>
      <c r="N449" t="str">
        <f>"0000000111110100011111000000000000000000000000000000"</f>
        <v>0000000111110100011111000000000000000000000000000000</v>
      </c>
      <c r="O449" t="str">
        <f>"0000000001100000010000000000000000000000000000000000"</f>
        <v>0000000001100000010000000000000000000000000000000000</v>
      </c>
    </row>
    <row r="450" spans="1:15" x14ac:dyDescent="0.25">
      <c r="A450" s="3">
        <v>2</v>
      </c>
      <c r="B450" t="s">
        <v>9537</v>
      </c>
      <c r="C450" t="s">
        <v>395</v>
      </c>
      <c r="D450" t="s">
        <v>14023</v>
      </c>
      <c r="E450" t="s">
        <v>20</v>
      </c>
      <c r="F450" t="s">
        <v>14497</v>
      </c>
      <c r="G450" t="s">
        <v>14512</v>
      </c>
      <c r="H450" t="s">
        <v>42</v>
      </c>
      <c r="I450" t="s">
        <v>42</v>
      </c>
      <c r="J450" s="1">
        <v>0.5</v>
      </c>
      <c r="K450" s="1">
        <v>0.58333333333333337</v>
      </c>
      <c r="L450">
        <v>180</v>
      </c>
      <c r="M450">
        <v>60</v>
      </c>
      <c r="N450" t="str">
        <f>"0000000000000000000000000000000000011111100000000000"</f>
        <v>0000000000000000000000000000000000011111100000000000</v>
      </c>
      <c r="O450" t="str">
        <f>"0000000000000000000000000000111110011111100000000000"</f>
        <v>0000000000000000000000000000111110011111100000000000</v>
      </c>
    </row>
    <row r="451" spans="1:15" x14ac:dyDescent="0.25">
      <c r="A451" s="3">
        <v>2</v>
      </c>
      <c r="B451" t="s">
        <v>9537</v>
      </c>
      <c r="C451" t="s">
        <v>20</v>
      </c>
      <c r="D451" t="s">
        <v>11984</v>
      </c>
      <c r="E451" t="s">
        <v>20</v>
      </c>
      <c r="F451" t="s">
        <v>14485</v>
      </c>
      <c r="G451" t="s">
        <v>14493</v>
      </c>
      <c r="H451" t="s">
        <v>33</v>
      </c>
      <c r="I451" t="s">
        <v>33</v>
      </c>
      <c r="J451" s="1">
        <v>0.5</v>
      </c>
      <c r="K451" s="1">
        <v>0.5</v>
      </c>
      <c r="L451">
        <v>60</v>
      </c>
      <c r="M451">
        <v>60</v>
      </c>
      <c r="N451" t="str">
        <f>"0000000000000000000000000000000000011111100000000000"</f>
        <v>0000000000000000000000000000000000011111100000000000</v>
      </c>
      <c r="O451" t="str">
        <f>"0000000000000000000000000001111110011111100000000000"</f>
        <v>0000000000000000000000000001111110011111100000000000</v>
      </c>
    </row>
    <row r="452" spans="1:15" x14ac:dyDescent="0.25">
      <c r="A452" s="3">
        <v>2</v>
      </c>
      <c r="B452" t="s">
        <v>12752</v>
      </c>
      <c r="C452" t="s">
        <v>20</v>
      </c>
      <c r="D452" t="s">
        <v>13674</v>
      </c>
      <c r="E452" t="s">
        <v>395</v>
      </c>
      <c r="F452" t="s">
        <v>14485</v>
      </c>
      <c r="G452" t="s">
        <v>14497</v>
      </c>
      <c r="H452" t="s">
        <v>37</v>
      </c>
      <c r="I452" t="s">
        <v>37</v>
      </c>
      <c r="J452" s="1">
        <v>0.41666666666666669</v>
      </c>
      <c r="K452" s="1">
        <v>0.41666666666666669</v>
      </c>
      <c r="L452">
        <v>60</v>
      </c>
      <c r="M452">
        <v>60</v>
      </c>
      <c r="N452" t="str">
        <f>"0000000000000000000000000001111110011111100000000000"</f>
        <v>0000000000000000000000000001111110011111100000000000</v>
      </c>
      <c r="O452" t="str">
        <f>"0000000011101100011110000001111110011110100000000000"</f>
        <v>0000000011101100011110000001111110011110100000000000</v>
      </c>
    </row>
    <row r="453" spans="1:15" x14ac:dyDescent="0.25">
      <c r="A453" s="3">
        <v>2</v>
      </c>
      <c r="B453" t="s">
        <v>12752</v>
      </c>
      <c r="C453" t="s">
        <v>20</v>
      </c>
      <c r="D453" t="s">
        <v>13674</v>
      </c>
      <c r="E453" t="s">
        <v>39</v>
      </c>
      <c r="F453" t="s">
        <v>14485</v>
      </c>
      <c r="G453" t="s">
        <v>14511</v>
      </c>
      <c r="H453" t="s">
        <v>37</v>
      </c>
      <c r="I453" t="s">
        <v>37</v>
      </c>
      <c r="J453" s="1">
        <v>0.41666666666666669</v>
      </c>
      <c r="K453" s="1">
        <v>0.41666666666666669</v>
      </c>
      <c r="L453">
        <v>60</v>
      </c>
      <c r="M453">
        <v>60</v>
      </c>
      <c r="N453" t="str">
        <f>"0000000000000000000000000001111110011111100000000000"</f>
        <v>0000000000000000000000000001111110011111100000000000</v>
      </c>
      <c r="O453" t="str">
        <f>"0000000000000000000000000000000000000001000000000000"</f>
        <v>0000000000000000000000000000000000000001000000000000</v>
      </c>
    </row>
    <row r="454" spans="1:15" x14ac:dyDescent="0.25">
      <c r="A454" s="3">
        <v>2</v>
      </c>
      <c r="B454" t="s">
        <v>12753</v>
      </c>
      <c r="C454" t="s">
        <v>20</v>
      </c>
      <c r="D454" t="s">
        <v>13674</v>
      </c>
      <c r="E454" t="s">
        <v>20</v>
      </c>
      <c r="F454" t="s">
        <v>14488</v>
      </c>
      <c r="G454" t="s">
        <v>14488</v>
      </c>
      <c r="H454" t="s">
        <v>42</v>
      </c>
      <c r="I454" t="s">
        <v>42</v>
      </c>
      <c r="J454" s="1">
        <v>0.375</v>
      </c>
      <c r="K454" s="1">
        <v>0.375</v>
      </c>
      <c r="L454">
        <v>120</v>
      </c>
      <c r="M454">
        <v>120</v>
      </c>
      <c r="N454" t="str">
        <f>"0000000111111100011111000000000000000000000000000000"</f>
        <v>0000000111111100011111000000000000000000000000000000</v>
      </c>
      <c r="O454" t="str">
        <f>"0000000111111100011111000001111110011111100000000000"</f>
        <v>0000000111111100011111000001111110011111100000000000</v>
      </c>
    </row>
    <row r="455" spans="1:15" x14ac:dyDescent="0.25">
      <c r="A455" s="3">
        <v>2</v>
      </c>
      <c r="B455" t="s">
        <v>12586</v>
      </c>
      <c r="C455" t="s">
        <v>20</v>
      </c>
      <c r="D455" t="s">
        <v>13293</v>
      </c>
      <c r="E455" t="s">
        <v>20</v>
      </c>
      <c r="F455" t="s">
        <v>14485</v>
      </c>
      <c r="G455" t="s">
        <v>14488</v>
      </c>
      <c r="H455" t="s">
        <v>29</v>
      </c>
      <c r="I455" t="s">
        <v>29</v>
      </c>
      <c r="J455" s="1">
        <v>0.41666666666666669</v>
      </c>
      <c r="K455" s="1">
        <v>0.375</v>
      </c>
      <c r="L455">
        <v>60</v>
      </c>
      <c r="M455">
        <v>120</v>
      </c>
      <c r="N455" t="str">
        <f>"0000000111110100011111000000000000000000000000000000"</f>
        <v>0000000111110100011111000000000000000000000000000000</v>
      </c>
      <c r="O455" t="str">
        <f>"0000000111110100011111000000000000000000000000000000"</f>
        <v>0000000111110100011111000000000000000000000000000000</v>
      </c>
    </row>
    <row r="456" spans="1:15" x14ac:dyDescent="0.25">
      <c r="A456" s="3">
        <v>2</v>
      </c>
      <c r="B456" t="s">
        <v>13159</v>
      </c>
      <c r="C456" t="s">
        <v>45</v>
      </c>
      <c r="D456" t="s">
        <v>13258</v>
      </c>
      <c r="E456" t="s">
        <v>20</v>
      </c>
      <c r="F456" t="s">
        <v>14560</v>
      </c>
      <c r="G456" t="s">
        <v>14488</v>
      </c>
      <c r="H456" t="s">
        <v>37</v>
      </c>
      <c r="I456" t="s">
        <v>37</v>
      </c>
      <c r="J456" s="1">
        <v>0.5</v>
      </c>
      <c r="K456" s="1">
        <v>0.45833333333333331</v>
      </c>
      <c r="L456">
        <v>60</v>
      </c>
      <c r="M456">
        <v>120</v>
      </c>
      <c r="N456" t="str">
        <f>"0000000011100100010010000000000000000000000000000000"</f>
        <v>0000000011100100010010000000000000000000000000000000</v>
      </c>
      <c r="O456" t="str">
        <f>"0000000111101100011111000000000000000000000000000000"</f>
        <v>0000000111101100011111000000000000000000000000000000</v>
      </c>
    </row>
    <row r="457" spans="1:15" x14ac:dyDescent="0.25">
      <c r="A457" s="3">
        <v>2</v>
      </c>
      <c r="B457" t="s">
        <v>10509</v>
      </c>
      <c r="C457" t="s">
        <v>45</v>
      </c>
      <c r="D457" t="s">
        <v>13180</v>
      </c>
      <c r="E457" t="s">
        <v>9205</v>
      </c>
      <c r="F457" t="s">
        <v>14561</v>
      </c>
      <c r="G457" t="s">
        <v>14500</v>
      </c>
      <c r="H457" t="s">
        <v>37</v>
      </c>
      <c r="I457" t="s">
        <v>37</v>
      </c>
      <c r="J457" s="1">
        <v>0.41666666666666669</v>
      </c>
      <c r="K457" s="1">
        <v>0.375</v>
      </c>
      <c r="L457">
        <v>60</v>
      </c>
      <c r="M457">
        <v>120</v>
      </c>
      <c r="N457" t="str">
        <f>"0000000001101100011111000000000000000000000000000000"</f>
        <v>0000000001101100011111000000000000000000000000000000</v>
      </c>
      <c r="O457" t="str">
        <f>"0000000000001100000000000000000000000000000000000000"</f>
        <v>0000000000001100000000000000000000000000000000000000</v>
      </c>
    </row>
    <row r="458" spans="1:15" x14ac:dyDescent="0.25">
      <c r="A458" s="3">
        <v>2</v>
      </c>
      <c r="B458" t="s">
        <v>10319</v>
      </c>
      <c r="C458" t="s">
        <v>20</v>
      </c>
      <c r="D458" t="s">
        <v>12964</v>
      </c>
      <c r="E458" t="s">
        <v>20</v>
      </c>
      <c r="F458" t="s">
        <v>14488</v>
      </c>
      <c r="G458" t="s">
        <v>14485</v>
      </c>
      <c r="H458" t="s">
        <v>29</v>
      </c>
      <c r="I458" t="s">
        <v>29</v>
      </c>
      <c r="J458" s="1">
        <v>0.45833333333333331</v>
      </c>
      <c r="K458" s="1">
        <v>0.45833333333333331</v>
      </c>
      <c r="L458">
        <v>60</v>
      </c>
      <c r="M458">
        <v>60</v>
      </c>
      <c r="N458" t="str">
        <f>"0000000000000000000000000001111110011111100000000000"</f>
        <v>0000000000000000000000000001111110011111100000000000</v>
      </c>
      <c r="O458" t="str">
        <f>"0000000000000000000000000001111110011111100000000000"</f>
        <v>0000000000000000000000000001111110011111100000000000</v>
      </c>
    </row>
    <row r="459" spans="1:15" x14ac:dyDescent="0.25">
      <c r="A459" s="3">
        <v>2</v>
      </c>
      <c r="B459" t="s">
        <v>10821</v>
      </c>
      <c r="C459" t="s">
        <v>20</v>
      </c>
      <c r="D459" t="s">
        <v>11242</v>
      </c>
      <c r="E459" t="s">
        <v>395</v>
      </c>
      <c r="F459" t="s">
        <v>14485</v>
      </c>
      <c r="G459" t="s">
        <v>14497</v>
      </c>
      <c r="H459" t="s">
        <v>33</v>
      </c>
      <c r="I459" t="s">
        <v>33</v>
      </c>
      <c r="J459" s="1">
        <v>0.625</v>
      </c>
      <c r="K459" s="1">
        <v>0.58333333333333337</v>
      </c>
      <c r="L459">
        <v>60</v>
      </c>
      <c r="M459">
        <v>180</v>
      </c>
      <c r="N459" t="str">
        <f>"0000000111111100011111000000000000000000000000000000"</f>
        <v>0000000111111100011111000000000000000000000000000000</v>
      </c>
      <c r="O459" t="str">
        <f>"0000000000011100011100000000000000000000000000000000"</f>
        <v>0000000000011100011100000000000000000000000000000000</v>
      </c>
    </row>
    <row r="460" spans="1:15" x14ac:dyDescent="0.25">
      <c r="A460" s="3">
        <v>2</v>
      </c>
      <c r="B460" t="s">
        <v>11242</v>
      </c>
      <c r="C460" t="s">
        <v>20</v>
      </c>
      <c r="D460" t="s">
        <v>11283</v>
      </c>
      <c r="E460" t="s">
        <v>395</v>
      </c>
      <c r="F460" t="s">
        <v>14493</v>
      </c>
      <c r="G460" t="s">
        <v>14529</v>
      </c>
      <c r="H460" t="s">
        <v>37</v>
      </c>
      <c r="I460" t="s">
        <v>37</v>
      </c>
      <c r="J460" s="1">
        <v>0.41666666666666669</v>
      </c>
      <c r="K460" s="1">
        <v>0.375</v>
      </c>
      <c r="L460">
        <v>60</v>
      </c>
      <c r="M460">
        <v>180</v>
      </c>
      <c r="N460" t="str">
        <f>"0000000111101100011111000000000000000000000000000000"</f>
        <v>0000000111101100011111000000000000000000000000000000</v>
      </c>
      <c r="O460" t="str">
        <f>"0000000000100000000000000000000000000000000000000000"</f>
        <v>0000000000100000000000000000000000000000000000000000</v>
      </c>
    </row>
    <row r="461" spans="1:15" x14ac:dyDescent="0.25">
      <c r="A461" s="3">
        <v>2</v>
      </c>
      <c r="B461" t="s">
        <v>11461</v>
      </c>
      <c r="C461" t="s">
        <v>20</v>
      </c>
      <c r="D461" t="s">
        <v>12303</v>
      </c>
      <c r="E461" t="s">
        <v>20</v>
      </c>
      <c r="F461" t="s">
        <v>14485</v>
      </c>
      <c r="G461" t="s">
        <v>14488</v>
      </c>
      <c r="H461" t="s">
        <v>33</v>
      </c>
      <c r="I461" t="s">
        <v>33</v>
      </c>
      <c r="J461" s="1">
        <v>0.41666666666666669</v>
      </c>
      <c r="K461" s="1">
        <v>0.41666666666666669</v>
      </c>
      <c r="L461">
        <v>60</v>
      </c>
      <c r="M461">
        <v>60</v>
      </c>
      <c r="N461" t="str">
        <f>"0000000111111100011111000000000000000000000000000000"</f>
        <v>0000000111111100011111000000000000000000000000000000</v>
      </c>
      <c r="O461" t="str">
        <f>"0000000111111100011111000000000000000000000000000000"</f>
        <v>0000000111111100011111000000000000000000000000000000</v>
      </c>
    </row>
    <row r="462" spans="1:15" x14ac:dyDescent="0.25">
      <c r="A462" s="3">
        <v>2</v>
      </c>
      <c r="B462" t="s">
        <v>11607</v>
      </c>
      <c r="C462" t="s">
        <v>20</v>
      </c>
      <c r="D462" t="s">
        <v>13538</v>
      </c>
      <c r="E462" t="s">
        <v>20</v>
      </c>
      <c r="F462" t="s">
        <v>14506</v>
      </c>
      <c r="G462" t="s">
        <v>14519</v>
      </c>
      <c r="H462" t="s">
        <v>37</v>
      </c>
      <c r="I462" t="s">
        <v>37</v>
      </c>
      <c r="J462" s="1">
        <v>0.54166666666666663</v>
      </c>
      <c r="K462" s="1">
        <v>0.54166666666666663</v>
      </c>
      <c r="L462">
        <v>120</v>
      </c>
      <c r="M462">
        <v>60</v>
      </c>
      <c r="N462" t="str">
        <f>"0000000000000000000000000001111100011111000000000000"</f>
        <v>0000000000000000000000000001111100011111000000000000</v>
      </c>
      <c r="O462" t="str">
        <f>"0000000000000000000000000000000000011111100000000000"</f>
        <v>0000000000000000000000000000000000011111100000000000</v>
      </c>
    </row>
    <row r="463" spans="1:15" x14ac:dyDescent="0.25">
      <c r="A463" s="3">
        <v>2</v>
      </c>
      <c r="B463" t="s">
        <v>11607</v>
      </c>
      <c r="C463" t="s">
        <v>20</v>
      </c>
      <c r="D463" t="s">
        <v>13538</v>
      </c>
      <c r="E463" t="s">
        <v>20</v>
      </c>
      <c r="F463" t="s">
        <v>14506</v>
      </c>
      <c r="G463" t="s">
        <v>14562</v>
      </c>
      <c r="H463" t="s">
        <v>37</v>
      </c>
      <c r="I463" t="s">
        <v>37</v>
      </c>
      <c r="J463" s="1">
        <v>0.54166666666666663</v>
      </c>
      <c r="K463" s="1">
        <v>0.58333333333333337</v>
      </c>
      <c r="L463">
        <v>120</v>
      </c>
      <c r="M463">
        <v>60</v>
      </c>
      <c r="N463" t="str">
        <f>"0000000000000000000000000001111100011111000000000000"</f>
        <v>0000000000000000000000000001111100011111000000000000</v>
      </c>
      <c r="O463" t="str">
        <f>"0000000000000000000000000001111110000000000000000000"</f>
        <v>0000000000000000000000000001111110000000000000000000</v>
      </c>
    </row>
    <row r="464" spans="1:15" x14ac:dyDescent="0.25">
      <c r="A464" s="3">
        <v>2</v>
      </c>
      <c r="B464" t="s">
        <v>11607</v>
      </c>
      <c r="C464" t="s">
        <v>20</v>
      </c>
      <c r="D464" t="s">
        <v>13538</v>
      </c>
      <c r="E464" t="s">
        <v>45</v>
      </c>
      <c r="F464" t="s">
        <v>14506</v>
      </c>
      <c r="G464" t="s">
        <v>14563</v>
      </c>
      <c r="H464" t="s">
        <v>37</v>
      </c>
      <c r="I464" t="s">
        <v>37</v>
      </c>
      <c r="J464" s="1">
        <v>0.54166666666666663</v>
      </c>
      <c r="K464" s="1">
        <v>0.58333333333333337</v>
      </c>
      <c r="L464">
        <v>120</v>
      </c>
      <c r="M464">
        <v>60</v>
      </c>
      <c r="N464" t="str">
        <f>"0000000000000000000000000001111100011111000000000000"</f>
        <v>0000000000000000000000000001111100011111000000000000</v>
      </c>
      <c r="O464" t="str">
        <f>"0000000000000000000000000000000000011111100000000000"</f>
        <v>0000000000000000000000000000000000011111100000000000</v>
      </c>
    </row>
    <row r="465" spans="1:15" x14ac:dyDescent="0.25">
      <c r="A465" s="3">
        <v>2</v>
      </c>
      <c r="B465" t="s">
        <v>10245</v>
      </c>
      <c r="C465" t="s">
        <v>20</v>
      </c>
      <c r="D465" t="s">
        <v>14031</v>
      </c>
      <c r="E465" t="s">
        <v>20</v>
      </c>
      <c r="F465" t="s">
        <v>14488</v>
      </c>
      <c r="G465" t="s">
        <v>14488</v>
      </c>
      <c r="H465" t="s">
        <v>29</v>
      </c>
      <c r="I465" t="s">
        <v>29</v>
      </c>
      <c r="J465" s="1">
        <v>0.54166666666666663</v>
      </c>
      <c r="K465" s="1">
        <v>0.54166666666666663</v>
      </c>
      <c r="L465">
        <v>60</v>
      </c>
      <c r="M465">
        <v>60</v>
      </c>
      <c r="N465" t="str">
        <f>"0000000111110100011111000000000000000000000000000000"</f>
        <v>0000000111110100011111000000000000000000000000000000</v>
      </c>
      <c r="O465" t="str">
        <f>"0000000111110100011111000000000000000000000000000000"</f>
        <v>0000000111110100011111000000000000000000000000000000</v>
      </c>
    </row>
    <row r="466" spans="1:15" x14ac:dyDescent="0.25">
      <c r="A466" s="3">
        <v>2</v>
      </c>
      <c r="B466" t="s">
        <v>10245</v>
      </c>
      <c r="C466" t="s">
        <v>20</v>
      </c>
      <c r="D466" t="s">
        <v>14031</v>
      </c>
      <c r="E466" t="s">
        <v>20</v>
      </c>
      <c r="F466" t="s">
        <v>14485</v>
      </c>
      <c r="G466" t="s">
        <v>14485</v>
      </c>
      <c r="H466" t="s">
        <v>42</v>
      </c>
      <c r="I466" t="s">
        <v>42</v>
      </c>
      <c r="J466" s="1">
        <v>0.41666666666666669</v>
      </c>
      <c r="K466" s="1">
        <v>0.41666666666666669</v>
      </c>
      <c r="L466">
        <v>60</v>
      </c>
      <c r="M466">
        <v>60</v>
      </c>
      <c r="N466" t="str">
        <f>"0000000111111100011111000000000000000000000000000000"</f>
        <v>0000000111111100011111000000000000000000000000000000</v>
      </c>
      <c r="O466" t="str">
        <f>"0000000111111100011111000000000000000000000000000000"</f>
        <v>0000000111111100011111000000000000000000000000000000</v>
      </c>
    </row>
    <row r="467" spans="1:15" x14ac:dyDescent="0.25">
      <c r="A467" s="3">
        <v>2</v>
      </c>
      <c r="B467" t="s">
        <v>10704</v>
      </c>
      <c r="C467" t="s">
        <v>20</v>
      </c>
      <c r="D467" t="s">
        <v>12519</v>
      </c>
      <c r="E467" t="s">
        <v>20</v>
      </c>
      <c r="F467" t="s">
        <v>14485</v>
      </c>
      <c r="G467" t="s">
        <v>14485</v>
      </c>
      <c r="H467" t="s">
        <v>33</v>
      </c>
      <c r="I467" t="s">
        <v>33</v>
      </c>
      <c r="J467" s="1">
        <v>0.625</v>
      </c>
      <c r="K467" s="1">
        <v>0.625</v>
      </c>
      <c r="L467">
        <v>60</v>
      </c>
      <c r="M467">
        <v>60</v>
      </c>
      <c r="N467" t="str">
        <f>"0000000111111100011111000000000000000000000000000000"</f>
        <v>0000000111111100011111000000000000000000000000000000</v>
      </c>
      <c r="O467" t="str">
        <f>"0000000111111100011111000000000000000000000000000000"</f>
        <v>0000000111111100011111000000000000000000000000000000</v>
      </c>
    </row>
    <row r="468" spans="1:15" x14ac:dyDescent="0.25">
      <c r="A468" s="3">
        <v>2</v>
      </c>
      <c r="B468" t="s">
        <v>10528</v>
      </c>
      <c r="C468" t="s">
        <v>20</v>
      </c>
      <c r="D468" t="s">
        <v>10554</v>
      </c>
      <c r="E468" t="s">
        <v>20</v>
      </c>
      <c r="F468" t="s">
        <v>14485</v>
      </c>
      <c r="G468" t="s">
        <v>14488</v>
      </c>
      <c r="H468" t="s">
        <v>33</v>
      </c>
      <c r="I468" t="s">
        <v>33</v>
      </c>
      <c r="J468" s="1">
        <v>0.41666666666666669</v>
      </c>
      <c r="K468" s="1">
        <v>0.41666666666666669</v>
      </c>
      <c r="L468">
        <v>60</v>
      </c>
      <c r="M468">
        <v>120</v>
      </c>
      <c r="N468" t="str">
        <f>"0000000111110100011110000000000000000000000000000000"</f>
        <v>0000000111110100011110000000000000000000000000000000</v>
      </c>
      <c r="O468" t="str">
        <f>"0000000111111100011111000000000000000000000000000000"</f>
        <v>0000000111111100011111000000000000000000000000000000</v>
      </c>
    </row>
    <row r="469" spans="1:15" x14ac:dyDescent="0.25">
      <c r="A469" s="3">
        <v>2</v>
      </c>
      <c r="B469" t="s">
        <v>10528</v>
      </c>
      <c r="C469" t="s">
        <v>20</v>
      </c>
      <c r="D469" t="s">
        <v>10554</v>
      </c>
      <c r="E469" t="s">
        <v>20</v>
      </c>
      <c r="F469" t="s">
        <v>14493</v>
      </c>
      <c r="G469" t="s">
        <v>14488</v>
      </c>
      <c r="H469" t="s">
        <v>33</v>
      </c>
      <c r="I469" t="s">
        <v>33</v>
      </c>
      <c r="J469" s="1">
        <v>0.45833333333333331</v>
      </c>
      <c r="K469" s="1">
        <v>0.41666666666666669</v>
      </c>
      <c r="L469">
        <v>60</v>
      </c>
      <c r="M469">
        <v>120</v>
      </c>
      <c r="N469" t="str">
        <f>"0000000111110100011110000000000000000000000000000000"</f>
        <v>0000000111110100011110000000000000000000000000000000</v>
      </c>
      <c r="O469" t="str">
        <f>"0000000111111100011111000000000000000000000000000000"</f>
        <v>0000000111111100011111000000000000000000000000000000</v>
      </c>
    </row>
    <row r="470" spans="1:15" x14ac:dyDescent="0.25">
      <c r="A470" s="3">
        <v>2</v>
      </c>
      <c r="B470" t="s">
        <v>12515</v>
      </c>
      <c r="C470" t="s">
        <v>20</v>
      </c>
      <c r="D470" t="s">
        <v>12649</v>
      </c>
      <c r="E470" t="s">
        <v>20</v>
      </c>
      <c r="F470" t="s">
        <v>14485</v>
      </c>
      <c r="G470" t="s">
        <v>14488</v>
      </c>
      <c r="H470" t="s">
        <v>29</v>
      </c>
      <c r="I470" t="s">
        <v>29</v>
      </c>
      <c r="J470" s="1">
        <v>0.45833333333333331</v>
      </c>
      <c r="K470" s="1">
        <v>0.45833333333333331</v>
      </c>
      <c r="L470">
        <v>60</v>
      </c>
      <c r="M470">
        <v>60</v>
      </c>
      <c r="N470" t="str">
        <f>"0000000000000000000000000001111110011111100000000000"</f>
        <v>0000000000000000000000000001111110011111100000000000</v>
      </c>
      <c r="O470" t="str">
        <f>"0000000111110100011111000001111110011111100000000000"</f>
        <v>0000000111110100011111000001111110011111100000000000</v>
      </c>
    </row>
    <row r="471" spans="1:15" x14ac:dyDescent="0.25">
      <c r="A471" s="3">
        <v>2</v>
      </c>
      <c r="B471" t="s">
        <v>9897</v>
      </c>
      <c r="C471" t="s">
        <v>395</v>
      </c>
      <c r="D471" t="s">
        <v>11490</v>
      </c>
      <c r="E471" t="s">
        <v>20</v>
      </c>
      <c r="F471" t="s">
        <v>14539</v>
      </c>
      <c r="G471" t="s">
        <v>14485</v>
      </c>
      <c r="H471" t="s">
        <v>33</v>
      </c>
      <c r="I471" t="s">
        <v>33</v>
      </c>
      <c r="J471" s="1">
        <v>0.58333333333333337</v>
      </c>
      <c r="K471" s="1">
        <v>0.66666666666666663</v>
      </c>
      <c r="L471">
        <v>180</v>
      </c>
      <c r="M471">
        <v>60</v>
      </c>
      <c r="N471" t="str">
        <f>"0000000101110100001011000000000000000000000000000000"</f>
        <v>0000000101110100001011000000000000000000000000000000</v>
      </c>
      <c r="O471" t="str">
        <f>"0000000111111000001111000000000000000000000000000000"</f>
        <v>0000000111111000001111000000000000000000000000000000</v>
      </c>
    </row>
    <row r="472" spans="1:15" x14ac:dyDescent="0.25">
      <c r="A472" s="3">
        <v>2</v>
      </c>
      <c r="B472" t="s">
        <v>9897</v>
      </c>
      <c r="C472" t="s">
        <v>395</v>
      </c>
      <c r="D472" t="s">
        <v>13493</v>
      </c>
      <c r="E472" t="s">
        <v>20</v>
      </c>
      <c r="F472" t="s">
        <v>14539</v>
      </c>
      <c r="G472" t="s">
        <v>14512</v>
      </c>
      <c r="H472" t="s">
        <v>33</v>
      </c>
      <c r="I472" t="s">
        <v>33</v>
      </c>
      <c r="J472" s="1">
        <v>0.58333333333333337</v>
      </c>
      <c r="K472" s="1">
        <v>0.58333333333333337</v>
      </c>
      <c r="L472">
        <v>180</v>
      </c>
      <c r="M472">
        <v>60</v>
      </c>
      <c r="N472" t="str">
        <f>"0000000101110100001011000000000000000000000000000000"</f>
        <v>0000000101110100001011000000000000000000000000000000</v>
      </c>
      <c r="O472" t="str">
        <f>"0000000111111100011111000000000000000000000000000000"</f>
        <v>0000000111111100011111000000000000000000000000000000</v>
      </c>
    </row>
    <row r="473" spans="1:15" x14ac:dyDescent="0.25">
      <c r="A473" s="3">
        <v>2</v>
      </c>
      <c r="B473" t="s">
        <v>13781</v>
      </c>
      <c r="C473" t="s">
        <v>20</v>
      </c>
      <c r="D473" t="s">
        <v>13782</v>
      </c>
      <c r="E473" t="s">
        <v>20</v>
      </c>
      <c r="F473" t="s">
        <v>14488</v>
      </c>
      <c r="G473" t="s">
        <v>14488</v>
      </c>
      <c r="H473" t="s">
        <v>42</v>
      </c>
      <c r="I473" t="s">
        <v>42</v>
      </c>
      <c r="J473" s="1">
        <v>0.54166666666666663</v>
      </c>
      <c r="K473" s="1">
        <v>0.54166666666666663</v>
      </c>
      <c r="L473">
        <v>120</v>
      </c>
      <c r="M473">
        <v>120</v>
      </c>
      <c r="N473" t="str">
        <f>"0000000111111100011111000001111110011111100000000000"</f>
        <v>0000000111111100011111000001111110011111100000000000</v>
      </c>
      <c r="O473" t="str">
        <f>"0000000111111100011111000001111110011111100000000000"</f>
        <v>0000000111111100011111000001111110011111100000000000</v>
      </c>
    </row>
    <row r="474" spans="1:15" x14ac:dyDescent="0.25">
      <c r="A474" s="3">
        <v>2</v>
      </c>
      <c r="B474" t="s">
        <v>11974</v>
      </c>
      <c r="C474" t="s">
        <v>20</v>
      </c>
      <c r="D474" t="s">
        <v>12821</v>
      </c>
      <c r="E474" t="s">
        <v>20</v>
      </c>
      <c r="F474" t="s">
        <v>14488</v>
      </c>
      <c r="G474" t="s">
        <v>14488</v>
      </c>
      <c r="H474" t="s">
        <v>29</v>
      </c>
      <c r="I474" t="s">
        <v>29</v>
      </c>
      <c r="J474" s="1">
        <v>0.5</v>
      </c>
      <c r="K474" s="1">
        <v>0.5</v>
      </c>
      <c r="L474">
        <v>60</v>
      </c>
      <c r="M474">
        <v>60</v>
      </c>
      <c r="N474" t="str">
        <f>"0000000000000000000000000001111110011111100000000000"</f>
        <v>0000000000000000000000000001111110011111100000000000</v>
      </c>
      <c r="O474" t="str">
        <f>"0000000000000000000000000001111110011111100000000000"</f>
        <v>0000000000000000000000000001111110011111100000000000</v>
      </c>
    </row>
    <row r="475" spans="1:15" x14ac:dyDescent="0.25">
      <c r="A475" s="3">
        <v>2</v>
      </c>
      <c r="B475" t="s">
        <v>14119</v>
      </c>
      <c r="C475" t="s">
        <v>20</v>
      </c>
      <c r="D475" t="s">
        <v>14134</v>
      </c>
      <c r="E475" t="s">
        <v>20</v>
      </c>
      <c r="F475" t="s">
        <v>14488</v>
      </c>
      <c r="G475" t="s">
        <v>14488</v>
      </c>
      <c r="H475" t="s">
        <v>19</v>
      </c>
      <c r="I475" t="s">
        <v>19</v>
      </c>
      <c r="J475" s="1">
        <v>0.41666666666666669</v>
      </c>
      <c r="K475" s="1">
        <v>0.41666666666666669</v>
      </c>
      <c r="L475">
        <v>60</v>
      </c>
      <c r="M475">
        <v>60</v>
      </c>
      <c r="N475" t="str">
        <f>"0000000000000000000000000000111111111100000000000000"</f>
        <v>0000000000000000000000000000111111111100000000000000</v>
      </c>
      <c r="O475" t="str">
        <f>"0000000000000000000000000000111111000000100000000000"</f>
        <v>0000000000000000000000000000111111000000100000000000</v>
      </c>
    </row>
    <row r="476" spans="1:15" x14ac:dyDescent="0.25">
      <c r="A476" s="3">
        <v>2</v>
      </c>
      <c r="B476" t="s">
        <v>9199</v>
      </c>
      <c r="C476" t="s">
        <v>45</v>
      </c>
      <c r="D476" t="s">
        <v>13267</v>
      </c>
      <c r="E476" t="s">
        <v>20</v>
      </c>
      <c r="F476" t="s">
        <v>14564</v>
      </c>
      <c r="G476" t="s">
        <v>14492</v>
      </c>
      <c r="H476" t="s">
        <v>42</v>
      </c>
      <c r="I476" t="s">
        <v>42</v>
      </c>
      <c r="J476" s="1">
        <v>0.625</v>
      </c>
      <c r="K476" s="1">
        <v>0.625</v>
      </c>
      <c r="L476">
        <v>60</v>
      </c>
      <c r="M476">
        <v>120</v>
      </c>
      <c r="N476" t="str">
        <f>"0000000000000000000000000000111110011111100000000000"</f>
        <v>0000000000000000000000000000111110011111100000000000</v>
      </c>
      <c r="O476" t="str">
        <f>"0000000000000000000000000000111010011111100000000000"</f>
        <v>0000000000000000000000000000111010011111100000000000</v>
      </c>
    </row>
    <row r="477" spans="1:15" x14ac:dyDescent="0.25">
      <c r="A477" s="3">
        <v>2</v>
      </c>
      <c r="B477" t="s">
        <v>9199</v>
      </c>
      <c r="C477" t="s">
        <v>45</v>
      </c>
      <c r="D477" t="s">
        <v>13267</v>
      </c>
      <c r="E477" t="s">
        <v>39</v>
      </c>
      <c r="F477" t="s">
        <v>14564</v>
      </c>
      <c r="G477" t="s">
        <v>14507</v>
      </c>
      <c r="H477" t="s">
        <v>42</v>
      </c>
      <c r="I477" t="s">
        <v>42</v>
      </c>
      <c r="J477" s="1">
        <v>0.625</v>
      </c>
      <c r="K477" s="1">
        <v>0.625</v>
      </c>
      <c r="L477">
        <v>60</v>
      </c>
      <c r="M477">
        <v>120</v>
      </c>
      <c r="N477" t="str">
        <f>"0000000000000000000000000000111110011111100000000000"</f>
        <v>0000000000000000000000000000111110011111100000000000</v>
      </c>
      <c r="O477" t="str">
        <f>"0000000000000000000000000000000100000000000000000000"</f>
        <v>0000000000000000000000000000000100000000000000000000</v>
      </c>
    </row>
    <row r="478" spans="1:15" x14ac:dyDescent="0.25">
      <c r="A478" s="3">
        <v>2</v>
      </c>
      <c r="B478" t="s">
        <v>9569</v>
      </c>
      <c r="C478" t="s">
        <v>20</v>
      </c>
      <c r="D478" t="s">
        <v>9619</v>
      </c>
      <c r="E478" t="s">
        <v>20</v>
      </c>
      <c r="F478" t="s">
        <v>14488</v>
      </c>
      <c r="G478" t="s">
        <v>14488</v>
      </c>
      <c r="H478" t="s">
        <v>29</v>
      </c>
      <c r="I478" t="s">
        <v>29</v>
      </c>
      <c r="J478" s="1">
        <v>0.5</v>
      </c>
      <c r="K478" s="1">
        <v>0.5</v>
      </c>
      <c r="L478">
        <v>60</v>
      </c>
      <c r="M478">
        <v>60</v>
      </c>
      <c r="N478" t="str">
        <f>"0000000000000000000000000001111110011111100000000000"</f>
        <v>0000000000000000000000000001111110011111100000000000</v>
      </c>
      <c r="O478" t="str">
        <f>"0000000000000000000000000001111110011111100000000000"</f>
        <v>0000000000000000000000000001111110011111100000000000</v>
      </c>
    </row>
    <row r="479" spans="1:15" x14ac:dyDescent="0.25">
      <c r="A479" s="3">
        <v>2</v>
      </c>
      <c r="B479" t="s">
        <v>11641</v>
      </c>
      <c r="C479" t="s">
        <v>395</v>
      </c>
      <c r="D479" t="s">
        <v>11657</v>
      </c>
      <c r="E479" t="s">
        <v>20</v>
      </c>
      <c r="F479" t="s">
        <v>14497</v>
      </c>
      <c r="G479" t="s">
        <v>14493</v>
      </c>
      <c r="H479" t="s">
        <v>33</v>
      </c>
      <c r="I479" t="s">
        <v>33</v>
      </c>
      <c r="J479" s="1">
        <v>0.58333333333333337</v>
      </c>
      <c r="K479" s="1">
        <v>0.58333333333333337</v>
      </c>
      <c r="L479">
        <v>180</v>
      </c>
      <c r="M479">
        <v>60</v>
      </c>
      <c r="N479" t="str">
        <f>"0000000000100000000000000000000000000000000000000000"</f>
        <v>0000000000100000000000000000000000000000000000000000</v>
      </c>
      <c r="O479" t="str">
        <f>"0000000111111100011111000000000000000000000000000000"</f>
        <v>0000000111111100011111000000000000000000000000000000</v>
      </c>
    </row>
    <row r="480" spans="1:15" x14ac:dyDescent="0.25">
      <c r="A480" s="3">
        <v>2</v>
      </c>
      <c r="B480" t="s">
        <v>10290</v>
      </c>
      <c r="C480" t="s">
        <v>20</v>
      </c>
      <c r="D480" t="s">
        <v>13458</v>
      </c>
      <c r="E480" t="s">
        <v>20</v>
      </c>
      <c r="F480" t="s">
        <v>14488</v>
      </c>
      <c r="G480" t="s">
        <v>14488</v>
      </c>
      <c r="H480" t="s">
        <v>19</v>
      </c>
      <c r="I480" t="s">
        <v>19</v>
      </c>
      <c r="J480" s="1">
        <v>0.45833333333333331</v>
      </c>
      <c r="K480" s="1">
        <v>0.45833333333333331</v>
      </c>
      <c r="L480">
        <v>60</v>
      </c>
      <c r="M480">
        <v>120</v>
      </c>
      <c r="N480" t="str">
        <f>"0000000000000000000000000001111110011111100000000000"</f>
        <v>0000000000000000000000000001111110011111100000000000</v>
      </c>
      <c r="O480" t="str">
        <f>"0000000000000000000000000001111110011111100000000000"</f>
        <v>0000000000000000000000000001111110011111100000000000</v>
      </c>
    </row>
    <row r="481" spans="1:15" x14ac:dyDescent="0.25">
      <c r="A481" s="3">
        <v>2</v>
      </c>
      <c r="B481" t="s">
        <v>9234</v>
      </c>
      <c r="C481" t="s">
        <v>20</v>
      </c>
      <c r="D481" t="s">
        <v>13192</v>
      </c>
      <c r="E481" t="s">
        <v>20</v>
      </c>
      <c r="F481" t="s">
        <v>14488</v>
      </c>
      <c r="G481" t="s">
        <v>14485</v>
      </c>
      <c r="H481" t="s">
        <v>33</v>
      </c>
      <c r="I481" t="s">
        <v>33</v>
      </c>
      <c r="J481" s="1">
        <v>0.41666666666666669</v>
      </c>
      <c r="K481" s="1">
        <v>0.45833333333333331</v>
      </c>
      <c r="L481">
        <v>120</v>
      </c>
      <c r="M481">
        <v>60</v>
      </c>
      <c r="N481" t="str">
        <f>"0000000111111100011111000000000000000000000000000000"</f>
        <v>0000000111111100011111000000000000000000000000000000</v>
      </c>
      <c r="O481" t="str">
        <f>"0000000111111100011111000000000000000000000000000000"</f>
        <v>0000000111111100011111000000000000000000000000000000</v>
      </c>
    </row>
    <row r="482" spans="1:15" x14ac:dyDescent="0.25">
      <c r="A482" s="3">
        <v>2</v>
      </c>
      <c r="B482" t="s">
        <v>10274</v>
      </c>
      <c r="C482" t="s">
        <v>20</v>
      </c>
      <c r="D482" t="s">
        <v>13542</v>
      </c>
      <c r="E482" t="s">
        <v>9372</v>
      </c>
      <c r="F482" t="s">
        <v>14493</v>
      </c>
      <c r="G482" t="s">
        <v>14494</v>
      </c>
      <c r="H482" t="s">
        <v>33</v>
      </c>
      <c r="I482" t="s">
        <v>33</v>
      </c>
      <c r="J482" s="1">
        <v>0.45833333333333331</v>
      </c>
      <c r="K482" s="1">
        <v>0.41666666666666669</v>
      </c>
      <c r="L482">
        <v>60</v>
      </c>
      <c r="M482">
        <v>120</v>
      </c>
      <c r="N482" t="str">
        <f>"0000000111111100011111000000000000000000000000000000"</f>
        <v>0000000111111100011111000000000000000000000000000000</v>
      </c>
      <c r="O482" t="str">
        <f>"0000000100000100000000000000000000000000000000000000"</f>
        <v>0000000100000100000000000000000000000000000000000000</v>
      </c>
    </row>
    <row r="483" spans="1:15" x14ac:dyDescent="0.25">
      <c r="A483" s="3">
        <v>2</v>
      </c>
      <c r="B483" t="s">
        <v>10274</v>
      </c>
      <c r="C483" t="s">
        <v>20</v>
      </c>
      <c r="D483" t="s">
        <v>13542</v>
      </c>
      <c r="E483" t="s">
        <v>395</v>
      </c>
      <c r="F483" t="s">
        <v>14493</v>
      </c>
      <c r="G483" t="s">
        <v>14497</v>
      </c>
      <c r="H483" t="s">
        <v>33</v>
      </c>
      <c r="I483" t="s">
        <v>33</v>
      </c>
      <c r="J483" s="1">
        <v>0.45833333333333331</v>
      </c>
      <c r="K483" s="1">
        <v>0.375</v>
      </c>
      <c r="L483">
        <v>60</v>
      </c>
      <c r="M483">
        <v>180</v>
      </c>
      <c r="N483" t="str">
        <f>"0000000111111100011111000000000000000000000000000000"</f>
        <v>0000000111111100011111000000000000000000000000000000</v>
      </c>
      <c r="O483" t="str">
        <f>"0000000011111000011111000000000000000000000000000000"</f>
        <v>0000000011111000011111000000000000000000000000000000</v>
      </c>
    </row>
    <row r="484" spans="1:15" x14ac:dyDescent="0.25">
      <c r="A484" s="3">
        <v>2</v>
      </c>
      <c r="B484" t="s">
        <v>10296</v>
      </c>
      <c r="C484" t="s">
        <v>20</v>
      </c>
      <c r="D484" t="s">
        <v>13523</v>
      </c>
      <c r="E484" t="s">
        <v>20</v>
      </c>
      <c r="F484" t="s">
        <v>14485</v>
      </c>
      <c r="G484" t="s">
        <v>14488</v>
      </c>
      <c r="H484" t="s">
        <v>33</v>
      </c>
      <c r="I484" t="s">
        <v>33</v>
      </c>
      <c r="J484" s="1">
        <v>0.54166666666666663</v>
      </c>
      <c r="K484" s="1">
        <v>0.54166666666666663</v>
      </c>
      <c r="L484">
        <v>60</v>
      </c>
      <c r="M484">
        <v>60</v>
      </c>
      <c r="N484" t="str">
        <f>"0000000000000000000000000001111110011111100000000000"</f>
        <v>0000000000000000000000000001111110011111100000000000</v>
      </c>
      <c r="O484" t="str">
        <f>"0000000000000000000000000001111110011111100000000000"</f>
        <v>0000000000000000000000000001111110011111100000000000</v>
      </c>
    </row>
    <row r="485" spans="1:15" x14ac:dyDescent="0.25">
      <c r="A485" s="3">
        <v>2</v>
      </c>
      <c r="B485" t="s">
        <v>12930</v>
      </c>
      <c r="C485" t="s">
        <v>20</v>
      </c>
      <c r="D485" t="s">
        <v>14031</v>
      </c>
      <c r="E485" t="s">
        <v>45</v>
      </c>
      <c r="F485" t="s">
        <v>14485</v>
      </c>
      <c r="G485" t="s">
        <v>14489</v>
      </c>
      <c r="H485" t="s">
        <v>29</v>
      </c>
      <c r="I485" t="s">
        <v>29</v>
      </c>
      <c r="J485" s="1">
        <v>0.45833333333333331</v>
      </c>
      <c r="K485" s="1">
        <v>0.45833333333333331</v>
      </c>
      <c r="L485">
        <v>60</v>
      </c>
      <c r="M485">
        <v>60</v>
      </c>
      <c r="N485" t="str">
        <f>"0000000111110100011111000000000000000000000000000000"</f>
        <v>0000000111110100011111000000000000000000000000000000</v>
      </c>
      <c r="O485" t="str">
        <f>"0000000011110100011111000000000000000000000000000000"</f>
        <v>0000000011110100011111000000000000000000000000000000</v>
      </c>
    </row>
    <row r="486" spans="1:15" x14ac:dyDescent="0.25">
      <c r="A486" s="3">
        <v>2</v>
      </c>
      <c r="B486" t="s">
        <v>9360</v>
      </c>
      <c r="C486" t="s">
        <v>20</v>
      </c>
      <c r="D486" t="s">
        <v>11467</v>
      </c>
      <c r="E486" t="s">
        <v>20</v>
      </c>
      <c r="F486" t="s">
        <v>14488</v>
      </c>
      <c r="G486" t="s">
        <v>14488</v>
      </c>
      <c r="H486" t="s">
        <v>29</v>
      </c>
      <c r="I486" t="s">
        <v>29</v>
      </c>
      <c r="J486" s="1">
        <v>0.54166666666666663</v>
      </c>
      <c r="K486" s="1">
        <v>0.45833333333333331</v>
      </c>
      <c r="L486">
        <v>120</v>
      </c>
      <c r="M486">
        <v>180</v>
      </c>
      <c r="N486" t="str">
        <f>"0000000000000000000000000001111110011111100000000000"</f>
        <v>0000000000000000000000000001111110011111100000000000</v>
      </c>
      <c r="O486" t="str">
        <f>"0000000000000000000000000000111110011111100000000000"</f>
        <v>0000000000000000000000000000111110011111100000000000</v>
      </c>
    </row>
    <row r="487" spans="1:15" x14ac:dyDescent="0.25">
      <c r="A487" s="3">
        <v>2</v>
      </c>
      <c r="B487" t="s">
        <v>13656</v>
      </c>
      <c r="C487" t="s">
        <v>20</v>
      </c>
      <c r="D487" t="s">
        <v>13858</v>
      </c>
      <c r="E487" t="s">
        <v>20</v>
      </c>
      <c r="F487" t="s">
        <v>14488</v>
      </c>
      <c r="G487" t="s">
        <v>14488</v>
      </c>
      <c r="H487" t="s">
        <v>19</v>
      </c>
      <c r="I487" t="s">
        <v>19</v>
      </c>
      <c r="J487" s="1">
        <v>0.54166666666666663</v>
      </c>
      <c r="K487" s="1">
        <v>0.5</v>
      </c>
      <c r="L487">
        <v>60</v>
      </c>
      <c r="M487">
        <v>120</v>
      </c>
      <c r="N487" t="str">
        <f>"0000000000000000000000000001111110011111100000000000"</f>
        <v>0000000000000000000000000001111110011111100000000000</v>
      </c>
      <c r="O487" t="str">
        <f>"0000000000000000000000000001111110011111100000000000"</f>
        <v>0000000000000000000000000001111110011111100000000000</v>
      </c>
    </row>
    <row r="488" spans="1:15" x14ac:dyDescent="0.25">
      <c r="A488" s="3">
        <v>2</v>
      </c>
      <c r="B488" t="s">
        <v>10014</v>
      </c>
      <c r="C488" t="s">
        <v>20</v>
      </c>
      <c r="D488" t="s">
        <v>12589</v>
      </c>
      <c r="E488" t="s">
        <v>20</v>
      </c>
      <c r="F488" t="s">
        <v>14488</v>
      </c>
      <c r="G488" t="s">
        <v>14488</v>
      </c>
      <c r="H488" t="s">
        <v>19</v>
      </c>
      <c r="I488" t="s">
        <v>19</v>
      </c>
      <c r="J488" s="1">
        <v>0.5</v>
      </c>
      <c r="K488" s="1">
        <v>0.5</v>
      </c>
      <c r="L488">
        <v>60</v>
      </c>
      <c r="M488">
        <v>60</v>
      </c>
      <c r="N488" t="str">
        <f>"0000000000000000000000000001111110011111100000000000"</f>
        <v>0000000000000000000000000001111110011111100000000000</v>
      </c>
      <c r="O488" t="str">
        <f>"0000000000000000000000000001111110011111100000000000"</f>
        <v>0000000000000000000000000001111110011111100000000000</v>
      </c>
    </row>
    <row r="489" spans="1:15" x14ac:dyDescent="0.25">
      <c r="A489" s="3">
        <v>2</v>
      </c>
      <c r="B489" t="s">
        <v>12707</v>
      </c>
      <c r="C489" t="s">
        <v>20</v>
      </c>
      <c r="D489" t="s">
        <v>13180</v>
      </c>
      <c r="E489" t="s">
        <v>9205</v>
      </c>
      <c r="F489" t="s">
        <v>14506</v>
      </c>
      <c r="G489" t="s">
        <v>14500</v>
      </c>
      <c r="H489" t="s">
        <v>37</v>
      </c>
      <c r="I489" t="s">
        <v>37</v>
      </c>
      <c r="J489" s="1">
        <v>0.375</v>
      </c>
      <c r="K489" s="1">
        <v>0.375</v>
      </c>
      <c r="L489">
        <v>60</v>
      </c>
      <c r="M489">
        <v>120</v>
      </c>
      <c r="N489" t="str">
        <f>"0000000111101100011111000000000000000000000000000000"</f>
        <v>0000000111101100011111000000000000000000000000000000</v>
      </c>
      <c r="O489" t="str">
        <f>"0000000000001100000000000000000000000000000000000000"</f>
        <v>0000000000001100000000000000000000000000000000000000</v>
      </c>
    </row>
    <row r="490" spans="1:15" x14ac:dyDescent="0.25">
      <c r="A490" s="3">
        <v>2</v>
      </c>
      <c r="B490" t="s">
        <v>9871</v>
      </c>
      <c r="C490" t="s">
        <v>20</v>
      </c>
      <c r="D490" t="s">
        <v>12108</v>
      </c>
      <c r="E490" t="s">
        <v>395</v>
      </c>
      <c r="F490" t="s">
        <v>14493</v>
      </c>
      <c r="G490" t="s">
        <v>14504</v>
      </c>
      <c r="H490" t="s">
        <v>33</v>
      </c>
      <c r="I490" t="s">
        <v>33</v>
      </c>
      <c r="J490" s="1">
        <v>0.41666666666666669</v>
      </c>
      <c r="K490" s="1">
        <v>0.41666666666666669</v>
      </c>
      <c r="L490">
        <v>60</v>
      </c>
      <c r="M490">
        <v>150</v>
      </c>
      <c r="N490" t="str">
        <f>"0000000000000000000000000001111110011111100000000000"</f>
        <v>0000000000000000000000000001111110011111100000000000</v>
      </c>
      <c r="O490" t="str">
        <f>"0000000000000000000000000000101010001010100000000000"</f>
        <v>0000000000000000000000000000101010001010100000000000</v>
      </c>
    </row>
    <row r="491" spans="1:15" x14ac:dyDescent="0.25">
      <c r="A491" s="3">
        <v>2</v>
      </c>
      <c r="B491" t="s">
        <v>9871</v>
      </c>
      <c r="C491" t="s">
        <v>20</v>
      </c>
      <c r="D491" t="s">
        <v>12108</v>
      </c>
      <c r="E491" t="s">
        <v>395</v>
      </c>
      <c r="F491" t="s">
        <v>14493</v>
      </c>
      <c r="G491" t="s">
        <v>14565</v>
      </c>
      <c r="H491" t="s">
        <v>33</v>
      </c>
      <c r="I491" t="s">
        <v>33</v>
      </c>
      <c r="J491" s="1">
        <v>0.41666666666666669</v>
      </c>
      <c r="K491" s="1">
        <v>0.41666666666666669</v>
      </c>
      <c r="L491">
        <v>60</v>
      </c>
      <c r="M491">
        <v>60</v>
      </c>
      <c r="N491" t="str">
        <f>"0000000000000000000000000001111110011111100000000000"</f>
        <v>0000000000000000000000000001111110011111100000000000</v>
      </c>
      <c r="O491" t="str">
        <f>"0000000000000000000000000000010100010101000000000000"</f>
        <v>0000000000000000000000000000010100010101000000000000</v>
      </c>
    </row>
    <row r="492" spans="1:15" x14ac:dyDescent="0.25">
      <c r="A492" s="3">
        <v>2</v>
      </c>
      <c r="B492" t="s">
        <v>10840</v>
      </c>
      <c r="C492" t="s">
        <v>20</v>
      </c>
      <c r="D492" t="s">
        <v>10901</v>
      </c>
      <c r="E492" t="s">
        <v>20</v>
      </c>
      <c r="F492" t="s">
        <v>14485</v>
      </c>
      <c r="G492" t="s">
        <v>14488</v>
      </c>
      <c r="H492" t="s">
        <v>19</v>
      </c>
      <c r="I492" t="s">
        <v>19</v>
      </c>
      <c r="J492" s="1">
        <v>0.54166666666666663</v>
      </c>
      <c r="K492" s="1">
        <v>0.54166666666666663</v>
      </c>
      <c r="L492">
        <v>60</v>
      </c>
      <c r="M492">
        <v>60</v>
      </c>
      <c r="N492" t="str">
        <f>"0000000000000000000000000001111110011111100000000000"</f>
        <v>0000000000000000000000000001111110011111100000000000</v>
      </c>
      <c r="O492" t="str">
        <f>"0000000000000000000000000001111110011111100000000000"</f>
        <v>0000000000000000000000000001111110011111100000000000</v>
      </c>
    </row>
    <row r="493" spans="1:15" x14ac:dyDescent="0.25">
      <c r="A493" s="3">
        <v>2</v>
      </c>
      <c r="B493" t="s">
        <v>10509</v>
      </c>
      <c r="C493" t="s">
        <v>20</v>
      </c>
      <c r="D493" t="s">
        <v>11847</v>
      </c>
      <c r="E493" t="s">
        <v>20</v>
      </c>
      <c r="F493" t="s">
        <v>14495</v>
      </c>
      <c r="G493" t="s">
        <v>14488</v>
      </c>
      <c r="H493" t="s">
        <v>19</v>
      </c>
      <c r="I493" t="s">
        <v>19</v>
      </c>
      <c r="J493" s="1">
        <v>0.66666666666666663</v>
      </c>
      <c r="K493" s="1">
        <v>0.66666666666666663</v>
      </c>
      <c r="L493">
        <v>60</v>
      </c>
      <c r="M493">
        <v>60</v>
      </c>
      <c r="N493" t="str">
        <f>"0000000111110100011111000000000000000000000000000000"</f>
        <v>0000000111110100011111000000000000000000000000000000</v>
      </c>
      <c r="O493" t="str">
        <f>"0000000111110100011111000000000000000000000000000000"</f>
        <v>0000000111110100011111000000000000000000000000000000</v>
      </c>
    </row>
    <row r="494" spans="1:15" x14ac:dyDescent="0.25">
      <c r="A494" s="3">
        <v>2</v>
      </c>
      <c r="B494" t="s">
        <v>13590</v>
      </c>
      <c r="C494" t="s">
        <v>20</v>
      </c>
      <c r="D494" t="s">
        <v>13596</v>
      </c>
      <c r="E494" t="s">
        <v>20</v>
      </c>
      <c r="F494" t="s">
        <v>14488</v>
      </c>
      <c r="G494" t="s">
        <v>14493</v>
      </c>
      <c r="H494" t="s">
        <v>19</v>
      </c>
      <c r="I494" t="s">
        <v>19</v>
      </c>
      <c r="J494" s="1">
        <v>0.45833333333333331</v>
      </c>
      <c r="K494" s="1">
        <v>0.5</v>
      </c>
      <c r="L494">
        <v>120</v>
      </c>
      <c r="M494">
        <v>120</v>
      </c>
      <c r="N494" t="str">
        <f>"0000000111110100011111000000000000000000000000000000"</f>
        <v>0000000111110100011111000000000000000000000000000000</v>
      </c>
      <c r="O494" t="str">
        <f>"0000000101010100001010000000000000000000000000000000"</f>
        <v>0000000101010100001010000000000000000000000000000000</v>
      </c>
    </row>
    <row r="495" spans="1:15" x14ac:dyDescent="0.25">
      <c r="A495" s="3">
        <v>2</v>
      </c>
      <c r="B495" t="s">
        <v>13653</v>
      </c>
      <c r="C495" t="s">
        <v>20</v>
      </c>
      <c r="D495" t="s">
        <v>13840</v>
      </c>
      <c r="E495" t="s">
        <v>20</v>
      </c>
      <c r="F495" t="s">
        <v>14488</v>
      </c>
      <c r="G495" t="s">
        <v>14488</v>
      </c>
      <c r="H495" t="s">
        <v>29</v>
      </c>
      <c r="I495" t="s">
        <v>29</v>
      </c>
      <c r="J495" s="1">
        <v>0.5</v>
      </c>
      <c r="K495" s="1">
        <v>0.45833333333333331</v>
      </c>
      <c r="L495">
        <v>60</v>
      </c>
      <c r="M495">
        <v>120</v>
      </c>
      <c r="N495" t="str">
        <f>"0000000111110100011111000000000000000000000000000000"</f>
        <v>0000000111110100011111000000000000000000000000000000</v>
      </c>
      <c r="O495" t="str">
        <f>"0000000111110100011111000000000000000000000000000000"</f>
        <v>0000000111110100011111000000000000000000000000000000</v>
      </c>
    </row>
    <row r="496" spans="1:15" x14ac:dyDescent="0.25">
      <c r="A496" s="3">
        <v>2</v>
      </c>
      <c r="B496" t="s">
        <v>11559</v>
      </c>
      <c r="C496" t="s">
        <v>20</v>
      </c>
      <c r="D496" t="s">
        <v>12975</v>
      </c>
      <c r="E496" t="s">
        <v>20</v>
      </c>
      <c r="F496" t="s">
        <v>14488</v>
      </c>
      <c r="G496" t="s">
        <v>14488</v>
      </c>
      <c r="H496" t="s">
        <v>19</v>
      </c>
      <c r="I496" t="s">
        <v>19</v>
      </c>
      <c r="J496" s="1">
        <v>0.33333333333333331</v>
      </c>
      <c r="K496" s="1">
        <v>0.375</v>
      </c>
      <c r="L496">
        <v>120</v>
      </c>
      <c r="M496">
        <v>60</v>
      </c>
      <c r="N496" t="str">
        <f>"0000000111110100011111000000000000000000000000000000"</f>
        <v>0000000111110100011111000000000000000000000000000000</v>
      </c>
      <c r="O496" t="str">
        <f>"0000000111110100011111000000000000000000000000000000"</f>
        <v>0000000111110100011111000000000000000000000000000000</v>
      </c>
    </row>
    <row r="497" spans="1:15" x14ac:dyDescent="0.25">
      <c r="A497" s="3">
        <v>2</v>
      </c>
      <c r="B497" t="s">
        <v>11559</v>
      </c>
      <c r="C497" t="s">
        <v>20</v>
      </c>
      <c r="D497" t="s">
        <v>12975</v>
      </c>
      <c r="E497" t="s">
        <v>20</v>
      </c>
      <c r="F497" t="s">
        <v>14493</v>
      </c>
      <c r="G497" t="s">
        <v>14493</v>
      </c>
      <c r="H497" t="s">
        <v>37</v>
      </c>
      <c r="I497" t="s">
        <v>37</v>
      </c>
      <c r="J497" s="1">
        <v>0.375</v>
      </c>
      <c r="K497" s="1">
        <v>0.41666666666666669</v>
      </c>
      <c r="L497">
        <v>120</v>
      </c>
      <c r="M497">
        <v>60</v>
      </c>
      <c r="N497" t="str">
        <f>"0000000111101100011111000000000000000000000000000000"</f>
        <v>0000000111101100011111000000000000000000000000000000</v>
      </c>
      <c r="O497" t="str">
        <f>"0000000111101100011111000000000000000000000000000000"</f>
        <v>0000000111101100011111000000000000000000000000000000</v>
      </c>
    </row>
    <row r="498" spans="1:15" x14ac:dyDescent="0.25">
      <c r="A498" s="3">
        <v>2</v>
      </c>
      <c r="B498" t="s">
        <v>11563</v>
      </c>
      <c r="C498" t="s">
        <v>20</v>
      </c>
      <c r="D498" t="s">
        <v>12980</v>
      </c>
      <c r="E498" t="s">
        <v>20</v>
      </c>
      <c r="F498" t="s">
        <v>14485</v>
      </c>
      <c r="G498" t="s">
        <v>14488</v>
      </c>
      <c r="H498" t="s">
        <v>42</v>
      </c>
      <c r="I498" t="s">
        <v>42</v>
      </c>
      <c r="J498" s="1">
        <v>0.33333333333333331</v>
      </c>
      <c r="K498" s="1">
        <v>0.375</v>
      </c>
      <c r="L498">
        <v>120</v>
      </c>
      <c r="M498">
        <v>60</v>
      </c>
      <c r="N498" t="str">
        <f>"0000000000000000000000000001111110011111100000000000"</f>
        <v>0000000000000000000000000001111110011111100000000000</v>
      </c>
      <c r="O498" t="str">
        <f>"0000000000000000000000000001111110011111100000000000"</f>
        <v>0000000000000000000000000001111110011111100000000000</v>
      </c>
    </row>
    <row r="499" spans="1:15" x14ac:dyDescent="0.25">
      <c r="A499" s="3">
        <v>2</v>
      </c>
      <c r="B499" t="s">
        <v>11711</v>
      </c>
      <c r="C499" t="s">
        <v>9372</v>
      </c>
      <c r="D499" t="s">
        <v>12980</v>
      </c>
      <c r="E499" t="s">
        <v>45</v>
      </c>
      <c r="F499" t="s">
        <v>14526</v>
      </c>
      <c r="G499" t="s">
        <v>14489</v>
      </c>
      <c r="H499" t="s">
        <v>19</v>
      </c>
      <c r="I499" t="s">
        <v>19</v>
      </c>
      <c r="J499" s="1">
        <v>0.66666666666666663</v>
      </c>
      <c r="K499" s="1">
        <v>0.66666666666666663</v>
      </c>
      <c r="L499">
        <v>120</v>
      </c>
      <c r="M499">
        <v>60</v>
      </c>
      <c r="N499" t="str">
        <f>"0000000000000000000000000001100000000000000000000000"</f>
        <v>0000000000000000000000000001100000000000000000000000</v>
      </c>
      <c r="O499" t="str">
        <f>"0000000000000000000000000000111110011111100000000000"</f>
        <v>0000000000000000000000000000111110011111100000000000</v>
      </c>
    </row>
    <row r="500" spans="1:15" x14ac:dyDescent="0.25">
      <c r="A500" s="3">
        <v>2</v>
      </c>
      <c r="B500" t="s">
        <v>12515</v>
      </c>
      <c r="C500" t="s">
        <v>20</v>
      </c>
      <c r="D500" t="s">
        <v>12725</v>
      </c>
      <c r="E500" t="s">
        <v>20</v>
      </c>
      <c r="F500" t="s">
        <v>14488</v>
      </c>
      <c r="G500" t="s">
        <v>14492</v>
      </c>
      <c r="H500" t="s">
        <v>19</v>
      </c>
      <c r="I500" t="s">
        <v>19</v>
      </c>
      <c r="J500" s="1">
        <v>0.45833333333333331</v>
      </c>
      <c r="K500" s="1">
        <v>0.45833333333333331</v>
      </c>
      <c r="L500">
        <v>60</v>
      </c>
      <c r="M500">
        <v>60</v>
      </c>
      <c r="N500" t="str">
        <f>"0000000000000000000000000001111110011111100000000000"</f>
        <v>0000000000000000000000000001111110011111100000000000</v>
      </c>
      <c r="O500" t="str">
        <f>"0000000000000000000000000001111110011111100000000000"</f>
        <v>0000000000000000000000000001111110011111100000000000</v>
      </c>
    </row>
    <row r="501" spans="1:15" x14ac:dyDescent="0.25">
      <c r="A501" s="3">
        <v>2</v>
      </c>
      <c r="B501" t="s">
        <v>12515</v>
      </c>
      <c r="C501" t="s">
        <v>20</v>
      </c>
      <c r="D501" t="s">
        <v>12725</v>
      </c>
      <c r="E501" t="s">
        <v>20</v>
      </c>
      <c r="F501" t="s">
        <v>14485</v>
      </c>
      <c r="G501" t="s">
        <v>14543</v>
      </c>
      <c r="H501" t="s">
        <v>29</v>
      </c>
      <c r="I501" t="s">
        <v>29</v>
      </c>
      <c r="J501" s="1">
        <v>0.45833333333333331</v>
      </c>
      <c r="K501" s="1">
        <v>0.45833333333333331</v>
      </c>
      <c r="L501">
        <v>60</v>
      </c>
      <c r="M501">
        <v>60</v>
      </c>
      <c r="N501" t="str">
        <f>"0000000000000000000000000001111110011111100000000000"</f>
        <v>0000000000000000000000000001111110011111100000000000</v>
      </c>
      <c r="O501" t="str">
        <f>"0000000000000000000000000001111110011111100000000000"</f>
        <v>0000000000000000000000000001111110011111100000000000</v>
      </c>
    </row>
    <row r="502" spans="1:15" x14ac:dyDescent="0.25">
      <c r="A502" s="3">
        <v>2</v>
      </c>
      <c r="B502" t="s">
        <v>13584</v>
      </c>
      <c r="C502" t="s">
        <v>20</v>
      </c>
      <c r="D502" t="s">
        <v>13604</v>
      </c>
      <c r="E502" t="s">
        <v>20</v>
      </c>
      <c r="F502" t="s">
        <v>14485</v>
      </c>
      <c r="G502" t="s">
        <v>14485</v>
      </c>
      <c r="H502" t="s">
        <v>42</v>
      </c>
      <c r="I502" t="s">
        <v>42</v>
      </c>
      <c r="J502" s="1">
        <v>0.41666666666666669</v>
      </c>
      <c r="K502" s="1">
        <v>0.375</v>
      </c>
      <c r="L502">
        <v>60</v>
      </c>
      <c r="M502">
        <v>120</v>
      </c>
      <c r="N502" t="str">
        <f>"0000000111111100011111000000000000000000000000000000"</f>
        <v>0000000111111100011111000000000000000000000000000000</v>
      </c>
      <c r="O502" t="str">
        <f>"0000000111111100011111000000000000000000000000000000"</f>
        <v>0000000111111100011111000000000000000000000000000000</v>
      </c>
    </row>
    <row r="503" spans="1:15" x14ac:dyDescent="0.25">
      <c r="A503" s="3">
        <v>2</v>
      </c>
      <c r="B503" t="s">
        <v>9299</v>
      </c>
      <c r="C503" t="s">
        <v>20</v>
      </c>
      <c r="D503" t="s">
        <v>13649</v>
      </c>
      <c r="E503" t="s">
        <v>20</v>
      </c>
      <c r="F503" t="s">
        <v>14488</v>
      </c>
      <c r="G503" t="s">
        <v>14493</v>
      </c>
      <c r="H503" t="s">
        <v>37</v>
      </c>
      <c r="I503" t="s">
        <v>37</v>
      </c>
      <c r="J503" s="1">
        <v>0.5</v>
      </c>
      <c r="K503" s="1">
        <v>0.5</v>
      </c>
      <c r="L503">
        <v>120</v>
      </c>
      <c r="M503">
        <v>60</v>
      </c>
      <c r="N503" t="str">
        <f>"0000000111101100011111000000000000000000000000000000"</f>
        <v>0000000111101100011111000000000000000000000000000000</v>
      </c>
      <c r="O503" t="str">
        <f>"0000000111101100011111000000000000000000000000000000"</f>
        <v>0000000111101100011111000000000000000000000000000000</v>
      </c>
    </row>
    <row r="504" spans="1:15" x14ac:dyDescent="0.25">
      <c r="A504" s="3">
        <v>2</v>
      </c>
      <c r="B504" t="s">
        <v>9910</v>
      </c>
      <c r="C504" t="s">
        <v>20</v>
      </c>
      <c r="D504" t="s">
        <v>14028</v>
      </c>
      <c r="E504" t="s">
        <v>20</v>
      </c>
      <c r="F504" t="s">
        <v>14493</v>
      </c>
      <c r="G504" t="s">
        <v>14485</v>
      </c>
      <c r="H504" t="s">
        <v>33</v>
      </c>
      <c r="I504" t="s">
        <v>33</v>
      </c>
      <c r="J504" s="1">
        <v>0.45833333333333331</v>
      </c>
      <c r="K504" s="1">
        <v>0.45833333333333331</v>
      </c>
      <c r="L504">
        <v>60</v>
      </c>
      <c r="M504">
        <v>60</v>
      </c>
      <c r="N504" t="str">
        <f>"0000000111111100011111000000000000000000000000000000"</f>
        <v>0000000111111100011111000000000000000000000000000000</v>
      </c>
      <c r="O504" t="str">
        <f>"0000000111111100011111000000000000000000000000000000"</f>
        <v>0000000111111100011111000000000000000000000000000000</v>
      </c>
    </row>
    <row r="505" spans="1:15" x14ac:dyDescent="0.25">
      <c r="A505" s="3">
        <v>2</v>
      </c>
      <c r="B505" t="s">
        <v>10356</v>
      </c>
      <c r="C505" t="s">
        <v>20</v>
      </c>
      <c r="D505" t="s">
        <v>13794</v>
      </c>
      <c r="E505" t="s">
        <v>20</v>
      </c>
      <c r="F505" t="s">
        <v>14488</v>
      </c>
      <c r="G505" t="s">
        <v>14488</v>
      </c>
      <c r="H505" t="s">
        <v>19</v>
      </c>
      <c r="I505" t="s">
        <v>19</v>
      </c>
      <c r="J505" s="1">
        <v>0.375</v>
      </c>
      <c r="K505" s="1">
        <v>0.375</v>
      </c>
      <c r="L505">
        <v>120</v>
      </c>
      <c r="M505">
        <v>60</v>
      </c>
      <c r="N505" t="str">
        <f>"0000000111110100011111000000000000000000000000000000"</f>
        <v>0000000111110100011111000000000000000000000000000000</v>
      </c>
      <c r="O505" t="str">
        <f>"0000000111110100011111000000000000000000000000000000"</f>
        <v>0000000111110100011111000000000000000000000000000000</v>
      </c>
    </row>
    <row r="506" spans="1:15" x14ac:dyDescent="0.25">
      <c r="A506" s="3">
        <v>2</v>
      </c>
      <c r="B506" t="s">
        <v>9599</v>
      </c>
      <c r="C506" t="s">
        <v>20</v>
      </c>
      <c r="D506" t="s">
        <v>11984</v>
      </c>
      <c r="E506" t="s">
        <v>20</v>
      </c>
      <c r="F506" t="s">
        <v>14488</v>
      </c>
      <c r="G506" t="s">
        <v>14488</v>
      </c>
      <c r="H506" t="s">
        <v>19</v>
      </c>
      <c r="I506" t="s">
        <v>19</v>
      </c>
      <c r="J506" s="1">
        <v>0.41666666666666669</v>
      </c>
      <c r="K506" s="1">
        <v>0.41666666666666669</v>
      </c>
      <c r="L506">
        <v>60</v>
      </c>
      <c r="M506">
        <v>60</v>
      </c>
      <c r="N506" t="str">
        <f>"0000000000000000000000000001111110011111100000000000"</f>
        <v>0000000000000000000000000001111110011111100000000000</v>
      </c>
      <c r="O506" t="str">
        <f>"0000000000000000000000000001111110011111100000000000"</f>
        <v>0000000000000000000000000001111110011111100000000000</v>
      </c>
    </row>
    <row r="507" spans="1:15" x14ac:dyDescent="0.25">
      <c r="A507" s="3">
        <v>2</v>
      </c>
      <c r="B507" t="s">
        <v>9297</v>
      </c>
      <c r="C507" t="s">
        <v>20</v>
      </c>
      <c r="D507" t="s">
        <v>13586</v>
      </c>
      <c r="E507" t="s">
        <v>20</v>
      </c>
      <c r="F507" t="s">
        <v>14488</v>
      </c>
      <c r="G507" t="s">
        <v>14488</v>
      </c>
      <c r="H507" t="s">
        <v>19</v>
      </c>
      <c r="I507" t="s">
        <v>19</v>
      </c>
      <c r="J507" s="1">
        <v>0.375</v>
      </c>
      <c r="K507" s="1">
        <v>0.375</v>
      </c>
      <c r="L507">
        <v>120</v>
      </c>
      <c r="M507">
        <v>120</v>
      </c>
      <c r="N507" t="str">
        <f>"0000000111110100011111000000000000000000000000000000"</f>
        <v>0000000111110100011111000000000000000000000000000000</v>
      </c>
      <c r="O507" t="str">
        <f>"0000000111110100011111000000000000000000000000000000"</f>
        <v>0000000111110100011111000000000000000000000000000000</v>
      </c>
    </row>
    <row r="508" spans="1:15" x14ac:dyDescent="0.25">
      <c r="A508" s="3">
        <v>2</v>
      </c>
      <c r="B508" t="s">
        <v>12679</v>
      </c>
      <c r="C508" t="s">
        <v>20</v>
      </c>
      <c r="D508" t="s">
        <v>12786</v>
      </c>
      <c r="E508" t="s">
        <v>20</v>
      </c>
      <c r="F508" t="s">
        <v>14488</v>
      </c>
      <c r="G508" t="s">
        <v>14488</v>
      </c>
      <c r="H508" t="s">
        <v>29</v>
      </c>
      <c r="I508" t="s">
        <v>29</v>
      </c>
      <c r="J508" s="1">
        <v>0.41666666666666669</v>
      </c>
      <c r="K508" s="1">
        <v>0.375</v>
      </c>
      <c r="L508">
        <v>60</v>
      </c>
      <c r="M508">
        <v>120</v>
      </c>
      <c r="N508" t="str">
        <f>"0000000111110100011111000001111110011111100000000000"</f>
        <v>0000000111110100011111000001111110011111100000000000</v>
      </c>
      <c r="O508" t="str">
        <f>"0000000000000000000000000001111110011111100000000000"</f>
        <v>0000000000000000000000000001111110011111100000000000</v>
      </c>
    </row>
    <row r="509" spans="1:15" x14ac:dyDescent="0.25">
      <c r="A509" s="3">
        <v>2</v>
      </c>
      <c r="B509" t="s">
        <v>12375</v>
      </c>
      <c r="C509" t="s">
        <v>20</v>
      </c>
      <c r="D509" t="s">
        <v>12401</v>
      </c>
      <c r="E509" t="s">
        <v>20</v>
      </c>
      <c r="F509" t="s">
        <v>14485</v>
      </c>
      <c r="G509" t="s">
        <v>14488</v>
      </c>
      <c r="H509" t="s">
        <v>42</v>
      </c>
      <c r="I509" t="s">
        <v>42</v>
      </c>
      <c r="J509" s="1">
        <v>0.45833333333333331</v>
      </c>
      <c r="K509" s="1">
        <v>0.5</v>
      </c>
      <c r="L509">
        <v>120</v>
      </c>
      <c r="M509">
        <v>120</v>
      </c>
      <c r="N509" t="str">
        <f>"0000000000000000000000000001111110011111100000000000"</f>
        <v>0000000000000000000000000001111110011111100000000000</v>
      </c>
      <c r="O509" t="str">
        <f>"0000000000000000000000000001111110011111100000000000"</f>
        <v>0000000000000000000000000001111110011111100000000000</v>
      </c>
    </row>
    <row r="510" spans="1:15" x14ac:dyDescent="0.25">
      <c r="A510" s="3">
        <v>2</v>
      </c>
      <c r="B510" t="s">
        <v>9151</v>
      </c>
      <c r="C510" t="s">
        <v>20</v>
      </c>
      <c r="D510" t="s">
        <v>14030</v>
      </c>
      <c r="E510" t="s">
        <v>20</v>
      </c>
      <c r="F510" t="s">
        <v>14488</v>
      </c>
      <c r="G510" t="s">
        <v>14488</v>
      </c>
      <c r="H510" t="s">
        <v>19</v>
      </c>
      <c r="I510" t="s">
        <v>19</v>
      </c>
      <c r="J510" s="1">
        <v>0.45833333333333331</v>
      </c>
      <c r="K510" s="1">
        <v>0.45833333333333331</v>
      </c>
      <c r="L510">
        <v>60</v>
      </c>
      <c r="M510">
        <v>60</v>
      </c>
      <c r="N510" t="str">
        <f>"0000000000000000000000000001111110011111100000000000"</f>
        <v>0000000000000000000000000001111110011111100000000000</v>
      </c>
      <c r="O510" t="str">
        <f>"0000000000000000000000000001111110011111100000000000"</f>
        <v>0000000000000000000000000001111110011111100000000000</v>
      </c>
    </row>
    <row r="511" spans="1:15" x14ac:dyDescent="0.25">
      <c r="A511" s="3">
        <v>2</v>
      </c>
      <c r="B511" t="s">
        <v>11903</v>
      </c>
      <c r="C511" t="s">
        <v>20</v>
      </c>
      <c r="D511" t="s">
        <v>11922</v>
      </c>
      <c r="E511" t="s">
        <v>20</v>
      </c>
      <c r="F511" t="s">
        <v>14493</v>
      </c>
      <c r="G511" t="s">
        <v>14488</v>
      </c>
      <c r="H511" t="s">
        <v>37</v>
      </c>
      <c r="I511" t="s">
        <v>37</v>
      </c>
      <c r="J511" s="1">
        <v>0.41666666666666669</v>
      </c>
      <c r="K511" s="1">
        <v>0.375</v>
      </c>
      <c r="L511">
        <v>60</v>
      </c>
      <c r="M511">
        <v>120</v>
      </c>
      <c r="N511" t="str">
        <f>"0000000000000000000000000001111110011111100000000000"</f>
        <v>0000000000000000000000000001111110011111100000000000</v>
      </c>
      <c r="O511" t="str">
        <f>"0000000000000000000000000001111110000000000000000000"</f>
        <v>0000000000000000000000000001111110000000000000000000</v>
      </c>
    </row>
    <row r="512" spans="1:15" x14ac:dyDescent="0.25">
      <c r="A512" s="3">
        <v>2</v>
      </c>
      <c r="B512" t="s">
        <v>11903</v>
      </c>
      <c r="C512" t="s">
        <v>20</v>
      </c>
      <c r="D512" t="s">
        <v>11922</v>
      </c>
      <c r="E512" t="s">
        <v>20</v>
      </c>
      <c r="F512" t="s">
        <v>14493</v>
      </c>
      <c r="G512" t="s">
        <v>14503</v>
      </c>
      <c r="H512" t="s">
        <v>37</v>
      </c>
      <c r="I512" t="s">
        <v>37</v>
      </c>
      <c r="J512" s="1">
        <v>0.41666666666666669</v>
      </c>
      <c r="K512" s="1">
        <v>0.375</v>
      </c>
      <c r="L512">
        <v>60</v>
      </c>
      <c r="M512">
        <v>120</v>
      </c>
      <c r="N512" t="str">
        <f>"0000000000000000000000000001111110011111100000000000"</f>
        <v>0000000000000000000000000001111110011111100000000000</v>
      </c>
      <c r="O512" t="str">
        <f>"0000000000000000000000000000000000011111100000000000"</f>
        <v>0000000000000000000000000000000000011111100000000000</v>
      </c>
    </row>
    <row r="513" spans="1:15" x14ac:dyDescent="0.25">
      <c r="A513" s="3">
        <v>2</v>
      </c>
      <c r="B513" t="s">
        <v>12006</v>
      </c>
      <c r="C513" t="s">
        <v>20</v>
      </c>
      <c r="D513" t="s">
        <v>12707</v>
      </c>
      <c r="E513" t="s">
        <v>20</v>
      </c>
      <c r="F513" t="s">
        <v>14485</v>
      </c>
      <c r="G513" t="s">
        <v>14508</v>
      </c>
      <c r="H513" t="s">
        <v>42</v>
      </c>
      <c r="I513" t="s">
        <v>42</v>
      </c>
      <c r="J513" s="1">
        <v>0.5</v>
      </c>
      <c r="K513" s="1">
        <v>0.5</v>
      </c>
      <c r="L513">
        <v>60</v>
      </c>
      <c r="M513">
        <v>120</v>
      </c>
      <c r="N513" t="str">
        <f>"0000000111111100011111000000000000000000000000000000"</f>
        <v>0000000111111100011111000000000000000000000000000000</v>
      </c>
      <c r="O513" t="str">
        <f>"0000000111111100011111000000000000000000000000000000"</f>
        <v>0000000111111100011111000000000000000000000000000000</v>
      </c>
    </row>
    <row r="514" spans="1:15" x14ac:dyDescent="0.25">
      <c r="A514" s="3">
        <v>2</v>
      </c>
      <c r="B514" t="s">
        <v>10059</v>
      </c>
      <c r="C514" t="s">
        <v>20</v>
      </c>
      <c r="D514" t="s">
        <v>12308</v>
      </c>
      <c r="E514" t="s">
        <v>20</v>
      </c>
      <c r="F514" t="s">
        <v>14493</v>
      </c>
      <c r="G514" t="s">
        <v>14485</v>
      </c>
      <c r="H514" t="s">
        <v>42</v>
      </c>
      <c r="I514" t="s">
        <v>42</v>
      </c>
      <c r="J514" s="1">
        <v>0.5</v>
      </c>
      <c r="K514" s="1">
        <v>0.5</v>
      </c>
      <c r="L514">
        <v>60</v>
      </c>
      <c r="M514">
        <v>60</v>
      </c>
      <c r="N514" t="str">
        <f>"0000000000000000000000000001111110011111100000000000"</f>
        <v>0000000000000000000000000001111110011111100000000000</v>
      </c>
      <c r="O514" t="str">
        <f>"0000000000000000000000000001111110011111100000000000"</f>
        <v>0000000000000000000000000001111110011111100000000000</v>
      </c>
    </row>
    <row r="515" spans="1:15" x14ac:dyDescent="0.25">
      <c r="A515" s="3">
        <v>2</v>
      </c>
      <c r="B515" t="s">
        <v>12679</v>
      </c>
      <c r="C515" t="s">
        <v>20</v>
      </c>
      <c r="D515" t="s">
        <v>13588</v>
      </c>
      <c r="E515" t="s">
        <v>20</v>
      </c>
      <c r="F515" t="s">
        <v>14488</v>
      </c>
      <c r="G515" t="s">
        <v>14488</v>
      </c>
      <c r="H515" t="s">
        <v>29</v>
      </c>
      <c r="I515" t="s">
        <v>29</v>
      </c>
      <c r="J515" s="1">
        <v>0.41666666666666669</v>
      </c>
      <c r="K515" s="1">
        <v>0.375</v>
      </c>
      <c r="L515">
        <v>60</v>
      </c>
      <c r="M515">
        <v>120</v>
      </c>
      <c r="N515" t="str">
        <f>"0000000111110100011111000001111110011111100000000000"</f>
        <v>0000000111110100011111000001111110011111100000000000</v>
      </c>
      <c r="O515" t="str">
        <f>"0000000000000000000000000001111110011111100000000000"</f>
        <v>0000000000000000000000000001111110011111100000000000</v>
      </c>
    </row>
    <row r="516" spans="1:15" x14ac:dyDescent="0.25">
      <c r="A516" s="3">
        <v>2</v>
      </c>
      <c r="B516" t="s">
        <v>10274</v>
      </c>
      <c r="C516" t="s">
        <v>20</v>
      </c>
      <c r="D516" t="s">
        <v>12014</v>
      </c>
      <c r="E516" t="s">
        <v>20</v>
      </c>
      <c r="F516" t="s">
        <v>14488</v>
      </c>
      <c r="G516" t="s">
        <v>14488</v>
      </c>
      <c r="H516" t="s">
        <v>19</v>
      </c>
      <c r="I516" t="s">
        <v>19</v>
      </c>
      <c r="J516" s="1">
        <v>0.41666666666666669</v>
      </c>
      <c r="K516" s="1">
        <v>0.41666666666666669</v>
      </c>
      <c r="L516">
        <v>60</v>
      </c>
      <c r="M516">
        <v>60</v>
      </c>
      <c r="N516" t="str">
        <f>"0000000111110100011111000000000000000000000000000000"</f>
        <v>0000000111110100011111000000000000000000000000000000</v>
      </c>
      <c r="O516" t="str">
        <f>"0000000111110100011111000000000000000000000000000000"</f>
        <v>0000000111110100011111000000000000000000000000000000</v>
      </c>
    </row>
    <row r="517" spans="1:15" x14ac:dyDescent="0.25">
      <c r="A517" s="3">
        <v>2</v>
      </c>
      <c r="B517" t="s">
        <v>10992</v>
      </c>
      <c r="C517" t="s">
        <v>20</v>
      </c>
      <c r="D517" t="s">
        <v>11023</v>
      </c>
      <c r="E517" t="s">
        <v>20</v>
      </c>
      <c r="F517" t="s">
        <v>14493</v>
      </c>
      <c r="G517" t="s">
        <v>14488</v>
      </c>
      <c r="H517" t="s">
        <v>37</v>
      </c>
      <c r="I517" t="s">
        <v>37</v>
      </c>
      <c r="J517" s="1">
        <v>0.45833333333333331</v>
      </c>
      <c r="K517" s="1">
        <v>0.375</v>
      </c>
      <c r="L517">
        <v>60</v>
      </c>
      <c r="M517">
        <v>480</v>
      </c>
      <c r="N517" t="str">
        <f>"0000000000000000000000000001111110011111100000000000"</f>
        <v>0000000000000000000000000001111110011111100000000000</v>
      </c>
      <c r="O517" t="str">
        <f>"0000000000000000000000000000010000000000000000000000"</f>
        <v>0000000000000000000000000000010000000000000000000000</v>
      </c>
    </row>
    <row r="518" spans="1:15" x14ac:dyDescent="0.25">
      <c r="A518" s="3">
        <v>2</v>
      </c>
      <c r="B518" t="s">
        <v>9481</v>
      </c>
      <c r="C518" t="s">
        <v>20</v>
      </c>
      <c r="D518" t="s">
        <v>9542</v>
      </c>
      <c r="E518" t="s">
        <v>20</v>
      </c>
      <c r="F518" t="s">
        <v>14488</v>
      </c>
      <c r="G518" t="s">
        <v>14493</v>
      </c>
      <c r="H518" t="s">
        <v>19</v>
      </c>
      <c r="I518" t="s">
        <v>19</v>
      </c>
      <c r="J518" s="1">
        <v>0.5</v>
      </c>
      <c r="K518" s="1">
        <v>0.5</v>
      </c>
      <c r="L518">
        <v>60</v>
      </c>
      <c r="M518">
        <v>60</v>
      </c>
      <c r="N518" t="str">
        <f>"0000000111110100011111000000000000000000000000000000"</f>
        <v>0000000111110100011111000000000000000000000000000000</v>
      </c>
      <c r="O518" t="str">
        <f>"0000000000000100000000000000000000000000000000000000"</f>
        <v>0000000000000100000000000000000000000000000000000000</v>
      </c>
    </row>
    <row r="519" spans="1:15" x14ac:dyDescent="0.25">
      <c r="A519" s="3">
        <v>2</v>
      </c>
      <c r="B519" t="s">
        <v>10283</v>
      </c>
      <c r="C519" t="s">
        <v>20</v>
      </c>
      <c r="D519" t="s">
        <v>12908</v>
      </c>
      <c r="E519" t="s">
        <v>20</v>
      </c>
      <c r="F519" t="s">
        <v>14493</v>
      </c>
      <c r="G519" t="s">
        <v>14487</v>
      </c>
      <c r="H519" t="s">
        <v>42</v>
      </c>
      <c r="I519" t="s">
        <v>42</v>
      </c>
      <c r="J519" s="1">
        <v>0.45833333333333331</v>
      </c>
      <c r="K519" s="1">
        <v>0.45833333333333331</v>
      </c>
      <c r="L519">
        <v>60</v>
      </c>
      <c r="M519">
        <v>60</v>
      </c>
      <c r="N519" t="str">
        <f>"0000000111111100011110000000000000000000000000000000"</f>
        <v>0000000111111100011110000000000000000000000000000000</v>
      </c>
      <c r="O519" t="str">
        <f>"0000000111111100011111000000000000000000000000000000"</f>
        <v>0000000111111100011111000000000000000000000000000000</v>
      </c>
    </row>
    <row r="520" spans="1:15" x14ac:dyDescent="0.25">
      <c r="A520" s="3">
        <v>2</v>
      </c>
      <c r="B520" t="s">
        <v>11145</v>
      </c>
      <c r="C520" t="s">
        <v>20</v>
      </c>
      <c r="D520" t="s">
        <v>11208</v>
      </c>
      <c r="E520" t="s">
        <v>9544</v>
      </c>
      <c r="F520" t="s">
        <v>14485</v>
      </c>
      <c r="G520" t="s">
        <v>14491</v>
      </c>
      <c r="H520" t="s">
        <v>29</v>
      </c>
      <c r="I520" t="s">
        <v>29</v>
      </c>
      <c r="J520" s="1">
        <v>0.58333333333333337</v>
      </c>
      <c r="K520" s="1">
        <v>0.58333333333333337</v>
      </c>
      <c r="L520">
        <v>60</v>
      </c>
      <c r="M520">
        <v>240</v>
      </c>
      <c r="N520" t="str">
        <f>"0000000111110100011111000000000000000000000000000000"</f>
        <v>0000000111110100011111000000000000000000000000000000</v>
      </c>
      <c r="O520" t="str">
        <f>"0000000000000000000100000000000000000000000000000000"</f>
        <v>0000000000000000000100000000000000000000000000000000</v>
      </c>
    </row>
    <row r="521" spans="1:15" x14ac:dyDescent="0.25">
      <c r="A521" s="3">
        <v>2</v>
      </c>
      <c r="B521" t="s">
        <v>11145</v>
      </c>
      <c r="C521" t="s">
        <v>20</v>
      </c>
      <c r="D521" t="s">
        <v>11208</v>
      </c>
      <c r="E521" t="s">
        <v>395</v>
      </c>
      <c r="F521" t="s">
        <v>14485</v>
      </c>
      <c r="G521" t="s">
        <v>14539</v>
      </c>
      <c r="H521" t="s">
        <v>29</v>
      </c>
      <c r="I521" t="s">
        <v>29</v>
      </c>
      <c r="J521" s="1">
        <v>0.58333333333333337</v>
      </c>
      <c r="K521" s="1">
        <v>0.58333333333333337</v>
      </c>
      <c r="L521">
        <v>60</v>
      </c>
      <c r="M521">
        <v>180</v>
      </c>
      <c r="N521" t="str">
        <f>"0000000111110100011111000000000000000000000000000000"</f>
        <v>0000000111110100011111000000000000000000000000000000</v>
      </c>
      <c r="O521" t="str">
        <f>"0000000000000100000000000000000000000000000000000000"</f>
        <v>0000000000000100000000000000000000000000000000000000</v>
      </c>
    </row>
    <row r="522" spans="1:15" x14ac:dyDescent="0.25">
      <c r="A522" s="3">
        <v>2</v>
      </c>
      <c r="B522" t="s">
        <v>11068</v>
      </c>
      <c r="C522" t="s">
        <v>20</v>
      </c>
      <c r="D522" t="s">
        <v>11918</v>
      </c>
      <c r="E522" t="s">
        <v>9372</v>
      </c>
      <c r="F522" t="s">
        <v>14488</v>
      </c>
      <c r="G522" t="s">
        <v>14566</v>
      </c>
      <c r="H522" t="s">
        <v>19</v>
      </c>
      <c r="I522" t="s">
        <v>19</v>
      </c>
      <c r="J522" s="1">
        <v>0.45833333333333331</v>
      </c>
      <c r="K522" s="1">
        <v>0.41666666666666669</v>
      </c>
      <c r="L522">
        <v>60</v>
      </c>
      <c r="M522">
        <v>120</v>
      </c>
      <c r="N522" t="str">
        <f>"0000000000000000000000000001111110011111100000000000"</f>
        <v>0000000000000000000000000001111110011111100000000000</v>
      </c>
      <c r="O522" t="str">
        <f>"0000000000000000000000000000101110011110000000000000"</f>
        <v>0000000000000000000000000000101110011110000000000000</v>
      </c>
    </row>
    <row r="523" spans="1:15" x14ac:dyDescent="0.25">
      <c r="A523" s="3">
        <v>2</v>
      </c>
      <c r="B523" t="s">
        <v>11068</v>
      </c>
      <c r="C523" t="s">
        <v>20</v>
      </c>
      <c r="D523" t="s">
        <v>11918</v>
      </c>
      <c r="E523" t="s">
        <v>395</v>
      </c>
      <c r="F523" t="s">
        <v>14488</v>
      </c>
      <c r="G523" t="s">
        <v>14567</v>
      </c>
      <c r="H523" t="s">
        <v>19</v>
      </c>
      <c r="I523" t="s">
        <v>19</v>
      </c>
      <c r="J523" s="1">
        <v>0.45833333333333331</v>
      </c>
      <c r="K523" s="1">
        <v>0.41666666666666669</v>
      </c>
      <c r="L523">
        <v>60</v>
      </c>
      <c r="M523">
        <v>120</v>
      </c>
      <c r="N523" t="str">
        <f>"0000000000000000000000000001111110011111100000000000"</f>
        <v>0000000000000000000000000001111110011111100000000000</v>
      </c>
      <c r="O523" t="str">
        <f>"0000000000000000000000000000000000000001100000000000"</f>
        <v>0000000000000000000000000000000000000001100000000000</v>
      </c>
    </row>
    <row r="524" spans="1:15" x14ac:dyDescent="0.25">
      <c r="A524" s="3">
        <v>2</v>
      </c>
      <c r="B524" t="s">
        <v>11068</v>
      </c>
      <c r="C524" t="s">
        <v>20</v>
      </c>
      <c r="D524" t="s">
        <v>11918</v>
      </c>
      <c r="E524" t="s">
        <v>20</v>
      </c>
      <c r="F524" t="s">
        <v>14488</v>
      </c>
      <c r="G524" t="s">
        <v>14562</v>
      </c>
      <c r="H524" t="s">
        <v>19</v>
      </c>
      <c r="I524" t="s">
        <v>19</v>
      </c>
      <c r="J524" s="1">
        <v>0.45833333333333331</v>
      </c>
      <c r="K524" s="1">
        <v>0.41666666666666669</v>
      </c>
      <c r="L524">
        <v>60</v>
      </c>
      <c r="M524">
        <v>120</v>
      </c>
      <c r="N524" t="str">
        <f>"0000000000000000000000000001111110011111100000000000"</f>
        <v>0000000000000000000000000001111110011111100000000000</v>
      </c>
      <c r="O524" t="str">
        <f>"0000000000000000000000000001000000000000000000000000"</f>
        <v>0000000000000000000000000001000000000000000000000000</v>
      </c>
    </row>
    <row r="525" spans="1:15" x14ac:dyDescent="0.25">
      <c r="A525" s="3">
        <v>2</v>
      </c>
      <c r="B525" t="s">
        <v>11097</v>
      </c>
      <c r="C525" t="s">
        <v>45</v>
      </c>
      <c r="D525" t="s">
        <v>11174</v>
      </c>
      <c r="E525" t="s">
        <v>45</v>
      </c>
      <c r="F525" t="s">
        <v>14489</v>
      </c>
      <c r="G525" t="s">
        <v>14489</v>
      </c>
      <c r="H525" t="s">
        <v>37</v>
      </c>
      <c r="I525" t="s">
        <v>37</v>
      </c>
      <c r="J525" s="1">
        <v>0.54166666666666663</v>
      </c>
      <c r="K525" s="1">
        <v>0.54166666666666663</v>
      </c>
      <c r="L525">
        <v>60</v>
      </c>
      <c r="M525">
        <v>60</v>
      </c>
      <c r="N525" t="str">
        <f>"0000000111101000011111000000000000000000000000000000"</f>
        <v>0000000111101000011111000000000000000000000000000000</v>
      </c>
      <c r="O525" t="str">
        <f>"0000000010101000001010000000000000000000000000000000"</f>
        <v>0000000010101000001010000000000000000000000000000000</v>
      </c>
    </row>
    <row r="526" spans="1:15" x14ac:dyDescent="0.25">
      <c r="A526" s="3">
        <v>2</v>
      </c>
      <c r="B526" t="s">
        <v>12289</v>
      </c>
      <c r="C526" t="s">
        <v>20</v>
      </c>
      <c r="D526" t="s">
        <v>12633</v>
      </c>
      <c r="E526" t="s">
        <v>20</v>
      </c>
      <c r="F526" t="s">
        <v>14485</v>
      </c>
      <c r="G526" t="s">
        <v>14493</v>
      </c>
      <c r="H526" t="s">
        <v>42</v>
      </c>
      <c r="I526" t="s">
        <v>42</v>
      </c>
      <c r="J526" s="1">
        <v>0.45833333333333331</v>
      </c>
      <c r="K526" s="1">
        <v>0.45833333333333331</v>
      </c>
      <c r="L526">
        <v>60</v>
      </c>
      <c r="M526">
        <v>60</v>
      </c>
      <c r="N526" t="str">
        <f>"0000000000000000000000000001111110011111100000000000"</f>
        <v>0000000000000000000000000001111110011111100000000000</v>
      </c>
      <c r="O526" t="str">
        <f>"0000000000000000000000000001111110011111100000000000"</f>
        <v>0000000000000000000000000001111110011111100000000000</v>
      </c>
    </row>
    <row r="527" spans="1:15" x14ac:dyDescent="0.25">
      <c r="A527" s="3">
        <v>2</v>
      </c>
      <c r="B527" t="s">
        <v>9493</v>
      </c>
      <c r="C527" t="s">
        <v>20</v>
      </c>
      <c r="D527" t="s">
        <v>12197</v>
      </c>
      <c r="E527" t="s">
        <v>20</v>
      </c>
      <c r="F527" t="s">
        <v>14493</v>
      </c>
      <c r="G527" t="s">
        <v>14488</v>
      </c>
      <c r="H527" t="s">
        <v>19</v>
      </c>
      <c r="I527" t="s">
        <v>19</v>
      </c>
      <c r="J527" s="1">
        <v>0.66666666666666663</v>
      </c>
      <c r="K527" s="1">
        <v>0.66666666666666663</v>
      </c>
      <c r="L527">
        <v>60</v>
      </c>
      <c r="M527">
        <v>60</v>
      </c>
      <c r="N527" t="str">
        <f>"0000000000000000000000000001111110011111100000000000"</f>
        <v>0000000000000000000000000001111110011111100000000000</v>
      </c>
      <c r="O527" t="str">
        <f>"0000000000000000000000000001111110011111100000000000"</f>
        <v>0000000000000000000000000001111110011111100000000000</v>
      </c>
    </row>
    <row r="528" spans="1:15" x14ac:dyDescent="0.25">
      <c r="A528" s="3">
        <v>2</v>
      </c>
      <c r="B528" t="s">
        <v>10239</v>
      </c>
      <c r="C528" t="s">
        <v>20</v>
      </c>
      <c r="D528" t="s">
        <v>12629</v>
      </c>
      <c r="E528" t="s">
        <v>9372</v>
      </c>
      <c r="F528" t="s">
        <v>14485</v>
      </c>
      <c r="G528" t="s">
        <v>14494</v>
      </c>
      <c r="H528" t="s">
        <v>19</v>
      </c>
      <c r="I528" t="s">
        <v>19</v>
      </c>
      <c r="J528" s="1">
        <v>0.54166666666666663</v>
      </c>
      <c r="K528" s="1">
        <v>0.54166666666666663</v>
      </c>
      <c r="L528">
        <v>60</v>
      </c>
      <c r="M528">
        <v>60</v>
      </c>
      <c r="N528" t="str">
        <f>"0000000111110100011111000000000000000000000000000000"</f>
        <v>0000000111110100011111000000000000000000000000000000</v>
      </c>
      <c r="O528" t="str">
        <f>"0000000011110100011111000000000000000000000000000000"</f>
        <v>0000000011110100011111000000000000000000000000000000</v>
      </c>
    </row>
    <row r="529" spans="1:15" x14ac:dyDescent="0.25">
      <c r="A529" s="3">
        <v>2</v>
      </c>
      <c r="B529" t="s">
        <v>11403</v>
      </c>
      <c r="C529" t="s">
        <v>9544</v>
      </c>
      <c r="D529" t="s">
        <v>14010</v>
      </c>
      <c r="E529" t="s">
        <v>2424</v>
      </c>
      <c r="F529" t="s">
        <v>14568</v>
      </c>
      <c r="G529" t="s">
        <v>14544</v>
      </c>
      <c r="H529" t="s">
        <v>42</v>
      </c>
      <c r="I529" t="s">
        <v>42</v>
      </c>
      <c r="J529" s="1">
        <v>0.375</v>
      </c>
      <c r="K529" s="1">
        <v>0.39583333333333331</v>
      </c>
      <c r="L529">
        <v>480</v>
      </c>
      <c r="M529">
        <v>150</v>
      </c>
      <c r="N529" t="str">
        <f>"0000010000000000000000000000000000000000000000000000"</f>
        <v>0000010000000000000000000000000000000000000000000000</v>
      </c>
      <c r="O529" t="str">
        <f>"0000010000000000000000000000000000000000000000000000"</f>
        <v>0000010000000000000000000000000000000000000000000000</v>
      </c>
    </row>
    <row r="530" spans="1:15" x14ac:dyDescent="0.25">
      <c r="A530" s="3">
        <v>2</v>
      </c>
      <c r="B530" t="s">
        <v>11403</v>
      </c>
      <c r="C530" t="s">
        <v>180</v>
      </c>
      <c r="D530" t="s">
        <v>14010</v>
      </c>
      <c r="E530" t="s">
        <v>20</v>
      </c>
      <c r="F530" t="s">
        <v>14569</v>
      </c>
      <c r="G530" t="s">
        <v>14488</v>
      </c>
      <c r="H530" t="s">
        <v>33</v>
      </c>
      <c r="I530" t="s">
        <v>33</v>
      </c>
      <c r="J530" s="1">
        <v>0.375</v>
      </c>
      <c r="K530" s="1">
        <v>0.41666666666666669</v>
      </c>
      <c r="L530">
        <v>480</v>
      </c>
      <c r="M530">
        <v>180</v>
      </c>
      <c r="N530" t="str">
        <f>"0000100000000000000000000000000000000000000000000000"</f>
        <v>0000100000000000000000000000000000000000000000000000</v>
      </c>
      <c r="O530" t="str">
        <f>"1111100000000000000000000000000000000000000000000000"</f>
        <v>1111100000000000000000000000000000000000000000000000</v>
      </c>
    </row>
    <row r="531" spans="1:15" x14ac:dyDescent="0.25">
      <c r="A531" s="3">
        <v>2</v>
      </c>
      <c r="B531" t="s">
        <v>11403</v>
      </c>
      <c r="C531" t="s">
        <v>180</v>
      </c>
      <c r="D531" t="s">
        <v>14010</v>
      </c>
      <c r="E531" t="s">
        <v>45</v>
      </c>
      <c r="F531" t="s">
        <v>14569</v>
      </c>
      <c r="G531" t="s">
        <v>14570</v>
      </c>
      <c r="H531" t="s">
        <v>33</v>
      </c>
      <c r="I531" t="s">
        <v>33</v>
      </c>
      <c r="J531" s="1">
        <v>0.375</v>
      </c>
      <c r="K531" s="1">
        <v>0.54166666666666663</v>
      </c>
      <c r="L531">
        <v>480</v>
      </c>
      <c r="M531">
        <v>60</v>
      </c>
      <c r="N531" t="str">
        <f>"0000100000000000000000000000000000000000000000000000"</f>
        <v>0000100000000000000000000000000000000000000000000000</v>
      </c>
      <c r="O531" t="str">
        <f>"0000100000000000000000000000000000000000000000000000"</f>
        <v>0000100000000000000000000000000000000000000000000000</v>
      </c>
    </row>
    <row r="532" spans="1:15" x14ac:dyDescent="0.25">
      <c r="A532" s="3">
        <v>2</v>
      </c>
      <c r="B532" t="s">
        <v>11403</v>
      </c>
      <c r="C532" t="s">
        <v>180</v>
      </c>
      <c r="D532" t="s">
        <v>14010</v>
      </c>
      <c r="E532" t="s">
        <v>20</v>
      </c>
      <c r="F532" t="s">
        <v>14571</v>
      </c>
      <c r="G532" t="s">
        <v>14485</v>
      </c>
      <c r="H532" t="s">
        <v>37</v>
      </c>
      <c r="I532" t="s">
        <v>37</v>
      </c>
      <c r="J532" s="1">
        <v>0.375</v>
      </c>
      <c r="K532" s="1">
        <v>0.41666666666666669</v>
      </c>
      <c r="L532">
        <v>480</v>
      </c>
      <c r="M532">
        <v>180</v>
      </c>
      <c r="N532" t="str">
        <f>"0000100000000000000000000000000000000000000000000000"</f>
        <v>0000100000000000000000000000000000000000000000000000</v>
      </c>
      <c r="O532" t="str">
        <f>"1111100000000000000000000000000000000000000000000000"</f>
        <v>1111100000000000000000000000000000000000000000000000</v>
      </c>
    </row>
    <row r="533" spans="1:15" x14ac:dyDescent="0.25">
      <c r="A533" s="3">
        <v>2</v>
      </c>
      <c r="B533" t="s">
        <v>9493</v>
      </c>
      <c r="C533" t="s">
        <v>20</v>
      </c>
      <c r="D533" t="s">
        <v>9565</v>
      </c>
      <c r="E533" t="s">
        <v>395</v>
      </c>
      <c r="F533" t="s">
        <v>14487</v>
      </c>
      <c r="G533" t="s">
        <v>14529</v>
      </c>
      <c r="H533" t="s">
        <v>42</v>
      </c>
      <c r="I533" t="s">
        <v>42</v>
      </c>
      <c r="J533" s="1">
        <v>0.66666666666666663</v>
      </c>
      <c r="K533" s="1">
        <v>0.625</v>
      </c>
      <c r="L533">
        <v>60</v>
      </c>
      <c r="M533">
        <v>240</v>
      </c>
      <c r="N533" t="str">
        <f>"0000000000000000000000000001000000000000000000000000"</f>
        <v>0000000000000000000000000001000000000000000000000000</v>
      </c>
      <c r="O533" t="str">
        <f>"0000000000000000000000000001111110000000000000000000"</f>
        <v>0000000000000000000000000001111110000000000000000000</v>
      </c>
    </row>
    <row r="534" spans="1:15" x14ac:dyDescent="0.25">
      <c r="A534" s="3">
        <v>2</v>
      </c>
      <c r="B534" t="s">
        <v>9133</v>
      </c>
      <c r="C534" t="s">
        <v>20</v>
      </c>
      <c r="D534" t="s">
        <v>10509</v>
      </c>
      <c r="E534" t="s">
        <v>20</v>
      </c>
      <c r="F534" t="s">
        <v>14512</v>
      </c>
      <c r="G534" t="s">
        <v>14512</v>
      </c>
      <c r="H534" t="s">
        <v>29</v>
      </c>
      <c r="I534" t="s">
        <v>29</v>
      </c>
      <c r="J534" s="1">
        <v>0.66666666666666663</v>
      </c>
      <c r="K534" s="1">
        <v>0.66666666666666663</v>
      </c>
      <c r="L534">
        <v>60</v>
      </c>
      <c r="M534">
        <v>60</v>
      </c>
      <c r="N534" t="str">
        <f>"0000000111110100011111000000000000000000000000000000"</f>
        <v>0000000111110100011111000000000000000000000000000000</v>
      </c>
      <c r="O534" t="str">
        <f>"0000000111110100011111000000000000000000000000000000"</f>
        <v>0000000111110100011111000000000000000000000000000000</v>
      </c>
    </row>
    <row r="535" spans="1:15" x14ac:dyDescent="0.25">
      <c r="A535" s="3">
        <v>2</v>
      </c>
      <c r="B535" t="s">
        <v>10077</v>
      </c>
      <c r="C535" t="s">
        <v>20</v>
      </c>
      <c r="D535" t="s">
        <v>10207</v>
      </c>
      <c r="E535" t="s">
        <v>20</v>
      </c>
      <c r="F535" t="s">
        <v>14493</v>
      </c>
      <c r="G535" t="s">
        <v>14485</v>
      </c>
      <c r="H535" t="s">
        <v>42</v>
      </c>
      <c r="I535" t="s">
        <v>42</v>
      </c>
      <c r="J535" s="1">
        <v>0.45833333333333331</v>
      </c>
      <c r="K535" s="1">
        <v>0.41666666666666669</v>
      </c>
      <c r="L535">
        <v>60</v>
      </c>
      <c r="M535">
        <v>90</v>
      </c>
      <c r="N535" t="str">
        <f>"0000000111111100011111000000000000000000000000000000"</f>
        <v>0000000111111100011111000000000000000000000000000000</v>
      </c>
      <c r="O535" t="str">
        <f>"0000000111111100011111000000000000000000000000000000"</f>
        <v>0000000111111100011111000000000000000000000000000000</v>
      </c>
    </row>
    <row r="536" spans="1:15" x14ac:dyDescent="0.25">
      <c r="A536" s="3">
        <v>2</v>
      </c>
      <c r="B536" t="s">
        <v>10525</v>
      </c>
      <c r="C536" t="s">
        <v>20</v>
      </c>
      <c r="D536" t="s">
        <v>12792</v>
      </c>
      <c r="E536" t="s">
        <v>20</v>
      </c>
      <c r="F536" t="s">
        <v>14485</v>
      </c>
      <c r="G536" t="s">
        <v>14485</v>
      </c>
      <c r="H536" t="s">
        <v>33</v>
      </c>
      <c r="I536" t="s">
        <v>33</v>
      </c>
      <c r="J536" s="1">
        <v>0.41666666666666669</v>
      </c>
      <c r="K536" s="1">
        <v>0.41666666666666669</v>
      </c>
      <c r="L536">
        <v>60</v>
      </c>
      <c r="M536">
        <v>60</v>
      </c>
      <c r="N536" t="str">
        <f>"0000000000000000000000000001111110011111100000000000"</f>
        <v>0000000000000000000000000001111110011111100000000000</v>
      </c>
      <c r="O536" t="str">
        <f>"0000000000000000000000000001111110011111100000000000"</f>
        <v>0000000000000000000000000001111110011111100000000000</v>
      </c>
    </row>
    <row r="537" spans="1:15" x14ac:dyDescent="0.25">
      <c r="A537" s="3">
        <v>2</v>
      </c>
      <c r="B537" t="s">
        <v>12047</v>
      </c>
      <c r="C537" t="s">
        <v>395</v>
      </c>
      <c r="D537" t="s">
        <v>12718</v>
      </c>
      <c r="E537" t="s">
        <v>20</v>
      </c>
      <c r="F537" t="s">
        <v>14497</v>
      </c>
      <c r="G537" t="s">
        <v>14492</v>
      </c>
      <c r="H537" t="s">
        <v>33</v>
      </c>
      <c r="I537" t="s">
        <v>33</v>
      </c>
      <c r="J537" s="1">
        <v>0.41666666666666669</v>
      </c>
      <c r="K537" s="1">
        <v>0.375</v>
      </c>
      <c r="L537">
        <v>120</v>
      </c>
      <c r="M537">
        <v>120</v>
      </c>
      <c r="N537" t="str">
        <f>"0000000000000000000000000000111100001111000000000000"</f>
        <v>0000000000000000000000000000111100001111000000000000</v>
      </c>
      <c r="O537" t="str">
        <f>"0000000000000000000000000001111110011111100000000000"</f>
        <v>0000000000000000000000000001111110011111100000000000</v>
      </c>
    </row>
    <row r="538" spans="1:15" x14ac:dyDescent="0.25">
      <c r="A538" s="3">
        <v>2</v>
      </c>
      <c r="B538" t="s">
        <v>12718</v>
      </c>
      <c r="C538" t="s">
        <v>20</v>
      </c>
      <c r="D538" t="s">
        <v>14439</v>
      </c>
      <c r="E538" t="s">
        <v>20</v>
      </c>
      <c r="F538" t="s">
        <v>14492</v>
      </c>
      <c r="G538" t="s">
        <v>14485</v>
      </c>
      <c r="H538" t="s">
        <v>33</v>
      </c>
      <c r="I538" t="s">
        <v>33</v>
      </c>
      <c r="J538" s="1">
        <v>0.375</v>
      </c>
      <c r="K538" s="1">
        <v>0.41666666666666669</v>
      </c>
      <c r="L538">
        <v>120</v>
      </c>
      <c r="M538">
        <v>120</v>
      </c>
      <c r="N538" t="str">
        <f>"0000000000000000000000000001111110011111100000000000"</f>
        <v>0000000000000000000000000001111110011111100000000000</v>
      </c>
      <c r="O538" t="str">
        <f>"0000000000000000000000000001111110011111100000000000"</f>
        <v>0000000000000000000000000001111110011111100000000000</v>
      </c>
    </row>
    <row r="539" spans="1:15" x14ac:dyDescent="0.25">
      <c r="A539" s="3">
        <v>2</v>
      </c>
      <c r="B539" t="s">
        <v>11991</v>
      </c>
      <c r="C539" t="s">
        <v>20</v>
      </c>
      <c r="D539" t="s">
        <v>13418</v>
      </c>
      <c r="E539" t="s">
        <v>20</v>
      </c>
      <c r="F539" t="s">
        <v>14488</v>
      </c>
      <c r="G539" t="s">
        <v>14488</v>
      </c>
      <c r="H539" t="s">
        <v>29</v>
      </c>
      <c r="I539" t="s">
        <v>29</v>
      </c>
      <c r="J539" s="1">
        <v>0.58333333333333337</v>
      </c>
      <c r="K539" s="1">
        <v>0.58333333333333337</v>
      </c>
      <c r="L539">
        <v>60</v>
      </c>
      <c r="M539">
        <v>60</v>
      </c>
      <c r="N539" t="str">
        <f>"0000000111110100011111000000000000000000000000000000"</f>
        <v>0000000111110100011111000000000000000000000000000000</v>
      </c>
      <c r="O539" t="str">
        <f>"0000000111110100011111000000000000000000000000000000"</f>
        <v>0000000111110100011111000000000000000000000000000000</v>
      </c>
    </row>
    <row r="540" spans="1:15" x14ac:dyDescent="0.25">
      <c r="A540" s="3">
        <v>2</v>
      </c>
      <c r="B540" t="s">
        <v>12877</v>
      </c>
      <c r="C540" t="s">
        <v>45</v>
      </c>
      <c r="D540" t="s">
        <v>12879</v>
      </c>
      <c r="E540" t="s">
        <v>45</v>
      </c>
      <c r="F540" t="s">
        <v>14489</v>
      </c>
      <c r="G540" t="s">
        <v>14489</v>
      </c>
      <c r="H540" t="s">
        <v>37</v>
      </c>
      <c r="I540" t="s">
        <v>37</v>
      </c>
      <c r="J540" s="1">
        <v>0.45833333333333331</v>
      </c>
      <c r="K540" s="1">
        <v>0.45833333333333331</v>
      </c>
      <c r="L540">
        <v>60</v>
      </c>
      <c r="M540">
        <v>60</v>
      </c>
      <c r="N540" t="str">
        <f>"0000000000000000000000000001111110011111100000000000"</f>
        <v>0000000000000000000000000001111110011111100000000000</v>
      </c>
      <c r="O540" t="str">
        <f>"0000000000000000000000000000111110011111100000000000"</f>
        <v>0000000000000000000000000000111110011111100000000000</v>
      </c>
    </row>
    <row r="541" spans="1:15" x14ac:dyDescent="0.25">
      <c r="A541" s="3">
        <v>2</v>
      </c>
      <c r="B541" t="s">
        <v>10953</v>
      </c>
      <c r="C541" t="s">
        <v>20</v>
      </c>
      <c r="D541" t="s">
        <v>11508</v>
      </c>
      <c r="E541" t="s">
        <v>20</v>
      </c>
      <c r="F541" t="s">
        <v>14493</v>
      </c>
      <c r="G541" t="s">
        <v>14485</v>
      </c>
      <c r="H541" t="s">
        <v>33</v>
      </c>
      <c r="I541" t="s">
        <v>33</v>
      </c>
      <c r="J541" s="1">
        <v>0.375</v>
      </c>
      <c r="K541" s="1">
        <v>0.375</v>
      </c>
      <c r="L541">
        <v>60</v>
      </c>
      <c r="M541">
        <v>60</v>
      </c>
      <c r="N541" t="str">
        <f>"0000000111111100011111000000000000000000000000000000"</f>
        <v>0000000111111100011111000000000000000000000000000000</v>
      </c>
      <c r="O541" t="str">
        <f>"0000000111111100011111000000000000000000000000000000"</f>
        <v>0000000111111100011111000000000000000000000000000000</v>
      </c>
    </row>
    <row r="542" spans="1:15" x14ac:dyDescent="0.25">
      <c r="A542" s="3">
        <v>2</v>
      </c>
      <c r="B542" t="s">
        <v>11508</v>
      </c>
      <c r="C542" t="s">
        <v>9372</v>
      </c>
      <c r="D542" t="s">
        <v>11522</v>
      </c>
      <c r="E542" t="s">
        <v>20</v>
      </c>
      <c r="F542" t="s">
        <v>14494</v>
      </c>
      <c r="G542" t="s">
        <v>14506</v>
      </c>
      <c r="H542" t="s">
        <v>42</v>
      </c>
      <c r="I542" t="s">
        <v>42</v>
      </c>
      <c r="J542" s="1">
        <v>0.625</v>
      </c>
      <c r="K542" s="1">
        <v>0.66666666666666663</v>
      </c>
      <c r="L542">
        <v>90</v>
      </c>
      <c r="M542">
        <v>60</v>
      </c>
      <c r="N542" t="str">
        <f>"0000000000101000010100000000000000000000000000000000"</f>
        <v>0000000000101000010100000000000000000000000000000000</v>
      </c>
      <c r="O542" t="str">
        <f>"0000000111100000001111000000000000000000000000000000"</f>
        <v>0000000111100000001111000000000000000000000000000000</v>
      </c>
    </row>
    <row r="543" spans="1:15" x14ac:dyDescent="0.25">
      <c r="A543" s="3">
        <v>2</v>
      </c>
      <c r="B543" t="s">
        <v>10537</v>
      </c>
      <c r="C543" t="s">
        <v>39</v>
      </c>
      <c r="D543" t="s">
        <v>11861</v>
      </c>
      <c r="E543" t="s">
        <v>39</v>
      </c>
      <c r="F543" t="s">
        <v>14507</v>
      </c>
      <c r="G543" t="s">
        <v>14507</v>
      </c>
      <c r="H543" t="s">
        <v>42</v>
      </c>
      <c r="I543" t="s">
        <v>42</v>
      </c>
      <c r="J543" s="1">
        <v>0.75</v>
      </c>
      <c r="K543" s="1">
        <v>0.6875</v>
      </c>
      <c r="L543">
        <v>90</v>
      </c>
      <c r="M543">
        <v>120</v>
      </c>
      <c r="N543" t="str">
        <f>"0000000000000100000000000000000000000000000000000000"</f>
        <v>0000000000000100000000000000000000000000000000000000</v>
      </c>
      <c r="O543" t="str">
        <f>"0000000000000100000000000000000000000000000000000000"</f>
        <v>0000000000000100000000000000000000000000000000000000</v>
      </c>
    </row>
    <row r="544" spans="1:15" x14ac:dyDescent="0.25">
      <c r="A544" s="3">
        <v>2</v>
      </c>
      <c r="B544" t="s">
        <v>11847</v>
      </c>
      <c r="C544" t="s">
        <v>20</v>
      </c>
      <c r="D544" t="s">
        <v>11861</v>
      </c>
      <c r="E544" t="s">
        <v>20</v>
      </c>
      <c r="F544" t="s">
        <v>14485</v>
      </c>
      <c r="G544" t="s">
        <v>14488</v>
      </c>
      <c r="H544" t="s">
        <v>29</v>
      </c>
      <c r="I544" t="s">
        <v>29</v>
      </c>
      <c r="J544" s="1">
        <v>0.58333333333333337</v>
      </c>
      <c r="K544" s="1">
        <v>0.58333333333333337</v>
      </c>
      <c r="L544">
        <v>60</v>
      </c>
      <c r="M544">
        <v>120</v>
      </c>
      <c r="N544" t="str">
        <f>"0000000111110100011111000000000000000000000000000000"</f>
        <v>0000000111110100011111000000000000000000000000000000</v>
      </c>
      <c r="O544" t="str">
        <f>"0000000111110100011111000000000000000000000000000000"</f>
        <v>0000000111110100011111000000000000000000000000000000</v>
      </c>
    </row>
    <row r="545" spans="1:15" x14ac:dyDescent="0.25">
      <c r="A545" s="3">
        <v>2</v>
      </c>
      <c r="B545" t="s">
        <v>9916</v>
      </c>
      <c r="C545" t="s">
        <v>20</v>
      </c>
      <c r="D545" t="s">
        <v>12019</v>
      </c>
      <c r="E545" t="s">
        <v>20</v>
      </c>
      <c r="F545" t="s">
        <v>14485</v>
      </c>
      <c r="G545" t="s">
        <v>14488</v>
      </c>
      <c r="H545" t="s">
        <v>33</v>
      </c>
      <c r="I545" t="s">
        <v>33</v>
      </c>
      <c r="J545" s="1">
        <v>0.375</v>
      </c>
      <c r="K545" s="1">
        <v>0.375</v>
      </c>
      <c r="L545">
        <v>60</v>
      </c>
      <c r="M545">
        <v>60</v>
      </c>
      <c r="N545" t="str">
        <f>"0000000000000000000000000001111110011111100000000000"</f>
        <v>0000000000000000000000000001111110011111100000000000</v>
      </c>
      <c r="O545" t="str">
        <f>"0000000000000000000000000001111110011111100000000000"</f>
        <v>0000000000000000000000000001111110011111100000000000</v>
      </c>
    </row>
    <row r="546" spans="1:15" x14ac:dyDescent="0.25">
      <c r="A546" s="3">
        <v>2</v>
      </c>
      <c r="B546" t="s">
        <v>10774</v>
      </c>
      <c r="C546" t="s">
        <v>45</v>
      </c>
      <c r="D546" t="s">
        <v>11711</v>
      </c>
      <c r="E546" t="s">
        <v>395</v>
      </c>
      <c r="F546" t="s">
        <v>14530</v>
      </c>
      <c r="G546" t="s">
        <v>14572</v>
      </c>
      <c r="H546" t="s">
        <v>37</v>
      </c>
      <c r="I546" t="s">
        <v>37</v>
      </c>
      <c r="J546" s="1">
        <v>0.54166666666666663</v>
      </c>
      <c r="K546" s="1">
        <v>0.54166666666666663</v>
      </c>
      <c r="L546">
        <v>60</v>
      </c>
      <c r="M546">
        <v>180</v>
      </c>
      <c r="N546" t="str">
        <f>"0000000111101100011111000000000000000000000000000000"</f>
        <v>0000000111101100011111000000000000000000000000000000</v>
      </c>
      <c r="O546" t="str">
        <f>"0000000000001000000000000000000000000000000000000000"</f>
        <v>0000000000001000000000000000000000000000000000000000</v>
      </c>
    </row>
    <row r="547" spans="1:15" x14ac:dyDescent="0.25">
      <c r="A547" s="3">
        <v>2</v>
      </c>
      <c r="B547" t="s">
        <v>12586</v>
      </c>
      <c r="C547" t="s">
        <v>20</v>
      </c>
      <c r="D547" t="s">
        <v>13221</v>
      </c>
      <c r="E547" t="s">
        <v>20</v>
      </c>
      <c r="F547" t="s">
        <v>14488</v>
      </c>
      <c r="G547" t="s">
        <v>14488</v>
      </c>
      <c r="H547" t="s">
        <v>19</v>
      </c>
      <c r="I547" t="s">
        <v>19</v>
      </c>
      <c r="J547" s="1">
        <v>0.54166666666666663</v>
      </c>
      <c r="K547" s="1">
        <v>0.5</v>
      </c>
      <c r="L547">
        <v>60</v>
      </c>
      <c r="M547">
        <v>120</v>
      </c>
      <c r="N547" t="str">
        <f>"0000000111110100011111000000000000000000000000000000"</f>
        <v>0000000111110100011111000000000000000000000000000000</v>
      </c>
      <c r="O547" t="str">
        <f>"0000000111110100011111000000000000000000000000000000"</f>
        <v>0000000111110100011111000000000000000000000000000000</v>
      </c>
    </row>
    <row r="548" spans="1:15" x14ac:dyDescent="0.25">
      <c r="A548" s="3">
        <v>2</v>
      </c>
      <c r="B548" t="s">
        <v>10828</v>
      </c>
      <c r="C548" t="s">
        <v>45</v>
      </c>
      <c r="D548" t="s">
        <v>11300</v>
      </c>
      <c r="E548" t="s">
        <v>20</v>
      </c>
      <c r="F548" t="s">
        <v>14489</v>
      </c>
      <c r="G548" t="s">
        <v>14485</v>
      </c>
      <c r="H548" t="s">
        <v>29</v>
      </c>
      <c r="I548" t="s">
        <v>29</v>
      </c>
      <c r="J548" s="1">
        <v>0.58333333333333337</v>
      </c>
      <c r="K548" s="1">
        <v>0.58333333333333337</v>
      </c>
      <c r="L548">
        <v>120</v>
      </c>
      <c r="M548">
        <v>60</v>
      </c>
      <c r="N548" t="str">
        <f>"0000000011000000000000000000000000000000000000000000"</f>
        <v>0000000011000000000000000000000000000000000000000000</v>
      </c>
      <c r="O548" t="str">
        <f>"0000000111110100011111000000000000000000000000000000"</f>
        <v>0000000111110100011111000000000000000000000000000000</v>
      </c>
    </row>
    <row r="549" spans="1:15" x14ac:dyDescent="0.25">
      <c r="A549" s="3">
        <v>2</v>
      </c>
      <c r="B549" t="s">
        <v>11300</v>
      </c>
      <c r="C549" t="s">
        <v>20</v>
      </c>
      <c r="D549" t="s">
        <v>11315</v>
      </c>
      <c r="E549" t="s">
        <v>395</v>
      </c>
      <c r="F549" t="s">
        <v>14493</v>
      </c>
      <c r="G549" t="s">
        <v>14497</v>
      </c>
      <c r="H549" t="s">
        <v>37</v>
      </c>
      <c r="I549" t="s">
        <v>37</v>
      </c>
      <c r="J549" s="1">
        <v>0.625</v>
      </c>
      <c r="K549" s="1">
        <v>0.5</v>
      </c>
      <c r="L549">
        <v>60</v>
      </c>
      <c r="M549">
        <v>300</v>
      </c>
      <c r="N549" t="str">
        <f>"0000000111101100011111000000000000000000000000000000"</f>
        <v>0000000111101100011111000000000000000000000000000000</v>
      </c>
      <c r="O549" t="str">
        <f>"0000000111101100011111000001111110011111100000000000"</f>
        <v>0000000111101100011111000001111110011111100000000000</v>
      </c>
    </row>
    <row r="550" spans="1:15" x14ac:dyDescent="0.25">
      <c r="A550" s="3">
        <v>2</v>
      </c>
      <c r="B550" t="s">
        <v>11300</v>
      </c>
      <c r="C550" t="s">
        <v>45</v>
      </c>
      <c r="D550" t="s">
        <v>11315</v>
      </c>
      <c r="E550" t="s">
        <v>395</v>
      </c>
      <c r="F550" t="s">
        <v>14489</v>
      </c>
      <c r="G550" t="s">
        <v>14497</v>
      </c>
      <c r="H550" t="s">
        <v>37</v>
      </c>
      <c r="I550" t="s">
        <v>37</v>
      </c>
      <c r="J550" s="1">
        <v>0.58333333333333337</v>
      </c>
      <c r="K550" s="1">
        <v>0.5</v>
      </c>
      <c r="L550">
        <v>60</v>
      </c>
      <c r="M550">
        <v>300</v>
      </c>
      <c r="N550" t="str">
        <f>"0000000000100000000000000000000000000000000000000000"</f>
        <v>0000000000100000000000000000000000000000000000000000</v>
      </c>
      <c r="O550" t="str">
        <f>"0000000111101100011111000001111110011111100000000000"</f>
        <v>0000000111101100011111000001111110011111100000000000</v>
      </c>
    </row>
    <row r="551" spans="1:15" x14ac:dyDescent="0.25">
      <c r="A551" s="3">
        <v>2</v>
      </c>
      <c r="B551" t="s">
        <v>12757</v>
      </c>
      <c r="C551" t="s">
        <v>20</v>
      </c>
      <c r="D551" t="s">
        <v>12771</v>
      </c>
      <c r="E551" t="s">
        <v>20</v>
      </c>
      <c r="F551" t="s">
        <v>14488</v>
      </c>
      <c r="G551" t="s">
        <v>14488</v>
      </c>
      <c r="H551" t="s">
        <v>29</v>
      </c>
      <c r="I551" t="s">
        <v>29</v>
      </c>
      <c r="J551" s="1">
        <v>0.5</v>
      </c>
      <c r="K551" s="1">
        <v>0.54166666666666663</v>
      </c>
      <c r="L551">
        <v>120</v>
      </c>
      <c r="M551">
        <v>60</v>
      </c>
      <c r="N551" t="str">
        <f>"0000000111110100011111000000000000000000000000000000"</f>
        <v>0000000111110100011111000000000000000000000000000000</v>
      </c>
      <c r="O551" t="str">
        <f>"0000000111110100011111000000000000000000000000000000"</f>
        <v>0000000111110100011111000000000000000000000000000000</v>
      </c>
    </row>
    <row r="552" spans="1:15" x14ac:dyDescent="0.25">
      <c r="A552" s="3">
        <v>2</v>
      </c>
      <c r="B552" t="s">
        <v>12920</v>
      </c>
      <c r="C552" t="s">
        <v>20</v>
      </c>
      <c r="D552" t="s">
        <v>13512</v>
      </c>
      <c r="E552" t="s">
        <v>20</v>
      </c>
      <c r="F552" t="s">
        <v>14485</v>
      </c>
      <c r="G552" t="s">
        <v>14493</v>
      </c>
      <c r="H552" t="s">
        <v>37</v>
      </c>
      <c r="I552" t="s">
        <v>37</v>
      </c>
      <c r="J552" s="1">
        <v>0.5</v>
      </c>
      <c r="K552" s="1">
        <v>0.5</v>
      </c>
      <c r="L552">
        <v>60</v>
      </c>
      <c r="M552">
        <v>60</v>
      </c>
      <c r="N552" t="str">
        <f>"0000000000000000000000000001111110011111100000000000"</f>
        <v>0000000000000000000000000001111110011111100000000000</v>
      </c>
      <c r="O552" t="str">
        <f>"0000000000000000000000000001111110011111100000000000"</f>
        <v>0000000000000000000000000001111110011111100000000000</v>
      </c>
    </row>
    <row r="553" spans="1:15" x14ac:dyDescent="0.25">
      <c r="A553" s="3">
        <v>2</v>
      </c>
      <c r="B553" t="s">
        <v>13681</v>
      </c>
      <c r="C553" t="s">
        <v>20</v>
      </c>
      <c r="D553" t="s">
        <v>13851</v>
      </c>
      <c r="E553" t="s">
        <v>20</v>
      </c>
      <c r="F553" t="s">
        <v>14488</v>
      </c>
      <c r="G553" t="s">
        <v>14488</v>
      </c>
      <c r="H553" t="s">
        <v>29</v>
      </c>
      <c r="I553" t="s">
        <v>29</v>
      </c>
      <c r="J553" s="1">
        <v>0.625</v>
      </c>
      <c r="K553" s="1">
        <v>0.58333333333333337</v>
      </c>
      <c r="L553">
        <v>60</v>
      </c>
      <c r="M553">
        <v>120</v>
      </c>
      <c r="N553" t="str">
        <f>"0000000111110000011111000000000000000000000000000000"</f>
        <v>0000000111110000011111000000000000000000000000000000</v>
      </c>
      <c r="O553" t="str">
        <f>"0000000111110100011111000000000000000000000000000000"</f>
        <v>0000000111110100011111000000000000000000000000000000</v>
      </c>
    </row>
    <row r="554" spans="1:15" x14ac:dyDescent="0.25">
      <c r="A554" s="3">
        <v>2</v>
      </c>
      <c r="B554" t="s">
        <v>13681</v>
      </c>
      <c r="C554" t="s">
        <v>39</v>
      </c>
      <c r="D554" t="s">
        <v>13851</v>
      </c>
      <c r="E554" t="s">
        <v>20</v>
      </c>
      <c r="F554" t="s">
        <v>14507</v>
      </c>
      <c r="G554" t="s">
        <v>14488</v>
      </c>
      <c r="H554" t="s">
        <v>29</v>
      </c>
      <c r="I554" t="s">
        <v>29</v>
      </c>
      <c r="J554" s="1">
        <v>0.625</v>
      </c>
      <c r="K554" s="1">
        <v>0.58333333333333337</v>
      </c>
      <c r="L554">
        <v>60</v>
      </c>
      <c r="M554">
        <v>120</v>
      </c>
      <c r="N554" t="str">
        <f>"0000000000000100000000000000000000000000000000000000"</f>
        <v>0000000000000100000000000000000000000000000000000000</v>
      </c>
      <c r="O554" t="str">
        <f>"0000000111110100011111000000000000000000000000000000"</f>
        <v>0000000111110100011111000000000000000000000000000000</v>
      </c>
    </row>
    <row r="555" spans="1:15" x14ac:dyDescent="0.25">
      <c r="A555" s="3">
        <v>2</v>
      </c>
      <c r="B555" t="s">
        <v>9849</v>
      </c>
      <c r="C555" t="s">
        <v>20</v>
      </c>
      <c r="D555" t="s">
        <v>11991</v>
      </c>
      <c r="E555" t="s">
        <v>20</v>
      </c>
      <c r="F555" t="s">
        <v>14488</v>
      </c>
      <c r="G555" t="s">
        <v>14488</v>
      </c>
      <c r="H555" t="s">
        <v>29</v>
      </c>
      <c r="I555" t="s">
        <v>29</v>
      </c>
      <c r="J555" s="1">
        <v>0.58333333333333337</v>
      </c>
      <c r="K555" s="1">
        <v>0.58333333333333337</v>
      </c>
      <c r="L555">
        <v>240</v>
      </c>
      <c r="M555">
        <v>60</v>
      </c>
      <c r="N555" t="str">
        <f>"0000000111110100011111000000000000000000000000000000"</f>
        <v>0000000111110100011111000000000000000000000000000000</v>
      </c>
      <c r="O555" t="str">
        <f>"0000000111110100011111000000000000000000000000000000"</f>
        <v>0000000111110100011111000000000000000000000000000000</v>
      </c>
    </row>
    <row r="556" spans="1:15" x14ac:dyDescent="0.25">
      <c r="A556" s="3">
        <v>2</v>
      </c>
      <c r="B556" t="s">
        <v>10997</v>
      </c>
      <c r="C556" t="s">
        <v>20</v>
      </c>
      <c r="D556" t="s">
        <v>11670</v>
      </c>
      <c r="E556" t="s">
        <v>45</v>
      </c>
      <c r="F556" t="s">
        <v>14487</v>
      </c>
      <c r="G556" t="s">
        <v>14489</v>
      </c>
      <c r="H556" t="s">
        <v>37</v>
      </c>
      <c r="I556" t="s">
        <v>37</v>
      </c>
      <c r="J556" s="1">
        <v>0.54166666666666663</v>
      </c>
      <c r="K556" s="1">
        <v>0.375</v>
      </c>
      <c r="L556">
        <v>120</v>
      </c>
      <c r="M556">
        <v>480</v>
      </c>
      <c r="N556" t="str">
        <f>"0000000000000000011111000000000000000000000000000000"</f>
        <v>0000000000000000011111000000000000000000000000000000</v>
      </c>
      <c r="O556" t="str">
        <f>"0000000011101100011110000001111110011110100000000000"</f>
        <v>0000000011101100011110000001111110011110100000000000</v>
      </c>
    </row>
    <row r="557" spans="1:15" x14ac:dyDescent="0.25">
      <c r="A557" s="3">
        <v>2</v>
      </c>
      <c r="B557" t="s">
        <v>10997</v>
      </c>
      <c r="C557" t="s">
        <v>45</v>
      </c>
      <c r="D557" t="s">
        <v>11670</v>
      </c>
      <c r="E557" t="s">
        <v>45</v>
      </c>
      <c r="F557" t="s">
        <v>14489</v>
      </c>
      <c r="G557" t="s">
        <v>14489</v>
      </c>
      <c r="H557" t="s">
        <v>37</v>
      </c>
      <c r="I557" t="s">
        <v>37</v>
      </c>
      <c r="J557" s="1">
        <v>0.54166666666666663</v>
      </c>
      <c r="K557" s="1">
        <v>0.375</v>
      </c>
      <c r="L557">
        <v>120</v>
      </c>
      <c r="M557">
        <v>480</v>
      </c>
      <c r="N557" t="str">
        <f>"0000000111101100000000000000000000000000000000000000"</f>
        <v>0000000111101100000000000000000000000000000000000000</v>
      </c>
      <c r="O557" t="str">
        <f>"0000000011101100011110000001111110011110100000000000"</f>
        <v>0000000011101100011110000001111110011110100000000000</v>
      </c>
    </row>
    <row r="558" spans="1:15" x14ac:dyDescent="0.25">
      <c r="A558" s="3">
        <v>2</v>
      </c>
      <c r="B558" t="s">
        <v>9507</v>
      </c>
      <c r="C558" t="s">
        <v>20</v>
      </c>
      <c r="D558" t="s">
        <v>12014</v>
      </c>
      <c r="E558" t="s">
        <v>20</v>
      </c>
      <c r="F558" t="s">
        <v>14485</v>
      </c>
      <c r="G558" t="s">
        <v>14485</v>
      </c>
      <c r="H558" t="s">
        <v>33</v>
      </c>
      <c r="I558" t="s">
        <v>33</v>
      </c>
      <c r="J558" s="1">
        <v>0.5</v>
      </c>
      <c r="K558" s="1">
        <v>0.5</v>
      </c>
      <c r="L558">
        <v>60</v>
      </c>
      <c r="M558">
        <v>60</v>
      </c>
      <c r="N558" t="str">
        <f>"0000000111111100011111000000000000000000000000000000"</f>
        <v>0000000111111100011111000000000000000000000000000000</v>
      </c>
      <c r="O558" t="str">
        <f>"0000000111111100011111000000000000000000000000000000"</f>
        <v>0000000111111100011111000000000000000000000000000000</v>
      </c>
    </row>
    <row r="559" spans="1:15" x14ac:dyDescent="0.25">
      <c r="A559" s="3">
        <v>2</v>
      </c>
      <c r="B559" t="s">
        <v>12151</v>
      </c>
      <c r="C559" t="s">
        <v>20</v>
      </c>
      <c r="D559" t="s">
        <v>13177</v>
      </c>
      <c r="E559" t="s">
        <v>20</v>
      </c>
      <c r="F559" t="s">
        <v>14488</v>
      </c>
      <c r="G559" t="s">
        <v>14488</v>
      </c>
      <c r="H559" t="s">
        <v>33</v>
      </c>
      <c r="I559" t="s">
        <v>33</v>
      </c>
      <c r="J559" s="1">
        <v>0.5</v>
      </c>
      <c r="K559" s="1">
        <v>0.5</v>
      </c>
      <c r="L559">
        <v>60</v>
      </c>
      <c r="M559">
        <v>120</v>
      </c>
      <c r="N559" t="str">
        <f>"0000000111111100011111000000000000000000000000000000"</f>
        <v>0000000111111100011111000000000000000000000000000000</v>
      </c>
      <c r="O559" t="str">
        <f>"0000000111111100011111000000000000000000000000000000"</f>
        <v>0000000111111100011111000000000000000000000000000000</v>
      </c>
    </row>
    <row r="560" spans="1:15" x14ac:dyDescent="0.25">
      <c r="A560" s="3">
        <v>2</v>
      </c>
      <c r="B560" t="s">
        <v>10704</v>
      </c>
      <c r="C560" t="s">
        <v>20</v>
      </c>
      <c r="D560" t="s">
        <v>11463</v>
      </c>
      <c r="E560" t="s">
        <v>20</v>
      </c>
      <c r="F560" t="s">
        <v>14493</v>
      </c>
      <c r="G560" t="s">
        <v>14485</v>
      </c>
      <c r="H560" t="s">
        <v>42</v>
      </c>
      <c r="I560" t="s">
        <v>42</v>
      </c>
      <c r="J560" s="1">
        <v>0.66666666666666663</v>
      </c>
      <c r="K560" s="1">
        <v>0.66666666666666663</v>
      </c>
      <c r="L560">
        <v>60</v>
      </c>
      <c r="M560">
        <v>120</v>
      </c>
      <c r="N560" t="str">
        <f>"0000000111111100011111000000000000000000000000000000"</f>
        <v>0000000111111100011111000000000000000000000000000000</v>
      </c>
      <c r="O560" t="str">
        <f>"0000000111111100011111000000000000000000000000000000"</f>
        <v>0000000111111100011111000000000000000000000000000000</v>
      </c>
    </row>
    <row r="561" spans="1:15" x14ac:dyDescent="0.25">
      <c r="A561" s="3">
        <v>2</v>
      </c>
      <c r="B561" t="s">
        <v>12069</v>
      </c>
      <c r="C561" t="s">
        <v>20</v>
      </c>
      <c r="D561" t="s">
        <v>12425</v>
      </c>
      <c r="E561" t="s">
        <v>20</v>
      </c>
      <c r="F561" t="s">
        <v>14488</v>
      </c>
      <c r="G561" t="s">
        <v>14488</v>
      </c>
      <c r="H561" t="s">
        <v>29</v>
      </c>
      <c r="I561" t="s">
        <v>29</v>
      </c>
      <c r="J561" s="1">
        <v>0.375</v>
      </c>
      <c r="K561" s="1">
        <v>0.375</v>
      </c>
      <c r="L561">
        <v>180</v>
      </c>
      <c r="M561">
        <v>480</v>
      </c>
      <c r="N561" t="str">
        <f>"0000000111110100011111000000000000000000000000000000"</f>
        <v>0000000111110100011111000000000000000000000000000000</v>
      </c>
      <c r="O561" t="str">
        <f>"0000000000100000001000000000000000000000000000000000"</f>
        <v>0000000000100000001000000000000000000000000000000000</v>
      </c>
    </row>
    <row r="562" spans="1:15" x14ac:dyDescent="0.25">
      <c r="A562" s="3">
        <v>2</v>
      </c>
      <c r="B562" t="s">
        <v>9493</v>
      </c>
      <c r="C562" t="s">
        <v>20</v>
      </c>
      <c r="D562" t="s">
        <v>9649</v>
      </c>
      <c r="E562" t="s">
        <v>20</v>
      </c>
      <c r="F562" t="s">
        <v>14493</v>
      </c>
      <c r="G562" t="s">
        <v>14488</v>
      </c>
      <c r="H562" t="s">
        <v>19</v>
      </c>
      <c r="I562" t="s">
        <v>19</v>
      </c>
      <c r="J562" s="1">
        <v>0.66666666666666663</v>
      </c>
      <c r="K562" s="1">
        <v>0.66666666666666663</v>
      </c>
      <c r="L562">
        <v>60</v>
      </c>
      <c r="M562">
        <v>60</v>
      </c>
      <c r="N562" t="str">
        <f>"0000000000000000000000000001111110011111100000000000"</f>
        <v>0000000000000000000000000001111110011111100000000000</v>
      </c>
      <c r="O562" t="str">
        <f>"0000000000000000000000000001111110000000000000000000"</f>
        <v>0000000000000000000000000001111110000000000000000000</v>
      </c>
    </row>
    <row r="563" spans="1:15" x14ac:dyDescent="0.25">
      <c r="A563" s="3">
        <v>2</v>
      </c>
      <c r="B563" t="s">
        <v>10207</v>
      </c>
      <c r="C563" t="s">
        <v>20</v>
      </c>
      <c r="D563" t="s">
        <v>11443</v>
      </c>
      <c r="E563" t="s">
        <v>20</v>
      </c>
      <c r="F563" t="s">
        <v>14488</v>
      </c>
      <c r="G563" t="s">
        <v>14488</v>
      </c>
      <c r="H563" t="s">
        <v>19</v>
      </c>
      <c r="I563" t="s">
        <v>19</v>
      </c>
      <c r="J563" s="1">
        <v>0.58333333333333337</v>
      </c>
      <c r="K563" s="1">
        <v>0.58333333333333337</v>
      </c>
      <c r="L563">
        <v>90</v>
      </c>
      <c r="M563">
        <v>60</v>
      </c>
      <c r="N563" t="str">
        <f>"0000000111110100011111000000000000000000000000000000"</f>
        <v>0000000111110100011111000000000000000000000000000000</v>
      </c>
      <c r="O563" t="str">
        <f>"0000000111110100011111000000000000000000000000000000"</f>
        <v>0000000111110100011111000000000000000000000000000000</v>
      </c>
    </row>
    <row r="564" spans="1:15" x14ac:dyDescent="0.25">
      <c r="A564" s="3">
        <v>2</v>
      </c>
      <c r="B564" t="s">
        <v>10525</v>
      </c>
      <c r="C564" t="s">
        <v>20</v>
      </c>
      <c r="D564" t="s">
        <v>13211</v>
      </c>
      <c r="E564" t="s">
        <v>45</v>
      </c>
      <c r="F564" t="s">
        <v>14493</v>
      </c>
      <c r="G564" t="s">
        <v>14489</v>
      </c>
      <c r="H564" t="s">
        <v>37</v>
      </c>
      <c r="I564" t="s">
        <v>37</v>
      </c>
      <c r="J564" s="1">
        <v>0.375</v>
      </c>
      <c r="K564" s="1">
        <v>0.375</v>
      </c>
      <c r="L564">
        <v>60</v>
      </c>
      <c r="M564">
        <v>120</v>
      </c>
      <c r="N564" t="str">
        <f>"0000000000000000000000000001111110011111100000000000"</f>
        <v>0000000000000000000000000001111110011111100000000000</v>
      </c>
      <c r="O564" t="str">
        <f>"0000000000000000000000000000100100000000000000000000"</f>
        <v>0000000000000000000000000000100100000000000000000000</v>
      </c>
    </row>
    <row r="565" spans="1:15" x14ac:dyDescent="0.25">
      <c r="A565" s="3">
        <v>2</v>
      </c>
      <c r="B565" t="s">
        <v>10522</v>
      </c>
      <c r="C565" t="s">
        <v>20</v>
      </c>
      <c r="D565" t="s">
        <v>12014</v>
      </c>
      <c r="E565" t="s">
        <v>20</v>
      </c>
      <c r="F565" t="s">
        <v>14488</v>
      </c>
      <c r="G565" t="s">
        <v>14488</v>
      </c>
      <c r="H565" t="s">
        <v>19</v>
      </c>
      <c r="I565" t="s">
        <v>19</v>
      </c>
      <c r="J565" s="1">
        <v>0.41666666666666669</v>
      </c>
      <c r="K565" s="1">
        <v>0.41666666666666669</v>
      </c>
      <c r="L565">
        <v>60</v>
      </c>
      <c r="M565">
        <v>60</v>
      </c>
      <c r="N565" t="str">
        <f>"0000000111110100011111000000000000000000000000000000"</f>
        <v>0000000111110100011111000000000000000000000000000000</v>
      </c>
      <c r="O565" t="str">
        <f>"0000000111110100011111000000000000000000000000000000"</f>
        <v>0000000111110100011111000000000000000000000000000000</v>
      </c>
    </row>
    <row r="566" spans="1:15" x14ac:dyDescent="0.25">
      <c r="A566" s="3">
        <v>2</v>
      </c>
      <c r="B566" t="s">
        <v>9291</v>
      </c>
      <c r="C566" t="s">
        <v>20</v>
      </c>
      <c r="D566" t="s">
        <v>13436</v>
      </c>
      <c r="E566" t="s">
        <v>20</v>
      </c>
      <c r="F566" t="s">
        <v>14488</v>
      </c>
      <c r="G566" t="s">
        <v>14485</v>
      </c>
      <c r="H566" t="s">
        <v>29</v>
      </c>
      <c r="I566" t="s">
        <v>29</v>
      </c>
      <c r="J566" s="1">
        <v>0.54166666666666663</v>
      </c>
      <c r="K566" s="1">
        <v>0.54166666666666663</v>
      </c>
      <c r="L566">
        <v>120</v>
      </c>
      <c r="M566">
        <v>120</v>
      </c>
      <c r="N566" t="str">
        <f>"0000000000000000000000000001111110011111100000000000"</f>
        <v>0000000000000000000000000001111110011111100000000000</v>
      </c>
      <c r="O566" t="str">
        <f>"0000000000000000000000000001111110011111100000000000"</f>
        <v>0000000000000000000000000001111110011111100000000000</v>
      </c>
    </row>
    <row r="567" spans="1:15" x14ac:dyDescent="0.25">
      <c r="A567" s="3">
        <v>2</v>
      </c>
      <c r="B567" t="s">
        <v>11984</v>
      </c>
      <c r="C567" t="s">
        <v>395</v>
      </c>
      <c r="D567" t="s">
        <v>14023</v>
      </c>
      <c r="E567" t="s">
        <v>20</v>
      </c>
      <c r="F567" t="s">
        <v>14539</v>
      </c>
      <c r="G567" t="s">
        <v>14512</v>
      </c>
      <c r="H567" t="s">
        <v>42</v>
      </c>
      <c r="I567" t="s">
        <v>42</v>
      </c>
      <c r="J567" s="1">
        <v>0.54166666666666663</v>
      </c>
      <c r="K567" s="1">
        <v>0.58333333333333337</v>
      </c>
      <c r="L567">
        <v>120</v>
      </c>
      <c r="M567">
        <v>60</v>
      </c>
      <c r="N567" t="str">
        <f>"0000000000000000000000000000111110011111100000000000"</f>
        <v>0000000000000000000000000000111110011111100000000000</v>
      </c>
      <c r="O567" t="str">
        <f>"0000000000000000000000000000111110011111100000000000"</f>
        <v>0000000000000000000000000000111110011111100000000000</v>
      </c>
    </row>
    <row r="568" spans="1:15" x14ac:dyDescent="0.25">
      <c r="A568" s="3">
        <v>2</v>
      </c>
      <c r="B568" t="s">
        <v>9516</v>
      </c>
      <c r="C568" t="s">
        <v>20</v>
      </c>
      <c r="D568" t="s">
        <v>9530</v>
      </c>
      <c r="E568" t="s">
        <v>20</v>
      </c>
      <c r="F568" t="s">
        <v>14493</v>
      </c>
      <c r="G568" t="s">
        <v>14493</v>
      </c>
      <c r="H568" t="s">
        <v>19</v>
      </c>
      <c r="I568" t="s">
        <v>19</v>
      </c>
      <c r="J568" s="1">
        <v>0.625</v>
      </c>
      <c r="K568" s="1">
        <v>0.625</v>
      </c>
      <c r="L568">
        <v>60</v>
      </c>
      <c r="M568">
        <v>60</v>
      </c>
      <c r="N568" t="str">
        <f>"0000000000000000000000000001111110011111100000000000"</f>
        <v>0000000000000000000000000001111110011111100000000000</v>
      </c>
      <c r="O568" t="str">
        <f>"0000000000000000000000000001111110000000000000000000"</f>
        <v>0000000000000000000000000001111110000000000000000000</v>
      </c>
    </row>
    <row r="569" spans="1:15" x14ac:dyDescent="0.25">
      <c r="A569" s="3">
        <v>2</v>
      </c>
      <c r="B569" t="s">
        <v>9343</v>
      </c>
      <c r="C569" t="s">
        <v>20</v>
      </c>
      <c r="D569" t="s">
        <v>10200</v>
      </c>
      <c r="E569" t="s">
        <v>20</v>
      </c>
      <c r="F569" t="s">
        <v>14485</v>
      </c>
      <c r="G569" t="s">
        <v>14485</v>
      </c>
      <c r="H569" t="s">
        <v>33</v>
      </c>
      <c r="I569" t="s">
        <v>33</v>
      </c>
      <c r="J569" s="1">
        <v>0.5</v>
      </c>
      <c r="K569" s="1">
        <v>0.5</v>
      </c>
      <c r="L569">
        <v>60</v>
      </c>
      <c r="M569">
        <v>60</v>
      </c>
      <c r="N569" t="str">
        <f>"0000000000000000000000000001111110011111100000000000"</f>
        <v>0000000000000000000000000001111110011111100000000000</v>
      </c>
      <c r="O569" t="str">
        <f>"0000000000000000000000000001111110011111100000000000"</f>
        <v>0000000000000000000000000001111110011111100000000000</v>
      </c>
    </row>
    <row r="570" spans="1:15" x14ac:dyDescent="0.25">
      <c r="A570" s="3">
        <v>2</v>
      </c>
      <c r="B570" t="s">
        <v>12557</v>
      </c>
      <c r="C570" t="s">
        <v>45</v>
      </c>
      <c r="D570" t="s">
        <v>13694</v>
      </c>
      <c r="E570" t="s">
        <v>20</v>
      </c>
      <c r="F570" t="s">
        <v>14489</v>
      </c>
      <c r="G570" t="s">
        <v>14485</v>
      </c>
      <c r="H570" t="s">
        <v>42</v>
      </c>
      <c r="I570" t="s">
        <v>42</v>
      </c>
      <c r="J570" s="1">
        <v>0.45833333333333331</v>
      </c>
      <c r="K570" s="1">
        <v>0.45833333333333331</v>
      </c>
      <c r="L570">
        <v>60</v>
      </c>
      <c r="M570">
        <v>60</v>
      </c>
      <c r="N570" t="str">
        <f>"0000000011111100011111000000000000000000000000000000"</f>
        <v>0000000011111100011111000000000000000000000000000000</v>
      </c>
      <c r="O570" t="str">
        <f>"0000000111111100011111000000000000000000000000000000"</f>
        <v>0000000111111100011111000000000000000000000000000000</v>
      </c>
    </row>
    <row r="571" spans="1:15" x14ac:dyDescent="0.25">
      <c r="A571" s="3">
        <v>2</v>
      </c>
      <c r="B571" t="s">
        <v>12748</v>
      </c>
      <c r="C571" t="s">
        <v>20</v>
      </c>
      <c r="D571" t="s">
        <v>13694</v>
      </c>
      <c r="E571" t="s">
        <v>20</v>
      </c>
      <c r="F571" t="s">
        <v>14488</v>
      </c>
      <c r="G571" t="s">
        <v>14488</v>
      </c>
      <c r="H571" t="s">
        <v>19</v>
      </c>
      <c r="I571" t="s">
        <v>19</v>
      </c>
      <c r="J571" s="1">
        <v>0.5</v>
      </c>
      <c r="K571" s="1">
        <v>0.54166666666666663</v>
      </c>
      <c r="L571">
        <v>120</v>
      </c>
      <c r="M571">
        <v>60</v>
      </c>
      <c r="N571" t="str">
        <f>"0000000111110100011111000000000000000000000000000000"</f>
        <v>0000000111110100011111000000000000000000000000000000</v>
      </c>
      <c r="O571" t="str">
        <f>"0000000111110100011111000000000000000000000000000000"</f>
        <v>0000000111110100011111000000000000000000000000000000</v>
      </c>
    </row>
    <row r="572" spans="1:15" x14ac:dyDescent="0.25">
      <c r="A572" s="3">
        <v>2</v>
      </c>
      <c r="B572" t="s">
        <v>10035</v>
      </c>
      <c r="C572" t="s">
        <v>9353</v>
      </c>
      <c r="D572" t="s">
        <v>13653</v>
      </c>
      <c r="E572" t="s">
        <v>20</v>
      </c>
      <c r="F572" t="s">
        <v>14540</v>
      </c>
      <c r="G572" t="s">
        <v>14488</v>
      </c>
      <c r="H572" t="s">
        <v>29</v>
      </c>
      <c r="I572" t="s">
        <v>29</v>
      </c>
      <c r="J572" s="1">
        <v>0.45833333333333331</v>
      </c>
      <c r="K572" s="1">
        <v>0.5</v>
      </c>
      <c r="L572">
        <v>180</v>
      </c>
      <c r="M572">
        <v>60</v>
      </c>
      <c r="N572" t="str">
        <f>"0000000111110100011111000000000000000000000000000000"</f>
        <v>0000000111110100011111000000000000000000000000000000</v>
      </c>
      <c r="O572" t="str">
        <f>"0000000111110100011111000000000000000000000000000000"</f>
        <v>0000000111110100011111000000000000000000000000000000</v>
      </c>
    </row>
    <row r="573" spans="1:15" x14ac:dyDescent="0.25">
      <c r="A573" s="3">
        <v>2</v>
      </c>
      <c r="B573" t="s">
        <v>9493</v>
      </c>
      <c r="C573" t="s">
        <v>395</v>
      </c>
      <c r="D573" t="s">
        <v>14023</v>
      </c>
      <c r="E573" t="s">
        <v>20</v>
      </c>
      <c r="F573" t="s">
        <v>14534</v>
      </c>
      <c r="G573" t="s">
        <v>14495</v>
      </c>
      <c r="H573" t="s">
        <v>33</v>
      </c>
      <c r="I573" t="s">
        <v>33</v>
      </c>
      <c r="J573" s="1">
        <v>0.58333333333333337</v>
      </c>
      <c r="K573" s="1">
        <v>0.625</v>
      </c>
      <c r="L573">
        <v>180</v>
      </c>
      <c r="M573">
        <v>60</v>
      </c>
      <c r="N573" t="str">
        <f>"0000000000000000000000000000111110001111000000000000"</f>
        <v>0000000000000000000000000000111110001111000000000000</v>
      </c>
      <c r="O573" t="str">
        <f>"0000000000000000000000000001111110011111100000000000"</f>
        <v>0000000000000000000000000001111110011111100000000000</v>
      </c>
    </row>
    <row r="574" spans="1:15" x14ac:dyDescent="0.25">
      <c r="A574" s="3">
        <v>2</v>
      </c>
      <c r="B574" t="s">
        <v>11567</v>
      </c>
      <c r="C574" t="s">
        <v>20</v>
      </c>
      <c r="D574" t="s">
        <v>12970</v>
      </c>
      <c r="E574" t="s">
        <v>20</v>
      </c>
      <c r="F574" t="s">
        <v>14493</v>
      </c>
      <c r="G574" t="s">
        <v>14493</v>
      </c>
      <c r="H574" t="s">
        <v>42</v>
      </c>
      <c r="I574" t="s">
        <v>42</v>
      </c>
      <c r="J574" s="1">
        <v>0.5</v>
      </c>
      <c r="K574" s="1">
        <v>0.5</v>
      </c>
      <c r="L574">
        <v>60</v>
      </c>
      <c r="M574">
        <v>60</v>
      </c>
      <c r="N574" t="str">
        <f>"0000000111111100011111000000000000000000000000000000"</f>
        <v>0000000111111100011111000000000000000000000000000000</v>
      </c>
      <c r="O574" t="str">
        <f>"0000000111111100011111000000000000000000000000000000"</f>
        <v>0000000111111100011111000000000000000000000000000000</v>
      </c>
    </row>
    <row r="575" spans="1:15" x14ac:dyDescent="0.25">
      <c r="A575" s="3">
        <v>2</v>
      </c>
      <c r="B575" t="s">
        <v>13542</v>
      </c>
      <c r="C575" t="s">
        <v>9372</v>
      </c>
      <c r="D575" t="s">
        <v>13784</v>
      </c>
      <c r="E575" t="s">
        <v>20</v>
      </c>
      <c r="F575" t="s">
        <v>14573</v>
      </c>
      <c r="G575" t="s">
        <v>14493</v>
      </c>
      <c r="H575" t="s">
        <v>42</v>
      </c>
      <c r="I575" t="s">
        <v>42</v>
      </c>
      <c r="J575" s="1">
        <v>0.625</v>
      </c>
      <c r="K575" s="1">
        <v>0.625</v>
      </c>
      <c r="L575">
        <v>180</v>
      </c>
      <c r="M575">
        <v>60</v>
      </c>
      <c r="N575" t="str">
        <f>"0000000100000000000000000000000000000000000000000000"</f>
        <v>0000000100000000000000000000000000000000000000000000</v>
      </c>
      <c r="O575" t="str">
        <f>"0000000111111100011111000000000000000000000000000000"</f>
        <v>0000000111111100011111000000000000000000000000000000</v>
      </c>
    </row>
    <row r="576" spans="1:15" x14ac:dyDescent="0.25">
      <c r="A576" s="3">
        <v>2</v>
      </c>
      <c r="B576" t="s">
        <v>13542</v>
      </c>
      <c r="C576" t="s">
        <v>395</v>
      </c>
      <c r="D576" t="s">
        <v>13784</v>
      </c>
      <c r="E576" t="s">
        <v>20</v>
      </c>
      <c r="F576" t="s">
        <v>14499</v>
      </c>
      <c r="G576" t="s">
        <v>14493</v>
      </c>
      <c r="H576" t="s">
        <v>42</v>
      </c>
      <c r="I576" t="s">
        <v>42</v>
      </c>
      <c r="J576" s="1">
        <v>0.625</v>
      </c>
      <c r="K576" s="1">
        <v>0.625</v>
      </c>
      <c r="L576">
        <v>240</v>
      </c>
      <c r="M576">
        <v>60</v>
      </c>
      <c r="N576" t="str">
        <f>"0000000011111000011111000000000000000000000000000000"</f>
        <v>0000000011111000011111000000000000000000000000000000</v>
      </c>
      <c r="O576" t="str">
        <f>"0000000111111100011111000000000000000000000000000000"</f>
        <v>0000000111111100011111000000000000000000000000000000</v>
      </c>
    </row>
    <row r="577" spans="1:15" x14ac:dyDescent="0.25">
      <c r="A577" s="3">
        <v>2</v>
      </c>
      <c r="B577" t="s">
        <v>10519</v>
      </c>
      <c r="C577" t="s">
        <v>20</v>
      </c>
      <c r="D577" t="s">
        <v>12597</v>
      </c>
      <c r="E577" t="s">
        <v>20</v>
      </c>
      <c r="F577" t="s">
        <v>14488</v>
      </c>
      <c r="G577" t="s">
        <v>14488</v>
      </c>
      <c r="H577" t="s">
        <v>19</v>
      </c>
      <c r="I577" t="s">
        <v>19</v>
      </c>
      <c r="J577" s="1">
        <v>0.41666666666666669</v>
      </c>
      <c r="K577" s="1">
        <v>0.375</v>
      </c>
      <c r="L577">
        <v>60</v>
      </c>
      <c r="M577">
        <v>120</v>
      </c>
      <c r="N577" t="str">
        <f>"0000000000000000000000000001111110011111100000000000"</f>
        <v>0000000000000000000000000001111110011111100000000000</v>
      </c>
      <c r="O577" t="str">
        <f>"0000000000000000000000000001111110011111100000000000"</f>
        <v>0000000000000000000000000001111110011111100000000000</v>
      </c>
    </row>
    <row r="578" spans="1:15" x14ac:dyDescent="0.25">
      <c r="A578" s="3">
        <v>2</v>
      </c>
      <c r="B578" t="s">
        <v>10519</v>
      </c>
      <c r="C578" t="s">
        <v>39</v>
      </c>
      <c r="D578" t="s">
        <v>12597</v>
      </c>
      <c r="E578" t="s">
        <v>39</v>
      </c>
      <c r="F578" t="s">
        <v>14507</v>
      </c>
      <c r="G578" t="s">
        <v>14507</v>
      </c>
      <c r="H578" t="s">
        <v>42</v>
      </c>
      <c r="I578" t="s">
        <v>42</v>
      </c>
      <c r="J578" s="1">
        <v>0.79166666666666663</v>
      </c>
      <c r="K578" s="1">
        <v>0.77083333333333337</v>
      </c>
      <c r="L578">
        <v>120</v>
      </c>
      <c r="M578">
        <v>120</v>
      </c>
      <c r="N578" t="str">
        <f>"0000000000000000000000000000000000010000000000000000"</f>
        <v>0000000000000000000000000000000000010000000000000000</v>
      </c>
      <c r="O578" t="str">
        <f>"0000000000000000000000000000000000010000000000000000"</f>
        <v>0000000000000000000000000000000000010000000000000000</v>
      </c>
    </row>
    <row r="579" spans="1:15" x14ac:dyDescent="0.25">
      <c r="A579" s="3">
        <v>2</v>
      </c>
      <c r="B579" t="s">
        <v>9897</v>
      </c>
      <c r="C579" t="s">
        <v>20</v>
      </c>
      <c r="D579" t="s">
        <v>13530</v>
      </c>
      <c r="E579" t="s">
        <v>20</v>
      </c>
      <c r="F579" t="s">
        <v>14488</v>
      </c>
      <c r="G579" t="s">
        <v>14488</v>
      </c>
      <c r="H579" t="s">
        <v>19</v>
      </c>
      <c r="I579" t="s">
        <v>19</v>
      </c>
      <c r="J579" s="1">
        <v>0.41666666666666669</v>
      </c>
      <c r="K579" s="1">
        <v>0.41666666666666669</v>
      </c>
      <c r="L579">
        <v>60</v>
      </c>
      <c r="M579">
        <v>60</v>
      </c>
      <c r="N579" t="str">
        <f>"0000000111110100011111000000000000000000000000000000"</f>
        <v>0000000111110100011111000000000000000000000000000000</v>
      </c>
      <c r="O579" t="str">
        <f>"0000000111110100011111000000000000000000000000000000"</f>
        <v>0000000111110100011111000000000000000000000000000000</v>
      </c>
    </row>
    <row r="580" spans="1:15" x14ac:dyDescent="0.25">
      <c r="A580" s="3">
        <v>2</v>
      </c>
      <c r="B580" t="s">
        <v>10971</v>
      </c>
      <c r="C580" t="s">
        <v>45</v>
      </c>
      <c r="D580" t="s">
        <v>13421</v>
      </c>
      <c r="E580" t="s">
        <v>20</v>
      </c>
      <c r="F580" t="s">
        <v>14489</v>
      </c>
      <c r="G580" t="s">
        <v>14488</v>
      </c>
      <c r="H580" t="s">
        <v>29</v>
      </c>
      <c r="I580" t="s">
        <v>29</v>
      </c>
      <c r="J580" s="1">
        <v>0.70833333333333337</v>
      </c>
      <c r="K580" s="1">
        <v>0.70833333333333337</v>
      </c>
      <c r="L580">
        <v>60</v>
      </c>
      <c r="M580">
        <v>60</v>
      </c>
      <c r="N580" t="str">
        <f>"0000000000000000000000000001111110011111100000000000"</f>
        <v>0000000000000000000000000001111110011111100000000000</v>
      </c>
      <c r="O580" t="str">
        <f>"0000000000000000000000000001111110011111100000000000"</f>
        <v>0000000000000000000000000001111110011111100000000000</v>
      </c>
    </row>
    <row r="581" spans="1:15" x14ac:dyDescent="0.25">
      <c r="A581" s="3">
        <v>2</v>
      </c>
      <c r="B581" t="s">
        <v>14142</v>
      </c>
      <c r="C581" t="s">
        <v>180</v>
      </c>
      <c r="D581" t="s">
        <v>14274</v>
      </c>
      <c r="E581" t="s">
        <v>20</v>
      </c>
      <c r="F581" t="s">
        <v>14574</v>
      </c>
      <c r="G581" t="s">
        <v>14493</v>
      </c>
      <c r="H581" t="s">
        <v>33</v>
      </c>
      <c r="I581" t="s">
        <v>33</v>
      </c>
      <c r="J581" s="1">
        <v>0.54166666666666663</v>
      </c>
      <c r="K581" s="1">
        <v>0.58333333333333337</v>
      </c>
      <c r="L581">
        <v>180</v>
      </c>
      <c r="M581">
        <v>60</v>
      </c>
      <c r="N581" t="str">
        <f>"0000001011000000001000000000000000000000000000000000"</f>
        <v>0000001011000000001000000000000000000000000000000000</v>
      </c>
      <c r="O581" t="str">
        <f>"0000000111111100011111000000000000000000000000000000"</f>
        <v>0000000111111100011111000000000000000000000000000000</v>
      </c>
    </row>
    <row r="582" spans="1:15" x14ac:dyDescent="0.25">
      <c r="A582" s="3">
        <v>2</v>
      </c>
      <c r="B582" t="s">
        <v>9610</v>
      </c>
      <c r="C582" t="s">
        <v>395</v>
      </c>
      <c r="D582" t="s">
        <v>9888</v>
      </c>
      <c r="E582" t="s">
        <v>395</v>
      </c>
      <c r="F582" t="s">
        <v>14499</v>
      </c>
      <c r="G582" t="s">
        <v>14529</v>
      </c>
      <c r="H582" t="s">
        <v>37</v>
      </c>
      <c r="I582" t="s">
        <v>37</v>
      </c>
      <c r="J582" s="1">
        <v>0.5</v>
      </c>
      <c r="K582" s="1">
        <v>0.54166666666666663</v>
      </c>
      <c r="L582">
        <v>180</v>
      </c>
      <c r="M582">
        <v>180</v>
      </c>
      <c r="N582" t="str">
        <f>"0000000000000000000000000000000000000011100000000000"</f>
        <v>0000000000000000000000000000000000000011100000000000</v>
      </c>
      <c r="O582" t="str">
        <f>"0000000000000000000000000001010100010101000000000000"</f>
        <v>0000000000000000000000000001010100010101000000000000</v>
      </c>
    </row>
    <row r="583" spans="1:15" x14ac:dyDescent="0.25">
      <c r="A583" s="3">
        <v>2</v>
      </c>
      <c r="B583" t="s">
        <v>9638</v>
      </c>
      <c r="C583" t="s">
        <v>395</v>
      </c>
      <c r="D583" t="s">
        <v>9888</v>
      </c>
      <c r="E583" t="s">
        <v>20</v>
      </c>
      <c r="F583" t="s">
        <v>14497</v>
      </c>
      <c r="G583" t="s">
        <v>14488</v>
      </c>
      <c r="H583" t="s">
        <v>19</v>
      </c>
      <c r="I583" t="s">
        <v>19</v>
      </c>
      <c r="J583" s="1">
        <v>0.45833333333333331</v>
      </c>
      <c r="K583" s="1">
        <v>0.45833333333333331</v>
      </c>
      <c r="L583">
        <v>150</v>
      </c>
      <c r="M583">
        <v>60</v>
      </c>
      <c r="N583" t="str">
        <f>"0000000000000000000000000000000000011111000000000000"</f>
        <v>0000000000000000000000000000000000011111000000000000</v>
      </c>
      <c r="O583" t="str">
        <f>"0000000000000000000000000001111110011111100000000000"</f>
        <v>0000000000000000000000000001111110011111100000000000</v>
      </c>
    </row>
    <row r="584" spans="1:15" x14ac:dyDescent="0.25">
      <c r="A584" s="3">
        <v>2</v>
      </c>
      <c r="B584" t="s">
        <v>9638</v>
      </c>
      <c r="C584" t="s">
        <v>20</v>
      </c>
      <c r="D584" t="s">
        <v>9888</v>
      </c>
      <c r="E584" t="s">
        <v>20</v>
      </c>
      <c r="F584" t="s">
        <v>14488</v>
      </c>
      <c r="G584" t="s">
        <v>14485</v>
      </c>
      <c r="H584" t="s">
        <v>29</v>
      </c>
      <c r="I584" t="s">
        <v>29</v>
      </c>
      <c r="J584" s="1">
        <v>0.45833333333333331</v>
      </c>
      <c r="K584" s="1">
        <v>0.45833333333333331</v>
      </c>
      <c r="L584">
        <v>60</v>
      </c>
      <c r="M584">
        <v>60</v>
      </c>
      <c r="N584" t="str">
        <f>"0000000000000000000000000001111110011111100000000000"</f>
        <v>0000000000000000000000000001111110011111100000000000</v>
      </c>
      <c r="O584" t="str">
        <f>"0000000000000000000000000001111110011111100000000000"</f>
        <v>0000000000000000000000000001111110011111100000000000</v>
      </c>
    </row>
    <row r="585" spans="1:15" x14ac:dyDescent="0.25">
      <c r="A585" s="3">
        <v>2</v>
      </c>
      <c r="B585" t="s">
        <v>9691</v>
      </c>
      <c r="C585" t="s">
        <v>395</v>
      </c>
      <c r="D585" t="s">
        <v>9888</v>
      </c>
      <c r="E585" t="s">
        <v>20</v>
      </c>
      <c r="F585" t="s">
        <v>14497</v>
      </c>
      <c r="G585" t="s">
        <v>14487</v>
      </c>
      <c r="H585" t="s">
        <v>42</v>
      </c>
      <c r="I585" t="s">
        <v>42</v>
      </c>
      <c r="J585" s="1">
        <v>0.41666666666666669</v>
      </c>
      <c r="K585" s="1">
        <v>0.45833333333333331</v>
      </c>
      <c r="L585">
        <v>120</v>
      </c>
      <c r="M585">
        <v>60</v>
      </c>
      <c r="N585" t="str">
        <f>"0000000000000000000000000000001100011000000000000000"</f>
        <v>0000000000000000000000000000001100011000000000000000</v>
      </c>
      <c r="O585" t="str">
        <f>"0000000000000000000000000000111110011111100000000000"</f>
        <v>0000000000000000000000000000111110011111100000000000</v>
      </c>
    </row>
    <row r="586" spans="1:15" x14ac:dyDescent="0.25">
      <c r="A586" s="3">
        <v>2</v>
      </c>
      <c r="B586" t="s">
        <v>10239</v>
      </c>
      <c r="C586" t="s">
        <v>20</v>
      </c>
      <c r="D586" t="s">
        <v>13784</v>
      </c>
      <c r="E586" t="s">
        <v>20</v>
      </c>
      <c r="F586" t="s">
        <v>14485</v>
      </c>
      <c r="G586" t="s">
        <v>14488</v>
      </c>
      <c r="H586" t="s">
        <v>19</v>
      </c>
      <c r="I586" t="s">
        <v>19</v>
      </c>
      <c r="J586" s="1">
        <v>0.54166666666666663</v>
      </c>
      <c r="K586" s="1">
        <v>0.54166666666666663</v>
      </c>
      <c r="L586">
        <v>60</v>
      </c>
      <c r="M586">
        <v>60</v>
      </c>
      <c r="N586" t="str">
        <f>"0000000111110100011111000000000000000000000000000000"</f>
        <v>0000000111110100011111000000000000000000000000000000</v>
      </c>
      <c r="O586" t="str">
        <f>"0000000111110100011111000000000000000000000000000000"</f>
        <v>0000000111110100011111000000000000000000000000000000</v>
      </c>
    </row>
    <row r="587" spans="1:15" x14ac:dyDescent="0.25">
      <c r="A587" s="3">
        <v>2</v>
      </c>
      <c r="B587" t="s">
        <v>11996</v>
      </c>
      <c r="C587" t="s">
        <v>20</v>
      </c>
      <c r="D587" t="s">
        <v>12707</v>
      </c>
      <c r="E587" t="s">
        <v>20</v>
      </c>
      <c r="F587" t="s">
        <v>14485</v>
      </c>
      <c r="G587" t="s">
        <v>14508</v>
      </c>
      <c r="H587" t="s">
        <v>42</v>
      </c>
      <c r="I587" t="s">
        <v>42</v>
      </c>
      <c r="J587" s="1">
        <v>0.54166666666666663</v>
      </c>
      <c r="K587" s="1">
        <v>0.5</v>
      </c>
      <c r="L587">
        <v>60</v>
      </c>
      <c r="M587">
        <v>120</v>
      </c>
      <c r="N587" t="str">
        <f>"0000000111111100011111000000000000000000000000000000"</f>
        <v>0000000111111100011111000000000000000000000000000000</v>
      </c>
      <c r="O587" t="str">
        <f>"0000000111111100011111000000000000000000000000000000"</f>
        <v>0000000111111100011111000000000000000000000000000000</v>
      </c>
    </row>
    <row r="588" spans="1:15" x14ac:dyDescent="0.25">
      <c r="A588" s="3">
        <v>2</v>
      </c>
      <c r="B588" t="s">
        <v>13045</v>
      </c>
      <c r="C588" t="s">
        <v>20</v>
      </c>
      <c r="D588" t="s">
        <v>13144</v>
      </c>
      <c r="E588" t="s">
        <v>20</v>
      </c>
      <c r="F588" t="s">
        <v>14488</v>
      </c>
      <c r="G588" t="s">
        <v>14488</v>
      </c>
      <c r="H588" t="s">
        <v>19</v>
      </c>
      <c r="I588" t="s">
        <v>19</v>
      </c>
      <c r="J588" s="1">
        <v>0.41666666666666669</v>
      </c>
      <c r="K588" s="1">
        <v>0.45833333333333331</v>
      </c>
      <c r="L588">
        <v>120</v>
      </c>
      <c r="M588">
        <v>60</v>
      </c>
      <c r="N588" t="str">
        <f>"0000000111110100011111000000000000000000000000000000"</f>
        <v>0000000111110100011111000000000000000000000000000000</v>
      </c>
      <c r="O588" t="str">
        <f>"0000000111110100011111000000000000000000000000000000"</f>
        <v>0000000111110100011111000000000000000000000000000000</v>
      </c>
    </row>
    <row r="589" spans="1:15" x14ac:dyDescent="0.25">
      <c r="A589" s="3">
        <v>2</v>
      </c>
      <c r="B589" t="s">
        <v>13034</v>
      </c>
      <c r="C589" t="s">
        <v>20</v>
      </c>
      <c r="D589" t="s">
        <v>13544</v>
      </c>
      <c r="E589" t="s">
        <v>20</v>
      </c>
      <c r="F589" t="s">
        <v>14485</v>
      </c>
      <c r="G589" t="s">
        <v>14488</v>
      </c>
      <c r="H589" t="s">
        <v>42</v>
      </c>
      <c r="I589" t="s">
        <v>42</v>
      </c>
      <c r="J589" s="1">
        <v>0.45833333333333331</v>
      </c>
      <c r="K589" s="1">
        <v>0.45833333333333331</v>
      </c>
      <c r="L589">
        <v>60</v>
      </c>
      <c r="M589">
        <v>60</v>
      </c>
      <c r="N589" t="str">
        <f>"0000000111111100011111000000000000000000000000000000"</f>
        <v>0000000111111100011111000000000000000000000000000000</v>
      </c>
      <c r="O589" t="str">
        <f>"0000000111111100011111000000000000000000000000000000"</f>
        <v>0000000111111100011111000000000000000000000000000000</v>
      </c>
    </row>
    <row r="590" spans="1:15" x14ac:dyDescent="0.25">
      <c r="A590" s="3">
        <v>2</v>
      </c>
      <c r="B590" t="s">
        <v>10783</v>
      </c>
      <c r="C590" t="s">
        <v>20</v>
      </c>
      <c r="D590" t="s">
        <v>12633</v>
      </c>
      <c r="E590" t="s">
        <v>20</v>
      </c>
      <c r="F590" t="s">
        <v>14485</v>
      </c>
      <c r="G590" t="s">
        <v>14485</v>
      </c>
      <c r="H590" t="s">
        <v>33</v>
      </c>
      <c r="I590" t="s">
        <v>33</v>
      </c>
      <c r="J590" s="1">
        <v>0.41666666666666669</v>
      </c>
      <c r="K590" s="1">
        <v>0.41666666666666669</v>
      </c>
      <c r="L590">
        <v>60</v>
      </c>
      <c r="M590">
        <v>60</v>
      </c>
      <c r="N590" t="str">
        <f>"0000000000000000000000000001111110011111100000000000"</f>
        <v>0000000000000000000000000001111110011111100000000000</v>
      </c>
      <c r="O590" t="str">
        <f>"0000000000000000000000000001111110011111100000000000"</f>
        <v>0000000000000000000000000001111110011111100000000000</v>
      </c>
    </row>
    <row r="591" spans="1:15" x14ac:dyDescent="0.25">
      <c r="A591" s="3">
        <v>2</v>
      </c>
      <c r="B591" t="s">
        <v>10711</v>
      </c>
      <c r="C591" t="s">
        <v>20</v>
      </c>
      <c r="D591" t="s">
        <v>13664</v>
      </c>
      <c r="E591" t="s">
        <v>20</v>
      </c>
      <c r="F591" t="s">
        <v>14485</v>
      </c>
      <c r="G591" t="s">
        <v>14485</v>
      </c>
      <c r="H591" t="s">
        <v>33</v>
      </c>
      <c r="I591" t="s">
        <v>33</v>
      </c>
      <c r="J591" s="1">
        <v>0.45833333333333331</v>
      </c>
      <c r="K591" s="1">
        <v>0.45833333333333331</v>
      </c>
      <c r="L591">
        <v>120</v>
      </c>
      <c r="M591">
        <v>60</v>
      </c>
      <c r="N591" t="str">
        <f>"0000000000000000000000000001111110011111100000000000"</f>
        <v>0000000000000000000000000001111110011111100000000000</v>
      </c>
      <c r="O591" t="str">
        <f>"0000000000000000000000000001111110011111100000000000"</f>
        <v>0000000000000000000000000001111110011111100000000000</v>
      </c>
    </row>
    <row r="592" spans="1:15" x14ac:dyDescent="0.25">
      <c r="A592" s="3">
        <v>2</v>
      </c>
      <c r="B592" t="s">
        <v>10325</v>
      </c>
      <c r="C592" t="s">
        <v>20</v>
      </c>
      <c r="D592" t="s">
        <v>13824</v>
      </c>
      <c r="E592" t="s">
        <v>20</v>
      </c>
      <c r="F592" t="s">
        <v>14488</v>
      </c>
      <c r="G592" t="s">
        <v>14485</v>
      </c>
      <c r="H592" t="s">
        <v>29</v>
      </c>
      <c r="I592" t="s">
        <v>29</v>
      </c>
      <c r="J592" s="1">
        <v>0.375</v>
      </c>
      <c r="K592" s="1">
        <v>0.375</v>
      </c>
      <c r="L592">
        <v>60</v>
      </c>
      <c r="M592">
        <v>60</v>
      </c>
      <c r="N592" t="str">
        <f>"0000000000000000000000000001111110011111100000000000"</f>
        <v>0000000000000000000000000001111110011111100000000000</v>
      </c>
      <c r="O592" t="str">
        <f>"0000000000000000000000000001111110011111100000000000"</f>
        <v>0000000000000000000000000001111110011111100000000000</v>
      </c>
    </row>
    <row r="593" spans="1:15" x14ac:dyDescent="0.25">
      <c r="A593" s="3">
        <v>2</v>
      </c>
      <c r="B593" t="s">
        <v>9672</v>
      </c>
      <c r="C593" t="s">
        <v>20</v>
      </c>
      <c r="D593" t="s">
        <v>12014</v>
      </c>
      <c r="E593" t="s">
        <v>20</v>
      </c>
      <c r="F593" t="s">
        <v>14488</v>
      </c>
      <c r="G593" t="s">
        <v>14488</v>
      </c>
      <c r="H593" t="s">
        <v>19</v>
      </c>
      <c r="I593" t="s">
        <v>19</v>
      </c>
      <c r="J593" s="1">
        <v>0.41666666666666669</v>
      </c>
      <c r="K593" s="1">
        <v>0.41666666666666669</v>
      </c>
      <c r="L593">
        <v>60</v>
      </c>
      <c r="M593">
        <v>60</v>
      </c>
      <c r="N593" t="str">
        <f>"0000000111110100011111000000000000000000000000000000"</f>
        <v>0000000111110100011111000000000000000000000000000000</v>
      </c>
      <c r="O593" t="str">
        <f>"0000000111110100011111000000000000000000000000000000"</f>
        <v>0000000111110100011111000000000000000000000000000000</v>
      </c>
    </row>
    <row r="594" spans="1:15" x14ac:dyDescent="0.25">
      <c r="A594" s="3">
        <v>2</v>
      </c>
      <c r="B594" t="s">
        <v>10042</v>
      </c>
      <c r="C594" t="s">
        <v>20</v>
      </c>
      <c r="D594" t="s">
        <v>11461</v>
      </c>
      <c r="E594" t="s">
        <v>20</v>
      </c>
      <c r="F594" t="s">
        <v>14489</v>
      </c>
      <c r="G594" t="s">
        <v>14485</v>
      </c>
      <c r="H594" t="s">
        <v>33</v>
      </c>
      <c r="I594" t="s">
        <v>33</v>
      </c>
      <c r="J594" s="1">
        <v>0.41666666666666669</v>
      </c>
      <c r="K594" s="1">
        <v>0.41666666666666669</v>
      </c>
      <c r="L594">
        <v>60</v>
      </c>
      <c r="M594">
        <v>60</v>
      </c>
      <c r="N594" t="str">
        <f>"0000000111111100011111000000000000000000000000000000"</f>
        <v>0000000111111100011111000000000000000000000000000000</v>
      </c>
      <c r="O594" t="str">
        <f>"0000000111111100011111000000000000000000000000000000"</f>
        <v>0000000111111100011111000000000000000000000000000000</v>
      </c>
    </row>
    <row r="595" spans="1:15" x14ac:dyDescent="0.25">
      <c r="A595" s="3">
        <v>2</v>
      </c>
      <c r="B595" t="s">
        <v>10997</v>
      </c>
      <c r="C595" t="s">
        <v>20</v>
      </c>
      <c r="D595" t="s">
        <v>11415</v>
      </c>
      <c r="E595" t="s">
        <v>180</v>
      </c>
      <c r="F595" t="s">
        <v>14493</v>
      </c>
      <c r="G595" t="s">
        <v>14571</v>
      </c>
      <c r="H595" t="s">
        <v>42</v>
      </c>
      <c r="I595" t="s">
        <v>42</v>
      </c>
      <c r="J595" s="1">
        <v>0.45833333333333331</v>
      </c>
      <c r="K595" s="1">
        <v>0.375</v>
      </c>
      <c r="L595">
        <v>60</v>
      </c>
      <c r="M595">
        <v>480</v>
      </c>
      <c r="N595" t="str">
        <f>"0000000111111100011111000000000000000000000000000000"</f>
        <v>0000000111111100011111000000000000000000000000000000</v>
      </c>
      <c r="O595" t="str">
        <f>"0000000000100000000000000000000000000000000000000000"</f>
        <v>0000000000100000000000000000000000000000000000000000</v>
      </c>
    </row>
    <row r="596" spans="1:15" x14ac:dyDescent="0.25">
      <c r="A596" s="3">
        <v>2</v>
      </c>
      <c r="B596" t="s">
        <v>10997</v>
      </c>
      <c r="C596" t="s">
        <v>45</v>
      </c>
      <c r="D596" t="s">
        <v>11415</v>
      </c>
      <c r="E596" t="s">
        <v>180</v>
      </c>
      <c r="F596" t="s">
        <v>14489</v>
      </c>
      <c r="G596" t="s">
        <v>14490</v>
      </c>
      <c r="H596" t="s">
        <v>37</v>
      </c>
      <c r="I596" t="s">
        <v>37</v>
      </c>
      <c r="J596" s="1">
        <v>0.54166666666666663</v>
      </c>
      <c r="K596" s="1">
        <v>0.375</v>
      </c>
      <c r="L596">
        <v>120</v>
      </c>
      <c r="M596">
        <v>480</v>
      </c>
      <c r="N596" t="str">
        <f>"0000000111101100000000000000000000000000000000000000"</f>
        <v>0000000111101100000000000000000000000000000000000000</v>
      </c>
      <c r="O596" t="str">
        <f>"0000000000100000000000000000000000000000000000000000"</f>
        <v>0000000000100000000000000000000000000000000000000000</v>
      </c>
    </row>
    <row r="597" spans="1:15" x14ac:dyDescent="0.25">
      <c r="A597" s="3">
        <v>2</v>
      </c>
      <c r="B597" t="s">
        <v>11188</v>
      </c>
      <c r="C597" t="s">
        <v>20</v>
      </c>
      <c r="D597" t="s">
        <v>11415</v>
      </c>
      <c r="E597" t="s">
        <v>180</v>
      </c>
      <c r="F597" t="s">
        <v>14485</v>
      </c>
      <c r="G597" t="s">
        <v>14556</v>
      </c>
      <c r="H597" t="s">
        <v>33</v>
      </c>
      <c r="I597" t="s">
        <v>33</v>
      </c>
      <c r="J597" s="1">
        <v>0.45833333333333331</v>
      </c>
      <c r="K597" s="1">
        <v>0.375</v>
      </c>
      <c r="L597">
        <v>60</v>
      </c>
      <c r="M597">
        <v>480</v>
      </c>
      <c r="N597" t="str">
        <f>"0000000111111100011111000000000000000000000000000000"</f>
        <v>0000000111111100011111000000000000000000000000000000</v>
      </c>
      <c r="O597" t="str">
        <f>"0000000000100000000000000000000000000000000000000000"</f>
        <v>0000000000100000000000000000000000000000000000000000</v>
      </c>
    </row>
    <row r="598" spans="1:15" x14ac:dyDescent="0.25">
      <c r="A598" s="3">
        <v>2</v>
      </c>
      <c r="B598" t="s">
        <v>11188</v>
      </c>
      <c r="C598" t="s">
        <v>20</v>
      </c>
      <c r="D598" t="s">
        <v>11415</v>
      </c>
      <c r="E598" t="s">
        <v>180</v>
      </c>
      <c r="F598" t="s">
        <v>14493</v>
      </c>
      <c r="G598" t="s">
        <v>14490</v>
      </c>
      <c r="H598" t="s">
        <v>37</v>
      </c>
      <c r="I598" t="s">
        <v>37</v>
      </c>
      <c r="J598" s="1">
        <v>0.5</v>
      </c>
      <c r="K598" s="1">
        <v>0.375</v>
      </c>
      <c r="L598">
        <v>60</v>
      </c>
      <c r="M598">
        <v>480</v>
      </c>
      <c r="N598" t="str">
        <f>"0000000111101100011111000000000000000000000000000000"</f>
        <v>0000000111101100011111000000000000000000000000000000</v>
      </c>
      <c r="O598" t="str">
        <f>"0000000000100000000000000000000000000000000000000000"</f>
        <v>0000000000100000000000000000000000000000000000000000</v>
      </c>
    </row>
    <row r="599" spans="1:15" x14ac:dyDescent="0.25">
      <c r="A599" s="3">
        <v>2</v>
      </c>
      <c r="B599" t="s">
        <v>11202</v>
      </c>
      <c r="C599" t="s">
        <v>20</v>
      </c>
      <c r="D599" t="s">
        <v>11415</v>
      </c>
      <c r="E599" t="s">
        <v>180</v>
      </c>
      <c r="F599" t="s">
        <v>14485</v>
      </c>
      <c r="G599" t="s">
        <v>14490</v>
      </c>
      <c r="H599" t="s">
        <v>37</v>
      </c>
      <c r="I599" t="s">
        <v>37</v>
      </c>
      <c r="J599" s="1">
        <v>0.375</v>
      </c>
      <c r="K599" s="1">
        <v>0.375</v>
      </c>
      <c r="L599">
        <v>120</v>
      </c>
      <c r="M599">
        <v>480</v>
      </c>
      <c r="N599" t="str">
        <f>"0000000111101100011111000000000000000000000000000000"</f>
        <v>0000000111101100011111000000000000000000000000000000</v>
      </c>
      <c r="O599" t="str">
        <f>"0000000000100000000000000000000000000000000000000000"</f>
        <v>0000000000100000000000000000000000000000000000000000</v>
      </c>
    </row>
    <row r="600" spans="1:15" x14ac:dyDescent="0.25">
      <c r="A600" s="3">
        <v>2</v>
      </c>
      <c r="B600" t="s">
        <v>9888</v>
      </c>
      <c r="C600" t="s">
        <v>395</v>
      </c>
      <c r="D600" t="s">
        <v>10256</v>
      </c>
      <c r="E600" t="s">
        <v>20</v>
      </c>
      <c r="F600" t="s">
        <v>14529</v>
      </c>
      <c r="G600" t="s">
        <v>14493</v>
      </c>
      <c r="H600" t="s">
        <v>37</v>
      </c>
      <c r="I600" t="s">
        <v>37</v>
      </c>
      <c r="J600" s="1">
        <v>0.54166666666666663</v>
      </c>
      <c r="K600" s="1">
        <v>0.58333333333333337</v>
      </c>
      <c r="L600">
        <v>180</v>
      </c>
      <c r="M600">
        <v>60</v>
      </c>
      <c r="N600" t="str">
        <f>"0000000000000000000000000001010100010101000000000000"</f>
        <v>0000000000000000000000000001010100010101000000000000</v>
      </c>
      <c r="O600" t="str">
        <f>"0000000000000000000000000001111110011111100000000000"</f>
        <v>0000000000000000000000000001111110011111100000000000</v>
      </c>
    </row>
    <row r="601" spans="1:15" x14ac:dyDescent="0.25">
      <c r="A601" s="3">
        <v>2</v>
      </c>
      <c r="B601" t="s">
        <v>12586</v>
      </c>
      <c r="C601" t="s">
        <v>20</v>
      </c>
      <c r="D601" t="s">
        <v>12629</v>
      </c>
      <c r="E601" t="s">
        <v>9372</v>
      </c>
      <c r="F601" t="s">
        <v>14488</v>
      </c>
      <c r="G601" t="s">
        <v>14494</v>
      </c>
      <c r="H601" t="s">
        <v>19</v>
      </c>
      <c r="I601" t="s">
        <v>19</v>
      </c>
      <c r="J601" s="1">
        <v>0.54166666666666663</v>
      </c>
      <c r="K601" s="1">
        <v>0.54166666666666663</v>
      </c>
      <c r="L601">
        <v>60</v>
      </c>
      <c r="M601">
        <v>60</v>
      </c>
      <c r="N601" t="str">
        <f>"0000000111110100011111000000000000000000000000000000"</f>
        <v>0000000111110100011111000000000000000000000000000000</v>
      </c>
      <c r="O601" t="str">
        <f>"0000000011110100011111000000000000000000000000000000"</f>
        <v>0000000011110100011111000000000000000000000000000000</v>
      </c>
    </row>
    <row r="602" spans="1:15" x14ac:dyDescent="0.25">
      <c r="A602" s="3">
        <v>2</v>
      </c>
      <c r="B602" t="s">
        <v>11516</v>
      </c>
      <c r="C602" t="s">
        <v>20</v>
      </c>
      <c r="D602" t="s">
        <v>11734</v>
      </c>
      <c r="E602" t="s">
        <v>20</v>
      </c>
      <c r="F602" t="s">
        <v>14493</v>
      </c>
      <c r="G602" t="s">
        <v>14488</v>
      </c>
      <c r="H602" t="s">
        <v>42</v>
      </c>
      <c r="I602" t="s">
        <v>42</v>
      </c>
      <c r="J602" s="1">
        <v>0.375</v>
      </c>
      <c r="K602" s="1">
        <v>0.375</v>
      </c>
      <c r="L602">
        <v>60</v>
      </c>
      <c r="M602">
        <v>60</v>
      </c>
      <c r="N602" t="str">
        <f>"0000000000000000000000000001111110011111100000000000"</f>
        <v>0000000000000000000000000001111110011111100000000000</v>
      </c>
      <c r="O602" t="str">
        <f>"0000000000000000000000000001111110011111100000000000"</f>
        <v>0000000000000000000000000001111110011111100000000000</v>
      </c>
    </row>
    <row r="603" spans="1:15" x14ac:dyDescent="0.25">
      <c r="A603" s="3">
        <v>2</v>
      </c>
      <c r="B603" t="s">
        <v>10519</v>
      </c>
      <c r="C603" t="s">
        <v>20</v>
      </c>
      <c r="D603" t="s">
        <v>13656</v>
      </c>
      <c r="E603" t="s">
        <v>20</v>
      </c>
      <c r="F603" t="s">
        <v>14485</v>
      </c>
      <c r="G603" t="s">
        <v>14485</v>
      </c>
      <c r="H603" t="s">
        <v>33</v>
      </c>
      <c r="I603" t="s">
        <v>33</v>
      </c>
      <c r="J603" s="1">
        <v>0.54166666666666663</v>
      </c>
      <c r="K603" s="1">
        <v>0.54166666666666663</v>
      </c>
      <c r="L603">
        <v>60</v>
      </c>
      <c r="M603">
        <v>60</v>
      </c>
      <c r="N603" t="str">
        <f>"0000000000000000000000000001111110011111100000000000"</f>
        <v>0000000000000000000000000001111110011111100000000000</v>
      </c>
      <c r="O603" t="str">
        <f>"0000000000000000000000000001111110011111100000000000"</f>
        <v>0000000000000000000000000001111110011111100000000000</v>
      </c>
    </row>
    <row r="604" spans="1:15" x14ac:dyDescent="0.25">
      <c r="A604" s="3">
        <v>2</v>
      </c>
      <c r="B604" t="s">
        <v>12535</v>
      </c>
      <c r="C604" t="s">
        <v>20</v>
      </c>
      <c r="D604" t="s">
        <v>13827</v>
      </c>
      <c r="E604" t="s">
        <v>20</v>
      </c>
      <c r="F604" t="s">
        <v>14488</v>
      </c>
      <c r="G604" t="s">
        <v>14485</v>
      </c>
      <c r="H604" t="s">
        <v>29</v>
      </c>
      <c r="I604" t="s">
        <v>29</v>
      </c>
      <c r="J604" s="1">
        <v>0.45833333333333331</v>
      </c>
      <c r="K604" s="1">
        <v>0.45833333333333331</v>
      </c>
      <c r="L604">
        <v>120</v>
      </c>
      <c r="M604">
        <v>60</v>
      </c>
      <c r="N604" t="str">
        <f>"0000000111110100011111000000000000000000000000000000"</f>
        <v>0000000111110100011111000000000000000000000000000000</v>
      </c>
      <c r="O604" t="str">
        <f>"0000000111110100011111000000000000000000000000000000"</f>
        <v>0000000111110100011111000000000000000000000000000000</v>
      </c>
    </row>
    <row r="605" spans="1:15" x14ac:dyDescent="0.25">
      <c r="A605" s="3">
        <v>2</v>
      </c>
      <c r="B605" t="s">
        <v>11179</v>
      </c>
      <c r="C605" t="s">
        <v>20</v>
      </c>
      <c r="D605" t="s">
        <v>11939</v>
      </c>
      <c r="E605" t="s">
        <v>395</v>
      </c>
      <c r="F605" t="s">
        <v>14493</v>
      </c>
      <c r="G605" t="s">
        <v>14497</v>
      </c>
      <c r="H605" t="s">
        <v>42</v>
      </c>
      <c r="I605" t="s">
        <v>42</v>
      </c>
      <c r="J605" s="1">
        <v>0.375</v>
      </c>
      <c r="K605" s="1">
        <v>0.375</v>
      </c>
      <c r="L605">
        <v>60</v>
      </c>
      <c r="M605">
        <v>120</v>
      </c>
      <c r="N605" t="str">
        <f>"0000000111111100011111000000000000000000000000000000"</f>
        <v>0000000111111100011111000000000000000000000000000000</v>
      </c>
      <c r="O605" t="str">
        <f>"0000000111111000011111000000000000000000000000000000"</f>
        <v>0000000111111000011111000000000000000000000000000000</v>
      </c>
    </row>
    <row r="606" spans="1:15" x14ac:dyDescent="0.25">
      <c r="A606" s="3">
        <v>2</v>
      </c>
      <c r="B606" t="s">
        <v>11179</v>
      </c>
      <c r="C606" t="s">
        <v>20</v>
      </c>
      <c r="D606" t="s">
        <v>11939</v>
      </c>
      <c r="E606" t="s">
        <v>39</v>
      </c>
      <c r="F606" t="s">
        <v>14493</v>
      </c>
      <c r="G606" t="s">
        <v>14507</v>
      </c>
      <c r="H606" t="s">
        <v>42</v>
      </c>
      <c r="I606" t="s">
        <v>42</v>
      </c>
      <c r="J606" s="1">
        <v>0.375</v>
      </c>
      <c r="K606" s="1">
        <v>0.375</v>
      </c>
      <c r="L606">
        <v>60</v>
      </c>
      <c r="M606">
        <v>120</v>
      </c>
      <c r="N606" t="str">
        <f>"0000000111111100011111000000000000000000000000000000"</f>
        <v>0000000111111100011111000000000000000000000000000000</v>
      </c>
      <c r="O606" t="str">
        <f>"0000000000000100000000000000000000000000000000000000"</f>
        <v>0000000000000100000000000000000000000000000000000000</v>
      </c>
    </row>
    <row r="607" spans="1:15" x14ac:dyDescent="0.25">
      <c r="A607" s="3">
        <v>2</v>
      </c>
      <c r="B607" t="s">
        <v>12358</v>
      </c>
      <c r="C607" t="s">
        <v>20</v>
      </c>
      <c r="D607" t="s">
        <v>12707</v>
      </c>
      <c r="E607" t="s">
        <v>20</v>
      </c>
      <c r="F607" t="s">
        <v>14488</v>
      </c>
      <c r="G607" t="s">
        <v>14492</v>
      </c>
      <c r="H607" t="s">
        <v>19</v>
      </c>
      <c r="I607" t="s">
        <v>19</v>
      </c>
      <c r="J607" s="1">
        <v>0.41666666666666669</v>
      </c>
      <c r="K607" s="1">
        <v>0.375</v>
      </c>
      <c r="L607">
        <v>60</v>
      </c>
      <c r="M607">
        <v>120</v>
      </c>
      <c r="N607" t="str">
        <f>"0000000000000000000000000001111110011111100000000000"</f>
        <v>0000000000000000000000000001111110011111100000000000</v>
      </c>
      <c r="O607" t="str">
        <f>"0000000000000000000000000001111110011111100000000000"</f>
        <v>0000000000000000000000000001111110011111100000000000</v>
      </c>
    </row>
    <row r="608" spans="1:15" x14ac:dyDescent="0.25">
      <c r="A608" s="3">
        <v>2</v>
      </c>
      <c r="B608" t="s">
        <v>12358</v>
      </c>
      <c r="C608" t="s">
        <v>20</v>
      </c>
      <c r="D608" t="s">
        <v>12792</v>
      </c>
      <c r="E608" t="s">
        <v>20</v>
      </c>
      <c r="F608" t="s">
        <v>14485</v>
      </c>
      <c r="G608" t="s">
        <v>14485</v>
      </c>
      <c r="H608" t="s">
        <v>33</v>
      </c>
      <c r="I608" t="s">
        <v>33</v>
      </c>
      <c r="J608" s="1">
        <v>0.41666666666666669</v>
      </c>
      <c r="K608" s="1">
        <v>0.41666666666666669</v>
      </c>
      <c r="L608">
        <v>60</v>
      </c>
      <c r="M608">
        <v>60</v>
      </c>
      <c r="N608" t="str">
        <f>"0000000000000000000000000001111110011111100000000000"</f>
        <v>0000000000000000000000000001111110011111100000000000</v>
      </c>
      <c r="O608" t="str">
        <f>"0000000000000000000000000001111110011111100000000000"</f>
        <v>0000000000000000000000000001111110011111100000000000</v>
      </c>
    </row>
    <row r="609" spans="1:15" x14ac:dyDescent="0.25">
      <c r="A609" s="3">
        <v>2</v>
      </c>
      <c r="B609" t="s">
        <v>9525</v>
      </c>
      <c r="C609" t="s">
        <v>20</v>
      </c>
      <c r="D609" t="s">
        <v>12021</v>
      </c>
      <c r="E609" t="s">
        <v>45</v>
      </c>
      <c r="F609" t="s">
        <v>14488</v>
      </c>
      <c r="G609" t="s">
        <v>14489</v>
      </c>
      <c r="H609" t="s">
        <v>42</v>
      </c>
      <c r="I609" t="s">
        <v>42</v>
      </c>
      <c r="J609" s="1">
        <v>0.625</v>
      </c>
      <c r="K609" s="1">
        <v>0.625</v>
      </c>
      <c r="L609">
        <v>60</v>
      </c>
      <c r="M609">
        <v>60</v>
      </c>
      <c r="N609" t="str">
        <f>"0000000111111100011111000000000000000000000000000000"</f>
        <v>0000000111111100011111000000000000000000000000000000</v>
      </c>
      <c r="O609" t="str">
        <f>"0000000000000000011111000000000000000000000000000000"</f>
        <v>0000000000000000011111000000000000000000000000000000</v>
      </c>
    </row>
    <row r="610" spans="1:15" x14ac:dyDescent="0.25">
      <c r="A610" s="3">
        <v>2</v>
      </c>
      <c r="B610" t="s">
        <v>11774</v>
      </c>
      <c r="C610" t="s">
        <v>9544</v>
      </c>
      <c r="D610" t="s">
        <v>12202</v>
      </c>
      <c r="E610" t="s">
        <v>9544</v>
      </c>
      <c r="F610" t="s">
        <v>14491</v>
      </c>
      <c r="G610" t="s">
        <v>14491</v>
      </c>
      <c r="H610" t="s">
        <v>530</v>
      </c>
      <c r="I610" t="s">
        <v>530</v>
      </c>
      <c r="J610" s="1">
        <v>0.375</v>
      </c>
      <c r="K610" s="1">
        <v>0.375</v>
      </c>
      <c r="L610">
        <v>480</v>
      </c>
      <c r="M610">
        <v>480</v>
      </c>
      <c r="N610" t="str">
        <f>"0000000000100000000000000000000000000000000000000000"</f>
        <v>0000000000100000000000000000000000000000000000000000</v>
      </c>
      <c r="O610" t="str">
        <f>"0000000000100000000000000000000000000000000000000000"</f>
        <v>0000000000100000000000000000000000000000000000000000</v>
      </c>
    </row>
    <row r="611" spans="1:15" x14ac:dyDescent="0.25">
      <c r="A611" s="3">
        <v>2</v>
      </c>
      <c r="B611" t="s">
        <v>11774</v>
      </c>
      <c r="C611" t="s">
        <v>9544</v>
      </c>
      <c r="D611" t="s">
        <v>12212</v>
      </c>
      <c r="E611" t="s">
        <v>9544</v>
      </c>
      <c r="F611" t="s">
        <v>14491</v>
      </c>
      <c r="G611" t="s">
        <v>14491</v>
      </c>
      <c r="H611" t="s">
        <v>530</v>
      </c>
      <c r="I611" t="s">
        <v>530</v>
      </c>
      <c r="J611" s="1">
        <v>0.375</v>
      </c>
      <c r="K611" s="1">
        <v>0.375</v>
      </c>
      <c r="L611">
        <v>480</v>
      </c>
      <c r="M611">
        <v>480</v>
      </c>
      <c r="N611" t="str">
        <f>"0000000000100000000000000000000000000000000000000000"</f>
        <v>0000000000100000000000000000000000000000000000000000</v>
      </c>
      <c r="O611" t="str">
        <f>"0000000000100000000000000000000000000000000000000000"</f>
        <v>0000000000100000000000000000000000000000000000000000</v>
      </c>
    </row>
    <row r="612" spans="1:15" x14ac:dyDescent="0.25">
      <c r="A612" s="3">
        <v>2</v>
      </c>
      <c r="B612" t="s">
        <v>12797</v>
      </c>
      <c r="C612" t="s">
        <v>20</v>
      </c>
      <c r="D612" t="s">
        <v>13607</v>
      </c>
      <c r="E612" t="s">
        <v>20</v>
      </c>
      <c r="F612" t="s">
        <v>14488</v>
      </c>
      <c r="G612" t="s">
        <v>14488</v>
      </c>
      <c r="H612" t="s">
        <v>19</v>
      </c>
      <c r="I612" t="s">
        <v>19</v>
      </c>
      <c r="J612" s="1">
        <v>0.5</v>
      </c>
      <c r="K612" s="1">
        <v>0.45833333333333331</v>
      </c>
      <c r="L612">
        <v>120</v>
      </c>
      <c r="M612">
        <v>120</v>
      </c>
      <c r="N612" t="str">
        <f>"0000000000000000000000000001111110011111100000000000"</f>
        <v>0000000000000000000000000001111110011111100000000000</v>
      </c>
      <c r="O612" t="str">
        <f>"0000000000000000000000000001111110011111100000000000"</f>
        <v>0000000000000000000000000001111110011111100000000000</v>
      </c>
    </row>
    <row r="613" spans="1:15" x14ac:dyDescent="0.25">
      <c r="A613" s="3">
        <v>2</v>
      </c>
      <c r="B613" t="s">
        <v>11512</v>
      </c>
      <c r="C613" t="s">
        <v>20</v>
      </c>
      <c r="D613" t="s">
        <v>11639</v>
      </c>
      <c r="E613" t="s">
        <v>45</v>
      </c>
      <c r="F613" t="s">
        <v>14488</v>
      </c>
      <c r="G613" t="s">
        <v>14489</v>
      </c>
      <c r="H613" t="s">
        <v>29</v>
      </c>
      <c r="I613" t="s">
        <v>29</v>
      </c>
      <c r="J613" s="1">
        <v>0.41666666666666669</v>
      </c>
      <c r="K613" s="1">
        <v>0.45833333333333331</v>
      </c>
      <c r="L613">
        <v>120</v>
      </c>
      <c r="M613">
        <v>120</v>
      </c>
      <c r="N613" t="str">
        <f>"0000000111110100011111000000000000000000000000000000"</f>
        <v>0000000111110100011111000000000000000000000000000000</v>
      </c>
      <c r="O613" t="str">
        <f>"0000000111110100011111000000000000000000000000000000"</f>
        <v>0000000111110100011111000000000000000000000000000000</v>
      </c>
    </row>
    <row r="614" spans="1:15" x14ac:dyDescent="0.25">
      <c r="A614" s="3">
        <v>2</v>
      </c>
      <c r="B614" t="s">
        <v>10774</v>
      </c>
      <c r="C614" t="s">
        <v>45</v>
      </c>
      <c r="D614" t="s">
        <v>11083</v>
      </c>
      <c r="E614" t="s">
        <v>45</v>
      </c>
      <c r="F614" t="s">
        <v>14575</v>
      </c>
      <c r="G614" t="s">
        <v>14576</v>
      </c>
      <c r="H614" t="s">
        <v>19</v>
      </c>
      <c r="I614" t="s">
        <v>19</v>
      </c>
      <c r="J614" s="1">
        <v>0.54166666666666663</v>
      </c>
      <c r="K614" s="1">
        <v>0.54166666666666663</v>
      </c>
      <c r="L614">
        <v>60</v>
      </c>
      <c r="M614">
        <v>60</v>
      </c>
      <c r="N614" t="str">
        <f>"0000000111110100011111000000000000000000000000000000"</f>
        <v>0000000111110100011111000000000000000000000000000000</v>
      </c>
      <c r="O614" t="str">
        <f>"0000000000000000000001000000000000000000000000000000"</f>
        <v>0000000000000000000001000000000000000000000000000000</v>
      </c>
    </row>
    <row r="615" spans="1:15" x14ac:dyDescent="0.25">
      <c r="A615" s="3">
        <v>2</v>
      </c>
      <c r="B615" t="s">
        <v>12014</v>
      </c>
      <c r="C615" t="s">
        <v>20</v>
      </c>
      <c r="D615" t="s">
        <v>12855</v>
      </c>
      <c r="E615" t="s">
        <v>20</v>
      </c>
      <c r="F615" t="s">
        <v>14485</v>
      </c>
      <c r="G615" t="s">
        <v>14485</v>
      </c>
      <c r="H615" t="s">
        <v>33</v>
      </c>
      <c r="I615" t="s">
        <v>33</v>
      </c>
      <c r="J615" s="1">
        <v>0.5</v>
      </c>
      <c r="K615" s="1">
        <v>0.5</v>
      </c>
      <c r="L615">
        <v>60</v>
      </c>
      <c r="M615">
        <v>60</v>
      </c>
      <c r="N615" t="str">
        <f>"0000000111111100011111000000000000000000000000000000"</f>
        <v>0000000111111100011111000000000000000000000000000000</v>
      </c>
      <c r="O615" t="str">
        <f>"0000000111111100011111000000000000000000000000000000"</f>
        <v>0000000111111100011111000000000000000000000000000000</v>
      </c>
    </row>
    <row r="616" spans="1:15" x14ac:dyDescent="0.25">
      <c r="A616" s="3">
        <v>2</v>
      </c>
      <c r="B616" t="s">
        <v>11890</v>
      </c>
      <c r="C616" t="s">
        <v>20</v>
      </c>
      <c r="D616" t="s">
        <v>11909</v>
      </c>
      <c r="E616" t="s">
        <v>20</v>
      </c>
      <c r="F616" t="s">
        <v>14493</v>
      </c>
      <c r="G616" t="s">
        <v>14493</v>
      </c>
      <c r="H616" t="s">
        <v>37</v>
      </c>
      <c r="I616" t="s">
        <v>37</v>
      </c>
      <c r="J616" s="1">
        <v>0.45833333333333331</v>
      </c>
      <c r="K616" s="1">
        <v>0.45833333333333331</v>
      </c>
      <c r="L616">
        <v>60</v>
      </c>
      <c r="M616">
        <v>60</v>
      </c>
      <c r="N616" t="str">
        <f>"0000000111101100011111000000000000000000000000000000"</f>
        <v>0000000111101100011111000000000000000000000000000000</v>
      </c>
      <c r="O616" t="str">
        <f>"0000000111101100011111000000000000000000000000000000"</f>
        <v>0000000111101100011111000000000000000000000000000000</v>
      </c>
    </row>
    <row r="617" spans="1:15" x14ac:dyDescent="0.25">
      <c r="A617" s="3">
        <v>2</v>
      </c>
      <c r="B617" t="s">
        <v>10046</v>
      </c>
      <c r="C617" t="s">
        <v>9353</v>
      </c>
      <c r="D617" t="s">
        <v>10048</v>
      </c>
      <c r="E617" t="s">
        <v>20</v>
      </c>
      <c r="F617" t="s">
        <v>14540</v>
      </c>
      <c r="G617" t="s">
        <v>14488</v>
      </c>
      <c r="H617" t="s">
        <v>42</v>
      </c>
      <c r="I617" t="s">
        <v>42</v>
      </c>
      <c r="J617" s="1">
        <v>0.58333333333333337</v>
      </c>
      <c r="K617" s="1">
        <v>0.58333333333333337</v>
      </c>
      <c r="L617">
        <v>180</v>
      </c>
      <c r="M617">
        <v>120</v>
      </c>
      <c r="N617" t="str">
        <f>"0000000000000000000000000001111110011111100000000000"</f>
        <v>0000000000000000000000000001111110011111100000000000</v>
      </c>
      <c r="O617" t="str">
        <f>"0000000000000000000000000000111110011111100000000000"</f>
        <v>0000000000000000000000000000111110011111100000000000</v>
      </c>
    </row>
    <row r="618" spans="1:15" x14ac:dyDescent="0.25">
      <c r="A618" s="3">
        <v>2</v>
      </c>
      <c r="B618" t="s">
        <v>12718</v>
      </c>
      <c r="C618" t="s">
        <v>20</v>
      </c>
      <c r="D618" t="s">
        <v>13575</v>
      </c>
      <c r="E618" t="s">
        <v>20</v>
      </c>
      <c r="F618" t="s">
        <v>14543</v>
      </c>
      <c r="G618" t="s">
        <v>14485</v>
      </c>
      <c r="H618" t="s">
        <v>37</v>
      </c>
      <c r="I618" t="s">
        <v>37</v>
      </c>
      <c r="J618" s="1">
        <v>0.5</v>
      </c>
      <c r="K618" s="1">
        <v>0.5</v>
      </c>
      <c r="L618">
        <v>60</v>
      </c>
      <c r="M618">
        <v>60</v>
      </c>
      <c r="N618" t="str">
        <f>"0000000000000000000000000001111110011111100000000000"</f>
        <v>0000000000000000000000000001111110011111100000000000</v>
      </c>
      <c r="O618" t="str">
        <f>"0000000000000000000000000001111110011111100000000000"</f>
        <v>0000000000000000000000000001111110011111100000000000</v>
      </c>
    </row>
    <row r="619" spans="1:15" x14ac:dyDescent="0.25">
      <c r="A619" s="3">
        <v>2</v>
      </c>
      <c r="B619" t="s">
        <v>9664</v>
      </c>
      <c r="C619" t="s">
        <v>20</v>
      </c>
      <c r="D619" t="s">
        <v>14030</v>
      </c>
      <c r="E619" t="s">
        <v>20</v>
      </c>
      <c r="F619" t="s">
        <v>14485</v>
      </c>
      <c r="G619" t="s">
        <v>14493</v>
      </c>
      <c r="H619" t="s">
        <v>37</v>
      </c>
      <c r="I619" t="s">
        <v>37</v>
      </c>
      <c r="J619" s="1">
        <v>0.54166666666666663</v>
      </c>
      <c r="K619" s="1">
        <v>0.54166666666666663</v>
      </c>
      <c r="L619">
        <v>60</v>
      </c>
      <c r="M619">
        <v>60</v>
      </c>
      <c r="N619" t="str">
        <f>"0000000000000000000000000000001110011100000000000000"</f>
        <v>0000000000000000000000000000001110011100000000000000</v>
      </c>
      <c r="O619" t="str">
        <f>"0000000000000000000000000001111110011111100000000000"</f>
        <v>0000000000000000000000000001111110011111100000000000</v>
      </c>
    </row>
    <row r="620" spans="1:15" x14ac:dyDescent="0.25">
      <c r="A620" s="3">
        <v>2</v>
      </c>
      <c r="B620" t="s">
        <v>12707</v>
      </c>
      <c r="C620" t="s">
        <v>20</v>
      </c>
      <c r="D620" t="s">
        <v>13599</v>
      </c>
      <c r="E620" t="s">
        <v>20</v>
      </c>
      <c r="F620" t="s">
        <v>14508</v>
      </c>
      <c r="G620" t="s">
        <v>14485</v>
      </c>
      <c r="H620" t="s">
        <v>42</v>
      </c>
      <c r="I620" t="s">
        <v>42</v>
      </c>
      <c r="J620" s="1">
        <v>0.5</v>
      </c>
      <c r="K620" s="1">
        <v>0.45833333333333331</v>
      </c>
      <c r="L620">
        <v>120</v>
      </c>
      <c r="M620">
        <v>120</v>
      </c>
      <c r="N620" t="str">
        <f>"0000000111111100011111000000000000000000000000000000"</f>
        <v>0000000111111100011111000000000000000000000000000000</v>
      </c>
      <c r="O620" t="str">
        <f>"0000000111111100011111000000000000000000000000000000"</f>
        <v>0000000111111100011111000000000000000000000000000000</v>
      </c>
    </row>
    <row r="621" spans="1:15" x14ac:dyDescent="0.25">
      <c r="A621" s="3">
        <v>2</v>
      </c>
      <c r="B621" t="s">
        <v>10525</v>
      </c>
      <c r="C621" t="s">
        <v>20</v>
      </c>
      <c r="D621" t="s">
        <v>13282</v>
      </c>
      <c r="E621" t="s">
        <v>20</v>
      </c>
      <c r="F621" t="s">
        <v>14488</v>
      </c>
      <c r="G621" t="s">
        <v>14488</v>
      </c>
      <c r="H621" t="s">
        <v>42</v>
      </c>
      <c r="I621" t="s">
        <v>42</v>
      </c>
      <c r="J621" s="1">
        <v>0.375</v>
      </c>
      <c r="K621" s="1">
        <v>0.375</v>
      </c>
      <c r="L621">
        <v>60</v>
      </c>
      <c r="M621">
        <v>120</v>
      </c>
      <c r="N621" t="str">
        <f>"0000000000000000000000000001111110011111100000000000"</f>
        <v>0000000000000000000000000001111110011111100000000000</v>
      </c>
      <c r="O621" t="str">
        <f>"0000000000000000000000000001111110011111100000000000"</f>
        <v>0000000000000000000000000001111110011111100000000000</v>
      </c>
    </row>
    <row r="622" spans="1:15" x14ac:dyDescent="0.25">
      <c r="A622" s="3">
        <v>2</v>
      </c>
      <c r="B622" t="s">
        <v>13597</v>
      </c>
      <c r="C622" t="s">
        <v>20</v>
      </c>
      <c r="D622" t="s">
        <v>13837</v>
      </c>
      <c r="E622" t="s">
        <v>20</v>
      </c>
      <c r="F622" t="s">
        <v>14488</v>
      </c>
      <c r="G622" t="s">
        <v>14488</v>
      </c>
      <c r="H622" t="s">
        <v>19</v>
      </c>
      <c r="I622" t="s">
        <v>19</v>
      </c>
      <c r="J622" s="1">
        <v>0.625</v>
      </c>
      <c r="K622" s="1">
        <v>0.58333333333333337</v>
      </c>
      <c r="L622">
        <v>120</v>
      </c>
      <c r="M622">
        <v>120</v>
      </c>
      <c r="N622" t="str">
        <f>"0000000000000000000000000001111110011111100000000000"</f>
        <v>0000000000000000000000000001111110011111100000000000</v>
      </c>
      <c r="O622" t="str">
        <f>"0000000000000000000000000001111110011111100000000000"</f>
        <v>0000000000000000000000000001111110011111100000000000</v>
      </c>
    </row>
    <row r="623" spans="1:15" x14ac:dyDescent="0.25">
      <c r="A623" s="3">
        <v>2</v>
      </c>
      <c r="B623" t="s">
        <v>10256</v>
      </c>
      <c r="C623" t="s">
        <v>20</v>
      </c>
      <c r="D623" t="s">
        <v>13538</v>
      </c>
      <c r="E623" t="s">
        <v>20</v>
      </c>
      <c r="F623" t="s">
        <v>14493</v>
      </c>
      <c r="G623" t="s">
        <v>14562</v>
      </c>
      <c r="H623" t="s">
        <v>37</v>
      </c>
      <c r="I623" t="s">
        <v>37</v>
      </c>
      <c r="J623" s="1">
        <v>0.58333333333333337</v>
      </c>
      <c r="K623" s="1">
        <v>0.58333333333333337</v>
      </c>
      <c r="L623">
        <v>60</v>
      </c>
      <c r="M623">
        <v>60</v>
      </c>
      <c r="N623" t="str">
        <f>"0000000000000000000000000001111110011111100000000000"</f>
        <v>0000000000000000000000000001111110011111100000000000</v>
      </c>
      <c r="O623" t="str">
        <f>"0000000000000000000000000001111110000000000000000000"</f>
        <v>0000000000000000000000000001111110000000000000000000</v>
      </c>
    </row>
    <row r="624" spans="1:15" x14ac:dyDescent="0.25">
      <c r="A624" s="3">
        <v>2</v>
      </c>
      <c r="B624" t="s">
        <v>10256</v>
      </c>
      <c r="C624" t="s">
        <v>20</v>
      </c>
      <c r="D624" t="s">
        <v>13538</v>
      </c>
      <c r="E624" t="s">
        <v>45</v>
      </c>
      <c r="F624" t="s">
        <v>14493</v>
      </c>
      <c r="G624" t="s">
        <v>14563</v>
      </c>
      <c r="H624" t="s">
        <v>37</v>
      </c>
      <c r="I624" t="s">
        <v>37</v>
      </c>
      <c r="J624" s="1">
        <v>0.58333333333333337</v>
      </c>
      <c r="K624" s="1">
        <v>0.58333333333333337</v>
      </c>
      <c r="L624">
        <v>60</v>
      </c>
      <c r="M624">
        <v>60</v>
      </c>
      <c r="N624" t="str">
        <f>"0000000000000000000000000001111110011111100000000000"</f>
        <v>0000000000000000000000000001111110011111100000000000</v>
      </c>
      <c r="O624" t="str">
        <f>"0000000000000000000000000000000000011111100000000000"</f>
        <v>0000000000000000000000000000000000011111100000000000</v>
      </c>
    </row>
    <row r="625" spans="1:15" x14ac:dyDescent="0.25">
      <c r="A625" s="3">
        <v>2</v>
      </c>
      <c r="B625" t="s">
        <v>11551</v>
      </c>
      <c r="C625" t="s">
        <v>395</v>
      </c>
      <c r="D625" t="s">
        <v>11615</v>
      </c>
      <c r="E625" t="s">
        <v>20</v>
      </c>
      <c r="F625" t="s">
        <v>14577</v>
      </c>
      <c r="G625" t="s">
        <v>14488</v>
      </c>
      <c r="H625" t="s">
        <v>19</v>
      </c>
      <c r="I625" t="s">
        <v>19</v>
      </c>
      <c r="J625" s="1">
        <v>0.54166666666666663</v>
      </c>
      <c r="K625" s="1">
        <v>0.54166666666666663</v>
      </c>
      <c r="L625">
        <v>180</v>
      </c>
      <c r="M625">
        <v>120</v>
      </c>
      <c r="N625" t="str">
        <f>"0000000000000000010000000000000000000000000000000000"</f>
        <v>0000000000000000010000000000000000000000000000000000</v>
      </c>
      <c r="O625" t="str">
        <f>"0000000111110100011111000000000000000000000000000000"</f>
        <v>0000000111110100011111000000000000000000000000000000</v>
      </c>
    </row>
    <row r="626" spans="1:15" x14ac:dyDescent="0.25">
      <c r="A626" s="3">
        <v>2</v>
      </c>
      <c r="B626" t="s">
        <v>11551</v>
      </c>
      <c r="C626" t="s">
        <v>395</v>
      </c>
      <c r="D626" t="s">
        <v>11623</v>
      </c>
      <c r="E626" t="s">
        <v>20</v>
      </c>
      <c r="F626" t="s">
        <v>14577</v>
      </c>
      <c r="G626" t="s">
        <v>14485</v>
      </c>
      <c r="H626" t="s">
        <v>19</v>
      </c>
      <c r="I626" t="s">
        <v>19</v>
      </c>
      <c r="J626" s="1">
        <v>0.54166666666666663</v>
      </c>
      <c r="K626" s="1">
        <v>0.625</v>
      </c>
      <c r="L626">
        <v>180</v>
      </c>
      <c r="M626">
        <v>60</v>
      </c>
      <c r="N626" t="str">
        <f>"0000000000000000010000000000000000000000000000000000"</f>
        <v>0000000000000000010000000000000000000000000000000000</v>
      </c>
      <c r="O626" t="str">
        <f>"0000000111110100011111000000000000000000000000000000"</f>
        <v>0000000111110100011111000000000000000000000000000000</v>
      </c>
    </row>
    <row r="627" spans="1:15" x14ac:dyDescent="0.25">
      <c r="A627" s="3">
        <v>2</v>
      </c>
      <c r="B627" t="s">
        <v>11991</v>
      </c>
      <c r="C627" t="s">
        <v>20</v>
      </c>
      <c r="D627" t="s">
        <v>12083</v>
      </c>
      <c r="E627" t="s">
        <v>395</v>
      </c>
      <c r="F627" t="s">
        <v>14485</v>
      </c>
      <c r="G627" t="s">
        <v>14539</v>
      </c>
      <c r="H627" t="s">
        <v>33</v>
      </c>
      <c r="I627" t="s">
        <v>33</v>
      </c>
      <c r="J627" s="1">
        <v>0.54166666666666663</v>
      </c>
      <c r="K627" s="1">
        <v>0.45833333333333331</v>
      </c>
      <c r="L627">
        <v>60</v>
      </c>
      <c r="M627">
        <v>150</v>
      </c>
      <c r="N627" t="str">
        <f>"0000000111111100011111000000000000000000000000000000"</f>
        <v>0000000111111100011111000000000000000000000000000000</v>
      </c>
      <c r="O627" t="str">
        <f>"0000000010101000001010000000000000000000000000000000"</f>
        <v>0000000010101000001010000000000000000000000000000000</v>
      </c>
    </row>
    <row r="628" spans="1:15" x14ac:dyDescent="0.25">
      <c r="A628" s="3">
        <v>2</v>
      </c>
      <c r="B628" t="s">
        <v>12127</v>
      </c>
      <c r="C628" t="s">
        <v>20</v>
      </c>
      <c r="D628" t="s">
        <v>14452</v>
      </c>
      <c r="E628" t="s">
        <v>20</v>
      </c>
      <c r="F628" t="s">
        <v>14485</v>
      </c>
      <c r="G628" t="s">
        <v>14485</v>
      </c>
      <c r="H628" t="s">
        <v>33</v>
      </c>
      <c r="I628" t="s">
        <v>33</v>
      </c>
      <c r="J628" s="1">
        <v>0.45833333333333331</v>
      </c>
      <c r="K628" s="1">
        <v>0.41666666666666669</v>
      </c>
      <c r="L628">
        <v>60</v>
      </c>
      <c r="M628">
        <v>120</v>
      </c>
      <c r="N628" t="str">
        <f>"0000000111111100011111000000000000000000000000000000"</f>
        <v>0000000111111100011111000000000000000000000000000000</v>
      </c>
      <c r="O628" t="str">
        <f>"0000000111111100011111000000000000000000000000000000"</f>
        <v>0000000111111100011111000000000000000000000000000000</v>
      </c>
    </row>
    <row r="629" spans="1:15" x14ac:dyDescent="0.25">
      <c r="A629" s="3">
        <v>2</v>
      </c>
      <c r="B629" t="s">
        <v>9584</v>
      </c>
      <c r="C629" t="s">
        <v>20</v>
      </c>
      <c r="D629" t="s">
        <v>13321</v>
      </c>
      <c r="E629" t="s">
        <v>20</v>
      </c>
      <c r="F629" t="s">
        <v>14485</v>
      </c>
      <c r="G629" t="s">
        <v>14485</v>
      </c>
      <c r="H629" t="s">
        <v>33</v>
      </c>
      <c r="I629" t="s">
        <v>33</v>
      </c>
      <c r="J629" s="1">
        <v>0.45833333333333331</v>
      </c>
      <c r="K629" s="1">
        <v>0.45833333333333331</v>
      </c>
      <c r="L629">
        <v>60</v>
      </c>
      <c r="M629">
        <v>60</v>
      </c>
      <c r="N629" t="str">
        <f>"0000000111111100011111000000000000000000000000000000"</f>
        <v>0000000111111100011111000000000000000000000000000000</v>
      </c>
      <c r="O629" t="str">
        <f>"0000000111111100011111000000000000000000000000000000"</f>
        <v>0000000111111100011111000000000000000000000000000000</v>
      </c>
    </row>
    <row r="630" spans="1:15" x14ac:dyDescent="0.25">
      <c r="A630" s="3">
        <v>2</v>
      </c>
      <c r="B630" t="s">
        <v>10564</v>
      </c>
      <c r="C630" t="s">
        <v>20</v>
      </c>
      <c r="D630" t="s">
        <v>13293</v>
      </c>
      <c r="E630" t="s">
        <v>20</v>
      </c>
      <c r="F630" t="s">
        <v>14488</v>
      </c>
      <c r="G630" t="s">
        <v>14488</v>
      </c>
      <c r="H630" t="s">
        <v>29</v>
      </c>
      <c r="I630" t="s">
        <v>29</v>
      </c>
      <c r="J630" s="1">
        <v>0.41666666666666669</v>
      </c>
      <c r="K630" s="1">
        <v>0.375</v>
      </c>
      <c r="L630">
        <v>120</v>
      </c>
      <c r="M630">
        <v>120</v>
      </c>
      <c r="N630" t="str">
        <f>"0000000111110100011111000000000000000000000000000000"</f>
        <v>0000000111110100011111000000000000000000000000000000</v>
      </c>
      <c r="O630" t="str">
        <f>"0000000111110100011111000000000000000000000000000000"</f>
        <v>0000000111110100011111000000000000000000000000000000</v>
      </c>
    </row>
    <row r="631" spans="1:15" x14ac:dyDescent="0.25">
      <c r="A631" s="3">
        <v>2</v>
      </c>
      <c r="B631" t="s">
        <v>10311</v>
      </c>
      <c r="C631" t="s">
        <v>20</v>
      </c>
      <c r="D631" t="s">
        <v>10544</v>
      </c>
      <c r="E631" t="s">
        <v>20</v>
      </c>
      <c r="F631" t="s">
        <v>14485</v>
      </c>
      <c r="G631" t="s">
        <v>14488</v>
      </c>
      <c r="H631" t="s">
        <v>42</v>
      </c>
      <c r="I631" t="s">
        <v>42</v>
      </c>
      <c r="J631" s="1">
        <v>0.375</v>
      </c>
      <c r="K631" s="1">
        <v>0.375</v>
      </c>
      <c r="L631">
        <v>60</v>
      </c>
      <c r="M631">
        <v>120</v>
      </c>
      <c r="N631" t="str">
        <f>"0000000111111100011111000000000000000000000000000000"</f>
        <v>0000000111111100011111000000000000000000000000000000</v>
      </c>
      <c r="O631" t="str">
        <f>"0000000111111100011111000000000000000000000000000000"</f>
        <v>0000000111111100011111000000000000000000000000000000</v>
      </c>
    </row>
    <row r="632" spans="1:15" x14ac:dyDescent="0.25">
      <c r="A632" s="3">
        <v>2</v>
      </c>
      <c r="B632" t="s">
        <v>10509</v>
      </c>
      <c r="C632" t="s">
        <v>20</v>
      </c>
      <c r="D632" t="s">
        <v>12649</v>
      </c>
      <c r="E632" t="s">
        <v>20</v>
      </c>
      <c r="F632" t="s">
        <v>14485</v>
      </c>
      <c r="G632" t="s">
        <v>14488</v>
      </c>
      <c r="H632" t="s">
        <v>29</v>
      </c>
      <c r="I632" t="s">
        <v>29</v>
      </c>
      <c r="J632" s="1">
        <v>0.45833333333333331</v>
      </c>
      <c r="K632" s="1">
        <v>0.45833333333333331</v>
      </c>
      <c r="L632">
        <v>60</v>
      </c>
      <c r="M632">
        <v>60</v>
      </c>
      <c r="N632" t="str">
        <f>"0000000111110100011111000000000000000000000000000000"</f>
        <v>0000000111110100011111000000000000000000000000000000</v>
      </c>
      <c r="O632" t="str">
        <f>"0000000111110100011111000001111110011111100000000000"</f>
        <v>0000000111110100011111000001111110011111100000000000</v>
      </c>
    </row>
    <row r="633" spans="1:15" x14ac:dyDescent="0.25">
      <c r="A633" s="3">
        <v>2</v>
      </c>
      <c r="B633" t="s">
        <v>13851</v>
      </c>
      <c r="C633" t="s">
        <v>20</v>
      </c>
      <c r="D633" t="s">
        <v>13879</v>
      </c>
      <c r="E633" t="s">
        <v>20</v>
      </c>
      <c r="F633" t="s">
        <v>14488</v>
      </c>
      <c r="G633" t="s">
        <v>14488</v>
      </c>
      <c r="H633" t="s">
        <v>29</v>
      </c>
      <c r="I633" t="s">
        <v>29</v>
      </c>
      <c r="J633" s="1">
        <v>0.58333333333333337</v>
      </c>
      <c r="K633" s="1">
        <v>0.54166666666666663</v>
      </c>
      <c r="L633">
        <v>120</v>
      </c>
      <c r="M633">
        <v>120</v>
      </c>
      <c r="N633" t="str">
        <f>"0000000111110100011111000000000000000000000000000000"</f>
        <v>0000000111110100011111000000000000000000000000000000</v>
      </c>
      <c r="O633" t="str">
        <f>"0000000111110100011111000000000000000000000000000000"</f>
        <v>0000000111110100011111000000000000000000000000000000</v>
      </c>
    </row>
    <row r="634" spans="1:15" x14ac:dyDescent="0.25">
      <c r="A634" s="3">
        <v>2</v>
      </c>
      <c r="B634" t="s">
        <v>9273</v>
      </c>
      <c r="C634" t="s">
        <v>20</v>
      </c>
      <c r="D634" t="s">
        <v>13937</v>
      </c>
      <c r="E634" t="s">
        <v>20</v>
      </c>
      <c r="F634" t="s">
        <v>14485</v>
      </c>
      <c r="G634" t="s">
        <v>14485</v>
      </c>
      <c r="H634" t="s">
        <v>42</v>
      </c>
      <c r="I634" t="s">
        <v>42</v>
      </c>
      <c r="J634" s="1">
        <v>0.375</v>
      </c>
      <c r="K634" s="1">
        <v>0.375</v>
      </c>
      <c r="L634">
        <v>60</v>
      </c>
      <c r="M634">
        <v>120</v>
      </c>
      <c r="N634" t="str">
        <f>"0000000000000000000000000001111110011111100000000000"</f>
        <v>0000000000000000000000000001111110011111100000000000</v>
      </c>
      <c r="O634" t="str">
        <f>"0000000000000000000000000001111110011111100000000000"</f>
        <v>0000000000000000000000000001111110011111100000000000</v>
      </c>
    </row>
    <row r="635" spans="1:15" x14ac:dyDescent="0.25">
      <c r="A635" s="3">
        <v>2</v>
      </c>
      <c r="B635" t="s">
        <v>12535</v>
      </c>
      <c r="C635" t="s">
        <v>45</v>
      </c>
      <c r="D635" t="s">
        <v>13674</v>
      </c>
      <c r="E635" t="s">
        <v>20</v>
      </c>
      <c r="F635" t="s">
        <v>14489</v>
      </c>
      <c r="G635" t="s">
        <v>14488</v>
      </c>
      <c r="H635" t="s">
        <v>42</v>
      </c>
      <c r="I635" t="s">
        <v>42</v>
      </c>
      <c r="J635" s="1">
        <v>0.375</v>
      </c>
      <c r="K635" s="1">
        <v>0.375</v>
      </c>
      <c r="L635">
        <v>60</v>
      </c>
      <c r="M635">
        <v>120</v>
      </c>
      <c r="N635" t="str">
        <f>"0000000011111100011111000000000000000000000000000000"</f>
        <v>0000000011111100011111000000000000000000000000000000</v>
      </c>
      <c r="O635" t="str">
        <f>"0000000111111100011111000001111110011111100000000000"</f>
        <v>0000000111111100011111000001111110011111100000000000</v>
      </c>
    </row>
    <row r="636" spans="1:15" x14ac:dyDescent="0.25">
      <c r="A636" s="3">
        <v>2</v>
      </c>
      <c r="B636" t="s">
        <v>10856</v>
      </c>
      <c r="C636" t="s">
        <v>20</v>
      </c>
      <c r="D636" t="s">
        <v>10921</v>
      </c>
      <c r="E636" t="s">
        <v>395</v>
      </c>
      <c r="F636" t="s">
        <v>14485</v>
      </c>
      <c r="G636" t="s">
        <v>14539</v>
      </c>
      <c r="H636" t="s">
        <v>19</v>
      </c>
      <c r="I636" t="s">
        <v>19</v>
      </c>
      <c r="J636" s="1">
        <v>0.45833333333333331</v>
      </c>
      <c r="K636" s="1">
        <v>0.33333333333333331</v>
      </c>
      <c r="L636">
        <v>60</v>
      </c>
      <c r="M636">
        <v>240</v>
      </c>
      <c r="N636" t="str">
        <f>"0000000111110100011111000000000000000000000000000000"</f>
        <v>0000000111110100011111000000000000000000000000000000</v>
      </c>
      <c r="O636" t="str">
        <f>"0000000000000000000100000000000000000000000000000000"</f>
        <v>0000000000000000000100000000000000000000000000000000</v>
      </c>
    </row>
    <row r="637" spans="1:15" x14ac:dyDescent="0.25">
      <c r="A637" s="3">
        <v>2</v>
      </c>
      <c r="B637" t="s">
        <v>9266</v>
      </c>
      <c r="C637" t="s">
        <v>20</v>
      </c>
      <c r="D637" t="s">
        <v>13655</v>
      </c>
      <c r="E637" t="s">
        <v>20</v>
      </c>
      <c r="F637" t="s">
        <v>14488</v>
      </c>
      <c r="G637" t="s">
        <v>14488</v>
      </c>
      <c r="H637" t="s">
        <v>19</v>
      </c>
      <c r="I637" t="s">
        <v>19</v>
      </c>
      <c r="J637" s="1">
        <v>0.58333333333333337</v>
      </c>
      <c r="K637" s="1">
        <v>0.58333333333333337</v>
      </c>
      <c r="L637">
        <v>60</v>
      </c>
      <c r="M637">
        <v>60</v>
      </c>
      <c r="N637" t="str">
        <f>"0000000111110100011111000000000000000000000000000000"</f>
        <v>0000000111110100011111000000000000000000000000000000</v>
      </c>
      <c r="O637" t="str">
        <f>"0000000111110100011111000000000000000000000000000000"</f>
        <v>0000000111110100011111000000000000000000000000000000</v>
      </c>
    </row>
    <row r="638" spans="1:15" x14ac:dyDescent="0.25">
      <c r="A638" s="3">
        <v>2</v>
      </c>
      <c r="B638" t="s">
        <v>9351</v>
      </c>
      <c r="C638" t="s">
        <v>20</v>
      </c>
      <c r="D638" t="s">
        <v>10460</v>
      </c>
      <c r="E638" t="s">
        <v>20</v>
      </c>
      <c r="F638" t="s">
        <v>14488</v>
      </c>
      <c r="G638" t="s">
        <v>14488</v>
      </c>
      <c r="H638" t="s">
        <v>19</v>
      </c>
      <c r="I638" t="s">
        <v>19</v>
      </c>
      <c r="J638" s="1">
        <v>0.5</v>
      </c>
      <c r="K638" s="1">
        <v>0.5</v>
      </c>
      <c r="L638">
        <v>60</v>
      </c>
      <c r="M638">
        <v>180</v>
      </c>
      <c r="N638" t="str">
        <f>"0000000111110100011111000000000000000000000000000000"</f>
        <v>0000000111110100011111000000000000000000000000000000</v>
      </c>
      <c r="O638" t="str">
        <f>"0000000111110100011111000001111110011111100000000000"</f>
        <v>0000000111110100011111000001111110011111100000000000</v>
      </c>
    </row>
    <row r="639" spans="1:15" x14ac:dyDescent="0.25">
      <c r="A639" s="3">
        <v>2</v>
      </c>
      <c r="B639" t="s">
        <v>9351</v>
      </c>
      <c r="C639" t="s">
        <v>20</v>
      </c>
      <c r="D639" t="s">
        <v>10460</v>
      </c>
      <c r="E639" t="s">
        <v>20</v>
      </c>
      <c r="F639" t="s">
        <v>14485</v>
      </c>
      <c r="G639" t="s">
        <v>14485</v>
      </c>
      <c r="H639" t="s">
        <v>33</v>
      </c>
      <c r="I639" t="s">
        <v>33</v>
      </c>
      <c r="J639" s="1">
        <v>0.41666666666666669</v>
      </c>
      <c r="K639" s="1">
        <v>0.375</v>
      </c>
      <c r="L639">
        <v>60</v>
      </c>
      <c r="M639">
        <v>240</v>
      </c>
      <c r="N639" t="str">
        <f>"0000000111111000011111000000000000000000000000000000"</f>
        <v>0000000111111000011111000000000000000000000000000000</v>
      </c>
      <c r="O639" t="str">
        <f>"0000000111111100011111000001111110011111100000000000"</f>
        <v>0000000111111100011111000001111110011111100000000000</v>
      </c>
    </row>
    <row r="640" spans="1:15" x14ac:dyDescent="0.25">
      <c r="A640" s="3">
        <v>2</v>
      </c>
      <c r="B640" t="s">
        <v>9351</v>
      </c>
      <c r="C640" t="s">
        <v>39</v>
      </c>
      <c r="D640" t="s">
        <v>10460</v>
      </c>
      <c r="E640" t="s">
        <v>20</v>
      </c>
      <c r="F640" t="s">
        <v>14507</v>
      </c>
      <c r="G640" t="s">
        <v>14485</v>
      </c>
      <c r="H640" t="s">
        <v>33</v>
      </c>
      <c r="I640" t="s">
        <v>33</v>
      </c>
      <c r="J640" s="1">
        <v>0.41666666666666669</v>
      </c>
      <c r="K640" s="1">
        <v>0.375</v>
      </c>
      <c r="L640">
        <v>60</v>
      </c>
      <c r="M640">
        <v>240</v>
      </c>
      <c r="N640" t="str">
        <f>"0000000000000100000000000000000000000000000000000000"</f>
        <v>0000000000000100000000000000000000000000000000000000</v>
      </c>
      <c r="O640" t="str">
        <f>"0000000111111100011111000001111110011111100000000000"</f>
        <v>0000000111111100011111000001111110011111100000000000</v>
      </c>
    </row>
    <row r="641" spans="1:15" x14ac:dyDescent="0.25">
      <c r="A641" s="3">
        <v>2</v>
      </c>
      <c r="B641" t="s">
        <v>9183</v>
      </c>
      <c r="C641" t="s">
        <v>20</v>
      </c>
      <c r="D641" t="s">
        <v>13264</v>
      </c>
      <c r="E641" t="s">
        <v>20</v>
      </c>
      <c r="F641" t="s">
        <v>14488</v>
      </c>
      <c r="G641" t="s">
        <v>14492</v>
      </c>
      <c r="H641" t="s">
        <v>19</v>
      </c>
      <c r="I641" t="s">
        <v>19</v>
      </c>
      <c r="J641" s="1">
        <v>0.58333333333333337</v>
      </c>
      <c r="K641" s="1">
        <v>0.54166666666666663</v>
      </c>
      <c r="L641">
        <v>60</v>
      </c>
      <c r="M641">
        <v>120</v>
      </c>
      <c r="N641" t="str">
        <f>"0000000000000000000000000001111110011111100000000000"</f>
        <v>0000000000000000000000000001111110011111100000000000</v>
      </c>
      <c r="O641" t="str">
        <f>"0000000000000000000000000001110110011111100000000000"</f>
        <v>0000000000000000000000000001110110011111100000000000</v>
      </c>
    </row>
    <row r="642" spans="1:15" x14ac:dyDescent="0.25">
      <c r="A642" s="3">
        <v>2</v>
      </c>
      <c r="B642" t="s">
        <v>10774</v>
      </c>
      <c r="C642" t="s">
        <v>45</v>
      </c>
      <c r="D642" t="s">
        <v>11083</v>
      </c>
      <c r="E642" t="s">
        <v>45</v>
      </c>
      <c r="F642" t="s">
        <v>14561</v>
      </c>
      <c r="G642" t="s">
        <v>14578</v>
      </c>
      <c r="H642" t="s">
        <v>29</v>
      </c>
      <c r="I642" t="s">
        <v>29</v>
      </c>
      <c r="J642" s="1">
        <v>0.54166666666666663</v>
      </c>
      <c r="K642" s="1">
        <v>0.54166666666666663</v>
      </c>
      <c r="L642">
        <v>60</v>
      </c>
      <c r="M642">
        <v>60</v>
      </c>
      <c r="N642" t="str">
        <f>"0000000111110100011111000000000000000000000000000000"</f>
        <v>0000000111110100011111000000000000000000000000000000</v>
      </c>
      <c r="O642" t="str">
        <f>"0000000000000000000010000000000000000000000000000000"</f>
        <v>0000000000000000000010000000000000000000000000000000</v>
      </c>
    </row>
    <row r="643" spans="1:15" x14ac:dyDescent="0.25">
      <c r="A643" s="3">
        <v>2</v>
      </c>
      <c r="B643" t="s">
        <v>11850</v>
      </c>
      <c r="C643" t="s">
        <v>20</v>
      </c>
      <c r="D643" t="s">
        <v>12718</v>
      </c>
      <c r="E643" t="s">
        <v>20</v>
      </c>
      <c r="F643" t="s">
        <v>14487</v>
      </c>
      <c r="G643" t="s">
        <v>14543</v>
      </c>
      <c r="H643" t="s">
        <v>37</v>
      </c>
      <c r="I643" t="s">
        <v>37</v>
      </c>
      <c r="J643" s="1">
        <v>0.5</v>
      </c>
      <c r="K643" s="1">
        <v>0.5</v>
      </c>
      <c r="L643">
        <v>60</v>
      </c>
      <c r="M643">
        <v>60</v>
      </c>
      <c r="N643" t="str">
        <f>"0000000000000000000000000001111110011111100000000000"</f>
        <v>0000000000000000000000000001111110011111100000000000</v>
      </c>
      <c r="O643" t="str">
        <f>"0000000000000000000000000001111110011111100000000000"</f>
        <v>0000000000000000000000000001111110011111100000000000</v>
      </c>
    </row>
    <row r="644" spans="1:15" x14ac:dyDescent="0.25">
      <c r="A644" s="3">
        <v>2</v>
      </c>
      <c r="B644" t="s">
        <v>10828</v>
      </c>
      <c r="C644" t="s">
        <v>20</v>
      </c>
      <c r="D644" t="s">
        <v>11693</v>
      </c>
      <c r="E644" t="s">
        <v>20</v>
      </c>
      <c r="F644" t="s">
        <v>14485</v>
      </c>
      <c r="G644" t="s">
        <v>14493</v>
      </c>
      <c r="H644" t="s">
        <v>33</v>
      </c>
      <c r="I644" t="s">
        <v>33</v>
      </c>
      <c r="J644" s="1">
        <v>0.5</v>
      </c>
      <c r="K644" s="1">
        <v>0.5</v>
      </c>
      <c r="L644">
        <v>60</v>
      </c>
      <c r="M644">
        <v>60</v>
      </c>
      <c r="N644" t="str">
        <f>"0000000111111100011111000000000000000000000000000000"</f>
        <v>0000000111111100011111000000000000000000000000000000</v>
      </c>
      <c r="O644" t="str">
        <f>"0000000111111100011111000000000000000000000000000000"</f>
        <v>0000000111111100011111000000000000000000000000000000</v>
      </c>
    </row>
    <row r="645" spans="1:15" x14ac:dyDescent="0.25">
      <c r="A645" s="3">
        <v>2</v>
      </c>
      <c r="B645" t="s">
        <v>10828</v>
      </c>
      <c r="C645" t="s">
        <v>45</v>
      </c>
      <c r="D645" t="s">
        <v>11693</v>
      </c>
      <c r="E645" t="s">
        <v>9372</v>
      </c>
      <c r="F645" t="s">
        <v>14489</v>
      </c>
      <c r="G645" t="s">
        <v>14494</v>
      </c>
      <c r="H645" t="s">
        <v>29</v>
      </c>
      <c r="I645" t="s">
        <v>29</v>
      </c>
      <c r="J645" s="1">
        <v>0.58333333333333337</v>
      </c>
      <c r="K645" s="1">
        <v>0.625</v>
      </c>
      <c r="L645">
        <v>120</v>
      </c>
      <c r="M645">
        <v>120</v>
      </c>
      <c r="N645" t="str">
        <f>"0000000011000000000000000000000000000000000000000000"</f>
        <v>0000000011000000000000000000000000000000000000000000</v>
      </c>
      <c r="O645" t="str">
        <f>"0000000011100000000000000000000000000000000000000000"</f>
        <v>0000000011100000000000000000000000000000000000000000</v>
      </c>
    </row>
    <row r="646" spans="1:15" x14ac:dyDescent="0.25">
      <c r="A646" s="3">
        <v>2</v>
      </c>
      <c r="B646" t="s">
        <v>10828</v>
      </c>
      <c r="C646" t="s">
        <v>45</v>
      </c>
      <c r="D646" t="s">
        <v>11693</v>
      </c>
      <c r="E646" t="s">
        <v>20</v>
      </c>
      <c r="F646" t="s">
        <v>14489</v>
      </c>
      <c r="G646" t="s">
        <v>14485</v>
      </c>
      <c r="H646" t="s">
        <v>29</v>
      </c>
      <c r="I646" t="s">
        <v>29</v>
      </c>
      <c r="J646" s="1">
        <v>0.58333333333333337</v>
      </c>
      <c r="K646" s="1">
        <v>0.58333333333333337</v>
      </c>
      <c r="L646">
        <v>120</v>
      </c>
      <c r="M646">
        <v>60</v>
      </c>
      <c r="N646" t="str">
        <f>"0000000011000000000000000000000000000000000000000000"</f>
        <v>0000000011000000000000000000000000000000000000000000</v>
      </c>
      <c r="O646" t="str">
        <f>"0000000111110100011111000000000000000000000000000000"</f>
        <v>0000000111110100011111000000000000000000000000000000</v>
      </c>
    </row>
    <row r="647" spans="1:15" x14ac:dyDescent="0.25">
      <c r="A647" s="3">
        <v>2</v>
      </c>
      <c r="B647" t="s">
        <v>9888</v>
      </c>
      <c r="C647" t="s">
        <v>20</v>
      </c>
      <c r="D647" t="s">
        <v>12108</v>
      </c>
      <c r="E647" t="s">
        <v>395</v>
      </c>
      <c r="F647" t="s">
        <v>14493</v>
      </c>
      <c r="G647" t="s">
        <v>14504</v>
      </c>
      <c r="H647" t="s">
        <v>33</v>
      </c>
      <c r="I647" t="s">
        <v>33</v>
      </c>
      <c r="J647" s="1">
        <v>0.45833333333333331</v>
      </c>
      <c r="K647" s="1">
        <v>0.41666666666666669</v>
      </c>
      <c r="L647">
        <v>60</v>
      </c>
      <c r="M647">
        <v>150</v>
      </c>
      <c r="N647" t="str">
        <f>"0000000000000000000000000001111110011111100000000000"</f>
        <v>0000000000000000000000000001111110011111100000000000</v>
      </c>
      <c r="O647" t="str">
        <f>"0000000000000000000000000000101010001010100000000000"</f>
        <v>0000000000000000000000000000101010001010100000000000</v>
      </c>
    </row>
    <row r="648" spans="1:15" x14ac:dyDescent="0.25">
      <c r="A648" s="3">
        <v>2</v>
      </c>
      <c r="B648" t="s">
        <v>12382</v>
      </c>
      <c r="C648" t="s">
        <v>20</v>
      </c>
      <c r="D648" t="s">
        <v>13662</v>
      </c>
      <c r="E648" t="s">
        <v>20</v>
      </c>
      <c r="F648" t="s">
        <v>14485</v>
      </c>
      <c r="G648" t="s">
        <v>14485</v>
      </c>
      <c r="H648" t="s">
        <v>37</v>
      </c>
      <c r="I648" t="s">
        <v>37</v>
      </c>
      <c r="J648" s="1">
        <v>0.45833333333333331</v>
      </c>
      <c r="K648" s="1">
        <v>0.45833333333333331</v>
      </c>
      <c r="L648">
        <v>120</v>
      </c>
      <c r="M648">
        <v>60</v>
      </c>
      <c r="N648" t="str">
        <f>"0000000000000000000000000001111110011111100000000000"</f>
        <v>0000000000000000000000000001111110011111100000000000</v>
      </c>
      <c r="O648" t="str">
        <f>"0000000000000000000000000001111110011111100000000000"</f>
        <v>0000000000000000000000000001111110011111100000000000</v>
      </c>
    </row>
    <row r="649" spans="1:15" x14ac:dyDescent="0.25">
      <c r="A649" s="3">
        <v>2</v>
      </c>
      <c r="B649" t="s">
        <v>12356</v>
      </c>
      <c r="C649" t="s">
        <v>20</v>
      </c>
      <c r="D649" t="s">
        <v>12633</v>
      </c>
      <c r="E649" t="s">
        <v>20</v>
      </c>
      <c r="F649" t="s">
        <v>14488</v>
      </c>
      <c r="G649" t="s">
        <v>14488</v>
      </c>
      <c r="H649" t="s">
        <v>19</v>
      </c>
      <c r="I649" t="s">
        <v>19</v>
      </c>
      <c r="J649" s="1">
        <v>0.45833333333333331</v>
      </c>
      <c r="K649" s="1">
        <v>0.45833333333333331</v>
      </c>
      <c r="L649">
        <v>60</v>
      </c>
      <c r="M649">
        <v>60</v>
      </c>
      <c r="N649" t="str">
        <f>"0000000000000000000000000001111110011111100000000000"</f>
        <v>0000000000000000000000000001111110011111100000000000</v>
      </c>
      <c r="O649" t="str">
        <f>"0000000000000000000000000001111110011111100000000000"</f>
        <v>0000000000000000000000000001111110011111100000000000</v>
      </c>
    </row>
    <row r="650" spans="1:15" x14ac:dyDescent="0.25">
      <c r="A650" s="3">
        <v>2</v>
      </c>
      <c r="B650" t="s">
        <v>9574</v>
      </c>
      <c r="C650" t="s">
        <v>20</v>
      </c>
      <c r="D650" t="s">
        <v>12014</v>
      </c>
      <c r="E650" t="s">
        <v>9372</v>
      </c>
      <c r="F650" t="s">
        <v>14487</v>
      </c>
      <c r="G650" t="s">
        <v>14548</v>
      </c>
      <c r="H650" t="s">
        <v>37</v>
      </c>
      <c r="I650" t="s">
        <v>37</v>
      </c>
      <c r="J650" s="1">
        <v>0.58333333333333337</v>
      </c>
      <c r="K650" s="1">
        <v>0.5</v>
      </c>
      <c r="L650">
        <v>60</v>
      </c>
      <c r="M650">
        <v>180</v>
      </c>
      <c r="N650" t="str">
        <f>"0000000111101100011111000000000000000000000000000000"</f>
        <v>0000000111101100011111000000000000000000000000000000</v>
      </c>
      <c r="O650" t="str">
        <f>"0000000011101100011111000000000000000000000000000000"</f>
        <v>0000000011101100011111000000000000000000000000000000</v>
      </c>
    </row>
    <row r="651" spans="1:15" x14ac:dyDescent="0.25">
      <c r="A651" s="3">
        <v>2</v>
      </c>
      <c r="B651" t="s">
        <v>11633</v>
      </c>
      <c r="C651" t="s">
        <v>395</v>
      </c>
      <c r="D651" t="s">
        <v>11691</v>
      </c>
      <c r="E651" t="s">
        <v>45</v>
      </c>
      <c r="F651" t="s">
        <v>14497</v>
      </c>
      <c r="G651" t="s">
        <v>14489</v>
      </c>
      <c r="H651" t="s">
        <v>19</v>
      </c>
      <c r="I651" t="s">
        <v>19</v>
      </c>
      <c r="J651" s="1">
        <v>0.33333333333333331</v>
      </c>
      <c r="K651" s="1">
        <v>0.33333333333333331</v>
      </c>
      <c r="L651">
        <v>180</v>
      </c>
      <c r="M651">
        <v>120</v>
      </c>
      <c r="N651" t="str">
        <f>"0000000000000000000000000000000000011111000000000000"</f>
        <v>0000000000000000000000000000000000011111000000000000</v>
      </c>
      <c r="O651" t="str">
        <f>"0000000000000000000000000001111110011111100000000000"</f>
        <v>0000000000000000000000000001111110011111100000000000</v>
      </c>
    </row>
    <row r="652" spans="1:15" x14ac:dyDescent="0.25">
      <c r="A652" s="3">
        <v>2</v>
      </c>
      <c r="B652" t="s">
        <v>12593</v>
      </c>
      <c r="C652" t="s">
        <v>20</v>
      </c>
      <c r="D652" t="s">
        <v>13517</v>
      </c>
      <c r="E652" t="s">
        <v>20</v>
      </c>
      <c r="F652" t="s">
        <v>14488</v>
      </c>
      <c r="G652" t="s">
        <v>14485</v>
      </c>
      <c r="H652" t="s">
        <v>33</v>
      </c>
      <c r="I652" t="s">
        <v>33</v>
      </c>
      <c r="J652" s="1">
        <v>0.5</v>
      </c>
      <c r="K652" s="1">
        <v>0.54166666666666663</v>
      </c>
      <c r="L652">
        <v>120</v>
      </c>
      <c r="M652">
        <v>60</v>
      </c>
      <c r="N652" t="str">
        <f>"0000000111111100011111000000000000000000000000000000"</f>
        <v>0000000111111100011111000000000000000000000000000000</v>
      </c>
      <c r="O652" t="str">
        <f>"0000000111111100011111000000000000000000000000000000"</f>
        <v>0000000111111100011111000000000000000000000000000000</v>
      </c>
    </row>
    <row r="653" spans="1:15" x14ac:dyDescent="0.25">
      <c r="A653" s="3">
        <v>2</v>
      </c>
      <c r="B653" t="s">
        <v>11186</v>
      </c>
      <c r="C653" t="s">
        <v>20</v>
      </c>
      <c r="D653" t="s">
        <v>11750</v>
      </c>
      <c r="E653" t="s">
        <v>20</v>
      </c>
      <c r="F653" t="s">
        <v>14485</v>
      </c>
      <c r="G653" t="s">
        <v>14493</v>
      </c>
      <c r="H653" t="s">
        <v>42</v>
      </c>
      <c r="I653" t="s">
        <v>42</v>
      </c>
      <c r="J653" s="1">
        <v>0.41666666666666669</v>
      </c>
      <c r="K653" s="1">
        <v>0.41666666666666669</v>
      </c>
      <c r="L653">
        <v>60</v>
      </c>
      <c r="M653">
        <v>60</v>
      </c>
      <c r="N653" t="str">
        <f>"0000000000000000000000000001111110011111100000000000"</f>
        <v>0000000000000000000000000001111110011111100000000000</v>
      </c>
      <c r="O653" t="str">
        <f>"0000000000000000000000000001111110011111100000000000"</f>
        <v>0000000000000000000000000001111110011111100000000000</v>
      </c>
    </row>
    <row r="654" spans="1:15" x14ac:dyDescent="0.25">
      <c r="A654" s="3">
        <v>2</v>
      </c>
      <c r="B654" t="s">
        <v>10076</v>
      </c>
      <c r="C654" t="s">
        <v>20</v>
      </c>
      <c r="D654" t="s">
        <v>11459</v>
      </c>
      <c r="E654" t="s">
        <v>20</v>
      </c>
      <c r="F654" t="s">
        <v>14493</v>
      </c>
      <c r="G654" t="s">
        <v>14493</v>
      </c>
      <c r="H654" t="s">
        <v>42</v>
      </c>
      <c r="I654" t="s">
        <v>42</v>
      </c>
      <c r="J654" s="1">
        <v>0.41666666666666669</v>
      </c>
      <c r="K654" s="1">
        <v>0.41666666666666669</v>
      </c>
      <c r="L654">
        <v>60</v>
      </c>
      <c r="M654">
        <v>60</v>
      </c>
      <c r="N654" t="str">
        <f>"0000000000000000000000000001111110011111100000000000"</f>
        <v>0000000000000000000000000001111110011111100000000000</v>
      </c>
      <c r="O654" t="str">
        <f>"0000000000000000000000000001111110011111100000000000"</f>
        <v>0000000000000000000000000001111110011111100000000000</v>
      </c>
    </row>
    <row r="655" spans="1:15" x14ac:dyDescent="0.25">
      <c r="A655" s="3">
        <v>2</v>
      </c>
      <c r="B655" t="s">
        <v>11441</v>
      </c>
      <c r="C655" t="s">
        <v>20</v>
      </c>
      <c r="D655" t="s">
        <v>11459</v>
      </c>
      <c r="E655" t="s">
        <v>20</v>
      </c>
      <c r="F655" t="s">
        <v>14485</v>
      </c>
      <c r="G655" t="s">
        <v>14493</v>
      </c>
      <c r="H655" t="s">
        <v>42</v>
      </c>
      <c r="I655" t="s">
        <v>42</v>
      </c>
      <c r="J655" s="1">
        <v>0.41666666666666669</v>
      </c>
      <c r="K655" s="1">
        <v>0.41666666666666669</v>
      </c>
      <c r="L655">
        <v>60</v>
      </c>
      <c r="M655">
        <v>60</v>
      </c>
      <c r="N655" t="str">
        <f>"0000000000000000000000000001111110011111100000000000"</f>
        <v>0000000000000000000000000001111110011111100000000000</v>
      </c>
      <c r="O655" t="str">
        <f>"0000000000000000000000000001111110011111100000000000"</f>
        <v>0000000000000000000000000001111110011111100000000000</v>
      </c>
    </row>
    <row r="656" spans="1:15" x14ac:dyDescent="0.25">
      <c r="A656" s="3">
        <v>2</v>
      </c>
      <c r="B656" t="s">
        <v>11996</v>
      </c>
      <c r="C656" t="s">
        <v>20</v>
      </c>
      <c r="D656" t="s">
        <v>12930</v>
      </c>
      <c r="E656" t="s">
        <v>20</v>
      </c>
      <c r="F656" t="s">
        <v>14485</v>
      </c>
      <c r="G656" t="s">
        <v>14487</v>
      </c>
      <c r="H656" t="s">
        <v>42</v>
      </c>
      <c r="I656" t="s">
        <v>42</v>
      </c>
      <c r="J656" s="1">
        <v>0.54166666666666663</v>
      </c>
      <c r="K656" s="1">
        <v>0.54166666666666663</v>
      </c>
      <c r="L656">
        <v>60</v>
      </c>
      <c r="M656">
        <v>60</v>
      </c>
      <c r="N656" t="str">
        <f>"0000000111111100011111000000000000000000000000000000"</f>
        <v>0000000111111100011111000000000000000000000000000000</v>
      </c>
      <c r="O656" t="str">
        <f>"0000000111111100011111000000000000000000000000000000"</f>
        <v>0000000111111100011111000000000000000000000000000000</v>
      </c>
    </row>
    <row r="657" spans="1:15" x14ac:dyDescent="0.25">
      <c r="A657" s="3">
        <v>2</v>
      </c>
      <c r="B657" t="s">
        <v>12649</v>
      </c>
      <c r="C657" t="s">
        <v>20</v>
      </c>
      <c r="D657" t="s">
        <v>13851</v>
      </c>
      <c r="E657" t="s">
        <v>20</v>
      </c>
      <c r="F657" t="s">
        <v>14495</v>
      </c>
      <c r="G657" t="s">
        <v>14488</v>
      </c>
      <c r="H657" t="s">
        <v>29</v>
      </c>
      <c r="I657" t="s">
        <v>29</v>
      </c>
      <c r="J657" s="1">
        <v>0.58333333333333337</v>
      </c>
      <c r="K657" s="1">
        <v>0.58333333333333337</v>
      </c>
      <c r="L657">
        <v>60</v>
      </c>
      <c r="M657">
        <v>120</v>
      </c>
      <c r="N657" t="str">
        <f>"0000000111110100011111000001111110011111100000000000"</f>
        <v>0000000111110100011111000001111110011111100000000000</v>
      </c>
      <c r="O657" t="str">
        <f>"0000000111110100011111000000000000000000000000000000"</f>
        <v>0000000111110100011111000000000000000000000000000000</v>
      </c>
    </row>
    <row r="658" spans="1:15" x14ac:dyDescent="0.25">
      <c r="A658" s="3">
        <v>2</v>
      </c>
      <c r="B658" t="s">
        <v>11145</v>
      </c>
      <c r="C658" t="s">
        <v>9372</v>
      </c>
      <c r="D658" t="s">
        <v>13827</v>
      </c>
      <c r="E658" t="s">
        <v>20</v>
      </c>
      <c r="F658" t="s">
        <v>14518</v>
      </c>
      <c r="G658" t="s">
        <v>14488</v>
      </c>
      <c r="H658" t="s">
        <v>19</v>
      </c>
      <c r="I658" t="s">
        <v>19</v>
      </c>
      <c r="J658" s="1">
        <v>0.33333333333333331</v>
      </c>
      <c r="K658" s="1">
        <v>0.375</v>
      </c>
      <c r="L658">
        <v>120</v>
      </c>
      <c r="M658">
        <v>60</v>
      </c>
      <c r="N658" t="str">
        <f>"0000000000100000000011000000000000000000000000000000"</f>
        <v>0000000000100000000011000000000000000000000000000000</v>
      </c>
      <c r="O658" t="str">
        <f>"0000000111110100011111000000000000000000000000000000"</f>
        <v>0000000111110100011111000000000000000000000000000000</v>
      </c>
    </row>
    <row r="659" spans="1:15" x14ac:dyDescent="0.25">
      <c r="A659" s="3">
        <v>2</v>
      </c>
      <c r="B659" t="s">
        <v>10220</v>
      </c>
      <c r="C659" t="s">
        <v>20</v>
      </c>
      <c r="D659" t="s">
        <v>11841</v>
      </c>
      <c r="E659" t="s">
        <v>20</v>
      </c>
      <c r="F659" t="s">
        <v>14485</v>
      </c>
      <c r="G659" t="s">
        <v>14485</v>
      </c>
      <c r="H659" t="s">
        <v>37</v>
      </c>
      <c r="I659" t="s">
        <v>37</v>
      </c>
      <c r="J659" s="1">
        <v>0.41666666666666669</v>
      </c>
      <c r="K659" s="1">
        <v>0.375</v>
      </c>
      <c r="L659">
        <v>120</v>
      </c>
      <c r="M659">
        <v>240</v>
      </c>
      <c r="N659" t="str">
        <f>"0000000111101100011111000000000000000000000000000000"</f>
        <v>0000000111101100011111000000000000000000000000000000</v>
      </c>
      <c r="O659" t="str">
        <f>"0000000111101100011111000001111110011111100000000000"</f>
        <v>0000000111101100011111000001111110011111100000000000</v>
      </c>
    </row>
    <row r="660" spans="1:15" x14ac:dyDescent="0.25">
      <c r="A660" s="3">
        <v>2</v>
      </c>
      <c r="B660" t="s">
        <v>9554</v>
      </c>
      <c r="C660" t="s">
        <v>20</v>
      </c>
      <c r="D660" t="s">
        <v>9687</v>
      </c>
      <c r="E660" t="s">
        <v>20</v>
      </c>
      <c r="F660" t="s">
        <v>14493</v>
      </c>
      <c r="G660" t="s">
        <v>14488</v>
      </c>
      <c r="H660" t="s">
        <v>29</v>
      </c>
      <c r="I660" t="s">
        <v>29</v>
      </c>
      <c r="J660" s="1">
        <v>0.45833333333333331</v>
      </c>
      <c r="K660" s="1">
        <v>0.45833333333333331</v>
      </c>
      <c r="L660">
        <v>60</v>
      </c>
      <c r="M660">
        <v>60</v>
      </c>
      <c r="N660" t="str">
        <f>"0000000111100100001000000000000000000000000000000000"</f>
        <v>0000000111100100001000000000000000000000000000000000</v>
      </c>
      <c r="O660" t="str">
        <f>"0000000111110100011111000000000000000000000000000000"</f>
        <v>0000000111110100011111000000000000000000000000000000</v>
      </c>
    </row>
    <row r="661" spans="1:15" x14ac:dyDescent="0.25">
      <c r="A661" s="3">
        <v>2</v>
      </c>
      <c r="B661" t="s">
        <v>11882</v>
      </c>
      <c r="C661" t="s">
        <v>395</v>
      </c>
      <c r="D661" t="s">
        <v>11909</v>
      </c>
      <c r="E661" t="s">
        <v>20</v>
      </c>
      <c r="F661" t="s">
        <v>14497</v>
      </c>
      <c r="G661" t="s">
        <v>14488</v>
      </c>
      <c r="H661" t="s">
        <v>29</v>
      </c>
      <c r="I661" t="s">
        <v>29</v>
      </c>
      <c r="J661" s="1">
        <v>0.41666666666666669</v>
      </c>
      <c r="K661" s="1">
        <v>0.41666666666666669</v>
      </c>
      <c r="L661">
        <v>120</v>
      </c>
      <c r="M661">
        <v>60</v>
      </c>
      <c r="N661" t="str">
        <f>"0000000011110100010000000000000000000000000000000000"</f>
        <v>0000000011110100010000000000000000000000000000000000</v>
      </c>
      <c r="O661" t="str">
        <f>"0000000111110100011111000000000000000000000000000000"</f>
        <v>0000000111110100011111000000000000000000000000000000</v>
      </c>
    </row>
    <row r="662" spans="1:15" x14ac:dyDescent="0.25">
      <c r="A662" s="3">
        <v>2</v>
      </c>
      <c r="B662" t="s">
        <v>13649</v>
      </c>
      <c r="C662" t="s">
        <v>20</v>
      </c>
      <c r="D662" t="s">
        <v>14416</v>
      </c>
      <c r="E662" t="s">
        <v>20</v>
      </c>
      <c r="F662" t="s">
        <v>14488</v>
      </c>
      <c r="G662" t="s">
        <v>14488</v>
      </c>
      <c r="H662" t="s">
        <v>19</v>
      </c>
      <c r="I662" t="s">
        <v>19</v>
      </c>
      <c r="J662" s="1">
        <v>0.45833333333333331</v>
      </c>
      <c r="K662" s="1">
        <v>0.45833333333333331</v>
      </c>
      <c r="L662">
        <v>60</v>
      </c>
      <c r="M662">
        <v>120</v>
      </c>
      <c r="N662" t="str">
        <f>"0000000111110100011111000000000000000000000000000000"</f>
        <v>0000000111110100011111000000000000000000000000000000</v>
      </c>
      <c r="O662" t="str">
        <f>"0000000111110100011111000000000000000000000000000000"</f>
        <v>0000000111110100011111000000000000000000000000000000</v>
      </c>
    </row>
    <row r="663" spans="1:15" x14ac:dyDescent="0.25">
      <c r="A663" s="3">
        <v>2</v>
      </c>
      <c r="B663" t="s">
        <v>9203</v>
      </c>
      <c r="C663" t="s">
        <v>180</v>
      </c>
      <c r="D663" t="s">
        <v>13184</v>
      </c>
      <c r="E663" t="s">
        <v>20</v>
      </c>
      <c r="F663" t="s">
        <v>14524</v>
      </c>
      <c r="G663" t="s">
        <v>14488</v>
      </c>
      <c r="H663" t="s">
        <v>42</v>
      </c>
      <c r="I663" t="s">
        <v>42</v>
      </c>
      <c r="J663" s="1">
        <v>0.45833333333333331</v>
      </c>
      <c r="K663" s="1">
        <v>0.45833333333333331</v>
      </c>
      <c r="L663">
        <v>60</v>
      </c>
      <c r="M663">
        <v>120</v>
      </c>
      <c r="N663" t="str">
        <f>"0000000111111100011111000000000000000000000000000000"</f>
        <v>0000000111111100011111000000000000000000000000000000</v>
      </c>
      <c r="O663" t="str">
        <f>"0000000111111100011111000000000000000000000000000000"</f>
        <v>0000000111111100011111000000000000000000000000000000</v>
      </c>
    </row>
    <row r="664" spans="1:15" x14ac:dyDescent="0.25">
      <c r="A664" s="3">
        <v>2</v>
      </c>
      <c r="B664" t="s">
        <v>9557</v>
      </c>
      <c r="C664" t="s">
        <v>20</v>
      </c>
      <c r="D664" t="s">
        <v>12930</v>
      </c>
      <c r="E664" t="s">
        <v>20</v>
      </c>
      <c r="F664" t="s">
        <v>14485</v>
      </c>
      <c r="G664" t="s">
        <v>14487</v>
      </c>
      <c r="H664" t="s">
        <v>42</v>
      </c>
      <c r="I664" t="s">
        <v>42</v>
      </c>
      <c r="J664" s="1">
        <v>0.54166666666666663</v>
      </c>
      <c r="K664" s="1">
        <v>0.54166666666666663</v>
      </c>
      <c r="L664">
        <v>60</v>
      </c>
      <c r="M664">
        <v>60</v>
      </c>
      <c r="N664" t="str">
        <f>"0000000111111100011111000000000000000000000000000000"</f>
        <v>0000000111111100011111000000000000000000000000000000</v>
      </c>
      <c r="O664" t="str">
        <f>"0000000111111100011111000000000000000000000000000000"</f>
        <v>0000000111111100011111000000000000000000000000000000</v>
      </c>
    </row>
    <row r="665" spans="1:15" x14ac:dyDescent="0.25">
      <c r="A665" s="3">
        <v>2</v>
      </c>
      <c r="B665" t="s">
        <v>12908</v>
      </c>
      <c r="C665" t="s">
        <v>20</v>
      </c>
      <c r="D665" t="s">
        <v>13590</v>
      </c>
      <c r="E665" t="s">
        <v>20</v>
      </c>
      <c r="F665" t="s">
        <v>14488</v>
      </c>
      <c r="G665" t="s">
        <v>14488</v>
      </c>
      <c r="H665" t="s">
        <v>19</v>
      </c>
      <c r="I665" t="s">
        <v>19</v>
      </c>
      <c r="J665" s="1">
        <v>0.45833333333333331</v>
      </c>
      <c r="K665" s="1">
        <v>0.45833333333333331</v>
      </c>
      <c r="L665">
        <v>60</v>
      </c>
      <c r="M665">
        <v>120</v>
      </c>
      <c r="N665" t="str">
        <f>"0000000111110100011111000000000000000000000000000000"</f>
        <v>0000000111110100011111000000000000000000000000000000</v>
      </c>
      <c r="O665" t="str">
        <f>"0000000111110100011111000000000000000000000000000000"</f>
        <v>0000000111110100011111000000000000000000000000000000</v>
      </c>
    </row>
    <row r="666" spans="1:15" x14ac:dyDescent="0.25">
      <c r="A666" s="3">
        <v>2</v>
      </c>
      <c r="B666" t="s">
        <v>12108</v>
      </c>
      <c r="C666" t="s">
        <v>20</v>
      </c>
      <c r="D666" t="s">
        <v>14023</v>
      </c>
      <c r="E666" t="s">
        <v>20</v>
      </c>
      <c r="F666" t="s">
        <v>14485</v>
      </c>
      <c r="G666" t="s">
        <v>14512</v>
      </c>
      <c r="H666" t="s">
        <v>42</v>
      </c>
      <c r="I666" t="s">
        <v>42</v>
      </c>
      <c r="J666" s="1">
        <v>0.58333333333333337</v>
      </c>
      <c r="K666" s="1">
        <v>0.58333333333333337</v>
      </c>
      <c r="L666">
        <v>60</v>
      </c>
      <c r="M666">
        <v>60</v>
      </c>
      <c r="N666" t="str">
        <f>"0000000000000000000000000000111110011111100000000000"</f>
        <v>0000000000000000000000000000111110011111100000000000</v>
      </c>
      <c r="O666" t="str">
        <f>"0000000000000000000000000000111110011111100000000000"</f>
        <v>0000000000000000000000000000111110011111100000000000</v>
      </c>
    </row>
    <row r="667" spans="1:15" x14ac:dyDescent="0.25">
      <c r="A667" s="3">
        <v>2</v>
      </c>
      <c r="B667" t="s">
        <v>14142</v>
      </c>
      <c r="C667" t="s">
        <v>180</v>
      </c>
      <c r="D667" t="s">
        <v>14274</v>
      </c>
      <c r="E667" t="s">
        <v>20</v>
      </c>
      <c r="F667" t="s">
        <v>14579</v>
      </c>
      <c r="G667" t="s">
        <v>14485</v>
      </c>
      <c r="H667" t="s">
        <v>42</v>
      </c>
      <c r="I667" t="s">
        <v>42</v>
      </c>
      <c r="J667" s="1">
        <v>0.54166666666666663</v>
      </c>
      <c r="K667" s="1">
        <v>0.625</v>
      </c>
      <c r="L667">
        <v>180</v>
      </c>
      <c r="M667">
        <v>60</v>
      </c>
      <c r="N667" t="str">
        <f>"0000000001000000001000000000000000000000000000000000"</f>
        <v>0000000001000000001000000000000000000000000000000000</v>
      </c>
      <c r="O667" t="str">
        <f>"0000000111111100011111000000000000000000000000000000"</f>
        <v>0000000111111100011111000000000000000000000000000000</v>
      </c>
    </row>
    <row r="668" spans="1:15" x14ac:dyDescent="0.25">
      <c r="A668" s="3">
        <v>2</v>
      </c>
      <c r="B668" t="s">
        <v>10992</v>
      </c>
      <c r="C668" t="s">
        <v>20</v>
      </c>
      <c r="D668" t="s">
        <v>11020</v>
      </c>
      <c r="E668" t="s">
        <v>20</v>
      </c>
      <c r="F668" t="s">
        <v>14493</v>
      </c>
      <c r="G668" t="s">
        <v>14485</v>
      </c>
      <c r="H668" t="s">
        <v>37</v>
      </c>
      <c r="I668" t="s">
        <v>37</v>
      </c>
      <c r="J668" s="1">
        <v>0.45833333333333331</v>
      </c>
      <c r="K668" s="1">
        <v>0.375</v>
      </c>
      <c r="L668">
        <v>60</v>
      </c>
      <c r="M668">
        <v>480</v>
      </c>
      <c r="N668" t="str">
        <f>"0000000000000000000000000001111110011111100000000000"</f>
        <v>0000000000000000000000000001111110011111100000000000</v>
      </c>
      <c r="O668" t="str">
        <f>"0000000000000000000000000000100000000000000000000000"</f>
        <v>0000000000000000000000000000100000000000000000000000</v>
      </c>
    </row>
    <row r="669" spans="1:15" x14ac:dyDescent="0.25">
      <c r="A669" s="3">
        <v>2</v>
      </c>
      <c r="B669" t="s">
        <v>9968</v>
      </c>
      <c r="C669" t="s">
        <v>20</v>
      </c>
      <c r="D669" t="s">
        <v>13555</v>
      </c>
      <c r="E669" t="s">
        <v>395</v>
      </c>
      <c r="F669" t="s">
        <v>14485</v>
      </c>
      <c r="G669" t="s">
        <v>14497</v>
      </c>
      <c r="H669" t="s">
        <v>42</v>
      </c>
      <c r="I669" t="s">
        <v>42</v>
      </c>
      <c r="J669" s="1">
        <v>0.625</v>
      </c>
      <c r="K669" s="1">
        <v>0.58333333333333337</v>
      </c>
      <c r="L669">
        <v>60</v>
      </c>
      <c r="M669">
        <v>180</v>
      </c>
      <c r="N669" t="str">
        <f>"0000000000000000000000000001111110011111100000000000"</f>
        <v>0000000000000000000000000001111110011111100000000000</v>
      </c>
      <c r="O669" t="str">
        <f>"0000000000000000000000000001111110011111100000000000"</f>
        <v>0000000000000000000000000001111110011111100000000000</v>
      </c>
    </row>
    <row r="670" spans="1:15" x14ac:dyDescent="0.25">
      <c r="A670" s="3">
        <v>2</v>
      </c>
      <c r="B670" t="s">
        <v>9974</v>
      </c>
      <c r="C670" t="s">
        <v>395</v>
      </c>
      <c r="D670" t="s">
        <v>13544</v>
      </c>
      <c r="E670" t="s">
        <v>45</v>
      </c>
      <c r="F670" t="s">
        <v>14499</v>
      </c>
      <c r="G670" t="s">
        <v>14489</v>
      </c>
      <c r="H670" t="s">
        <v>29</v>
      </c>
      <c r="I670" t="s">
        <v>29</v>
      </c>
      <c r="J670" s="1">
        <v>0.375</v>
      </c>
      <c r="K670" s="1">
        <v>0.375</v>
      </c>
      <c r="L670">
        <v>240</v>
      </c>
      <c r="M670">
        <v>60</v>
      </c>
      <c r="N670" t="str">
        <f>"0000000111110100011111000000000000000000000000000000"</f>
        <v>0000000111110100011111000000000000000000000000000000</v>
      </c>
      <c r="O670" t="str">
        <f>"0000000111110100011111000000000000000000000000000000"</f>
        <v>0000000111110100011111000000000000000000000000000000</v>
      </c>
    </row>
    <row r="671" spans="1:15" x14ac:dyDescent="0.25">
      <c r="A671" s="3">
        <v>2</v>
      </c>
      <c r="B671" t="s">
        <v>11991</v>
      </c>
      <c r="C671" t="s">
        <v>20</v>
      </c>
      <c r="D671" t="s">
        <v>13345</v>
      </c>
      <c r="E671" t="s">
        <v>20</v>
      </c>
      <c r="F671" t="s">
        <v>14488</v>
      </c>
      <c r="G671" t="s">
        <v>14485</v>
      </c>
      <c r="H671" t="s">
        <v>29</v>
      </c>
      <c r="I671" t="s">
        <v>29</v>
      </c>
      <c r="J671" s="1">
        <v>0.58333333333333337</v>
      </c>
      <c r="K671" s="1">
        <v>0.58333333333333337</v>
      </c>
      <c r="L671">
        <v>60</v>
      </c>
      <c r="M671">
        <v>60</v>
      </c>
      <c r="N671" t="str">
        <f>"0000000111110100011111000000000000000000000000000000"</f>
        <v>0000000111110100011111000000000000000000000000000000</v>
      </c>
      <c r="O671" t="str">
        <f>"0000000111110100011111000000000000000000000000000000"</f>
        <v>0000000111110100011111000000000000000000000000000000</v>
      </c>
    </row>
    <row r="672" spans="1:15" x14ac:dyDescent="0.25">
      <c r="A672" s="3">
        <v>2</v>
      </c>
      <c r="B672" t="s">
        <v>12873</v>
      </c>
      <c r="C672" t="s">
        <v>20</v>
      </c>
      <c r="D672" t="s">
        <v>14018</v>
      </c>
      <c r="E672" t="s">
        <v>20</v>
      </c>
      <c r="F672" t="s">
        <v>14488</v>
      </c>
      <c r="G672" t="s">
        <v>14512</v>
      </c>
      <c r="H672" t="s">
        <v>42</v>
      </c>
      <c r="I672" t="s">
        <v>42</v>
      </c>
      <c r="J672" s="1">
        <v>0.45833333333333331</v>
      </c>
      <c r="K672" s="1">
        <v>0.5</v>
      </c>
      <c r="L672">
        <v>120</v>
      </c>
      <c r="M672">
        <v>60</v>
      </c>
      <c r="N672" t="str">
        <f>"0000000111111100011111000000000000000000000000000000"</f>
        <v>0000000111111100011111000000000000000000000000000000</v>
      </c>
      <c r="O672" t="str">
        <f>"0000000111111100011111000000000000000000000000000000"</f>
        <v>0000000111111100011111000000000000000000000000000000</v>
      </c>
    </row>
    <row r="673" spans="1:15" x14ac:dyDescent="0.25">
      <c r="A673" s="3">
        <v>2</v>
      </c>
      <c r="B673" t="s">
        <v>10811</v>
      </c>
      <c r="C673" t="s">
        <v>20</v>
      </c>
      <c r="D673" t="s">
        <v>11286</v>
      </c>
      <c r="E673" t="s">
        <v>20</v>
      </c>
      <c r="F673" t="s">
        <v>14485</v>
      </c>
      <c r="G673" t="s">
        <v>14493</v>
      </c>
      <c r="H673" t="s">
        <v>19</v>
      </c>
      <c r="I673" t="s">
        <v>19</v>
      </c>
      <c r="J673" s="1">
        <v>0.625</v>
      </c>
      <c r="K673" s="1">
        <v>0.625</v>
      </c>
      <c r="L673">
        <v>60</v>
      </c>
      <c r="M673">
        <v>60</v>
      </c>
      <c r="N673" t="str">
        <f>"0000000000000000000000000001111110011111100000000000"</f>
        <v>0000000000000000000000000001111110011111100000000000</v>
      </c>
      <c r="O673" t="str">
        <f>"0000000000000000000000000001111110011111100000000000"</f>
        <v>0000000000000000000000000001111110011111100000000000</v>
      </c>
    </row>
    <row r="674" spans="1:15" x14ac:dyDescent="0.25">
      <c r="A674" s="3">
        <v>2</v>
      </c>
      <c r="B674" t="s">
        <v>10207</v>
      </c>
      <c r="C674" t="s">
        <v>20</v>
      </c>
      <c r="D674" t="s">
        <v>13694</v>
      </c>
      <c r="E674" t="s">
        <v>20</v>
      </c>
      <c r="F674" t="s">
        <v>14485</v>
      </c>
      <c r="G674" t="s">
        <v>14485</v>
      </c>
      <c r="H674" t="s">
        <v>42</v>
      </c>
      <c r="I674" t="s">
        <v>42</v>
      </c>
      <c r="J674" s="1">
        <v>0.41666666666666669</v>
      </c>
      <c r="K674" s="1">
        <v>0.45833333333333331</v>
      </c>
      <c r="L674">
        <v>90</v>
      </c>
      <c r="M674">
        <v>60</v>
      </c>
      <c r="N674" t="str">
        <f>"0000000111111100011111000000000000000000000000000000"</f>
        <v>0000000111111100011111000000000000000000000000000000</v>
      </c>
      <c r="O674" t="str">
        <f>"0000000111111100011111000000000000000000000000000000"</f>
        <v>0000000111111100011111000000000000000000000000000000</v>
      </c>
    </row>
    <row r="675" spans="1:15" x14ac:dyDescent="0.25">
      <c r="A675" s="3">
        <v>2</v>
      </c>
      <c r="B675" t="s">
        <v>10540</v>
      </c>
      <c r="C675" t="s">
        <v>20</v>
      </c>
      <c r="D675" t="s">
        <v>14037</v>
      </c>
      <c r="E675" t="s">
        <v>20</v>
      </c>
      <c r="F675" t="s">
        <v>14485</v>
      </c>
      <c r="G675" t="s">
        <v>14485</v>
      </c>
      <c r="H675" t="s">
        <v>33</v>
      </c>
      <c r="I675" t="s">
        <v>33</v>
      </c>
      <c r="J675" s="1">
        <v>0.45833333333333331</v>
      </c>
      <c r="K675" s="1">
        <v>0.45833333333333331</v>
      </c>
      <c r="L675">
        <v>60</v>
      </c>
      <c r="M675">
        <v>60</v>
      </c>
      <c r="N675" t="str">
        <f>"0000000000000000000000000001111110011111100000000000"</f>
        <v>0000000000000000000000000001111110011111100000000000</v>
      </c>
      <c r="O675" t="str">
        <f>"0000000000000000000000000001111110011111100000000000"</f>
        <v>0000000000000000000000000001111110011111100000000000</v>
      </c>
    </row>
    <row r="676" spans="1:15" x14ac:dyDescent="0.25">
      <c r="A676" s="3">
        <v>2</v>
      </c>
      <c r="B676" t="s">
        <v>11182</v>
      </c>
      <c r="C676" t="s">
        <v>20</v>
      </c>
      <c r="D676" t="s">
        <v>11208</v>
      </c>
      <c r="E676" t="s">
        <v>395</v>
      </c>
      <c r="F676" t="s">
        <v>14493</v>
      </c>
      <c r="G676" t="s">
        <v>14529</v>
      </c>
      <c r="H676" t="s">
        <v>42</v>
      </c>
      <c r="I676" t="s">
        <v>42</v>
      </c>
      <c r="J676" s="1">
        <v>0.66666666666666663</v>
      </c>
      <c r="K676" s="1">
        <v>0.58333333333333337</v>
      </c>
      <c r="L676">
        <v>60</v>
      </c>
      <c r="M676">
        <v>180</v>
      </c>
      <c r="N676" t="str">
        <f>"0000000111111100011111000000000000000000000000000000"</f>
        <v>0000000111111100011111000000000000000000000000000000</v>
      </c>
      <c r="O676" t="str">
        <f>"0000000000001000000000000000000000000000000000000000"</f>
        <v>0000000000001000000000000000000000000000000000000000</v>
      </c>
    </row>
    <row r="677" spans="1:15" x14ac:dyDescent="0.25">
      <c r="A677" s="3">
        <v>2</v>
      </c>
      <c r="B677" t="s">
        <v>12855</v>
      </c>
      <c r="C677" t="s">
        <v>20</v>
      </c>
      <c r="D677" t="s">
        <v>12930</v>
      </c>
      <c r="E677" t="s">
        <v>20</v>
      </c>
      <c r="F677" t="s">
        <v>14488</v>
      </c>
      <c r="G677" t="s">
        <v>14488</v>
      </c>
      <c r="H677" t="s">
        <v>19</v>
      </c>
      <c r="I677" t="s">
        <v>19</v>
      </c>
      <c r="J677" s="1">
        <v>0.5</v>
      </c>
      <c r="K677" s="1">
        <v>0.5</v>
      </c>
      <c r="L677">
        <v>60</v>
      </c>
      <c r="M677">
        <v>60</v>
      </c>
      <c r="N677" t="str">
        <f>"0000000111110100011111000000000000000000000000000000"</f>
        <v>0000000111110100011111000000000000000000000000000000</v>
      </c>
      <c r="O677" t="str">
        <f>"0000000111110100011111000000000000000000000000000000"</f>
        <v>0000000111110100011111000000000000000000000000000000</v>
      </c>
    </row>
    <row r="678" spans="1:15" x14ac:dyDescent="0.25">
      <c r="A678" s="3">
        <v>2</v>
      </c>
      <c r="B678" t="s">
        <v>9493</v>
      </c>
      <c r="C678" t="s">
        <v>20</v>
      </c>
      <c r="D678" t="s">
        <v>10517</v>
      </c>
      <c r="E678" t="s">
        <v>20</v>
      </c>
      <c r="F678" t="s">
        <v>14487</v>
      </c>
      <c r="G678" t="s">
        <v>14514</v>
      </c>
      <c r="H678" t="s">
        <v>42</v>
      </c>
      <c r="I678" t="s">
        <v>42</v>
      </c>
      <c r="J678" s="1">
        <v>0.66666666666666663</v>
      </c>
      <c r="K678" s="1">
        <v>0.66666666666666663</v>
      </c>
      <c r="L678">
        <v>60</v>
      </c>
      <c r="M678">
        <v>60</v>
      </c>
      <c r="N678" t="str">
        <f>"0000000000000000000000000001000000000000000000000000"</f>
        <v>0000000000000000000000000001000000000000000000000000</v>
      </c>
      <c r="O678" t="str">
        <f>"0000000000000000000000000001111110011111100000000000"</f>
        <v>0000000000000000000000000001111110011111100000000000</v>
      </c>
    </row>
    <row r="679" spans="1:15" x14ac:dyDescent="0.25">
      <c r="A679" s="3">
        <v>2</v>
      </c>
      <c r="B679" t="s">
        <v>10850</v>
      </c>
      <c r="C679" t="s">
        <v>9372</v>
      </c>
      <c r="D679" t="s">
        <v>10923</v>
      </c>
      <c r="E679" t="s">
        <v>20</v>
      </c>
      <c r="F679" t="s">
        <v>14494</v>
      </c>
      <c r="G679" t="s">
        <v>14488</v>
      </c>
      <c r="H679" t="s">
        <v>19</v>
      </c>
      <c r="I679" t="s">
        <v>19</v>
      </c>
      <c r="J679" s="1">
        <v>0.58333333333333337</v>
      </c>
      <c r="K679" s="1">
        <v>0.58333333333333337</v>
      </c>
      <c r="L679">
        <v>180</v>
      </c>
      <c r="M679">
        <v>60</v>
      </c>
      <c r="N679" t="str">
        <f>"0000000000000000000000000000000000000001000000000000"</f>
        <v>0000000000000000000000000000000000000001000000000000</v>
      </c>
      <c r="O679" t="str">
        <f>"0000000000000000000000000001111110011111100000000000"</f>
        <v>0000000000000000000000000001111110011111100000000000</v>
      </c>
    </row>
    <row r="680" spans="1:15" x14ac:dyDescent="0.25">
      <c r="A680" s="3">
        <v>2</v>
      </c>
      <c r="B680" t="s">
        <v>10850</v>
      </c>
      <c r="C680" t="s">
        <v>20</v>
      </c>
      <c r="D680" t="s">
        <v>10923</v>
      </c>
      <c r="E680" t="s">
        <v>20</v>
      </c>
      <c r="F680" t="s">
        <v>14493</v>
      </c>
      <c r="G680" t="s">
        <v>14485</v>
      </c>
      <c r="H680" t="s">
        <v>33</v>
      </c>
      <c r="I680" t="s">
        <v>33</v>
      </c>
      <c r="J680" s="1">
        <v>0.45833333333333331</v>
      </c>
      <c r="K680" s="1">
        <v>0.45833333333333331</v>
      </c>
      <c r="L680">
        <v>60</v>
      </c>
      <c r="M680">
        <v>60</v>
      </c>
      <c r="N680" t="str">
        <f>"0000000000000000000000000001111110011111100000000000"</f>
        <v>0000000000000000000000000001111110011111100000000000</v>
      </c>
      <c r="O680" t="str">
        <f>"0000000000000000000000000001111110011111000000000000"</f>
        <v>0000000000000000000000000001111110011111000000000000</v>
      </c>
    </row>
    <row r="681" spans="1:15" x14ac:dyDescent="0.25">
      <c r="A681" s="3">
        <v>2</v>
      </c>
      <c r="B681" t="s">
        <v>10410</v>
      </c>
      <c r="C681" t="s">
        <v>20</v>
      </c>
      <c r="D681" t="s">
        <v>13649</v>
      </c>
      <c r="E681" t="s">
        <v>20</v>
      </c>
      <c r="F681" t="s">
        <v>14488</v>
      </c>
      <c r="G681" t="s">
        <v>14493</v>
      </c>
      <c r="H681" t="s">
        <v>37</v>
      </c>
      <c r="I681" t="s">
        <v>37</v>
      </c>
      <c r="J681" s="1">
        <v>0.5</v>
      </c>
      <c r="K681" s="1">
        <v>0.5</v>
      </c>
      <c r="L681">
        <v>120</v>
      </c>
      <c r="M681">
        <v>60</v>
      </c>
      <c r="N681" t="str">
        <f>"0000000111101100011111000000000000000000000000000000"</f>
        <v>0000000111101100011111000000000000000000000000000000</v>
      </c>
      <c r="O681" t="str">
        <f>"0000000111101100011111000000000000000000000000000000"</f>
        <v>0000000111101100011111000000000000000000000000000000</v>
      </c>
    </row>
    <row r="682" spans="1:15" x14ac:dyDescent="0.25">
      <c r="A682" s="3">
        <v>2</v>
      </c>
      <c r="B682" t="s">
        <v>10544</v>
      </c>
      <c r="C682" t="s">
        <v>20</v>
      </c>
      <c r="D682" t="s">
        <v>14031</v>
      </c>
      <c r="E682" t="s">
        <v>20</v>
      </c>
      <c r="F682" t="s">
        <v>14488</v>
      </c>
      <c r="G682" t="s">
        <v>14485</v>
      </c>
      <c r="H682" t="s">
        <v>42</v>
      </c>
      <c r="I682" t="s">
        <v>42</v>
      </c>
      <c r="J682" s="1">
        <v>0.375</v>
      </c>
      <c r="K682" s="1">
        <v>0.41666666666666669</v>
      </c>
      <c r="L682">
        <v>120</v>
      </c>
      <c r="M682">
        <v>60</v>
      </c>
      <c r="N682" t="str">
        <f>"0000000111111100011111000000000000000000000000000000"</f>
        <v>0000000111111100011111000000000000000000000000000000</v>
      </c>
      <c r="O682" t="str">
        <f>"0000000111111100011111000000000000000000000000000000"</f>
        <v>0000000111111100011111000000000000000000000000000000</v>
      </c>
    </row>
    <row r="683" spans="1:15" x14ac:dyDescent="0.25">
      <c r="A683" s="3">
        <v>2</v>
      </c>
      <c r="B683" t="s">
        <v>10408</v>
      </c>
      <c r="C683" t="s">
        <v>45</v>
      </c>
      <c r="D683" t="s">
        <v>13431</v>
      </c>
      <c r="E683" t="s">
        <v>45</v>
      </c>
      <c r="F683" t="s">
        <v>14564</v>
      </c>
      <c r="G683" t="s">
        <v>14564</v>
      </c>
      <c r="H683" t="s">
        <v>42</v>
      </c>
      <c r="I683" t="s">
        <v>42</v>
      </c>
      <c r="J683" s="1">
        <v>0.58333333333333337</v>
      </c>
      <c r="K683" s="1">
        <v>0.58333333333333337</v>
      </c>
      <c r="L683">
        <v>60</v>
      </c>
      <c r="M683">
        <v>60</v>
      </c>
      <c r="N683" t="str">
        <f>"0000000000101000001010000000000000000000000000000000"</f>
        <v>0000000000101000001010000000000000000000000000000000</v>
      </c>
      <c r="O683" t="str">
        <f>"0000000011111100011111000000000000000000000000000000"</f>
        <v>0000000011111100011111000000000000000000000000000000</v>
      </c>
    </row>
    <row r="684" spans="1:15" x14ac:dyDescent="0.25">
      <c r="A684" s="3">
        <v>2</v>
      </c>
      <c r="B684" t="s">
        <v>10220</v>
      </c>
      <c r="C684" t="s">
        <v>20</v>
      </c>
      <c r="D684" t="s">
        <v>10461</v>
      </c>
      <c r="E684" t="s">
        <v>20</v>
      </c>
      <c r="F684" t="s">
        <v>14485</v>
      </c>
      <c r="G684" t="s">
        <v>14485</v>
      </c>
      <c r="H684" t="s">
        <v>37</v>
      </c>
      <c r="I684" t="s">
        <v>37</v>
      </c>
      <c r="J684" s="1">
        <v>0.41666666666666669</v>
      </c>
      <c r="K684" s="1">
        <v>0.375</v>
      </c>
      <c r="L684">
        <v>120</v>
      </c>
      <c r="M684">
        <v>240</v>
      </c>
      <c r="N684" t="str">
        <f>"0000000111101100011111000000000000000000000000000000"</f>
        <v>0000000111101100011111000000000000000000000000000000</v>
      </c>
      <c r="O684" t="str">
        <f>"0000000111101100011111000001111110011111100000000000"</f>
        <v>0000000111101100011111000001111110011111100000000000</v>
      </c>
    </row>
    <row r="685" spans="1:15" x14ac:dyDescent="0.25">
      <c r="A685" s="3">
        <v>2</v>
      </c>
      <c r="B685" t="s">
        <v>9203</v>
      </c>
      <c r="C685" t="s">
        <v>180</v>
      </c>
      <c r="D685" t="s">
        <v>12908</v>
      </c>
      <c r="E685" t="s">
        <v>20</v>
      </c>
      <c r="F685" t="s">
        <v>14524</v>
      </c>
      <c r="G685" t="s">
        <v>14487</v>
      </c>
      <c r="H685" t="s">
        <v>42</v>
      </c>
      <c r="I685" t="s">
        <v>42</v>
      </c>
      <c r="J685" s="1">
        <v>0.45833333333333331</v>
      </c>
      <c r="K685" s="1">
        <v>0.45833333333333331</v>
      </c>
      <c r="L685">
        <v>60</v>
      </c>
      <c r="M685">
        <v>60</v>
      </c>
      <c r="N685" t="str">
        <f>"0000000111111100011111000000000000000000000000000000"</f>
        <v>0000000111111100011111000000000000000000000000000000</v>
      </c>
      <c r="O685" t="str">
        <f>"0000000111111100011111000000000000000000000000000000"</f>
        <v>0000000111111100011111000000000000000000000000000000</v>
      </c>
    </row>
    <row r="686" spans="1:15" x14ac:dyDescent="0.25">
      <c r="A686" s="3">
        <v>2</v>
      </c>
      <c r="B686" t="s">
        <v>13831</v>
      </c>
      <c r="C686" t="s">
        <v>20</v>
      </c>
      <c r="D686" t="s">
        <v>13856</v>
      </c>
      <c r="E686" t="s">
        <v>20</v>
      </c>
      <c r="F686" t="s">
        <v>14488</v>
      </c>
      <c r="G686" t="s">
        <v>14493</v>
      </c>
      <c r="H686" t="s">
        <v>33</v>
      </c>
      <c r="I686" t="s">
        <v>33</v>
      </c>
      <c r="J686" s="1">
        <v>0.54166666666666663</v>
      </c>
      <c r="K686" s="1">
        <v>0.5</v>
      </c>
      <c r="L686">
        <v>60</v>
      </c>
      <c r="M686">
        <v>120</v>
      </c>
      <c r="N686" t="str">
        <f>"0000000111111100011111000000000000000000000000000000"</f>
        <v>0000000111111100011111000000000000000000000000000000</v>
      </c>
      <c r="O686" t="str">
        <f>"0000000011111100011111000000000000000000000000000000"</f>
        <v>0000000011111100011111000000000000000000000000000000</v>
      </c>
    </row>
    <row r="687" spans="1:15" x14ac:dyDescent="0.25">
      <c r="A687" s="3">
        <v>2</v>
      </c>
      <c r="B687" t="s">
        <v>12014</v>
      </c>
      <c r="C687" t="s">
        <v>20</v>
      </c>
      <c r="D687" t="s">
        <v>13596</v>
      </c>
      <c r="E687" t="s">
        <v>20</v>
      </c>
      <c r="F687" t="s">
        <v>14485</v>
      </c>
      <c r="G687" t="s">
        <v>14485</v>
      </c>
      <c r="H687" t="s">
        <v>33</v>
      </c>
      <c r="I687" t="s">
        <v>33</v>
      </c>
      <c r="J687" s="1">
        <v>0.5</v>
      </c>
      <c r="K687" s="1">
        <v>0.5</v>
      </c>
      <c r="L687">
        <v>60</v>
      </c>
      <c r="M687">
        <v>60</v>
      </c>
      <c r="N687" t="str">
        <f>"0000000111111100011111000000000000000000000000000000"</f>
        <v>0000000111111100011111000000000000000000000000000000</v>
      </c>
      <c r="O687" t="str">
        <f>"0000000111111100011111000000000000000000000000000000"</f>
        <v>0000000111111100011111000000000000000000000000000000</v>
      </c>
    </row>
    <row r="688" spans="1:15" x14ac:dyDescent="0.25">
      <c r="A688" s="3">
        <v>2</v>
      </c>
      <c r="B688" t="s">
        <v>14126</v>
      </c>
      <c r="C688" t="s">
        <v>20</v>
      </c>
      <c r="D688" t="s">
        <v>14274</v>
      </c>
      <c r="E688" t="s">
        <v>20</v>
      </c>
      <c r="F688" t="s">
        <v>14493</v>
      </c>
      <c r="G688" t="s">
        <v>14485</v>
      </c>
      <c r="H688" t="s">
        <v>42</v>
      </c>
      <c r="I688" t="s">
        <v>42</v>
      </c>
      <c r="J688" s="1">
        <v>0.58333333333333337</v>
      </c>
      <c r="K688" s="1">
        <v>0.625</v>
      </c>
      <c r="L688">
        <v>120</v>
      </c>
      <c r="M688">
        <v>60</v>
      </c>
      <c r="N688" t="str">
        <f>"0000000110111110000000000000000000000000000000000000"</f>
        <v>0000000110111110000000000000000000000000000000000000</v>
      </c>
      <c r="O688" t="str">
        <f>"0000000111111100011111000000000000000000000000000000"</f>
        <v>0000000111111100011111000000000000000000000000000000</v>
      </c>
    </row>
    <row r="689" spans="1:15" x14ac:dyDescent="0.25">
      <c r="A689" s="3">
        <v>2</v>
      </c>
      <c r="B689" t="s">
        <v>9916</v>
      </c>
      <c r="C689" t="s">
        <v>20</v>
      </c>
      <c r="D689" t="s">
        <v>9978</v>
      </c>
      <c r="E689" t="s">
        <v>395</v>
      </c>
      <c r="F689" t="s">
        <v>14488</v>
      </c>
      <c r="G689" t="s">
        <v>14497</v>
      </c>
      <c r="H689" t="s">
        <v>29</v>
      </c>
      <c r="I689" t="s">
        <v>29</v>
      </c>
      <c r="J689" s="1">
        <v>0.41666666666666669</v>
      </c>
      <c r="K689" s="1">
        <v>0.375</v>
      </c>
      <c r="L689">
        <v>60</v>
      </c>
      <c r="M689">
        <v>240</v>
      </c>
      <c r="N689" t="str">
        <f>"0000000000000000000000000001111110011111100000000000"</f>
        <v>0000000000000000000000000001111110011111100000000000</v>
      </c>
      <c r="O689" t="str">
        <f>"0000000000000000000000000001111110011111100000000000"</f>
        <v>0000000000000000000000000001111110011111100000000000</v>
      </c>
    </row>
    <row r="690" spans="1:15" x14ac:dyDescent="0.25">
      <c r="A690" s="3">
        <v>2</v>
      </c>
      <c r="B690" t="s">
        <v>9414</v>
      </c>
      <c r="C690" t="s">
        <v>20</v>
      </c>
      <c r="D690" t="s">
        <v>13655</v>
      </c>
      <c r="E690" t="s">
        <v>20</v>
      </c>
      <c r="F690" t="s">
        <v>14485</v>
      </c>
      <c r="G690" t="s">
        <v>14485</v>
      </c>
      <c r="H690" t="s">
        <v>42</v>
      </c>
      <c r="I690" t="s">
        <v>42</v>
      </c>
      <c r="J690" s="1">
        <v>0.58333333333333337</v>
      </c>
      <c r="K690" s="1">
        <v>0.58333333333333337</v>
      </c>
      <c r="L690">
        <v>60</v>
      </c>
      <c r="M690">
        <v>60</v>
      </c>
      <c r="N690" t="str">
        <f>"0000000111111100011111000000000000000000000000000000"</f>
        <v>0000000111111100011111000000000000000000000000000000</v>
      </c>
      <c r="O690" t="str">
        <f>"0000000111110100011111000000000000000000000000000000"</f>
        <v>0000000111110100011111000000000000000000000000000000</v>
      </c>
    </row>
    <row r="691" spans="1:15" x14ac:dyDescent="0.25">
      <c r="A691" s="3">
        <v>2</v>
      </c>
      <c r="B691" t="s">
        <v>9414</v>
      </c>
      <c r="C691" t="s">
        <v>20</v>
      </c>
      <c r="D691" t="s">
        <v>13655</v>
      </c>
      <c r="E691" t="s">
        <v>39</v>
      </c>
      <c r="F691" t="s">
        <v>14485</v>
      </c>
      <c r="G691" t="s">
        <v>14507</v>
      </c>
      <c r="H691" t="s">
        <v>42</v>
      </c>
      <c r="I691" t="s">
        <v>42</v>
      </c>
      <c r="J691" s="1">
        <v>0.58333333333333337</v>
      </c>
      <c r="K691" s="1">
        <v>0.58333333333333337</v>
      </c>
      <c r="L691">
        <v>60</v>
      </c>
      <c r="M691">
        <v>60</v>
      </c>
      <c r="N691" t="str">
        <f>"0000000111111100011111000000000000000000000000000000"</f>
        <v>0000000111111100011111000000000000000000000000000000</v>
      </c>
      <c r="O691" t="str">
        <f>"0000000000001000000000000000000000000000000000000000"</f>
        <v>0000000000001000000000000000000000000000000000000000</v>
      </c>
    </row>
    <row r="692" spans="1:15" x14ac:dyDescent="0.25">
      <c r="A692" s="3">
        <v>2</v>
      </c>
      <c r="B692" t="s">
        <v>11953</v>
      </c>
      <c r="C692" t="s">
        <v>20</v>
      </c>
      <c r="D692" t="s">
        <v>11959</v>
      </c>
      <c r="E692" t="s">
        <v>20</v>
      </c>
      <c r="F692" t="s">
        <v>14488</v>
      </c>
      <c r="G692" t="s">
        <v>14493</v>
      </c>
      <c r="H692" t="s">
        <v>37</v>
      </c>
      <c r="I692" t="s">
        <v>37</v>
      </c>
      <c r="J692" s="1">
        <v>0.5</v>
      </c>
      <c r="K692" s="1">
        <v>0.5</v>
      </c>
      <c r="L692">
        <v>120</v>
      </c>
      <c r="M692">
        <v>120</v>
      </c>
      <c r="N692" t="str">
        <f>"0000000111101100011111000000000000000000000000000000"</f>
        <v>0000000111101100011111000000000000000000000000000000</v>
      </c>
      <c r="O692" t="str">
        <f>"0000000000001000000000000000000000000000000000000000"</f>
        <v>0000000000001000000000000000000000000000000000000000</v>
      </c>
    </row>
    <row r="693" spans="1:15" x14ac:dyDescent="0.25">
      <c r="A693" s="3">
        <v>2</v>
      </c>
      <c r="B693" t="s">
        <v>9414</v>
      </c>
      <c r="C693" t="s">
        <v>20</v>
      </c>
      <c r="D693" t="s">
        <v>9442</v>
      </c>
      <c r="E693" t="s">
        <v>45</v>
      </c>
      <c r="F693" t="s">
        <v>14488</v>
      </c>
      <c r="G693" t="s">
        <v>14580</v>
      </c>
      <c r="H693" t="s">
        <v>29</v>
      </c>
      <c r="I693" t="s">
        <v>29</v>
      </c>
      <c r="J693" s="1">
        <v>0.54166666666666663</v>
      </c>
      <c r="K693" s="1">
        <v>0.54166666666666663</v>
      </c>
      <c r="L693">
        <v>60</v>
      </c>
      <c r="M693">
        <v>60</v>
      </c>
      <c r="N693" t="str">
        <f>"0000000111110100011111000000000000000000000000000000"</f>
        <v>0000000111110100011111000000000000000000000000000000</v>
      </c>
      <c r="O693" t="str">
        <f>"0000000111110100011111000001111110011111100000000000"</f>
        <v>0000000111110100011111000001111110011111100000000000</v>
      </c>
    </row>
    <row r="694" spans="1:15" x14ac:dyDescent="0.25">
      <c r="A694" s="3">
        <v>2</v>
      </c>
      <c r="B694" t="s">
        <v>9244</v>
      </c>
      <c r="C694" t="s">
        <v>20</v>
      </c>
      <c r="D694" t="s">
        <v>10525</v>
      </c>
      <c r="E694" t="s">
        <v>20</v>
      </c>
      <c r="F694" t="s">
        <v>14488</v>
      </c>
      <c r="G694" t="s">
        <v>14493</v>
      </c>
      <c r="H694" t="s">
        <v>37</v>
      </c>
      <c r="I694" t="s">
        <v>37</v>
      </c>
      <c r="J694" s="1">
        <v>0.375</v>
      </c>
      <c r="K694" s="1">
        <v>0.375</v>
      </c>
      <c r="L694">
        <v>120</v>
      </c>
      <c r="M694">
        <v>60</v>
      </c>
      <c r="N694" t="str">
        <f>"0000000000000000000000000001111110011111100000000000"</f>
        <v>0000000000000000000000000001111110011111100000000000</v>
      </c>
      <c r="O694" t="str">
        <f>"0000000000000000000000000001111110011111100000000000"</f>
        <v>0000000000000000000000000001111110011111100000000000</v>
      </c>
    </row>
    <row r="695" spans="1:15" x14ac:dyDescent="0.25">
      <c r="A695" s="3">
        <v>2</v>
      </c>
      <c r="B695" t="s">
        <v>10033</v>
      </c>
      <c r="C695" t="s">
        <v>9353</v>
      </c>
      <c r="D695" t="s">
        <v>10054</v>
      </c>
      <c r="E695" t="s">
        <v>20</v>
      </c>
      <c r="F695" t="s">
        <v>14540</v>
      </c>
      <c r="G695" t="s">
        <v>14485</v>
      </c>
      <c r="H695" t="s">
        <v>29</v>
      </c>
      <c r="I695" t="s">
        <v>29</v>
      </c>
      <c r="J695" s="1">
        <v>0.58333333333333337</v>
      </c>
      <c r="K695" s="1">
        <v>0.58333333333333337</v>
      </c>
      <c r="L695">
        <v>180</v>
      </c>
      <c r="M695">
        <v>60</v>
      </c>
      <c r="N695" t="str">
        <f>"0000000000000000000000000001111110011111100000000000"</f>
        <v>0000000000000000000000000001111110011111100000000000</v>
      </c>
      <c r="O695" t="str">
        <f>"0000000000000000000000000001111110011111100000000000"</f>
        <v>0000000000000000000000000001111110011111100000000000</v>
      </c>
    </row>
    <row r="696" spans="1:15" x14ac:dyDescent="0.25">
      <c r="A696" s="3">
        <v>2</v>
      </c>
      <c r="B696" t="s">
        <v>11892</v>
      </c>
      <c r="C696" t="s">
        <v>395</v>
      </c>
      <c r="D696" t="s">
        <v>11916</v>
      </c>
      <c r="E696" t="s">
        <v>20</v>
      </c>
      <c r="F696" t="s">
        <v>14497</v>
      </c>
      <c r="G696" t="s">
        <v>14488</v>
      </c>
      <c r="H696" t="s">
        <v>33</v>
      </c>
      <c r="I696" t="s">
        <v>33</v>
      </c>
      <c r="J696" s="1">
        <v>0.54166666666666663</v>
      </c>
      <c r="K696" s="1">
        <v>0.5</v>
      </c>
      <c r="L696">
        <v>300</v>
      </c>
      <c r="M696">
        <v>120</v>
      </c>
      <c r="N696" t="str">
        <f>"0000000111111100011111000000000000000000000000000000"</f>
        <v>0000000111111100011111000000000000000000000000000000</v>
      </c>
      <c r="O696" t="str">
        <f>"0000000111111100011111000000000000000000000000000000"</f>
        <v>0000000111111100011111000000000000000000000000000000</v>
      </c>
    </row>
    <row r="697" spans="1:15" x14ac:dyDescent="0.25">
      <c r="A697" s="3">
        <v>2</v>
      </c>
      <c r="B697" t="s">
        <v>11892</v>
      </c>
      <c r="C697" t="s">
        <v>20</v>
      </c>
      <c r="D697" t="s">
        <v>11916</v>
      </c>
      <c r="E697" t="s">
        <v>20</v>
      </c>
      <c r="F697" t="s">
        <v>14485</v>
      </c>
      <c r="G697" t="s">
        <v>14493</v>
      </c>
      <c r="H697" t="s">
        <v>29</v>
      </c>
      <c r="I697" t="s">
        <v>29</v>
      </c>
      <c r="J697" s="1">
        <v>0.58333333333333337</v>
      </c>
      <c r="K697" s="1">
        <v>0.58333333333333337</v>
      </c>
      <c r="L697">
        <v>60</v>
      </c>
      <c r="M697">
        <v>60</v>
      </c>
      <c r="N697" t="str">
        <f>"0000000111110100011111000000000000000000000000000000"</f>
        <v>0000000111110100011111000000000000000000000000000000</v>
      </c>
      <c r="O697" t="str">
        <f>"0000000111110100011111000000000000000000000000000000"</f>
        <v>0000000111110100011111000000000000000000000000000000</v>
      </c>
    </row>
    <row r="698" spans="1:15" x14ac:dyDescent="0.25">
      <c r="A698" s="3">
        <v>2</v>
      </c>
      <c r="B698" t="s">
        <v>11892</v>
      </c>
      <c r="C698" t="s">
        <v>20</v>
      </c>
      <c r="D698" t="s">
        <v>11916</v>
      </c>
      <c r="E698" t="s">
        <v>395</v>
      </c>
      <c r="F698" t="s">
        <v>14493</v>
      </c>
      <c r="G698" t="s">
        <v>14497</v>
      </c>
      <c r="H698" t="s">
        <v>42</v>
      </c>
      <c r="I698" t="s">
        <v>42</v>
      </c>
      <c r="J698" s="1">
        <v>0.66666666666666663</v>
      </c>
      <c r="K698" s="1">
        <v>0.5</v>
      </c>
      <c r="L698">
        <v>60</v>
      </c>
      <c r="M698">
        <v>300</v>
      </c>
      <c r="N698" t="str">
        <f>"0000000111111100011111000000000000000000000000000000"</f>
        <v>0000000111111100011111000000000000000000000000000000</v>
      </c>
      <c r="O698" t="str">
        <f>"0000000011111100011111000000000000000000000000000000"</f>
        <v>0000000011111100011111000000000000000000000000000000</v>
      </c>
    </row>
    <row r="699" spans="1:15" x14ac:dyDescent="0.25">
      <c r="A699" s="3">
        <v>2</v>
      </c>
      <c r="B699" t="s">
        <v>9419</v>
      </c>
      <c r="C699" t="s">
        <v>45</v>
      </c>
      <c r="D699" t="s">
        <v>9643</v>
      </c>
      <c r="E699" t="s">
        <v>20</v>
      </c>
      <c r="F699" t="s">
        <v>14580</v>
      </c>
      <c r="G699" t="s">
        <v>14485</v>
      </c>
      <c r="H699" t="s">
        <v>33</v>
      </c>
      <c r="I699" t="s">
        <v>33</v>
      </c>
      <c r="J699" s="1">
        <v>0.41666666666666669</v>
      </c>
      <c r="K699" s="1">
        <v>0.41666666666666669</v>
      </c>
      <c r="L699">
        <v>60</v>
      </c>
      <c r="M699">
        <v>60</v>
      </c>
      <c r="N699" t="str">
        <f>"0000000111111100011111000000000000000000000000000000"</f>
        <v>0000000111111100011111000000000000000000000000000000</v>
      </c>
      <c r="O699" t="str">
        <f>"0000000111111100011111000000000000000000000000000000"</f>
        <v>0000000111111100011111000000000000000000000000000000</v>
      </c>
    </row>
    <row r="700" spans="1:15" x14ac:dyDescent="0.25">
      <c r="A700" s="3">
        <v>2</v>
      </c>
      <c r="B700" t="s">
        <v>12142</v>
      </c>
      <c r="C700" t="s">
        <v>20</v>
      </c>
      <c r="D700" t="s">
        <v>12197</v>
      </c>
      <c r="E700" t="s">
        <v>395</v>
      </c>
      <c r="F700" t="s">
        <v>14488</v>
      </c>
      <c r="G700" t="s">
        <v>14497</v>
      </c>
      <c r="H700" t="s">
        <v>29</v>
      </c>
      <c r="I700" t="s">
        <v>29</v>
      </c>
      <c r="J700" s="1">
        <v>0.45833333333333331</v>
      </c>
      <c r="K700" s="1">
        <v>0.375</v>
      </c>
      <c r="L700">
        <v>60</v>
      </c>
      <c r="M700">
        <v>150</v>
      </c>
      <c r="N700" t="str">
        <f>"0000000000000000000000000001111110011111100000000000"</f>
        <v>0000000000000000000000000001111110011111100000000000</v>
      </c>
      <c r="O700" t="str">
        <f>"0000000000000000000000000001111110011111100000000000"</f>
        <v>0000000000000000000000000001111110011111100000000000</v>
      </c>
    </row>
    <row r="701" spans="1:15" x14ac:dyDescent="0.25">
      <c r="A701" s="3">
        <v>2</v>
      </c>
      <c r="B701" t="s">
        <v>12142</v>
      </c>
      <c r="C701" t="s">
        <v>20</v>
      </c>
      <c r="D701" t="s">
        <v>12197</v>
      </c>
      <c r="E701" t="s">
        <v>20</v>
      </c>
      <c r="F701" t="s">
        <v>14485</v>
      </c>
      <c r="G701" t="s">
        <v>14485</v>
      </c>
      <c r="H701" t="s">
        <v>33</v>
      </c>
      <c r="I701" t="s">
        <v>33</v>
      </c>
      <c r="J701" s="1">
        <v>0.54166666666666663</v>
      </c>
      <c r="K701" s="1">
        <v>0.54166666666666663</v>
      </c>
      <c r="L701">
        <v>60</v>
      </c>
      <c r="M701">
        <v>60</v>
      </c>
      <c r="N701" t="str">
        <f>"0000000000000000000000000001111110011111100000000000"</f>
        <v>0000000000000000000000000001111110011111100000000000</v>
      </c>
      <c r="O701" t="str">
        <f>"0000000000000000000000000001111110011111100000000000"</f>
        <v>0000000000000000000000000001111110011111100000000000</v>
      </c>
    </row>
    <row r="702" spans="1:15" x14ac:dyDescent="0.25">
      <c r="A702" s="3">
        <v>2</v>
      </c>
      <c r="B702" t="s">
        <v>10117</v>
      </c>
      <c r="C702" t="s">
        <v>20</v>
      </c>
      <c r="D702" t="s">
        <v>10176</v>
      </c>
      <c r="E702" t="s">
        <v>20</v>
      </c>
      <c r="F702" t="s">
        <v>14488</v>
      </c>
      <c r="G702" t="s">
        <v>14493</v>
      </c>
      <c r="H702" t="s">
        <v>33</v>
      </c>
      <c r="I702" t="s">
        <v>33</v>
      </c>
      <c r="J702" s="1">
        <v>0.375</v>
      </c>
      <c r="K702" s="1">
        <v>0.375</v>
      </c>
      <c r="L702">
        <v>120</v>
      </c>
      <c r="M702">
        <v>120</v>
      </c>
      <c r="N702" t="str">
        <f>"0000000111111100011111000000000000000000000000000000"</f>
        <v>0000000111111100011111000000000000000000000000000000</v>
      </c>
      <c r="O702" t="str">
        <f>"0000000111111100011111000000000000000000000000000000"</f>
        <v>0000000111111100011111000000000000000000000000000000</v>
      </c>
    </row>
    <row r="703" spans="1:15" x14ac:dyDescent="0.25">
      <c r="A703" s="3">
        <v>2</v>
      </c>
      <c r="B703" t="s">
        <v>13448</v>
      </c>
      <c r="C703" t="s">
        <v>20</v>
      </c>
      <c r="D703" t="s">
        <v>13590</v>
      </c>
      <c r="E703" t="s">
        <v>20</v>
      </c>
      <c r="F703" t="s">
        <v>14493</v>
      </c>
      <c r="G703" t="s">
        <v>14488</v>
      </c>
      <c r="H703" t="s">
        <v>19</v>
      </c>
      <c r="I703" t="s">
        <v>19</v>
      </c>
      <c r="J703" s="1">
        <v>0.5</v>
      </c>
      <c r="K703" s="1">
        <v>0.45833333333333331</v>
      </c>
      <c r="L703">
        <v>120</v>
      </c>
      <c r="M703">
        <v>120</v>
      </c>
      <c r="N703" t="str">
        <f>"0000000101010100001010000000000000000000000000000000"</f>
        <v>0000000101010100001010000000000000000000000000000000</v>
      </c>
      <c r="O703" t="str">
        <f>"0000000111110100011111000000000000000000000000000000"</f>
        <v>0000000111110100011111000000000000000000000000000000</v>
      </c>
    </row>
    <row r="704" spans="1:15" x14ac:dyDescent="0.25">
      <c r="A704" s="3">
        <v>2</v>
      </c>
      <c r="B704" t="s">
        <v>9591</v>
      </c>
      <c r="C704" t="s">
        <v>20</v>
      </c>
      <c r="D704" t="s">
        <v>9691</v>
      </c>
      <c r="E704" t="s">
        <v>395</v>
      </c>
      <c r="F704" t="s">
        <v>14493</v>
      </c>
      <c r="G704" t="s">
        <v>14497</v>
      </c>
      <c r="H704" t="s">
        <v>42</v>
      </c>
      <c r="I704" t="s">
        <v>42</v>
      </c>
      <c r="J704" s="1">
        <v>0.41666666666666669</v>
      </c>
      <c r="K704" s="1">
        <v>0.41666666666666669</v>
      </c>
      <c r="L704">
        <v>60</v>
      </c>
      <c r="M704">
        <v>120</v>
      </c>
      <c r="N704" t="str">
        <f>"0000000000000000000000000001111110011111100000000000"</f>
        <v>0000000000000000000000000001111110011111100000000000</v>
      </c>
      <c r="O704" t="str">
        <f>"0000000000000000000000000000001100011000000000000000"</f>
        <v>0000000000000000000000000000001100011000000000000000</v>
      </c>
    </row>
    <row r="705" spans="1:15" x14ac:dyDescent="0.25">
      <c r="A705" s="3">
        <v>2</v>
      </c>
      <c r="B705" t="s">
        <v>11972</v>
      </c>
      <c r="C705" t="s">
        <v>20</v>
      </c>
      <c r="D705" t="s">
        <v>12832</v>
      </c>
      <c r="E705" t="s">
        <v>20</v>
      </c>
      <c r="F705" t="s">
        <v>14488</v>
      </c>
      <c r="G705" t="s">
        <v>14488</v>
      </c>
      <c r="H705" t="s">
        <v>19</v>
      </c>
      <c r="I705" t="s">
        <v>19</v>
      </c>
      <c r="J705" s="1">
        <v>0.54166666666666663</v>
      </c>
      <c r="K705" s="1">
        <v>0.54166666666666663</v>
      </c>
      <c r="L705">
        <v>60</v>
      </c>
      <c r="M705">
        <v>120</v>
      </c>
      <c r="N705" t="str">
        <f>"0000000111110100011111000000000000000000000000000000"</f>
        <v>0000000111110100011111000000000000000000000000000000</v>
      </c>
      <c r="O705" t="str">
        <f>"0000000111110100011111000000000000000000000000000000"</f>
        <v>0000000111110100011111000000000000000000000000000000</v>
      </c>
    </row>
    <row r="706" spans="1:15" x14ac:dyDescent="0.25">
      <c r="A706" s="3">
        <v>2</v>
      </c>
      <c r="B706" t="s">
        <v>11974</v>
      </c>
      <c r="C706" t="s">
        <v>20</v>
      </c>
      <c r="D706" t="s">
        <v>12827</v>
      </c>
      <c r="E706" t="s">
        <v>395</v>
      </c>
      <c r="F706" t="s">
        <v>14493</v>
      </c>
      <c r="G706" t="s">
        <v>14497</v>
      </c>
      <c r="H706" t="s">
        <v>42</v>
      </c>
      <c r="I706" t="s">
        <v>42</v>
      </c>
      <c r="J706" s="1">
        <v>0.54166666666666663</v>
      </c>
      <c r="K706" s="1">
        <v>0.5</v>
      </c>
      <c r="L706">
        <v>60</v>
      </c>
      <c r="M706">
        <v>120</v>
      </c>
      <c r="N706" t="str">
        <f>"0000000000000000000000000001111110011111100000000000"</f>
        <v>0000000000000000000000000001111110011111100000000000</v>
      </c>
      <c r="O706" t="str">
        <f>"0000000000000000000000000001111110011111100000000000"</f>
        <v>0000000000000000000000000001111110011111100000000000</v>
      </c>
    </row>
    <row r="707" spans="1:15" x14ac:dyDescent="0.25">
      <c r="A707" s="3">
        <v>2</v>
      </c>
      <c r="B707" t="s">
        <v>11197</v>
      </c>
      <c r="C707" t="s">
        <v>20</v>
      </c>
      <c r="D707" t="s">
        <v>11208</v>
      </c>
      <c r="E707" t="s">
        <v>20</v>
      </c>
      <c r="F707" t="s">
        <v>14485</v>
      </c>
      <c r="G707" t="s">
        <v>14506</v>
      </c>
      <c r="H707" t="s">
        <v>42</v>
      </c>
      <c r="I707" t="s">
        <v>42</v>
      </c>
      <c r="J707" s="1">
        <v>0.33333333333333331</v>
      </c>
      <c r="K707" s="1">
        <v>0.33333333333333331</v>
      </c>
      <c r="L707">
        <v>60</v>
      </c>
      <c r="M707">
        <v>60</v>
      </c>
      <c r="N707" t="str">
        <f>"0000000111111100011111000000000000000000000000000000"</f>
        <v>0000000111111100011111000000000000000000000000000000</v>
      </c>
      <c r="O707" t="str">
        <f>"0000000100000000000000000000000000000000000000000000"</f>
        <v>0000000100000000000000000000000000000000000000000000</v>
      </c>
    </row>
    <row r="708" spans="1:15" x14ac:dyDescent="0.25">
      <c r="A708" s="3">
        <v>2</v>
      </c>
      <c r="B708" t="s">
        <v>11197</v>
      </c>
      <c r="C708" t="s">
        <v>45</v>
      </c>
      <c r="D708" t="s">
        <v>11208</v>
      </c>
      <c r="E708" t="s">
        <v>9544</v>
      </c>
      <c r="F708" t="s">
        <v>14489</v>
      </c>
      <c r="G708" t="s">
        <v>14491</v>
      </c>
      <c r="H708" t="s">
        <v>29</v>
      </c>
      <c r="I708" t="s">
        <v>29</v>
      </c>
      <c r="J708" s="1">
        <v>0.66666666666666663</v>
      </c>
      <c r="K708" s="1">
        <v>0.58333333333333337</v>
      </c>
      <c r="L708">
        <v>60</v>
      </c>
      <c r="M708">
        <v>240</v>
      </c>
      <c r="N708" t="str">
        <f>"0000000111110100011111000000000000000000000000000000"</f>
        <v>0000000111110100011111000000000000000000000000000000</v>
      </c>
      <c r="O708" t="str">
        <f>"0000000000000000000100000000000000000000000000000000"</f>
        <v>0000000000000000000100000000000000000000000000000000</v>
      </c>
    </row>
    <row r="709" spans="1:15" x14ac:dyDescent="0.25">
      <c r="A709" s="3">
        <v>2</v>
      </c>
      <c r="B709" t="s">
        <v>9351</v>
      </c>
      <c r="C709" t="s">
        <v>20</v>
      </c>
      <c r="D709" t="s">
        <v>13488</v>
      </c>
      <c r="E709" t="s">
        <v>20</v>
      </c>
      <c r="F709" t="s">
        <v>14488</v>
      </c>
      <c r="G709" t="s">
        <v>14488</v>
      </c>
      <c r="H709" t="s">
        <v>19</v>
      </c>
      <c r="I709" t="s">
        <v>19</v>
      </c>
      <c r="J709" s="1">
        <v>0.5</v>
      </c>
      <c r="K709" s="1">
        <v>0.5</v>
      </c>
      <c r="L709">
        <v>60</v>
      </c>
      <c r="M709">
        <v>180</v>
      </c>
      <c r="N709" t="str">
        <f>"0000000111110100011111000000000000000000000000000000"</f>
        <v>0000000111110100011111000000000000000000000000000000</v>
      </c>
      <c r="O709" t="str">
        <f>"0000000111110100011111000001111110011111100000000000"</f>
        <v>0000000111110100011111000001111110011111100000000000</v>
      </c>
    </row>
    <row r="710" spans="1:15" x14ac:dyDescent="0.25">
      <c r="A710" s="3">
        <v>2</v>
      </c>
      <c r="B710" t="s">
        <v>9351</v>
      </c>
      <c r="C710" t="s">
        <v>20</v>
      </c>
      <c r="D710" t="s">
        <v>13488</v>
      </c>
      <c r="E710" t="s">
        <v>20</v>
      </c>
      <c r="F710" t="s">
        <v>14485</v>
      </c>
      <c r="G710" t="s">
        <v>14485</v>
      </c>
      <c r="H710" t="s">
        <v>33</v>
      </c>
      <c r="I710" t="s">
        <v>33</v>
      </c>
      <c r="J710" s="1">
        <v>0.41666666666666669</v>
      </c>
      <c r="K710" s="1">
        <v>0.375</v>
      </c>
      <c r="L710">
        <v>60</v>
      </c>
      <c r="M710">
        <v>240</v>
      </c>
      <c r="N710" t="str">
        <f>"0000000111111000011111000000000000000000000000000000"</f>
        <v>0000000111111000011111000000000000000000000000000000</v>
      </c>
      <c r="O710" t="str">
        <f>"0000000111111100011111000001111110011111100000000000"</f>
        <v>0000000111111100011111000001111110011111100000000000</v>
      </c>
    </row>
    <row r="711" spans="1:15" x14ac:dyDescent="0.25">
      <c r="A711" s="3">
        <v>2</v>
      </c>
      <c r="B711" t="s">
        <v>9351</v>
      </c>
      <c r="C711" t="s">
        <v>39</v>
      </c>
      <c r="D711" t="s">
        <v>13488</v>
      </c>
      <c r="E711" t="s">
        <v>20</v>
      </c>
      <c r="F711" t="s">
        <v>14507</v>
      </c>
      <c r="G711" t="s">
        <v>14485</v>
      </c>
      <c r="H711" t="s">
        <v>33</v>
      </c>
      <c r="I711" t="s">
        <v>33</v>
      </c>
      <c r="J711" s="1">
        <v>0.41666666666666669</v>
      </c>
      <c r="K711" s="1">
        <v>0.375</v>
      </c>
      <c r="L711">
        <v>60</v>
      </c>
      <c r="M711">
        <v>240</v>
      </c>
      <c r="N711" t="str">
        <f>"0000000000000100000000000000000000000000000000000000"</f>
        <v>0000000000000100000000000000000000000000000000000000</v>
      </c>
      <c r="O711" t="str">
        <f>"0000000111111100011111000001111110011111100000000000"</f>
        <v>0000000111111100011111000001111110011111100000000000</v>
      </c>
    </row>
    <row r="712" spans="1:15" x14ac:dyDescent="0.25">
      <c r="A712" s="3">
        <v>2</v>
      </c>
      <c r="B712" t="s">
        <v>13264</v>
      </c>
      <c r="C712" t="s">
        <v>20</v>
      </c>
      <c r="D712" t="s">
        <v>13594</v>
      </c>
      <c r="E712" t="s">
        <v>20</v>
      </c>
      <c r="F712" t="s">
        <v>14508</v>
      </c>
      <c r="G712" t="s">
        <v>14485</v>
      </c>
      <c r="H712" t="s">
        <v>37</v>
      </c>
      <c r="I712" t="s">
        <v>37</v>
      </c>
      <c r="J712" s="1">
        <v>0.375</v>
      </c>
      <c r="K712" s="1">
        <v>0.41666666666666669</v>
      </c>
      <c r="L712">
        <v>120</v>
      </c>
      <c r="M712">
        <v>60</v>
      </c>
      <c r="N712" t="str">
        <f>"0000000000000000000000000000001000000000000000000000"</f>
        <v>0000000000000000000000000000001000000000000000000000</v>
      </c>
      <c r="O712" t="str">
        <f>"0000000000000000000000000001111110011111100000000000"</f>
        <v>0000000000000000000000000001111110011111100000000000</v>
      </c>
    </row>
    <row r="713" spans="1:15" x14ac:dyDescent="0.25">
      <c r="A713" s="3">
        <v>2</v>
      </c>
      <c r="B713" t="s">
        <v>12027</v>
      </c>
      <c r="C713" t="s">
        <v>20</v>
      </c>
      <c r="D713" t="s">
        <v>14445</v>
      </c>
      <c r="E713" t="s">
        <v>395</v>
      </c>
      <c r="F713" t="s">
        <v>14488</v>
      </c>
      <c r="G713" t="s">
        <v>14497</v>
      </c>
      <c r="H713" t="s">
        <v>19</v>
      </c>
      <c r="I713" t="s">
        <v>19</v>
      </c>
      <c r="J713" s="1">
        <v>0.375</v>
      </c>
      <c r="K713" s="1">
        <v>0.375</v>
      </c>
      <c r="L713">
        <v>180</v>
      </c>
      <c r="M713">
        <v>480</v>
      </c>
      <c r="N713" t="str">
        <f>"1111110000000000000000000000000000000000000000000000"</f>
        <v>1111110000000000000000000000000000000000000000000000</v>
      </c>
      <c r="O713" t="str">
        <f>"0000100000000000000000000000000000000000000000000000"</f>
        <v>0000100000000000000000000000000000000000000000000000</v>
      </c>
    </row>
    <row r="714" spans="1:15" x14ac:dyDescent="0.25">
      <c r="A714" s="3">
        <v>2</v>
      </c>
      <c r="B714" t="s">
        <v>12027</v>
      </c>
      <c r="C714" t="s">
        <v>20</v>
      </c>
      <c r="D714" t="s">
        <v>14445</v>
      </c>
      <c r="E714" t="s">
        <v>395</v>
      </c>
      <c r="F714" t="s">
        <v>14485</v>
      </c>
      <c r="G714" t="s">
        <v>14499</v>
      </c>
      <c r="H714" t="s">
        <v>29</v>
      </c>
      <c r="I714" t="s">
        <v>29</v>
      </c>
      <c r="J714" s="1">
        <v>0.375</v>
      </c>
      <c r="K714" s="1">
        <v>0.375</v>
      </c>
      <c r="L714">
        <v>180</v>
      </c>
      <c r="M714">
        <v>480</v>
      </c>
      <c r="N714" t="str">
        <f>"1111110000000000000000000000000000000000000000000000"</f>
        <v>1111110000000000000000000000000000000000000000000000</v>
      </c>
      <c r="O714" t="str">
        <f>"0000100000000000000000000000000000000000000000000000"</f>
        <v>0000100000000000000000000000000000000000000000000000</v>
      </c>
    </row>
    <row r="715" spans="1:15" x14ac:dyDescent="0.25">
      <c r="A715" s="3">
        <v>2</v>
      </c>
      <c r="B715" t="s">
        <v>12027</v>
      </c>
      <c r="C715" t="s">
        <v>20</v>
      </c>
      <c r="D715" t="s">
        <v>14445</v>
      </c>
      <c r="E715" t="s">
        <v>395</v>
      </c>
      <c r="F715" t="s">
        <v>14493</v>
      </c>
      <c r="G715" t="s">
        <v>14581</v>
      </c>
      <c r="H715" t="s">
        <v>33</v>
      </c>
      <c r="I715" t="s">
        <v>33</v>
      </c>
      <c r="J715" s="1">
        <v>0.375</v>
      </c>
      <c r="K715" s="1">
        <v>0.375</v>
      </c>
      <c r="L715">
        <v>180</v>
      </c>
      <c r="M715">
        <v>480</v>
      </c>
      <c r="N715" t="str">
        <f>"1111110000000000000000000000000000000000000000000000"</f>
        <v>1111110000000000000000000000000000000000000000000000</v>
      </c>
      <c r="O715" t="str">
        <f>"0000100000000000000000000000000000000000000000000000"</f>
        <v>0000100000000000000000000000000000000000000000000000</v>
      </c>
    </row>
    <row r="716" spans="1:15" x14ac:dyDescent="0.25">
      <c r="A716" s="3">
        <v>2</v>
      </c>
      <c r="B716" t="s">
        <v>10514</v>
      </c>
      <c r="C716" t="s">
        <v>20</v>
      </c>
      <c r="D716" t="s">
        <v>10558</v>
      </c>
      <c r="E716" t="s">
        <v>20</v>
      </c>
      <c r="F716" t="s">
        <v>14493</v>
      </c>
      <c r="G716" t="s">
        <v>14508</v>
      </c>
      <c r="H716" t="s">
        <v>33</v>
      </c>
      <c r="I716" t="s">
        <v>33</v>
      </c>
      <c r="J716" s="1">
        <v>0.54166666666666663</v>
      </c>
      <c r="K716" s="1">
        <v>0.5</v>
      </c>
      <c r="L716">
        <v>60</v>
      </c>
      <c r="M716">
        <v>120</v>
      </c>
      <c r="N716" t="str">
        <f>"0000000111111100011111000000000000000000000000000000"</f>
        <v>0000000111111100011111000000000000000000000000000000</v>
      </c>
      <c r="O716" t="str">
        <f>"0000000111111100011011000000000000000000000000000000"</f>
        <v>0000000111111100011011000000000000000000000000000000</v>
      </c>
    </row>
    <row r="717" spans="1:15" x14ac:dyDescent="0.25">
      <c r="A717" s="3">
        <v>2</v>
      </c>
      <c r="B717" t="s">
        <v>12050</v>
      </c>
      <c r="C717" t="s">
        <v>9372</v>
      </c>
      <c r="D717" t="s">
        <v>12197</v>
      </c>
      <c r="E717" t="s">
        <v>395</v>
      </c>
      <c r="F717" t="s">
        <v>14494</v>
      </c>
      <c r="G717" t="s">
        <v>14497</v>
      </c>
      <c r="H717" t="s">
        <v>29</v>
      </c>
      <c r="I717" t="s">
        <v>29</v>
      </c>
      <c r="J717" s="1">
        <v>0.41666666666666669</v>
      </c>
      <c r="K717" s="1">
        <v>0.375</v>
      </c>
      <c r="L717">
        <v>180</v>
      </c>
      <c r="M717">
        <v>150</v>
      </c>
      <c r="N717" t="str">
        <f>"0000000000000000000000000001111110011111100000000000"</f>
        <v>0000000000000000000000000001111110011111100000000000</v>
      </c>
      <c r="O717" t="str">
        <f>"0000000000000000000000000001111110011111100000000000"</f>
        <v>0000000000000000000000000001111110011111100000000000</v>
      </c>
    </row>
    <row r="718" spans="1:15" x14ac:dyDescent="0.25">
      <c r="A718" s="3">
        <v>2</v>
      </c>
      <c r="B718" t="s">
        <v>12060</v>
      </c>
      <c r="C718" t="s">
        <v>9372</v>
      </c>
      <c r="D718" t="s">
        <v>12151</v>
      </c>
      <c r="E718" t="s">
        <v>20</v>
      </c>
      <c r="F718" t="s">
        <v>14494</v>
      </c>
      <c r="G718" t="s">
        <v>14488</v>
      </c>
      <c r="H718" t="s">
        <v>33</v>
      </c>
      <c r="I718" t="s">
        <v>33</v>
      </c>
      <c r="J718" s="1">
        <v>0.41666666666666669</v>
      </c>
      <c r="K718" s="1">
        <v>0.5</v>
      </c>
      <c r="L718">
        <v>180</v>
      </c>
      <c r="M718">
        <v>60</v>
      </c>
      <c r="N718" t="str">
        <f>"0000000111111100011111000000000000000000000000000000"</f>
        <v>0000000111111100011111000000000000000000000000000000</v>
      </c>
      <c r="O718" t="str">
        <f>"0000000111111100011111000000000000000000000000000000"</f>
        <v>0000000111111100011111000000000000000000000000000000</v>
      </c>
    </row>
    <row r="719" spans="1:15" x14ac:dyDescent="0.25">
      <c r="A719" s="3">
        <v>2</v>
      </c>
      <c r="B719" t="s">
        <v>11991</v>
      </c>
      <c r="C719" t="s">
        <v>20</v>
      </c>
      <c r="D719" t="s">
        <v>12010</v>
      </c>
      <c r="E719" t="s">
        <v>20</v>
      </c>
      <c r="F719" t="s">
        <v>14485</v>
      </c>
      <c r="G719" t="s">
        <v>14485</v>
      </c>
      <c r="H719" t="s">
        <v>33</v>
      </c>
      <c r="I719" t="s">
        <v>33</v>
      </c>
      <c r="J719" s="1">
        <v>0.54166666666666663</v>
      </c>
      <c r="K719" s="1">
        <v>0.54166666666666663</v>
      </c>
      <c r="L719">
        <v>60</v>
      </c>
      <c r="M719">
        <v>60</v>
      </c>
      <c r="N719" t="str">
        <f>"0000000111111100011111000000000000000000000000000000"</f>
        <v>0000000111111100011111000000000000000000000000000000</v>
      </c>
      <c r="O719" t="str">
        <f>"0000000111111100011111000000000000000000000000000000"</f>
        <v>0000000111111100011111000000000000000000000000000000</v>
      </c>
    </row>
    <row r="720" spans="1:15" x14ac:dyDescent="0.25">
      <c r="A720" s="3">
        <v>2</v>
      </c>
      <c r="B720" t="s">
        <v>9232</v>
      </c>
      <c r="C720" t="s">
        <v>20</v>
      </c>
      <c r="D720" t="s">
        <v>11853</v>
      </c>
      <c r="E720" t="s">
        <v>20</v>
      </c>
      <c r="F720" t="s">
        <v>14485</v>
      </c>
      <c r="G720" t="s">
        <v>14493</v>
      </c>
      <c r="H720" t="s">
        <v>42</v>
      </c>
      <c r="I720" t="s">
        <v>42</v>
      </c>
      <c r="J720" s="1">
        <v>0.5</v>
      </c>
      <c r="K720" s="1">
        <v>0.5</v>
      </c>
      <c r="L720">
        <v>120</v>
      </c>
      <c r="M720">
        <v>60</v>
      </c>
      <c r="N720" t="str">
        <f>"0000000000000000000000000001111110011111100000000000"</f>
        <v>0000000000000000000000000001111110011111100000000000</v>
      </c>
      <c r="O720" t="str">
        <f>"0000000000000000000000000001111110011111100000000000"</f>
        <v>0000000000000000000000000001111110011111100000000000</v>
      </c>
    </row>
    <row r="721" spans="1:15" x14ac:dyDescent="0.25">
      <c r="A721" s="3">
        <v>2</v>
      </c>
      <c r="B721" t="s">
        <v>11991</v>
      </c>
      <c r="C721" t="s">
        <v>20</v>
      </c>
      <c r="D721" t="s">
        <v>12957</v>
      </c>
      <c r="E721" t="s">
        <v>20</v>
      </c>
      <c r="F721" t="s">
        <v>14485</v>
      </c>
      <c r="G721" t="s">
        <v>14485</v>
      </c>
      <c r="H721" t="s">
        <v>33</v>
      </c>
      <c r="I721" t="s">
        <v>33</v>
      </c>
      <c r="J721" s="1">
        <v>0.54166666666666663</v>
      </c>
      <c r="K721" s="1">
        <v>0.54166666666666663</v>
      </c>
      <c r="L721">
        <v>60</v>
      </c>
      <c r="M721">
        <v>60</v>
      </c>
      <c r="N721" t="str">
        <f>"0000000111111100011111000000000000000000000000000000"</f>
        <v>0000000111111100011111000000000000000000000000000000</v>
      </c>
      <c r="O721" t="str">
        <f>"0000000111111100011111000000000000000000000000000000"</f>
        <v>0000000111111100011111000000000000000000000000000000</v>
      </c>
    </row>
    <row r="722" spans="1:15" x14ac:dyDescent="0.25">
      <c r="A722" s="3">
        <v>2</v>
      </c>
      <c r="B722" t="s">
        <v>10016</v>
      </c>
      <c r="C722" t="s">
        <v>20</v>
      </c>
      <c r="D722" t="s">
        <v>13590</v>
      </c>
      <c r="E722" t="s">
        <v>20</v>
      </c>
      <c r="F722" t="s">
        <v>14488</v>
      </c>
      <c r="G722" t="s">
        <v>14488</v>
      </c>
      <c r="H722" t="s">
        <v>19</v>
      </c>
      <c r="I722" t="s">
        <v>19</v>
      </c>
      <c r="J722" s="1">
        <v>0.5</v>
      </c>
      <c r="K722" s="1">
        <v>0.45833333333333331</v>
      </c>
      <c r="L722">
        <v>60</v>
      </c>
      <c r="M722">
        <v>120</v>
      </c>
      <c r="N722" t="str">
        <f>"0000000111110100011111000001111110011111100000000000"</f>
        <v>0000000111110100011111000001111110011111100000000000</v>
      </c>
      <c r="O722" t="str">
        <f>"0000000111110100011111000000000000000000000000000000"</f>
        <v>0000000111110100011111000000000000000000000000000000</v>
      </c>
    </row>
    <row r="723" spans="1:15" x14ac:dyDescent="0.25">
      <c r="A723" s="3">
        <v>2</v>
      </c>
      <c r="B723" t="s">
        <v>12743</v>
      </c>
      <c r="C723" t="s">
        <v>20</v>
      </c>
      <c r="D723" t="s">
        <v>12795</v>
      </c>
      <c r="E723" t="s">
        <v>45</v>
      </c>
      <c r="F723" t="s">
        <v>14488</v>
      </c>
      <c r="G723" t="s">
        <v>14564</v>
      </c>
      <c r="H723" t="s">
        <v>42</v>
      </c>
      <c r="I723" t="s">
        <v>42</v>
      </c>
      <c r="J723" s="1">
        <v>0.625</v>
      </c>
      <c r="K723" s="1">
        <v>0.66666666666666663</v>
      </c>
      <c r="L723">
        <v>120</v>
      </c>
      <c r="M723">
        <v>60</v>
      </c>
      <c r="N723" t="str">
        <f>"0000000111111100011111000000000000000000000000000000"</f>
        <v>0000000111111100011111000000000000000000000000000000</v>
      </c>
      <c r="O723" t="str">
        <f>"0000000000101000010101000000000000000000000000000000"</f>
        <v>0000000000101000010101000000000000000000000000000000</v>
      </c>
    </row>
    <row r="724" spans="1:15" x14ac:dyDescent="0.25">
      <c r="A724" s="3">
        <v>2</v>
      </c>
      <c r="B724" t="s">
        <v>9266</v>
      </c>
      <c r="C724" t="s">
        <v>20</v>
      </c>
      <c r="D724" t="s">
        <v>13180</v>
      </c>
      <c r="E724" t="s">
        <v>9205</v>
      </c>
      <c r="F724" t="s">
        <v>14493</v>
      </c>
      <c r="G724" t="s">
        <v>14500</v>
      </c>
      <c r="H724" t="s">
        <v>37</v>
      </c>
      <c r="I724" t="s">
        <v>37</v>
      </c>
      <c r="J724" s="1">
        <v>0.375</v>
      </c>
      <c r="K724" s="1">
        <v>0.375</v>
      </c>
      <c r="L724">
        <v>60</v>
      </c>
      <c r="M724">
        <v>120</v>
      </c>
      <c r="N724" t="str">
        <f>"0000000111101100011111000000000000000000000000000000"</f>
        <v>0000000111101100011111000000000000000000000000000000</v>
      </c>
      <c r="O724" t="str">
        <f>"0000000000001100000000000000000000000000000000000000"</f>
        <v>0000000000001100000000000000000000000000000000000000</v>
      </c>
    </row>
    <row r="725" spans="1:15" x14ac:dyDescent="0.25">
      <c r="A725" s="3">
        <v>2</v>
      </c>
      <c r="B725" t="s">
        <v>9203</v>
      </c>
      <c r="C725" t="s">
        <v>39</v>
      </c>
      <c r="D725" t="s">
        <v>13258</v>
      </c>
      <c r="E725" t="s">
        <v>39</v>
      </c>
      <c r="F725" t="s">
        <v>14507</v>
      </c>
      <c r="G725" t="s">
        <v>14507</v>
      </c>
      <c r="H725" t="s">
        <v>33</v>
      </c>
      <c r="I725" t="s">
        <v>33</v>
      </c>
      <c r="J725" s="1">
        <v>0.79166666666666663</v>
      </c>
      <c r="K725" s="1">
        <v>0.77083333333333337</v>
      </c>
      <c r="L725">
        <v>90</v>
      </c>
      <c r="M725">
        <v>120</v>
      </c>
      <c r="N725" t="str">
        <f>"0000000000010000000000000000000000000000000000000000"</f>
        <v>0000000000010000000000000000000000000000000000000000</v>
      </c>
      <c r="O725" t="str">
        <f>"0000000000010000000000000000000000000000000000000000"</f>
        <v>0000000000010000000000000000000000000000000000000000</v>
      </c>
    </row>
    <row r="726" spans="1:15" x14ac:dyDescent="0.25">
      <c r="A726" s="3">
        <v>2</v>
      </c>
      <c r="B726" t="s">
        <v>11850</v>
      </c>
      <c r="C726" t="s">
        <v>20</v>
      </c>
      <c r="D726" t="s">
        <v>12985</v>
      </c>
      <c r="E726" t="s">
        <v>20</v>
      </c>
      <c r="F726" t="s">
        <v>14488</v>
      </c>
      <c r="G726" t="s">
        <v>14493</v>
      </c>
      <c r="H726" t="s">
        <v>19</v>
      </c>
      <c r="I726" t="s">
        <v>19</v>
      </c>
      <c r="J726" s="1">
        <v>0.5</v>
      </c>
      <c r="K726" s="1">
        <v>0.5</v>
      </c>
      <c r="L726">
        <v>60</v>
      </c>
      <c r="M726">
        <v>60</v>
      </c>
      <c r="N726" t="str">
        <f>"0000000000000000000000000001111110011111100000000000"</f>
        <v>0000000000000000000000000001111110011111100000000000</v>
      </c>
      <c r="O726" t="str">
        <f>"0000000000000000000000000001111110011111100000000000"</f>
        <v>0000000000000000000000000001111110011111100000000000</v>
      </c>
    </row>
    <row r="727" spans="1:15" x14ac:dyDescent="0.25">
      <c r="A727" s="3">
        <v>2</v>
      </c>
      <c r="B727" t="s">
        <v>10037</v>
      </c>
      <c r="C727" t="s">
        <v>20</v>
      </c>
      <c r="D727" t="s">
        <v>12821</v>
      </c>
      <c r="E727" t="s">
        <v>20</v>
      </c>
      <c r="F727" t="s">
        <v>14488</v>
      </c>
      <c r="G727" t="s">
        <v>14485</v>
      </c>
      <c r="H727" t="s">
        <v>42</v>
      </c>
      <c r="I727" t="s">
        <v>42</v>
      </c>
      <c r="J727" s="1">
        <v>0.58333333333333337</v>
      </c>
      <c r="K727" s="1">
        <v>0.625</v>
      </c>
      <c r="L727">
        <v>120</v>
      </c>
      <c r="M727">
        <v>60</v>
      </c>
      <c r="N727" t="str">
        <f>"0000000000000000000000000000111110011111100000000000"</f>
        <v>0000000000000000000000000000111110011111100000000000</v>
      </c>
      <c r="O727" t="str">
        <f>"0000000000000000000000000000111110011111100000000000"</f>
        <v>0000000000000000000000000000111110011111100000000000</v>
      </c>
    </row>
    <row r="728" spans="1:15" x14ac:dyDescent="0.25">
      <c r="A728" s="3">
        <v>2</v>
      </c>
      <c r="B728" t="s">
        <v>11633</v>
      </c>
      <c r="C728" t="s">
        <v>45</v>
      </c>
      <c r="D728" t="s">
        <v>11653</v>
      </c>
      <c r="E728" t="s">
        <v>9372</v>
      </c>
      <c r="F728" t="s">
        <v>14528</v>
      </c>
      <c r="G728" t="s">
        <v>14494</v>
      </c>
      <c r="H728" t="s">
        <v>19</v>
      </c>
      <c r="I728" t="s">
        <v>19</v>
      </c>
      <c r="J728" s="1">
        <v>0.54166666666666663</v>
      </c>
      <c r="K728" s="1">
        <v>0.54166666666666663</v>
      </c>
      <c r="L728">
        <v>60</v>
      </c>
      <c r="M728">
        <v>120</v>
      </c>
      <c r="N728" t="str">
        <f>"0000000000000000000000000001111110011111100000000000"</f>
        <v>0000000000000000000000000001111110011111100000000000</v>
      </c>
      <c r="O728" t="str">
        <f>"0000000000000000000000000000100000000000000000000000"</f>
        <v>0000000000000000000000000000100000000000000000000000</v>
      </c>
    </row>
    <row r="729" spans="1:15" x14ac:dyDescent="0.25">
      <c r="A729" s="3">
        <v>2</v>
      </c>
      <c r="B729" t="s">
        <v>12821</v>
      </c>
      <c r="C729" t="s">
        <v>20</v>
      </c>
      <c r="D729" t="s">
        <v>12944</v>
      </c>
      <c r="E729" t="s">
        <v>20</v>
      </c>
      <c r="F729" t="s">
        <v>14485</v>
      </c>
      <c r="G729" t="s">
        <v>14493</v>
      </c>
      <c r="H729" t="s">
        <v>42</v>
      </c>
      <c r="I729" t="s">
        <v>42</v>
      </c>
      <c r="J729" s="1">
        <v>0.625</v>
      </c>
      <c r="K729" s="1">
        <v>0.625</v>
      </c>
      <c r="L729">
        <v>60</v>
      </c>
      <c r="M729">
        <v>60</v>
      </c>
      <c r="N729" t="str">
        <f>"0000000000000000000000000000111110011111100000000000"</f>
        <v>0000000000000000000000000000111110011111100000000000</v>
      </c>
      <c r="O729" t="str">
        <f>"0000000000000000000000000000111110011111100000000000"</f>
        <v>0000000000000000000000000000111110011111100000000000</v>
      </c>
    </row>
    <row r="730" spans="1:15" x14ac:dyDescent="0.25">
      <c r="A730" s="3">
        <v>2</v>
      </c>
      <c r="B730" t="s">
        <v>10744</v>
      </c>
      <c r="C730" t="s">
        <v>20</v>
      </c>
      <c r="D730" t="s">
        <v>11984</v>
      </c>
      <c r="E730" t="s">
        <v>20</v>
      </c>
      <c r="F730" t="s">
        <v>14485</v>
      </c>
      <c r="G730" t="s">
        <v>14485</v>
      </c>
      <c r="H730" t="s">
        <v>29</v>
      </c>
      <c r="I730" t="s">
        <v>29</v>
      </c>
      <c r="J730" s="1">
        <v>0.375</v>
      </c>
      <c r="K730" s="1">
        <v>0.375</v>
      </c>
      <c r="L730">
        <v>60</v>
      </c>
      <c r="M730">
        <v>60</v>
      </c>
      <c r="N730" t="str">
        <f>"0000000000000000000000000001111110011111100000000000"</f>
        <v>0000000000000000000000000001111110011111100000000000</v>
      </c>
      <c r="O730" t="str">
        <f>"0000000000000000000000000001111110011111100000000000"</f>
        <v>0000000000000000000000000001111110011111100000000000</v>
      </c>
    </row>
    <row r="731" spans="1:15" x14ac:dyDescent="0.25">
      <c r="A731" s="3">
        <v>2</v>
      </c>
      <c r="B731" t="s">
        <v>9516</v>
      </c>
      <c r="C731" t="s">
        <v>20</v>
      </c>
      <c r="D731" t="s">
        <v>9888</v>
      </c>
      <c r="E731" t="s">
        <v>395</v>
      </c>
      <c r="F731" t="s">
        <v>14485</v>
      </c>
      <c r="G731" t="s">
        <v>14497</v>
      </c>
      <c r="H731" t="s">
        <v>42</v>
      </c>
      <c r="I731" t="s">
        <v>42</v>
      </c>
      <c r="J731" s="1">
        <v>0.625</v>
      </c>
      <c r="K731" s="1">
        <v>0.625</v>
      </c>
      <c r="L731">
        <v>60</v>
      </c>
      <c r="M731">
        <v>180</v>
      </c>
      <c r="N731" t="str">
        <f>"0000000000000000000000000001111110011111100000000000"</f>
        <v>0000000000000000000000000001111110011111100000000000</v>
      </c>
      <c r="O731" t="str">
        <f>"0000000000000000000000000001010100010101000000000000"</f>
        <v>0000000000000000000000000001010100010101000000000000</v>
      </c>
    </row>
    <row r="732" spans="1:15" x14ac:dyDescent="0.25">
      <c r="A732" s="3">
        <v>2</v>
      </c>
      <c r="B732" t="s">
        <v>13180</v>
      </c>
      <c r="C732" t="s">
        <v>20</v>
      </c>
      <c r="D732" t="s">
        <v>13655</v>
      </c>
      <c r="E732" t="s">
        <v>20</v>
      </c>
      <c r="F732" t="s">
        <v>14488</v>
      </c>
      <c r="G732" t="s">
        <v>14485</v>
      </c>
      <c r="H732" t="s">
        <v>42</v>
      </c>
      <c r="I732" t="s">
        <v>42</v>
      </c>
      <c r="J732" s="1">
        <v>0.58333333333333337</v>
      </c>
      <c r="K732" s="1">
        <v>0.58333333333333337</v>
      </c>
      <c r="L732">
        <v>120</v>
      </c>
      <c r="M732">
        <v>60</v>
      </c>
      <c r="N732" t="str">
        <f>"0000000111111100011111000000000000000000000000000000"</f>
        <v>0000000111111100011111000000000000000000000000000000</v>
      </c>
      <c r="O732" t="str">
        <f>"0000000111110100011111000000000000000000000000000000"</f>
        <v>0000000111110100011111000000000000000000000000000000</v>
      </c>
    </row>
    <row r="733" spans="1:15" x14ac:dyDescent="0.25">
      <c r="A733" s="3">
        <v>2</v>
      </c>
      <c r="B733" t="s">
        <v>13180</v>
      </c>
      <c r="C733" t="s">
        <v>20</v>
      </c>
      <c r="D733" t="s">
        <v>13655</v>
      </c>
      <c r="E733" t="s">
        <v>39</v>
      </c>
      <c r="F733" t="s">
        <v>14488</v>
      </c>
      <c r="G733" t="s">
        <v>14507</v>
      </c>
      <c r="H733" t="s">
        <v>42</v>
      </c>
      <c r="I733" t="s">
        <v>42</v>
      </c>
      <c r="J733" s="1">
        <v>0.58333333333333337</v>
      </c>
      <c r="K733" s="1">
        <v>0.58333333333333337</v>
      </c>
      <c r="L733">
        <v>120</v>
      </c>
      <c r="M733">
        <v>60</v>
      </c>
      <c r="N733" t="str">
        <f>"0000000111111100011111000000000000000000000000000000"</f>
        <v>0000000111111100011111000000000000000000000000000000</v>
      </c>
      <c r="O733" t="str">
        <f>"0000000000001000000000000000000000000000000000000000"</f>
        <v>0000000000001000000000000000000000000000000000000000</v>
      </c>
    </row>
    <row r="734" spans="1:15" x14ac:dyDescent="0.25">
      <c r="A734" s="3">
        <v>2</v>
      </c>
      <c r="B734" t="s">
        <v>10211</v>
      </c>
      <c r="C734" t="s">
        <v>20</v>
      </c>
      <c r="D734" t="s">
        <v>12718</v>
      </c>
      <c r="E734" t="s">
        <v>20</v>
      </c>
      <c r="F734" t="s">
        <v>14485</v>
      </c>
      <c r="G734" t="s">
        <v>14492</v>
      </c>
      <c r="H734" t="s">
        <v>33</v>
      </c>
      <c r="I734" t="s">
        <v>33</v>
      </c>
      <c r="J734" s="1">
        <v>0.41666666666666669</v>
      </c>
      <c r="K734" s="1">
        <v>0.375</v>
      </c>
      <c r="L734">
        <v>120</v>
      </c>
      <c r="M734">
        <v>120</v>
      </c>
      <c r="N734" t="str">
        <f>"0000000000000000000000000001111110000000000000000000"</f>
        <v>0000000000000000000000000001111110000000000000000000</v>
      </c>
      <c r="O734" t="str">
        <f>"0000000000000000000000000001111110011111100000000000"</f>
        <v>0000000000000000000000000001111110011111100000000000</v>
      </c>
    </row>
    <row r="735" spans="1:15" x14ac:dyDescent="0.25">
      <c r="A735" s="3">
        <v>2</v>
      </c>
      <c r="B735" t="s">
        <v>9516</v>
      </c>
      <c r="C735" t="s">
        <v>20</v>
      </c>
      <c r="D735" t="s">
        <v>12944</v>
      </c>
      <c r="E735" t="s">
        <v>20</v>
      </c>
      <c r="F735" t="s">
        <v>14485</v>
      </c>
      <c r="G735" t="s">
        <v>14493</v>
      </c>
      <c r="H735" t="s">
        <v>42</v>
      </c>
      <c r="I735" t="s">
        <v>42</v>
      </c>
      <c r="J735" s="1">
        <v>0.625</v>
      </c>
      <c r="K735" s="1">
        <v>0.625</v>
      </c>
      <c r="L735">
        <v>60</v>
      </c>
      <c r="M735">
        <v>60</v>
      </c>
      <c r="N735" t="str">
        <f>"0000000000000000000000000001111110011111100000000000"</f>
        <v>0000000000000000000000000001111110011111100000000000</v>
      </c>
      <c r="O735" t="str">
        <f>"0000000000000000000000000000111110011111100000000000"</f>
        <v>0000000000000000000000000000111110011111100000000000</v>
      </c>
    </row>
    <row r="736" spans="1:15" x14ac:dyDescent="0.25">
      <c r="A736" s="3">
        <v>2</v>
      </c>
      <c r="B736" t="s">
        <v>14018</v>
      </c>
      <c r="C736" t="s">
        <v>20</v>
      </c>
      <c r="D736" t="s">
        <v>14018</v>
      </c>
      <c r="E736" t="s">
        <v>39</v>
      </c>
      <c r="F736" t="s">
        <v>14512</v>
      </c>
      <c r="G736" t="s">
        <v>14582</v>
      </c>
      <c r="H736" t="s">
        <v>42</v>
      </c>
      <c r="I736" t="s">
        <v>42</v>
      </c>
      <c r="J736" s="1">
        <v>0.5</v>
      </c>
      <c r="K736" s="1">
        <v>0.5</v>
      </c>
      <c r="L736">
        <v>60</v>
      </c>
      <c r="M736">
        <v>30</v>
      </c>
      <c r="N736" t="str">
        <f>"0000000111111100011111000000000000000000000000000000"</f>
        <v>0000000111111100011111000000000000000000000000000000</v>
      </c>
      <c r="O736" t="str">
        <f>"0000000000010000000000000000000000000000000000000000"</f>
        <v>0000000000010000000000000000000000000000000000000000</v>
      </c>
    </row>
    <row r="737" spans="1:15" x14ac:dyDescent="0.25">
      <c r="A737" s="3">
        <v>2</v>
      </c>
      <c r="B737" t="s">
        <v>12694</v>
      </c>
      <c r="C737" t="s">
        <v>45</v>
      </c>
      <c r="D737" t="s">
        <v>12725</v>
      </c>
      <c r="E737" t="s">
        <v>20</v>
      </c>
      <c r="F737" t="s">
        <v>14583</v>
      </c>
      <c r="G737" t="s">
        <v>14492</v>
      </c>
      <c r="H737" t="s">
        <v>19</v>
      </c>
      <c r="I737" t="s">
        <v>19</v>
      </c>
      <c r="J737" s="1">
        <v>0.45833333333333331</v>
      </c>
      <c r="K737" s="1">
        <v>0.45833333333333331</v>
      </c>
      <c r="L737">
        <v>60</v>
      </c>
      <c r="M737">
        <v>60</v>
      </c>
      <c r="N737" t="str">
        <f>"0000000000100100000010000000001000000100100000000000"</f>
        <v>0000000000100100000010000000001000000100100000000000</v>
      </c>
      <c r="O737" t="str">
        <f>"0000000000000000000000000001111110011111100000000000"</f>
        <v>0000000000000000000000000001111110011111100000000000</v>
      </c>
    </row>
    <row r="738" spans="1:15" x14ac:dyDescent="0.25">
      <c r="A738" s="3">
        <v>2</v>
      </c>
      <c r="B738" t="s">
        <v>12725</v>
      </c>
      <c r="C738" t="s">
        <v>20</v>
      </c>
      <c r="D738" t="s">
        <v>12783</v>
      </c>
      <c r="E738" t="s">
        <v>20</v>
      </c>
      <c r="F738" t="s">
        <v>14508</v>
      </c>
      <c r="G738" t="s">
        <v>14488</v>
      </c>
      <c r="H738" t="s">
        <v>19</v>
      </c>
      <c r="I738" t="s">
        <v>19</v>
      </c>
      <c r="J738" s="1">
        <v>0.66666666666666663</v>
      </c>
      <c r="K738" s="1">
        <v>0.625</v>
      </c>
      <c r="L738">
        <v>60</v>
      </c>
      <c r="M738">
        <v>120</v>
      </c>
      <c r="N738" t="str">
        <f>"0000000111110100011111000000000000000000000000000000"</f>
        <v>0000000111110100011111000000000000000000000000000000</v>
      </c>
      <c r="O738" t="str">
        <f>"0000000111110100011111000000000000000000000000000000"</f>
        <v>0000000111110100011111000000000000000000000000000000</v>
      </c>
    </row>
    <row r="739" spans="1:15" x14ac:dyDescent="0.25">
      <c r="A739" s="3">
        <v>2</v>
      </c>
      <c r="B739" t="s">
        <v>9930</v>
      </c>
      <c r="C739" t="s">
        <v>395</v>
      </c>
      <c r="D739" t="s">
        <v>12970</v>
      </c>
      <c r="E739" t="s">
        <v>20</v>
      </c>
      <c r="F739" t="s">
        <v>14497</v>
      </c>
      <c r="G739" t="s">
        <v>14485</v>
      </c>
      <c r="H739" t="s">
        <v>29</v>
      </c>
      <c r="I739" t="s">
        <v>29</v>
      </c>
      <c r="J739" s="1">
        <v>0.58333333333333337</v>
      </c>
      <c r="K739" s="1">
        <v>0.625</v>
      </c>
      <c r="L739">
        <v>240</v>
      </c>
      <c r="M739">
        <v>60</v>
      </c>
      <c r="N739" t="str">
        <f>"0000000111110100011111000000000000000000000000000000"</f>
        <v>0000000111110100011111000000000000000000000000000000</v>
      </c>
      <c r="O739" t="str">
        <f>"0000000111110100011111000000000000000000000000000000"</f>
        <v>0000000111110100011111000000000000000000000000000000</v>
      </c>
    </row>
    <row r="740" spans="1:15" x14ac:dyDescent="0.25">
      <c r="A740" s="3">
        <v>2</v>
      </c>
      <c r="B740" t="s">
        <v>14028</v>
      </c>
      <c r="C740" t="s">
        <v>20</v>
      </c>
      <c r="D740" t="s">
        <v>14065</v>
      </c>
      <c r="E740" t="s">
        <v>9372</v>
      </c>
      <c r="F740" t="s">
        <v>14488</v>
      </c>
      <c r="G740" t="s">
        <v>14494</v>
      </c>
      <c r="H740" t="s">
        <v>29</v>
      </c>
      <c r="I740" t="s">
        <v>29</v>
      </c>
      <c r="J740" s="1">
        <v>0.41666666666666669</v>
      </c>
      <c r="K740" s="1">
        <v>0.375</v>
      </c>
      <c r="L740">
        <v>60</v>
      </c>
      <c r="M740">
        <v>120</v>
      </c>
      <c r="N740" t="str">
        <f>"0000000111110100011111000000000000000000000000000000"</f>
        <v>0000000111110100011111000000000000000000000000000000</v>
      </c>
      <c r="O740" t="str">
        <f>"0000000111110100011111000000000000000000000000000000"</f>
        <v>0000000111110100011111000000000000000000000000000000</v>
      </c>
    </row>
    <row r="741" spans="1:15" x14ac:dyDescent="0.25">
      <c r="A741" s="3">
        <v>2</v>
      </c>
      <c r="B741" t="s">
        <v>9554</v>
      </c>
      <c r="C741" t="s">
        <v>45</v>
      </c>
      <c r="D741" t="s">
        <v>9574</v>
      </c>
      <c r="E741" t="s">
        <v>395</v>
      </c>
      <c r="F741" t="s">
        <v>14584</v>
      </c>
      <c r="G741" t="s">
        <v>14497</v>
      </c>
      <c r="H741" t="s">
        <v>37</v>
      </c>
      <c r="I741" t="s">
        <v>37</v>
      </c>
      <c r="J741" s="1">
        <v>0.58333333333333337</v>
      </c>
      <c r="K741" s="1">
        <v>0.625</v>
      </c>
      <c r="L741">
        <v>120</v>
      </c>
      <c r="M741">
        <v>180</v>
      </c>
      <c r="N741" t="str">
        <f>"0000000010000000000000000000000000000000000000000000"</f>
        <v>0000000010000000000000000000000000000000000000000000</v>
      </c>
      <c r="O741" t="str">
        <f>"0000000010100000000000000000000000000000000000000000"</f>
        <v>0000000010100000000000000000000000000000000000000000</v>
      </c>
    </row>
    <row r="742" spans="1:15" x14ac:dyDescent="0.25">
      <c r="A742" s="3">
        <v>2</v>
      </c>
      <c r="B742" t="s">
        <v>9554</v>
      </c>
      <c r="C742" t="s">
        <v>45</v>
      </c>
      <c r="D742" t="s">
        <v>9574</v>
      </c>
      <c r="E742" t="s">
        <v>20</v>
      </c>
      <c r="F742" t="s">
        <v>14584</v>
      </c>
      <c r="G742" t="s">
        <v>14487</v>
      </c>
      <c r="H742" t="s">
        <v>37</v>
      </c>
      <c r="I742" t="s">
        <v>37</v>
      </c>
      <c r="J742" s="1">
        <v>0.58333333333333337</v>
      </c>
      <c r="K742" s="1">
        <v>0.58333333333333337</v>
      </c>
      <c r="L742">
        <v>120</v>
      </c>
      <c r="M742">
        <v>60</v>
      </c>
      <c r="N742" t="str">
        <f>"0000000010000000000000000000000000000000000000000000"</f>
        <v>0000000010000000000000000000000000000000000000000000</v>
      </c>
      <c r="O742" t="str">
        <f>"0000000111101100011111000000000000000000000000000000"</f>
        <v>0000000111101100011111000000000000000000000000000000</v>
      </c>
    </row>
    <row r="743" spans="1:15" x14ac:dyDescent="0.25">
      <c r="A743" s="3">
        <v>2</v>
      </c>
      <c r="B743" t="s">
        <v>12586</v>
      </c>
      <c r="C743" t="s">
        <v>20</v>
      </c>
      <c r="D743" t="s">
        <v>12679</v>
      </c>
      <c r="E743" t="s">
        <v>20</v>
      </c>
      <c r="F743" t="s">
        <v>14485</v>
      </c>
      <c r="G743" t="s">
        <v>14488</v>
      </c>
      <c r="H743" t="s">
        <v>29</v>
      </c>
      <c r="I743" t="s">
        <v>29</v>
      </c>
      <c r="J743" s="1">
        <v>0.41666666666666669</v>
      </c>
      <c r="K743" s="1">
        <v>0.41666666666666669</v>
      </c>
      <c r="L743">
        <v>60</v>
      </c>
      <c r="M743">
        <v>60</v>
      </c>
      <c r="N743" t="str">
        <f>"0000000111110100011111000000000000000000000000000000"</f>
        <v>0000000111110100011111000000000000000000000000000000</v>
      </c>
      <c r="O743" t="str">
        <f>"0000000111110100011111000001111110011111100000000000"</f>
        <v>0000000111110100011111000001111110011111100000000000</v>
      </c>
    </row>
    <row r="744" spans="1:15" x14ac:dyDescent="0.25">
      <c r="A744" s="3">
        <v>2</v>
      </c>
      <c r="B744" t="s">
        <v>13218</v>
      </c>
      <c r="C744" t="s">
        <v>20</v>
      </c>
      <c r="D744" t="s">
        <v>13264</v>
      </c>
      <c r="E744" t="s">
        <v>20</v>
      </c>
      <c r="F744" t="s">
        <v>14488</v>
      </c>
      <c r="G744" t="s">
        <v>14492</v>
      </c>
      <c r="H744" t="s">
        <v>19</v>
      </c>
      <c r="I744" t="s">
        <v>19</v>
      </c>
      <c r="J744" s="1">
        <v>0.58333333333333337</v>
      </c>
      <c r="K744" s="1">
        <v>0.54166666666666663</v>
      </c>
      <c r="L744">
        <v>120</v>
      </c>
      <c r="M744">
        <v>120</v>
      </c>
      <c r="N744" t="str">
        <f>"0000000000000000000000000001111110011111100000000000"</f>
        <v>0000000000000000000000000001111110011111100000000000</v>
      </c>
      <c r="O744" t="str">
        <f>"0000000000000000000000000001110110011111100000000000"</f>
        <v>0000000000000000000000000001110110011111100000000000</v>
      </c>
    </row>
    <row r="745" spans="1:15" x14ac:dyDescent="0.25">
      <c r="A745" s="3">
        <v>2</v>
      </c>
      <c r="B745" t="s">
        <v>11508</v>
      </c>
      <c r="C745" t="s">
        <v>9372</v>
      </c>
      <c r="D745" t="s">
        <v>11611</v>
      </c>
      <c r="E745" t="s">
        <v>20</v>
      </c>
      <c r="F745" t="s">
        <v>14494</v>
      </c>
      <c r="G745" t="s">
        <v>14485</v>
      </c>
      <c r="H745" t="s">
        <v>42</v>
      </c>
      <c r="I745" t="s">
        <v>42</v>
      </c>
      <c r="J745" s="1">
        <v>0.625</v>
      </c>
      <c r="K745" s="1">
        <v>0.625</v>
      </c>
      <c r="L745">
        <v>90</v>
      </c>
      <c r="M745">
        <v>120</v>
      </c>
      <c r="N745" t="str">
        <f>"0000000000101000010100000000000000000000000000000000"</f>
        <v>0000000000101000010100000000000000000000000000000000</v>
      </c>
      <c r="O745" t="str">
        <f>"0000000111111100011111000000000000000000000000000000"</f>
        <v>0000000111111100011111000000000000000000000000000000</v>
      </c>
    </row>
    <row r="746" spans="1:15" x14ac:dyDescent="0.25">
      <c r="A746" s="3">
        <v>2</v>
      </c>
      <c r="B746" t="s">
        <v>9133</v>
      </c>
      <c r="C746" t="s">
        <v>45</v>
      </c>
      <c r="D746" t="s">
        <v>13180</v>
      </c>
      <c r="E746" t="s">
        <v>9205</v>
      </c>
      <c r="F746" t="s">
        <v>14585</v>
      </c>
      <c r="G746" t="s">
        <v>14500</v>
      </c>
      <c r="H746" t="s">
        <v>37</v>
      </c>
      <c r="I746" t="s">
        <v>37</v>
      </c>
      <c r="J746" s="1">
        <v>0.41666666666666669</v>
      </c>
      <c r="K746" s="1">
        <v>0.375</v>
      </c>
      <c r="L746">
        <v>60</v>
      </c>
      <c r="M746">
        <v>120</v>
      </c>
      <c r="N746" t="str">
        <f>"0000000111100100011111000000000000000000000000000000"</f>
        <v>0000000111100100011111000000000000000000000000000000</v>
      </c>
      <c r="O746" t="str">
        <f>"0000000000001100000000000000000000000000000000000000"</f>
        <v>0000000000001100000000000000000000000000000000000000</v>
      </c>
    </row>
    <row r="747" spans="1:15" x14ac:dyDescent="0.25">
      <c r="A747" s="3">
        <v>2</v>
      </c>
      <c r="B747" t="s">
        <v>11490</v>
      </c>
      <c r="C747" t="s">
        <v>20</v>
      </c>
      <c r="D747" t="s">
        <v>12629</v>
      </c>
      <c r="E747" t="s">
        <v>39</v>
      </c>
      <c r="F747" t="s">
        <v>14488</v>
      </c>
      <c r="G747" t="s">
        <v>14507</v>
      </c>
      <c r="H747" t="s">
        <v>42</v>
      </c>
      <c r="I747" t="s">
        <v>42</v>
      </c>
      <c r="J747" s="1">
        <v>0.66666666666666663</v>
      </c>
      <c r="K747" s="1">
        <v>0.6875</v>
      </c>
      <c r="L747">
        <v>60</v>
      </c>
      <c r="M747">
        <v>90</v>
      </c>
      <c r="N747" t="str">
        <f>"0000000111110100010001000000000000000000000000000000"</f>
        <v>0000000111110100010001000000000000000000000000000000</v>
      </c>
      <c r="O747" t="str">
        <f>"0000000000000100000000000000000000000000000000000000"</f>
        <v>0000000000000100000000000000000000000000000000000000</v>
      </c>
    </row>
    <row r="748" spans="1:15" x14ac:dyDescent="0.25">
      <c r="A748" s="3">
        <v>2</v>
      </c>
      <c r="B748" t="s">
        <v>11490</v>
      </c>
      <c r="C748" t="s">
        <v>20</v>
      </c>
      <c r="D748" t="s">
        <v>12629</v>
      </c>
      <c r="E748" t="s">
        <v>39</v>
      </c>
      <c r="F748" t="s">
        <v>14488</v>
      </c>
      <c r="G748" t="s">
        <v>14511</v>
      </c>
      <c r="H748" t="s">
        <v>42</v>
      </c>
      <c r="I748" t="s">
        <v>42</v>
      </c>
      <c r="J748" s="1">
        <v>0.66666666666666663</v>
      </c>
      <c r="K748" s="1">
        <v>0.6875</v>
      </c>
      <c r="L748">
        <v>60</v>
      </c>
      <c r="M748">
        <v>120</v>
      </c>
      <c r="N748" t="str">
        <f>"0000000111110100010001000000000000000000000000000000"</f>
        <v>0000000111110100010001000000000000000000000000000000</v>
      </c>
      <c r="O748" t="str">
        <f>"0000000000000000000001000000000000000000000000000000"</f>
        <v>0000000000000000000001000000000000000000000000000000</v>
      </c>
    </row>
    <row r="749" spans="1:15" x14ac:dyDescent="0.25">
      <c r="A749" s="3">
        <v>2</v>
      </c>
      <c r="B749" t="s">
        <v>9833</v>
      </c>
      <c r="C749" t="s">
        <v>20</v>
      </c>
      <c r="D749" t="s">
        <v>12454</v>
      </c>
      <c r="E749" t="s">
        <v>20</v>
      </c>
      <c r="F749" t="s">
        <v>14488</v>
      </c>
      <c r="G749" t="s">
        <v>14488</v>
      </c>
      <c r="H749" t="s">
        <v>33</v>
      </c>
      <c r="I749" t="s">
        <v>33</v>
      </c>
      <c r="J749" s="1">
        <v>0.66666666666666663</v>
      </c>
      <c r="K749" s="1">
        <v>0.375</v>
      </c>
      <c r="L749">
        <v>120</v>
      </c>
      <c r="M749">
        <v>450</v>
      </c>
      <c r="N749" t="str">
        <f>"0000000111111100011111000001111110011111100000000000"</f>
        <v>0000000111111100011111000001111110011111100000000000</v>
      </c>
      <c r="O749" t="str">
        <f>"0000000010000000000000000000000000000000000000000000"</f>
        <v>0000000010000000000000000000000000000000000000000000</v>
      </c>
    </row>
    <row r="750" spans="1:15" x14ac:dyDescent="0.25">
      <c r="A750" s="3">
        <v>2</v>
      </c>
      <c r="B750" t="s">
        <v>9837</v>
      </c>
      <c r="C750" t="s">
        <v>20</v>
      </c>
      <c r="D750" t="s">
        <v>12454</v>
      </c>
      <c r="E750" t="s">
        <v>20</v>
      </c>
      <c r="F750" t="s">
        <v>14488</v>
      </c>
      <c r="G750" t="s">
        <v>14485</v>
      </c>
      <c r="H750" t="s">
        <v>42</v>
      </c>
      <c r="I750" t="s">
        <v>42</v>
      </c>
      <c r="J750" s="1">
        <v>0.66666666666666663</v>
      </c>
      <c r="K750" s="1">
        <v>0.375</v>
      </c>
      <c r="L750">
        <v>120</v>
      </c>
      <c r="M750">
        <v>450</v>
      </c>
      <c r="N750" t="str">
        <f>"0000000111111100011111000001111110011111100000000000"</f>
        <v>0000000111111100011111000001111110011111100000000000</v>
      </c>
      <c r="O750" t="str">
        <f>"0000000010000000000000000000000000000000000000000000"</f>
        <v>0000000010000000000000000000000000000000000000000000</v>
      </c>
    </row>
    <row r="751" spans="1:15" x14ac:dyDescent="0.25">
      <c r="A751" s="3">
        <v>2</v>
      </c>
      <c r="B751" t="s">
        <v>9837</v>
      </c>
      <c r="C751" t="s">
        <v>20</v>
      </c>
      <c r="D751" t="s">
        <v>12454</v>
      </c>
      <c r="E751" t="s">
        <v>20</v>
      </c>
      <c r="F751" t="s">
        <v>14488</v>
      </c>
      <c r="G751" t="s">
        <v>14493</v>
      </c>
      <c r="H751" t="s">
        <v>42</v>
      </c>
      <c r="I751" t="s">
        <v>42</v>
      </c>
      <c r="J751" s="1">
        <v>0.66666666666666663</v>
      </c>
      <c r="K751" s="1">
        <v>0.375</v>
      </c>
      <c r="L751">
        <v>120</v>
      </c>
      <c r="M751">
        <v>450</v>
      </c>
      <c r="N751" t="str">
        <f>"0000000111111100011111000001111110011111100000000000"</f>
        <v>0000000111111100011111000001111110011111100000000000</v>
      </c>
      <c r="O751" t="str">
        <f>"0000000000000100000000000000000000000000000000000000"</f>
        <v>0000000000000100000000000000000000000000000000000000</v>
      </c>
    </row>
    <row r="752" spans="1:15" x14ac:dyDescent="0.25">
      <c r="A752" s="3">
        <v>2</v>
      </c>
      <c r="B752" t="s">
        <v>9837</v>
      </c>
      <c r="C752" t="s">
        <v>20</v>
      </c>
      <c r="D752" t="s">
        <v>12454</v>
      </c>
      <c r="E752" t="s">
        <v>20</v>
      </c>
      <c r="F752" t="s">
        <v>14488</v>
      </c>
      <c r="G752" t="s">
        <v>14498</v>
      </c>
      <c r="H752" t="s">
        <v>42</v>
      </c>
      <c r="I752" t="s">
        <v>42</v>
      </c>
      <c r="J752" s="1">
        <v>0.66666666666666663</v>
      </c>
      <c r="K752" s="1">
        <v>0.375</v>
      </c>
      <c r="L752">
        <v>120</v>
      </c>
      <c r="M752">
        <v>450</v>
      </c>
      <c r="N752" t="str">
        <f>"0000000111111100011111000001111110011111100000000000"</f>
        <v>0000000111111100011111000001111110011111100000000000</v>
      </c>
      <c r="O752" t="str">
        <f>"0000000000000000010000000000000000000000000000000000"</f>
        <v>0000000000000000010000000000000000000000000000000000</v>
      </c>
    </row>
    <row r="753" spans="1:15" x14ac:dyDescent="0.25">
      <c r="A753" s="3">
        <v>2</v>
      </c>
      <c r="B753" t="s">
        <v>12454</v>
      </c>
      <c r="C753" t="s">
        <v>20</v>
      </c>
      <c r="D753" t="s">
        <v>12504</v>
      </c>
      <c r="E753" t="s">
        <v>20</v>
      </c>
      <c r="F753" t="s">
        <v>14503</v>
      </c>
      <c r="G753" t="s">
        <v>14488</v>
      </c>
      <c r="H753" t="s">
        <v>37</v>
      </c>
      <c r="I753" t="s">
        <v>37</v>
      </c>
      <c r="J753" s="1">
        <v>0.375</v>
      </c>
      <c r="K753" s="1">
        <v>0.625</v>
      </c>
      <c r="L753">
        <v>450</v>
      </c>
      <c r="M753">
        <v>120</v>
      </c>
      <c r="N753" t="str">
        <f>"0000000000000000010000000000000000000000000000000000"</f>
        <v>0000000000000000010000000000000000000000000000000000</v>
      </c>
      <c r="O753" t="str">
        <f>"0000000111101100011111000000000000000000000000000000"</f>
        <v>0000000111101100011111000000000000000000000000000000</v>
      </c>
    </row>
    <row r="754" spans="1:15" x14ac:dyDescent="0.25">
      <c r="A754" s="3">
        <v>2</v>
      </c>
      <c r="B754" t="s">
        <v>11850</v>
      </c>
      <c r="C754" t="s">
        <v>20</v>
      </c>
      <c r="D754" t="s">
        <v>13194</v>
      </c>
      <c r="E754" t="s">
        <v>9372</v>
      </c>
      <c r="F754" t="s">
        <v>14485</v>
      </c>
      <c r="G754" t="s">
        <v>14554</v>
      </c>
      <c r="H754" t="s">
        <v>29</v>
      </c>
      <c r="I754" t="s">
        <v>29</v>
      </c>
      <c r="J754" s="1">
        <v>0.625</v>
      </c>
      <c r="K754" s="1">
        <v>0.625</v>
      </c>
      <c r="L754">
        <v>60</v>
      </c>
      <c r="M754">
        <v>60</v>
      </c>
      <c r="N754" t="str">
        <f>"0000000000000000000000000001111110011111100000000000"</f>
        <v>0000000000000000000000000001111110011111100000000000</v>
      </c>
      <c r="O754" t="str">
        <f>"0000000000000000000000000000000010000000000000000000"</f>
        <v>0000000000000000000000000000000010000000000000000000</v>
      </c>
    </row>
    <row r="755" spans="1:15" x14ac:dyDescent="0.25">
      <c r="A755" s="3">
        <v>2</v>
      </c>
      <c r="B755" t="s">
        <v>9546</v>
      </c>
      <c r="C755" t="s">
        <v>395</v>
      </c>
      <c r="D755" t="s">
        <v>9633</v>
      </c>
      <c r="E755" t="s">
        <v>20</v>
      </c>
      <c r="F755" t="s">
        <v>14581</v>
      </c>
      <c r="G755" t="s">
        <v>14488</v>
      </c>
      <c r="H755" t="s">
        <v>29</v>
      </c>
      <c r="I755" t="s">
        <v>29</v>
      </c>
      <c r="J755" s="1">
        <v>0.58333333333333337</v>
      </c>
      <c r="K755" s="1">
        <v>0.58333333333333337</v>
      </c>
      <c r="L755">
        <v>240</v>
      </c>
      <c r="M755">
        <v>60</v>
      </c>
      <c r="N755" t="str">
        <f>"0000000000000100011110000000000000000000000000000000"</f>
        <v>0000000000000100011110000000000000000000000000000000</v>
      </c>
      <c r="O755" t="str">
        <f>"0000000111110100011111000000000000000000000000000000"</f>
        <v>0000000111110100011111000000000000000000000000000000</v>
      </c>
    </row>
    <row r="756" spans="1:15" x14ac:dyDescent="0.25">
      <c r="A756" s="3">
        <v>2</v>
      </c>
      <c r="B756" t="s">
        <v>12293</v>
      </c>
      <c r="C756" t="s">
        <v>20</v>
      </c>
      <c r="D756" t="s">
        <v>13418</v>
      </c>
      <c r="E756" t="s">
        <v>20</v>
      </c>
      <c r="F756" t="s">
        <v>14488</v>
      </c>
      <c r="G756" t="s">
        <v>14488</v>
      </c>
      <c r="H756" t="s">
        <v>29</v>
      </c>
      <c r="I756" t="s">
        <v>29</v>
      </c>
      <c r="J756" s="1">
        <v>0.58333333333333337</v>
      </c>
      <c r="K756" s="1">
        <v>0.58333333333333337</v>
      </c>
      <c r="L756">
        <v>60</v>
      </c>
      <c r="M756">
        <v>60</v>
      </c>
      <c r="N756" t="str">
        <f>"0000000111110100011111000000000000000000000000000000"</f>
        <v>0000000111110100011111000000000000000000000000000000</v>
      </c>
      <c r="O756" t="str">
        <f>"0000000111110100011111000000000000000000000000000000"</f>
        <v>0000000111110100011111000000000000000000000000000000</v>
      </c>
    </row>
    <row r="757" spans="1:15" x14ac:dyDescent="0.25">
      <c r="A757" s="3">
        <v>2</v>
      </c>
      <c r="B757" t="s">
        <v>10564</v>
      </c>
      <c r="C757" t="s">
        <v>20</v>
      </c>
      <c r="D757" t="s">
        <v>12586</v>
      </c>
      <c r="E757" t="s">
        <v>20</v>
      </c>
      <c r="F757" t="s">
        <v>14488</v>
      </c>
      <c r="G757" t="s">
        <v>14485</v>
      </c>
      <c r="H757" t="s">
        <v>29</v>
      </c>
      <c r="I757" t="s">
        <v>29</v>
      </c>
      <c r="J757" s="1">
        <v>0.41666666666666669</v>
      </c>
      <c r="K757" s="1">
        <v>0.41666666666666669</v>
      </c>
      <c r="L757">
        <v>120</v>
      </c>
      <c r="M757">
        <v>60</v>
      </c>
      <c r="N757" t="str">
        <f>"0000000111110100011111000000000000000000000000000000"</f>
        <v>0000000111110100011111000000000000000000000000000000</v>
      </c>
      <c r="O757" t="str">
        <f>"0000000111110100011111000000000000000000000000000000"</f>
        <v>0000000111110100011111000000000000000000000000000000</v>
      </c>
    </row>
    <row r="758" spans="1:15" x14ac:dyDescent="0.25">
      <c r="A758" s="3">
        <v>2</v>
      </c>
      <c r="B758" t="s">
        <v>13186</v>
      </c>
      <c r="C758" t="s">
        <v>45</v>
      </c>
      <c r="D758" t="s">
        <v>13295</v>
      </c>
      <c r="E758" t="s">
        <v>20</v>
      </c>
      <c r="F758" t="s">
        <v>14489</v>
      </c>
      <c r="G758" t="s">
        <v>14488</v>
      </c>
      <c r="H758" t="s">
        <v>29</v>
      </c>
      <c r="I758" t="s">
        <v>29</v>
      </c>
      <c r="J758" s="1">
        <v>0.5</v>
      </c>
      <c r="K758" s="1">
        <v>0.54166666666666663</v>
      </c>
      <c r="L758">
        <v>180</v>
      </c>
      <c r="M758">
        <v>120</v>
      </c>
      <c r="N758" t="str">
        <f>"0000000000000000000000000000000000000000100000000000"</f>
        <v>0000000000000000000000000000000000000000100000000000</v>
      </c>
      <c r="O758" t="str">
        <f>"0000000000000000000000000001111110011111100000000000"</f>
        <v>0000000000000000000000000001111110011111100000000000</v>
      </c>
    </row>
    <row r="759" spans="1:15" x14ac:dyDescent="0.25">
      <c r="A759" s="3">
        <v>2</v>
      </c>
      <c r="B759" t="s">
        <v>10061</v>
      </c>
      <c r="C759" t="s">
        <v>20</v>
      </c>
      <c r="D759" t="s">
        <v>12818</v>
      </c>
      <c r="E759" t="s">
        <v>20</v>
      </c>
      <c r="F759" t="s">
        <v>14488</v>
      </c>
      <c r="G759" t="s">
        <v>14488</v>
      </c>
      <c r="H759" t="s">
        <v>29</v>
      </c>
      <c r="I759" t="s">
        <v>29</v>
      </c>
      <c r="J759" s="1">
        <v>0.41666666666666669</v>
      </c>
      <c r="K759" s="1">
        <v>0.41666666666666669</v>
      </c>
      <c r="L759">
        <v>60</v>
      </c>
      <c r="M759">
        <v>60</v>
      </c>
      <c r="N759" t="str">
        <f>"0000000111110100011111000000000000000000000000000000"</f>
        <v>0000000111110100011111000000000000000000000000000000</v>
      </c>
      <c r="O759" t="str">
        <f>"0000000111110100011111000000000000000000000000000000"</f>
        <v>0000000111110100011111000000000000000000000000000000</v>
      </c>
    </row>
    <row r="760" spans="1:15" x14ac:dyDescent="0.25">
      <c r="A760" s="3">
        <v>2</v>
      </c>
      <c r="B760" t="s">
        <v>11432</v>
      </c>
      <c r="C760" t="s">
        <v>20</v>
      </c>
      <c r="D760" t="s">
        <v>13592</v>
      </c>
      <c r="E760" t="s">
        <v>20</v>
      </c>
      <c r="F760" t="s">
        <v>14493</v>
      </c>
      <c r="G760" t="s">
        <v>14485</v>
      </c>
      <c r="H760" t="s">
        <v>42</v>
      </c>
      <c r="I760" t="s">
        <v>42</v>
      </c>
      <c r="J760" s="1">
        <v>0.54166666666666663</v>
      </c>
      <c r="K760" s="1">
        <v>0.54166666666666663</v>
      </c>
      <c r="L760">
        <v>60</v>
      </c>
      <c r="M760">
        <v>60</v>
      </c>
      <c r="N760" t="str">
        <f>"0000000000000000000000000001111110011111000000000000"</f>
        <v>0000000000000000000000000001111110011111000000000000</v>
      </c>
      <c r="O760" t="str">
        <f>"0000000000000000000000000001111110011111100000000000"</f>
        <v>0000000000000000000000000001111110011111100000000000</v>
      </c>
    </row>
    <row r="761" spans="1:15" x14ac:dyDescent="0.25">
      <c r="A761" s="3">
        <v>2</v>
      </c>
      <c r="B761" t="s">
        <v>9530</v>
      </c>
      <c r="C761" t="s">
        <v>20</v>
      </c>
      <c r="D761" t="s">
        <v>13776</v>
      </c>
      <c r="E761" t="s">
        <v>20</v>
      </c>
      <c r="F761" t="s">
        <v>14485</v>
      </c>
      <c r="G761" t="s">
        <v>14485</v>
      </c>
      <c r="H761" t="s">
        <v>37</v>
      </c>
      <c r="I761" t="s">
        <v>37</v>
      </c>
      <c r="J761" s="1">
        <v>0.41666666666666669</v>
      </c>
      <c r="K761" s="1">
        <v>0.41666666666666669</v>
      </c>
      <c r="L761">
        <v>60</v>
      </c>
      <c r="M761">
        <v>60</v>
      </c>
      <c r="N761" t="str">
        <f>"0000000000000000000000000001111110000000000000000000"</f>
        <v>0000000000000000000000000001111110000000000000000000</v>
      </c>
      <c r="O761" t="str">
        <f>"0000000000000000000000000001111110011111100000000000"</f>
        <v>0000000000000000000000000001111110011111100000000000</v>
      </c>
    </row>
    <row r="762" spans="1:15" x14ac:dyDescent="0.25">
      <c r="A762" s="3">
        <v>2</v>
      </c>
      <c r="B762" t="s">
        <v>11461</v>
      </c>
      <c r="C762" t="s">
        <v>20</v>
      </c>
      <c r="D762" t="s">
        <v>13412</v>
      </c>
      <c r="E762" t="s">
        <v>20</v>
      </c>
      <c r="F762" t="s">
        <v>14485</v>
      </c>
      <c r="G762" t="s">
        <v>14485</v>
      </c>
      <c r="H762" t="s">
        <v>33</v>
      </c>
      <c r="I762" t="s">
        <v>33</v>
      </c>
      <c r="J762" s="1">
        <v>0.41666666666666669</v>
      </c>
      <c r="K762" s="1">
        <v>0.375</v>
      </c>
      <c r="L762">
        <v>60</v>
      </c>
      <c r="M762">
        <v>240</v>
      </c>
      <c r="N762" t="str">
        <f>"0000000111111100011111000000000000000000000000000000"</f>
        <v>0000000111111100011111000000000000000000000000000000</v>
      </c>
      <c r="O762" t="str">
        <f>"0000000111111100011111000001111110011111100000000000"</f>
        <v>0000000111111100011111000001111110011111100000000000</v>
      </c>
    </row>
    <row r="763" spans="1:15" x14ac:dyDescent="0.25">
      <c r="A763" s="3">
        <v>2</v>
      </c>
      <c r="B763" t="s">
        <v>9493</v>
      </c>
      <c r="C763" t="s">
        <v>395</v>
      </c>
      <c r="D763" t="s">
        <v>12108</v>
      </c>
      <c r="E763" t="s">
        <v>20</v>
      </c>
      <c r="F763" t="s">
        <v>14515</v>
      </c>
      <c r="G763" t="s">
        <v>14485</v>
      </c>
      <c r="H763" t="s">
        <v>42</v>
      </c>
      <c r="I763" t="s">
        <v>42</v>
      </c>
      <c r="J763" s="1">
        <v>0.5</v>
      </c>
      <c r="K763" s="1">
        <v>0.58333333333333337</v>
      </c>
      <c r="L763">
        <v>180</v>
      </c>
      <c r="M763">
        <v>60</v>
      </c>
      <c r="N763" t="str">
        <f>"0000000000000000000000000000111110001111000000000000"</f>
        <v>0000000000000000000000000000111110001111000000000000</v>
      </c>
      <c r="O763" t="str">
        <f>"0000000000000000000000000000111110011111100000000000"</f>
        <v>0000000000000000000000000000111110011111100000000000</v>
      </c>
    </row>
    <row r="764" spans="1:15" x14ac:dyDescent="0.25">
      <c r="A764" s="3">
        <v>2</v>
      </c>
      <c r="B764" t="s">
        <v>12694</v>
      </c>
      <c r="C764" t="s">
        <v>45</v>
      </c>
      <c r="D764" t="s">
        <v>12725</v>
      </c>
      <c r="E764" t="s">
        <v>20</v>
      </c>
      <c r="F764" t="s">
        <v>14541</v>
      </c>
      <c r="G764" t="s">
        <v>14492</v>
      </c>
      <c r="H764" t="s">
        <v>19</v>
      </c>
      <c r="I764" t="s">
        <v>19</v>
      </c>
      <c r="J764" s="1">
        <v>0.45833333333333331</v>
      </c>
      <c r="K764" s="1">
        <v>0.45833333333333331</v>
      </c>
      <c r="L764">
        <v>60</v>
      </c>
      <c r="M764">
        <v>60</v>
      </c>
      <c r="N764" t="str">
        <f>"0000000001010000000100000000001000001001000000000000"</f>
        <v>0000000001010000000100000000001000001001000000000000</v>
      </c>
      <c r="O764" t="str">
        <f>"0000000000000000000000000001111110011111100000000000"</f>
        <v>0000000000000000000000000001111110011111100000000000</v>
      </c>
    </row>
    <row r="765" spans="1:15" x14ac:dyDescent="0.25">
      <c r="A765" s="3">
        <v>2</v>
      </c>
      <c r="B765" t="s">
        <v>12694</v>
      </c>
      <c r="C765" t="s">
        <v>45</v>
      </c>
      <c r="D765" t="s">
        <v>12707</v>
      </c>
      <c r="E765" t="s">
        <v>20</v>
      </c>
      <c r="F765" t="s">
        <v>14575</v>
      </c>
      <c r="G765" t="s">
        <v>14492</v>
      </c>
      <c r="H765" t="s">
        <v>19</v>
      </c>
      <c r="I765" t="s">
        <v>19</v>
      </c>
      <c r="J765" s="1">
        <v>0.41666666666666669</v>
      </c>
      <c r="K765" s="1">
        <v>0.375</v>
      </c>
      <c r="L765">
        <v>60</v>
      </c>
      <c r="M765">
        <v>120</v>
      </c>
      <c r="N765" t="str">
        <f>"0000000001010000000100000000001000001001000000000000"</f>
        <v>0000000001010000000100000000001000001001000000000000</v>
      </c>
      <c r="O765" t="str">
        <f>"0000000000000000000000000001111110011111100000000000"</f>
        <v>0000000000000000000000000001111110011111100000000000</v>
      </c>
    </row>
    <row r="766" spans="1:15" x14ac:dyDescent="0.25">
      <c r="A766" s="3">
        <v>2</v>
      </c>
      <c r="B766" t="s">
        <v>12197</v>
      </c>
      <c r="C766" t="s">
        <v>395</v>
      </c>
      <c r="D766" t="s">
        <v>14439</v>
      </c>
      <c r="E766" t="s">
        <v>20</v>
      </c>
      <c r="F766" t="s">
        <v>14497</v>
      </c>
      <c r="G766" t="s">
        <v>14488</v>
      </c>
      <c r="H766" t="s">
        <v>29</v>
      </c>
      <c r="I766" t="s">
        <v>29</v>
      </c>
      <c r="J766" s="1">
        <v>0.375</v>
      </c>
      <c r="K766" s="1">
        <v>0.375</v>
      </c>
      <c r="L766">
        <v>150</v>
      </c>
      <c r="M766">
        <v>60</v>
      </c>
      <c r="N766" t="str">
        <f>"0000000000000000000000000001111110011111100000000000"</f>
        <v>0000000000000000000000000001111110011111100000000000</v>
      </c>
      <c r="O766" t="str">
        <f>"0000000000000000000000000001111110011111100000000000"</f>
        <v>0000000000000000000000000001111110011111100000000000</v>
      </c>
    </row>
    <row r="767" spans="1:15" x14ac:dyDescent="0.25">
      <c r="A767" s="3">
        <v>2</v>
      </c>
      <c r="B767" t="s">
        <v>12636</v>
      </c>
      <c r="C767" t="s">
        <v>20</v>
      </c>
      <c r="D767" t="s">
        <v>13653</v>
      </c>
      <c r="E767" t="s">
        <v>20</v>
      </c>
      <c r="F767" t="s">
        <v>14488</v>
      </c>
      <c r="G767" t="s">
        <v>14488</v>
      </c>
      <c r="H767" t="s">
        <v>29</v>
      </c>
      <c r="I767" t="s">
        <v>29</v>
      </c>
      <c r="J767" s="1">
        <v>0.5</v>
      </c>
      <c r="K767" s="1">
        <v>0.5</v>
      </c>
      <c r="L767">
        <v>60</v>
      </c>
      <c r="M767">
        <v>60</v>
      </c>
      <c r="N767" t="str">
        <f>"0000000111110100011111000000000000000000000000000000"</f>
        <v>0000000111110100011111000000000000000000000000000000</v>
      </c>
      <c r="O767" t="str">
        <f>"0000000111110100011111000000000000000000000000000000"</f>
        <v>0000000111110100011111000000000000000000000000000000</v>
      </c>
    </row>
    <row r="768" spans="1:15" x14ac:dyDescent="0.25">
      <c r="A768" s="3">
        <v>2</v>
      </c>
      <c r="B768" t="s">
        <v>13903</v>
      </c>
      <c r="C768" t="s">
        <v>20</v>
      </c>
      <c r="D768" t="s">
        <v>13906</v>
      </c>
      <c r="E768" t="s">
        <v>20</v>
      </c>
      <c r="F768" t="s">
        <v>14488</v>
      </c>
      <c r="G768" t="s">
        <v>14488</v>
      </c>
      <c r="H768" t="s">
        <v>19</v>
      </c>
      <c r="I768" t="s">
        <v>19</v>
      </c>
      <c r="J768" s="1">
        <v>0.54166666666666663</v>
      </c>
      <c r="K768" s="1">
        <v>0.54166666666666663</v>
      </c>
      <c r="L768">
        <v>180</v>
      </c>
      <c r="M768">
        <v>180</v>
      </c>
      <c r="N768" t="str">
        <f>"0000000100000000001000000000000000000000000000000000"</f>
        <v>0000000100000000001000000000000000000000000000000000</v>
      </c>
      <c r="O768" t="str">
        <f>"0000000100000000000000000000000000000000000000000000"</f>
        <v>0000000100000000000000000000000000000000000000000000</v>
      </c>
    </row>
    <row r="769" spans="1:15" x14ac:dyDescent="0.25">
      <c r="A769" s="3">
        <v>2</v>
      </c>
      <c r="B769" t="s">
        <v>9346</v>
      </c>
      <c r="C769" t="s">
        <v>20</v>
      </c>
      <c r="D769" t="s">
        <v>12083</v>
      </c>
      <c r="E769" t="s">
        <v>20</v>
      </c>
      <c r="F769" t="s">
        <v>14488</v>
      </c>
      <c r="G769" t="s">
        <v>14485</v>
      </c>
      <c r="H769" t="s">
        <v>19</v>
      </c>
      <c r="I769" t="s">
        <v>19</v>
      </c>
      <c r="J769" s="1">
        <v>0.625</v>
      </c>
      <c r="K769" s="1">
        <v>0.625</v>
      </c>
      <c r="L769">
        <v>60</v>
      </c>
      <c r="M769">
        <v>60</v>
      </c>
      <c r="N769" t="str">
        <f>"0000000111110100011111000000000000000000000000000000"</f>
        <v>0000000111110100011111000000000000000000000000000000</v>
      </c>
      <c r="O769" t="str">
        <f>"0000000111110100011111000000000000000000000000000000"</f>
        <v>0000000111110100011111000000000000000000000000000000</v>
      </c>
    </row>
    <row r="770" spans="1:15" x14ac:dyDescent="0.25">
      <c r="A770" s="3">
        <v>2</v>
      </c>
      <c r="B770" t="s">
        <v>13258</v>
      </c>
      <c r="C770" t="s">
        <v>20</v>
      </c>
      <c r="D770" t="s">
        <v>13571</v>
      </c>
      <c r="E770" t="s">
        <v>20</v>
      </c>
      <c r="F770" t="s">
        <v>14488</v>
      </c>
      <c r="G770" t="s">
        <v>14485</v>
      </c>
      <c r="H770" t="s">
        <v>37</v>
      </c>
      <c r="I770" t="s">
        <v>37</v>
      </c>
      <c r="J770" s="1">
        <v>0.45833333333333331</v>
      </c>
      <c r="K770" s="1">
        <v>0.5</v>
      </c>
      <c r="L770">
        <v>120</v>
      </c>
      <c r="M770">
        <v>60</v>
      </c>
      <c r="N770" t="str">
        <f>"0000000111101100011111000000000000000000000000000000"</f>
        <v>0000000111101100011111000000000000000000000000000000</v>
      </c>
      <c r="O770" t="str">
        <f>"0000000111101100011111000000000000000000000000000000"</f>
        <v>0000000111101100011111000000000000000000000000000000</v>
      </c>
    </row>
    <row r="771" spans="1:15" x14ac:dyDescent="0.25">
      <c r="A771" s="3">
        <v>2</v>
      </c>
      <c r="B771" t="s">
        <v>10744</v>
      </c>
      <c r="C771" t="s">
        <v>39</v>
      </c>
      <c r="D771" t="s">
        <v>10768</v>
      </c>
      <c r="E771" t="s">
        <v>9372</v>
      </c>
      <c r="F771" t="s">
        <v>14538</v>
      </c>
      <c r="G771" t="s">
        <v>14586</v>
      </c>
      <c r="H771" t="s">
        <v>42</v>
      </c>
      <c r="I771" t="s">
        <v>42</v>
      </c>
      <c r="J771" s="1">
        <v>0.77083333333333337</v>
      </c>
      <c r="K771" s="1">
        <v>0.70833333333333337</v>
      </c>
      <c r="L771">
        <v>90</v>
      </c>
      <c r="M771">
        <v>180</v>
      </c>
      <c r="N771" t="str">
        <f>"0000000000000000000000000000000100000000000000000000"</f>
        <v>0000000000000000000000000000000100000000000000000000</v>
      </c>
      <c r="O771" t="str">
        <f>"0000000000000000000000000001111110011111000000000000"</f>
        <v>0000000000000000000000000001111110011111000000000000</v>
      </c>
    </row>
    <row r="772" spans="1:15" x14ac:dyDescent="0.25">
      <c r="A772" s="3">
        <v>2</v>
      </c>
      <c r="B772" t="s">
        <v>10987</v>
      </c>
      <c r="C772" t="s">
        <v>20</v>
      </c>
      <c r="D772" t="s">
        <v>11364</v>
      </c>
      <c r="E772" t="s">
        <v>20</v>
      </c>
      <c r="F772" t="s">
        <v>14488</v>
      </c>
      <c r="G772" t="s">
        <v>14488</v>
      </c>
      <c r="H772" t="s">
        <v>42</v>
      </c>
      <c r="I772" t="s">
        <v>42</v>
      </c>
      <c r="J772" s="1">
        <v>0.45833333333333331</v>
      </c>
      <c r="K772" s="1">
        <v>0.375</v>
      </c>
      <c r="L772">
        <v>60</v>
      </c>
      <c r="M772">
        <v>480</v>
      </c>
      <c r="N772" t="str">
        <f>"0000000000000000000000000001111110011111100000000000"</f>
        <v>0000000000000000000000000001111110011111100000000000</v>
      </c>
      <c r="O772" t="str">
        <f>"0000000000000000000000000000010000000000000000000000"</f>
        <v>0000000000000000000000000000010000000000000000000000</v>
      </c>
    </row>
    <row r="773" spans="1:15" x14ac:dyDescent="0.25">
      <c r="A773" s="3">
        <v>2</v>
      </c>
      <c r="B773" t="s">
        <v>10987</v>
      </c>
      <c r="C773" t="s">
        <v>20</v>
      </c>
      <c r="D773" t="s">
        <v>11364</v>
      </c>
      <c r="E773" t="s">
        <v>20</v>
      </c>
      <c r="F773" t="s">
        <v>14488</v>
      </c>
      <c r="G773" t="s">
        <v>14493</v>
      </c>
      <c r="H773" t="s">
        <v>42</v>
      </c>
      <c r="I773" t="s">
        <v>42</v>
      </c>
      <c r="J773" s="1">
        <v>0.45833333333333331</v>
      </c>
      <c r="K773" s="1">
        <v>0.375</v>
      </c>
      <c r="L773">
        <v>60</v>
      </c>
      <c r="M773">
        <v>480</v>
      </c>
      <c r="N773" t="str">
        <f>"0000000000000000000000000001111110011111100000000000"</f>
        <v>0000000000000000000000000001111110011111100000000000</v>
      </c>
      <c r="O773" t="str">
        <f>"0000000000000000000000000000000010000000000000000000"</f>
        <v>0000000000000000000000000000000010000000000000000000</v>
      </c>
    </row>
    <row r="774" spans="1:15" x14ac:dyDescent="0.25">
      <c r="A774" s="3">
        <v>2</v>
      </c>
      <c r="B774" t="s">
        <v>10987</v>
      </c>
      <c r="C774" t="s">
        <v>20</v>
      </c>
      <c r="D774" t="s">
        <v>11364</v>
      </c>
      <c r="E774" t="s">
        <v>20</v>
      </c>
      <c r="F774" t="s">
        <v>14485</v>
      </c>
      <c r="G774" t="s">
        <v>14485</v>
      </c>
      <c r="H774" t="s">
        <v>37</v>
      </c>
      <c r="I774" t="s">
        <v>37</v>
      </c>
      <c r="J774" s="1">
        <v>0.375</v>
      </c>
      <c r="K774" s="1">
        <v>0.375</v>
      </c>
      <c r="L774">
        <v>60</v>
      </c>
      <c r="M774">
        <v>480</v>
      </c>
      <c r="N774" t="str">
        <f>"0000000000000000000000000001111110011111100000000000"</f>
        <v>0000000000000000000000000001111110011111100000000000</v>
      </c>
      <c r="O774" t="str">
        <f>"0000000000000000000000000000010000000000000000000000"</f>
        <v>0000000000000000000000000000010000000000000000000000</v>
      </c>
    </row>
    <row r="775" spans="1:15" x14ac:dyDescent="0.25">
      <c r="A775" s="3">
        <v>2</v>
      </c>
      <c r="B775" t="s">
        <v>10987</v>
      </c>
      <c r="C775" t="s">
        <v>20</v>
      </c>
      <c r="D775" t="s">
        <v>11364</v>
      </c>
      <c r="E775" t="s">
        <v>20</v>
      </c>
      <c r="F775" t="s">
        <v>14485</v>
      </c>
      <c r="G775" t="s">
        <v>14487</v>
      </c>
      <c r="H775" t="s">
        <v>37</v>
      </c>
      <c r="I775" t="s">
        <v>37</v>
      </c>
      <c r="J775" s="1">
        <v>0.375</v>
      </c>
      <c r="K775" s="1">
        <v>0.375</v>
      </c>
      <c r="L775">
        <v>60</v>
      </c>
      <c r="M775">
        <v>480</v>
      </c>
      <c r="N775" t="str">
        <f>"0000000000000000000000000001111110011111100000000000"</f>
        <v>0000000000000000000000000001111110011111100000000000</v>
      </c>
      <c r="O775" t="str">
        <f>"0000000000000000000000000000000010000000000000000000"</f>
        <v>0000000000000000000000000000000010000000000000000000</v>
      </c>
    </row>
    <row r="776" spans="1:15" x14ac:dyDescent="0.25">
      <c r="A776" s="3">
        <v>2</v>
      </c>
      <c r="B776" t="s">
        <v>10987</v>
      </c>
      <c r="C776" t="s">
        <v>45</v>
      </c>
      <c r="D776" t="s">
        <v>11364</v>
      </c>
      <c r="E776" t="s">
        <v>20</v>
      </c>
      <c r="F776" t="s">
        <v>14489</v>
      </c>
      <c r="G776" t="s">
        <v>14485</v>
      </c>
      <c r="H776" t="s">
        <v>37</v>
      </c>
      <c r="I776" t="s">
        <v>37</v>
      </c>
      <c r="J776" s="1">
        <v>0.41666666666666669</v>
      </c>
      <c r="K776" s="1">
        <v>0.375</v>
      </c>
      <c r="L776">
        <v>60</v>
      </c>
      <c r="M776">
        <v>480</v>
      </c>
      <c r="N776" t="str">
        <f>"0000000000000000000000000001111110011111100000000000"</f>
        <v>0000000000000000000000000001111110011111100000000000</v>
      </c>
      <c r="O776" t="str">
        <f>"0000000000000000000000000000010000000000000000000000"</f>
        <v>0000000000000000000000000000010000000000000000000000</v>
      </c>
    </row>
    <row r="777" spans="1:15" x14ac:dyDescent="0.25">
      <c r="A777" s="3">
        <v>2</v>
      </c>
      <c r="B777" t="s">
        <v>10987</v>
      </c>
      <c r="C777" t="s">
        <v>45</v>
      </c>
      <c r="D777" t="s">
        <v>11364</v>
      </c>
      <c r="E777" t="s">
        <v>20</v>
      </c>
      <c r="F777" t="s">
        <v>14489</v>
      </c>
      <c r="G777" t="s">
        <v>14487</v>
      </c>
      <c r="H777" t="s">
        <v>37</v>
      </c>
      <c r="I777" t="s">
        <v>37</v>
      </c>
      <c r="J777" s="1">
        <v>0.41666666666666669</v>
      </c>
      <c r="K777" s="1">
        <v>0.375</v>
      </c>
      <c r="L777">
        <v>60</v>
      </c>
      <c r="M777">
        <v>480</v>
      </c>
      <c r="N777" t="str">
        <f>"0000000000000000000000000001111110011111100000000000"</f>
        <v>0000000000000000000000000001111110011111100000000000</v>
      </c>
      <c r="O777" t="str">
        <f>"0000000000000000000000000000000010000000000000000000"</f>
        <v>0000000000000000000000000000000010000000000000000000</v>
      </c>
    </row>
    <row r="778" spans="1:15" x14ac:dyDescent="0.25">
      <c r="A778" s="3">
        <v>2</v>
      </c>
      <c r="B778" t="s">
        <v>9493</v>
      </c>
      <c r="C778" t="s">
        <v>20</v>
      </c>
      <c r="D778" t="s">
        <v>11432</v>
      </c>
      <c r="E778" t="s">
        <v>20</v>
      </c>
      <c r="F778" t="s">
        <v>14488</v>
      </c>
      <c r="G778" t="s">
        <v>14485</v>
      </c>
      <c r="H778" t="s">
        <v>29</v>
      </c>
      <c r="I778" t="s">
        <v>29</v>
      </c>
      <c r="J778" s="1">
        <v>0.54166666666666663</v>
      </c>
      <c r="K778" s="1">
        <v>0.54166666666666663</v>
      </c>
      <c r="L778">
        <v>60</v>
      </c>
      <c r="M778">
        <v>60</v>
      </c>
      <c r="N778" t="str">
        <f>"0000000000000000000000000001111110011111100000000000"</f>
        <v>0000000000000000000000000001111110011111100000000000</v>
      </c>
      <c r="O778" t="str">
        <f>"0000000000000000000000000001111110011111000000000000"</f>
        <v>0000000000000000000000000001111110011111000000000000</v>
      </c>
    </row>
    <row r="779" spans="1:15" x14ac:dyDescent="0.25">
      <c r="A779" s="3">
        <v>2</v>
      </c>
      <c r="B779" t="s">
        <v>12289</v>
      </c>
      <c r="C779" t="s">
        <v>20</v>
      </c>
      <c r="D779" t="s">
        <v>12308</v>
      </c>
      <c r="E779" t="s">
        <v>20</v>
      </c>
      <c r="F779" t="s">
        <v>14488</v>
      </c>
      <c r="G779" t="s">
        <v>14488</v>
      </c>
      <c r="H779" t="s">
        <v>19</v>
      </c>
      <c r="I779" t="s">
        <v>19</v>
      </c>
      <c r="J779" s="1">
        <v>0.54166666666666663</v>
      </c>
      <c r="K779" s="1">
        <v>0.54166666666666663</v>
      </c>
      <c r="L779">
        <v>60</v>
      </c>
      <c r="M779">
        <v>60</v>
      </c>
      <c r="N779" t="str">
        <f>"0000000000000000000000000001111110011111100000000000"</f>
        <v>0000000000000000000000000001111110011111100000000000</v>
      </c>
      <c r="O779" t="str">
        <f>"0000000000000000000000000001011110011111100000000000"</f>
        <v>0000000000000000000000000001011110011111100000000000</v>
      </c>
    </row>
    <row r="780" spans="1:15" x14ac:dyDescent="0.25">
      <c r="A780" s="3">
        <v>2</v>
      </c>
      <c r="B780" t="s">
        <v>12339</v>
      </c>
      <c r="C780" t="s">
        <v>20</v>
      </c>
      <c r="D780" t="s">
        <v>12860</v>
      </c>
      <c r="E780" t="s">
        <v>20</v>
      </c>
      <c r="F780" t="s">
        <v>14488</v>
      </c>
      <c r="G780" t="s">
        <v>14488</v>
      </c>
      <c r="H780" t="s">
        <v>19</v>
      </c>
      <c r="I780" t="s">
        <v>19</v>
      </c>
      <c r="J780" s="1">
        <v>0.41666666666666669</v>
      </c>
      <c r="K780" s="1">
        <v>0.41666666666666669</v>
      </c>
      <c r="L780">
        <v>60</v>
      </c>
      <c r="M780">
        <v>60</v>
      </c>
      <c r="N780" t="str">
        <f>"0000000000000000000000000001111110011111100000000000"</f>
        <v>0000000000000000000000000001111110011111100000000000</v>
      </c>
      <c r="O780" t="str">
        <f>"0000000000000000000000000001111110011111100000000000"</f>
        <v>0000000000000000000000000001111110011111100000000000</v>
      </c>
    </row>
    <row r="781" spans="1:15" x14ac:dyDescent="0.25">
      <c r="A781" s="3">
        <v>2</v>
      </c>
      <c r="B781" t="s">
        <v>10569</v>
      </c>
      <c r="C781" t="s">
        <v>20</v>
      </c>
      <c r="D781" t="s">
        <v>12050</v>
      </c>
      <c r="E781" t="s">
        <v>9372</v>
      </c>
      <c r="F781" t="s">
        <v>14485</v>
      </c>
      <c r="G781" t="s">
        <v>14494</v>
      </c>
      <c r="H781" t="s">
        <v>29</v>
      </c>
      <c r="I781" t="s">
        <v>29</v>
      </c>
      <c r="J781" s="1">
        <v>0.41666666666666669</v>
      </c>
      <c r="K781" s="1">
        <v>0.41666666666666669</v>
      </c>
      <c r="L781">
        <v>60</v>
      </c>
      <c r="M781">
        <v>180</v>
      </c>
      <c r="N781" t="str">
        <f>"0000000000000000000000000001111110011111100000000000"</f>
        <v>0000000000000000000000000001111110011111100000000000</v>
      </c>
      <c r="O781" t="str">
        <f>"0000000000000000000000000001111110011111100000000000"</f>
        <v>0000000000000000000000000001111110011111100000000000</v>
      </c>
    </row>
    <row r="782" spans="1:15" x14ac:dyDescent="0.25">
      <c r="A782" s="3">
        <v>2</v>
      </c>
      <c r="B782" t="s">
        <v>10569</v>
      </c>
      <c r="C782" t="s">
        <v>45</v>
      </c>
      <c r="D782" t="s">
        <v>12050</v>
      </c>
      <c r="E782" t="s">
        <v>9372</v>
      </c>
      <c r="F782" t="s">
        <v>14489</v>
      </c>
      <c r="G782" t="s">
        <v>14494</v>
      </c>
      <c r="H782" t="s">
        <v>29</v>
      </c>
      <c r="I782" t="s">
        <v>29</v>
      </c>
      <c r="J782" s="1">
        <v>0.45833333333333331</v>
      </c>
      <c r="K782" s="1">
        <v>0.41666666666666669</v>
      </c>
      <c r="L782">
        <v>60</v>
      </c>
      <c r="M782">
        <v>180</v>
      </c>
      <c r="N782" t="str">
        <f>"0000000000000000000000000001111110011111100000000000"</f>
        <v>0000000000000000000000000001111110011111100000000000</v>
      </c>
      <c r="O782" t="str">
        <f>"0000000000000000000000000001111110011111100000000000"</f>
        <v>0000000000000000000000000001111110011111100000000000</v>
      </c>
    </row>
    <row r="783" spans="1:15" x14ac:dyDescent="0.25">
      <c r="A783" s="3">
        <v>2</v>
      </c>
      <c r="B783" t="s">
        <v>10992</v>
      </c>
      <c r="C783" t="s">
        <v>20</v>
      </c>
      <c r="D783" t="s">
        <v>11357</v>
      </c>
      <c r="E783" t="s">
        <v>20</v>
      </c>
      <c r="F783" t="s">
        <v>14488</v>
      </c>
      <c r="G783" t="s">
        <v>14487</v>
      </c>
      <c r="H783" t="s">
        <v>29</v>
      </c>
      <c r="I783" t="s">
        <v>29</v>
      </c>
      <c r="J783" s="1">
        <v>0.375</v>
      </c>
      <c r="K783" s="1">
        <v>0.375</v>
      </c>
      <c r="L783">
        <v>60</v>
      </c>
      <c r="M783">
        <v>480</v>
      </c>
      <c r="N783" t="str">
        <f>"0000000000000000000000000001111110011111100000000000"</f>
        <v>0000000000000000000000000001111110011111100000000000</v>
      </c>
      <c r="O783" t="str">
        <f>"0000000000000000000000000000000000000000100000000000"</f>
        <v>0000000000000000000000000000000000000000100000000000</v>
      </c>
    </row>
    <row r="784" spans="1:15" x14ac:dyDescent="0.25">
      <c r="A784" s="3">
        <v>2</v>
      </c>
      <c r="B784" t="s">
        <v>10992</v>
      </c>
      <c r="C784" t="s">
        <v>45</v>
      </c>
      <c r="D784" t="s">
        <v>11357</v>
      </c>
      <c r="E784" t="s">
        <v>20</v>
      </c>
      <c r="F784" t="s">
        <v>14489</v>
      </c>
      <c r="G784" t="s">
        <v>14487</v>
      </c>
      <c r="H784" t="s">
        <v>29</v>
      </c>
      <c r="I784" t="s">
        <v>29</v>
      </c>
      <c r="J784" s="1">
        <v>0.5</v>
      </c>
      <c r="K784" s="1">
        <v>0.375</v>
      </c>
      <c r="L784">
        <v>60</v>
      </c>
      <c r="M784">
        <v>480</v>
      </c>
      <c r="N784" t="str">
        <f>"0000000000000000000000000001111110011111100000000000"</f>
        <v>0000000000000000000000000001111110011111100000000000</v>
      </c>
      <c r="O784" t="str">
        <f>"0000000000000000000000000000000000000000100000000000"</f>
        <v>0000000000000000000000000000000000000000100000000000</v>
      </c>
    </row>
    <row r="785" spans="1:15" x14ac:dyDescent="0.25">
      <c r="A785" s="3">
        <v>2</v>
      </c>
      <c r="B785" t="s">
        <v>11996</v>
      </c>
      <c r="C785" t="s">
        <v>20</v>
      </c>
      <c r="D785" t="s">
        <v>12818</v>
      </c>
      <c r="E785" t="s">
        <v>20</v>
      </c>
      <c r="F785" t="s">
        <v>14485</v>
      </c>
      <c r="G785" t="s">
        <v>14485</v>
      </c>
      <c r="H785" t="s">
        <v>42</v>
      </c>
      <c r="I785" t="s">
        <v>42</v>
      </c>
      <c r="J785" s="1">
        <v>0.54166666666666663</v>
      </c>
      <c r="K785" s="1">
        <v>0.54166666666666663</v>
      </c>
      <c r="L785">
        <v>60</v>
      </c>
      <c r="M785">
        <v>60</v>
      </c>
      <c r="N785" t="str">
        <f>"0000000111111100011111000000000000000000000000000000"</f>
        <v>0000000111111100011111000000000000000000000000000000</v>
      </c>
      <c r="O785" t="str">
        <f>"0000000111111100011111000000000000000000000000000000"</f>
        <v>0000000111111100011111000000000000000000000000000000</v>
      </c>
    </row>
    <row r="786" spans="1:15" x14ac:dyDescent="0.25">
      <c r="A786" s="3">
        <v>2</v>
      </c>
      <c r="B786" t="s">
        <v>12021</v>
      </c>
      <c r="C786" t="s">
        <v>45</v>
      </c>
      <c r="D786" t="s">
        <v>12044</v>
      </c>
      <c r="E786" t="s">
        <v>20</v>
      </c>
      <c r="F786" t="s">
        <v>14489</v>
      </c>
      <c r="G786" t="s">
        <v>14488</v>
      </c>
      <c r="H786" t="s">
        <v>42</v>
      </c>
      <c r="I786" t="s">
        <v>42</v>
      </c>
      <c r="J786" s="1">
        <v>0.625</v>
      </c>
      <c r="K786" s="1">
        <v>0.58333333333333337</v>
      </c>
      <c r="L786">
        <v>60</v>
      </c>
      <c r="M786">
        <v>120</v>
      </c>
      <c r="N786" t="str">
        <f>"0000000000000000011111000000000000000000000000000000"</f>
        <v>0000000000000000011111000000000000000000000000000000</v>
      </c>
      <c r="O786" t="str">
        <f>"0000000111111100011111000000000000000000000000000000"</f>
        <v>0000000111111100011111000000000000000000000000000000</v>
      </c>
    </row>
    <row r="787" spans="1:15" x14ac:dyDescent="0.25">
      <c r="A787" s="3">
        <v>2</v>
      </c>
      <c r="B787" t="s">
        <v>12773</v>
      </c>
      <c r="C787" t="s">
        <v>20</v>
      </c>
      <c r="D787" t="s">
        <v>13609</v>
      </c>
      <c r="E787" t="s">
        <v>20</v>
      </c>
      <c r="F787" t="s">
        <v>14488</v>
      </c>
      <c r="G787" t="s">
        <v>14488</v>
      </c>
      <c r="H787" t="s">
        <v>29</v>
      </c>
      <c r="I787" t="s">
        <v>29</v>
      </c>
      <c r="J787" s="1">
        <v>0.625</v>
      </c>
      <c r="K787" s="1">
        <v>0.58333333333333337</v>
      </c>
      <c r="L787">
        <v>60</v>
      </c>
      <c r="M787">
        <v>120</v>
      </c>
      <c r="N787" t="str">
        <f>"0000000000000000000000000001111110011111100000000000"</f>
        <v>0000000000000000000000000001111110011111100000000000</v>
      </c>
      <c r="O787" t="str">
        <f>"0000000000000000000000000001111110011111100000000000"</f>
        <v>0000000000000000000000000001111110011111100000000000</v>
      </c>
    </row>
    <row r="788" spans="1:15" x14ac:dyDescent="0.25">
      <c r="A788" s="3">
        <v>2</v>
      </c>
      <c r="B788" t="s">
        <v>10540</v>
      </c>
      <c r="C788" t="s">
        <v>20</v>
      </c>
      <c r="D788" t="s">
        <v>10811</v>
      </c>
      <c r="E788" t="s">
        <v>20</v>
      </c>
      <c r="F788" t="s">
        <v>14488</v>
      </c>
      <c r="G788" t="s">
        <v>14485</v>
      </c>
      <c r="H788" t="s">
        <v>19</v>
      </c>
      <c r="I788" t="s">
        <v>19</v>
      </c>
      <c r="J788" s="1">
        <v>0.625</v>
      </c>
      <c r="K788" s="1">
        <v>0.625</v>
      </c>
      <c r="L788">
        <v>120</v>
      </c>
      <c r="M788">
        <v>60</v>
      </c>
      <c r="N788" t="str">
        <f>"0000000000000000000000000001111110011111100000000000"</f>
        <v>0000000000000000000000000001111110011111100000000000</v>
      </c>
      <c r="O788" t="str">
        <f>"0000000000000000000000000001111110011111100000000000"</f>
        <v>0000000000000000000000000001111110011111100000000000</v>
      </c>
    </row>
    <row r="789" spans="1:15" x14ac:dyDescent="0.25">
      <c r="A789" s="3">
        <v>2</v>
      </c>
      <c r="B789" t="s">
        <v>9151</v>
      </c>
      <c r="C789" t="s">
        <v>20</v>
      </c>
      <c r="D789" t="s">
        <v>9888</v>
      </c>
      <c r="E789" t="s">
        <v>20</v>
      </c>
      <c r="F789" t="s">
        <v>14488</v>
      </c>
      <c r="G789" t="s">
        <v>14488</v>
      </c>
      <c r="H789" t="s">
        <v>19</v>
      </c>
      <c r="I789" t="s">
        <v>19</v>
      </c>
      <c r="J789" s="1">
        <v>0.45833333333333331</v>
      </c>
      <c r="K789" s="1">
        <v>0.45833333333333331</v>
      </c>
      <c r="L789">
        <v>60</v>
      </c>
      <c r="M789">
        <v>60</v>
      </c>
      <c r="N789" t="str">
        <f>"0000000000000000000000000001111110011111100000000000"</f>
        <v>0000000000000000000000000001111110011111100000000000</v>
      </c>
      <c r="O789" t="str">
        <f>"0000000000000000000000000001111110011111100000000000"</f>
        <v>0000000000000000000000000001111110011111100000000000</v>
      </c>
    </row>
    <row r="790" spans="1:15" x14ac:dyDescent="0.25">
      <c r="A790" s="3">
        <v>2</v>
      </c>
      <c r="B790" t="s">
        <v>13681</v>
      </c>
      <c r="C790" t="s">
        <v>20</v>
      </c>
      <c r="D790" t="s">
        <v>13860</v>
      </c>
      <c r="E790" t="s">
        <v>20</v>
      </c>
      <c r="F790" t="s">
        <v>14488</v>
      </c>
      <c r="G790" t="s">
        <v>14488</v>
      </c>
      <c r="H790" t="s">
        <v>29</v>
      </c>
      <c r="I790" t="s">
        <v>29</v>
      </c>
      <c r="J790" s="1">
        <v>0.625</v>
      </c>
      <c r="K790" s="1">
        <v>0.625</v>
      </c>
      <c r="L790">
        <v>60</v>
      </c>
      <c r="M790">
        <v>120</v>
      </c>
      <c r="N790" t="str">
        <f>"0000000111110000011111000000000000000000000000000000"</f>
        <v>0000000111110000011111000000000000000000000000000000</v>
      </c>
      <c r="O790" t="str">
        <f>"0000000111110100011111000000000000000000000000000000"</f>
        <v>0000000111110100011111000000000000000000000000000000</v>
      </c>
    </row>
    <row r="791" spans="1:15" x14ac:dyDescent="0.25">
      <c r="A791" s="3">
        <v>2</v>
      </c>
      <c r="B791" t="s">
        <v>13681</v>
      </c>
      <c r="C791" t="s">
        <v>39</v>
      </c>
      <c r="D791" t="s">
        <v>13860</v>
      </c>
      <c r="E791" t="s">
        <v>20</v>
      </c>
      <c r="F791" t="s">
        <v>14507</v>
      </c>
      <c r="G791" t="s">
        <v>14488</v>
      </c>
      <c r="H791" t="s">
        <v>29</v>
      </c>
      <c r="I791" t="s">
        <v>29</v>
      </c>
      <c r="J791" s="1">
        <v>0.625</v>
      </c>
      <c r="K791" s="1">
        <v>0.625</v>
      </c>
      <c r="L791">
        <v>60</v>
      </c>
      <c r="M791">
        <v>120</v>
      </c>
      <c r="N791" t="str">
        <f>"0000000000000100000000000000000000000000000000000000"</f>
        <v>0000000000000100000000000000000000000000000000000000</v>
      </c>
      <c r="O791" t="str">
        <f>"0000000111110100011111000000000000000000000000000000"</f>
        <v>0000000111110100011111000000000000000000000000000000</v>
      </c>
    </row>
    <row r="792" spans="1:15" x14ac:dyDescent="0.25">
      <c r="A792" s="3">
        <v>2</v>
      </c>
      <c r="B792" t="s">
        <v>9849</v>
      </c>
      <c r="C792" t="s">
        <v>20</v>
      </c>
      <c r="D792" t="s">
        <v>13681</v>
      </c>
      <c r="E792" t="s">
        <v>20</v>
      </c>
      <c r="F792" t="s">
        <v>14488</v>
      </c>
      <c r="G792" t="s">
        <v>14488</v>
      </c>
      <c r="H792" t="s">
        <v>29</v>
      </c>
      <c r="I792" t="s">
        <v>29</v>
      </c>
      <c r="J792" s="1">
        <v>0.58333333333333337</v>
      </c>
      <c r="K792" s="1">
        <v>0.625</v>
      </c>
      <c r="L792">
        <v>240</v>
      </c>
      <c r="M792">
        <v>60</v>
      </c>
      <c r="N792" t="str">
        <f>"0000000111110100011111000000000000000000000000000000"</f>
        <v>0000000111110100011111000000000000000000000000000000</v>
      </c>
      <c r="O792" t="str">
        <f>"0000000111110000011111000000000000000000000000000000"</f>
        <v>0000000111110000011111000000000000000000000000000000</v>
      </c>
    </row>
    <row r="793" spans="1:15" x14ac:dyDescent="0.25">
      <c r="A793" s="3">
        <v>2</v>
      </c>
      <c r="B793" t="s">
        <v>9849</v>
      </c>
      <c r="C793" t="s">
        <v>20</v>
      </c>
      <c r="D793" t="s">
        <v>13681</v>
      </c>
      <c r="E793" t="s">
        <v>39</v>
      </c>
      <c r="F793" t="s">
        <v>14488</v>
      </c>
      <c r="G793" t="s">
        <v>14507</v>
      </c>
      <c r="H793" t="s">
        <v>29</v>
      </c>
      <c r="I793" t="s">
        <v>29</v>
      </c>
      <c r="J793" s="1">
        <v>0.58333333333333337</v>
      </c>
      <c r="K793" s="1">
        <v>0.625</v>
      </c>
      <c r="L793">
        <v>240</v>
      </c>
      <c r="M793">
        <v>60</v>
      </c>
      <c r="N793" t="str">
        <f>"0000000111110100011111000000000000000000000000000000"</f>
        <v>0000000111110100011111000000000000000000000000000000</v>
      </c>
      <c r="O793" t="str">
        <f>"0000000000000100000000000000000000000000000000000000"</f>
        <v>0000000000000100000000000000000000000000000000000000</v>
      </c>
    </row>
    <row r="794" spans="1:15" x14ac:dyDescent="0.25">
      <c r="A794" s="3">
        <v>2</v>
      </c>
      <c r="B794" t="s">
        <v>10079</v>
      </c>
      <c r="C794" t="s">
        <v>20</v>
      </c>
      <c r="D794" t="s">
        <v>13694</v>
      </c>
      <c r="E794" t="s">
        <v>20</v>
      </c>
      <c r="F794" t="s">
        <v>14488</v>
      </c>
      <c r="G794" t="s">
        <v>14488</v>
      </c>
      <c r="H794" t="s">
        <v>19</v>
      </c>
      <c r="I794" t="s">
        <v>19</v>
      </c>
      <c r="J794" s="1">
        <v>0.54166666666666663</v>
      </c>
      <c r="K794" s="1">
        <v>0.54166666666666663</v>
      </c>
      <c r="L794">
        <v>60</v>
      </c>
      <c r="M794">
        <v>60</v>
      </c>
      <c r="N794" t="str">
        <f>"0000000111110100011111000000000000000000000000000000"</f>
        <v>0000000111110100011111000000000000000000000000000000</v>
      </c>
      <c r="O794" t="str">
        <f>"0000000111110100011111000000000000000000000000000000"</f>
        <v>0000000111110100011111000000000000000000000000000000</v>
      </c>
    </row>
    <row r="795" spans="1:15" x14ac:dyDescent="0.25">
      <c r="A795" s="3">
        <v>2</v>
      </c>
      <c r="B795" t="s">
        <v>10711</v>
      </c>
      <c r="C795" t="s">
        <v>20</v>
      </c>
      <c r="D795" t="s">
        <v>13182</v>
      </c>
      <c r="E795" t="s">
        <v>20</v>
      </c>
      <c r="F795" t="s">
        <v>14488</v>
      </c>
      <c r="G795" t="s">
        <v>14488</v>
      </c>
      <c r="H795" t="s">
        <v>19</v>
      </c>
      <c r="I795" t="s">
        <v>19</v>
      </c>
      <c r="J795" s="1">
        <v>0.625</v>
      </c>
      <c r="K795" s="1">
        <v>0.625</v>
      </c>
      <c r="L795">
        <v>60</v>
      </c>
      <c r="M795">
        <v>120</v>
      </c>
      <c r="N795" t="str">
        <f>"0000000000000000000000000001111110011111100000000000"</f>
        <v>0000000000000000000000000001111110011111100000000000</v>
      </c>
      <c r="O795" t="str">
        <f>"0000000000000000000000000001111110011111100000000000"</f>
        <v>0000000000000000000000000001111110011111100000000000</v>
      </c>
    </row>
    <row r="796" spans="1:15" x14ac:dyDescent="0.25">
      <c r="A796" s="3">
        <v>2</v>
      </c>
      <c r="B796" t="s">
        <v>12828</v>
      </c>
      <c r="C796" t="s">
        <v>20</v>
      </c>
      <c r="D796" t="s">
        <v>13649</v>
      </c>
      <c r="E796" t="s">
        <v>20</v>
      </c>
      <c r="F796" t="s">
        <v>14488</v>
      </c>
      <c r="G796" t="s">
        <v>14488</v>
      </c>
      <c r="H796" t="s">
        <v>19</v>
      </c>
      <c r="I796" t="s">
        <v>19</v>
      </c>
      <c r="J796" s="1">
        <v>0.45833333333333331</v>
      </c>
      <c r="K796" s="1">
        <v>0.45833333333333331</v>
      </c>
      <c r="L796">
        <v>60</v>
      </c>
      <c r="M796">
        <v>60</v>
      </c>
      <c r="N796" t="str">
        <f>"0000000111110100011111000000000000000000000000000000"</f>
        <v>0000000111110100011111000000000000000000000000000000</v>
      </c>
      <c r="O796" t="str">
        <f>"0000000111110100011111000000000000000000000000000000"</f>
        <v>0000000111110100011111000000000000000000000000000000</v>
      </c>
    </row>
    <row r="797" spans="1:15" x14ac:dyDescent="0.25">
      <c r="A797" s="3">
        <v>2</v>
      </c>
      <c r="B797" t="s">
        <v>10079</v>
      </c>
      <c r="C797" t="s">
        <v>20</v>
      </c>
      <c r="D797" t="s">
        <v>12312</v>
      </c>
      <c r="E797" t="s">
        <v>20</v>
      </c>
      <c r="F797" t="s">
        <v>14488</v>
      </c>
      <c r="G797" t="s">
        <v>14488</v>
      </c>
      <c r="H797" t="s">
        <v>19</v>
      </c>
      <c r="I797" t="s">
        <v>19</v>
      </c>
      <c r="J797" s="1">
        <v>0.54166666666666663</v>
      </c>
      <c r="K797" s="1">
        <v>0.54166666666666663</v>
      </c>
      <c r="L797">
        <v>60</v>
      </c>
      <c r="M797">
        <v>60</v>
      </c>
      <c r="N797" t="str">
        <f>"0000000111110100011111000000000000000000000000000000"</f>
        <v>0000000111110100011111000000000000000000000000000000</v>
      </c>
      <c r="O797" t="str">
        <f>"0000000111110100011111000000000000000000000000000000"</f>
        <v>0000000111110100011111000000000000000000000000000000</v>
      </c>
    </row>
    <row r="798" spans="1:15" x14ac:dyDescent="0.25">
      <c r="A798" s="3">
        <v>2</v>
      </c>
      <c r="B798" t="s">
        <v>10889</v>
      </c>
      <c r="C798" t="s">
        <v>20</v>
      </c>
      <c r="D798" t="s">
        <v>10895</v>
      </c>
      <c r="E798" t="s">
        <v>39</v>
      </c>
      <c r="F798" t="s">
        <v>14493</v>
      </c>
      <c r="G798" t="s">
        <v>14507</v>
      </c>
      <c r="H798" t="s">
        <v>37</v>
      </c>
      <c r="I798" t="s">
        <v>37</v>
      </c>
      <c r="J798" s="1">
        <v>0.41666666666666669</v>
      </c>
      <c r="K798" s="1">
        <v>0.41666666666666669</v>
      </c>
      <c r="L798">
        <v>60</v>
      </c>
      <c r="M798">
        <v>180</v>
      </c>
      <c r="N798" t="str">
        <f>"0000000111101100011111000000000000000000000000000000"</f>
        <v>0000000111101100011111000000000000000000000000000000</v>
      </c>
      <c r="O798" t="str">
        <f>"0000000001000000000000000000000000000000000000000000"</f>
        <v>0000000001000000000000000000000000000000000000000000</v>
      </c>
    </row>
    <row r="799" spans="1:15" x14ac:dyDescent="0.25">
      <c r="A799" s="3">
        <v>2</v>
      </c>
      <c r="B799" t="s">
        <v>10070</v>
      </c>
      <c r="C799" t="s">
        <v>20</v>
      </c>
      <c r="D799" t="s">
        <v>10077</v>
      </c>
      <c r="E799" t="s">
        <v>20</v>
      </c>
      <c r="F799" t="s">
        <v>14493</v>
      </c>
      <c r="G799" t="s">
        <v>14493</v>
      </c>
      <c r="H799" t="s">
        <v>42</v>
      </c>
      <c r="I799" t="s">
        <v>42</v>
      </c>
      <c r="J799" s="1">
        <v>0.45833333333333331</v>
      </c>
      <c r="K799" s="1">
        <v>0.45833333333333331</v>
      </c>
      <c r="L799">
        <v>60</v>
      </c>
      <c r="M799">
        <v>60</v>
      </c>
      <c r="N799" t="str">
        <f>"0000000111111100011111000000000000000000000000000000"</f>
        <v>0000000111111100011111000000000000000000000000000000</v>
      </c>
      <c r="O799" t="str">
        <f>"0000000111111100011111000000000000000000000000000000"</f>
        <v>0000000111111100011111000000000000000000000000000000</v>
      </c>
    </row>
    <row r="800" spans="1:15" x14ac:dyDescent="0.25">
      <c r="A800" s="3">
        <v>2</v>
      </c>
      <c r="B800" t="s">
        <v>10050</v>
      </c>
      <c r="C800" t="s">
        <v>20</v>
      </c>
      <c r="D800" t="s">
        <v>12649</v>
      </c>
      <c r="E800" t="s">
        <v>20</v>
      </c>
      <c r="F800" t="s">
        <v>14488</v>
      </c>
      <c r="G800" t="s">
        <v>14488</v>
      </c>
      <c r="H800" t="s">
        <v>29</v>
      </c>
      <c r="I800" t="s">
        <v>29</v>
      </c>
      <c r="J800" s="1">
        <v>0.45833333333333331</v>
      </c>
      <c r="K800" s="1">
        <v>0.45833333333333331</v>
      </c>
      <c r="L800">
        <v>60</v>
      </c>
      <c r="M800">
        <v>60</v>
      </c>
      <c r="N800" t="str">
        <f>"0000000111110100011111000000000000000000000000000000"</f>
        <v>0000000111110100011111000000000000000000000000000000</v>
      </c>
      <c r="O800" t="str">
        <f>"0000000111110100011111000001111110011111100000000000"</f>
        <v>0000000111110100011111000001111110011111100000000000</v>
      </c>
    </row>
    <row r="801" spans="1:15" x14ac:dyDescent="0.25">
      <c r="A801" s="3">
        <v>2</v>
      </c>
      <c r="B801" t="s">
        <v>11850</v>
      </c>
      <c r="C801" t="s">
        <v>20</v>
      </c>
      <c r="D801" t="s">
        <v>12752</v>
      </c>
      <c r="E801" t="s">
        <v>20</v>
      </c>
      <c r="F801" t="s">
        <v>14493</v>
      </c>
      <c r="G801" t="s">
        <v>14488</v>
      </c>
      <c r="H801" t="s">
        <v>33</v>
      </c>
      <c r="I801" t="s">
        <v>33</v>
      </c>
      <c r="J801" s="1">
        <v>0.625</v>
      </c>
      <c r="K801" s="1">
        <v>0.58333333333333337</v>
      </c>
      <c r="L801">
        <v>60</v>
      </c>
      <c r="M801">
        <v>120</v>
      </c>
      <c r="N801" t="str">
        <f>"0000000000000000000000000001111110011111100000000000"</f>
        <v>0000000000000000000000000001111110011111100000000000</v>
      </c>
      <c r="O801" t="str">
        <f>"0000000000000000000000000001111110011111100000000000"</f>
        <v>0000000000000000000000000001111110011111100000000000</v>
      </c>
    </row>
    <row r="802" spans="1:15" x14ac:dyDescent="0.25">
      <c r="A802" s="3">
        <v>2</v>
      </c>
      <c r="B802" t="s">
        <v>12599</v>
      </c>
      <c r="C802" t="s">
        <v>20</v>
      </c>
      <c r="D802" t="s">
        <v>12755</v>
      </c>
      <c r="E802" t="s">
        <v>20</v>
      </c>
      <c r="F802" t="s">
        <v>14488</v>
      </c>
      <c r="G802" t="s">
        <v>14488</v>
      </c>
      <c r="H802" t="s">
        <v>42</v>
      </c>
      <c r="I802" t="s">
        <v>42</v>
      </c>
      <c r="J802" s="1">
        <v>0.5</v>
      </c>
      <c r="K802" s="1">
        <v>0.5</v>
      </c>
      <c r="L802">
        <v>120</v>
      </c>
      <c r="M802">
        <v>120</v>
      </c>
      <c r="N802" t="str">
        <f>"0000000000000000000000000000111110011111100000000000"</f>
        <v>0000000000000000000000000000111110011111100000000000</v>
      </c>
      <c r="O802" t="str">
        <f>"0000000000000000000000000001111110011111100000000000"</f>
        <v>0000000000000000000000000001111110011111100000000000</v>
      </c>
    </row>
    <row r="803" spans="1:15" x14ac:dyDescent="0.25">
      <c r="A803" s="3">
        <v>2</v>
      </c>
      <c r="B803" t="s">
        <v>12694</v>
      </c>
      <c r="C803" t="s">
        <v>45</v>
      </c>
      <c r="D803" t="s">
        <v>12707</v>
      </c>
      <c r="E803" t="s">
        <v>20</v>
      </c>
      <c r="F803" t="s">
        <v>14564</v>
      </c>
      <c r="G803" t="s">
        <v>14492</v>
      </c>
      <c r="H803" t="s">
        <v>19</v>
      </c>
      <c r="I803" t="s">
        <v>19</v>
      </c>
      <c r="J803" s="1">
        <v>0.41666666666666669</v>
      </c>
      <c r="K803" s="1">
        <v>0.375</v>
      </c>
      <c r="L803">
        <v>60</v>
      </c>
      <c r="M803">
        <v>120</v>
      </c>
      <c r="N803" t="str">
        <f>"0000000000100100000010000000001000000100100000000000"</f>
        <v>0000000000100100000010000000001000000100100000000000</v>
      </c>
      <c r="O803" t="str">
        <f>"0000000000000000000000000001111110011111100000000000"</f>
        <v>0000000000000000000000000001111110011111100000000000</v>
      </c>
    </row>
    <row r="804" spans="1:15" x14ac:dyDescent="0.25">
      <c r="A804" s="3">
        <v>2</v>
      </c>
      <c r="B804" t="s">
        <v>10274</v>
      </c>
      <c r="C804" t="s">
        <v>20</v>
      </c>
      <c r="D804" t="s">
        <v>12595</v>
      </c>
      <c r="E804" t="s">
        <v>9372</v>
      </c>
      <c r="F804" t="s">
        <v>14493</v>
      </c>
      <c r="G804" t="s">
        <v>14494</v>
      </c>
      <c r="H804" t="s">
        <v>33</v>
      </c>
      <c r="I804" t="s">
        <v>33</v>
      </c>
      <c r="J804" s="1">
        <v>0.45833333333333331</v>
      </c>
      <c r="K804" s="1">
        <v>0.41666666666666669</v>
      </c>
      <c r="L804">
        <v>60</v>
      </c>
      <c r="M804">
        <v>120</v>
      </c>
      <c r="N804" t="str">
        <f>"0000000111111100011111000000000000000000000000000000"</f>
        <v>0000000111111100011111000000000000000000000000000000</v>
      </c>
      <c r="O804" t="str">
        <f>"0000000111111100011111000000000000000000000000000000"</f>
        <v>0000000111111100011111000000000000000000000000000000</v>
      </c>
    </row>
    <row r="805" spans="1:15" x14ac:dyDescent="0.25">
      <c r="A805" s="3">
        <v>2</v>
      </c>
      <c r="B805" t="s">
        <v>12593</v>
      </c>
      <c r="C805" t="s">
        <v>20</v>
      </c>
      <c r="D805" t="s">
        <v>13177</v>
      </c>
      <c r="E805" t="s">
        <v>20</v>
      </c>
      <c r="F805" t="s">
        <v>14488</v>
      </c>
      <c r="G805" t="s">
        <v>14488</v>
      </c>
      <c r="H805" t="s">
        <v>33</v>
      </c>
      <c r="I805" t="s">
        <v>33</v>
      </c>
      <c r="J805" s="1">
        <v>0.5</v>
      </c>
      <c r="K805" s="1">
        <v>0.5</v>
      </c>
      <c r="L805">
        <v>120</v>
      </c>
      <c r="M805">
        <v>120</v>
      </c>
      <c r="N805" t="str">
        <f>"0000000111111100011111000000000000000000000000000000"</f>
        <v>0000000111111100011111000000000000000000000000000000</v>
      </c>
      <c r="O805" t="str">
        <f>"0000000111111100011111000000000000000000000000000000"</f>
        <v>0000000111111100011111000000000000000000000000000000</v>
      </c>
    </row>
    <row r="806" spans="1:15" x14ac:dyDescent="0.25">
      <c r="A806" s="3">
        <v>2</v>
      </c>
      <c r="B806" t="s">
        <v>10744</v>
      </c>
      <c r="C806" t="s">
        <v>39</v>
      </c>
      <c r="D806" t="s">
        <v>10768</v>
      </c>
      <c r="E806" t="s">
        <v>9372</v>
      </c>
      <c r="F806" t="s">
        <v>14538</v>
      </c>
      <c r="G806" t="s">
        <v>14587</v>
      </c>
      <c r="H806" t="s">
        <v>42</v>
      </c>
      <c r="I806" t="s">
        <v>42</v>
      </c>
      <c r="J806" s="1">
        <v>0.77083333333333337</v>
      </c>
      <c r="K806" s="1">
        <v>0.70833333333333337</v>
      </c>
      <c r="L806">
        <v>90</v>
      </c>
      <c r="M806">
        <v>180</v>
      </c>
      <c r="N806" t="str">
        <f>"0000000000000000000000000000000100000000000000000000"</f>
        <v>0000000000000000000000000000000100000000000000000000</v>
      </c>
      <c r="O806" t="str">
        <f>"0000000000000000000000000001111110011111000000000000"</f>
        <v>0000000000000000000000000001111110011111000000000000</v>
      </c>
    </row>
    <row r="807" spans="1:15" x14ac:dyDescent="0.25">
      <c r="A807" s="3">
        <v>2</v>
      </c>
      <c r="B807" t="s">
        <v>11798</v>
      </c>
      <c r="C807" t="s">
        <v>20</v>
      </c>
      <c r="D807" t="s">
        <v>13582</v>
      </c>
      <c r="E807" t="s">
        <v>20</v>
      </c>
      <c r="F807" t="s">
        <v>14488</v>
      </c>
      <c r="G807" t="s">
        <v>14488</v>
      </c>
      <c r="H807" t="s">
        <v>19</v>
      </c>
      <c r="I807" t="s">
        <v>19</v>
      </c>
      <c r="J807" s="1">
        <v>0.58333333333333337</v>
      </c>
      <c r="K807" s="1">
        <v>0.58333333333333337</v>
      </c>
      <c r="L807">
        <v>60</v>
      </c>
      <c r="M807">
        <v>60</v>
      </c>
      <c r="N807" t="str">
        <f>"0000000000000000000000000001111110011111100000000000"</f>
        <v>0000000000000000000000000001111110011111100000000000</v>
      </c>
      <c r="O807" t="str">
        <f>"0000000000000000000000000001111110011111100000000000"</f>
        <v>0000000000000000000000000001111110011111100000000000</v>
      </c>
    </row>
    <row r="808" spans="1:15" x14ac:dyDescent="0.25">
      <c r="A808" s="3">
        <v>2</v>
      </c>
      <c r="B808" t="s">
        <v>10016</v>
      </c>
      <c r="C808" t="s">
        <v>20</v>
      </c>
      <c r="D808" t="s">
        <v>12718</v>
      </c>
      <c r="E808" t="s">
        <v>20</v>
      </c>
      <c r="F808" t="s">
        <v>14493</v>
      </c>
      <c r="G808" t="s">
        <v>14492</v>
      </c>
      <c r="H808" t="s">
        <v>33</v>
      </c>
      <c r="I808" t="s">
        <v>33</v>
      </c>
      <c r="J808" s="1">
        <v>0.41666666666666669</v>
      </c>
      <c r="K808" s="1">
        <v>0.375</v>
      </c>
      <c r="L808">
        <v>60</v>
      </c>
      <c r="M808">
        <v>120</v>
      </c>
      <c r="N808" t="str">
        <f>"0000000111111100011111000001111110011111100000000000"</f>
        <v>0000000111111100011111000001111110011111100000000000</v>
      </c>
      <c r="O808" t="str">
        <f>"0000000000000000000000000001111110011111100000000000"</f>
        <v>0000000000000000000000000001111110011111100000000000</v>
      </c>
    </row>
    <row r="809" spans="1:15" x14ac:dyDescent="0.25">
      <c r="A809" s="3">
        <v>2</v>
      </c>
      <c r="B809" t="s">
        <v>10695</v>
      </c>
      <c r="C809" t="s">
        <v>45</v>
      </c>
      <c r="D809" t="s">
        <v>11464</v>
      </c>
      <c r="E809" t="s">
        <v>20</v>
      </c>
      <c r="F809" t="s">
        <v>14489</v>
      </c>
      <c r="G809" t="s">
        <v>14488</v>
      </c>
      <c r="H809" t="s">
        <v>37</v>
      </c>
      <c r="I809" t="s">
        <v>37</v>
      </c>
      <c r="J809" s="1">
        <v>0.45833333333333331</v>
      </c>
      <c r="K809" s="1">
        <v>0.45833333333333331</v>
      </c>
      <c r="L809">
        <v>60</v>
      </c>
      <c r="M809">
        <v>180</v>
      </c>
      <c r="N809" t="str">
        <f>"0000000000000000000000000000100100001001000000000000"</f>
        <v>0000000000000000000000000000100100001001000000000000</v>
      </c>
      <c r="O809" t="str">
        <f>"0000000000000000000000000000111110011111000000000000"</f>
        <v>0000000000000000000000000000111110011111000000000000</v>
      </c>
    </row>
    <row r="810" spans="1:15" x14ac:dyDescent="0.25">
      <c r="A810" s="3">
        <v>2</v>
      </c>
      <c r="B810" t="s">
        <v>9218</v>
      </c>
      <c r="C810" t="s">
        <v>20</v>
      </c>
      <c r="D810" t="s">
        <v>10566</v>
      </c>
      <c r="E810" t="s">
        <v>20</v>
      </c>
      <c r="F810" t="s">
        <v>14488</v>
      </c>
      <c r="G810" t="s">
        <v>14488</v>
      </c>
      <c r="H810" t="s">
        <v>33</v>
      </c>
      <c r="I810" t="s">
        <v>33</v>
      </c>
      <c r="J810" s="1">
        <v>0.5</v>
      </c>
      <c r="K810" s="1">
        <v>0.5</v>
      </c>
      <c r="L810">
        <v>120</v>
      </c>
      <c r="M810">
        <v>120</v>
      </c>
      <c r="N810" t="str">
        <f>"0000000000000000000000000001111110011111100000000000"</f>
        <v>0000000000000000000000000001111110011111100000000000</v>
      </c>
      <c r="O810" t="str">
        <f>"0000000000000000000000000001111110011111100000000000"</f>
        <v>0000000000000000000000000001111110011111100000000000</v>
      </c>
    </row>
    <row r="811" spans="1:15" x14ac:dyDescent="0.25">
      <c r="A811" s="3">
        <v>2</v>
      </c>
      <c r="B811" t="s">
        <v>10274</v>
      </c>
      <c r="C811" t="s">
        <v>20</v>
      </c>
      <c r="D811" t="s">
        <v>13437</v>
      </c>
      <c r="E811" t="s">
        <v>20</v>
      </c>
      <c r="F811" t="s">
        <v>14493</v>
      </c>
      <c r="G811" t="s">
        <v>14485</v>
      </c>
      <c r="H811" t="s">
        <v>33</v>
      </c>
      <c r="I811" t="s">
        <v>33</v>
      </c>
      <c r="J811" s="1">
        <v>0.45833333333333331</v>
      </c>
      <c r="K811" s="1">
        <v>0.45833333333333331</v>
      </c>
      <c r="L811">
        <v>60</v>
      </c>
      <c r="M811">
        <v>60</v>
      </c>
      <c r="N811" t="str">
        <f>"0000000111111100011111000000000000000000000000000000"</f>
        <v>0000000111111100011111000000000000000000000000000000</v>
      </c>
      <c r="O811" t="str">
        <f>"0000000111111100011111000000000000000000000000000000"</f>
        <v>0000000111111100011111000000000000000000000000000000</v>
      </c>
    </row>
    <row r="812" spans="1:15" x14ac:dyDescent="0.25">
      <c r="A812" s="3">
        <v>2</v>
      </c>
      <c r="B812" t="s">
        <v>11641</v>
      </c>
      <c r="C812" t="s">
        <v>9372</v>
      </c>
      <c r="D812" t="s">
        <v>11663</v>
      </c>
      <c r="E812" t="s">
        <v>395</v>
      </c>
      <c r="F812" t="s">
        <v>14494</v>
      </c>
      <c r="G812" t="s">
        <v>14534</v>
      </c>
      <c r="H812" t="s">
        <v>33</v>
      </c>
      <c r="I812" t="s">
        <v>33</v>
      </c>
      <c r="J812" s="1">
        <v>0.625</v>
      </c>
      <c r="K812" s="1">
        <v>0.60416666666666663</v>
      </c>
      <c r="L812">
        <v>60</v>
      </c>
      <c r="M812">
        <v>120</v>
      </c>
      <c r="N812" t="str">
        <f>"0000000011001000000000000000000000000000000000000000"</f>
        <v>0000000011001000000000000000000000000000000000000000</v>
      </c>
      <c r="O812" t="str">
        <f>"0000000000001000000000000000000000000000000000000000"</f>
        <v>0000000000001000000000000000000000000000000000000000</v>
      </c>
    </row>
    <row r="813" spans="1:15" x14ac:dyDescent="0.25">
      <c r="A813" s="3">
        <v>2</v>
      </c>
      <c r="B813" t="s">
        <v>11157</v>
      </c>
      <c r="C813" t="s">
        <v>20</v>
      </c>
      <c r="D813" t="s">
        <v>11931</v>
      </c>
      <c r="E813" t="s">
        <v>395</v>
      </c>
      <c r="F813" t="s">
        <v>14488</v>
      </c>
      <c r="G813" t="s">
        <v>14497</v>
      </c>
      <c r="H813" t="s">
        <v>19</v>
      </c>
      <c r="I813" t="s">
        <v>19</v>
      </c>
      <c r="J813" s="1">
        <v>0.58333333333333337</v>
      </c>
      <c r="K813" s="1">
        <v>0.5</v>
      </c>
      <c r="L813">
        <v>60</v>
      </c>
      <c r="M813">
        <v>300</v>
      </c>
      <c r="N813" t="str">
        <f>"0000000111110100011111000000000000000000000000000000"</f>
        <v>0000000111110100011111000000000000000000000000000000</v>
      </c>
      <c r="O813" t="str">
        <f>"0000000111110100011111000000000000000000000000000000"</f>
        <v>0000000111110100011111000000000000000000000000000000</v>
      </c>
    </row>
    <row r="814" spans="1:15" x14ac:dyDescent="0.25">
      <c r="A814" s="3">
        <v>2</v>
      </c>
      <c r="B814" t="s">
        <v>9442</v>
      </c>
      <c r="C814" t="s">
        <v>20</v>
      </c>
      <c r="D814" t="s">
        <v>9546</v>
      </c>
      <c r="E814" t="s">
        <v>20</v>
      </c>
      <c r="F814" t="s">
        <v>14485</v>
      </c>
      <c r="G814" t="s">
        <v>14493</v>
      </c>
      <c r="H814" t="s">
        <v>19</v>
      </c>
      <c r="I814" t="s">
        <v>19</v>
      </c>
      <c r="J814" s="1">
        <v>0.41666666666666669</v>
      </c>
      <c r="K814" s="1">
        <v>0.41666666666666669</v>
      </c>
      <c r="L814">
        <v>60</v>
      </c>
      <c r="M814">
        <v>60</v>
      </c>
      <c r="N814" t="str">
        <f>"0000000111110100011111000001111110011111100000000000"</f>
        <v>0000000111110100011111000001111110011111100000000000</v>
      </c>
      <c r="O814" t="str">
        <f>"0000000111100100011111000000000000000000000000000000"</f>
        <v>0000000111100100011111000000000000000000000000000000</v>
      </c>
    </row>
    <row r="815" spans="1:15" x14ac:dyDescent="0.25">
      <c r="A815" s="3">
        <v>2</v>
      </c>
      <c r="B815" t="s">
        <v>12597</v>
      </c>
      <c r="C815" t="s">
        <v>20</v>
      </c>
      <c r="D815" t="s">
        <v>13197</v>
      </c>
      <c r="E815" t="s">
        <v>20</v>
      </c>
      <c r="F815" t="s">
        <v>14488</v>
      </c>
      <c r="G815" t="s">
        <v>14488</v>
      </c>
      <c r="H815" t="s">
        <v>19</v>
      </c>
      <c r="I815" t="s">
        <v>19</v>
      </c>
      <c r="J815" s="1">
        <v>0.375</v>
      </c>
      <c r="K815" s="1">
        <v>0.375</v>
      </c>
      <c r="L815">
        <v>120</v>
      </c>
      <c r="M815">
        <v>180</v>
      </c>
      <c r="N815" t="str">
        <f>"0000000000000000000000000001111110011111100000000000"</f>
        <v>0000000000000000000000000001111110011111100000000000</v>
      </c>
      <c r="O815" t="str">
        <f>"0000000000000000000000000001111110011111100000000000"</f>
        <v>0000000000000000000000000001111110011111100000000000</v>
      </c>
    </row>
    <row r="816" spans="1:15" x14ac:dyDescent="0.25">
      <c r="A816" s="3">
        <v>2</v>
      </c>
      <c r="B816" t="s">
        <v>9888</v>
      </c>
      <c r="C816" t="s">
        <v>20</v>
      </c>
      <c r="D816" t="s">
        <v>11887</v>
      </c>
      <c r="E816" t="s">
        <v>20</v>
      </c>
      <c r="F816" t="s">
        <v>14485</v>
      </c>
      <c r="G816" t="s">
        <v>14488</v>
      </c>
      <c r="H816" t="s">
        <v>29</v>
      </c>
      <c r="I816" t="s">
        <v>29</v>
      </c>
      <c r="J816" s="1">
        <v>0.45833333333333331</v>
      </c>
      <c r="K816" s="1">
        <v>0.41666666666666669</v>
      </c>
      <c r="L816">
        <v>60</v>
      </c>
      <c r="M816">
        <v>120</v>
      </c>
      <c r="N816" t="str">
        <f>"0000000000000000000000000001111110011111100000000000"</f>
        <v>0000000000000000000000000001111110011111100000000000</v>
      </c>
      <c r="O816" t="str">
        <f>"0000000000000000000000000001111110011111100000000000"</f>
        <v>0000000000000000000000000001111110011111100000000000</v>
      </c>
    </row>
    <row r="817" spans="1:15" x14ac:dyDescent="0.25">
      <c r="A817" s="3">
        <v>2</v>
      </c>
      <c r="B817" t="s">
        <v>9888</v>
      </c>
      <c r="C817" t="s">
        <v>20</v>
      </c>
      <c r="D817" t="s">
        <v>11887</v>
      </c>
      <c r="E817" t="s">
        <v>20</v>
      </c>
      <c r="F817" t="s">
        <v>14493</v>
      </c>
      <c r="G817" t="s">
        <v>14485</v>
      </c>
      <c r="H817" t="s">
        <v>33</v>
      </c>
      <c r="I817" t="s">
        <v>33</v>
      </c>
      <c r="J817" s="1">
        <v>0.45833333333333331</v>
      </c>
      <c r="K817" s="1">
        <v>0.45833333333333331</v>
      </c>
      <c r="L817">
        <v>60</v>
      </c>
      <c r="M817">
        <v>60</v>
      </c>
      <c r="N817" t="str">
        <f>"0000000000000000000000000001111110011111100000000000"</f>
        <v>0000000000000000000000000001111110011111100000000000</v>
      </c>
      <c r="O817" t="str">
        <f>"0000000000000000000000000001111110011111100000000000"</f>
        <v>0000000000000000000000000001111110011111100000000000</v>
      </c>
    </row>
    <row r="818" spans="1:15" x14ac:dyDescent="0.25">
      <c r="A818" s="3">
        <v>2</v>
      </c>
      <c r="B818" t="s">
        <v>9234</v>
      </c>
      <c r="C818" t="s">
        <v>20</v>
      </c>
      <c r="D818" t="s">
        <v>12812</v>
      </c>
      <c r="E818" t="s">
        <v>20</v>
      </c>
      <c r="F818" t="s">
        <v>14488</v>
      </c>
      <c r="G818" t="s">
        <v>14488</v>
      </c>
      <c r="H818" t="s">
        <v>33</v>
      </c>
      <c r="I818" t="s">
        <v>33</v>
      </c>
      <c r="J818" s="1">
        <v>0.41666666666666669</v>
      </c>
      <c r="K818" s="1">
        <v>0.375</v>
      </c>
      <c r="L818">
        <v>120</v>
      </c>
      <c r="M818">
        <v>120</v>
      </c>
      <c r="N818" t="str">
        <f>"0000000111111100011111000000000000000000000000000000"</f>
        <v>0000000111111100011111000000000000000000000000000000</v>
      </c>
      <c r="O818" t="str">
        <f>"0000000111111100011111000000000000000000000000000000"</f>
        <v>0000000111111100011111000000000000000000000000000000</v>
      </c>
    </row>
    <row r="819" spans="1:15" x14ac:dyDescent="0.25">
      <c r="A819" s="3">
        <v>2</v>
      </c>
      <c r="B819" t="s">
        <v>12010</v>
      </c>
      <c r="C819" t="s">
        <v>20</v>
      </c>
      <c r="D819" t="s">
        <v>12694</v>
      </c>
      <c r="E819" t="s">
        <v>20</v>
      </c>
      <c r="F819" t="s">
        <v>14488</v>
      </c>
      <c r="G819" t="s">
        <v>14488</v>
      </c>
      <c r="H819" t="s">
        <v>29</v>
      </c>
      <c r="I819" t="s">
        <v>29</v>
      </c>
      <c r="J819" s="1">
        <v>0.66666666666666663</v>
      </c>
      <c r="K819" s="1">
        <v>0.625</v>
      </c>
      <c r="L819">
        <v>60</v>
      </c>
      <c r="M819">
        <v>120</v>
      </c>
      <c r="N819" t="str">
        <f>"0000000111110100011111000000000000000000000000000000"</f>
        <v>0000000111110100011111000000000000000000000000000000</v>
      </c>
      <c r="O819" t="str">
        <f>"0000000111110100011111000001111110011111100000000000"</f>
        <v>0000000111110100011111000001111110011111100000000000</v>
      </c>
    </row>
    <row r="820" spans="1:15" x14ac:dyDescent="0.25">
      <c r="A820" s="3">
        <v>2</v>
      </c>
      <c r="B820" t="s">
        <v>10997</v>
      </c>
      <c r="C820" t="s">
        <v>20</v>
      </c>
      <c r="D820" t="s">
        <v>11005</v>
      </c>
      <c r="E820" t="s">
        <v>20</v>
      </c>
      <c r="F820" t="s">
        <v>14488</v>
      </c>
      <c r="G820" t="s">
        <v>14493</v>
      </c>
      <c r="H820" t="s">
        <v>19</v>
      </c>
      <c r="I820" t="s">
        <v>19</v>
      </c>
      <c r="J820" s="1">
        <v>0.54166666666666663</v>
      </c>
      <c r="K820" s="1">
        <v>0.375</v>
      </c>
      <c r="L820">
        <v>60</v>
      </c>
      <c r="M820">
        <v>540</v>
      </c>
      <c r="N820" t="str">
        <f>"0000000111110100011111000000000000000000000000000000"</f>
        <v>0000000111110100011111000000000000000000000000000000</v>
      </c>
      <c r="O820" t="str">
        <f>"0000000000000000000010000000000000000000000000000000"</f>
        <v>0000000000000000000010000000000000000000000000000000</v>
      </c>
    </row>
    <row r="821" spans="1:15" x14ac:dyDescent="0.25">
      <c r="A821" s="3">
        <v>2</v>
      </c>
      <c r="B821" t="s">
        <v>10997</v>
      </c>
      <c r="C821" t="s">
        <v>20</v>
      </c>
      <c r="D821" t="s">
        <v>11005</v>
      </c>
      <c r="E821" t="s">
        <v>20</v>
      </c>
      <c r="F821" t="s">
        <v>14485</v>
      </c>
      <c r="G821" t="s">
        <v>14487</v>
      </c>
      <c r="H821" t="s">
        <v>29</v>
      </c>
      <c r="I821" t="s">
        <v>29</v>
      </c>
      <c r="J821" s="1">
        <v>0.5</v>
      </c>
      <c r="K821" s="1">
        <v>0.375</v>
      </c>
      <c r="L821">
        <v>60</v>
      </c>
      <c r="M821">
        <v>540</v>
      </c>
      <c r="N821" t="str">
        <f>"0000000111110100011111000000000000000000000000000000"</f>
        <v>0000000111110100011111000000000000000000000000000000</v>
      </c>
      <c r="O821" t="str">
        <f>"0000000000000000000010000000000000000000000000000000"</f>
        <v>0000000000000000000010000000000000000000000000000000</v>
      </c>
    </row>
    <row r="822" spans="1:15" x14ac:dyDescent="0.25">
      <c r="A822" s="3">
        <v>2</v>
      </c>
      <c r="B822" t="s">
        <v>9584</v>
      </c>
      <c r="C822" t="s">
        <v>20</v>
      </c>
      <c r="D822" t="s">
        <v>14028</v>
      </c>
      <c r="E822" t="s">
        <v>20</v>
      </c>
      <c r="F822" t="s">
        <v>14485</v>
      </c>
      <c r="G822" t="s">
        <v>14485</v>
      </c>
      <c r="H822" t="s">
        <v>33</v>
      </c>
      <c r="I822" t="s">
        <v>33</v>
      </c>
      <c r="J822" s="1">
        <v>0.45833333333333331</v>
      </c>
      <c r="K822" s="1">
        <v>0.45833333333333331</v>
      </c>
      <c r="L822">
        <v>60</v>
      </c>
      <c r="M822">
        <v>60</v>
      </c>
      <c r="N822" t="str">
        <f>"0000000111111100011111000000000000000000000000000000"</f>
        <v>0000000111111100011111000000000000000000000000000000</v>
      </c>
      <c r="O822" t="str">
        <f>"0000000111111100011111000000000000000000000000000000"</f>
        <v>0000000111111100011111000000000000000000000000000000</v>
      </c>
    </row>
    <row r="823" spans="1:15" x14ac:dyDescent="0.25">
      <c r="A823" s="3">
        <v>2</v>
      </c>
      <c r="B823" t="s">
        <v>10994</v>
      </c>
      <c r="C823" t="s">
        <v>20</v>
      </c>
      <c r="D823" t="s">
        <v>11015</v>
      </c>
      <c r="E823" t="s">
        <v>20</v>
      </c>
      <c r="F823" t="s">
        <v>14488</v>
      </c>
      <c r="G823" t="s">
        <v>14493</v>
      </c>
      <c r="H823" t="s">
        <v>33</v>
      </c>
      <c r="I823" t="s">
        <v>33</v>
      </c>
      <c r="J823" s="1">
        <v>0.41666666666666669</v>
      </c>
      <c r="K823" s="1">
        <v>0.375</v>
      </c>
      <c r="L823">
        <v>60</v>
      </c>
      <c r="M823">
        <v>480</v>
      </c>
      <c r="N823" t="str">
        <f>"0000000111111100011111000000000000000000000000000000"</f>
        <v>0000000111111100011111000000000000000000000000000000</v>
      </c>
      <c r="O823" t="str">
        <f>"0000000000010000000000000000000000000000000000000000"</f>
        <v>0000000000010000000000000000000000000000000000000000</v>
      </c>
    </row>
    <row r="824" spans="1:15" x14ac:dyDescent="0.25">
      <c r="A824" s="3">
        <v>2</v>
      </c>
      <c r="B824" t="s">
        <v>10994</v>
      </c>
      <c r="C824" t="s">
        <v>20</v>
      </c>
      <c r="D824" t="s">
        <v>11015</v>
      </c>
      <c r="E824" t="s">
        <v>20</v>
      </c>
      <c r="F824" t="s">
        <v>14488</v>
      </c>
      <c r="G824" t="s">
        <v>14503</v>
      </c>
      <c r="H824" t="s">
        <v>33</v>
      </c>
      <c r="I824" t="s">
        <v>33</v>
      </c>
      <c r="J824" s="1">
        <v>0.41666666666666669</v>
      </c>
      <c r="K824" s="1">
        <v>0.375</v>
      </c>
      <c r="L824">
        <v>60</v>
      </c>
      <c r="M824">
        <v>480</v>
      </c>
      <c r="N824" t="str">
        <f>"0000000111111100011111000000000000000000000000000000"</f>
        <v>0000000111111100011111000000000000000000000000000000</v>
      </c>
      <c r="O824" t="str">
        <f>"0000000000000000001000000000000000000000000000000000"</f>
        <v>0000000000000000001000000000000000000000000000000000</v>
      </c>
    </row>
    <row r="825" spans="1:15" x14ac:dyDescent="0.25">
      <c r="A825" s="3">
        <v>2</v>
      </c>
      <c r="B825" t="s">
        <v>10994</v>
      </c>
      <c r="C825" t="s">
        <v>20</v>
      </c>
      <c r="D825" t="s">
        <v>11005</v>
      </c>
      <c r="E825" t="s">
        <v>20</v>
      </c>
      <c r="F825" t="s">
        <v>14485</v>
      </c>
      <c r="G825" t="s">
        <v>14487</v>
      </c>
      <c r="H825" t="s">
        <v>29</v>
      </c>
      <c r="I825" t="s">
        <v>29</v>
      </c>
      <c r="J825" s="1">
        <v>0.375</v>
      </c>
      <c r="K825" s="1">
        <v>0.375</v>
      </c>
      <c r="L825">
        <v>60</v>
      </c>
      <c r="M825">
        <v>540</v>
      </c>
      <c r="N825" t="str">
        <f>"0000000111110100011111000000000000000000000000000000"</f>
        <v>0000000111110100011111000000000000000000000000000000</v>
      </c>
      <c r="O825" t="str">
        <f>"0000000000000000000010000000000000000000000000000000"</f>
        <v>0000000000000000000010000000000000000000000000000000</v>
      </c>
    </row>
    <row r="826" spans="1:15" x14ac:dyDescent="0.25">
      <c r="A826" s="3">
        <v>2</v>
      </c>
      <c r="B826" t="s">
        <v>10994</v>
      </c>
      <c r="C826" t="s">
        <v>20</v>
      </c>
      <c r="D826" t="s">
        <v>11015</v>
      </c>
      <c r="E826" t="s">
        <v>20</v>
      </c>
      <c r="F826" t="s">
        <v>14485</v>
      </c>
      <c r="G826" t="s">
        <v>14485</v>
      </c>
      <c r="H826" t="s">
        <v>29</v>
      </c>
      <c r="I826" t="s">
        <v>29</v>
      </c>
      <c r="J826" s="1">
        <v>0.375</v>
      </c>
      <c r="K826" s="1">
        <v>0.375</v>
      </c>
      <c r="L826">
        <v>60</v>
      </c>
      <c r="M826">
        <v>480</v>
      </c>
      <c r="N826" t="str">
        <f>"0000000111110100011111000000000000000000000000000000"</f>
        <v>0000000111110100011111000000000000000000000000000000</v>
      </c>
      <c r="O826" t="str">
        <f>"0000000000010000000000000000000000000000000000000000"</f>
        <v>0000000000010000000000000000000000000000000000000000</v>
      </c>
    </row>
    <row r="827" spans="1:15" x14ac:dyDescent="0.25">
      <c r="A827" s="3">
        <v>2</v>
      </c>
      <c r="B827" t="s">
        <v>10994</v>
      </c>
      <c r="C827" t="s">
        <v>20</v>
      </c>
      <c r="D827" t="s">
        <v>11015</v>
      </c>
      <c r="E827" t="s">
        <v>20</v>
      </c>
      <c r="F827" t="s">
        <v>14485</v>
      </c>
      <c r="G827" t="s">
        <v>14498</v>
      </c>
      <c r="H827" t="s">
        <v>29</v>
      </c>
      <c r="I827" t="s">
        <v>29</v>
      </c>
      <c r="J827" s="1">
        <v>0.375</v>
      </c>
      <c r="K827" s="1">
        <v>0.375</v>
      </c>
      <c r="L827">
        <v>60</v>
      </c>
      <c r="M827">
        <v>480</v>
      </c>
      <c r="N827" t="str">
        <f>"0000000111110100011111000000000000000000000000000000"</f>
        <v>0000000111110100011111000000000000000000000000000000</v>
      </c>
      <c r="O827" t="str">
        <f>"0000000000000000001000000000000000000000000000000000"</f>
        <v>0000000000000000001000000000000000000000000000000000</v>
      </c>
    </row>
    <row r="828" spans="1:15" x14ac:dyDescent="0.25">
      <c r="A828" s="3">
        <v>2</v>
      </c>
      <c r="B828" t="s">
        <v>11005</v>
      </c>
      <c r="C828" t="s">
        <v>20</v>
      </c>
      <c r="D828" t="s">
        <v>11202</v>
      </c>
      <c r="E828" t="s">
        <v>20</v>
      </c>
      <c r="F828" t="s">
        <v>14493</v>
      </c>
      <c r="G828" t="s">
        <v>14488</v>
      </c>
      <c r="H828" t="s">
        <v>19</v>
      </c>
      <c r="I828" t="s">
        <v>19</v>
      </c>
      <c r="J828" s="1">
        <v>0.375</v>
      </c>
      <c r="K828" s="1">
        <v>0.375</v>
      </c>
      <c r="L828">
        <v>540</v>
      </c>
      <c r="M828">
        <v>120</v>
      </c>
      <c r="N828" t="str">
        <f>"0000000000000000000010000000000000000000000000000000"</f>
        <v>0000000000000000000010000000000000000000000000000000</v>
      </c>
      <c r="O828" t="str">
        <f>"0000000111110100011111000000000000000000000000000000"</f>
        <v>0000000111110100011111000000000000000000000000000000</v>
      </c>
    </row>
    <row r="829" spans="1:15" x14ac:dyDescent="0.25">
      <c r="A829" s="3">
        <v>2</v>
      </c>
      <c r="B829" t="s">
        <v>11015</v>
      </c>
      <c r="C829" t="s">
        <v>20</v>
      </c>
      <c r="D829" t="s">
        <v>11202</v>
      </c>
      <c r="E829" t="s">
        <v>20</v>
      </c>
      <c r="F829" t="s">
        <v>14488</v>
      </c>
      <c r="G829" t="s">
        <v>14488</v>
      </c>
      <c r="H829" t="s">
        <v>19</v>
      </c>
      <c r="I829" t="s">
        <v>19</v>
      </c>
      <c r="J829" s="1">
        <v>0.375</v>
      </c>
      <c r="K829" s="1">
        <v>0.375</v>
      </c>
      <c r="L829">
        <v>480</v>
      </c>
      <c r="M829">
        <v>120</v>
      </c>
      <c r="N829" t="str">
        <f>"0000000000010000000000000000000000000000000000000000"</f>
        <v>0000000000010000000000000000000000000000000000000000</v>
      </c>
      <c r="O829" t="str">
        <f>"0000000111110100011111000000000000000000000000000000"</f>
        <v>0000000111110100011111000000000000000000000000000000</v>
      </c>
    </row>
    <row r="830" spans="1:15" x14ac:dyDescent="0.25">
      <c r="A830" s="3">
        <v>2</v>
      </c>
      <c r="B830" t="s">
        <v>11015</v>
      </c>
      <c r="C830" t="s">
        <v>20</v>
      </c>
      <c r="D830" t="s">
        <v>11202</v>
      </c>
      <c r="E830" t="s">
        <v>20</v>
      </c>
      <c r="F830" t="s">
        <v>14487</v>
      </c>
      <c r="G830" t="s">
        <v>14488</v>
      </c>
      <c r="H830" t="s">
        <v>19</v>
      </c>
      <c r="I830" t="s">
        <v>19</v>
      </c>
      <c r="J830" s="1">
        <v>0.375</v>
      </c>
      <c r="K830" s="1">
        <v>0.375</v>
      </c>
      <c r="L830">
        <v>480</v>
      </c>
      <c r="M830">
        <v>120</v>
      </c>
      <c r="N830" t="str">
        <f>"0000000000000000001000000000000000000000000000000000"</f>
        <v>0000000000000000001000000000000000000000000000000000</v>
      </c>
      <c r="O830" t="str">
        <f>"0000000111110100011111000000000000000000000000000000"</f>
        <v>0000000111110100011111000000000000000000000000000000</v>
      </c>
    </row>
    <row r="831" spans="1:15" x14ac:dyDescent="0.25">
      <c r="A831" s="3">
        <v>2</v>
      </c>
      <c r="B831" t="s">
        <v>12783</v>
      </c>
      <c r="C831" t="s">
        <v>20</v>
      </c>
      <c r="D831" t="s">
        <v>12790</v>
      </c>
      <c r="E831" t="s">
        <v>20</v>
      </c>
      <c r="F831" t="s">
        <v>14488</v>
      </c>
      <c r="G831" t="s">
        <v>14488</v>
      </c>
      <c r="H831" t="s">
        <v>19</v>
      </c>
      <c r="I831" t="s">
        <v>19</v>
      </c>
      <c r="J831" s="1">
        <v>0.625</v>
      </c>
      <c r="K831" s="1">
        <v>0.58333333333333337</v>
      </c>
      <c r="L831">
        <v>120</v>
      </c>
      <c r="M831">
        <v>120</v>
      </c>
      <c r="N831" t="str">
        <f>"0000000111110100011111000000000000000000000000000000"</f>
        <v>0000000111110100011111000000000000000000000000000000</v>
      </c>
      <c r="O831" t="str">
        <f>"0000000111110100011111000000000000000000000000000000"</f>
        <v>0000000111110100011111000000000000000000000000000000</v>
      </c>
    </row>
    <row r="832" spans="1:15" x14ac:dyDescent="0.25">
      <c r="A832" s="3">
        <v>2</v>
      </c>
      <c r="B832" t="s">
        <v>10562</v>
      </c>
      <c r="C832" t="s">
        <v>20</v>
      </c>
      <c r="D832" t="s">
        <v>11847</v>
      </c>
      <c r="E832" t="s">
        <v>20</v>
      </c>
      <c r="F832" t="s">
        <v>14488</v>
      </c>
      <c r="G832" t="s">
        <v>14485</v>
      </c>
      <c r="H832" t="s">
        <v>29</v>
      </c>
      <c r="I832" t="s">
        <v>29</v>
      </c>
      <c r="J832" s="1">
        <v>0.54166666666666663</v>
      </c>
      <c r="K832" s="1">
        <v>0.58333333333333337</v>
      </c>
      <c r="L832">
        <v>120</v>
      </c>
      <c r="M832">
        <v>60</v>
      </c>
      <c r="N832" t="str">
        <f>"0000000111110100011111000000000000000000000000000000"</f>
        <v>0000000111110100011111000000000000000000000000000000</v>
      </c>
      <c r="O832" t="str">
        <f>"0000000111110100011111000000000000000000000000000000"</f>
        <v>0000000111110100011111000000000000000000000000000000</v>
      </c>
    </row>
    <row r="833" spans="1:15" x14ac:dyDescent="0.25">
      <c r="A833" s="3">
        <v>2</v>
      </c>
      <c r="B833" t="s">
        <v>10805</v>
      </c>
      <c r="C833" t="s">
        <v>9372</v>
      </c>
      <c r="D833" t="s">
        <v>11670</v>
      </c>
      <c r="E833" t="s">
        <v>45</v>
      </c>
      <c r="F833" t="s">
        <v>14494</v>
      </c>
      <c r="G833" t="s">
        <v>14489</v>
      </c>
      <c r="H833" t="s">
        <v>37</v>
      </c>
      <c r="I833" t="s">
        <v>37</v>
      </c>
      <c r="J833" s="1">
        <v>0.54166666666666663</v>
      </c>
      <c r="K833" s="1">
        <v>0.375</v>
      </c>
      <c r="L833">
        <v>60</v>
      </c>
      <c r="M833">
        <v>480</v>
      </c>
      <c r="N833" t="str">
        <f>"0000000000000000000000000001010100010101000000000000"</f>
        <v>0000000000000000000000000001010100010101000000000000</v>
      </c>
      <c r="O833" t="str">
        <f>"0000000011101100011110000001111110011110100000000000"</f>
        <v>0000000011101100011110000001111110011110100000000000</v>
      </c>
    </row>
    <row r="834" spans="1:15" x14ac:dyDescent="0.25">
      <c r="A834" s="3">
        <v>2</v>
      </c>
      <c r="B834" t="s">
        <v>10805</v>
      </c>
      <c r="C834" t="s">
        <v>20</v>
      </c>
      <c r="D834" t="s">
        <v>11691</v>
      </c>
      <c r="E834" t="s">
        <v>20</v>
      </c>
      <c r="F834" t="s">
        <v>14488</v>
      </c>
      <c r="G834" t="s">
        <v>14485</v>
      </c>
      <c r="H834" t="s">
        <v>29</v>
      </c>
      <c r="I834" t="s">
        <v>29</v>
      </c>
      <c r="J834" s="1">
        <v>0.375</v>
      </c>
      <c r="K834" s="1">
        <v>0.375</v>
      </c>
      <c r="L834">
        <v>60</v>
      </c>
      <c r="M834">
        <v>60</v>
      </c>
      <c r="N834" t="str">
        <f>"0000000000000000000000000001111110011111100000000000"</f>
        <v>0000000000000000000000000001111110011111100000000000</v>
      </c>
      <c r="O834" t="str">
        <f>"0000000000000000000000000001111110011111100000000000"</f>
        <v>0000000000000000000000000001111110011111100000000000</v>
      </c>
    </row>
    <row r="835" spans="1:15" x14ac:dyDescent="0.25">
      <c r="A835" s="3">
        <v>2</v>
      </c>
      <c r="B835" t="s">
        <v>10805</v>
      </c>
      <c r="C835" t="s">
        <v>45</v>
      </c>
      <c r="D835" t="s">
        <v>11670</v>
      </c>
      <c r="E835" t="s">
        <v>45</v>
      </c>
      <c r="F835" t="s">
        <v>14489</v>
      </c>
      <c r="G835" t="s">
        <v>14489</v>
      </c>
      <c r="H835" t="s">
        <v>37</v>
      </c>
      <c r="I835" t="s">
        <v>37</v>
      </c>
      <c r="J835" s="1">
        <v>0.54166666666666663</v>
      </c>
      <c r="K835" s="1">
        <v>0.375</v>
      </c>
      <c r="L835">
        <v>60</v>
      </c>
      <c r="M835">
        <v>480</v>
      </c>
      <c r="N835" t="str">
        <f>"0000000000000000000000000000101010001010100000000000"</f>
        <v>0000000000000000000000000000101010001010100000000000</v>
      </c>
      <c r="O835" t="str">
        <f>"0000000011101100011110000001111110011110100000000000"</f>
        <v>0000000011101100011110000001111110011110100000000000</v>
      </c>
    </row>
    <row r="836" spans="1:15" x14ac:dyDescent="0.25">
      <c r="A836" s="3">
        <v>2</v>
      </c>
      <c r="B836" t="s">
        <v>13258</v>
      </c>
      <c r="C836" t="s">
        <v>20</v>
      </c>
      <c r="D836" t="s">
        <v>14018</v>
      </c>
      <c r="E836" t="s">
        <v>20</v>
      </c>
      <c r="F836" t="s">
        <v>14488</v>
      </c>
      <c r="G836" t="s">
        <v>14514</v>
      </c>
      <c r="H836" t="s">
        <v>37</v>
      </c>
      <c r="I836" t="s">
        <v>37</v>
      </c>
      <c r="J836" s="1">
        <v>0.45833333333333331</v>
      </c>
      <c r="K836" s="1">
        <v>0.45833333333333331</v>
      </c>
      <c r="L836">
        <v>120</v>
      </c>
      <c r="M836">
        <v>60</v>
      </c>
      <c r="N836" t="str">
        <f>"0000000111101100011111000000000000000000000000000000"</f>
        <v>0000000111101100011111000000000000000000000000000000</v>
      </c>
      <c r="O836" t="str">
        <f>"0000000111101100011110000000000000000000000000000000"</f>
        <v>0000000111101100011110000000000000000000000000000000</v>
      </c>
    </row>
    <row r="837" spans="1:15" x14ac:dyDescent="0.25">
      <c r="A837" s="3">
        <v>2</v>
      </c>
      <c r="B837" t="s">
        <v>11157</v>
      </c>
      <c r="C837" t="s">
        <v>9372</v>
      </c>
      <c r="D837" t="s">
        <v>11174</v>
      </c>
      <c r="E837" t="s">
        <v>395</v>
      </c>
      <c r="F837" t="s">
        <v>14494</v>
      </c>
      <c r="G837" t="s">
        <v>14534</v>
      </c>
      <c r="H837" t="s">
        <v>33</v>
      </c>
      <c r="I837" t="s">
        <v>33</v>
      </c>
      <c r="J837" s="1">
        <v>0.375</v>
      </c>
      <c r="K837" s="1">
        <v>0.33333333333333331</v>
      </c>
      <c r="L837">
        <v>120</v>
      </c>
      <c r="M837">
        <v>180</v>
      </c>
      <c r="N837" t="str">
        <f>"0000000111111100011111000000000000000000000000000000"</f>
        <v>0000000111111100011111000000000000000000000000000000</v>
      </c>
      <c r="O837" t="str">
        <f>"0000000000000000001000000000000000000000000000000000"</f>
        <v>0000000000000000001000000000000000000000000000000000</v>
      </c>
    </row>
    <row r="838" spans="1:15" x14ac:dyDescent="0.25">
      <c r="A838" s="3">
        <v>2</v>
      </c>
      <c r="B838" t="s">
        <v>12766</v>
      </c>
      <c r="C838" t="s">
        <v>20</v>
      </c>
      <c r="D838" t="s">
        <v>13851</v>
      </c>
      <c r="E838" t="s">
        <v>20</v>
      </c>
      <c r="F838" t="s">
        <v>14485</v>
      </c>
      <c r="G838" t="s">
        <v>14488</v>
      </c>
      <c r="H838" t="s">
        <v>29</v>
      </c>
      <c r="I838" t="s">
        <v>29</v>
      </c>
      <c r="J838" s="1">
        <v>0.58333333333333337</v>
      </c>
      <c r="K838" s="1">
        <v>0.58333333333333337</v>
      </c>
      <c r="L838">
        <v>60</v>
      </c>
      <c r="M838">
        <v>120</v>
      </c>
      <c r="N838" t="str">
        <f>"0000000111110100011111000000000000000000000000000000"</f>
        <v>0000000111110100011111000000000000000000000000000000</v>
      </c>
      <c r="O838" t="str">
        <f>"0000000111110100011111000000000000000000000000000000"</f>
        <v>0000000111110100011111000000000000000000000000000000</v>
      </c>
    </row>
    <row r="839" spans="1:15" x14ac:dyDescent="0.25">
      <c r="A839" s="3">
        <v>2</v>
      </c>
      <c r="B839" t="s">
        <v>9591</v>
      </c>
      <c r="C839" t="s">
        <v>20</v>
      </c>
      <c r="D839" t="s">
        <v>12149</v>
      </c>
      <c r="E839" t="s">
        <v>20</v>
      </c>
      <c r="F839" t="s">
        <v>14493</v>
      </c>
      <c r="G839" t="s">
        <v>14487</v>
      </c>
      <c r="H839" t="s">
        <v>42</v>
      </c>
      <c r="I839" t="s">
        <v>42</v>
      </c>
      <c r="J839" s="1">
        <v>0.41666666666666669</v>
      </c>
      <c r="K839" s="1">
        <v>0.41666666666666669</v>
      </c>
      <c r="L839">
        <v>60</v>
      </c>
      <c r="M839">
        <v>60</v>
      </c>
      <c r="N839" t="str">
        <f>"0000000000000000000000000001111110011111100000000000"</f>
        <v>0000000000000000000000000001111110011111100000000000</v>
      </c>
      <c r="O839" t="str">
        <f>"0000000000000000000000000001000000000000000000000000"</f>
        <v>0000000000000000000000000001000000000000000000000000</v>
      </c>
    </row>
    <row r="840" spans="1:15" x14ac:dyDescent="0.25">
      <c r="A840" s="3">
        <v>2</v>
      </c>
      <c r="B840" t="s">
        <v>9855</v>
      </c>
      <c r="C840" t="s">
        <v>395</v>
      </c>
      <c r="D840" t="s">
        <v>11490</v>
      </c>
      <c r="E840" t="s">
        <v>20</v>
      </c>
      <c r="F840" t="s">
        <v>14531</v>
      </c>
      <c r="G840" t="s">
        <v>14493</v>
      </c>
      <c r="H840" t="s">
        <v>37</v>
      </c>
      <c r="I840" t="s">
        <v>37</v>
      </c>
      <c r="J840" s="1">
        <v>0.375</v>
      </c>
      <c r="K840" s="1">
        <v>0.41666666666666669</v>
      </c>
      <c r="L840">
        <v>180</v>
      </c>
      <c r="M840">
        <v>60</v>
      </c>
      <c r="N840" t="str">
        <f>"0000000010101000010101000000000000000000000000000000"</f>
        <v>0000000010101000010101000000000000000000000000000000</v>
      </c>
      <c r="O840" t="str">
        <f>"0000000111000100011111000000000000000000000000000000"</f>
        <v>0000000111000100011111000000000000000000000000000000</v>
      </c>
    </row>
    <row r="841" spans="1:15" x14ac:dyDescent="0.25">
      <c r="A841" s="3">
        <v>2</v>
      </c>
      <c r="B841" t="s">
        <v>12398</v>
      </c>
      <c r="C841" t="s">
        <v>20</v>
      </c>
      <c r="D841" t="s">
        <v>13681</v>
      </c>
      <c r="E841" t="s">
        <v>20</v>
      </c>
      <c r="F841" t="s">
        <v>14488</v>
      </c>
      <c r="G841" t="s">
        <v>14493</v>
      </c>
      <c r="H841" t="s">
        <v>42</v>
      </c>
      <c r="I841" t="s">
        <v>42</v>
      </c>
      <c r="J841" s="1">
        <v>0.58333333333333337</v>
      </c>
      <c r="K841" s="1">
        <v>0.58333333333333337</v>
      </c>
      <c r="L841">
        <v>120</v>
      </c>
      <c r="M841">
        <v>60</v>
      </c>
      <c r="N841" t="str">
        <f>"0000000111111100011111000000000000000000000000000000"</f>
        <v>0000000111111100011111000000000000000000000000000000</v>
      </c>
      <c r="O841" t="str">
        <f>"0000000111111100011111000000000000000000000000000000"</f>
        <v>0000000111111100011111000000000000000000000000000000</v>
      </c>
    </row>
    <row r="842" spans="1:15" x14ac:dyDescent="0.25">
      <c r="A842" s="3">
        <v>2</v>
      </c>
      <c r="B842" t="s">
        <v>10077</v>
      </c>
      <c r="C842" t="s">
        <v>20</v>
      </c>
      <c r="D842" t="s">
        <v>12694</v>
      </c>
      <c r="E842" t="s">
        <v>20</v>
      </c>
      <c r="F842" t="s">
        <v>14493</v>
      </c>
      <c r="G842" t="s">
        <v>14485</v>
      </c>
      <c r="H842" t="s">
        <v>42</v>
      </c>
      <c r="I842" t="s">
        <v>42</v>
      </c>
      <c r="J842" s="1">
        <v>0.45833333333333331</v>
      </c>
      <c r="K842" s="1">
        <v>0.45833333333333331</v>
      </c>
      <c r="L842">
        <v>60</v>
      </c>
      <c r="M842">
        <v>60</v>
      </c>
      <c r="N842" t="str">
        <f>"0000000111111100011111000000000000000000000000000000"</f>
        <v>0000000111111100011111000000000000000000000000000000</v>
      </c>
      <c r="O842" t="str">
        <f>"0000000111111100011111000001111110011111100000000000"</f>
        <v>0000000111111100011111000001111110011111100000000000</v>
      </c>
    </row>
    <row r="843" spans="1:15" x14ac:dyDescent="0.25">
      <c r="A843" s="3">
        <v>2</v>
      </c>
      <c r="B843" t="s">
        <v>12515</v>
      </c>
      <c r="C843" t="s">
        <v>20</v>
      </c>
      <c r="D843" t="s">
        <v>12534</v>
      </c>
      <c r="E843" t="s">
        <v>20</v>
      </c>
      <c r="F843" t="s">
        <v>14485</v>
      </c>
      <c r="G843" t="s">
        <v>14488</v>
      </c>
      <c r="H843" t="s">
        <v>29</v>
      </c>
      <c r="I843" t="s">
        <v>29</v>
      </c>
      <c r="J843" s="1">
        <v>0.45833333333333331</v>
      </c>
      <c r="K843" s="1">
        <v>0.45833333333333331</v>
      </c>
      <c r="L843">
        <v>60</v>
      </c>
      <c r="M843">
        <v>60</v>
      </c>
      <c r="N843" t="str">
        <f>"0000000000000000000000000001111110011111100000000000"</f>
        <v>0000000000000000000000000001111110011111100000000000</v>
      </c>
      <c r="O843" t="str">
        <f>"0000000000000000000000000001111110011111100000000000"</f>
        <v>0000000000000000000000000001111110011111100000000000</v>
      </c>
    </row>
    <row r="844" spans="1:15" x14ac:dyDescent="0.25">
      <c r="A844" s="3">
        <v>2</v>
      </c>
      <c r="B844" t="s">
        <v>12930</v>
      </c>
      <c r="C844" t="s">
        <v>20</v>
      </c>
      <c r="D844" t="s">
        <v>13517</v>
      </c>
      <c r="E844" t="s">
        <v>20</v>
      </c>
      <c r="F844" t="s">
        <v>14487</v>
      </c>
      <c r="G844" t="s">
        <v>14493</v>
      </c>
      <c r="H844" t="s">
        <v>42</v>
      </c>
      <c r="I844" t="s">
        <v>42</v>
      </c>
      <c r="J844" s="1">
        <v>0.54166666666666663</v>
      </c>
      <c r="K844" s="1">
        <v>0.54166666666666663</v>
      </c>
      <c r="L844">
        <v>60</v>
      </c>
      <c r="M844">
        <v>60</v>
      </c>
      <c r="N844" t="str">
        <f>"0000000111111100011111000000000000000000000000000000"</f>
        <v>0000000111111100011111000000000000000000000000000000</v>
      </c>
      <c r="O844" t="str">
        <f>"0000000111111100011111000000000000000000000000000000"</f>
        <v>0000000111111100011111000000000000000000000000000000</v>
      </c>
    </row>
    <row r="845" spans="1:15" x14ac:dyDescent="0.25">
      <c r="A845" s="3">
        <v>2</v>
      </c>
      <c r="B845" t="s">
        <v>11850</v>
      </c>
      <c r="C845" t="s">
        <v>20</v>
      </c>
      <c r="D845" t="s">
        <v>11855</v>
      </c>
      <c r="E845" t="s">
        <v>9372</v>
      </c>
      <c r="F845" t="s">
        <v>14487</v>
      </c>
      <c r="G845" t="s">
        <v>14494</v>
      </c>
      <c r="H845" t="s">
        <v>37</v>
      </c>
      <c r="I845" t="s">
        <v>37</v>
      </c>
      <c r="J845" s="1">
        <v>0.5</v>
      </c>
      <c r="K845" s="1">
        <v>0.45833333333333331</v>
      </c>
      <c r="L845">
        <v>60</v>
      </c>
      <c r="M845">
        <v>120</v>
      </c>
      <c r="N845" t="str">
        <f>"0000000000000000000000000001111110011111100000000000"</f>
        <v>0000000000000000000000000001111110011111100000000000</v>
      </c>
      <c r="O845" t="str">
        <f>"0000000000000000000000000001111110011111100000000000"</f>
        <v>0000000000000000000000000001111110011111100000000000</v>
      </c>
    </row>
    <row r="846" spans="1:15" x14ac:dyDescent="0.25">
      <c r="A846" s="3">
        <v>2</v>
      </c>
      <c r="B846" t="s">
        <v>10981</v>
      </c>
      <c r="C846" t="s">
        <v>20</v>
      </c>
      <c r="D846" t="s">
        <v>11179</v>
      </c>
      <c r="E846" t="s">
        <v>20</v>
      </c>
      <c r="F846" t="s">
        <v>14488</v>
      </c>
      <c r="G846" t="s">
        <v>14488</v>
      </c>
      <c r="H846" t="s">
        <v>19</v>
      </c>
      <c r="I846" t="s">
        <v>19</v>
      </c>
      <c r="J846" s="1">
        <v>0.45833333333333331</v>
      </c>
      <c r="K846" s="1">
        <v>0.45833333333333331</v>
      </c>
      <c r="L846">
        <v>60</v>
      </c>
      <c r="M846">
        <v>60</v>
      </c>
      <c r="N846" t="str">
        <f>"0000000111110100011111000000000000000000000000000000"</f>
        <v>0000000111110100011111000000000000000000000000000000</v>
      </c>
      <c r="O846" t="str">
        <f>"0000000111110100011111000000000000000000000000000000"</f>
        <v>0000000111110100011111000000000000000000000000000000</v>
      </c>
    </row>
    <row r="847" spans="1:15" x14ac:dyDescent="0.25">
      <c r="A847" s="3">
        <v>2</v>
      </c>
      <c r="B847" t="s">
        <v>12042</v>
      </c>
      <c r="C847" t="s">
        <v>20</v>
      </c>
      <c r="D847" t="s">
        <v>12149</v>
      </c>
      <c r="E847" t="s">
        <v>20</v>
      </c>
      <c r="F847" t="s">
        <v>14488</v>
      </c>
      <c r="G847" t="s">
        <v>14493</v>
      </c>
      <c r="H847" t="s">
        <v>42</v>
      </c>
      <c r="I847" t="s">
        <v>42</v>
      </c>
      <c r="J847" s="1">
        <v>0.5</v>
      </c>
      <c r="K847" s="1">
        <v>0.5</v>
      </c>
      <c r="L847">
        <v>60</v>
      </c>
      <c r="M847">
        <v>60</v>
      </c>
      <c r="N847" t="str">
        <f>"0000000000000000000000000001111110011111100000000000"</f>
        <v>0000000000000000000000000001111110011111100000000000</v>
      </c>
      <c r="O847" t="str">
        <f>"0000000000000000000000000000111110011111100000000000"</f>
        <v>0000000000000000000000000000111110011111100000000000</v>
      </c>
    </row>
    <row r="848" spans="1:15" x14ac:dyDescent="0.25">
      <c r="A848" s="3">
        <v>2</v>
      </c>
      <c r="B848" t="s">
        <v>10789</v>
      </c>
      <c r="C848" t="s">
        <v>20</v>
      </c>
      <c r="D848" t="s">
        <v>11653</v>
      </c>
      <c r="E848" t="s">
        <v>20</v>
      </c>
      <c r="F848" t="s">
        <v>14485</v>
      </c>
      <c r="G848" t="s">
        <v>14488</v>
      </c>
      <c r="H848" t="s">
        <v>29</v>
      </c>
      <c r="I848" t="s">
        <v>29</v>
      </c>
      <c r="J848" s="1">
        <v>0.33333333333333331</v>
      </c>
      <c r="K848" s="1">
        <v>0.33333333333333331</v>
      </c>
      <c r="L848">
        <v>60</v>
      </c>
      <c r="M848">
        <v>60</v>
      </c>
      <c r="N848" t="str">
        <f>"0000000000000000000000000001111110011111100000000000"</f>
        <v>0000000000000000000000000001111110011111100000000000</v>
      </c>
      <c r="O848" t="str">
        <f>"0000000000000000000000000001111110011111100000000000"</f>
        <v>0000000000000000000000000001111110011111100000000000</v>
      </c>
    </row>
    <row r="849" spans="1:15" x14ac:dyDescent="0.25">
      <c r="A849" s="3">
        <v>2</v>
      </c>
      <c r="B849" t="s">
        <v>11924</v>
      </c>
      <c r="C849" t="s">
        <v>9372</v>
      </c>
      <c r="D849" t="s">
        <v>11930</v>
      </c>
      <c r="E849" t="s">
        <v>20</v>
      </c>
      <c r="F849" t="s">
        <v>14494</v>
      </c>
      <c r="G849" t="s">
        <v>14488</v>
      </c>
      <c r="H849" t="s">
        <v>33</v>
      </c>
      <c r="I849" t="s">
        <v>33</v>
      </c>
      <c r="J849" s="1">
        <v>0.375</v>
      </c>
      <c r="K849" s="1">
        <v>0.375</v>
      </c>
      <c r="L849">
        <v>180</v>
      </c>
      <c r="M849">
        <v>60</v>
      </c>
      <c r="N849" t="str">
        <f>"0000000111111100011111000000000000000000000000000000"</f>
        <v>0000000111111100011111000000000000000000000000000000</v>
      </c>
      <c r="O849" t="str">
        <f>"0000000111111000010111000000000000000000000000000000"</f>
        <v>0000000111111000010111000000000000000000000000000000</v>
      </c>
    </row>
    <row r="850" spans="1:15" x14ac:dyDescent="0.25">
      <c r="A850" s="3">
        <v>2</v>
      </c>
      <c r="B850" t="s">
        <v>10311</v>
      </c>
      <c r="C850" t="s">
        <v>20</v>
      </c>
      <c r="D850" t="s">
        <v>13817</v>
      </c>
      <c r="E850" t="s">
        <v>9372</v>
      </c>
      <c r="F850" t="s">
        <v>14488</v>
      </c>
      <c r="G850" t="s">
        <v>14494</v>
      </c>
      <c r="H850" t="s">
        <v>37</v>
      </c>
      <c r="I850" t="s">
        <v>37</v>
      </c>
      <c r="J850" s="1">
        <v>0.5</v>
      </c>
      <c r="K850" s="1">
        <v>0.45833333333333331</v>
      </c>
      <c r="L850">
        <v>60</v>
      </c>
      <c r="M850">
        <v>240</v>
      </c>
      <c r="N850" t="str">
        <f>"0000000111101100011111000000000000000000000000000000"</f>
        <v>0000000111101100011111000000000000000000000000000000</v>
      </c>
      <c r="O850" t="str">
        <f>"0000000111101100011111000001111110011110100000000000"</f>
        <v>0000000111101100011111000001111110011110100000000000</v>
      </c>
    </row>
    <row r="851" spans="1:15" x14ac:dyDescent="0.25">
      <c r="A851" s="3">
        <v>2</v>
      </c>
      <c r="B851" t="s">
        <v>9888</v>
      </c>
      <c r="C851" t="s">
        <v>20</v>
      </c>
      <c r="D851" t="s">
        <v>12393</v>
      </c>
      <c r="E851" t="s">
        <v>45</v>
      </c>
      <c r="F851" t="s">
        <v>14487</v>
      </c>
      <c r="G851" t="s">
        <v>14489</v>
      </c>
      <c r="H851" t="s">
        <v>42</v>
      </c>
      <c r="I851" t="s">
        <v>42</v>
      </c>
      <c r="J851" s="1">
        <v>0.45833333333333331</v>
      </c>
      <c r="K851" s="1">
        <v>0.45833333333333331</v>
      </c>
      <c r="L851">
        <v>60</v>
      </c>
      <c r="M851">
        <v>60</v>
      </c>
      <c r="N851" t="str">
        <f>"0000000000000000000000000000111110011111100000000000"</f>
        <v>0000000000000000000000000000111110011111100000000000</v>
      </c>
      <c r="O851" t="str">
        <f>"0000000000000000000000000000111110011111100000000000"</f>
        <v>0000000000000000000000000000111110011111100000000000</v>
      </c>
    </row>
    <row r="852" spans="1:15" x14ac:dyDescent="0.25">
      <c r="A852" s="3">
        <v>2</v>
      </c>
      <c r="B852" t="s">
        <v>9537</v>
      </c>
      <c r="C852" t="s">
        <v>20</v>
      </c>
      <c r="D852" t="s">
        <v>9888</v>
      </c>
      <c r="E852" t="s">
        <v>20</v>
      </c>
      <c r="F852" t="s">
        <v>14488</v>
      </c>
      <c r="G852" t="s">
        <v>14485</v>
      </c>
      <c r="H852" t="s">
        <v>29</v>
      </c>
      <c r="I852" t="s">
        <v>29</v>
      </c>
      <c r="J852" s="1">
        <v>0.45833333333333331</v>
      </c>
      <c r="K852" s="1">
        <v>0.45833333333333331</v>
      </c>
      <c r="L852">
        <v>60</v>
      </c>
      <c r="M852">
        <v>60</v>
      </c>
      <c r="N852" t="str">
        <f>"0000000000000000000000000000000000011111100000000000"</f>
        <v>0000000000000000000000000000000000011111100000000000</v>
      </c>
      <c r="O852" t="str">
        <f>"0000000000000000000000000001111110011111100000000000"</f>
        <v>0000000000000000000000000001111110011111100000000000</v>
      </c>
    </row>
    <row r="853" spans="1:15" x14ac:dyDescent="0.25">
      <c r="A853" s="3">
        <v>2</v>
      </c>
      <c r="B853" t="s">
        <v>9537</v>
      </c>
      <c r="C853" t="s">
        <v>20</v>
      </c>
      <c r="D853" t="s">
        <v>9888</v>
      </c>
      <c r="E853" t="s">
        <v>20</v>
      </c>
      <c r="F853" t="s">
        <v>14493</v>
      </c>
      <c r="G853" t="s">
        <v>14487</v>
      </c>
      <c r="H853" t="s">
        <v>42</v>
      </c>
      <c r="I853" t="s">
        <v>42</v>
      </c>
      <c r="J853" s="1">
        <v>0.45833333333333331</v>
      </c>
      <c r="K853" s="1">
        <v>0.45833333333333331</v>
      </c>
      <c r="L853">
        <v>60</v>
      </c>
      <c r="M853">
        <v>60</v>
      </c>
      <c r="N853" t="str">
        <f>"0000000000000000000000000000000000011111100000000000"</f>
        <v>0000000000000000000000000000000000011111100000000000</v>
      </c>
      <c r="O853" t="str">
        <f>"0000000000000000000000000000111110011111100000000000"</f>
        <v>0000000000000000000000000000111110011111100000000000</v>
      </c>
    </row>
    <row r="854" spans="1:15" x14ac:dyDescent="0.25">
      <c r="A854" s="3">
        <v>2</v>
      </c>
      <c r="B854" t="s">
        <v>11264</v>
      </c>
      <c r="C854" t="s">
        <v>20</v>
      </c>
      <c r="D854" t="s">
        <v>11315</v>
      </c>
      <c r="E854" t="s">
        <v>395</v>
      </c>
      <c r="F854" t="s">
        <v>14485</v>
      </c>
      <c r="G854" t="s">
        <v>14497</v>
      </c>
      <c r="H854" t="s">
        <v>37</v>
      </c>
      <c r="I854" t="s">
        <v>37</v>
      </c>
      <c r="J854" s="1">
        <v>0.625</v>
      </c>
      <c r="K854" s="1">
        <v>0.5</v>
      </c>
      <c r="L854">
        <v>60</v>
      </c>
      <c r="M854">
        <v>300</v>
      </c>
      <c r="N854" t="str">
        <f>"0000000000000000000000000001111110011111100000000000"</f>
        <v>0000000000000000000000000001111110011111100000000000</v>
      </c>
      <c r="O854" t="str">
        <f>"0000000111101100011111000001111110011111100000000000"</f>
        <v>0000000111101100011111000001111110011111100000000000</v>
      </c>
    </row>
    <row r="855" spans="1:15" x14ac:dyDescent="0.25">
      <c r="A855" s="3">
        <v>2</v>
      </c>
      <c r="B855" t="s">
        <v>10074</v>
      </c>
      <c r="C855" t="s">
        <v>20</v>
      </c>
      <c r="D855" t="s">
        <v>13662</v>
      </c>
      <c r="E855" t="s">
        <v>20</v>
      </c>
      <c r="F855" t="s">
        <v>14493</v>
      </c>
      <c r="G855" t="s">
        <v>14485</v>
      </c>
      <c r="H855" t="s">
        <v>37</v>
      </c>
      <c r="I855" t="s">
        <v>37</v>
      </c>
      <c r="J855" s="1">
        <v>0.45833333333333331</v>
      </c>
      <c r="K855" s="1">
        <v>0.45833333333333331</v>
      </c>
      <c r="L855">
        <v>60</v>
      </c>
      <c r="M855">
        <v>60</v>
      </c>
      <c r="N855" t="str">
        <f>"0000000000000000000000000001111110011111100000000000"</f>
        <v>0000000000000000000000000001111110011111100000000000</v>
      </c>
      <c r="O855" t="str">
        <f>"0000000000000000000000000001111110011111100000000000"</f>
        <v>0000000000000000000000000001111110011111100000000000</v>
      </c>
    </row>
    <row r="856" spans="1:15" x14ac:dyDescent="0.25">
      <c r="A856" s="3">
        <v>2</v>
      </c>
      <c r="B856" t="s">
        <v>10744</v>
      </c>
      <c r="C856" t="s">
        <v>39</v>
      </c>
      <c r="D856" t="s">
        <v>10768</v>
      </c>
      <c r="E856" t="s">
        <v>9372</v>
      </c>
      <c r="F856" t="s">
        <v>14538</v>
      </c>
      <c r="G856" t="s">
        <v>14588</v>
      </c>
      <c r="H856" t="s">
        <v>42</v>
      </c>
      <c r="I856" t="s">
        <v>42</v>
      </c>
      <c r="J856" s="1">
        <v>0.77083333333333337</v>
      </c>
      <c r="K856" s="1">
        <v>0.70833333333333337</v>
      </c>
      <c r="L856">
        <v>90</v>
      </c>
      <c r="M856">
        <v>180</v>
      </c>
      <c r="N856" t="str">
        <f>"0000000000000000000000000000000100000000000000000000"</f>
        <v>0000000000000000000000000000000100000000000000000000</v>
      </c>
      <c r="O856" t="str">
        <f>"0000000000000000000000000001111110011111000000000000"</f>
        <v>0000000000000000000000000001111110011111000000000000</v>
      </c>
    </row>
    <row r="857" spans="1:15" x14ac:dyDescent="0.25">
      <c r="A857" s="3">
        <v>2</v>
      </c>
      <c r="B857" t="s">
        <v>10537</v>
      </c>
      <c r="C857" t="s">
        <v>20</v>
      </c>
      <c r="D857" t="s">
        <v>13180</v>
      </c>
      <c r="E857" t="s">
        <v>20</v>
      </c>
      <c r="F857" t="s">
        <v>14485</v>
      </c>
      <c r="G857" t="s">
        <v>14488</v>
      </c>
      <c r="H857" t="s">
        <v>42</v>
      </c>
      <c r="I857" t="s">
        <v>42</v>
      </c>
      <c r="J857" s="1">
        <v>0.58333333333333337</v>
      </c>
      <c r="K857" s="1">
        <v>0.58333333333333337</v>
      </c>
      <c r="L857">
        <v>60</v>
      </c>
      <c r="M857">
        <v>120</v>
      </c>
      <c r="N857" t="str">
        <f>"0000000111111100011111000000000000000000000000000000"</f>
        <v>0000000111111100011111000000000000000000000000000000</v>
      </c>
      <c r="O857" t="str">
        <f>"0000000111111100011111000000000000000000000000000000"</f>
        <v>0000000111111100011111000000000000000000000000000000</v>
      </c>
    </row>
    <row r="858" spans="1:15" x14ac:dyDescent="0.25">
      <c r="A858" s="3">
        <v>2</v>
      </c>
      <c r="B858" t="s">
        <v>12457</v>
      </c>
      <c r="C858" t="s">
        <v>20</v>
      </c>
      <c r="D858" t="s">
        <v>12487</v>
      </c>
      <c r="E858" t="s">
        <v>20</v>
      </c>
      <c r="F858" t="s">
        <v>14488</v>
      </c>
      <c r="G858" t="s">
        <v>14487</v>
      </c>
      <c r="H858" t="s">
        <v>19</v>
      </c>
      <c r="I858" t="s">
        <v>19</v>
      </c>
      <c r="J858" s="1">
        <v>0.375</v>
      </c>
      <c r="K858" s="1">
        <v>0.35416666666666669</v>
      </c>
      <c r="L858">
        <v>420</v>
      </c>
      <c r="M858">
        <v>510</v>
      </c>
      <c r="N858" t="str">
        <f>"0000000000000000000000000000000010000000000000000000"</f>
        <v>0000000000000000000000000000000010000000000000000000</v>
      </c>
      <c r="O858" t="str">
        <f>"0000000000000000000000000000000010000000000000000000"</f>
        <v>0000000000000000000000000000000010000000000000000000</v>
      </c>
    </row>
    <row r="859" spans="1:15" x14ac:dyDescent="0.25">
      <c r="A859" s="3">
        <v>2</v>
      </c>
      <c r="B859" t="s">
        <v>12457</v>
      </c>
      <c r="C859" t="s">
        <v>20</v>
      </c>
      <c r="D859" t="s">
        <v>12487</v>
      </c>
      <c r="E859" t="s">
        <v>20</v>
      </c>
      <c r="F859" t="s">
        <v>14485</v>
      </c>
      <c r="G859" t="s">
        <v>14498</v>
      </c>
      <c r="H859" t="s">
        <v>29</v>
      </c>
      <c r="I859" t="s">
        <v>29</v>
      </c>
      <c r="J859" s="1">
        <v>0.375</v>
      </c>
      <c r="K859" s="1">
        <v>0.35416666666666669</v>
      </c>
      <c r="L859">
        <v>420</v>
      </c>
      <c r="M859">
        <v>510</v>
      </c>
      <c r="N859" t="str">
        <f>"0000000000000000000000000000000010000000000000000000"</f>
        <v>0000000000000000000000000000000010000000000000000000</v>
      </c>
      <c r="O859" t="str">
        <f>"0000000000000000000000000000000010000000000000000000"</f>
        <v>0000000000000000000000000000000010000000000000000000</v>
      </c>
    </row>
    <row r="860" spans="1:15" x14ac:dyDescent="0.25">
      <c r="A860" s="3">
        <v>2</v>
      </c>
      <c r="B860" t="s">
        <v>12457</v>
      </c>
      <c r="C860" t="s">
        <v>20</v>
      </c>
      <c r="D860" t="s">
        <v>12487</v>
      </c>
      <c r="E860" t="s">
        <v>20</v>
      </c>
      <c r="F860" t="s">
        <v>14493</v>
      </c>
      <c r="G860" t="s">
        <v>14503</v>
      </c>
      <c r="H860" t="s">
        <v>33</v>
      </c>
      <c r="I860" t="s">
        <v>33</v>
      </c>
      <c r="J860" s="1">
        <v>0.375</v>
      </c>
      <c r="K860" s="1">
        <v>0.35416666666666669</v>
      </c>
      <c r="L860">
        <v>420</v>
      </c>
      <c r="M860">
        <v>510</v>
      </c>
      <c r="N860" t="str">
        <f>"0000000000000000000000000000000010000000000000000000"</f>
        <v>0000000000000000000000000000000010000000000000000000</v>
      </c>
      <c r="O860" t="str">
        <f>"0000000000000000000000000000000010000000000000000000"</f>
        <v>0000000000000000000000000000000010000000000000000000</v>
      </c>
    </row>
    <row r="861" spans="1:15" x14ac:dyDescent="0.25">
      <c r="A861" s="3">
        <v>2</v>
      </c>
      <c r="B861" t="s">
        <v>9871</v>
      </c>
      <c r="C861" t="s">
        <v>395</v>
      </c>
      <c r="D861" t="s">
        <v>12944</v>
      </c>
      <c r="E861" t="s">
        <v>20</v>
      </c>
      <c r="F861" t="s">
        <v>14497</v>
      </c>
      <c r="G861" t="s">
        <v>14487</v>
      </c>
      <c r="H861" t="s">
        <v>37</v>
      </c>
      <c r="I861" t="s">
        <v>37</v>
      </c>
      <c r="J861" s="1">
        <v>0.375</v>
      </c>
      <c r="K861" s="1">
        <v>0.41666666666666669</v>
      </c>
      <c r="L861">
        <v>180</v>
      </c>
      <c r="M861">
        <v>60</v>
      </c>
      <c r="N861" t="str">
        <f>"0000000000000000000000000000101010001010100000000000"</f>
        <v>0000000000000000000000000000101010001010100000000000</v>
      </c>
      <c r="O861" t="str">
        <f>"0000000000000000000000000001111110011111100000000000"</f>
        <v>0000000000000000000000000001111110011111100000000000</v>
      </c>
    </row>
    <row r="862" spans="1:15" x14ac:dyDescent="0.25">
      <c r="A862" s="3">
        <v>2</v>
      </c>
      <c r="B862" t="s">
        <v>11157</v>
      </c>
      <c r="C862" t="s">
        <v>20</v>
      </c>
      <c r="D862" t="s">
        <v>11182</v>
      </c>
      <c r="E862" t="s">
        <v>20</v>
      </c>
      <c r="F862" t="s">
        <v>14488</v>
      </c>
      <c r="G862" t="s">
        <v>14488</v>
      </c>
      <c r="H862" t="s">
        <v>19</v>
      </c>
      <c r="I862" t="s">
        <v>19</v>
      </c>
      <c r="J862" s="1">
        <v>0.58333333333333337</v>
      </c>
      <c r="K862" s="1">
        <v>0.58333333333333337</v>
      </c>
      <c r="L862">
        <v>60</v>
      </c>
      <c r="M862">
        <v>60</v>
      </c>
      <c r="N862" t="str">
        <f>"0000000111110100011111000000000000000000000000000000"</f>
        <v>0000000111110100011111000000000000000000000000000000</v>
      </c>
      <c r="O862" t="str">
        <f>"0000000111110100011111000000000000000000000000000000"</f>
        <v>0000000111110100011111000000000000000000000000000000</v>
      </c>
    </row>
    <row r="863" spans="1:15" x14ac:dyDescent="0.25">
      <c r="A863" s="3">
        <v>2</v>
      </c>
      <c r="B863" t="s">
        <v>11157</v>
      </c>
      <c r="C863" t="s">
        <v>20</v>
      </c>
      <c r="D863" t="s">
        <v>11182</v>
      </c>
      <c r="E863" t="s">
        <v>9372</v>
      </c>
      <c r="F863" t="s">
        <v>14485</v>
      </c>
      <c r="G863" t="s">
        <v>14494</v>
      </c>
      <c r="H863" t="s">
        <v>33</v>
      </c>
      <c r="I863" t="s">
        <v>33</v>
      </c>
      <c r="J863" s="1">
        <v>0.625</v>
      </c>
      <c r="K863" s="1">
        <v>0.58333333333333337</v>
      </c>
      <c r="L863">
        <v>60</v>
      </c>
      <c r="M863">
        <v>120</v>
      </c>
      <c r="N863" t="str">
        <f>"0000000111111100011111000000000000000000000000000000"</f>
        <v>0000000111111100011111000000000000000000000000000000</v>
      </c>
      <c r="O863" t="str">
        <f>"0000000000100000001000000000000000000000000000000000"</f>
        <v>0000000000100000001000000000000000000000000000000000</v>
      </c>
    </row>
    <row r="864" spans="1:15" x14ac:dyDescent="0.25">
      <c r="A864" s="3">
        <v>2</v>
      </c>
      <c r="B864" t="s">
        <v>11157</v>
      </c>
      <c r="C864" t="s">
        <v>39</v>
      </c>
      <c r="D864" t="s">
        <v>11182</v>
      </c>
      <c r="E864" t="s">
        <v>39</v>
      </c>
      <c r="F864" t="s">
        <v>14507</v>
      </c>
      <c r="G864" t="s">
        <v>14507</v>
      </c>
      <c r="H864" t="s">
        <v>29</v>
      </c>
      <c r="I864" t="s">
        <v>29</v>
      </c>
      <c r="J864" s="1">
        <v>0.79166666666666663</v>
      </c>
      <c r="K864" s="1">
        <v>0.79166666666666663</v>
      </c>
      <c r="L864">
        <v>120</v>
      </c>
      <c r="M864">
        <v>90</v>
      </c>
      <c r="N864" t="str">
        <f>"0000000000000100000000000000000000000000000000000000"</f>
        <v>0000000000000100000000000000000000000000000000000000</v>
      </c>
      <c r="O864" t="str">
        <f>"0000000000000100000000000000000000000000000000000000"</f>
        <v>0000000000000100000000000000000000000000000000000000</v>
      </c>
    </row>
    <row r="865" spans="1:15" x14ac:dyDescent="0.25">
      <c r="A865" s="3">
        <v>2</v>
      </c>
      <c r="B865" t="s">
        <v>9151</v>
      </c>
      <c r="C865" t="s">
        <v>20</v>
      </c>
      <c r="D865" t="s">
        <v>13166</v>
      </c>
      <c r="E865" t="s">
        <v>20</v>
      </c>
      <c r="F865" t="s">
        <v>14485</v>
      </c>
      <c r="G865" t="s">
        <v>14495</v>
      </c>
      <c r="H865" t="s">
        <v>29</v>
      </c>
      <c r="I865" t="s">
        <v>29</v>
      </c>
      <c r="J865" s="1">
        <v>0.625</v>
      </c>
      <c r="K865" s="1">
        <v>0.625</v>
      </c>
      <c r="L865">
        <v>60</v>
      </c>
      <c r="M865">
        <v>60</v>
      </c>
      <c r="N865" t="str">
        <f>"0000000000000000000000000001111110011111100000000000"</f>
        <v>0000000000000000000000000001111110011111100000000000</v>
      </c>
      <c r="O865" t="str">
        <f>"0000000000000000000000000001111110011111100000000000"</f>
        <v>0000000000000000000000000001111110011111100000000000</v>
      </c>
    </row>
    <row r="866" spans="1:15" x14ac:dyDescent="0.25">
      <c r="A866" s="3">
        <v>2</v>
      </c>
      <c r="B866" t="s">
        <v>9299</v>
      </c>
      <c r="C866" t="s">
        <v>20</v>
      </c>
      <c r="D866" t="s">
        <v>13571</v>
      </c>
      <c r="E866" t="s">
        <v>20</v>
      </c>
      <c r="F866" t="s">
        <v>14488</v>
      </c>
      <c r="G866" t="s">
        <v>14485</v>
      </c>
      <c r="H866" t="s">
        <v>37</v>
      </c>
      <c r="I866" t="s">
        <v>37</v>
      </c>
      <c r="J866" s="1">
        <v>0.5</v>
      </c>
      <c r="K866" s="1">
        <v>0.5</v>
      </c>
      <c r="L866">
        <v>120</v>
      </c>
      <c r="M866">
        <v>60</v>
      </c>
      <c r="N866" t="str">
        <f>"0000000111101100011111000000000000000000000000000000"</f>
        <v>0000000111101100011111000000000000000000000000000000</v>
      </c>
      <c r="O866" t="str">
        <f>"0000000111101100011111000000000000000000000000000000"</f>
        <v>0000000111101100011111000000000000000000000000000000</v>
      </c>
    </row>
    <row r="867" spans="1:15" x14ac:dyDescent="0.25">
      <c r="A867" s="3">
        <v>2</v>
      </c>
      <c r="B867" t="s">
        <v>12707</v>
      </c>
      <c r="C867" t="s">
        <v>20</v>
      </c>
      <c r="D867" t="s">
        <v>13184</v>
      </c>
      <c r="E867" t="s">
        <v>20</v>
      </c>
      <c r="F867" t="s">
        <v>14508</v>
      </c>
      <c r="G867" t="s">
        <v>14488</v>
      </c>
      <c r="H867" t="s">
        <v>42</v>
      </c>
      <c r="I867" t="s">
        <v>42</v>
      </c>
      <c r="J867" s="1">
        <v>0.5</v>
      </c>
      <c r="K867" s="1">
        <v>0.45833333333333331</v>
      </c>
      <c r="L867">
        <v>120</v>
      </c>
      <c r="M867">
        <v>120</v>
      </c>
      <c r="N867" t="str">
        <f>"0000000111111100011111000000000000000000000000000000"</f>
        <v>0000000111111100011111000000000000000000000000000000</v>
      </c>
      <c r="O867" t="str">
        <f>"0000000111111100011111000000000000000000000000000000"</f>
        <v>0000000111111100011111000000000000000000000000000000</v>
      </c>
    </row>
    <row r="868" spans="1:15" x14ac:dyDescent="0.25">
      <c r="A868" s="3">
        <v>1</v>
      </c>
      <c r="B868" t="s">
        <v>10514</v>
      </c>
      <c r="C868" t="s">
        <v>20</v>
      </c>
      <c r="D868" t="s">
        <v>12593</v>
      </c>
      <c r="E868" t="s">
        <v>20</v>
      </c>
      <c r="F868" t="s">
        <v>14493</v>
      </c>
      <c r="G868" t="s">
        <v>14488</v>
      </c>
      <c r="H868" t="s">
        <v>33</v>
      </c>
      <c r="I868" t="s">
        <v>33</v>
      </c>
      <c r="J868" s="1">
        <v>0.54166666666666663</v>
      </c>
      <c r="K868" s="1">
        <v>0.5</v>
      </c>
      <c r="L868">
        <v>60</v>
      </c>
      <c r="M868">
        <v>120</v>
      </c>
      <c r="N868" t="str">
        <f>"0000000111111100011111000000000000000000000000000000"</f>
        <v>0000000111111100011111000000000000000000000000000000</v>
      </c>
      <c r="O868" t="str">
        <f>"0000000111111100011111000000000000000000000000000000"</f>
        <v>0000000111111100011111000000000000000000000000000000</v>
      </c>
    </row>
    <row r="869" spans="1:15" x14ac:dyDescent="0.25">
      <c r="A869" s="3">
        <v>1</v>
      </c>
      <c r="B869" t="s">
        <v>11238</v>
      </c>
      <c r="C869" t="s">
        <v>20</v>
      </c>
      <c r="D869" t="s">
        <v>13444</v>
      </c>
      <c r="E869" t="s">
        <v>20</v>
      </c>
      <c r="F869" t="s">
        <v>14487</v>
      </c>
      <c r="G869" t="s">
        <v>14485</v>
      </c>
      <c r="H869" t="s">
        <v>42</v>
      </c>
      <c r="I869" t="s">
        <v>42</v>
      </c>
      <c r="J869" s="1">
        <v>0.625</v>
      </c>
      <c r="K869" s="1">
        <v>0.625</v>
      </c>
      <c r="L869">
        <v>120</v>
      </c>
      <c r="M869">
        <v>120</v>
      </c>
      <c r="N869" t="str">
        <f>"0000000100000000000000000000000000000000000000000000"</f>
        <v>0000000100000000000000000000000000000000000000000000</v>
      </c>
      <c r="O869" t="str">
        <f>"0000000111111100011111000000000000000000000000000000"</f>
        <v>0000000111111100011111000000000000000000000000000000</v>
      </c>
    </row>
    <row r="870" spans="1:15" x14ac:dyDescent="0.25">
      <c r="A870" s="3">
        <v>1</v>
      </c>
      <c r="B870" t="s">
        <v>11559</v>
      </c>
      <c r="C870" t="s">
        <v>20</v>
      </c>
      <c r="D870" t="s">
        <v>13444</v>
      </c>
      <c r="E870" t="s">
        <v>20</v>
      </c>
      <c r="F870" t="s">
        <v>14488</v>
      </c>
      <c r="G870" t="s">
        <v>14488</v>
      </c>
      <c r="H870" t="s">
        <v>19</v>
      </c>
      <c r="I870" t="s">
        <v>19</v>
      </c>
      <c r="J870" s="1">
        <v>0.33333333333333331</v>
      </c>
      <c r="K870" s="1">
        <v>0.375</v>
      </c>
      <c r="L870">
        <v>120</v>
      </c>
      <c r="M870">
        <v>60</v>
      </c>
      <c r="N870" t="str">
        <f>"0000000111110100011111000000000000000000000000000000"</f>
        <v>0000000111110100011111000000000000000000000000000000</v>
      </c>
      <c r="O870" t="str">
        <f>"0000000111110100011111000000000000000000000000000000"</f>
        <v>0000000111110100011111000000000000000000000000000000</v>
      </c>
    </row>
    <row r="871" spans="1:15" x14ac:dyDescent="0.25">
      <c r="A871" s="3">
        <v>1</v>
      </c>
      <c r="B871" t="s">
        <v>9591</v>
      </c>
      <c r="C871" t="s">
        <v>395</v>
      </c>
      <c r="D871" t="s">
        <v>14030</v>
      </c>
      <c r="E871" t="s">
        <v>20</v>
      </c>
      <c r="F871" t="s">
        <v>14539</v>
      </c>
      <c r="G871" t="s">
        <v>14493</v>
      </c>
      <c r="H871" t="s">
        <v>37</v>
      </c>
      <c r="I871" t="s">
        <v>37</v>
      </c>
      <c r="J871" s="1">
        <v>0.45833333333333331</v>
      </c>
      <c r="K871" s="1">
        <v>0.54166666666666663</v>
      </c>
      <c r="L871">
        <v>180</v>
      </c>
      <c r="M871">
        <v>60</v>
      </c>
      <c r="N871" t="str">
        <f>"0000000000000000000000000001100000000000000000000000"</f>
        <v>0000000000000000000000000001100000000000000000000000</v>
      </c>
      <c r="O871" t="str">
        <f>"0000000000000000000000000001111110011111100000000000"</f>
        <v>0000000000000000000000000001111110011111100000000000</v>
      </c>
    </row>
    <row r="872" spans="1:15" x14ac:dyDescent="0.25">
      <c r="A872" s="3">
        <v>1</v>
      </c>
      <c r="B872" t="s">
        <v>9923</v>
      </c>
      <c r="C872" t="s">
        <v>45</v>
      </c>
      <c r="D872" t="s">
        <v>14030</v>
      </c>
      <c r="E872" t="s">
        <v>20</v>
      </c>
      <c r="F872" t="s">
        <v>14489</v>
      </c>
      <c r="G872" t="s">
        <v>14485</v>
      </c>
      <c r="H872" t="s">
        <v>29</v>
      </c>
      <c r="I872" t="s">
        <v>29</v>
      </c>
      <c r="J872" s="1">
        <v>0.54166666666666663</v>
      </c>
      <c r="K872" s="1">
        <v>0.54166666666666663</v>
      </c>
      <c r="L872">
        <v>60</v>
      </c>
      <c r="M872">
        <v>60</v>
      </c>
      <c r="N872" t="str">
        <f>"0000000000000000000000000000101010001101100000000000"</f>
        <v>0000000000000000000000000000101010001101100000000000</v>
      </c>
      <c r="O872" t="str">
        <f>"0000000000000000000000000001111110011111100000000000"</f>
        <v>0000000000000000000000000001111110011111100000000000</v>
      </c>
    </row>
    <row r="873" spans="1:15" x14ac:dyDescent="0.25">
      <c r="A873" s="3">
        <v>1</v>
      </c>
      <c r="B873" t="s">
        <v>12519</v>
      </c>
      <c r="C873" t="s">
        <v>20</v>
      </c>
      <c r="D873" t="s">
        <v>12660</v>
      </c>
      <c r="E873" t="s">
        <v>180</v>
      </c>
      <c r="F873" t="s">
        <v>14488</v>
      </c>
      <c r="G873" t="s">
        <v>14517</v>
      </c>
      <c r="H873" t="s">
        <v>42</v>
      </c>
      <c r="I873" t="s">
        <v>42</v>
      </c>
      <c r="J873" s="1">
        <v>0.41666666666666669</v>
      </c>
      <c r="K873" s="1">
        <v>0.41666666666666669</v>
      </c>
      <c r="L873">
        <v>60</v>
      </c>
      <c r="M873">
        <v>60</v>
      </c>
      <c r="N873" t="str">
        <f>"0000000111111100011111000000000000000000000000000000"</f>
        <v>0000000111111100011111000000000000000000000000000000</v>
      </c>
      <c r="O873" t="str">
        <f>"0000000111111100000000000000000000000000000000000000"</f>
        <v>0000000111111100000000000000000000000000000000000000</v>
      </c>
    </row>
    <row r="874" spans="1:15" x14ac:dyDescent="0.25">
      <c r="A874" s="3">
        <v>1</v>
      </c>
      <c r="B874" t="s">
        <v>12083</v>
      </c>
      <c r="C874" t="s">
        <v>20</v>
      </c>
      <c r="D874" t="s">
        <v>13258</v>
      </c>
      <c r="E874" t="s">
        <v>20</v>
      </c>
      <c r="F874" t="s">
        <v>14508</v>
      </c>
      <c r="G874" t="s">
        <v>14488</v>
      </c>
      <c r="H874" t="s">
        <v>37</v>
      </c>
      <c r="I874" t="s">
        <v>37</v>
      </c>
      <c r="J874" s="1">
        <v>0.45833333333333331</v>
      </c>
      <c r="K874" s="1">
        <v>0.45833333333333331</v>
      </c>
      <c r="L874">
        <v>60</v>
      </c>
      <c r="M874">
        <v>120</v>
      </c>
      <c r="N874" t="str">
        <f>"0000000111101100011111000000000000000000000000000000"</f>
        <v>0000000111101100011111000000000000000000000000000000</v>
      </c>
      <c r="O874" t="str">
        <f>"0000000111101100011111000000000000000000000000000000"</f>
        <v>0000000111101100011111000000000000000000000000000000</v>
      </c>
    </row>
    <row r="875" spans="1:15" x14ac:dyDescent="0.25">
      <c r="A875" s="3">
        <v>1</v>
      </c>
      <c r="B875" t="s">
        <v>9435</v>
      </c>
      <c r="C875" t="s">
        <v>395</v>
      </c>
      <c r="D875" t="s">
        <v>9591</v>
      </c>
      <c r="E875" t="s">
        <v>20</v>
      </c>
      <c r="F875" t="s">
        <v>14497</v>
      </c>
      <c r="G875" t="s">
        <v>14493</v>
      </c>
      <c r="H875" t="s">
        <v>42</v>
      </c>
      <c r="I875" t="s">
        <v>42</v>
      </c>
      <c r="J875" s="1">
        <v>0.41666666666666669</v>
      </c>
      <c r="K875" s="1">
        <v>0.41666666666666669</v>
      </c>
      <c r="L875">
        <v>240</v>
      </c>
      <c r="M875">
        <v>60</v>
      </c>
      <c r="N875" t="str">
        <f>"0000000000000000000000000001111110011111100000000000"</f>
        <v>0000000000000000000000000001111110011111100000000000</v>
      </c>
      <c r="O875" t="str">
        <f>"0000000000000000000000000001111110011111100000000000"</f>
        <v>0000000000000000000000000001111110011111100000000000</v>
      </c>
    </row>
    <row r="876" spans="1:15" x14ac:dyDescent="0.25">
      <c r="A876" s="3">
        <v>1</v>
      </c>
      <c r="B876" t="s">
        <v>9435</v>
      </c>
      <c r="C876" t="s">
        <v>395</v>
      </c>
      <c r="D876" t="s">
        <v>9591</v>
      </c>
      <c r="E876" t="s">
        <v>20</v>
      </c>
      <c r="F876" t="s">
        <v>14499</v>
      </c>
      <c r="G876" t="s">
        <v>14485</v>
      </c>
      <c r="H876" t="s">
        <v>33</v>
      </c>
      <c r="I876" t="s">
        <v>33</v>
      </c>
      <c r="J876" s="1">
        <v>0.41666666666666669</v>
      </c>
      <c r="K876" s="1">
        <v>0.41666666666666669</v>
      </c>
      <c r="L876">
        <v>240</v>
      </c>
      <c r="M876">
        <v>60</v>
      </c>
      <c r="N876" t="str">
        <f>"0000000000000000000000000001111110011111100000000000"</f>
        <v>0000000000000000000000000001111110011111100000000000</v>
      </c>
      <c r="O876" t="str">
        <f>"0000000000000000000000000001111110011111100000000000"</f>
        <v>0000000000000000000000000001111110011111100000000000</v>
      </c>
    </row>
    <row r="877" spans="1:15" x14ac:dyDescent="0.25">
      <c r="A877" s="3">
        <v>1</v>
      </c>
      <c r="B877" t="s">
        <v>9435</v>
      </c>
      <c r="C877" t="s">
        <v>20</v>
      </c>
      <c r="D877" t="s">
        <v>9591</v>
      </c>
      <c r="E877" t="s">
        <v>20</v>
      </c>
      <c r="F877" t="s">
        <v>14488</v>
      </c>
      <c r="G877" t="s">
        <v>14488</v>
      </c>
      <c r="H877" t="s">
        <v>29</v>
      </c>
      <c r="I877" t="s">
        <v>29</v>
      </c>
      <c r="J877" s="1">
        <v>0.58333333333333337</v>
      </c>
      <c r="K877" s="1">
        <v>0.58333333333333337</v>
      </c>
      <c r="L877">
        <v>60</v>
      </c>
      <c r="M877">
        <v>60</v>
      </c>
      <c r="N877" t="str">
        <f>"0000000000000000000000000001111110011111100000000000"</f>
        <v>0000000000000000000000000001111110011111100000000000</v>
      </c>
      <c r="O877" t="str">
        <f>"0000000000000000000000000001111110011111100000000000"</f>
        <v>0000000000000000000000000001111110011111100000000000</v>
      </c>
    </row>
    <row r="878" spans="1:15" x14ac:dyDescent="0.25">
      <c r="A878" s="3">
        <v>1</v>
      </c>
      <c r="B878" t="s">
        <v>10542</v>
      </c>
      <c r="C878" t="s">
        <v>20</v>
      </c>
      <c r="D878" t="s">
        <v>13664</v>
      </c>
      <c r="E878" t="s">
        <v>20</v>
      </c>
      <c r="F878" t="s">
        <v>14485</v>
      </c>
      <c r="G878" t="s">
        <v>14493</v>
      </c>
      <c r="H878" t="s">
        <v>37</v>
      </c>
      <c r="I878" t="s">
        <v>37</v>
      </c>
      <c r="J878" s="1">
        <v>0.45833333333333331</v>
      </c>
      <c r="K878" s="1">
        <v>0.5</v>
      </c>
      <c r="L878">
        <v>120</v>
      </c>
      <c r="M878">
        <v>60</v>
      </c>
      <c r="N878" t="str">
        <f>"0000000000000000000000000001111110011111100000000000"</f>
        <v>0000000000000000000000000001111110011111100000000000</v>
      </c>
      <c r="O878" t="str">
        <f>"0000000000000000000000000001111110011111100000000000"</f>
        <v>0000000000000000000000000001111110011111100000000000</v>
      </c>
    </row>
    <row r="879" spans="1:15" x14ac:dyDescent="0.25">
      <c r="A879" s="3">
        <v>1</v>
      </c>
      <c r="B879" t="s">
        <v>10074</v>
      </c>
      <c r="C879" t="s">
        <v>20</v>
      </c>
      <c r="D879" t="s">
        <v>10102</v>
      </c>
      <c r="E879" t="s">
        <v>45</v>
      </c>
      <c r="F879" t="s">
        <v>14493</v>
      </c>
      <c r="G879" t="s">
        <v>14489</v>
      </c>
      <c r="H879" t="s">
        <v>37</v>
      </c>
      <c r="I879" t="s">
        <v>37</v>
      </c>
      <c r="J879" s="1">
        <v>0.45833333333333331</v>
      </c>
      <c r="K879" s="1">
        <v>0.45833333333333331</v>
      </c>
      <c r="L879">
        <v>60</v>
      </c>
      <c r="M879">
        <v>60</v>
      </c>
      <c r="N879" t="str">
        <f>"0000000000000000000000000001111110011111100000000000"</f>
        <v>0000000000000000000000000001111110011111100000000000</v>
      </c>
      <c r="O879" t="str">
        <f>"0000000000000000000000000000101010001010100000000000"</f>
        <v>0000000000000000000000000000101010001010100000000000</v>
      </c>
    </row>
    <row r="880" spans="1:15" x14ac:dyDescent="0.25">
      <c r="A880" s="3">
        <v>1</v>
      </c>
      <c r="B880" t="s">
        <v>9435</v>
      </c>
      <c r="C880" t="s">
        <v>395</v>
      </c>
      <c r="D880" t="s">
        <v>9871</v>
      </c>
      <c r="E880" t="s">
        <v>20</v>
      </c>
      <c r="F880" t="s">
        <v>14499</v>
      </c>
      <c r="G880" t="s">
        <v>14493</v>
      </c>
      <c r="H880" t="s">
        <v>33</v>
      </c>
      <c r="I880" t="s">
        <v>33</v>
      </c>
      <c r="J880" s="1">
        <v>0.41666666666666669</v>
      </c>
      <c r="K880" s="1">
        <v>0.41666666666666669</v>
      </c>
      <c r="L880">
        <v>240</v>
      </c>
      <c r="M880">
        <v>60</v>
      </c>
      <c r="N880" t="str">
        <f>"0000000000000000000000000001111110011111100000000000"</f>
        <v>0000000000000000000000000001111110011111100000000000</v>
      </c>
      <c r="O880" t="str">
        <f>"0000000000000000000000000001111110011111100000000000"</f>
        <v>0000000000000000000000000001111110011111100000000000</v>
      </c>
    </row>
    <row r="881" spans="1:15" x14ac:dyDescent="0.25">
      <c r="A881" s="3">
        <v>1</v>
      </c>
      <c r="B881" t="s">
        <v>9560</v>
      </c>
      <c r="C881" t="s">
        <v>39</v>
      </c>
      <c r="D881" t="s">
        <v>9871</v>
      </c>
      <c r="E881" t="s">
        <v>39</v>
      </c>
      <c r="F881" t="s">
        <v>14507</v>
      </c>
      <c r="G881" t="s">
        <v>14507</v>
      </c>
      <c r="H881" t="s">
        <v>19</v>
      </c>
      <c r="I881" t="s">
        <v>19</v>
      </c>
      <c r="J881" s="1">
        <v>0.75</v>
      </c>
      <c r="K881" s="1">
        <v>0.79166666666666663</v>
      </c>
      <c r="L881">
        <v>120</v>
      </c>
      <c r="M881">
        <v>90</v>
      </c>
      <c r="N881" t="str">
        <f>"0000000000000000000000000000000000010000000000000000"</f>
        <v>0000000000000000000000000000000000010000000000000000</v>
      </c>
      <c r="O881" t="str">
        <f>"0000000000000000000000000000000000010000000000000000"</f>
        <v>0000000000000000000000000000000000010000000000000000</v>
      </c>
    </row>
    <row r="882" spans="1:15" x14ac:dyDescent="0.25">
      <c r="A882" s="3">
        <v>1</v>
      </c>
      <c r="B882" t="s">
        <v>10525</v>
      </c>
      <c r="C882" t="s">
        <v>20</v>
      </c>
      <c r="D882" t="s">
        <v>11500</v>
      </c>
      <c r="E882" t="s">
        <v>20</v>
      </c>
      <c r="F882" t="s">
        <v>14488</v>
      </c>
      <c r="G882" t="s">
        <v>14493</v>
      </c>
      <c r="H882" t="s">
        <v>42</v>
      </c>
      <c r="I882" t="s">
        <v>42</v>
      </c>
      <c r="J882" s="1">
        <v>0.375</v>
      </c>
      <c r="K882" s="1">
        <v>0.375</v>
      </c>
      <c r="L882">
        <v>60</v>
      </c>
      <c r="M882">
        <v>60</v>
      </c>
      <c r="N882" t="str">
        <f>"0000000000000000000000000001111110011111100000000000"</f>
        <v>0000000000000000000000000001111110011111100000000000</v>
      </c>
      <c r="O882" t="str">
        <f>"0000000000000000000000000000111110011111100000000000"</f>
        <v>0000000000000000000000000000111110011111100000000000</v>
      </c>
    </row>
    <row r="883" spans="1:15" x14ac:dyDescent="0.25">
      <c r="A883" s="3">
        <v>1</v>
      </c>
      <c r="B883" t="s">
        <v>9199</v>
      </c>
      <c r="C883" t="s">
        <v>20</v>
      </c>
      <c r="D883" t="s">
        <v>11845</v>
      </c>
      <c r="E883" t="s">
        <v>45</v>
      </c>
      <c r="F883" t="s">
        <v>14493</v>
      </c>
      <c r="G883" t="s">
        <v>14489</v>
      </c>
      <c r="H883" t="s">
        <v>37</v>
      </c>
      <c r="I883" t="s">
        <v>37</v>
      </c>
      <c r="J883" s="1">
        <v>0.375</v>
      </c>
      <c r="K883" s="1">
        <v>0.41666666666666669</v>
      </c>
      <c r="L883">
        <v>120</v>
      </c>
      <c r="M883">
        <v>60</v>
      </c>
      <c r="N883" t="str">
        <f>"0000000000000000000000000001000000000000000000000000"</f>
        <v>0000000000000000000000000001000000000000000000000000</v>
      </c>
      <c r="O883" t="str">
        <f>"0000000000000000000000000001111110011111100000000000"</f>
        <v>0000000000000000000000000001111110011111100000000000</v>
      </c>
    </row>
    <row r="884" spans="1:15" x14ac:dyDescent="0.25">
      <c r="A884" s="3">
        <v>1</v>
      </c>
      <c r="B884" t="s">
        <v>10207</v>
      </c>
      <c r="C884" t="s">
        <v>20</v>
      </c>
      <c r="D884" t="s">
        <v>13184</v>
      </c>
      <c r="E884" t="s">
        <v>20</v>
      </c>
      <c r="F884" t="s">
        <v>14485</v>
      </c>
      <c r="G884" t="s">
        <v>14488</v>
      </c>
      <c r="H884" t="s">
        <v>42</v>
      </c>
      <c r="I884" t="s">
        <v>42</v>
      </c>
      <c r="J884" s="1">
        <v>0.41666666666666669</v>
      </c>
      <c r="K884" s="1">
        <v>0.45833333333333331</v>
      </c>
      <c r="L884">
        <v>90</v>
      </c>
      <c r="M884">
        <v>120</v>
      </c>
      <c r="N884" t="str">
        <f>"0000000111111100011111000000000000000000000000000000"</f>
        <v>0000000111111100011111000000000000000000000000000000</v>
      </c>
      <c r="O884" t="str">
        <f>"0000000111111100011111000000000000000000000000000000"</f>
        <v>0000000111111100011111000000000000000000000000000000</v>
      </c>
    </row>
    <row r="885" spans="1:15" x14ac:dyDescent="0.25">
      <c r="A885" s="3">
        <v>1</v>
      </c>
      <c r="B885" t="s">
        <v>13846</v>
      </c>
      <c r="C885" t="s">
        <v>20</v>
      </c>
      <c r="D885" t="s">
        <v>13937</v>
      </c>
      <c r="E885" t="s">
        <v>20</v>
      </c>
      <c r="F885" t="s">
        <v>14488</v>
      </c>
      <c r="G885" t="s">
        <v>14485</v>
      </c>
      <c r="H885" t="s">
        <v>42</v>
      </c>
      <c r="I885" t="s">
        <v>42</v>
      </c>
      <c r="J885" s="1">
        <v>0.41666666666666669</v>
      </c>
      <c r="K885" s="1">
        <v>0.375</v>
      </c>
      <c r="L885">
        <v>120</v>
      </c>
      <c r="M885">
        <v>120</v>
      </c>
      <c r="N885" t="str">
        <f>"0000000000000000000000000001111110011111100000000000"</f>
        <v>0000000000000000000000000001111110011111100000000000</v>
      </c>
      <c r="O885" t="str">
        <f>"0000000000000000000000000001111110011111100000000000"</f>
        <v>0000000000000000000000000001111110011111100000000000</v>
      </c>
    </row>
    <row r="886" spans="1:15" x14ac:dyDescent="0.25">
      <c r="A886" s="3">
        <v>1</v>
      </c>
      <c r="B886" t="s">
        <v>10274</v>
      </c>
      <c r="C886" t="s">
        <v>9372</v>
      </c>
      <c r="D886" t="s">
        <v>13799</v>
      </c>
      <c r="E886" t="s">
        <v>9372</v>
      </c>
      <c r="F886" t="s">
        <v>14526</v>
      </c>
      <c r="G886" t="s">
        <v>14494</v>
      </c>
      <c r="H886" t="s">
        <v>37</v>
      </c>
      <c r="I886" t="s">
        <v>37</v>
      </c>
      <c r="J886" s="1">
        <v>0.375</v>
      </c>
      <c r="K886" s="1">
        <v>0.375</v>
      </c>
      <c r="L886">
        <v>120</v>
      </c>
      <c r="M886">
        <v>120</v>
      </c>
      <c r="N886" t="str">
        <f>"0000000111101100011111000000000000000000000000000000"</f>
        <v>0000000111101100011111000000000000000000000000000000</v>
      </c>
      <c r="O886" t="str">
        <f>"0000000111101100011111000001111110011110100000000000"</f>
        <v>0000000111101100011111000001111110011110100000000000</v>
      </c>
    </row>
    <row r="887" spans="1:15" x14ac:dyDescent="0.25">
      <c r="A887" s="3">
        <v>1</v>
      </c>
      <c r="B887" t="s">
        <v>12636</v>
      </c>
      <c r="C887" t="s">
        <v>20</v>
      </c>
      <c r="D887" t="s">
        <v>13799</v>
      </c>
      <c r="E887" t="s">
        <v>9372</v>
      </c>
      <c r="F887" t="s">
        <v>14521</v>
      </c>
      <c r="G887" t="s">
        <v>14573</v>
      </c>
      <c r="H887" t="s">
        <v>37</v>
      </c>
      <c r="I887" t="s">
        <v>37</v>
      </c>
      <c r="J887" s="1">
        <v>0.54166666666666663</v>
      </c>
      <c r="K887" s="1">
        <v>0.54166666666666663</v>
      </c>
      <c r="L887">
        <v>60</v>
      </c>
      <c r="M887">
        <v>120</v>
      </c>
      <c r="N887" t="str">
        <f>"0000000111101100011111000000000000000000000000000000"</f>
        <v>0000000111101100011111000000000000000000000000000000</v>
      </c>
      <c r="O887" t="str">
        <f>"0000000111101100011111000001111110011110100000000000"</f>
        <v>0000000111101100011111000001111110011110100000000000</v>
      </c>
    </row>
    <row r="888" spans="1:15" x14ac:dyDescent="0.25">
      <c r="A888" s="3">
        <v>1</v>
      </c>
      <c r="B888" t="s">
        <v>11914</v>
      </c>
      <c r="C888" t="s">
        <v>20</v>
      </c>
      <c r="D888" t="s">
        <v>11918</v>
      </c>
      <c r="E888" t="s">
        <v>9372</v>
      </c>
      <c r="F888" t="s">
        <v>14488</v>
      </c>
      <c r="G888" t="s">
        <v>14566</v>
      </c>
      <c r="H888" t="s">
        <v>19</v>
      </c>
      <c r="I888" t="s">
        <v>19</v>
      </c>
      <c r="J888" s="1">
        <v>0.45833333333333331</v>
      </c>
      <c r="K888" s="1">
        <v>0.41666666666666669</v>
      </c>
      <c r="L888">
        <v>60</v>
      </c>
      <c r="M888">
        <v>120</v>
      </c>
      <c r="N888" t="str">
        <f>"0000000000000000000000000001111110011111100000000000"</f>
        <v>0000000000000000000000000001111110011111100000000000</v>
      </c>
      <c r="O888" t="str">
        <f>"0000000000000000000000000000101110011110000000000000"</f>
        <v>0000000000000000000000000000101110011110000000000000</v>
      </c>
    </row>
    <row r="889" spans="1:15" x14ac:dyDescent="0.25">
      <c r="A889" s="3">
        <v>1</v>
      </c>
      <c r="B889" t="s">
        <v>11914</v>
      </c>
      <c r="C889" t="s">
        <v>20</v>
      </c>
      <c r="D889" t="s">
        <v>11918</v>
      </c>
      <c r="E889" t="s">
        <v>395</v>
      </c>
      <c r="F889" t="s">
        <v>14488</v>
      </c>
      <c r="G889" t="s">
        <v>14567</v>
      </c>
      <c r="H889" t="s">
        <v>19</v>
      </c>
      <c r="I889" t="s">
        <v>19</v>
      </c>
      <c r="J889" s="1">
        <v>0.45833333333333331</v>
      </c>
      <c r="K889" s="1">
        <v>0.41666666666666669</v>
      </c>
      <c r="L889">
        <v>60</v>
      </c>
      <c r="M889">
        <v>120</v>
      </c>
      <c r="N889" t="str">
        <f>"0000000000000000000000000001111110011111100000000000"</f>
        <v>0000000000000000000000000001111110011111100000000000</v>
      </c>
      <c r="O889" t="str">
        <f>"0000000000000000000000000000000000000001100000000000"</f>
        <v>0000000000000000000000000000000000000001100000000000</v>
      </c>
    </row>
    <row r="890" spans="1:15" x14ac:dyDescent="0.25">
      <c r="A890" s="3">
        <v>1</v>
      </c>
      <c r="B890" t="s">
        <v>11914</v>
      </c>
      <c r="C890" t="s">
        <v>20</v>
      </c>
      <c r="D890" t="s">
        <v>11918</v>
      </c>
      <c r="E890" t="s">
        <v>20</v>
      </c>
      <c r="F890" t="s">
        <v>14488</v>
      </c>
      <c r="G890" t="s">
        <v>14562</v>
      </c>
      <c r="H890" t="s">
        <v>19</v>
      </c>
      <c r="I890" t="s">
        <v>19</v>
      </c>
      <c r="J890" s="1">
        <v>0.45833333333333331</v>
      </c>
      <c r="K890" s="1">
        <v>0.41666666666666669</v>
      </c>
      <c r="L890">
        <v>60</v>
      </c>
      <c r="M890">
        <v>120</v>
      </c>
      <c r="N890" t="str">
        <f>"0000000000000000000000000001111110011111100000000000"</f>
        <v>0000000000000000000000000001111110011111100000000000</v>
      </c>
      <c r="O890" t="str">
        <f>"0000000000000000000000000001000000000000000000000000"</f>
        <v>0000000000000000000000000001000000000000000000000000</v>
      </c>
    </row>
    <row r="891" spans="1:15" x14ac:dyDescent="0.25">
      <c r="A891" s="3">
        <v>1</v>
      </c>
      <c r="B891" t="s">
        <v>9291</v>
      </c>
      <c r="C891" t="s">
        <v>20</v>
      </c>
      <c r="D891" t="s">
        <v>11459</v>
      </c>
      <c r="E891" t="s">
        <v>20</v>
      </c>
      <c r="F891" t="s">
        <v>14488</v>
      </c>
      <c r="G891" t="s">
        <v>14485</v>
      </c>
      <c r="H891" t="s">
        <v>29</v>
      </c>
      <c r="I891" t="s">
        <v>29</v>
      </c>
      <c r="J891" s="1">
        <v>0.54166666666666663</v>
      </c>
      <c r="K891" s="1">
        <v>0.58333333333333337</v>
      </c>
      <c r="L891">
        <v>120</v>
      </c>
      <c r="M891">
        <v>60</v>
      </c>
      <c r="N891" t="str">
        <f>"0000000000000000000000000001111110011111100000000000"</f>
        <v>0000000000000000000000000001111110011111100000000000</v>
      </c>
      <c r="O891" t="str">
        <f>"0000000000000000000000000001111110011111100000000000"</f>
        <v>0000000000000000000000000001111110011111100000000000</v>
      </c>
    </row>
    <row r="892" spans="1:15" x14ac:dyDescent="0.25">
      <c r="A892" s="3">
        <v>1</v>
      </c>
      <c r="B892" t="s">
        <v>11464</v>
      </c>
      <c r="C892" t="s">
        <v>20</v>
      </c>
      <c r="D892" t="s">
        <v>13446</v>
      </c>
      <c r="E892" t="s">
        <v>20</v>
      </c>
      <c r="F892" t="s">
        <v>14488</v>
      </c>
      <c r="G892" t="s">
        <v>14485</v>
      </c>
      <c r="H892" t="s">
        <v>37</v>
      </c>
      <c r="I892" t="s">
        <v>37</v>
      </c>
      <c r="J892" s="1">
        <v>0.45833333333333331</v>
      </c>
      <c r="K892" s="1">
        <v>0.45833333333333331</v>
      </c>
      <c r="L892">
        <v>180</v>
      </c>
      <c r="M892">
        <v>60</v>
      </c>
      <c r="N892" t="str">
        <f>"0000000000000000000000000000111110011111000000000000"</f>
        <v>0000000000000000000000000000111110011111000000000000</v>
      </c>
      <c r="O892" t="str">
        <f>"0000000000000000000000000001111110011111100000000000"</f>
        <v>0000000000000000000000000001111110011111100000000000</v>
      </c>
    </row>
    <row r="893" spans="1:15" x14ac:dyDescent="0.25">
      <c r="A893" s="3">
        <v>1</v>
      </c>
      <c r="B893" t="s">
        <v>9584</v>
      </c>
      <c r="C893" t="s">
        <v>20</v>
      </c>
      <c r="D893" t="s">
        <v>9678</v>
      </c>
      <c r="E893" t="s">
        <v>20</v>
      </c>
      <c r="F893" t="s">
        <v>14485</v>
      </c>
      <c r="G893" t="s">
        <v>14493</v>
      </c>
      <c r="H893" t="s">
        <v>33</v>
      </c>
      <c r="I893" t="s">
        <v>33</v>
      </c>
      <c r="J893" s="1">
        <v>0.45833333333333331</v>
      </c>
      <c r="K893" s="1">
        <v>0.45833333333333331</v>
      </c>
      <c r="L893">
        <v>60</v>
      </c>
      <c r="M893">
        <v>60</v>
      </c>
      <c r="N893" t="str">
        <f>"0000000111111100011111000000000000000000000000000000"</f>
        <v>0000000111111100011111000000000000000000000000000000</v>
      </c>
      <c r="O893" t="str">
        <f>"0000000111110100000000000000000000000000000000000000"</f>
        <v>0000000111110100000000000000000000000000000000000000</v>
      </c>
    </row>
    <row r="894" spans="1:15" x14ac:dyDescent="0.25">
      <c r="A894" s="3">
        <v>1</v>
      </c>
      <c r="B894" t="s">
        <v>13439</v>
      </c>
      <c r="C894" t="s">
        <v>20</v>
      </c>
      <c r="D894" t="s">
        <v>14063</v>
      </c>
      <c r="E894" t="s">
        <v>20</v>
      </c>
      <c r="F894" t="s">
        <v>14493</v>
      </c>
      <c r="G894" t="s">
        <v>14485</v>
      </c>
      <c r="H894" t="s">
        <v>33</v>
      </c>
      <c r="I894" t="s">
        <v>33</v>
      </c>
      <c r="J894" s="1">
        <v>0.375</v>
      </c>
      <c r="K894" s="1">
        <v>0.375</v>
      </c>
      <c r="L894">
        <v>60</v>
      </c>
      <c r="M894">
        <v>60</v>
      </c>
      <c r="N894" t="str">
        <f>"0000000000000000000000000001111110011111100000000000"</f>
        <v>0000000000000000000000000001111110011111100000000000</v>
      </c>
      <c r="O894" t="str">
        <f>"0000000000000000000000000001111110011111100000000000"</f>
        <v>0000000000000000000000000001111110011111100000000000</v>
      </c>
    </row>
    <row r="895" spans="1:15" x14ac:dyDescent="0.25">
      <c r="A895" s="3">
        <v>1</v>
      </c>
      <c r="B895" t="s">
        <v>13473</v>
      </c>
      <c r="C895" t="s">
        <v>20</v>
      </c>
      <c r="D895" t="s">
        <v>14062</v>
      </c>
      <c r="E895" t="s">
        <v>20</v>
      </c>
      <c r="F895" t="s">
        <v>14485</v>
      </c>
      <c r="G895" t="s">
        <v>14485</v>
      </c>
      <c r="H895" t="s">
        <v>42</v>
      </c>
      <c r="I895" t="s">
        <v>42</v>
      </c>
      <c r="J895" s="1">
        <v>0.625</v>
      </c>
      <c r="K895" s="1">
        <v>0.66666666666666663</v>
      </c>
      <c r="L895">
        <v>120</v>
      </c>
      <c r="M895">
        <v>60</v>
      </c>
      <c r="N895" t="str">
        <f>"0000000111111100011111000000000000000000000000000000"</f>
        <v>0000000111111100011111000000000000000000000000000000</v>
      </c>
      <c r="O895" t="str">
        <f>"0000000111111100011111000000000000000000000000000000"</f>
        <v>0000000111111100011111000000000000000000000000000000</v>
      </c>
    </row>
    <row r="896" spans="1:15" x14ac:dyDescent="0.25">
      <c r="A896" s="3">
        <v>1</v>
      </c>
      <c r="B896" t="s">
        <v>10265</v>
      </c>
      <c r="C896" t="s">
        <v>20</v>
      </c>
      <c r="D896" t="s">
        <v>14425</v>
      </c>
      <c r="E896" t="s">
        <v>20</v>
      </c>
      <c r="F896" t="s">
        <v>14493</v>
      </c>
      <c r="G896" t="s">
        <v>14485</v>
      </c>
      <c r="H896" t="s">
        <v>42</v>
      </c>
      <c r="I896" t="s">
        <v>42</v>
      </c>
      <c r="J896" s="1">
        <v>0.66666666666666663</v>
      </c>
      <c r="K896" s="1">
        <v>0.66666666666666663</v>
      </c>
      <c r="L896">
        <v>60</v>
      </c>
      <c r="M896">
        <v>120</v>
      </c>
      <c r="N896" t="str">
        <f>"0000000000000000000000000001111110011111100000000000"</f>
        <v>0000000000000000000000000001111110011111100000000000</v>
      </c>
      <c r="O896" t="str">
        <f>"0000000000000000000000000001111110011111100000000000"</f>
        <v>0000000000000000000000000001111110011111100000000000</v>
      </c>
    </row>
    <row r="897" spans="1:15" x14ac:dyDescent="0.25">
      <c r="A897" s="3">
        <v>1</v>
      </c>
      <c r="B897" t="s">
        <v>10042</v>
      </c>
      <c r="C897" t="s">
        <v>20</v>
      </c>
      <c r="D897" t="s">
        <v>10079</v>
      </c>
      <c r="E897" t="s">
        <v>20</v>
      </c>
      <c r="F897" t="s">
        <v>14488</v>
      </c>
      <c r="G897" t="s">
        <v>14488</v>
      </c>
      <c r="H897" t="s">
        <v>19</v>
      </c>
      <c r="I897" t="s">
        <v>19</v>
      </c>
      <c r="J897" s="1">
        <v>0.5</v>
      </c>
      <c r="K897" s="1">
        <v>0.54166666666666663</v>
      </c>
      <c r="L897">
        <v>120</v>
      </c>
      <c r="M897">
        <v>60</v>
      </c>
      <c r="N897" t="str">
        <f>"0000000111110100011111000000000000000000000000000000"</f>
        <v>0000000111110100011111000000000000000000000000000000</v>
      </c>
      <c r="O897" t="str">
        <f>"0000000111110100011111000000000000000000000000000000"</f>
        <v>0000000111110100011111000000000000000000000000000000</v>
      </c>
    </row>
    <row r="898" spans="1:15" x14ac:dyDescent="0.25">
      <c r="A898" s="3">
        <v>1</v>
      </c>
      <c r="B898" t="s">
        <v>10042</v>
      </c>
      <c r="C898" t="s">
        <v>20</v>
      </c>
      <c r="D898" t="s">
        <v>10079</v>
      </c>
      <c r="E898" t="s">
        <v>20</v>
      </c>
      <c r="F898" t="s">
        <v>14489</v>
      </c>
      <c r="G898" t="s">
        <v>14485</v>
      </c>
      <c r="H898" t="s">
        <v>33</v>
      </c>
      <c r="I898" t="s">
        <v>33</v>
      </c>
      <c r="J898" s="1">
        <v>0.41666666666666669</v>
      </c>
      <c r="K898" s="1">
        <v>0.41666666666666669</v>
      </c>
      <c r="L898">
        <v>60</v>
      </c>
      <c r="M898">
        <v>60</v>
      </c>
      <c r="N898" t="str">
        <f>"0000000111111100011111000000000000000000000000000000"</f>
        <v>0000000111111100011111000000000000000000000000000000</v>
      </c>
      <c r="O898" t="str">
        <f>"0000000111111100011111000000000000000000000000000000"</f>
        <v>0000000111111100011111000000000000000000000000000000</v>
      </c>
    </row>
    <row r="899" spans="1:15" x14ac:dyDescent="0.25">
      <c r="A899" s="3">
        <v>1</v>
      </c>
      <c r="B899" t="s">
        <v>12930</v>
      </c>
      <c r="C899" t="s">
        <v>20</v>
      </c>
      <c r="D899" t="s">
        <v>13827</v>
      </c>
      <c r="E899" t="s">
        <v>20</v>
      </c>
      <c r="F899" t="s">
        <v>14485</v>
      </c>
      <c r="G899" t="s">
        <v>14485</v>
      </c>
      <c r="H899" t="s">
        <v>29</v>
      </c>
      <c r="I899" t="s">
        <v>29</v>
      </c>
      <c r="J899" s="1">
        <v>0.45833333333333331</v>
      </c>
      <c r="K899" s="1">
        <v>0.45833333333333331</v>
      </c>
      <c r="L899">
        <v>60</v>
      </c>
      <c r="M899">
        <v>60</v>
      </c>
      <c r="N899" t="str">
        <f>"0000000111110100011111000000000000000000000000000000"</f>
        <v>0000000111110100011111000000000000000000000000000000</v>
      </c>
      <c r="O899" t="str">
        <f>"0000000111110100011111000000000000000000000000000000"</f>
        <v>0000000111110100011111000000000000000000000000000000</v>
      </c>
    </row>
    <row r="900" spans="1:15" x14ac:dyDescent="0.25">
      <c r="A900" s="3">
        <v>1</v>
      </c>
      <c r="B900" t="s">
        <v>13186</v>
      </c>
      <c r="C900" t="s">
        <v>45</v>
      </c>
      <c r="D900" t="s">
        <v>13237</v>
      </c>
      <c r="E900" t="s">
        <v>45</v>
      </c>
      <c r="F900" t="s">
        <v>14489</v>
      </c>
      <c r="G900" t="s">
        <v>14489</v>
      </c>
      <c r="H900" t="s">
        <v>29</v>
      </c>
      <c r="I900" t="s">
        <v>29</v>
      </c>
      <c r="J900" s="1">
        <v>0.5</v>
      </c>
      <c r="K900" s="1">
        <v>0.54166666666666663</v>
      </c>
      <c r="L900">
        <v>180</v>
      </c>
      <c r="M900">
        <v>60</v>
      </c>
      <c r="N900" t="str">
        <f>"0000000000000000000000000000000000000000100000000000"</f>
        <v>0000000000000000000000000000000000000000100000000000</v>
      </c>
      <c r="O900" t="str">
        <f>"0000000000000000000000000001111110011111100000000000"</f>
        <v>0000000000000000000000000001111110011111100000000000</v>
      </c>
    </row>
    <row r="901" spans="1:15" x14ac:dyDescent="0.25">
      <c r="A901" s="3">
        <v>1</v>
      </c>
      <c r="B901" t="s">
        <v>9481</v>
      </c>
      <c r="C901" t="s">
        <v>395</v>
      </c>
      <c r="D901" t="s">
        <v>9574</v>
      </c>
      <c r="E901" t="s">
        <v>9372</v>
      </c>
      <c r="F901" t="s">
        <v>14529</v>
      </c>
      <c r="G901" t="s">
        <v>14494</v>
      </c>
      <c r="H901" t="s">
        <v>29</v>
      </c>
      <c r="I901" t="s">
        <v>29</v>
      </c>
      <c r="J901" s="1">
        <v>0.58333333333333337</v>
      </c>
      <c r="K901" s="1">
        <v>0.625</v>
      </c>
      <c r="L901">
        <v>180</v>
      </c>
      <c r="M901">
        <v>180</v>
      </c>
      <c r="N901" t="str">
        <f>"0000000011100000011111000000000000000000000000000000"</f>
        <v>0000000011100000011111000000000000000000000000000000</v>
      </c>
      <c r="O901" t="str">
        <f>"0000000001000000000000000000000000000000000000000000"</f>
        <v>0000000001000000000000000000000000000000000000000000</v>
      </c>
    </row>
    <row r="902" spans="1:15" x14ac:dyDescent="0.25">
      <c r="A902" s="3">
        <v>1</v>
      </c>
      <c r="B902" t="s">
        <v>9481</v>
      </c>
      <c r="C902" t="s">
        <v>395</v>
      </c>
      <c r="D902" t="s">
        <v>9574</v>
      </c>
      <c r="E902" t="s">
        <v>395</v>
      </c>
      <c r="F902" t="s">
        <v>14529</v>
      </c>
      <c r="G902" t="s">
        <v>14529</v>
      </c>
      <c r="H902" t="s">
        <v>29</v>
      </c>
      <c r="I902" t="s">
        <v>29</v>
      </c>
      <c r="J902" s="1">
        <v>0.58333333333333337</v>
      </c>
      <c r="K902" s="1">
        <v>0.625</v>
      </c>
      <c r="L902">
        <v>180</v>
      </c>
      <c r="M902">
        <v>180</v>
      </c>
      <c r="N902" t="str">
        <f>"0000000011100000011111000000000000000000000000000000"</f>
        <v>0000000011100000011111000000000000000000000000000000</v>
      </c>
      <c r="O902" t="str">
        <f>"0000000010100000000000000000000000000000000000000000"</f>
        <v>0000000010100000000000000000000000000000000000000000</v>
      </c>
    </row>
    <row r="903" spans="1:15" x14ac:dyDescent="0.25">
      <c r="A903" s="3">
        <v>1</v>
      </c>
      <c r="B903" t="s">
        <v>12718</v>
      </c>
      <c r="C903" t="s">
        <v>45</v>
      </c>
      <c r="D903" t="s">
        <v>12725</v>
      </c>
      <c r="E903" t="s">
        <v>20</v>
      </c>
      <c r="F903" t="s">
        <v>14564</v>
      </c>
      <c r="G903" t="s">
        <v>14543</v>
      </c>
      <c r="H903" t="s">
        <v>29</v>
      </c>
      <c r="I903" t="s">
        <v>29</v>
      </c>
      <c r="J903" s="1">
        <v>0.45833333333333331</v>
      </c>
      <c r="K903" s="1">
        <v>0.45833333333333331</v>
      </c>
      <c r="L903">
        <v>60</v>
      </c>
      <c r="M903">
        <v>60</v>
      </c>
      <c r="N903" t="str">
        <f>"0000000000100100000010000000001000000100100000000000"</f>
        <v>0000000000100100000010000000001000000100100000000000</v>
      </c>
      <c r="O903" t="str">
        <f>"0000000000000000000000000001111110011111100000000000"</f>
        <v>0000000000000000000000000001111110011111100000000000</v>
      </c>
    </row>
    <row r="904" spans="1:15" x14ac:dyDescent="0.25">
      <c r="A904" s="3">
        <v>1</v>
      </c>
      <c r="B904" t="s">
        <v>12519</v>
      </c>
      <c r="C904" t="s">
        <v>20</v>
      </c>
      <c r="D904" t="s">
        <v>12718</v>
      </c>
      <c r="E904" t="s">
        <v>45</v>
      </c>
      <c r="F904" t="s">
        <v>14485</v>
      </c>
      <c r="G904" t="s">
        <v>14589</v>
      </c>
      <c r="H904" t="s">
        <v>33</v>
      </c>
      <c r="I904" t="s">
        <v>33</v>
      </c>
      <c r="J904" s="1">
        <v>0.625</v>
      </c>
      <c r="K904" s="1">
        <v>0.625</v>
      </c>
      <c r="L904">
        <v>60</v>
      </c>
      <c r="M904">
        <v>60</v>
      </c>
      <c r="N904" t="str">
        <f>"0000000111111100011111000000000000000000000000000000"</f>
        <v>0000000111111100011111000000000000000000000000000000</v>
      </c>
      <c r="O904" t="str">
        <f>"0000000000100100000010000000001000000100100000000000"</f>
        <v>0000000000100100000010000000001000000100100000000000</v>
      </c>
    </row>
    <row r="905" spans="1:15" x14ac:dyDescent="0.25">
      <c r="A905" s="3">
        <v>1</v>
      </c>
      <c r="B905" t="s">
        <v>11551</v>
      </c>
      <c r="C905" t="s">
        <v>395</v>
      </c>
      <c r="D905" t="s">
        <v>11615</v>
      </c>
      <c r="E905" t="s">
        <v>20</v>
      </c>
      <c r="F905" t="s">
        <v>14499</v>
      </c>
      <c r="G905" t="s">
        <v>14488</v>
      </c>
      <c r="H905" t="s">
        <v>19</v>
      </c>
      <c r="I905" t="s">
        <v>19</v>
      </c>
      <c r="J905" s="1">
        <v>0.54166666666666663</v>
      </c>
      <c r="K905" s="1">
        <v>0.54166666666666663</v>
      </c>
      <c r="L905">
        <v>180</v>
      </c>
      <c r="M905">
        <v>120</v>
      </c>
      <c r="N905" t="str">
        <f>"0000000010000000000000000000000000000000000000000000"</f>
        <v>0000000010000000000000000000000000000000000000000000</v>
      </c>
      <c r="O905" t="str">
        <f>"0000000111110100011111000000000000000000000000000000"</f>
        <v>0000000111110100011111000000000000000000000000000000</v>
      </c>
    </row>
    <row r="906" spans="1:15" x14ac:dyDescent="0.25">
      <c r="A906" s="3">
        <v>1</v>
      </c>
      <c r="B906" t="s">
        <v>11551</v>
      </c>
      <c r="C906" t="s">
        <v>395</v>
      </c>
      <c r="D906" t="s">
        <v>11623</v>
      </c>
      <c r="E906" t="s">
        <v>20</v>
      </c>
      <c r="F906" t="s">
        <v>14499</v>
      </c>
      <c r="G906" t="s">
        <v>14485</v>
      </c>
      <c r="H906" t="s">
        <v>19</v>
      </c>
      <c r="I906" t="s">
        <v>19</v>
      </c>
      <c r="J906" s="1">
        <v>0.54166666666666663</v>
      </c>
      <c r="K906" s="1">
        <v>0.625</v>
      </c>
      <c r="L906">
        <v>180</v>
      </c>
      <c r="M906">
        <v>60</v>
      </c>
      <c r="N906" t="str">
        <f>"0000000010000000000000000000000000000000000000000000"</f>
        <v>0000000010000000000000000000000000000000000000000000</v>
      </c>
      <c r="O906" t="str">
        <f>"0000000111110100011111000000000000000000000000000000"</f>
        <v>0000000111110100011111000000000000000000000000000000</v>
      </c>
    </row>
    <row r="907" spans="1:15" x14ac:dyDescent="0.25">
      <c r="A907" s="3">
        <v>1</v>
      </c>
      <c r="B907" t="s">
        <v>11928</v>
      </c>
      <c r="C907" t="s">
        <v>45</v>
      </c>
      <c r="D907" t="s">
        <v>13448</v>
      </c>
      <c r="E907" t="s">
        <v>20</v>
      </c>
      <c r="F907" t="s">
        <v>14489</v>
      </c>
      <c r="G907" t="s">
        <v>14485</v>
      </c>
      <c r="H907" t="s">
        <v>33</v>
      </c>
      <c r="I907" t="s">
        <v>33</v>
      </c>
      <c r="J907" s="1">
        <v>0.5</v>
      </c>
      <c r="K907" s="1">
        <v>0.5</v>
      </c>
      <c r="L907">
        <v>120</v>
      </c>
      <c r="M907">
        <v>60</v>
      </c>
      <c r="N907" t="str">
        <f>"0000000111101100010111000000000000000000000000000000"</f>
        <v>0000000111101100010111000000000000000000000000000000</v>
      </c>
      <c r="O907" t="str">
        <f>"0000000111111100011111000000000000000000000000000000"</f>
        <v>0000000111111100011111000000000000000000000000000000</v>
      </c>
    </row>
    <row r="908" spans="1:15" x14ac:dyDescent="0.25">
      <c r="A908" s="3">
        <v>1</v>
      </c>
      <c r="B908" t="s">
        <v>11882</v>
      </c>
      <c r="C908" t="s">
        <v>395</v>
      </c>
      <c r="D908" t="s">
        <v>12006</v>
      </c>
      <c r="E908" t="s">
        <v>20</v>
      </c>
      <c r="F908" t="s">
        <v>14497</v>
      </c>
      <c r="G908" t="s">
        <v>14488</v>
      </c>
      <c r="H908" t="s">
        <v>29</v>
      </c>
      <c r="I908" t="s">
        <v>29</v>
      </c>
      <c r="J908" s="1">
        <v>0.41666666666666669</v>
      </c>
      <c r="K908" s="1">
        <v>0.45833333333333331</v>
      </c>
      <c r="L908">
        <v>120</v>
      </c>
      <c r="M908">
        <v>60</v>
      </c>
      <c r="N908" t="str">
        <f>"0000000011110100010000000000000000000000000000000000"</f>
        <v>0000000011110100010000000000000000000000000000000000</v>
      </c>
      <c r="O908" t="str">
        <f>"0000000111110100011111000000000000000000000000000000"</f>
        <v>0000000111110100011111000000000000000000000000000000</v>
      </c>
    </row>
    <row r="909" spans="1:15" x14ac:dyDescent="0.25">
      <c r="A909" s="3">
        <v>1</v>
      </c>
      <c r="B909" t="s">
        <v>9203</v>
      </c>
      <c r="C909" t="s">
        <v>9205</v>
      </c>
      <c r="D909" t="s">
        <v>13159</v>
      </c>
      <c r="E909" t="s">
        <v>45</v>
      </c>
      <c r="F909" t="s">
        <v>14486</v>
      </c>
      <c r="G909" t="s">
        <v>14583</v>
      </c>
      <c r="H909" t="s">
        <v>37</v>
      </c>
      <c r="I909" t="s">
        <v>37</v>
      </c>
      <c r="J909" s="1">
        <v>0.45833333333333331</v>
      </c>
      <c r="K909" s="1">
        <v>0.45833333333333331</v>
      </c>
      <c r="L909">
        <v>60</v>
      </c>
      <c r="M909">
        <v>60</v>
      </c>
      <c r="N909" t="str">
        <f>"0000000001101100011111000000000000000000000000000000"</f>
        <v>0000000001101100011111000000000000000000000000000000</v>
      </c>
      <c r="O909" t="str">
        <f>"0000000011100100010010000000000000000000000000000000"</f>
        <v>0000000011100100010010000000000000000000000000000000</v>
      </c>
    </row>
    <row r="910" spans="1:15" x14ac:dyDescent="0.25">
      <c r="A910" s="3">
        <v>1</v>
      </c>
      <c r="B910" t="s">
        <v>9187</v>
      </c>
      <c r="C910" t="s">
        <v>20</v>
      </c>
      <c r="D910" t="s">
        <v>10245</v>
      </c>
      <c r="E910" t="s">
        <v>20</v>
      </c>
      <c r="F910" t="s">
        <v>14485</v>
      </c>
      <c r="G910" t="s">
        <v>14493</v>
      </c>
      <c r="H910" t="s">
        <v>37</v>
      </c>
      <c r="I910" t="s">
        <v>37</v>
      </c>
      <c r="J910" s="1">
        <v>0.5</v>
      </c>
      <c r="K910" s="1">
        <v>0.5</v>
      </c>
      <c r="L910">
        <v>120</v>
      </c>
      <c r="M910">
        <v>60</v>
      </c>
      <c r="N910" t="str">
        <f>"0000000111101100011111000000000000000000000000000000"</f>
        <v>0000000111101100011111000000000000000000000000000000</v>
      </c>
      <c r="O910" t="str">
        <f>"0000000111101100011111000000000000000000000000000000"</f>
        <v>0000000111101100011111000000000000000000000000000000</v>
      </c>
    </row>
    <row r="911" spans="1:15" x14ac:dyDescent="0.25">
      <c r="A911" s="3">
        <v>1</v>
      </c>
      <c r="B911" t="s">
        <v>11083</v>
      </c>
      <c r="C911" t="s">
        <v>45</v>
      </c>
      <c r="D911" t="s">
        <v>11847</v>
      </c>
      <c r="E911" t="s">
        <v>20</v>
      </c>
      <c r="F911" t="s">
        <v>14590</v>
      </c>
      <c r="G911" t="s">
        <v>14488</v>
      </c>
      <c r="H911" t="s">
        <v>19</v>
      </c>
      <c r="I911" t="s">
        <v>19</v>
      </c>
      <c r="J911" s="1">
        <v>0.66666666666666663</v>
      </c>
      <c r="K911" s="1">
        <v>0.66666666666666663</v>
      </c>
      <c r="L911">
        <v>60</v>
      </c>
      <c r="M911">
        <v>60</v>
      </c>
      <c r="N911" t="str">
        <f>"0000000000000000000001000000000000000000000000000000"</f>
        <v>0000000000000000000001000000000000000000000000000000</v>
      </c>
      <c r="O911" t="str">
        <f>"0000000111110100011111000000000000000000000000000000"</f>
        <v>0000000111110100011111000000000000000000000000000000</v>
      </c>
    </row>
    <row r="912" spans="1:15" x14ac:dyDescent="0.25">
      <c r="A912" s="3">
        <v>1</v>
      </c>
      <c r="B912" t="s">
        <v>11847</v>
      </c>
      <c r="C912" t="s">
        <v>20</v>
      </c>
      <c r="D912" t="s">
        <v>11892</v>
      </c>
      <c r="E912" t="s">
        <v>20</v>
      </c>
      <c r="F912" t="s">
        <v>14485</v>
      </c>
      <c r="G912" t="s">
        <v>14485</v>
      </c>
      <c r="H912" t="s">
        <v>29</v>
      </c>
      <c r="I912" t="s">
        <v>29</v>
      </c>
      <c r="J912" s="1">
        <v>0.58333333333333337</v>
      </c>
      <c r="K912" s="1">
        <v>0.58333333333333337</v>
      </c>
      <c r="L912">
        <v>60</v>
      </c>
      <c r="M912">
        <v>60</v>
      </c>
      <c r="N912" t="str">
        <f>"0000000111110100011111000000000000000000000000000000"</f>
        <v>0000000111110100011111000000000000000000000000000000</v>
      </c>
      <c r="O912" t="str">
        <f>"0000000111110100011111000000000000000000000000000000"</f>
        <v>0000000111110100011111000000000000000000000000000000</v>
      </c>
    </row>
    <row r="913" spans="1:15" x14ac:dyDescent="0.25">
      <c r="A913" s="3">
        <v>1</v>
      </c>
      <c r="B913" t="s">
        <v>11847</v>
      </c>
      <c r="C913" t="s">
        <v>20</v>
      </c>
      <c r="D913" t="s">
        <v>11892</v>
      </c>
      <c r="E913" t="s">
        <v>395</v>
      </c>
      <c r="F913" t="s">
        <v>14493</v>
      </c>
      <c r="G913" t="s">
        <v>14497</v>
      </c>
      <c r="H913" t="s">
        <v>33</v>
      </c>
      <c r="I913" t="s">
        <v>33</v>
      </c>
      <c r="J913" s="1">
        <v>0.625</v>
      </c>
      <c r="K913" s="1">
        <v>0.54166666666666663</v>
      </c>
      <c r="L913">
        <v>60</v>
      </c>
      <c r="M913">
        <v>300</v>
      </c>
      <c r="N913" t="str">
        <f>"0000000111111100011111000000000000000000000000000000"</f>
        <v>0000000111111100011111000000000000000000000000000000</v>
      </c>
      <c r="O913" t="str">
        <f>"0000000111111100011111000000000000000000000000000000"</f>
        <v>0000000111111100011111000000000000000000000000000000</v>
      </c>
    </row>
    <row r="914" spans="1:15" x14ac:dyDescent="0.25">
      <c r="A914" s="3">
        <v>1</v>
      </c>
      <c r="B914" t="s">
        <v>13470</v>
      </c>
      <c r="C914" t="s">
        <v>20</v>
      </c>
      <c r="D914" t="s">
        <v>13662</v>
      </c>
      <c r="E914" t="s">
        <v>20</v>
      </c>
      <c r="F914" t="s">
        <v>14488</v>
      </c>
      <c r="G914" t="s">
        <v>14488</v>
      </c>
      <c r="H914" t="s">
        <v>29</v>
      </c>
      <c r="I914" t="s">
        <v>29</v>
      </c>
      <c r="J914" s="1">
        <v>0.375</v>
      </c>
      <c r="K914" s="1">
        <v>0.375</v>
      </c>
      <c r="L914">
        <v>120</v>
      </c>
      <c r="M914">
        <v>60</v>
      </c>
      <c r="N914" t="str">
        <f>"0000000000000000000000000001111110011111100000000000"</f>
        <v>0000000000000000000000000001111110011111100000000000</v>
      </c>
      <c r="O914" t="str">
        <f>"0000000000000000000000000001111110011111100000000000"</f>
        <v>0000000000000000000000000001111110011111100000000000</v>
      </c>
    </row>
    <row r="915" spans="1:15" x14ac:dyDescent="0.25">
      <c r="A915" s="3">
        <v>1</v>
      </c>
      <c r="B915" t="s">
        <v>13470</v>
      </c>
      <c r="C915" t="s">
        <v>20</v>
      </c>
      <c r="D915" t="s">
        <v>13662</v>
      </c>
      <c r="E915" t="s">
        <v>20</v>
      </c>
      <c r="F915" t="s">
        <v>14485</v>
      </c>
      <c r="G915" t="s">
        <v>14485</v>
      </c>
      <c r="H915" t="s">
        <v>37</v>
      </c>
      <c r="I915" t="s">
        <v>37</v>
      </c>
      <c r="J915" s="1">
        <v>0.45833333333333331</v>
      </c>
      <c r="K915" s="1">
        <v>0.45833333333333331</v>
      </c>
      <c r="L915">
        <v>60</v>
      </c>
      <c r="M915">
        <v>60</v>
      </c>
      <c r="N915" t="str">
        <f>"0000000000000000000000000001111110011111100000000000"</f>
        <v>0000000000000000000000000001111110011111100000000000</v>
      </c>
      <c r="O915" t="str">
        <f>"0000000000000000000000000001111110011111100000000000"</f>
        <v>0000000000000000000000000001111110011111100000000000</v>
      </c>
    </row>
    <row r="916" spans="1:15" x14ac:dyDescent="0.25">
      <c r="A916" s="3">
        <v>1</v>
      </c>
      <c r="B916" t="s">
        <v>13470</v>
      </c>
      <c r="C916" t="s">
        <v>45</v>
      </c>
      <c r="D916" t="s">
        <v>13656</v>
      </c>
      <c r="E916" t="s">
        <v>20</v>
      </c>
      <c r="F916" t="s">
        <v>14489</v>
      </c>
      <c r="G916" t="s">
        <v>14488</v>
      </c>
      <c r="H916" t="s">
        <v>19</v>
      </c>
      <c r="I916" t="s">
        <v>19</v>
      </c>
      <c r="J916" s="1">
        <v>0.54166666666666663</v>
      </c>
      <c r="K916" s="1">
        <v>0.54166666666666663</v>
      </c>
      <c r="L916">
        <v>60</v>
      </c>
      <c r="M916">
        <v>60</v>
      </c>
      <c r="N916" t="str">
        <f>"0000000000000000000000000000101010001010100000000000"</f>
        <v>0000000000000000000000000000101010001010100000000000</v>
      </c>
      <c r="O916" t="str">
        <f>"0000000000000000000000000001111110011111100000000000"</f>
        <v>0000000000000000000000000001111110011111100000000000</v>
      </c>
    </row>
    <row r="917" spans="1:15" x14ac:dyDescent="0.25">
      <c r="A917" s="3">
        <v>1</v>
      </c>
      <c r="B917" t="s">
        <v>9840</v>
      </c>
      <c r="C917" t="s">
        <v>180</v>
      </c>
      <c r="D917" t="s">
        <v>13720</v>
      </c>
      <c r="E917" t="s">
        <v>20</v>
      </c>
      <c r="F917" t="s">
        <v>14591</v>
      </c>
      <c r="G917" t="s">
        <v>14488</v>
      </c>
      <c r="H917" t="s">
        <v>33</v>
      </c>
      <c r="I917" t="s">
        <v>33</v>
      </c>
      <c r="J917" s="1">
        <v>0.375</v>
      </c>
      <c r="K917" s="1">
        <v>0.375</v>
      </c>
      <c r="L917">
        <v>360</v>
      </c>
      <c r="M917">
        <v>120</v>
      </c>
      <c r="N917" t="str">
        <f>"0000000000000000000000000000000010000000000000000000"</f>
        <v>0000000000000000000000000000000010000000000000000000</v>
      </c>
      <c r="O917" t="str">
        <f>"0000000000000000000000000001111110011111100000000000"</f>
        <v>0000000000000000000000000001111110011111100000000000</v>
      </c>
    </row>
    <row r="918" spans="1:15" x14ac:dyDescent="0.25">
      <c r="A918" s="3">
        <v>1</v>
      </c>
      <c r="B918" t="s">
        <v>13413</v>
      </c>
      <c r="C918" t="s">
        <v>20</v>
      </c>
      <c r="D918" t="s">
        <v>13662</v>
      </c>
      <c r="E918" t="s">
        <v>20</v>
      </c>
      <c r="F918" t="s">
        <v>14485</v>
      </c>
      <c r="G918" t="s">
        <v>14485</v>
      </c>
      <c r="H918" t="s">
        <v>37</v>
      </c>
      <c r="I918" t="s">
        <v>37</v>
      </c>
      <c r="J918" s="1">
        <v>0.375</v>
      </c>
      <c r="K918" s="1">
        <v>0.45833333333333331</v>
      </c>
      <c r="L918">
        <v>240</v>
      </c>
      <c r="M918">
        <v>60</v>
      </c>
      <c r="N918" t="str">
        <f>"0000000111101100011111000001111110011111100000000000"</f>
        <v>0000000111101100011111000001111110011111100000000000</v>
      </c>
      <c r="O918" t="str">
        <f>"0000000000000000000000000001111110011111100000000000"</f>
        <v>0000000000000000000000000001111110011111100000000000</v>
      </c>
    </row>
    <row r="919" spans="1:15" x14ac:dyDescent="0.25">
      <c r="A919" s="3">
        <v>1</v>
      </c>
      <c r="B919" t="s">
        <v>12679</v>
      </c>
      <c r="C919" t="s">
        <v>20</v>
      </c>
      <c r="D919" t="s">
        <v>13856</v>
      </c>
      <c r="E919" t="s">
        <v>20</v>
      </c>
      <c r="F919" t="s">
        <v>14485</v>
      </c>
      <c r="G919" t="s">
        <v>14493</v>
      </c>
      <c r="H919" t="s">
        <v>33</v>
      </c>
      <c r="I919" t="s">
        <v>33</v>
      </c>
      <c r="J919" s="1">
        <v>0.54166666666666663</v>
      </c>
      <c r="K919" s="1">
        <v>0.5</v>
      </c>
      <c r="L919">
        <v>60</v>
      </c>
      <c r="M919">
        <v>120</v>
      </c>
      <c r="N919" t="str">
        <f>"0000000111111100011111000001111110011111100000000000"</f>
        <v>0000000111111100011111000001111110011111100000000000</v>
      </c>
      <c r="O919" t="str">
        <f>"0000000011111100011111000000000000000000000000000000"</f>
        <v>0000000011111100011111000000000000000000000000000000</v>
      </c>
    </row>
    <row r="920" spans="1:15" x14ac:dyDescent="0.25">
      <c r="A920" s="3">
        <v>1</v>
      </c>
      <c r="B920" t="s">
        <v>10755</v>
      </c>
      <c r="C920" t="s">
        <v>39</v>
      </c>
      <c r="D920" t="s">
        <v>11500</v>
      </c>
      <c r="E920" t="s">
        <v>395</v>
      </c>
      <c r="F920" t="s">
        <v>14592</v>
      </c>
      <c r="G920" t="s">
        <v>14593</v>
      </c>
      <c r="H920" t="s">
        <v>42</v>
      </c>
      <c r="I920" t="s">
        <v>42</v>
      </c>
      <c r="J920" s="1">
        <v>0.66666666666666663</v>
      </c>
      <c r="K920" s="1">
        <v>0.58333333333333337</v>
      </c>
      <c r="L920">
        <v>30</v>
      </c>
      <c r="M920">
        <v>180</v>
      </c>
      <c r="N920" t="str">
        <f>"0000000000000000000000000000001000001001000000000000"</f>
        <v>0000000000000000000000000000001000001001000000000000</v>
      </c>
      <c r="O920" t="str">
        <f>"0000000000000000000000000000100000000001000000000000"</f>
        <v>0000000000000000000000000000100000000001000000000000</v>
      </c>
    </row>
    <row r="921" spans="1:15" x14ac:dyDescent="0.25">
      <c r="A921" s="3">
        <v>1</v>
      </c>
      <c r="B921" t="s">
        <v>11790</v>
      </c>
      <c r="C921" t="s">
        <v>20</v>
      </c>
      <c r="D921" t="s">
        <v>13840</v>
      </c>
      <c r="E921" t="s">
        <v>20</v>
      </c>
      <c r="F921" t="s">
        <v>14488</v>
      </c>
      <c r="G921" t="s">
        <v>14488</v>
      </c>
      <c r="H921" t="s">
        <v>29</v>
      </c>
      <c r="I921" t="s">
        <v>29</v>
      </c>
      <c r="J921" s="1">
        <v>0.45833333333333331</v>
      </c>
      <c r="K921" s="1">
        <v>0.45833333333333331</v>
      </c>
      <c r="L921">
        <v>120</v>
      </c>
      <c r="M921">
        <v>120</v>
      </c>
      <c r="N921" t="str">
        <f>"0000000111110100011111000000000000000000000000000000"</f>
        <v>0000000111110100011111000000000000000000000000000000</v>
      </c>
      <c r="O921" t="str">
        <f>"0000000111110100011111000000000000000000000000000000"</f>
        <v>0000000111110100011111000000000000000000000000000000</v>
      </c>
    </row>
    <row r="922" spans="1:15" x14ac:dyDescent="0.25">
      <c r="A922" s="3">
        <v>1</v>
      </c>
      <c r="B922" t="s">
        <v>13215</v>
      </c>
      <c r="C922" t="s">
        <v>20</v>
      </c>
      <c r="D922" t="s">
        <v>13289</v>
      </c>
      <c r="E922" t="s">
        <v>20</v>
      </c>
      <c r="F922" t="s">
        <v>14488</v>
      </c>
      <c r="G922" t="s">
        <v>14488</v>
      </c>
      <c r="H922" t="s">
        <v>33</v>
      </c>
      <c r="I922" t="s">
        <v>33</v>
      </c>
      <c r="J922" s="1">
        <v>0.5</v>
      </c>
      <c r="K922" s="1">
        <v>0.5</v>
      </c>
      <c r="L922">
        <v>120</v>
      </c>
      <c r="M922">
        <v>120</v>
      </c>
      <c r="N922" t="str">
        <f>"0000000000000000000000000001111110011111100000000000"</f>
        <v>0000000000000000000000000001111110011111100000000000</v>
      </c>
      <c r="O922" t="str">
        <f>"0000000000000000000000000001111110011111100000000000"</f>
        <v>0000000000000000000000000001111110011111100000000000</v>
      </c>
    </row>
    <row r="923" spans="1:15" x14ac:dyDescent="0.25">
      <c r="A923" s="3">
        <v>1</v>
      </c>
      <c r="B923" t="s">
        <v>11545</v>
      </c>
      <c r="C923" t="s">
        <v>20</v>
      </c>
      <c r="D923" t="s">
        <v>12300</v>
      </c>
      <c r="E923" t="s">
        <v>20</v>
      </c>
      <c r="F923" t="s">
        <v>14488</v>
      </c>
      <c r="G923" t="s">
        <v>14485</v>
      </c>
      <c r="H923" t="s">
        <v>33</v>
      </c>
      <c r="I923" t="s">
        <v>33</v>
      </c>
      <c r="J923" s="1">
        <v>0.45833333333333331</v>
      </c>
      <c r="K923" s="1">
        <v>0.45833333333333331</v>
      </c>
      <c r="L923">
        <v>60</v>
      </c>
      <c r="M923">
        <v>60</v>
      </c>
      <c r="N923" t="str">
        <f>"0000000111111100011111000000000000000000000000000000"</f>
        <v>0000000111111100011111000000000000000000000000000000</v>
      </c>
      <c r="O923" t="str">
        <f>"0000000111111100011111000000000000000000000000000000"</f>
        <v>0000000111111100011111000000000000000000000000000000</v>
      </c>
    </row>
    <row r="924" spans="1:15" x14ac:dyDescent="0.25">
      <c r="A924" s="3">
        <v>1</v>
      </c>
      <c r="B924" t="s">
        <v>13649</v>
      </c>
      <c r="C924" t="s">
        <v>20</v>
      </c>
      <c r="D924" t="s">
        <v>13698</v>
      </c>
      <c r="E924" t="s">
        <v>395</v>
      </c>
      <c r="F924" t="s">
        <v>14493</v>
      </c>
      <c r="G924" t="s">
        <v>14539</v>
      </c>
      <c r="H924" t="s">
        <v>37</v>
      </c>
      <c r="I924" t="s">
        <v>37</v>
      </c>
      <c r="J924" s="1">
        <v>0.5</v>
      </c>
      <c r="K924" s="1">
        <v>0.45833333333333331</v>
      </c>
      <c r="L924">
        <v>60</v>
      </c>
      <c r="M924">
        <v>120</v>
      </c>
      <c r="N924" t="str">
        <f>"0000000111101100011111000000000000000000000000000000"</f>
        <v>0000000111101100011111000000000000000000000000000000</v>
      </c>
      <c r="O924" t="str">
        <f>"0000000011101100011111000000000000000000000000000000"</f>
        <v>0000000011101100011111000000000000000000000000000000</v>
      </c>
    </row>
    <row r="925" spans="1:15" x14ac:dyDescent="0.25">
      <c r="A925" s="3">
        <v>1</v>
      </c>
      <c r="B925" t="s">
        <v>11157</v>
      </c>
      <c r="C925" t="s">
        <v>20</v>
      </c>
      <c r="D925" t="s">
        <v>12186</v>
      </c>
      <c r="E925" t="s">
        <v>20</v>
      </c>
      <c r="F925" t="s">
        <v>14488</v>
      </c>
      <c r="G925" t="s">
        <v>14488</v>
      </c>
      <c r="H925" t="s">
        <v>19</v>
      </c>
      <c r="I925" t="s">
        <v>19</v>
      </c>
      <c r="J925" s="1">
        <v>0.58333333333333337</v>
      </c>
      <c r="K925" s="1">
        <v>0.58333333333333337</v>
      </c>
      <c r="L925">
        <v>60</v>
      </c>
      <c r="M925">
        <v>60</v>
      </c>
      <c r="N925" t="str">
        <f>"0000000111110100011111000000000000000000000000000000"</f>
        <v>0000000111110100011111000000000000000000000000000000</v>
      </c>
      <c r="O925" t="str">
        <f>"0000000111110100011111000000000000000000000000000000"</f>
        <v>0000000111110100011111000000000000000000000000000000</v>
      </c>
    </row>
    <row r="926" spans="1:15" x14ac:dyDescent="0.25">
      <c r="A926" s="3">
        <v>1</v>
      </c>
      <c r="B926" t="s">
        <v>9542</v>
      </c>
      <c r="C926" t="s">
        <v>20</v>
      </c>
      <c r="D926" t="s">
        <v>12133</v>
      </c>
      <c r="E926" t="s">
        <v>20</v>
      </c>
      <c r="F926" t="s">
        <v>14493</v>
      </c>
      <c r="G926" t="s">
        <v>14488</v>
      </c>
      <c r="H926" t="s">
        <v>19</v>
      </c>
      <c r="I926" t="s">
        <v>19</v>
      </c>
      <c r="J926" s="1">
        <v>0.5</v>
      </c>
      <c r="K926" s="1">
        <v>0.5</v>
      </c>
      <c r="L926">
        <v>60</v>
      </c>
      <c r="M926">
        <v>60</v>
      </c>
      <c r="N926" t="str">
        <f>"0000000000000100000000000000000000000000000000000000"</f>
        <v>0000000000000100000000000000000000000000000000000000</v>
      </c>
      <c r="O926" t="str">
        <f>"0000000111110100011111000000000000000000000000000000"</f>
        <v>0000000111110100011111000000000000000000000000000000</v>
      </c>
    </row>
    <row r="927" spans="1:15" x14ac:dyDescent="0.25">
      <c r="A927" s="3">
        <v>1</v>
      </c>
      <c r="B927" t="s">
        <v>10265</v>
      </c>
      <c r="C927" t="s">
        <v>20</v>
      </c>
      <c r="D927" t="s">
        <v>14063</v>
      </c>
      <c r="E927" t="s">
        <v>9372</v>
      </c>
      <c r="F927" t="s">
        <v>14493</v>
      </c>
      <c r="G927" t="s">
        <v>14494</v>
      </c>
      <c r="H927" t="s">
        <v>42</v>
      </c>
      <c r="I927" t="s">
        <v>42</v>
      </c>
      <c r="J927" s="1">
        <v>0.66666666666666663</v>
      </c>
      <c r="K927" s="1">
        <v>0.66666666666666663</v>
      </c>
      <c r="L927">
        <v>60</v>
      </c>
      <c r="M927">
        <v>60</v>
      </c>
      <c r="N927" t="str">
        <f>"0000000000000000000000000001111110011111100000000000"</f>
        <v>0000000000000000000000000001111110011111100000000000</v>
      </c>
      <c r="O927" t="str">
        <f>"0000000000000000000000000000111110011111100000000000"</f>
        <v>0000000000000000000000000000111110011111100000000000</v>
      </c>
    </row>
    <row r="928" spans="1:15" x14ac:dyDescent="0.25">
      <c r="A928" s="3">
        <v>1</v>
      </c>
      <c r="B928" t="s">
        <v>9369</v>
      </c>
      <c r="C928" t="s">
        <v>20</v>
      </c>
      <c r="D928" t="s">
        <v>12303</v>
      </c>
      <c r="E928" t="s">
        <v>20</v>
      </c>
      <c r="F928" t="s">
        <v>14485</v>
      </c>
      <c r="G928" t="s">
        <v>14485</v>
      </c>
      <c r="H928" t="s">
        <v>29</v>
      </c>
      <c r="I928" t="s">
        <v>29</v>
      </c>
      <c r="J928" s="1">
        <v>0.5</v>
      </c>
      <c r="K928" s="1">
        <v>0.5</v>
      </c>
      <c r="L928">
        <v>60</v>
      </c>
      <c r="M928">
        <v>60</v>
      </c>
      <c r="N928" t="str">
        <f>"0000000111110100011111000000000000000000000000000000"</f>
        <v>0000000111110100011111000000000000000000000000000000</v>
      </c>
      <c r="O928" t="str">
        <f>"0000000111110100011111000000000000000000000000000000"</f>
        <v>0000000111110100011111000000000000000000000000000000</v>
      </c>
    </row>
    <row r="929" spans="1:15" x14ac:dyDescent="0.25">
      <c r="A929" s="3">
        <v>1</v>
      </c>
      <c r="B929" t="s">
        <v>10732</v>
      </c>
      <c r="C929" t="s">
        <v>39</v>
      </c>
      <c r="D929" t="s">
        <v>11490</v>
      </c>
      <c r="E929" t="s">
        <v>20</v>
      </c>
      <c r="F929" t="s">
        <v>14594</v>
      </c>
      <c r="G929" t="s">
        <v>14514</v>
      </c>
      <c r="H929" t="s">
        <v>37</v>
      </c>
      <c r="I929" t="s">
        <v>37</v>
      </c>
      <c r="J929" s="1">
        <v>0.64583333333333337</v>
      </c>
      <c r="K929" s="1">
        <v>0.625</v>
      </c>
      <c r="L929">
        <v>30</v>
      </c>
      <c r="M929">
        <v>60</v>
      </c>
      <c r="N929" t="str">
        <f>"0000000000100000010010000000000000000000000000000000"</f>
        <v>0000000000100000010010000000000000000000000000000000</v>
      </c>
      <c r="O929" t="str">
        <f>"0000000111000100011111000000000000000000000000000000"</f>
        <v>0000000111000100011111000000000000000000000000000000</v>
      </c>
    </row>
    <row r="930" spans="1:15" x14ac:dyDescent="0.25">
      <c r="A930" s="3">
        <v>1</v>
      </c>
      <c r="B930" t="s">
        <v>10755</v>
      </c>
      <c r="C930" t="s">
        <v>39</v>
      </c>
      <c r="D930" t="s">
        <v>10768</v>
      </c>
      <c r="E930" t="s">
        <v>9372</v>
      </c>
      <c r="F930" t="s">
        <v>14511</v>
      </c>
      <c r="G930" t="s">
        <v>14595</v>
      </c>
      <c r="H930" t="s">
        <v>29</v>
      </c>
      <c r="I930" t="s">
        <v>29</v>
      </c>
      <c r="J930" s="1">
        <v>0.77083333333333337</v>
      </c>
      <c r="K930" s="1">
        <v>0.70833333333333337</v>
      </c>
      <c r="L930">
        <v>90</v>
      </c>
      <c r="M930">
        <v>180</v>
      </c>
      <c r="N930" t="str">
        <f>"0000000000000000000000000000000010000000000000000000"</f>
        <v>0000000000000000000000000000000010000000000000000000</v>
      </c>
      <c r="O930" t="str">
        <f>"0000000000000000000000000001111110011111000000000000"</f>
        <v>0000000000000000000000000001111110011111000000000000</v>
      </c>
    </row>
    <row r="931" spans="1:15" x14ac:dyDescent="0.25">
      <c r="A931" s="3">
        <v>1</v>
      </c>
      <c r="B931" t="s">
        <v>10904</v>
      </c>
      <c r="C931" t="s">
        <v>20</v>
      </c>
      <c r="D931" t="s">
        <v>12970</v>
      </c>
      <c r="E931" t="s">
        <v>20</v>
      </c>
      <c r="F931" t="s">
        <v>14485</v>
      </c>
      <c r="G931" t="s">
        <v>14488</v>
      </c>
      <c r="H931" t="s">
        <v>19</v>
      </c>
      <c r="I931" t="s">
        <v>19</v>
      </c>
      <c r="J931" s="1">
        <v>0.625</v>
      </c>
      <c r="K931" s="1">
        <v>0.625</v>
      </c>
      <c r="L931">
        <v>60</v>
      </c>
      <c r="M931">
        <v>60</v>
      </c>
      <c r="N931" t="str">
        <f>"0000000111110100011111000000000000000000000000000000"</f>
        <v>0000000111110100011111000000000000000000000000000000</v>
      </c>
      <c r="O931" t="str">
        <f>"0000000111110100011111000000000000000000000000000000"</f>
        <v>0000000111110100011111000000000000000000000000000000</v>
      </c>
    </row>
    <row r="932" spans="1:15" x14ac:dyDescent="0.25">
      <c r="A932" s="3">
        <v>1</v>
      </c>
      <c r="B932" t="s">
        <v>9238</v>
      </c>
      <c r="C932" t="s">
        <v>45</v>
      </c>
      <c r="D932" t="s">
        <v>10522</v>
      </c>
      <c r="E932" t="s">
        <v>20</v>
      </c>
      <c r="F932" t="s">
        <v>14552</v>
      </c>
      <c r="G932" t="s">
        <v>14485</v>
      </c>
      <c r="H932" t="s">
        <v>33</v>
      </c>
      <c r="I932" t="s">
        <v>33</v>
      </c>
      <c r="J932" s="1">
        <v>0.58333333333333337</v>
      </c>
      <c r="K932" s="1">
        <v>0.58333333333333337</v>
      </c>
      <c r="L932">
        <v>60</v>
      </c>
      <c r="M932">
        <v>60</v>
      </c>
      <c r="N932" t="str">
        <f>"0000000000001000000000000000000000000000000000000000"</f>
        <v>0000000000001000000000000000000000000000000000000000</v>
      </c>
      <c r="O932" t="str">
        <f>"0000000111111100011111000000000000000000000000000000"</f>
        <v>0000000111111100011111000000000000000000000000000000</v>
      </c>
    </row>
    <row r="933" spans="1:15" x14ac:dyDescent="0.25">
      <c r="A933" s="3">
        <v>1</v>
      </c>
      <c r="B933" t="s">
        <v>9914</v>
      </c>
      <c r="C933" t="s">
        <v>20</v>
      </c>
      <c r="D933" t="s">
        <v>12127</v>
      </c>
      <c r="E933" t="s">
        <v>20</v>
      </c>
      <c r="F933" t="s">
        <v>14488</v>
      </c>
      <c r="G933" t="s">
        <v>14488</v>
      </c>
      <c r="H933" t="s">
        <v>29</v>
      </c>
      <c r="I933" t="s">
        <v>29</v>
      </c>
      <c r="J933" s="1">
        <v>0.54166666666666663</v>
      </c>
      <c r="K933" s="1">
        <v>0.54166666666666663</v>
      </c>
      <c r="L933">
        <v>60</v>
      </c>
      <c r="M933">
        <v>60</v>
      </c>
      <c r="N933" t="str">
        <f>"0000000111110100011111000000000000000000000000000000"</f>
        <v>0000000111110100011111000000000000000000000000000000</v>
      </c>
      <c r="O933" t="str">
        <f>"0000000111110100011111000000000000000000000000000000"</f>
        <v>0000000111110100011111000000000000000000000000000000</v>
      </c>
    </row>
    <row r="934" spans="1:15" x14ac:dyDescent="0.25">
      <c r="A934" s="3">
        <v>1</v>
      </c>
      <c r="B934" t="s">
        <v>12604</v>
      </c>
      <c r="C934" t="s">
        <v>395</v>
      </c>
      <c r="D934" t="s">
        <v>13799</v>
      </c>
      <c r="E934" t="s">
        <v>9372</v>
      </c>
      <c r="F934" t="s">
        <v>14497</v>
      </c>
      <c r="G934" t="s">
        <v>14573</v>
      </c>
      <c r="H934" t="s">
        <v>37</v>
      </c>
      <c r="I934" t="s">
        <v>37</v>
      </c>
      <c r="J934" s="1">
        <v>0.54166666666666663</v>
      </c>
      <c r="K934" s="1">
        <v>0.54166666666666663</v>
      </c>
      <c r="L934">
        <v>120</v>
      </c>
      <c r="M934">
        <v>120</v>
      </c>
      <c r="N934" t="str">
        <f>"0000000000000000000000000001111110011111100000000000"</f>
        <v>0000000000000000000000000001111110011111100000000000</v>
      </c>
      <c r="O934" t="str">
        <f>"0000000111101100011111000001111110011110100000000000"</f>
        <v>0000000111101100011111000001111110011110100000000000</v>
      </c>
    </row>
    <row r="935" spans="1:15" x14ac:dyDescent="0.25">
      <c r="A935" s="3">
        <v>1</v>
      </c>
      <c r="B935" t="s">
        <v>12604</v>
      </c>
      <c r="C935" t="s">
        <v>395</v>
      </c>
      <c r="D935" t="s">
        <v>13799</v>
      </c>
      <c r="E935" t="s">
        <v>20</v>
      </c>
      <c r="F935" t="s">
        <v>14497</v>
      </c>
      <c r="G935" t="s">
        <v>14485</v>
      </c>
      <c r="H935" t="s">
        <v>37</v>
      </c>
      <c r="I935" t="s">
        <v>37</v>
      </c>
      <c r="J935" s="1">
        <v>0.54166666666666663</v>
      </c>
      <c r="K935" s="1">
        <v>0.375</v>
      </c>
      <c r="L935">
        <v>120</v>
      </c>
      <c r="M935">
        <v>480</v>
      </c>
      <c r="N935" t="str">
        <f>"0000000000000000000000000001111110011111100000000000"</f>
        <v>0000000000000000000000000001111110011111100000000000</v>
      </c>
      <c r="O935" t="str">
        <f>"0000000000000000000000000000000000000001000000000000"</f>
        <v>0000000000000000000000000000000000000001000000000000</v>
      </c>
    </row>
    <row r="936" spans="1:15" x14ac:dyDescent="0.25">
      <c r="A936" s="3">
        <v>1</v>
      </c>
      <c r="B936" t="s">
        <v>13582</v>
      </c>
      <c r="C936" t="s">
        <v>20</v>
      </c>
      <c r="D936" t="s">
        <v>13611</v>
      </c>
      <c r="E936" t="s">
        <v>20</v>
      </c>
      <c r="F936" t="s">
        <v>14488</v>
      </c>
      <c r="G936" t="s">
        <v>14488</v>
      </c>
      <c r="H936" t="s">
        <v>19</v>
      </c>
      <c r="I936" t="s">
        <v>19</v>
      </c>
      <c r="J936" s="1">
        <v>0.58333333333333337</v>
      </c>
      <c r="K936" s="1">
        <v>0.58333333333333337</v>
      </c>
      <c r="L936">
        <v>60</v>
      </c>
      <c r="M936">
        <v>120</v>
      </c>
      <c r="N936" t="str">
        <f>"0000000000000000000000000001111110011111100000000000"</f>
        <v>0000000000000000000000000001111110011111100000000000</v>
      </c>
      <c r="O936" t="str">
        <f>"0000000000000000000000000001111110011111100000000000"</f>
        <v>0000000000000000000000000001111110011111100000000000</v>
      </c>
    </row>
    <row r="937" spans="1:15" x14ac:dyDescent="0.25">
      <c r="A937" s="3">
        <v>1</v>
      </c>
      <c r="B937" t="s">
        <v>13448</v>
      </c>
      <c r="C937" t="s">
        <v>20</v>
      </c>
      <c r="D937" t="s">
        <v>13694</v>
      </c>
      <c r="E937" t="s">
        <v>20</v>
      </c>
      <c r="F937" t="s">
        <v>14488</v>
      </c>
      <c r="G937" t="s">
        <v>14488</v>
      </c>
      <c r="H937" t="s">
        <v>19</v>
      </c>
      <c r="I937" t="s">
        <v>19</v>
      </c>
      <c r="J937" s="1">
        <v>0.54166666666666663</v>
      </c>
      <c r="K937" s="1">
        <v>0.54166666666666663</v>
      </c>
      <c r="L937">
        <v>60</v>
      </c>
      <c r="M937">
        <v>60</v>
      </c>
      <c r="N937" t="str">
        <f>"0000000010100000010101000000000000000000000000000000"</f>
        <v>0000000010100000010101000000000000000000000000000000</v>
      </c>
      <c r="O937" t="str">
        <f>"0000000111110100011111000000000000000000000000000000"</f>
        <v>0000000111110100011111000000000000000000000000000000</v>
      </c>
    </row>
    <row r="938" spans="1:15" x14ac:dyDescent="0.25">
      <c r="A938" s="3">
        <v>1</v>
      </c>
      <c r="B938" t="s">
        <v>13448</v>
      </c>
      <c r="C938" t="s">
        <v>20</v>
      </c>
      <c r="D938" t="s">
        <v>13694</v>
      </c>
      <c r="E938" t="s">
        <v>20</v>
      </c>
      <c r="F938" t="s">
        <v>14493</v>
      </c>
      <c r="G938" t="s">
        <v>14488</v>
      </c>
      <c r="H938" t="s">
        <v>19</v>
      </c>
      <c r="I938" t="s">
        <v>19</v>
      </c>
      <c r="J938" s="1">
        <v>0.5</v>
      </c>
      <c r="K938" s="1">
        <v>0.54166666666666663</v>
      </c>
      <c r="L938">
        <v>120</v>
      </c>
      <c r="M938">
        <v>60</v>
      </c>
      <c r="N938" t="str">
        <f>"0000000101010100001010000000000000000000000000000000"</f>
        <v>0000000101010100001010000000000000000000000000000000</v>
      </c>
      <c r="O938" t="str">
        <f>"0000000111110100011111000000000000000000000000000000"</f>
        <v>0000000111110100011111000000000000000000000000000000</v>
      </c>
    </row>
    <row r="939" spans="1:15" x14ac:dyDescent="0.25">
      <c r="A939" s="3">
        <v>1</v>
      </c>
      <c r="B939" t="s">
        <v>13851</v>
      </c>
      <c r="C939" t="s">
        <v>20</v>
      </c>
      <c r="D939" t="s">
        <v>13860</v>
      </c>
      <c r="E939" t="s">
        <v>20</v>
      </c>
      <c r="F939" t="s">
        <v>14488</v>
      </c>
      <c r="G939" t="s">
        <v>14488</v>
      </c>
      <c r="H939" t="s">
        <v>29</v>
      </c>
      <c r="I939" t="s">
        <v>29</v>
      </c>
      <c r="J939" s="1">
        <v>0.58333333333333337</v>
      </c>
      <c r="K939" s="1">
        <v>0.625</v>
      </c>
      <c r="L939">
        <v>120</v>
      </c>
      <c r="M939">
        <v>120</v>
      </c>
      <c r="N939" t="str">
        <f>"0000000111110100011111000000000000000000000000000000"</f>
        <v>0000000111110100011111000000000000000000000000000000</v>
      </c>
      <c r="O939" t="str">
        <f>"0000000111110100011111000000000000000000000000000000"</f>
        <v>0000000111110100011111000000000000000000000000000000</v>
      </c>
    </row>
    <row r="940" spans="1:15" x14ac:dyDescent="0.25">
      <c r="A940" s="3">
        <v>1</v>
      </c>
      <c r="B940" t="s">
        <v>12511</v>
      </c>
      <c r="C940" t="s">
        <v>20</v>
      </c>
      <c r="D940" t="s">
        <v>12748</v>
      </c>
      <c r="E940" t="s">
        <v>20</v>
      </c>
      <c r="F940" t="s">
        <v>14488</v>
      </c>
      <c r="G940" t="s">
        <v>14485</v>
      </c>
      <c r="H940" t="s">
        <v>33</v>
      </c>
      <c r="I940" t="s">
        <v>33</v>
      </c>
      <c r="J940" s="1">
        <v>0.54166666666666663</v>
      </c>
      <c r="K940" s="1">
        <v>0.54166666666666663</v>
      </c>
      <c r="L940">
        <v>60</v>
      </c>
      <c r="M940">
        <v>60</v>
      </c>
      <c r="N940" t="str">
        <f>"0000000111111100011111000000000000000000000000000000"</f>
        <v>0000000111111100011111000000000000000000000000000000</v>
      </c>
      <c r="O940" t="str">
        <f>"0000000111111100011111000000000000000000000000000000"</f>
        <v>0000000111111100011111000000000000000000000000000000</v>
      </c>
    </row>
    <row r="941" spans="1:15" x14ac:dyDescent="0.25">
      <c r="A941" s="3">
        <v>1</v>
      </c>
      <c r="B941" t="s">
        <v>12511</v>
      </c>
      <c r="C941" t="s">
        <v>20</v>
      </c>
      <c r="D941" t="s">
        <v>12762</v>
      </c>
      <c r="E941" t="s">
        <v>20</v>
      </c>
      <c r="F941" t="s">
        <v>14485</v>
      </c>
      <c r="G941" t="s">
        <v>14488</v>
      </c>
      <c r="H941" t="s">
        <v>29</v>
      </c>
      <c r="I941" t="s">
        <v>29</v>
      </c>
      <c r="J941" s="1">
        <v>0.41666666666666669</v>
      </c>
      <c r="K941" s="1">
        <v>0.41666666666666669</v>
      </c>
      <c r="L941">
        <v>60</v>
      </c>
      <c r="M941">
        <v>60</v>
      </c>
      <c r="N941" t="str">
        <f>"0000000111110100011111000000000000000000000000000000"</f>
        <v>0000000111110100011111000000000000000000000000000000</v>
      </c>
      <c r="O941" t="str">
        <f>"0000000111110100011111000000000000000000000000000000"</f>
        <v>0000000111110100011111000000000000000000000000000000</v>
      </c>
    </row>
    <row r="942" spans="1:15" x14ac:dyDescent="0.25">
      <c r="A942" s="3">
        <v>1</v>
      </c>
      <c r="B942" t="s">
        <v>12538</v>
      </c>
      <c r="C942" t="s">
        <v>20</v>
      </c>
      <c r="D942" t="s">
        <v>12752</v>
      </c>
      <c r="E942" t="s">
        <v>20</v>
      </c>
      <c r="F942" t="s">
        <v>14488</v>
      </c>
      <c r="G942" t="s">
        <v>14488</v>
      </c>
      <c r="H942" t="s">
        <v>33</v>
      </c>
      <c r="I942" t="s">
        <v>33</v>
      </c>
      <c r="J942" s="1">
        <v>0.58333333333333337</v>
      </c>
      <c r="K942" s="1">
        <v>0.58333333333333337</v>
      </c>
      <c r="L942">
        <v>120</v>
      </c>
      <c r="M942">
        <v>120</v>
      </c>
      <c r="N942" t="str">
        <f>"0000000000000000000000000001111110011111100000000000"</f>
        <v>0000000000000000000000000001111110011111100000000000</v>
      </c>
      <c r="O942" t="str">
        <f>"0000000000000000000000000001111110011111100000000000"</f>
        <v>0000000000000000000000000001111110011111100000000000</v>
      </c>
    </row>
    <row r="943" spans="1:15" x14ac:dyDescent="0.25">
      <c r="A943" s="3">
        <v>1</v>
      </c>
      <c r="B943" t="s">
        <v>12062</v>
      </c>
      <c r="C943" t="s">
        <v>45</v>
      </c>
      <c r="D943" t="s">
        <v>12133</v>
      </c>
      <c r="E943" t="s">
        <v>395</v>
      </c>
      <c r="F943" t="s">
        <v>14552</v>
      </c>
      <c r="G943" t="s">
        <v>14529</v>
      </c>
      <c r="H943" t="s">
        <v>19</v>
      </c>
      <c r="I943" t="s">
        <v>19</v>
      </c>
      <c r="J943" s="1">
        <v>0.66666666666666663</v>
      </c>
      <c r="K943" s="1">
        <v>0.625</v>
      </c>
      <c r="L943">
        <v>120</v>
      </c>
      <c r="M943">
        <v>150</v>
      </c>
      <c r="N943" t="str">
        <f>"0000000111110100011111000000000000000000000000000000"</f>
        <v>0000000111110100011111000000000000000000000000000000</v>
      </c>
      <c r="O943" t="str">
        <f>"0000000111110100011111000000000000000000000000000000"</f>
        <v>0000000111110100011111000000000000000000000000000000</v>
      </c>
    </row>
    <row r="944" spans="1:15" x14ac:dyDescent="0.25">
      <c r="A944" s="3">
        <v>1</v>
      </c>
      <c r="B944" t="s">
        <v>10037</v>
      </c>
      <c r="C944" t="s">
        <v>20</v>
      </c>
      <c r="D944" t="s">
        <v>10046</v>
      </c>
      <c r="E944" t="s">
        <v>9353</v>
      </c>
      <c r="F944" t="s">
        <v>14488</v>
      </c>
      <c r="G944" t="s">
        <v>14540</v>
      </c>
      <c r="H944" t="s">
        <v>42</v>
      </c>
      <c r="I944" t="s">
        <v>42</v>
      </c>
      <c r="J944" s="1">
        <v>0.58333333333333337</v>
      </c>
      <c r="K944" s="1">
        <v>0.58333333333333337</v>
      </c>
      <c r="L944">
        <v>120</v>
      </c>
      <c r="M944">
        <v>180</v>
      </c>
      <c r="N944" t="str">
        <f>"0000000000000000000000000000111110011111100000000000"</f>
        <v>0000000000000000000000000000111110011111100000000000</v>
      </c>
      <c r="O944" t="str">
        <f>"0000000000000000000000000001111110011111100000000000"</f>
        <v>0000000000000000000000000001111110011111100000000000</v>
      </c>
    </row>
    <row r="945" spans="1:15" x14ac:dyDescent="0.25">
      <c r="A945" s="3">
        <v>1</v>
      </c>
      <c r="B945" t="s">
        <v>11457</v>
      </c>
      <c r="C945" t="s">
        <v>20</v>
      </c>
      <c r="D945" t="s">
        <v>12327</v>
      </c>
      <c r="E945" t="s">
        <v>20</v>
      </c>
      <c r="F945" t="s">
        <v>14488</v>
      </c>
      <c r="G945" t="s">
        <v>14488</v>
      </c>
      <c r="H945" t="s">
        <v>19</v>
      </c>
      <c r="I945" t="s">
        <v>19</v>
      </c>
      <c r="J945" s="1">
        <v>0.41666666666666669</v>
      </c>
      <c r="K945" s="1">
        <v>0.45833333333333331</v>
      </c>
      <c r="L945">
        <v>120</v>
      </c>
      <c r="M945">
        <v>60</v>
      </c>
      <c r="N945" t="str">
        <f>"0000000000000000000000000001111110011111100000000000"</f>
        <v>0000000000000000000000000001111110011111100000000000</v>
      </c>
      <c r="O945" t="str">
        <f>"0000000000000000000000000001111110011111100000000000"</f>
        <v>0000000000000000000000000001111110011111100000000000</v>
      </c>
    </row>
    <row r="946" spans="1:15" x14ac:dyDescent="0.25">
      <c r="A946" s="3">
        <v>1</v>
      </c>
      <c r="B946" t="s">
        <v>10528</v>
      </c>
      <c r="C946" t="s">
        <v>20</v>
      </c>
      <c r="D946" t="s">
        <v>13192</v>
      </c>
      <c r="E946" t="s">
        <v>20</v>
      </c>
      <c r="F946" t="s">
        <v>14493</v>
      </c>
      <c r="G946" t="s">
        <v>14485</v>
      </c>
      <c r="H946" t="s">
        <v>33</v>
      </c>
      <c r="I946" t="s">
        <v>33</v>
      </c>
      <c r="J946" s="1">
        <v>0.45833333333333331</v>
      </c>
      <c r="K946" s="1">
        <v>0.45833333333333331</v>
      </c>
      <c r="L946">
        <v>60</v>
      </c>
      <c r="M946">
        <v>60</v>
      </c>
      <c r="N946" t="str">
        <f>"0000000111110100011110000000000000000000000000000000"</f>
        <v>0000000111110100011110000000000000000000000000000000</v>
      </c>
      <c r="O946" t="str">
        <f>"0000000111111100011111000000000000000000000000000000"</f>
        <v>0000000111111100011111000000000000000000000000000000</v>
      </c>
    </row>
    <row r="947" spans="1:15" x14ac:dyDescent="0.25">
      <c r="A947" s="3">
        <v>1</v>
      </c>
      <c r="B947" t="s">
        <v>10528</v>
      </c>
      <c r="C947" t="s">
        <v>39</v>
      </c>
      <c r="D947" t="s">
        <v>13192</v>
      </c>
      <c r="E947" t="s">
        <v>20</v>
      </c>
      <c r="F947" t="s">
        <v>14507</v>
      </c>
      <c r="G947" t="s">
        <v>14485</v>
      </c>
      <c r="H947" t="s">
        <v>33</v>
      </c>
      <c r="I947" t="s">
        <v>33</v>
      </c>
      <c r="J947" s="1">
        <v>0.41666666666666669</v>
      </c>
      <c r="K947" s="1">
        <v>0.45833333333333331</v>
      </c>
      <c r="L947">
        <v>120</v>
      </c>
      <c r="M947">
        <v>60</v>
      </c>
      <c r="N947" t="str">
        <f>"0000000000001000000000000000000000000000000000000000"</f>
        <v>0000000000001000000000000000000000000000000000000000</v>
      </c>
      <c r="O947" t="str">
        <f>"0000000111111100011111000000000000000000000000000000"</f>
        <v>0000000111111100011111000000000000000000000000000000</v>
      </c>
    </row>
    <row r="948" spans="1:15" x14ac:dyDescent="0.25">
      <c r="A948" s="3">
        <v>1</v>
      </c>
      <c r="B948" t="s">
        <v>10528</v>
      </c>
      <c r="C948" t="s">
        <v>39</v>
      </c>
      <c r="D948" t="s">
        <v>13192</v>
      </c>
      <c r="E948" t="s">
        <v>20</v>
      </c>
      <c r="F948" t="s">
        <v>14511</v>
      </c>
      <c r="G948" t="s">
        <v>14485</v>
      </c>
      <c r="H948" t="s">
        <v>33</v>
      </c>
      <c r="I948" t="s">
        <v>33</v>
      </c>
      <c r="J948" s="1">
        <v>0.41666666666666669</v>
      </c>
      <c r="K948" s="1">
        <v>0.45833333333333331</v>
      </c>
      <c r="L948">
        <v>120</v>
      </c>
      <c r="M948">
        <v>60</v>
      </c>
      <c r="N948" t="str">
        <f>"0000000000000000000001000000000000000000000000000000"</f>
        <v>0000000000000000000001000000000000000000000000000000</v>
      </c>
      <c r="O948" t="str">
        <f>"0000000111111100011111000000000000000000000000000000"</f>
        <v>0000000111111100011111000000000000000000000000000000</v>
      </c>
    </row>
    <row r="949" spans="1:15" x14ac:dyDescent="0.25">
      <c r="A949" s="3">
        <v>1</v>
      </c>
      <c r="B949" t="s">
        <v>11855</v>
      </c>
      <c r="C949" t="s">
        <v>9372</v>
      </c>
      <c r="D949" t="s">
        <v>12920</v>
      </c>
      <c r="E949" t="s">
        <v>20</v>
      </c>
      <c r="F949" t="s">
        <v>14494</v>
      </c>
      <c r="G949" t="s">
        <v>14485</v>
      </c>
      <c r="H949" t="s">
        <v>37</v>
      </c>
      <c r="I949" t="s">
        <v>37</v>
      </c>
      <c r="J949" s="1">
        <v>0.45833333333333331</v>
      </c>
      <c r="K949" s="1">
        <v>0.5</v>
      </c>
      <c r="L949">
        <v>120</v>
      </c>
      <c r="M949">
        <v>60</v>
      </c>
      <c r="N949" t="str">
        <f>"0000000000000000000000000001111110011111100000000000"</f>
        <v>0000000000000000000000000001111110011111100000000000</v>
      </c>
      <c r="O949" t="str">
        <f>"0000000000000000000000000001111110011111100000000000"</f>
        <v>0000000000000000000000000001111110011111100000000000</v>
      </c>
    </row>
    <row r="950" spans="1:15" x14ac:dyDescent="0.25">
      <c r="A950" s="3">
        <v>1</v>
      </c>
      <c r="B950" t="s">
        <v>9923</v>
      </c>
      <c r="C950" t="s">
        <v>20</v>
      </c>
      <c r="D950" t="s">
        <v>10811</v>
      </c>
      <c r="E950" t="s">
        <v>45</v>
      </c>
      <c r="F950" t="s">
        <v>14493</v>
      </c>
      <c r="G950" t="s">
        <v>14489</v>
      </c>
      <c r="H950" t="s">
        <v>42</v>
      </c>
      <c r="I950" t="s">
        <v>42</v>
      </c>
      <c r="J950" s="1">
        <v>0.58333333333333337</v>
      </c>
      <c r="K950" s="1">
        <v>0.58333333333333337</v>
      </c>
      <c r="L950">
        <v>60</v>
      </c>
      <c r="M950">
        <v>60</v>
      </c>
      <c r="N950" t="str">
        <f>"0000000000000000000000000000111110011111100000000000"</f>
        <v>0000000000000000000000000000111110011111100000000000</v>
      </c>
      <c r="O950" t="str">
        <f>"0000000000000000000000000000111110011111100000000000"</f>
        <v>0000000000000000000000000000111110011111100000000000</v>
      </c>
    </row>
    <row r="951" spans="1:15" x14ac:dyDescent="0.25">
      <c r="A951" s="3">
        <v>1</v>
      </c>
      <c r="B951" t="s">
        <v>12766</v>
      </c>
      <c r="C951" t="s">
        <v>20</v>
      </c>
      <c r="D951" t="s">
        <v>13674</v>
      </c>
      <c r="E951" t="s">
        <v>395</v>
      </c>
      <c r="F951" t="s">
        <v>14488</v>
      </c>
      <c r="G951" t="s">
        <v>14497</v>
      </c>
      <c r="H951" t="s">
        <v>37</v>
      </c>
      <c r="I951" t="s">
        <v>37</v>
      </c>
      <c r="J951" s="1">
        <v>0.375</v>
      </c>
      <c r="K951" s="1">
        <v>0.41666666666666669</v>
      </c>
      <c r="L951">
        <v>120</v>
      </c>
      <c r="M951">
        <v>60</v>
      </c>
      <c r="N951" t="str">
        <f>"0000000111101100011111000000000000000000000000000000"</f>
        <v>0000000111101100011111000000000000000000000000000000</v>
      </c>
      <c r="O951" t="str">
        <f>"0000000011101100011110000001111110011110100000000000"</f>
        <v>0000000011101100011110000001111110011110100000000000</v>
      </c>
    </row>
    <row r="952" spans="1:15" x14ac:dyDescent="0.25">
      <c r="A952" s="3">
        <v>1</v>
      </c>
      <c r="B952" t="s">
        <v>12766</v>
      </c>
      <c r="C952" t="s">
        <v>20</v>
      </c>
      <c r="D952" t="s">
        <v>13674</v>
      </c>
      <c r="E952" t="s">
        <v>39</v>
      </c>
      <c r="F952" t="s">
        <v>14488</v>
      </c>
      <c r="G952" t="s">
        <v>14507</v>
      </c>
      <c r="H952" t="s">
        <v>37</v>
      </c>
      <c r="I952" t="s">
        <v>37</v>
      </c>
      <c r="J952" s="1">
        <v>0.375</v>
      </c>
      <c r="K952" s="1">
        <v>0.41666666666666669</v>
      </c>
      <c r="L952">
        <v>120</v>
      </c>
      <c r="M952">
        <v>60</v>
      </c>
      <c r="N952" t="str">
        <f>"0000000111101100011111000000000000000000000000000000"</f>
        <v>0000000111101100011111000000000000000000000000000000</v>
      </c>
      <c r="O952" t="str">
        <f>"0000000000000000000001000000000000000000000000000000"</f>
        <v>0000000000000000000001000000000000000000000000000000</v>
      </c>
    </row>
    <row r="953" spans="1:15" x14ac:dyDescent="0.25">
      <c r="A953" s="3">
        <v>1</v>
      </c>
      <c r="B953" t="s">
        <v>12766</v>
      </c>
      <c r="C953" t="s">
        <v>20</v>
      </c>
      <c r="D953" t="s">
        <v>13666</v>
      </c>
      <c r="E953" t="s">
        <v>395</v>
      </c>
      <c r="F953" t="s">
        <v>14485</v>
      </c>
      <c r="G953" t="s">
        <v>14497</v>
      </c>
      <c r="H953" t="s">
        <v>29</v>
      </c>
      <c r="I953" t="s">
        <v>29</v>
      </c>
      <c r="J953" s="1">
        <v>0.58333333333333337</v>
      </c>
      <c r="K953" s="1">
        <v>0.54166666666666663</v>
      </c>
      <c r="L953">
        <v>60</v>
      </c>
      <c r="M953">
        <v>120</v>
      </c>
      <c r="N953" t="str">
        <f>"0000000111110100011111000000000000000000000000000000"</f>
        <v>0000000111110100011111000000000000000000000000000000</v>
      </c>
      <c r="O953" t="str">
        <f>"0000000001110000000000000000000000000000000000000000"</f>
        <v>0000000001110000000000000000000000000000000000000000</v>
      </c>
    </row>
    <row r="954" spans="1:15" x14ac:dyDescent="0.25">
      <c r="A954" s="3">
        <v>1</v>
      </c>
      <c r="B954" t="s">
        <v>12805</v>
      </c>
      <c r="C954" t="s">
        <v>20</v>
      </c>
      <c r="D954" t="s">
        <v>13674</v>
      </c>
      <c r="E954" t="s">
        <v>20</v>
      </c>
      <c r="F954" t="s">
        <v>14485</v>
      </c>
      <c r="G954" t="s">
        <v>14488</v>
      </c>
      <c r="H954" t="s">
        <v>42</v>
      </c>
      <c r="I954" t="s">
        <v>42</v>
      </c>
      <c r="J954" s="1">
        <v>0.41666666666666669</v>
      </c>
      <c r="K954" s="1">
        <v>0.375</v>
      </c>
      <c r="L954">
        <v>120</v>
      </c>
      <c r="M954">
        <v>120</v>
      </c>
      <c r="N954" t="str">
        <f>"0000000000000000000000000001111110011111100000000000"</f>
        <v>0000000000000000000000000001111110011111100000000000</v>
      </c>
      <c r="O954" t="str">
        <f>"0000000111111100011111000001111110011111100000000000"</f>
        <v>0000000111111100011111000001111110011111100000000000</v>
      </c>
    </row>
    <row r="955" spans="1:15" x14ac:dyDescent="0.25">
      <c r="A955" s="3">
        <v>1</v>
      </c>
      <c r="B955" t="s">
        <v>12718</v>
      </c>
      <c r="C955" t="s">
        <v>45</v>
      </c>
      <c r="D955" t="s">
        <v>12725</v>
      </c>
      <c r="E955" t="s">
        <v>20</v>
      </c>
      <c r="F955" t="s">
        <v>14575</v>
      </c>
      <c r="G955" t="s">
        <v>14543</v>
      </c>
      <c r="H955" t="s">
        <v>29</v>
      </c>
      <c r="I955" t="s">
        <v>29</v>
      </c>
      <c r="J955" s="1">
        <v>0.45833333333333331</v>
      </c>
      <c r="K955" s="1">
        <v>0.45833333333333331</v>
      </c>
      <c r="L955">
        <v>60</v>
      </c>
      <c r="M955">
        <v>60</v>
      </c>
      <c r="N955" t="str">
        <f>"0000000001010000000100000000010000001001000000000000"</f>
        <v>0000000001010000000100000000010000001001000000000000</v>
      </c>
      <c r="O955" t="str">
        <f>"0000000000000000000000000001111110011111100000000000"</f>
        <v>0000000000000000000000000001111110011111100000000000</v>
      </c>
    </row>
    <row r="956" spans="1:15" x14ac:dyDescent="0.25">
      <c r="A956" s="3">
        <v>1</v>
      </c>
      <c r="B956" t="s">
        <v>12355</v>
      </c>
      <c r="C956" t="s">
        <v>20</v>
      </c>
      <c r="D956" t="s">
        <v>13586</v>
      </c>
      <c r="E956" t="s">
        <v>20</v>
      </c>
      <c r="F956" t="s">
        <v>14488</v>
      </c>
      <c r="G956" t="s">
        <v>14485</v>
      </c>
      <c r="H956" t="s">
        <v>37</v>
      </c>
      <c r="I956" t="s">
        <v>37</v>
      </c>
      <c r="J956" s="1">
        <v>0.41666666666666669</v>
      </c>
      <c r="K956" s="1">
        <v>0.41666666666666669</v>
      </c>
      <c r="L956">
        <v>60</v>
      </c>
      <c r="M956">
        <v>60</v>
      </c>
      <c r="N956" t="str">
        <f>"0000000011101100011111000000000000000000000000000000"</f>
        <v>0000000011101100011111000000000000000000000000000000</v>
      </c>
      <c r="O956" t="str">
        <f>"0000000110000000000000000000000000000000000000000000"</f>
        <v>0000000110000000000000000000000000000000000000000000</v>
      </c>
    </row>
    <row r="957" spans="1:15" x14ac:dyDescent="0.25">
      <c r="A957" s="3">
        <v>1</v>
      </c>
      <c r="B957" t="s">
        <v>9923</v>
      </c>
      <c r="C957" t="s">
        <v>20</v>
      </c>
      <c r="D957" t="s">
        <v>12172</v>
      </c>
      <c r="E957" t="s">
        <v>20</v>
      </c>
      <c r="F957" t="s">
        <v>14493</v>
      </c>
      <c r="G957" t="s">
        <v>14485</v>
      </c>
      <c r="H957" t="s">
        <v>42</v>
      </c>
      <c r="I957" t="s">
        <v>42</v>
      </c>
      <c r="J957" s="1">
        <v>0.58333333333333337</v>
      </c>
      <c r="K957" s="1">
        <v>0.58333333333333337</v>
      </c>
      <c r="L957">
        <v>60</v>
      </c>
      <c r="M957">
        <v>60</v>
      </c>
      <c r="N957" t="str">
        <f>"0000000000000000000000000000111110011111100000000000"</f>
        <v>0000000000000000000000000000111110011111100000000000</v>
      </c>
      <c r="O957" t="str">
        <f>"0000000000000000000000000001111110011111100000000000"</f>
        <v>0000000000000000000000000001111110011111100000000000</v>
      </c>
    </row>
    <row r="958" spans="1:15" x14ac:dyDescent="0.25">
      <c r="A958" s="3">
        <v>1</v>
      </c>
      <c r="B958" t="s">
        <v>9481</v>
      </c>
      <c r="C958" t="s">
        <v>395</v>
      </c>
      <c r="D958" t="s">
        <v>12897</v>
      </c>
      <c r="E958" t="s">
        <v>39</v>
      </c>
      <c r="F958" t="s">
        <v>14593</v>
      </c>
      <c r="G958" t="s">
        <v>14511</v>
      </c>
      <c r="H958" t="s">
        <v>29</v>
      </c>
      <c r="I958" t="s">
        <v>29</v>
      </c>
      <c r="J958" s="1">
        <v>0.75</v>
      </c>
      <c r="K958" s="1">
        <v>0.75</v>
      </c>
      <c r="L958">
        <v>180</v>
      </c>
      <c r="M958">
        <v>90</v>
      </c>
      <c r="N958" t="str">
        <f>"0000000011100000011111000000000000000000000000000000"</f>
        <v>0000000011100000011111000000000000000000000000000000</v>
      </c>
      <c r="O958" t="str">
        <f>"0000000000000000001000000000000000000000000000000000"</f>
        <v>0000000000000000001000000000000000000000000000000000</v>
      </c>
    </row>
    <row r="959" spans="1:15" x14ac:dyDescent="0.25">
      <c r="A959" s="3">
        <v>1</v>
      </c>
      <c r="B959" t="s">
        <v>9203</v>
      </c>
      <c r="C959" t="s">
        <v>180</v>
      </c>
      <c r="D959" t="s">
        <v>12610</v>
      </c>
      <c r="E959" t="s">
        <v>20</v>
      </c>
      <c r="F959" t="s">
        <v>14524</v>
      </c>
      <c r="G959" t="s">
        <v>14488</v>
      </c>
      <c r="H959" t="s">
        <v>42</v>
      </c>
      <c r="I959" t="s">
        <v>42</v>
      </c>
      <c r="J959" s="1">
        <v>0.45833333333333331</v>
      </c>
      <c r="K959" s="1">
        <v>0.41666666666666669</v>
      </c>
      <c r="L959">
        <v>60</v>
      </c>
      <c r="M959">
        <v>120</v>
      </c>
      <c r="N959" t="str">
        <f>"0000000111111100011111000000000000000000000000000000"</f>
        <v>0000000111111100011111000000000000000000000000000000</v>
      </c>
      <c r="O959" t="str">
        <f>"0000000111111100011111000000000000000000000000000000"</f>
        <v>0000000111111100011111000000000000000000000000000000</v>
      </c>
    </row>
    <row r="960" spans="1:15" x14ac:dyDescent="0.25">
      <c r="A960" s="3">
        <v>1</v>
      </c>
      <c r="B960" t="s">
        <v>9507</v>
      </c>
      <c r="C960" t="s">
        <v>20</v>
      </c>
      <c r="D960" t="s">
        <v>13907</v>
      </c>
      <c r="E960" t="s">
        <v>45</v>
      </c>
      <c r="F960" t="s">
        <v>14493</v>
      </c>
      <c r="G960" t="s">
        <v>14489</v>
      </c>
      <c r="H960" t="s">
        <v>37</v>
      </c>
      <c r="I960" t="s">
        <v>37</v>
      </c>
      <c r="J960" s="1">
        <v>0.5</v>
      </c>
      <c r="K960" s="1">
        <v>0.5</v>
      </c>
      <c r="L960">
        <v>60</v>
      </c>
      <c r="M960">
        <v>60</v>
      </c>
      <c r="N960" t="str">
        <f>"0000000111101100011111000000000000000000000000000000"</f>
        <v>0000000111101100011111000000000000000000000000000000</v>
      </c>
      <c r="O960" t="str">
        <f>"0000000111101100011111000000000000000000000000000000"</f>
        <v>0000000111101100011111000000000000000000000000000000</v>
      </c>
    </row>
    <row r="961" spans="1:15" x14ac:dyDescent="0.25">
      <c r="A961" s="3">
        <v>1</v>
      </c>
      <c r="B961" t="s">
        <v>12631</v>
      </c>
      <c r="C961" t="s">
        <v>20</v>
      </c>
      <c r="D961" t="s">
        <v>13951</v>
      </c>
      <c r="E961" t="s">
        <v>180</v>
      </c>
      <c r="F961" t="s">
        <v>14488</v>
      </c>
      <c r="G961" t="s">
        <v>14524</v>
      </c>
      <c r="H961" t="s">
        <v>29</v>
      </c>
      <c r="I961" t="s">
        <v>29</v>
      </c>
      <c r="J961" s="1">
        <v>0.41666666666666669</v>
      </c>
      <c r="K961" s="1">
        <v>0.375</v>
      </c>
      <c r="L961">
        <v>60</v>
      </c>
      <c r="M961">
        <v>120</v>
      </c>
      <c r="N961" t="str">
        <f>"0000000000000000000000000001111110011111100000000000"</f>
        <v>0000000000000000000000000001111110011111100000000000</v>
      </c>
      <c r="O961" t="str">
        <f>"0000000000000000000000000001101110011111100000000000"</f>
        <v>0000000000000000000000000001101110011111100000000000</v>
      </c>
    </row>
    <row r="962" spans="1:15" x14ac:dyDescent="0.25">
      <c r="A962" s="3">
        <v>1</v>
      </c>
      <c r="B962" t="s">
        <v>9234</v>
      </c>
      <c r="C962" t="s">
        <v>39</v>
      </c>
      <c r="D962" t="s">
        <v>12586</v>
      </c>
      <c r="E962" t="s">
        <v>39</v>
      </c>
      <c r="F962" t="s">
        <v>14507</v>
      </c>
      <c r="G962" t="s">
        <v>14496</v>
      </c>
      <c r="H962" t="s">
        <v>19</v>
      </c>
      <c r="I962" t="s">
        <v>19</v>
      </c>
      <c r="J962" s="1">
        <v>0.72916666666666663</v>
      </c>
      <c r="K962" s="1">
        <v>0.72916666666666663</v>
      </c>
      <c r="L962">
        <v>90</v>
      </c>
      <c r="M962">
        <v>120</v>
      </c>
      <c r="N962" t="str">
        <f>"0000000000000000010000000000000000000000000000000000"</f>
        <v>0000000000000000010000000000000000000000000000000000</v>
      </c>
      <c r="O962" t="str">
        <f>"0000000000000000010000000000000000000000000000000000"</f>
        <v>0000000000000000010000000000000000000000000000000000</v>
      </c>
    </row>
    <row r="963" spans="1:15" x14ac:dyDescent="0.25">
      <c r="A963" s="3">
        <v>1</v>
      </c>
      <c r="B963" t="s">
        <v>9355</v>
      </c>
      <c r="C963" t="s">
        <v>20</v>
      </c>
      <c r="D963" t="s">
        <v>11880</v>
      </c>
      <c r="E963" t="s">
        <v>20</v>
      </c>
      <c r="F963" t="s">
        <v>14488</v>
      </c>
      <c r="G963" t="s">
        <v>14488</v>
      </c>
      <c r="H963" t="s">
        <v>19</v>
      </c>
      <c r="I963" t="s">
        <v>19</v>
      </c>
      <c r="J963" s="1">
        <v>0.45833333333333331</v>
      </c>
      <c r="K963" s="1">
        <v>0.375</v>
      </c>
      <c r="L963">
        <v>60</v>
      </c>
      <c r="M963">
        <v>360</v>
      </c>
      <c r="N963" t="str">
        <f>"0000000000000000000000000001111110011111100000000000"</f>
        <v>0000000000000000000000000001111110011111100000000000</v>
      </c>
      <c r="O963" t="str">
        <f>"0000000111110100011111000001111110011111100000000000"</f>
        <v>0000000111110100011111000001111110011111100000000000</v>
      </c>
    </row>
    <row r="964" spans="1:15" x14ac:dyDescent="0.25">
      <c r="A964" s="3">
        <v>1</v>
      </c>
      <c r="B964" t="s">
        <v>10076</v>
      </c>
      <c r="C964" t="s">
        <v>20</v>
      </c>
      <c r="D964" t="s">
        <v>13436</v>
      </c>
      <c r="E964" t="s">
        <v>20</v>
      </c>
      <c r="F964" t="s">
        <v>14485</v>
      </c>
      <c r="G964" t="s">
        <v>14488</v>
      </c>
      <c r="H964" t="s">
        <v>33</v>
      </c>
      <c r="I964" t="s">
        <v>33</v>
      </c>
      <c r="J964" s="1">
        <v>0.41666666666666669</v>
      </c>
      <c r="K964" s="1">
        <v>0.41666666666666669</v>
      </c>
      <c r="L964">
        <v>60</v>
      </c>
      <c r="M964">
        <v>60</v>
      </c>
      <c r="N964" t="str">
        <f>"0000000000000000000000000001111110011111100000000000"</f>
        <v>0000000000000000000000000001111110011111100000000000</v>
      </c>
      <c r="O964" t="str">
        <f>"0000000000000000000000000001111110011111100000000000"</f>
        <v>0000000000000000000000000001111110011111100000000000</v>
      </c>
    </row>
    <row r="965" spans="1:15" x14ac:dyDescent="0.25">
      <c r="A965" s="3">
        <v>1</v>
      </c>
      <c r="B965" t="s">
        <v>13851</v>
      </c>
      <c r="C965" t="s">
        <v>20</v>
      </c>
      <c r="D965" t="s">
        <v>13893</v>
      </c>
      <c r="E965" t="s">
        <v>20</v>
      </c>
      <c r="F965" t="s">
        <v>14488</v>
      </c>
      <c r="G965" t="s">
        <v>14488</v>
      </c>
      <c r="H965" t="s">
        <v>29</v>
      </c>
      <c r="I965" t="s">
        <v>29</v>
      </c>
      <c r="J965" s="1">
        <v>0.58333333333333337</v>
      </c>
      <c r="K965" s="1">
        <v>0.54166666666666663</v>
      </c>
      <c r="L965">
        <v>120</v>
      </c>
      <c r="M965">
        <v>120</v>
      </c>
      <c r="N965" t="str">
        <f>"0000000111110100011111000000000000000000000000000000"</f>
        <v>0000000111110100011111000000000000000000000000000000</v>
      </c>
      <c r="O965" t="str">
        <f>"0000000011110100011111000000000000000000000000000000"</f>
        <v>0000000011110100011111000000000000000000000000000000</v>
      </c>
    </row>
    <row r="966" spans="1:15" x14ac:dyDescent="0.25">
      <c r="A966" s="3">
        <v>1</v>
      </c>
      <c r="B966" t="s">
        <v>9924</v>
      </c>
      <c r="C966" t="s">
        <v>20</v>
      </c>
      <c r="D966" t="s">
        <v>10923</v>
      </c>
      <c r="E966" t="s">
        <v>39</v>
      </c>
      <c r="F966" t="s">
        <v>14488</v>
      </c>
      <c r="G966" t="s">
        <v>14507</v>
      </c>
      <c r="H966" t="s">
        <v>29</v>
      </c>
      <c r="I966" t="s">
        <v>29</v>
      </c>
      <c r="J966" s="1">
        <v>0.625</v>
      </c>
      <c r="K966" s="1">
        <v>0.5625</v>
      </c>
      <c r="L966">
        <v>60</v>
      </c>
      <c r="M966">
        <v>180</v>
      </c>
      <c r="N966" t="str">
        <f>"0000000000000000000000000001111110011111100000000000"</f>
        <v>0000000000000000000000000001111110011111100000000000</v>
      </c>
      <c r="O966" t="str">
        <f>"0000000000000000000000000000000000010000000000000000"</f>
        <v>0000000000000000000000000000000000010000000000000000</v>
      </c>
    </row>
    <row r="967" spans="1:15" x14ac:dyDescent="0.25">
      <c r="A967" s="3">
        <v>1</v>
      </c>
      <c r="B967" t="s">
        <v>9924</v>
      </c>
      <c r="C967" t="s">
        <v>20</v>
      </c>
      <c r="D967" t="s">
        <v>12097</v>
      </c>
      <c r="E967" t="s">
        <v>20</v>
      </c>
      <c r="F967" t="s">
        <v>14487</v>
      </c>
      <c r="G967" t="s">
        <v>14493</v>
      </c>
      <c r="H967" t="s">
        <v>37</v>
      </c>
      <c r="I967" t="s">
        <v>37</v>
      </c>
      <c r="J967" s="1">
        <v>0.66666666666666663</v>
      </c>
      <c r="K967" s="1">
        <v>0.66666666666666663</v>
      </c>
      <c r="L967">
        <v>60</v>
      </c>
      <c r="M967">
        <v>60</v>
      </c>
      <c r="N967" t="str">
        <f>"0000000000000000000000000001111110011111100000000000"</f>
        <v>0000000000000000000000000001111110011111100000000000</v>
      </c>
      <c r="O967" t="str">
        <f>"0000000000000000000000000001111110011111100000000000"</f>
        <v>0000000000000000000000000001111110011111100000000000</v>
      </c>
    </row>
    <row r="968" spans="1:15" x14ac:dyDescent="0.25">
      <c r="A968" s="3">
        <v>1</v>
      </c>
      <c r="B968" t="s">
        <v>10923</v>
      </c>
      <c r="C968" t="s">
        <v>39</v>
      </c>
      <c r="D968" t="s">
        <v>12097</v>
      </c>
      <c r="E968" t="s">
        <v>20</v>
      </c>
      <c r="F968" t="s">
        <v>14507</v>
      </c>
      <c r="G968" t="s">
        <v>14488</v>
      </c>
      <c r="H968" t="s">
        <v>29</v>
      </c>
      <c r="I968" t="s">
        <v>29</v>
      </c>
      <c r="J968" s="1">
        <v>0.5625</v>
      </c>
      <c r="K968" s="1">
        <v>0.58333333333333337</v>
      </c>
      <c r="L968">
        <v>180</v>
      </c>
      <c r="M968">
        <v>60</v>
      </c>
      <c r="N968" t="str">
        <f>"0000000000000000000000000000000000010000000000000000"</f>
        <v>0000000000000000000000000000000000010000000000000000</v>
      </c>
      <c r="O968" t="str">
        <f>"0000000000000000000000000001111110011111100000000000"</f>
        <v>0000000000000000000000000001111110011111100000000000</v>
      </c>
    </row>
    <row r="969" spans="1:15" x14ac:dyDescent="0.25">
      <c r="A969" s="3">
        <v>1</v>
      </c>
      <c r="B969" t="s">
        <v>11453</v>
      </c>
      <c r="C969" t="s">
        <v>20</v>
      </c>
      <c r="D969" t="s">
        <v>11468</v>
      </c>
      <c r="E969" t="s">
        <v>20</v>
      </c>
      <c r="F969" t="s">
        <v>14485</v>
      </c>
      <c r="G969" t="s">
        <v>14485</v>
      </c>
      <c r="H969" t="s">
        <v>33</v>
      </c>
      <c r="I969" t="s">
        <v>33</v>
      </c>
      <c r="J969" s="1">
        <v>0.5</v>
      </c>
      <c r="K969" s="1">
        <v>0.5</v>
      </c>
      <c r="L969">
        <v>60</v>
      </c>
      <c r="M969">
        <v>120</v>
      </c>
      <c r="N969" t="str">
        <f>"0000000111111100011111000000000000000000000000000000"</f>
        <v>0000000111111100011111000000000000000000000000000000</v>
      </c>
      <c r="O969" t="str">
        <f>"0000000111111100011111000000000000000000000000000000"</f>
        <v>0000000111111100011111000000000000000000000000000000</v>
      </c>
    </row>
    <row r="970" spans="1:15" x14ac:dyDescent="0.25">
      <c r="A970" s="3">
        <v>1</v>
      </c>
      <c r="B970" t="s">
        <v>10079</v>
      </c>
      <c r="C970" t="s">
        <v>20</v>
      </c>
      <c r="D970" t="s">
        <v>12303</v>
      </c>
      <c r="E970" t="s">
        <v>20</v>
      </c>
      <c r="F970" t="s">
        <v>14485</v>
      </c>
      <c r="G970" t="s">
        <v>14488</v>
      </c>
      <c r="H970" t="s">
        <v>33</v>
      </c>
      <c r="I970" t="s">
        <v>33</v>
      </c>
      <c r="J970" s="1">
        <v>0.41666666666666669</v>
      </c>
      <c r="K970" s="1">
        <v>0.41666666666666669</v>
      </c>
      <c r="L970">
        <v>60</v>
      </c>
      <c r="M970">
        <v>60</v>
      </c>
      <c r="N970" t="str">
        <f>"0000000111111100011111000000000000000000000000000000"</f>
        <v>0000000111111100011111000000000000000000000000000000</v>
      </c>
      <c r="O970" t="str">
        <f>"0000000111111100011111000000000000000000000000000000"</f>
        <v>0000000111111100011111000000000000000000000000000000</v>
      </c>
    </row>
    <row r="971" spans="1:15" x14ac:dyDescent="0.25">
      <c r="A971" s="3">
        <v>1</v>
      </c>
      <c r="B971" t="s">
        <v>10274</v>
      </c>
      <c r="C971" t="s">
        <v>20</v>
      </c>
      <c r="D971" t="s">
        <v>12996</v>
      </c>
      <c r="E971" t="s">
        <v>20</v>
      </c>
      <c r="F971" t="s">
        <v>14493</v>
      </c>
      <c r="G971" t="s">
        <v>14485</v>
      </c>
      <c r="H971" t="s">
        <v>33</v>
      </c>
      <c r="I971" t="s">
        <v>33</v>
      </c>
      <c r="J971" s="1">
        <v>0.45833333333333331</v>
      </c>
      <c r="K971" s="1">
        <v>0.45833333333333331</v>
      </c>
      <c r="L971">
        <v>60</v>
      </c>
      <c r="M971">
        <v>60</v>
      </c>
      <c r="N971" t="str">
        <f>"0000000111111100011111000000000000000000000000000000"</f>
        <v>0000000111111100011111000000000000000000000000000000</v>
      </c>
      <c r="O971" t="str">
        <f>"0000000111111100011111000000000000000000000000000000"</f>
        <v>0000000111111100011111000000000000000000000000000000</v>
      </c>
    </row>
    <row r="972" spans="1:15" x14ac:dyDescent="0.25">
      <c r="A972" s="3">
        <v>1</v>
      </c>
      <c r="B972" t="s">
        <v>12083</v>
      </c>
      <c r="C972" t="s">
        <v>395</v>
      </c>
      <c r="D972" t="s">
        <v>14292</v>
      </c>
      <c r="E972" t="s">
        <v>180</v>
      </c>
      <c r="F972" t="s">
        <v>14515</v>
      </c>
      <c r="G972" t="s">
        <v>14524</v>
      </c>
      <c r="H972" t="s">
        <v>37</v>
      </c>
      <c r="I972" t="s">
        <v>37</v>
      </c>
      <c r="J972" s="1">
        <v>0.58333333333333337</v>
      </c>
      <c r="K972" s="1">
        <v>0.58333333333333337</v>
      </c>
      <c r="L972">
        <v>150</v>
      </c>
      <c r="M972">
        <v>180</v>
      </c>
      <c r="N972" t="str">
        <f>"0000000010101000001010000000000000000000000000000000"</f>
        <v>0000000010101000001010000000000000000000000000000000</v>
      </c>
      <c r="O972" t="str">
        <f>"0000000111101100011111000000000000000000000000000000"</f>
        <v>0000000111101100011111000000000000000000000000000000</v>
      </c>
    </row>
    <row r="973" spans="1:15" x14ac:dyDescent="0.25">
      <c r="A973" s="3">
        <v>1</v>
      </c>
      <c r="B973" t="s">
        <v>10245</v>
      </c>
      <c r="C973" t="s">
        <v>39</v>
      </c>
      <c r="D973" t="s">
        <v>10509</v>
      </c>
      <c r="E973" t="s">
        <v>20</v>
      </c>
      <c r="F973" t="s">
        <v>14507</v>
      </c>
      <c r="G973" t="s">
        <v>14495</v>
      </c>
      <c r="H973" t="s">
        <v>19</v>
      </c>
      <c r="I973" t="s">
        <v>19</v>
      </c>
      <c r="J973" s="1">
        <v>0.625</v>
      </c>
      <c r="K973" s="1">
        <v>0.66666666666666663</v>
      </c>
      <c r="L973">
        <v>120</v>
      </c>
      <c r="M973">
        <v>60</v>
      </c>
      <c r="N973" t="str">
        <f>"0000000000000100000000000000000000000000000000000000"</f>
        <v>0000000000000100000000000000000000000000000000000000</v>
      </c>
      <c r="O973" t="str">
        <f>"0000000111110100011111000000000000000000000000000000"</f>
        <v>0000000111110100011111000000000000000000000000000000</v>
      </c>
    </row>
    <row r="974" spans="1:15" x14ac:dyDescent="0.25">
      <c r="A974" s="3">
        <v>1</v>
      </c>
      <c r="B974" t="s">
        <v>12718</v>
      </c>
      <c r="C974" t="s">
        <v>39</v>
      </c>
      <c r="D974" t="s">
        <v>12897</v>
      </c>
      <c r="E974" t="s">
        <v>39</v>
      </c>
      <c r="F974" t="s">
        <v>14507</v>
      </c>
      <c r="G974" t="s">
        <v>14553</v>
      </c>
      <c r="H974" t="s">
        <v>29</v>
      </c>
      <c r="I974" t="s">
        <v>29</v>
      </c>
      <c r="J974" s="1">
        <v>0.77083333333333337</v>
      </c>
      <c r="K974" s="1">
        <v>0.75</v>
      </c>
      <c r="L974">
        <v>120</v>
      </c>
      <c r="M974">
        <v>90</v>
      </c>
      <c r="N974" t="str">
        <f>"0000000000000000001000000000000000000000000000000000"</f>
        <v>0000000000000000001000000000000000000000000000000000</v>
      </c>
      <c r="O974" t="str">
        <f>"0000000000000000001000000000000000000000000000000000"</f>
        <v>0000000000000000001000000000000000000000000000000000</v>
      </c>
    </row>
    <row r="975" spans="1:15" x14ac:dyDescent="0.25">
      <c r="A975" s="3">
        <v>1</v>
      </c>
      <c r="B975" t="s">
        <v>9910</v>
      </c>
      <c r="C975" t="s">
        <v>20</v>
      </c>
      <c r="D975" t="s">
        <v>9945</v>
      </c>
      <c r="E975" t="s">
        <v>45</v>
      </c>
      <c r="F975" t="s">
        <v>14485</v>
      </c>
      <c r="G975" t="s">
        <v>14528</v>
      </c>
      <c r="H975" t="s">
        <v>37</v>
      </c>
      <c r="I975" t="s">
        <v>37</v>
      </c>
      <c r="J975" s="1">
        <v>0.5</v>
      </c>
      <c r="K975" s="1">
        <v>0.5</v>
      </c>
      <c r="L975">
        <v>60</v>
      </c>
      <c r="M975">
        <v>60</v>
      </c>
      <c r="N975" t="str">
        <f>"0000000111101100011111000000000000000000000000000000"</f>
        <v>0000000111101100011111000000000000000000000000000000</v>
      </c>
      <c r="O975" t="str">
        <f>"0000000001001100001011000000010110000101100000000000"</f>
        <v>0000000001001100001011000000010110000101100000000000</v>
      </c>
    </row>
    <row r="976" spans="1:15" x14ac:dyDescent="0.25">
      <c r="A976" s="3">
        <v>1</v>
      </c>
      <c r="B976" t="s">
        <v>10522</v>
      </c>
      <c r="C976" t="s">
        <v>20</v>
      </c>
      <c r="D976" t="s">
        <v>10554</v>
      </c>
      <c r="E976" t="s">
        <v>45</v>
      </c>
      <c r="F976" t="s">
        <v>14485</v>
      </c>
      <c r="G976" t="s">
        <v>14489</v>
      </c>
      <c r="H976" t="s">
        <v>33</v>
      </c>
      <c r="I976" t="s">
        <v>33</v>
      </c>
      <c r="J976" s="1">
        <v>0.58333333333333337</v>
      </c>
      <c r="K976" s="1">
        <v>0.58333333333333337</v>
      </c>
      <c r="L976">
        <v>60</v>
      </c>
      <c r="M976">
        <v>60</v>
      </c>
      <c r="N976" t="str">
        <f>"0000000111111100011111000000000000000000000000000000"</f>
        <v>0000000111111100011111000000000000000000000000000000</v>
      </c>
      <c r="O976" t="str">
        <f>"0000000011111100011111000000000000000000000000000000"</f>
        <v>0000000011111100011111000000000000000000000000000000</v>
      </c>
    </row>
    <row r="977" spans="1:15" x14ac:dyDescent="0.25">
      <c r="A977" s="3">
        <v>1</v>
      </c>
      <c r="B977" t="s">
        <v>10528</v>
      </c>
      <c r="C977" t="s">
        <v>39</v>
      </c>
      <c r="D977" t="s">
        <v>10554</v>
      </c>
      <c r="E977" t="s">
        <v>20</v>
      </c>
      <c r="F977" t="s">
        <v>14507</v>
      </c>
      <c r="G977" t="s">
        <v>14488</v>
      </c>
      <c r="H977" t="s">
        <v>33</v>
      </c>
      <c r="I977" t="s">
        <v>33</v>
      </c>
      <c r="J977" s="1">
        <v>0.41666666666666669</v>
      </c>
      <c r="K977" s="1">
        <v>0.41666666666666669</v>
      </c>
      <c r="L977">
        <v>120</v>
      </c>
      <c r="M977">
        <v>120</v>
      </c>
      <c r="N977" t="str">
        <f>"0000000000001000000000000000000000000000000000000000"</f>
        <v>0000000000001000000000000000000000000000000000000000</v>
      </c>
      <c r="O977" t="str">
        <f>"0000000111111100011111000000000000000000000000000000"</f>
        <v>0000000111111100011111000000000000000000000000000000</v>
      </c>
    </row>
    <row r="978" spans="1:15" x14ac:dyDescent="0.25">
      <c r="A978" s="3">
        <v>1</v>
      </c>
      <c r="B978" t="s">
        <v>10528</v>
      </c>
      <c r="C978" t="s">
        <v>39</v>
      </c>
      <c r="D978" t="s">
        <v>10554</v>
      </c>
      <c r="E978" t="s">
        <v>20</v>
      </c>
      <c r="F978" t="s">
        <v>14511</v>
      </c>
      <c r="G978" t="s">
        <v>14488</v>
      </c>
      <c r="H978" t="s">
        <v>33</v>
      </c>
      <c r="I978" t="s">
        <v>33</v>
      </c>
      <c r="J978" s="1">
        <v>0.41666666666666669</v>
      </c>
      <c r="K978" s="1">
        <v>0.41666666666666669</v>
      </c>
      <c r="L978">
        <v>120</v>
      </c>
      <c r="M978">
        <v>120</v>
      </c>
      <c r="N978" t="str">
        <f>"0000000000000000000001000000000000000000000000000000"</f>
        <v>0000000000000000000001000000000000000000000000000000</v>
      </c>
      <c r="O978" t="str">
        <f>"0000000111111100011111000000000000000000000000000000"</f>
        <v>0000000111111100011111000000000000000000000000000000</v>
      </c>
    </row>
    <row r="979" spans="1:15" x14ac:dyDescent="0.25">
      <c r="A979" s="3">
        <v>1</v>
      </c>
      <c r="B979" t="s">
        <v>9537</v>
      </c>
      <c r="C979" t="s">
        <v>20</v>
      </c>
      <c r="D979" t="s">
        <v>9691</v>
      </c>
      <c r="E979" t="s">
        <v>395</v>
      </c>
      <c r="F979" t="s">
        <v>14493</v>
      </c>
      <c r="G979" t="s">
        <v>14497</v>
      </c>
      <c r="H979" t="s">
        <v>42</v>
      </c>
      <c r="I979" t="s">
        <v>42</v>
      </c>
      <c r="J979" s="1">
        <v>0.45833333333333331</v>
      </c>
      <c r="K979" s="1">
        <v>0.41666666666666669</v>
      </c>
      <c r="L979">
        <v>60</v>
      </c>
      <c r="M979">
        <v>120</v>
      </c>
      <c r="N979" t="str">
        <f>"0000000000000000000000000000000000011111100000000000"</f>
        <v>0000000000000000000000000000000000011111100000000000</v>
      </c>
      <c r="O979" t="str">
        <f>"0000000000000000000000000000001100011000000000000000"</f>
        <v>0000000000000000000000000000001100011000000000000000</v>
      </c>
    </row>
    <row r="980" spans="1:15" x14ac:dyDescent="0.25">
      <c r="A980" s="3">
        <v>1</v>
      </c>
      <c r="B980" t="s">
        <v>10573</v>
      </c>
      <c r="C980" t="s">
        <v>45</v>
      </c>
      <c r="D980" t="s">
        <v>13282</v>
      </c>
      <c r="E980" t="s">
        <v>20</v>
      </c>
      <c r="F980" t="s">
        <v>14489</v>
      </c>
      <c r="G980" t="s">
        <v>14488</v>
      </c>
      <c r="H980" t="s">
        <v>42</v>
      </c>
      <c r="I980" t="s">
        <v>42</v>
      </c>
      <c r="J980" s="1">
        <v>0.41666666666666669</v>
      </c>
      <c r="K980" s="1">
        <v>0.375</v>
      </c>
      <c r="L980">
        <v>60</v>
      </c>
      <c r="M980">
        <v>120</v>
      </c>
      <c r="N980" t="str">
        <f>"0000000000000000000000000001111110011111100000000000"</f>
        <v>0000000000000000000000000001111110011111100000000000</v>
      </c>
      <c r="O980" t="str">
        <f>"0000000000000000000000000001111110011111100000000000"</f>
        <v>0000000000000000000000000001111110011111100000000000</v>
      </c>
    </row>
    <row r="981" spans="1:15" x14ac:dyDescent="0.25">
      <c r="A981" s="3">
        <v>1</v>
      </c>
      <c r="B981" t="s">
        <v>12821</v>
      </c>
      <c r="C981" t="s">
        <v>20</v>
      </c>
      <c r="D981" t="s">
        <v>13267</v>
      </c>
      <c r="E981" t="s">
        <v>20</v>
      </c>
      <c r="F981" t="s">
        <v>14485</v>
      </c>
      <c r="G981" t="s">
        <v>14492</v>
      </c>
      <c r="H981" t="s">
        <v>42</v>
      </c>
      <c r="I981" t="s">
        <v>42</v>
      </c>
      <c r="J981" s="1">
        <v>0.625</v>
      </c>
      <c r="K981" s="1">
        <v>0.625</v>
      </c>
      <c r="L981">
        <v>60</v>
      </c>
      <c r="M981">
        <v>120</v>
      </c>
      <c r="N981" t="str">
        <f>"0000000000000000000000000000111110011111100000000000"</f>
        <v>0000000000000000000000000000111110011111100000000000</v>
      </c>
      <c r="O981" t="str">
        <f>"0000000000000000000000000000111010011111100000000000"</f>
        <v>0000000000000000000000000000111010011111100000000000</v>
      </c>
    </row>
    <row r="982" spans="1:15" x14ac:dyDescent="0.25">
      <c r="A982" s="3">
        <v>1</v>
      </c>
      <c r="B982" t="s">
        <v>12821</v>
      </c>
      <c r="C982" t="s">
        <v>20</v>
      </c>
      <c r="D982" t="s">
        <v>13267</v>
      </c>
      <c r="E982" t="s">
        <v>39</v>
      </c>
      <c r="F982" t="s">
        <v>14485</v>
      </c>
      <c r="G982" t="s">
        <v>14507</v>
      </c>
      <c r="H982" t="s">
        <v>42</v>
      </c>
      <c r="I982" t="s">
        <v>42</v>
      </c>
      <c r="J982" s="1">
        <v>0.625</v>
      </c>
      <c r="K982" s="1">
        <v>0.625</v>
      </c>
      <c r="L982">
        <v>60</v>
      </c>
      <c r="M982">
        <v>120</v>
      </c>
      <c r="N982" t="str">
        <f>"0000000000000000000000000000111110011111100000000000"</f>
        <v>0000000000000000000000000000111110011111100000000000</v>
      </c>
      <c r="O982" t="str">
        <f>"0000000000000000000000000000000100000000000000000000"</f>
        <v>0000000000000000000000000000000100000000000000000000</v>
      </c>
    </row>
    <row r="983" spans="1:15" x14ac:dyDescent="0.25">
      <c r="A983" s="3">
        <v>1</v>
      </c>
      <c r="B983" t="s">
        <v>10200</v>
      </c>
      <c r="C983" t="s">
        <v>20</v>
      </c>
      <c r="D983" t="s">
        <v>10202</v>
      </c>
      <c r="E983" t="s">
        <v>20</v>
      </c>
      <c r="F983" t="s">
        <v>14488</v>
      </c>
      <c r="G983" t="s">
        <v>14488</v>
      </c>
      <c r="H983" t="s">
        <v>19</v>
      </c>
      <c r="I983" t="s">
        <v>19</v>
      </c>
      <c r="J983" s="1">
        <v>0.5</v>
      </c>
      <c r="K983" s="1">
        <v>0.5</v>
      </c>
      <c r="L983">
        <v>60</v>
      </c>
      <c r="M983">
        <v>60</v>
      </c>
      <c r="N983" t="str">
        <f>"0000000000000000000000000001111110011111100000000000"</f>
        <v>0000000000000000000000000001111110011111100000000000</v>
      </c>
      <c r="O983" t="str">
        <f>"0000000000000000000000000001111110011111100000000000"</f>
        <v>0000000000000000000000000001111110011111100000000000</v>
      </c>
    </row>
    <row r="984" spans="1:15" x14ac:dyDescent="0.25">
      <c r="A984" s="3">
        <v>1</v>
      </c>
      <c r="B984" t="s">
        <v>10200</v>
      </c>
      <c r="C984" t="s">
        <v>20</v>
      </c>
      <c r="D984" t="s">
        <v>10202</v>
      </c>
      <c r="E984" t="s">
        <v>20</v>
      </c>
      <c r="F984" t="s">
        <v>14485</v>
      </c>
      <c r="G984" t="s">
        <v>14485</v>
      </c>
      <c r="H984" t="s">
        <v>33</v>
      </c>
      <c r="I984" t="s">
        <v>33</v>
      </c>
      <c r="J984" s="1">
        <v>0.5</v>
      </c>
      <c r="K984" s="1">
        <v>0.5</v>
      </c>
      <c r="L984">
        <v>60</v>
      </c>
      <c r="M984">
        <v>60</v>
      </c>
      <c r="N984" t="str">
        <f>"0000000000000000000000000001111110011111100000000000"</f>
        <v>0000000000000000000000000001111110011111100000000000</v>
      </c>
      <c r="O984" t="str">
        <f>"0000000000000000000000000001111110011111100000000000"</f>
        <v>0000000000000000000000000001111110011111100000000000</v>
      </c>
    </row>
    <row r="985" spans="1:15" x14ac:dyDescent="0.25">
      <c r="A985" s="3">
        <v>1</v>
      </c>
      <c r="B985" t="s">
        <v>13411</v>
      </c>
      <c r="C985" t="s">
        <v>20</v>
      </c>
      <c r="D985" t="s">
        <v>13662</v>
      </c>
      <c r="E985" t="s">
        <v>20</v>
      </c>
      <c r="F985" t="s">
        <v>14488</v>
      </c>
      <c r="G985" t="s">
        <v>14488</v>
      </c>
      <c r="H985" t="s">
        <v>29</v>
      </c>
      <c r="I985" t="s">
        <v>29</v>
      </c>
      <c r="J985" s="1">
        <v>0.375</v>
      </c>
      <c r="K985" s="1">
        <v>0.375</v>
      </c>
      <c r="L985">
        <v>360</v>
      </c>
      <c r="M985">
        <v>60</v>
      </c>
      <c r="N985" t="str">
        <f>"0000000111110100011111000001111110011111100000000000"</f>
        <v>0000000111110100011111000001111110011111100000000000</v>
      </c>
      <c r="O985" t="str">
        <f>"0000000000000000000000000001111110011111100000000000"</f>
        <v>0000000000000000000000000001111110011111100000000000</v>
      </c>
    </row>
    <row r="986" spans="1:15" x14ac:dyDescent="0.25">
      <c r="A986" s="3">
        <v>1</v>
      </c>
      <c r="B986" t="s">
        <v>11984</v>
      </c>
      <c r="C986" t="s">
        <v>20</v>
      </c>
      <c r="D986" t="s">
        <v>12197</v>
      </c>
      <c r="E986" t="s">
        <v>395</v>
      </c>
      <c r="F986" t="s">
        <v>14485</v>
      </c>
      <c r="G986" t="s">
        <v>14497</v>
      </c>
      <c r="H986" t="s">
        <v>29</v>
      </c>
      <c r="I986" t="s">
        <v>29</v>
      </c>
      <c r="J986" s="1">
        <v>0.375</v>
      </c>
      <c r="K986" s="1">
        <v>0.375</v>
      </c>
      <c r="L986">
        <v>60</v>
      </c>
      <c r="M986">
        <v>150</v>
      </c>
      <c r="N986" t="str">
        <f>"0000000000000000000000000001111110011111100000000000"</f>
        <v>0000000000000000000000000001111110011111100000000000</v>
      </c>
      <c r="O986" t="str">
        <f>"0000000000000000000000000001111110011111100000000000"</f>
        <v>0000000000000000000000000001111110011111100000000000</v>
      </c>
    </row>
    <row r="987" spans="1:15" x14ac:dyDescent="0.25">
      <c r="A987" s="3">
        <v>1</v>
      </c>
      <c r="B987" t="s">
        <v>10229</v>
      </c>
      <c r="C987" t="s">
        <v>20</v>
      </c>
      <c r="D987" t="s">
        <v>12649</v>
      </c>
      <c r="E987" t="s">
        <v>20</v>
      </c>
      <c r="F987" t="s">
        <v>14488</v>
      </c>
      <c r="G987" t="s">
        <v>14485</v>
      </c>
      <c r="H987" t="s">
        <v>33</v>
      </c>
      <c r="I987" t="s">
        <v>33</v>
      </c>
      <c r="J987" s="1">
        <v>0.35416666666666669</v>
      </c>
      <c r="K987" s="1">
        <v>0.45833333333333331</v>
      </c>
      <c r="L987">
        <v>210</v>
      </c>
      <c r="M987">
        <v>60</v>
      </c>
      <c r="N987" t="str">
        <f>"0000000000000000000000000001111110011111100000000000"</f>
        <v>0000000000000000000000000001111110011111100000000000</v>
      </c>
      <c r="O987" t="str">
        <f>"0000000111111100011111000000111110011111100000000000"</f>
        <v>0000000111111100011111000000111110011111100000000000</v>
      </c>
    </row>
    <row r="988" spans="1:15" x14ac:dyDescent="0.25">
      <c r="A988" s="3">
        <v>1</v>
      </c>
      <c r="B988" t="s">
        <v>12636</v>
      </c>
      <c r="C988" t="s">
        <v>20</v>
      </c>
      <c r="D988" t="s">
        <v>14425</v>
      </c>
      <c r="E988" t="s">
        <v>45</v>
      </c>
      <c r="F988" t="s">
        <v>14498</v>
      </c>
      <c r="G988" t="s">
        <v>14580</v>
      </c>
      <c r="H988" t="s">
        <v>29</v>
      </c>
      <c r="I988" t="s">
        <v>29</v>
      </c>
      <c r="J988" s="1">
        <v>0.54166666666666663</v>
      </c>
      <c r="K988" s="1">
        <v>0.54166666666666663</v>
      </c>
      <c r="L988">
        <v>60</v>
      </c>
      <c r="M988">
        <v>60</v>
      </c>
      <c r="N988" t="str">
        <f>"0000000000000000000000000001111110011111100000000000"</f>
        <v>0000000000000000000000000001111110011111100000000000</v>
      </c>
      <c r="O988" t="str">
        <f>"0000000000000000000000000000111110011111100000000000"</f>
        <v>0000000000000000000000000000111110011111100000000000</v>
      </c>
    </row>
    <row r="989" spans="1:15" x14ac:dyDescent="0.25">
      <c r="A989" s="3">
        <v>1</v>
      </c>
      <c r="B989" t="s">
        <v>10096</v>
      </c>
      <c r="C989" t="s">
        <v>20</v>
      </c>
      <c r="D989" t="s">
        <v>12344</v>
      </c>
      <c r="E989" t="s">
        <v>20</v>
      </c>
      <c r="F989" t="s">
        <v>14485</v>
      </c>
      <c r="G989" t="s">
        <v>14485</v>
      </c>
      <c r="H989" t="s">
        <v>33</v>
      </c>
      <c r="I989" t="s">
        <v>33</v>
      </c>
      <c r="J989" s="1">
        <v>0.45833333333333331</v>
      </c>
      <c r="K989" s="1">
        <v>0.45833333333333331</v>
      </c>
      <c r="L989">
        <v>60</v>
      </c>
      <c r="M989">
        <v>60</v>
      </c>
      <c r="N989" t="str">
        <f>"0000000111111100011111000000000000000000000000000000"</f>
        <v>0000000111111100011111000000000000000000000000000000</v>
      </c>
      <c r="O989" t="str">
        <f>"0000000111111100011111000000000000000000000000000000"</f>
        <v>0000000111111100011111000000000000000000000000000000</v>
      </c>
    </row>
    <row r="990" spans="1:15" x14ac:dyDescent="0.25">
      <c r="A990" s="3">
        <v>1</v>
      </c>
      <c r="B990" t="s">
        <v>10994</v>
      </c>
      <c r="C990" t="s">
        <v>20</v>
      </c>
      <c r="D990" t="s">
        <v>11144</v>
      </c>
      <c r="E990" t="s">
        <v>20</v>
      </c>
      <c r="F990" t="s">
        <v>14485</v>
      </c>
      <c r="G990" t="s">
        <v>14488</v>
      </c>
      <c r="H990" t="s">
        <v>29</v>
      </c>
      <c r="I990" t="s">
        <v>29</v>
      </c>
      <c r="J990" s="1">
        <v>0.375</v>
      </c>
      <c r="K990" s="1">
        <v>0.375</v>
      </c>
      <c r="L990">
        <v>60</v>
      </c>
      <c r="M990">
        <v>60</v>
      </c>
      <c r="N990" t="str">
        <f>"0000000111110100011111000000000000000000000000000000"</f>
        <v>0000000111110100011111000000000000000000000000000000</v>
      </c>
      <c r="O990" t="str">
        <f>"0000000100000000000000000000000000000000000000000000"</f>
        <v>0000000100000000000000000000000000000000000000000000</v>
      </c>
    </row>
    <row r="991" spans="1:15" x14ac:dyDescent="0.25">
      <c r="A991" s="3">
        <v>1</v>
      </c>
      <c r="B991" t="s">
        <v>10994</v>
      </c>
      <c r="C991" t="s">
        <v>20</v>
      </c>
      <c r="D991" t="s">
        <v>11144</v>
      </c>
      <c r="E991" t="s">
        <v>20</v>
      </c>
      <c r="F991" t="s">
        <v>14485</v>
      </c>
      <c r="G991" t="s">
        <v>14485</v>
      </c>
      <c r="H991" t="s">
        <v>29</v>
      </c>
      <c r="I991" t="s">
        <v>29</v>
      </c>
      <c r="J991" s="1">
        <v>0.375</v>
      </c>
      <c r="K991" s="1">
        <v>0.375</v>
      </c>
      <c r="L991">
        <v>60</v>
      </c>
      <c r="M991">
        <v>60</v>
      </c>
      <c r="N991" t="str">
        <f>"0000000111110100011111000000000000000000000000000000"</f>
        <v>0000000111110100011111000000000000000000000000000000</v>
      </c>
      <c r="O991" t="str">
        <f>"0000000000000000000100000000000000000000000000000000"</f>
        <v>0000000000000000000100000000000000000000000000000000</v>
      </c>
    </row>
    <row r="992" spans="1:15" x14ac:dyDescent="0.25">
      <c r="A992" s="3">
        <v>1</v>
      </c>
      <c r="B992" t="s">
        <v>12014</v>
      </c>
      <c r="C992" t="s">
        <v>20</v>
      </c>
      <c r="D992" t="s">
        <v>12028</v>
      </c>
      <c r="E992" t="s">
        <v>20</v>
      </c>
      <c r="F992" t="s">
        <v>14488</v>
      </c>
      <c r="G992" t="s">
        <v>14488</v>
      </c>
      <c r="H992" t="s">
        <v>19</v>
      </c>
      <c r="I992" t="s">
        <v>19</v>
      </c>
      <c r="J992" s="1">
        <v>0.41666666666666669</v>
      </c>
      <c r="K992" s="1">
        <v>0.41666666666666669</v>
      </c>
      <c r="L992">
        <v>60</v>
      </c>
      <c r="M992">
        <v>60</v>
      </c>
      <c r="N992" t="str">
        <f>"0000000111110100011111000000000000000000000000000000"</f>
        <v>0000000111110100011111000000000000000000000000000000</v>
      </c>
      <c r="O992" t="str">
        <f>"0000000111110100011111000000000000000000000000000000"</f>
        <v>0000000111110100011111000000000000000000000000000000</v>
      </c>
    </row>
    <row r="993" spans="1:15" x14ac:dyDescent="0.25">
      <c r="A993" s="3">
        <v>1</v>
      </c>
      <c r="B993" t="s">
        <v>12427</v>
      </c>
      <c r="C993" t="s">
        <v>20</v>
      </c>
      <c r="D993" t="s">
        <v>12428</v>
      </c>
      <c r="E993" t="s">
        <v>20</v>
      </c>
      <c r="F993" t="s">
        <v>14498</v>
      </c>
      <c r="G993" t="s">
        <v>14493</v>
      </c>
      <c r="H993" t="s">
        <v>42</v>
      </c>
      <c r="I993" t="s">
        <v>42</v>
      </c>
      <c r="J993" s="1">
        <v>0.375</v>
      </c>
      <c r="K993" s="1">
        <v>0.375</v>
      </c>
      <c r="L993">
        <v>420</v>
      </c>
      <c r="M993">
        <v>480</v>
      </c>
      <c r="N993" t="str">
        <f>"0000000000000000000000000000000000001000000000000000"</f>
        <v>0000000000000000000000000000000000001000000000000000</v>
      </c>
      <c r="O993" t="str">
        <f>"0000000000000000000000000000000000001000000000000000"</f>
        <v>0000000000000000000000000000000000001000000000000000</v>
      </c>
    </row>
    <row r="994" spans="1:15" x14ac:dyDescent="0.25">
      <c r="A994" s="3">
        <v>1</v>
      </c>
      <c r="B994" t="s">
        <v>12427</v>
      </c>
      <c r="C994" t="s">
        <v>20</v>
      </c>
      <c r="D994" t="s">
        <v>12428</v>
      </c>
      <c r="E994" t="s">
        <v>20</v>
      </c>
      <c r="F994" t="s">
        <v>14503</v>
      </c>
      <c r="G994" t="s">
        <v>14487</v>
      </c>
      <c r="H994" t="s">
        <v>37</v>
      </c>
      <c r="I994" t="s">
        <v>37</v>
      </c>
      <c r="J994" s="1">
        <v>0.375</v>
      </c>
      <c r="K994" s="1">
        <v>0.375</v>
      </c>
      <c r="L994">
        <v>420</v>
      </c>
      <c r="M994">
        <v>480</v>
      </c>
      <c r="N994" t="str">
        <f>"0000000000000000000000000000000000001000000000000000"</f>
        <v>0000000000000000000000000000000000001000000000000000</v>
      </c>
      <c r="O994" t="str">
        <f>"0000000000000000000000000000000000001000000000000000"</f>
        <v>0000000000000000000000000000000000001000000000000000</v>
      </c>
    </row>
    <row r="995" spans="1:15" x14ac:dyDescent="0.25">
      <c r="A995" s="3">
        <v>1</v>
      </c>
      <c r="B995" t="s">
        <v>12975</v>
      </c>
      <c r="C995" t="s">
        <v>20</v>
      </c>
      <c r="D995" t="s">
        <v>13794</v>
      </c>
      <c r="E995" t="s">
        <v>20</v>
      </c>
      <c r="F995" t="s">
        <v>14488</v>
      </c>
      <c r="G995" t="s">
        <v>14488</v>
      </c>
      <c r="H995" t="s">
        <v>19</v>
      </c>
      <c r="I995" t="s">
        <v>19</v>
      </c>
      <c r="J995" s="1">
        <v>0.375</v>
      </c>
      <c r="K995" s="1">
        <v>0.375</v>
      </c>
      <c r="L995">
        <v>60</v>
      </c>
      <c r="M995">
        <v>60</v>
      </c>
      <c r="N995" t="str">
        <f>"0000000111110100011111000000000000000000000000000000"</f>
        <v>0000000111110100011111000000000000000000000000000000</v>
      </c>
      <c r="O995" t="str">
        <f>"0000000111110100011111000000000000000000000000000000"</f>
        <v>0000000111110100011111000000000000000000000000000000</v>
      </c>
    </row>
    <row r="996" spans="1:15" x14ac:dyDescent="0.25">
      <c r="A996" s="3">
        <v>1</v>
      </c>
      <c r="B996" t="s">
        <v>12042</v>
      </c>
      <c r="C996" t="s">
        <v>9372</v>
      </c>
      <c r="D996" t="s">
        <v>14297</v>
      </c>
      <c r="E996" t="s">
        <v>20</v>
      </c>
      <c r="F996" t="s">
        <v>14494</v>
      </c>
      <c r="G996" t="s">
        <v>14488</v>
      </c>
      <c r="H996" t="s">
        <v>42</v>
      </c>
      <c r="I996" t="s">
        <v>42</v>
      </c>
      <c r="J996" s="1">
        <v>0.625</v>
      </c>
      <c r="K996" s="1">
        <v>0.66666666666666663</v>
      </c>
      <c r="L996">
        <v>180</v>
      </c>
      <c r="M996">
        <v>60</v>
      </c>
      <c r="N996" t="str">
        <f>"0000000000000000000000000000001100000100000000000000"</f>
        <v>0000000000000000000000000000001100000100000000000000</v>
      </c>
      <c r="O996" t="str">
        <f>"0000000000000000000000000001111110011111100000000000"</f>
        <v>0000000000000000000000000001111110011111100000000000</v>
      </c>
    </row>
    <row r="997" spans="1:15" x14ac:dyDescent="0.25">
      <c r="A997" s="3">
        <v>1</v>
      </c>
      <c r="B997" t="s">
        <v>10562</v>
      </c>
      <c r="C997" t="s">
        <v>20</v>
      </c>
      <c r="D997" t="s">
        <v>11861</v>
      </c>
      <c r="E997" t="s">
        <v>20</v>
      </c>
      <c r="F997" t="s">
        <v>14488</v>
      </c>
      <c r="G997" t="s">
        <v>14488</v>
      </c>
      <c r="H997" t="s">
        <v>29</v>
      </c>
      <c r="I997" t="s">
        <v>29</v>
      </c>
      <c r="J997" s="1">
        <v>0.54166666666666663</v>
      </c>
      <c r="K997" s="1">
        <v>0.58333333333333337</v>
      </c>
      <c r="L997">
        <v>120</v>
      </c>
      <c r="M997">
        <v>120</v>
      </c>
      <c r="N997" t="str">
        <f>"0000000111110100011111000000000000000000000000000000"</f>
        <v>0000000111110100011111000000000000000000000000000000</v>
      </c>
      <c r="O997" t="str">
        <f>"0000000111110100011111000000000000000000000000000000"</f>
        <v>0000000111110100011111000000000000000000000000000000</v>
      </c>
    </row>
    <row r="998" spans="1:15" x14ac:dyDescent="0.25">
      <c r="A998" s="3">
        <v>1</v>
      </c>
      <c r="B998" t="s">
        <v>11611</v>
      </c>
      <c r="C998" t="s">
        <v>20</v>
      </c>
      <c r="D998" t="s">
        <v>14062</v>
      </c>
      <c r="E998" t="s">
        <v>20</v>
      </c>
      <c r="F998" t="s">
        <v>14485</v>
      </c>
      <c r="G998" t="s">
        <v>14485</v>
      </c>
      <c r="H998" t="s">
        <v>42</v>
      </c>
      <c r="I998" t="s">
        <v>42</v>
      </c>
      <c r="J998" s="1">
        <v>0.625</v>
      </c>
      <c r="K998" s="1">
        <v>0.66666666666666663</v>
      </c>
      <c r="L998">
        <v>120</v>
      </c>
      <c r="M998">
        <v>60</v>
      </c>
      <c r="N998" t="str">
        <f>"0000000111111100011111000000000000000000000000000000"</f>
        <v>0000000111111100011111000000000000000000000000000000</v>
      </c>
      <c r="O998" t="str">
        <f>"0000000111111100011111000000000000000000000000000000"</f>
        <v>0000000111111100011111000000000000000000000000000000</v>
      </c>
    </row>
    <row r="999" spans="1:15" x14ac:dyDescent="0.25">
      <c r="A999" s="3">
        <v>1</v>
      </c>
      <c r="B999" t="s">
        <v>11725</v>
      </c>
      <c r="C999" t="s">
        <v>20</v>
      </c>
      <c r="D999" t="s">
        <v>14062</v>
      </c>
      <c r="E999" t="s">
        <v>20</v>
      </c>
      <c r="F999" t="s">
        <v>14493</v>
      </c>
      <c r="G999" t="s">
        <v>14488</v>
      </c>
      <c r="H999" t="s">
        <v>19</v>
      </c>
      <c r="I999" t="s">
        <v>19</v>
      </c>
      <c r="J999" s="1">
        <v>0.66666666666666663</v>
      </c>
      <c r="K999" s="1">
        <v>0.66666666666666663</v>
      </c>
      <c r="L999">
        <v>60</v>
      </c>
      <c r="M999">
        <v>60</v>
      </c>
      <c r="N999" t="str">
        <f>"0000000111110100011000000000000000000000000000000000"</f>
        <v>0000000111110100011000000000000000000000000000000000</v>
      </c>
      <c r="O999" t="str">
        <f>"0000000111110100011111000000000000000000000000000000"</f>
        <v>0000000111110100011111000000000000000000000000000000</v>
      </c>
    </row>
    <row r="1000" spans="1:15" x14ac:dyDescent="0.25">
      <c r="A1000" s="3">
        <v>1</v>
      </c>
      <c r="B1000" t="s">
        <v>11725</v>
      </c>
      <c r="C1000" t="s">
        <v>20</v>
      </c>
      <c r="D1000" t="s">
        <v>14062</v>
      </c>
      <c r="E1000" t="s">
        <v>20</v>
      </c>
      <c r="F1000" t="s">
        <v>14487</v>
      </c>
      <c r="G1000" t="s">
        <v>14488</v>
      </c>
      <c r="H1000" t="s">
        <v>19</v>
      </c>
      <c r="I1000" t="s">
        <v>19</v>
      </c>
      <c r="J1000" s="1">
        <v>0.66666666666666663</v>
      </c>
      <c r="K1000" s="1">
        <v>0.66666666666666663</v>
      </c>
      <c r="L1000">
        <v>60</v>
      </c>
      <c r="M1000">
        <v>60</v>
      </c>
      <c r="N1000" t="str">
        <f>"0000000000000000000111000000000000000000000000000000"</f>
        <v>0000000000000000000111000000000000000000000000000000</v>
      </c>
      <c r="O1000" t="str">
        <f>"0000000111110100011111000000000000000000000000000000"</f>
        <v>0000000111110100011111000000000000000000000000000000</v>
      </c>
    </row>
    <row r="1001" spans="1:15" x14ac:dyDescent="0.25">
      <c r="A1001" s="3">
        <v>1</v>
      </c>
      <c r="B1001" t="s">
        <v>11145</v>
      </c>
      <c r="C1001" t="s">
        <v>9372</v>
      </c>
      <c r="D1001" t="s">
        <v>11157</v>
      </c>
      <c r="E1001" t="s">
        <v>9372</v>
      </c>
      <c r="F1001" t="s">
        <v>14547</v>
      </c>
      <c r="G1001" t="s">
        <v>14596</v>
      </c>
      <c r="H1001" t="s">
        <v>37</v>
      </c>
      <c r="I1001" t="s">
        <v>37</v>
      </c>
      <c r="J1001" s="1">
        <v>0.33333333333333331</v>
      </c>
      <c r="K1001" s="1">
        <v>0.375</v>
      </c>
      <c r="L1001">
        <v>120</v>
      </c>
      <c r="M1001">
        <v>120</v>
      </c>
      <c r="N1001" t="str">
        <f>"0000000000001000000000000000000000000000000000000000"</f>
        <v>0000000000001000000000000000000000000000000000000000</v>
      </c>
      <c r="O1001" t="str">
        <f>"0000000111101100011111000000000000000000000000000000"</f>
        <v>0000000111101100011111000000000000000000000000000000</v>
      </c>
    </row>
    <row r="1002" spans="1:15" x14ac:dyDescent="0.25">
      <c r="A1002" s="3">
        <v>1</v>
      </c>
      <c r="B1002" t="s">
        <v>9664</v>
      </c>
      <c r="C1002" t="s">
        <v>395</v>
      </c>
      <c r="D1002" t="s">
        <v>12197</v>
      </c>
      <c r="E1002" t="s">
        <v>20</v>
      </c>
      <c r="F1002" t="s">
        <v>14497</v>
      </c>
      <c r="G1002" t="s">
        <v>14485</v>
      </c>
      <c r="H1002" t="s">
        <v>33</v>
      </c>
      <c r="I1002" t="s">
        <v>33</v>
      </c>
      <c r="J1002" s="1">
        <v>0.5</v>
      </c>
      <c r="K1002" s="1">
        <v>0.54166666666666663</v>
      </c>
      <c r="L1002">
        <v>120</v>
      </c>
      <c r="M1002">
        <v>60</v>
      </c>
      <c r="N1002" t="str">
        <f>"0000000000000000000000000000001100000000000000000000"</f>
        <v>0000000000000000000000000000001100000000000000000000</v>
      </c>
      <c r="O1002" t="str">
        <f>"0000000000000000000000000001111110011111100000000000"</f>
        <v>0000000000000000000000000001111110011111100000000000</v>
      </c>
    </row>
    <row r="1003" spans="1:15" x14ac:dyDescent="0.25">
      <c r="A1003" s="3">
        <v>1</v>
      </c>
      <c r="B1003" t="s">
        <v>9664</v>
      </c>
      <c r="C1003" t="s">
        <v>20</v>
      </c>
      <c r="D1003" t="s">
        <v>12197</v>
      </c>
      <c r="E1003" t="s">
        <v>395</v>
      </c>
      <c r="F1003" t="s">
        <v>14488</v>
      </c>
      <c r="G1003" t="s">
        <v>14497</v>
      </c>
      <c r="H1003" t="s">
        <v>29</v>
      </c>
      <c r="I1003" t="s">
        <v>29</v>
      </c>
      <c r="J1003" s="1">
        <v>0.41666666666666669</v>
      </c>
      <c r="K1003" s="1">
        <v>0.375</v>
      </c>
      <c r="L1003">
        <v>60</v>
      </c>
      <c r="M1003">
        <v>150</v>
      </c>
      <c r="N1003" t="str">
        <f>"0000000000000000000000000000001110011100000000000000"</f>
        <v>0000000000000000000000000000001110011100000000000000</v>
      </c>
      <c r="O1003" t="str">
        <f>"0000000000000000000000000001111110011111100000000000"</f>
        <v>0000000000000000000000000001111110011111100000000000</v>
      </c>
    </row>
    <row r="1004" spans="1:15" x14ac:dyDescent="0.25">
      <c r="A1004" s="3">
        <v>1</v>
      </c>
      <c r="B1004" t="s">
        <v>9287</v>
      </c>
      <c r="C1004" t="s">
        <v>20</v>
      </c>
      <c r="D1004" t="s">
        <v>12589</v>
      </c>
      <c r="E1004" t="s">
        <v>20</v>
      </c>
      <c r="F1004" t="s">
        <v>14488</v>
      </c>
      <c r="G1004" t="s">
        <v>14488</v>
      </c>
      <c r="H1004" t="s">
        <v>19</v>
      </c>
      <c r="I1004" t="s">
        <v>19</v>
      </c>
      <c r="J1004" s="1">
        <v>0.5</v>
      </c>
      <c r="K1004" s="1">
        <v>0.5</v>
      </c>
      <c r="L1004">
        <v>60</v>
      </c>
      <c r="M1004">
        <v>60</v>
      </c>
      <c r="N1004" t="str">
        <f>"0000000000000000000000000001111110011111100000000000"</f>
        <v>0000000000000000000000000001111110011111100000000000</v>
      </c>
      <c r="O1004" t="str">
        <f>"0000000000000000000000000001111110011111100000000000"</f>
        <v>0000000000000000000000000001111110011111100000000000</v>
      </c>
    </row>
    <row r="1005" spans="1:15" x14ac:dyDescent="0.25">
      <c r="A1005" s="3">
        <v>1</v>
      </c>
      <c r="B1005" t="s">
        <v>10406</v>
      </c>
      <c r="C1005" t="s">
        <v>20</v>
      </c>
      <c r="D1005" t="s">
        <v>12649</v>
      </c>
      <c r="E1005" t="s">
        <v>45</v>
      </c>
      <c r="F1005" t="s">
        <v>14485</v>
      </c>
      <c r="G1005" t="s">
        <v>14597</v>
      </c>
      <c r="H1005" t="s">
        <v>42</v>
      </c>
      <c r="I1005" t="s">
        <v>42</v>
      </c>
      <c r="J1005" s="1">
        <v>0.54166666666666663</v>
      </c>
      <c r="K1005" s="1">
        <v>0.54166666666666663</v>
      </c>
      <c r="L1005">
        <v>120</v>
      </c>
      <c r="M1005">
        <v>60</v>
      </c>
      <c r="N1005" t="str">
        <f>"0000000000000000000000000001111110011111100000000000"</f>
        <v>0000000000000000000000000001111110011111100000000000</v>
      </c>
      <c r="O1005" t="str">
        <f>"0000000001010000000101000000001010001010100000000000"</f>
        <v>0000000001010000000101000000001010001010100000000000</v>
      </c>
    </row>
    <row r="1006" spans="1:15" x14ac:dyDescent="0.25">
      <c r="A1006" s="3">
        <v>1</v>
      </c>
      <c r="B1006" t="s">
        <v>9309</v>
      </c>
      <c r="C1006" t="s">
        <v>45</v>
      </c>
      <c r="D1006" t="s">
        <v>12875</v>
      </c>
      <c r="E1006" t="s">
        <v>20</v>
      </c>
      <c r="F1006" t="s">
        <v>14489</v>
      </c>
      <c r="G1006" t="s">
        <v>14485</v>
      </c>
      <c r="H1006" t="s">
        <v>33</v>
      </c>
      <c r="I1006" t="s">
        <v>33</v>
      </c>
      <c r="J1006" s="1">
        <v>0.5</v>
      </c>
      <c r="K1006" s="1">
        <v>0.5</v>
      </c>
      <c r="L1006">
        <v>60</v>
      </c>
      <c r="M1006">
        <v>60</v>
      </c>
      <c r="N1006" t="str">
        <f>"0000000000000000000000000000111110011111100000000000"</f>
        <v>0000000000000000000000000000111110011111100000000000</v>
      </c>
      <c r="O1006" t="str">
        <f>"0000000000000000000000000001111110011111100000000000"</f>
        <v>0000000000000000000000000001111110011111100000000000</v>
      </c>
    </row>
    <row r="1007" spans="1:15" x14ac:dyDescent="0.25">
      <c r="A1007" s="3">
        <v>1</v>
      </c>
      <c r="B1007" t="s">
        <v>12513</v>
      </c>
      <c r="C1007" t="s">
        <v>20</v>
      </c>
      <c r="D1007" t="s">
        <v>13656</v>
      </c>
      <c r="E1007" t="s">
        <v>20</v>
      </c>
      <c r="F1007" t="s">
        <v>14488</v>
      </c>
      <c r="G1007" t="s">
        <v>14488</v>
      </c>
      <c r="H1007" t="s">
        <v>19</v>
      </c>
      <c r="I1007" t="s">
        <v>19</v>
      </c>
      <c r="J1007" s="1">
        <v>0.54166666666666663</v>
      </c>
      <c r="K1007" s="1">
        <v>0.54166666666666663</v>
      </c>
      <c r="L1007">
        <v>60</v>
      </c>
      <c r="M1007">
        <v>60</v>
      </c>
      <c r="N1007" t="str">
        <f>"0000000000000000000000000001111110011111100000000000"</f>
        <v>0000000000000000000000000001111110011111100000000000</v>
      </c>
      <c r="O1007" t="str">
        <f>"0000000000000000000000000001111110011111100000000000"</f>
        <v>0000000000000000000000000001111110011111100000000000</v>
      </c>
    </row>
    <row r="1008" spans="1:15" x14ac:dyDescent="0.25">
      <c r="A1008" s="3">
        <v>1</v>
      </c>
      <c r="B1008" t="s">
        <v>12346</v>
      </c>
      <c r="C1008" t="s">
        <v>20</v>
      </c>
      <c r="D1008" t="s">
        <v>12694</v>
      </c>
      <c r="E1008" t="s">
        <v>20</v>
      </c>
      <c r="F1008" t="s">
        <v>14488</v>
      </c>
      <c r="G1008" t="s">
        <v>14485</v>
      </c>
      <c r="H1008" t="s">
        <v>42</v>
      </c>
      <c r="I1008" t="s">
        <v>42</v>
      </c>
      <c r="J1008" s="1">
        <v>0.45833333333333331</v>
      </c>
      <c r="K1008" s="1">
        <v>0.45833333333333331</v>
      </c>
      <c r="L1008">
        <v>60</v>
      </c>
      <c r="M1008">
        <v>60</v>
      </c>
      <c r="N1008" t="str">
        <f>"0000000000000000000000000001111110011111100000000000"</f>
        <v>0000000000000000000000000001111110011111100000000000</v>
      </c>
      <c r="O1008" t="str">
        <f>"0000000111111100011111000001111110011111100000000000"</f>
        <v>0000000111111100011111000001111110011111100000000000</v>
      </c>
    </row>
    <row r="1009" spans="1:15" x14ac:dyDescent="0.25">
      <c r="A1009" s="3">
        <v>1</v>
      </c>
      <c r="B1009" t="s">
        <v>12346</v>
      </c>
      <c r="C1009" t="s">
        <v>45</v>
      </c>
      <c r="D1009" t="s">
        <v>12707</v>
      </c>
      <c r="E1009" t="s">
        <v>20</v>
      </c>
      <c r="F1009" t="s">
        <v>14489</v>
      </c>
      <c r="G1009" t="s">
        <v>14543</v>
      </c>
      <c r="H1009" t="s">
        <v>29</v>
      </c>
      <c r="I1009" t="s">
        <v>29</v>
      </c>
      <c r="J1009" s="1">
        <v>0.54166666666666663</v>
      </c>
      <c r="K1009" s="1">
        <v>0.54166666666666663</v>
      </c>
      <c r="L1009">
        <v>60</v>
      </c>
      <c r="M1009">
        <v>60</v>
      </c>
      <c r="N1009" t="str">
        <f>"0000000000000000000000000000111110011111100000000000"</f>
        <v>0000000000000000000000000000111110011111100000000000</v>
      </c>
      <c r="O1009" t="str">
        <f>"0000000000000000000000000001111110011111100000000000"</f>
        <v>0000000000000000000000000001111110011111100000000000</v>
      </c>
    </row>
    <row r="1010" spans="1:15" x14ac:dyDescent="0.25">
      <c r="A1010" s="3">
        <v>1</v>
      </c>
      <c r="B1010" t="s">
        <v>13172</v>
      </c>
      <c r="C1010" t="s">
        <v>20</v>
      </c>
      <c r="D1010" t="s">
        <v>13849</v>
      </c>
      <c r="E1010" t="s">
        <v>20</v>
      </c>
      <c r="F1010" t="s">
        <v>14485</v>
      </c>
      <c r="G1010" t="s">
        <v>14485</v>
      </c>
      <c r="H1010" t="s">
        <v>33</v>
      </c>
      <c r="I1010" t="s">
        <v>33</v>
      </c>
      <c r="J1010" s="1">
        <v>0.45833333333333331</v>
      </c>
      <c r="K1010" s="1">
        <v>0.45833333333333331</v>
      </c>
      <c r="L1010">
        <v>60</v>
      </c>
      <c r="M1010">
        <v>60</v>
      </c>
      <c r="N1010" t="str">
        <f>"0000000000000000000000000001111110011111100000000000"</f>
        <v>0000000000000000000000000001111110011111100000000000</v>
      </c>
      <c r="O1010" t="str">
        <f>"0000000000000000000000000001111110011111100000000000"</f>
        <v>0000000000000000000000000001111110011111100000000000</v>
      </c>
    </row>
    <row r="1011" spans="1:15" x14ac:dyDescent="0.25">
      <c r="A1011" s="3">
        <v>1</v>
      </c>
      <c r="B1011" t="s">
        <v>9435</v>
      </c>
      <c r="C1011" t="s">
        <v>395</v>
      </c>
      <c r="D1011" t="s">
        <v>10296</v>
      </c>
      <c r="E1011" t="s">
        <v>20</v>
      </c>
      <c r="F1011" t="s">
        <v>14499</v>
      </c>
      <c r="G1011" t="s">
        <v>14485</v>
      </c>
      <c r="H1011" t="s">
        <v>33</v>
      </c>
      <c r="I1011" t="s">
        <v>33</v>
      </c>
      <c r="J1011" s="1">
        <v>0.41666666666666669</v>
      </c>
      <c r="K1011" s="1">
        <v>0.54166666666666663</v>
      </c>
      <c r="L1011">
        <v>240</v>
      </c>
      <c r="M1011">
        <v>60</v>
      </c>
      <c r="N1011" t="str">
        <f>"0000000000000000000000000001111110011111100000000000"</f>
        <v>0000000000000000000000000001111110011111100000000000</v>
      </c>
      <c r="O1011" t="str">
        <f>"0000000000000000000000000001111110011111100000000000"</f>
        <v>0000000000000000000000000001111110011111100000000000</v>
      </c>
    </row>
    <row r="1012" spans="1:15" x14ac:dyDescent="0.25">
      <c r="A1012" s="3">
        <v>1</v>
      </c>
      <c r="B1012" t="s">
        <v>9435</v>
      </c>
      <c r="C1012" t="s">
        <v>20</v>
      </c>
      <c r="D1012" t="s">
        <v>10296</v>
      </c>
      <c r="E1012" t="s">
        <v>20</v>
      </c>
      <c r="F1012" t="s">
        <v>14488</v>
      </c>
      <c r="G1012" t="s">
        <v>14488</v>
      </c>
      <c r="H1012" t="s">
        <v>29</v>
      </c>
      <c r="I1012" t="s">
        <v>29</v>
      </c>
      <c r="J1012" s="1">
        <v>0.58333333333333337</v>
      </c>
      <c r="K1012" s="1">
        <v>0.58333333333333337</v>
      </c>
      <c r="L1012">
        <v>60</v>
      </c>
      <c r="M1012">
        <v>60</v>
      </c>
      <c r="N1012" t="str">
        <f>"0000000000000000000000000001111110011111100000000000"</f>
        <v>0000000000000000000000000001111110011111100000000000</v>
      </c>
      <c r="O1012" t="str">
        <f>"0000000000000000000000000001111110011111100000000000"</f>
        <v>0000000000000000000000000001111110011111100000000000</v>
      </c>
    </row>
    <row r="1013" spans="1:15" x14ac:dyDescent="0.25">
      <c r="A1013" s="3">
        <v>1</v>
      </c>
      <c r="B1013" t="s">
        <v>13871</v>
      </c>
      <c r="C1013" t="s">
        <v>20</v>
      </c>
      <c r="D1013" t="s">
        <v>14439</v>
      </c>
      <c r="E1013" t="s">
        <v>20</v>
      </c>
      <c r="F1013" t="s">
        <v>14488</v>
      </c>
      <c r="G1013" t="s">
        <v>14488</v>
      </c>
      <c r="H1013" t="s">
        <v>29</v>
      </c>
      <c r="I1013" t="s">
        <v>29</v>
      </c>
      <c r="J1013" s="1">
        <v>0.375</v>
      </c>
      <c r="K1013" s="1">
        <v>0.375</v>
      </c>
      <c r="L1013">
        <v>60</v>
      </c>
      <c r="M1013">
        <v>60</v>
      </c>
      <c r="N1013" t="str">
        <f>"0000000000000000000000000001111110011111100000000000"</f>
        <v>0000000000000000000000000001111110011111100000000000</v>
      </c>
      <c r="O1013" t="str">
        <f>"0000000000000000000000000001111110011111100000000000"</f>
        <v>0000000000000000000000000001111110011111100000000000</v>
      </c>
    </row>
    <row r="1014" spans="1:15" x14ac:dyDescent="0.25">
      <c r="A1014" s="3">
        <v>1</v>
      </c>
      <c r="B1014" t="s">
        <v>13180</v>
      </c>
      <c r="C1014" t="s">
        <v>9205</v>
      </c>
      <c r="D1014" t="s">
        <v>13925</v>
      </c>
      <c r="E1014" t="s">
        <v>180</v>
      </c>
      <c r="F1014" t="s">
        <v>14500</v>
      </c>
      <c r="G1014" t="s">
        <v>14574</v>
      </c>
      <c r="H1014" t="s">
        <v>37</v>
      </c>
      <c r="I1014" t="s">
        <v>37</v>
      </c>
      <c r="J1014" s="1">
        <v>0.375</v>
      </c>
      <c r="K1014" s="1">
        <v>0.375</v>
      </c>
      <c r="L1014">
        <v>120</v>
      </c>
      <c r="M1014">
        <v>120</v>
      </c>
      <c r="N1014" t="str">
        <f>"0000000000001100000000000000000000000000000000000000"</f>
        <v>0000000000001100000000000000000000000000000000000000</v>
      </c>
      <c r="O1014" t="str">
        <f>"0000000111101100001111000000000000000000000000000000"</f>
        <v>0000000111101100001111000000000000000000000000000000</v>
      </c>
    </row>
    <row r="1015" spans="1:15" x14ac:dyDescent="0.25">
      <c r="A1015" s="3">
        <v>1</v>
      </c>
      <c r="B1015" t="s">
        <v>9266</v>
      </c>
      <c r="C1015" t="s">
        <v>20</v>
      </c>
      <c r="D1015" t="s">
        <v>9855</v>
      </c>
      <c r="E1015" t="s">
        <v>395</v>
      </c>
      <c r="F1015" t="s">
        <v>14493</v>
      </c>
      <c r="G1015" t="s">
        <v>14531</v>
      </c>
      <c r="H1015" t="s">
        <v>37</v>
      </c>
      <c r="I1015" t="s">
        <v>37</v>
      </c>
      <c r="J1015" s="1">
        <v>0.375</v>
      </c>
      <c r="K1015" s="1">
        <v>0.375</v>
      </c>
      <c r="L1015">
        <v>60</v>
      </c>
      <c r="M1015">
        <v>180</v>
      </c>
      <c r="N1015" t="str">
        <f>"0000000111101100011111000000000000000000000000000000"</f>
        <v>0000000111101100011111000000000000000000000000000000</v>
      </c>
      <c r="O1015" t="str">
        <f>"0000000010101000010101000000000000000000000000000000"</f>
        <v>0000000010101000010101000000000000000000000000000000</v>
      </c>
    </row>
    <row r="1016" spans="1:15" x14ac:dyDescent="0.25">
      <c r="A1016" s="3">
        <v>1</v>
      </c>
      <c r="B1016" t="s">
        <v>9266</v>
      </c>
      <c r="C1016" t="s">
        <v>20</v>
      </c>
      <c r="D1016" t="s">
        <v>9855</v>
      </c>
      <c r="E1016" t="s">
        <v>395</v>
      </c>
      <c r="F1016" t="s">
        <v>14493</v>
      </c>
      <c r="G1016" t="s">
        <v>14532</v>
      </c>
      <c r="H1016" t="s">
        <v>37</v>
      </c>
      <c r="I1016" t="s">
        <v>37</v>
      </c>
      <c r="J1016" s="1">
        <v>0.375</v>
      </c>
      <c r="K1016" s="1">
        <v>0.375</v>
      </c>
      <c r="L1016">
        <v>60</v>
      </c>
      <c r="M1016">
        <v>60</v>
      </c>
      <c r="N1016" t="str">
        <f>"0000000111101100011111000000000000000000000000000000"</f>
        <v>0000000111101100011111000000000000000000000000000000</v>
      </c>
      <c r="O1016" t="str">
        <f>"0000000000000000000010000000000000000000000000000000"</f>
        <v>0000000000000000000010000000000000000000000000000000</v>
      </c>
    </row>
    <row r="1017" spans="1:15" x14ac:dyDescent="0.25">
      <c r="A1017" s="3">
        <v>1</v>
      </c>
      <c r="B1017" t="s">
        <v>13662</v>
      </c>
      <c r="C1017" t="s">
        <v>20</v>
      </c>
      <c r="D1017" t="s">
        <v>14057</v>
      </c>
      <c r="E1017" t="s">
        <v>9372</v>
      </c>
      <c r="F1017" t="s">
        <v>14488</v>
      </c>
      <c r="G1017" t="s">
        <v>14494</v>
      </c>
      <c r="H1017" t="s">
        <v>29</v>
      </c>
      <c r="I1017" t="s">
        <v>29</v>
      </c>
      <c r="J1017" s="1">
        <v>0.375</v>
      </c>
      <c r="K1017" s="1">
        <v>0.375</v>
      </c>
      <c r="L1017">
        <v>60</v>
      </c>
      <c r="M1017">
        <v>60</v>
      </c>
      <c r="N1017" t="str">
        <f>"0000000000000000000000000001111110011111100000000000"</f>
        <v>0000000000000000000000000001111110011111100000000000</v>
      </c>
      <c r="O1017" t="str">
        <f>"0000000000000000000000000000111110011111100000000000"</f>
        <v>0000000000000000000000000000111110011111100000000000</v>
      </c>
    </row>
    <row r="1018" spans="1:15" x14ac:dyDescent="0.25">
      <c r="A1018" s="3">
        <v>1</v>
      </c>
      <c r="B1018" t="s">
        <v>13436</v>
      </c>
      <c r="C1018" t="s">
        <v>20</v>
      </c>
      <c r="D1018" t="s">
        <v>14439</v>
      </c>
      <c r="E1018" t="s">
        <v>20</v>
      </c>
      <c r="F1018" t="s">
        <v>14488</v>
      </c>
      <c r="G1018" t="s">
        <v>14485</v>
      </c>
      <c r="H1018" t="s">
        <v>33</v>
      </c>
      <c r="I1018" t="s">
        <v>33</v>
      </c>
      <c r="J1018" s="1">
        <v>0.41666666666666669</v>
      </c>
      <c r="K1018" s="1">
        <v>0.41666666666666669</v>
      </c>
      <c r="L1018">
        <v>60</v>
      </c>
      <c r="M1018">
        <v>120</v>
      </c>
      <c r="N1018" t="str">
        <f>"0000000000000000000000000001111110011111100000000000"</f>
        <v>0000000000000000000000000001111110011111100000000000</v>
      </c>
      <c r="O1018" t="str">
        <f>"0000000000000000000000000001111110011111100000000000"</f>
        <v>0000000000000000000000000001111110011111100000000000</v>
      </c>
    </row>
    <row r="1019" spans="1:15" x14ac:dyDescent="0.25">
      <c r="A1019" s="3">
        <v>1</v>
      </c>
      <c r="B1019" t="s">
        <v>11887</v>
      </c>
      <c r="C1019" t="s">
        <v>9544</v>
      </c>
      <c r="D1019" t="s">
        <v>13421</v>
      </c>
      <c r="E1019" t="s">
        <v>20</v>
      </c>
      <c r="F1019" t="s">
        <v>14491</v>
      </c>
      <c r="G1019" t="s">
        <v>14485</v>
      </c>
      <c r="H1019" t="s">
        <v>42</v>
      </c>
      <c r="I1019" t="s">
        <v>42</v>
      </c>
      <c r="J1019" s="1">
        <v>0.58333333333333337</v>
      </c>
      <c r="K1019" s="1">
        <v>0.70833333333333337</v>
      </c>
      <c r="L1019">
        <v>240</v>
      </c>
      <c r="M1019">
        <v>60</v>
      </c>
      <c r="N1019" t="str">
        <f>"0000000000000000000000000000000000011111100000000000"</f>
        <v>0000000000000000000000000000000000011111100000000000</v>
      </c>
      <c r="O1019" t="str">
        <f>"0000000000000000000000000001111110011111100000000000"</f>
        <v>0000000000000000000000000001111110011111100000000000</v>
      </c>
    </row>
    <row r="1020" spans="1:15" x14ac:dyDescent="0.25">
      <c r="A1020" s="3">
        <v>1</v>
      </c>
      <c r="B1020" t="s">
        <v>9355</v>
      </c>
      <c r="C1020" t="s">
        <v>20</v>
      </c>
      <c r="D1020" t="s">
        <v>13656</v>
      </c>
      <c r="E1020" t="s">
        <v>20</v>
      </c>
      <c r="F1020" t="s">
        <v>14485</v>
      </c>
      <c r="G1020" t="s">
        <v>14485</v>
      </c>
      <c r="H1020" t="s">
        <v>33</v>
      </c>
      <c r="I1020" t="s">
        <v>33</v>
      </c>
      <c r="J1020" s="1">
        <v>0.54166666666666663</v>
      </c>
      <c r="K1020" s="1">
        <v>0.54166666666666663</v>
      </c>
      <c r="L1020">
        <v>60</v>
      </c>
      <c r="M1020">
        <v>60</v>
      </c>
      <c r="N1020" t="str">
        <f>"0000000000000000000000000001111110011111100000000000"</f>
        <v>0000000000000000000000000001111110011111100000000000</v>
      </c>
      <c r="O1020" t="str">
        <f>"0000000000000000000000000001111110011111100000000000"</f>
        <v>0000000000000000000000000001111110011111100000000000</v>
      </c>
    </row>
    <row r="1021" spans="1:15" x14ac:dyDescent="0.25">
      <c r="A1021" s="3">
        <v>1</v>
      </c>
      <c r="B1021" t="s">
        <v>12760</v>
      </c>
      <c r="C1021" t="s">
        <v>20</v>
      </c>
      <c r="D1021" t="s">
        <v>13604</v>
      </c>
      <c r="E1021" t="s">
        <v>20</v>
      </c>
      <c r="F1021" t="s">
        <v>14488</v>
      </c>
      <c r="G1021" t="s">
        <v>14485</v>
      </c>
      <c r="H1021" t="s">
        <v>42</v>
      </c>
      <c r="I1021" t="s">
        <v>42</v>
      </c>
      <c r="J1021" s="1">
        <v>0.41666666666666669</v>
      </c>
      <c r="K1021" s="1">
        <v>0.375</v>
      </c>
      <c r="L1021">
        <v>120</v>
      </c>
      <c r="M1021">
        <v>120</v>
      </c>
      <c r="N1021" t="str">
        <f>"0000000111111100011111000000000000000000000000000000"</f>
        <v>0000000111111100011111000000000000000000000000000000</v>
      </c>
      <c r="O1021" t="str">
        <f>"0000000111111100011111000000000000000000000000000000"</f>
        <v>0000000111111100011111000000000000000000000000000000</v>
      </c>
    </row>
    <row r="1022" spans="1:15" x14ac:dyDescent="0.25">
      <c r="A1022" s="3">
        <v>1</v>
      </c>
      <c r="B1022" t="s">
        <v>9218</v>
      </c>
      <c r="C1022" t="s">
        <v>20</v>
      </c>
      <c r="D1022" t="s">
        <v>13026</v>
      </c>
      <c r="E1022" t="s">
        <v>20</v>
      </c>
      <c r="F1022" t="s">
        <v>14488</v>
      </c>
      <c r="G1022" t="s">
        <v>14485</v>
      </c>
      <c r="H1022" t="s">
        <v>33</v>
      </c>
      <c r="I1022" t="s">
        <v>33</v>
      </c>
      <c r="J1022" s="1">
        <v>0.5</v>
      </c>
      <c r="K1022" s="1">
        <v>0.5</v>
      </c>
      <c r="L1022">
        <v>120</v>
      </c>
      <c r="M1022">
        <v>60</v>
      </c>
      <c r="N1022" t="str">
        <f>"0000000000000000000000000001111110011111100000000000"</f>
        <v>0000000000000000000000000001111110011111100000000000</v>
      </c>
      <c r="O1022" t="str">
        <f>"0000000000000000000000000001111110011111100000000000"</f>
        <v>0000000000000000000000000001111110011111100000000000</v>
      </c>
    </row>
    <row r="1023" spans="1:15" x14ac:dyDescent="0.25">
      <c r="A1023" s="3">
        <v>1</v>
      </c>
      <c r="B1023" t="s">
        <v>9238</v>
      </c>
      <c r="C1023" t="s">
        <v>20</v>
      </c>
      <c r="D1023" t="s">
        <v>13020</v>
      </c>
      <c r="E1023" t="s">
        <v>20</v>
      </c>
      <c r="F1023" t="s">
        <v>14488</v>
      </c>
      <c r="G1023" t="s">
        <v>14488</v>
      </c>
      <c r="H1023" t="s">
        <v>42</v>
      </c>
      <c r="I1023" t="s">
        <v>42</v>
      </c>
      <c r="J1023" s="1">
        <v>0.5</v>
      </c>
      <c r="K1023" s="1">
        <v>0.5</v>
      </c>
      <c r="L1023">
        <v>120</v>
      </c>
      <c r="M1023">
        <v>60</v>
      </c>
      <c r="N1023" t="str">
        <f>"0000000111111100011111000000000000000000000000000000"</f>
        <v>0000000111111100011111000000000000000000000000000000</v>
      </c>
      <c r="O1023" t="str">
        <f>"0000000111111100011111000000000000000000000000000000"</f>
        <v>0000000111111100011111000000000000000000000000000000</v>
      </c>
    </row>
    <row r="1024" spans="1:15" x14ac:dyDescent="0.25">
      <c r="A1024" s="3">
        <v>1</v>
      </c>
      <c r="B1024" t="s">
        <v>9542</v>
      </c>
      <c r="C1024" t="s">
        <v>395</v>
      </c>
      <c r="D1024" t="s">
        <v>9849</v>
      </c>
      <c r="E1024" t="s">
        <v>20</v>
      </c>
      <c r="F1024" t="s">
        <v>14497</v>
      </c>
      <c r="G1024" t="s">
        <v>14488</v>
      </c>
      <c r="H1024" t="s">
        <v>29</v>
      </c>
      <c r="I1024" t="s">
        <v>29</v>
      </c>
      <c r="J1024" s="1">
        <v>0.54166666666666663</v>
      </c>
      <c r="K1024" s="1">
        <v>0.58333333333333337</v>
      </c>
      <c r="L1024">
        <v>120</v>
      </c>
      <c r="M1024">
        <v>240</v>
      </c>
      <c r="N1024" t="str">
        <f>"0000000001110000000000000000000000000000000000000000"</f>
        <v>0000000001110000000000000000000000000000000000000000</v>
      </c>
      <c r="O1024" t="str">
        <f>"0000000111110100011111000000000000000000000000000000"</f>
        <v>0000000111110100011111000000000000000000000000000000</v>
      </c>
    </row>
    <row r="1025" spans="1:15" x14ac:dyDescent="0.25">
      <c r="A1025" s="3">
        <v>1</v>
      </c>
      <c r="B1025" t="s">
        <v>11432</v>
      </c>
      <c r="C1025" t="s">
        <v>20</v>
      </c>
      <c r="D1025" t="s">
        <v>11457</v>
      </c>
      <c r="E1025" t="s">
        <v>20</v>
      </c>
      <c r="F1025" t="s">
        <v>14488</v>
      </c>
      <c r="G1025" t="s">
        <v>14488</v>
      </c>
      <c r="H1025" t="s">
        <v>19</v>
      </c>
      <c r="I1025" t="s">
        <v>19</v>
      </c>
      <c r="J1025" s="1">
        <v>0.41666666666666669</v>
      </c>
      <c r="K1025" s="1">
        <v>0.41666666666666669</v>
      </c>
      <c r="L1025">
        <v>60</v>
      </c>
      <c r="M1025">
        <v>120</v>
      </c>
      <c r="N1025" t="str">
        <f>"0000000000000000000000000001111110011111000000000000"</f>
        <v>0000000000000000000000000001111110011111000000000000</v>
      </c>
      <c r="O1025" t="str">
        <f>"0000000000000000000000000001111110011111100000000000"</f>
        <v>0000000000000000000000000001111110011111100000000000</v>
      </c>
    </row>
    <row r="1026" spans="1:15" x14ac:dyDescent="0.25">
      <c r="A1026" s="3">
        <v>1</v>
      </c>
      <c r="B1026" t="s">
        <v>12097</v>
      </c>
      <c r="C1026" t="s">
        <v>20</v>
      </c>
      <c r="D1026" t="s">
        <v>12631</v>
      </c>
      <c r="E1026" t="s">
        <v>39</v>
      </c>
      <c r="F1026" t="s">
        <v>14493</v>
      </c>
      <c r="G1026" t="s">
        <v>14507</v>
      </c>
      <c r="H1026" t="s">
        <v>37</v>
      </c>
      <c r="I1026" t="s">
        <v>37</v>
      </c>
      <c r="J1026" s="1">
        <v>0.66666666666666663</v>
      </c>
      <c r="K1026" s="1">
        <v>0.6875</v>
      </c>
      <c r="L1026">
        <v>60</v>
      </c>
      <c r="M1026">
        <v>120</v>
      </c>
      <c r="N1026" t="str">
        <f>"0000000000000000000000000001111110011111100000000000"</f>
        <v>0000000000000000000000000001111110011111100000000000</v>
      </c>
      <c r="O1026" t="str">
        <f>"0000000000000000000000000000000010000000000000000000"</f>
        <v>0000000000000000000000000000000010000000000000000000</v>
      </c>
    </row>
    <row r="1027" spans="1:15" x14ac:dyDescent="0.25">
      <c r="A1027" s="3">
        <v>1</v>
      </c>
      <c r="B1027" t="s">
        <v>10519</v>
      </c>
      <c r="C1027" t="s">
        <v>20</v>
      </c>
      <c r="D1027" t="s">
        <v>13289</v>
      </c>
      <c r="E1027" t="s">
        <v>20</v>
      </c>
      <c r="F1027" t="s">
        <v>14485</v>
      </c>
      <c r="G1027" t="s">
        <v>14488</v>
      </c>
      <c r="H1027" t="s">
        <v>33</v>
      </c>
      <c r="I1027" t="s">
        <v>33</v>
      </c>
      <c r="J1027" s="1">
        <v>0.54166666666666663</v>
      </c>
      <c r="K1027" s="1">
        <v>0.5</v>
      </c>
      <c r="L1027">
        <v>60</v>
      </c>
      <c r="M1027">
        <v>120</v>
      </c>
      <c r="N1027" t="str">
        <f>"0000000000000000000000000001111110011111100000000000"</f>
        <v>0000000000000000000000000001111110011111100000000000</v>
      </c>
      <c r="O1027" t="str">
        <f>"0000000000000000000000000001111110011111100000000000"</f>
        <v>0000000000000000000000000001111110011111100000000000</v>
      </c>
    </row>
    <row r="1028" spans="1:15" x14ac:dyDescent="0.25">
      <c r="A1028" s="3">
        <v>1</v>
      </c>
      <c r="B1028" t="s">
        <v>12649</v>
      </c>
      <c r="C1028" t="s">
        <v>45</v>
      </c>
      <c r="D1028" t="s">
        <v>13418</v>
      </c>
      <c r="E1028" t="s">
        <v>20</v>
      </c>
      <c r="F1028" t="s">
        <v>14598</v>
      </c>
      <c r="G1028" t="s">
        <v>14488</v>
      </c>
      <c r="H1028" t="s">
        <v>29</v>
      </c>
      <c r="I1028" t="s">
        <v>29</v>
      </c>
      <c r="J1028" s="1">
        <v>0.58333333333333337</v>
      </c>
      <c r="K1028" s="1">
        <v>0.58333333333333337</v>
      </c>
      <c r="L1028">
        <v>60</v>
      </c>
      <c r="M1028">
        <v>60</v>
      </c>
      <c r="N1028" t="str">
        <f>"0000000001010000000101000000001010001010100000000000"</f>
        <v>0000000001010000000101000000001010001010100000000000</v>
      </c>
      <c r="O1028" t="str">
        <f>"0000000111110100011111000000000000000000000000000000"</f>
        <v>0000000111110100011111000000000000000000000000000000</v>
      </c>
    </row>
    <row r="1029" spans="1:15" x14ac:dyDescent="0.25">
      <c r="A1029" s="3">
        <v>1</v>
      </c>
      <c r="B1029" t="s">
        <v>12707</v>
      </c>
      <c r="C1029" t="s">
        <v>45</v>
      </c>
      <c r="D1029" t="s">
        <v>12786</v>
      </c>
      <c r="E1029" t="s">
        <v>20</v>
      </c>
      <c r="F1029" t="s">
        <v>14575</v>
      </c>
      <c r="G1029" t="s">
        <v>14488</v>
      </c>
      <c r="H1029" t="s">
        <v>29</v>
      </c>
      <c r="I1029" t="s">
        <v>29</v>
      </c>
      <c r="J1029" s="1">
        <v>0.41666666666666669</v>
      </c>
      <c r="K1029" s="1">
        <v>0.375</v>
      </c>
      <c r="L1029">
        <v>60</v>
      </c>
      <c r="M1029">
        <v>120</v>
      </c>
      <c r="N1029" t="str">
        <f>"0000000001010000000100000000010100001001000000000000"</f>
        <v>0000000001010000000100000000010100001001000000000000</v>
      </c>
      <c r="O1029" t="str">
        <f>"0000000000000000000000000001111110011111100000000000"</f>
        <v>0000000000000000000000000001111110011111100000000000</v>
      </c>
    </row>
    <row r="1030" spans="1:15" x14ac:dyDescent="0.25">
      <c r="A1030" s="3">
        <v>1</v>
      </c>
      <c r="B1030" t="s">
        <v>12679</v>
      </c>
      <c r="C1030" t="s">
        <v>45</v>
      </c>
      <c r="D1030" t="s">
        <v>13971</v>
      </c>
      <c r="E1030" t="s">
        <v>180</v>
      </c>
      <c r="F1030" t="s">
        <v>14561</v>
      </c>
      <c r="G1030" t="s">
        <v>14524</v>
      </c>
      <c r="H1030" t="s">
        <v>42</v>
      </c>
      <c r="I1030" t="s">
        <v>42</v>
      </c>
      <c r="J1030" s="1">
        <v>0.45833333333333331</v>
      </c>
      <c r="K1030" s="1">
        <v>0.45833333333333331</v>
      </c>
      <c r="L1030">
        <v>60</v>
      </c>
      <c r="M1030">
        <v>120</v>
      </c>
      <c r="N1030" t="str">
        <f>"0000000000100100000010000000101000000100100000000000"</f>
        <v>0000000000100100000010000000101000000100100000000000</v>
      </c>
      <c r="O1030" t="str">
        <f>"0000000000000000000000000001111110011111100000000000"</f>
        <v>0000000000000000000000000001111110011111100000000000</v>
      </c>
    </row>
    <row r="1031" spans="1:15" x14ac:dyDescent="0.25">
      <c r="A1031" s="3">
        <v>1</v>
      </c>
      <c r="B1031" t="s">
        <v>12707</v>
      </c>
      <c r="C1031" t="s">
        <v>20</v>
      </c>
      <c r="D1031" t="s">
        <v>13971</v>
      </c>
      <c r="E1031" t="s">
        <v>20</v>
      </c>
      <c r="F1031" t="s">
        <v>14492</v>
      </c>
      <c r="G1031" t="s">
        <v>14488</v>
      </c>
      <c r="H1031" t="s">
        <v>19</v>
      </c>
      <c r="I1031" t="s">
        <v>19</v>
      </c>
      <c r="J1031" s="1">
        <v>0.375</v>
      </c>
      <c r="K1031" s="1">
        <v>0.41666666666666669</v>
      </c>
      <c r="L1031">
        <v>120</v>
      </c>
      <c r="M1031">
        <v>60</v>
      </c>
      <c r="N1031" t="str">
        <f>"0000000000000000000000000001111110011111100000000000"</f>
        <v>0000000000000000000000000001111110011111100000000000</v>
      </c>
      <c r="O1031" t="str">
        <f>"0000000000000000000000000001111110011111100000000000"</f>
        <v>0000000000000000000000000001111110011111100000000000</v>
      </c>
    </row>
    <row r="1032" spans="1:15" x14ac:dyDescent="0.25">
      <c r="A1032" s="3">
        <v>1</v>
      </c>
      <c r="B1032" t="s">
        <v>10096</v>
      </c>
      <c r="C1032" t="s">
        <v>20</v>
      </c>
      <c r="D1032" t="s">
        <v>12649</v>
      </c>
      <c r="E1032" t="s">
        <v>20</v>
      </c>
      <c r="F1032" t="s">
        <v>14493</v>
      </c>
      <c r="G1032" t="s">
        <v>14512</v>
      </c>
      <c r="H1032" t="s">
        <v>42</v>
      </c>
      <c r="I1032" t="s">
        <v>42</v>
      </c>
      <c r="J1032" s="1">
        <v>0.5</v>
      </c>
      <c r="K1032" s="1">
        <v>0.5</v>
      </c>
      <c r="L1032">
        <v>60</v>
      </c>
      <c r="M1032">
        <v>60</v>
      </c>
      <c r="N1032" t="str">
        <f>"0000000111111100011111000000000000000000000000000000"</f>
        <v>0000000111111100011111000000000000000000000000000000</v>
      </c>
      <c r="O1032" t="str">
        <f>"0000000111111100011111000000111110011111100000000000"</f>
        <v>0000000111111100011111000000111110011111100000000000</v>
      </c>
    </row>
    <row r="1033" spans="1:15" x14ac:dyDescent="0.25">
      <c r="A1033" s="3">
        <v>1</v>
      </c>
      <c r="B1033" t="s">
        <v>10410</v>
      </c>
      <c r="C1033" t="s">
        <v>20</v>
      </c>
      <c r="D1033" t="s">
        <v>13574</v>
      </c>
      <c r="E1033" t="s">
        <v>20</v>
      </c>
      <c r="F1033" t="s">
        <v>14488</v>
      </c>
      <c r="G1033" t="s">
        <v>14485</v>
      </c>
      <c r="H1033" t="s">
        <v>37</v>
      </c>
      <c r="I1033" t="s">
        <v>37</v>
      </c>
      <c r="J1033" s="1">
        <v>0.5</v>
      </c>
      <c r="K1033" s="1">
        <v>0.5</v>
      </c>
      <c r="L1033">
        <v>120</v>
      </c>
      <c r="M1033">
        <v>60</v>
      </c>
      <c r="N1033" t="str">
        <f>"0000000111101100011111000000000000000000000000000000"</f>
        <v>0000000111101100011111000000000000000000000000000000</v>
      </c>
      <c r="O1033" t="str">
        <f>"0000000111101100011111000000000000000000000000000000"</f>
        <v>0000000111101100011111000000000000000000000000000000</v>
      </c>
    </row>
    <row r="1034" spans="1:15" x14ac:dyDescent="0.25">
      <c r="A1034" s="3">
        <v>1</v>
      </c>
      <c r="B1034" t="s">
        <v>13579</v>
      </c>
      <c r="C1034" t="s">
        <v>20</v>
      </c>
      <c r="D1034" t="s">
        <v>13656</v>
      </c>
      <c r="E1034" t="s">
        <v>20</v>
      </c>
      <c r="F1034" t="s">
        <v>14488</v>
      </c>
      <c r="G1034" t="s">
        <v>14488</v>
      </c>
      <c r="H1034" t="s">
        <v>19</v>
      </c>
      <c r="I1034" t="s">
        <v>19</v>
      </c>
      <c r="J1034" s="1">
        <v>0.54166666666666663</v>
      </c>
      <c r="K1034" s="1">
        <v>0.54166666666666663</v>
      </c>
      <c r="L1034">
        <v>60</v>
      </c>
      <c r="M1034">
        <v>60</v>
      </c>
      <c r="N1034" t="str">
        <f>"0000000000000000000000000001111110011111100000000000"</f>
        <v>0000000000000000000000000001111110011111100000000000</v>
      </c>
      <c r="O1034" t="str">
        <f>"0000000000000000000000000001111110011111100000000000"</f>
        <v>0000000000000000000000000001111110011111100000000000</v>
      </c>
    </row>
    <row r="1035" spans="1:15" x14ac:dyDescent="0.25">
      <c r="A1035" s="3">
        <v>1</v>
      </c>
      <c r="B1035" t="s">
        <v>11882</v>
      </c>
      <c r="C1035" t="s">
        <v>395</v>
      </c>
      <c r="D1035" t="s">
        <v>12191</v>
      </c>
      <c r="E1035" t="s">
        <v>20</v>
      </c>
      <c r="F1035" t="s">
        <v>14497</v>
      </c>
      <c r="G1035" t="s">
        <v>14488</v>
      </c>
      <c r="H1035" t="s">
        <v>29</v>
      </c>
      <c r="I1035" t="s">
        <v>29</v>
      </c>
      <c r="J1035" s="1">
        <v>0.41666666666666669</v>
      </c>
      <c r="K1035" s="1">
        <v>0.375</v>
      </c>
      <c r="L1035">
        <v>120</v>
      </c>
      <c r="M1035">
        <v>120</v>
      </c>
      <c r="N1035" t="str">
        <f>"0000000011110100010000000000000000000000000000000000"</f>
        <v>0000000011110100010000000000000000000000000000000000</v>
      </c>
      <c r="O1035" t="str">
        <f>"0000000111110000000000000000000000000000000000000000"</f>
        <v>0000000111110000000000000000000000000000000000000000</v>
      </c>
    </row>
    <row r="1036" spans="1:15" x14ac:dyDescent="0.25">
      <c r="A1036" s="3">
        <v>1</v>
      </c>
      <c r="B1036" t="s">
        <v>10514</v>
      </c>
      <c r="C1036" t="s">
        <v>20</v>
      </c>
      <c r="D1036" t="s">
        <v>13221</v>
      </c>
      <c r="E1036" t="s">
        <v>20</v>
      </c>
      <c r="F1036" t="s">
        <v>14488</v>
      </c>
      <c r="G1036" t="s">
        <v>14488</v>
      </c>
      <c r="H1036" t="s">
        <v>19</v>
      </c>
      <c r="I1036" t="s">
        <v>19</v>
      </c>
      <c r="J1036" s="1">
        <v>0.5</v>
      </c>
      <c r="K1036" s="1">
        <v>0.5</v>
      </c>
      <c r="L1036">
        <v>60</v>
      </c>
      <c r="M1036">
        <v>120</v>
      </c>
      <c r="N1036" t="str">
        <f>"0000000111110100011111000000000000000000000000000000"</f>
        <v>0000000111110100011111000000000000000000000000000000</v>
      </c>
      <c r="O1036" t="str">
        <f>"0000000111110100011111000000000000000000000000000000"</f>
        <v>0000000111110100011111000000000000000000000000000000</v>
      </c>
    </row>
    <row r="1037" spans="1:15" x14ac:dyDescent="0.25">
      <c r="A1037" s="3">
        <v>1</v>
      </c>
      <c r="B1037" t="s">
        <v>10774</v>
      </c>
      <c r="C1037" t="s">
        <v>45</v>
      </c>
      <c r="D1037" t="s">
        <v>11083</v>
      </c>
      <c r="E1037" t="s">
        <v>45</v>
      </c>
      <c r="F1037" t="s">
        <v>14533</v>
      </c>
      <c r="G1037" t="s">
        <v>14599</v>
      </c>
      <c r="H1037" t="s">
        <v>29</v>
      </c>
      <c r="I1037" t="s">
        <v>29</v>
      </c>
      <c r="J1037" s="1">
        <v>0.54166666666666663</v>
      </c>
      <c r="K1037" s="1">
        <v>0.54166666666666663</v>
      </c>
      <c r="L1037">
        <v>60</v>
      </c>
      <c r="M1037">
        <v>60</v>
      </c>
      <c r="N1037" t="str">
        <f>"0000000111110100011111000000000000000000000000000000"</f>
        <v>0000000111110100011111000000000000000000000000000000</v>
      </c>
      <c r="O1037" t="str">
        <f>"0000000000000000000010000000000000000000000000000000"</f>
        <v>0000000000000000000010000000000000000000000000000000</v>
      </c>
    </row>
    <row r="1038" spans="1:15" x14ac:dyDescent="0.25">
      <c r="A1038" s="3">
        <v>1</v>
      </c>
      <c r="B1038" t="s">
        <v>12299</v>
      </c>
      <c r="C1038" t="s">
        <v>20</v>
      </c>
      <c r="D1038" t="s">
        <v>13864</v>
      </c>
      <c r="E1038" t="s">
        <v>45</v>
      </c>
      <c r="F1038" t="s">
        <v>14488</v>
      </c>
      <c r="G1038" t="s">
        <v>14489</v>
      </c>
      <c r="H1038" t="s">
        <v>19</v>
      </c>
      <c r="I1038" t="s">
        <v>19</v>
      </c>
      <c r="J1038" s="1">
        <v>0.58333333333333337</v>
      </c>
      <c r="K1038" s="1">
        <v>0.58333333333333337</v>
      </c>
      <c r="L1038">
        <v>60</v>
      </c>
      <c r="M1038">
        <v>120</v>
      </c>
      <c r="N1038" t="str">
        <f>"0000000000000000000000000001111110011111100000000000"</f>
        <v>0000000000000000000000000001111110011111100000000000</v>
      </c>
      <c r="O1038" t="str">
        <f>"0000000000000000000000000000111110011111100000000000"</f>
        <v>0000000000000000000000000000111110011111100000000000</v>
      </c>
    </row>
    <row r="1039" spans="1:15" x14ac:dyDescent="0.25">
      <c r="A1039" s="3">
        <v>1</v>
      </c>
      <c r="B1039" t="s">
        <v>9419</v>
      </c>
      <c r="C1039" t="s">
        <v>45</v>
      </c>
      <c r="D1039" t="s">
        <v>9574</v>
      </c>
      <c r="E1039" t="s">
        <v>20</v>
      </c>
      <c r="F1039" t="s">
        <v>14580</v>
      </c>
      <c r="G1039" t="s">
        <v>14488</v>
      </c>
      <c r="H1039" t="s">
        <v>33</v>
      </c>
      <c r="I1039" t="s">
        <v>33</v>
      </c>
      <c r="J1039" s="1">
        <v>0.41666666666666669</v>
      </c>
      <c r="K1039" s="1">
        <v>0.41666666666666669</v>
      </c>
      <c r="L1039">
        <v>60</v>
      </c>
      <c r="M1039">
        <v>60</v>
      </c>
      <c r="N1039" t="str">
        <f>"0000000111111100011111000000000000000000000000000000"</f>
        <v>0000000111111100011111000000000000000000000000000000</v>
      </c>
      <c r="O1039" t="str">
        <f>"0000000111111100011111000000000000000000000000000000"</f>
        <v>0000000111111100011111000000000000000000000000000000</v>
      </c>
    </row>
    <row r="1040" spans="1:15" x14ac:dyDescent="0.25">
      <c r="A1040" s="3">
        <v>1</v>
      </c>
      <c r="B1040" t="s">
        <v>13446</v>
      </c>
      <c r="C1040" t="s">
        <v>20</v>
      </c>
      <c r="D1040" t="s">
        <v>13664</v>
      </c>
      <c r="E1040" t="s">
        <v>20</v>
      </c>
      <c r="F1040" t="s">
        <v>14488</v>
      </c>
      <c r="G1040" t="s">
        <v>14488</v>
      </c>
      <c r="H1040" t="s">
        <v>29</v>
      </c>
      <c r="I1040" t="s">
        <v>29</v>
      </c>
      <c r="J1040" s="1">
        <v>0.375</v>
      </c>
      <c r="K1040" s="1">
        <v>0.375</v>
      </c>
      <c r="L1040">
        <v>120</v>
      </c>
      <c r="M1040">
        <v>60</v>
      </c>
      <c r="N1040" t="str">
        <f>"0000000000000000000000000001111110011111100000000000"</f>
        <v>0000000000000000000000000001111110011111100000000000</v>
      </c>
      <c r="O1040" t="str">
        <f>"0000000000000000000000000001111110011111100000000000"</f>
        <v>0000000000000000000000000001111110011111100000000000</v>
      </c>
    </row>
    <row r="1041" spans="1:15" x14ac:dyDescent="0.25">
      <c r="A1041" s="3">
        <v>1</v>
      </c>
      <c r="B1041" t="s">
        <v>13258</v>
      </c>
      <c r="C1041" t="s">
        <v>20</v>
      </c>
      <c r="D1041" t="s">
        <v>13907</v>
      </c>
      <c r="E1041" t="s">
        <v>45</v>
      </c>
      <c r="F1041" t="s">
        <v>14488</v>
      </c>
      <c r="G1041" t="s">
        <v>14489</v>
      </c>
      <c r="H1041" t="s">
        <v>37</v>
      </c>
      <c r="I1041" t="s">
        <v>37</v>
      </c>
      <c r="J1041" s="1">
        <v>0.45833333333333331</v>
      </c>
      <c r="K1041" s="1">
        <v>0.5</v>
      </c>
      <c r="L1041">
        <v>120</v>
      </c>
      <c r="M1041">
        <v>60</v>
      </c>
      <c r="N1041" t="str">
        <f>"0000000111101100011111000000000000000000000000000000"</f>
        <v>0000000111101100011111000000000000000000000000000000</v>
      </c>
      <c r="O1041" t="str">
        <f>"0000000111101100011111000000000000000000000000000000"</f>
        <v>0000000111101100011111000000000000000000000000000000</v>
      </c>
    </row>
    <row r="1042" spans="1:15" x14ac:dyDescent="0.25">
      <c r="A1042" s="3">
        <v>1</v>
      </c>
      <c r="B1042" t="s">
        <v>11438</v>
      </c>
      <c r="C1042" t="s">
        <v>20</v>
      </c>
      <c r="D1042" t="s">
        <v>14317</v>
      </c>
      <c r="E1042" t="s">
        <v>20</v>
      </c>
      <c r="F1042" t="s">
        <v>14488</v>
      </c>
      <c r="G1042" t="s">
        <v>14488</v>
      </c>
      <c r="H1042" t="s">
        <v>33</v>
      </c>
      <c r="I1042" t="s">
        <v>33</v>
      </c>
      <c r="J1042" s="1">
        <v>0.41666666666666669</v>
      </c>
      <c r="K1042" s="1">
        <v>0.45833333333333331</v>
      </c>
      <c r="L1042">
        <v>120</v>
      </c>
      <c r="M1042">
        <v>120</v>
      </c>
      <c r="N1042" t="str">
        <f>"0000000000000000000000000001111110011111100000000000"</f>
        <v>0000000000000000000000000001111110011111100000000000</v>
      </c>
      <c r="O1042" t="str">
        <f>"0000000000000000000000000011111000000000111110000000"</f>
        <v>0000000000000000000000000011111000000000111110000000</v>
      </c>
    </row>
    <row r="1043" spans="1:15" x14ac:dyDescent="0.25">
      <c r="A1043" s="3">
        <v>1</v>
      </c>
      <c r="B1043" t="s">
        <v>12289</v>
      </c>
      <c r="C1043" t="s">
        <v>20</v>
      </c>
      <c r="D1043" t="s">
        <v>12315</v>
      </c>
      <c r="E1043" t="s">
        <v>20</v>
      </c>
      <c r="F1043" t="s">
        <v>14485</v>
      </c>
      <c r="G1043" t="s">
        <v>14488</v>
      </c>
      <c r="H1043" t="s">
        <v>42</v>
      </c>
      <c r="I1043" t="s">
        <v>42</v>
      </c>
      <c r="J1043" s="1">
        <v>0.45833333333333331</v>
      </c>
      <c r="K1043" s="1">
        <v>0.45833333333333331</v>
      </c>
      <c r="L1043">
        <v>60</v>
      </c>
      <c r="M1043">
        <v>60</v>
      </c>
      <c r="N1043" t="str">
        <f>"0000000000000000000000000001111110011111100000000000"</f>
        <v>0000000000000000000000000001111110011111100000000000</v>
      </c>
      <c r="O1043" t="str">
        <f>"0000000000000000000000000001111110011111100000000000"</f>
        <v>0000000000000000000000000001111110011111100000000000</v>
      </c>
    </row>
    <row r="1044" spans="1:15" x14ac:dyDescent="0.25">
      <c r="A1044" s="3">
        <v>1</v>
      </c>
      <c r="B1044" t="s">
        <v>12633</v>
      </c>
      <c r="C1044" t="s">
        <v>20</v>
      </c>
      <c r="D1044" t="s">
        <v>13854</v>
      </c>
      <c r="E1044" t="s">
        <v>20</v>
      </c>
      <c r="F1044" t="s">
        <v>14485</v>
      </c>
      <c r="G1044" t="s">
        <v>14488</v>
      </c>
      <c r="H1044" t="s">
        <v>33</v>
      </c>
      <c r="I1044" t="s">
        <v>33</v>
      </c>
      <c r="J1044" s="1">
        <v>0.41666666666666669</v>
      </c>
      <c r="K1044" s="1">
        <v>0.41666666666666669</v>
      </c>
      <c r="L1044">
        <v>60</v>
      </c>
      <c r="M1044">
        <v>120</v>
      </c>
      <c r="N1044" t="str">
        <f>"0000000000000000000000000001111110011111100000000000"</f>
        <v>0000000000000000000000000001111110011111100000000000</v>
      </c>
      <c r="O1044" t="str">
        <f>"0000000000000000000000000001111110011111100000000000"</f>
        <v>0000000000000000000000000001111110011111100000000000</v>
      </c>
    </row>
    <row r="1045" spans="1:15" x14ac:dyDescent="0.25">
      <c r="A1045" s="3">
        <v>1</v>
      </c>
      <c r="B1045" t="s">
        <v>9151</v>
      </c>
      <c r="C1045" t="s">
        <v>20</v>
      </c>
      <c r="D1045" t="s">
        <v>13512</v>
      </c>
      <c r="E1045" t="s">
        <v>395</v>
      </c>
      <c r="F1045" t="s">
        <v>14485</v>
      </c>
      <c r="G1045" t="s">
        <v>14529</v>
      </c>
      <c r="H1045" t="s">
        <v>29</v>
      </c>
      <c r="I1045" t="s">
        <v>29</v>
      </c>
      <c r="J1045" s="1">
        <v>0.625</v>
      </c>
      <c r="K1045" s="1">
        <v>0.58333333333333337</v>
      </c>
      <c r="L1045">
        <v>60</v>
      </c>
      <c r="M1045">
        <v>180</v>
      </c>
      <c r="N1045" t="str">
        <f>"0000000000000000000000000001111110011111100000000000"</f>
        <v>0000000000000000000000000001111110011111100000000000</v>
      </c>
      <c r="O1045" t="str">
        <f>"0000000000000000000000000000111010001011100000000000"</f>
        <v>0000000000000000000000000000111010001011100000000000</v>
      </c>
    </row>
    <row r="1046" spans="1:15" x14ac:dyDescent="0.25">
      <c r="A1046" s="3">
        <v>1</v>
      </c>
      <c r="B1046" t="s">
        <v>13467</v>
      </c>
      <c r="C1046" t="s">
        <v>20</v>
      </c>
      <c r="D1046" t="s">
        <v>13590</v>
      </c>
      <c r="E1046" t="s">
        <v>20</v>
      </c>
      <c r="F1046" t="s">
        <v>14485</v>
      </c>
      <c r="G1046" t="s">
        <v>14485</v>
      </c>
      <c r="H1046" t="s">
        <v>37</v>
      </c>
      <c r="I1046" t="s">
        <v>37</v>
      </c>
      <c r="J1046" s="1">
        <v>0.45833333333333331</v>
      </c>
      <c r="K1046" s="1">
        <v>0.45833333333333331</v>
      </c>
      <c r="L1046">
        <v>60</v>
      </c>
      <c r="M1046">
        <v>60</v>
      </c>
      <c r="N1046" t="str">
        <f>"0000000111101100011111000000000000000000000000000000"</f>
        <v>0000000111101100011111000000000000000000000000000000</v>
      </c>
      <c r="O1046" t="str">
        <f>"0000000111101100011111000000000000000000000000000000"</f>
        <v>0000000111101100011111000000000000000000000000000000</v>
      </c>
    </row>
    <row r="1047" spans="1:15" x14ac:dyDescent="0.25">
      <c r="A1047" s="3">
        <v>1</v>
      </c>
      <c r="B1047" t="s">
        <v>11611</v>
      </c>
      <c r="C1047" t="s">
        <v>9205</v>
      </c>
      <c r="D1047" t="s">
        <v>11623</v>
      </c>
      <c r="E1047" t="s">
        <v>395</v>
      </c>
      <c r="F1047" t="s">
        <v>14486</v>
      </c>
      <c r="G1047" t="s">
        <v>14515</v>
      </c>
      <c r="H1047" t="s">
        <v>29</v>
      </c>
      <c r="I1047" t="s">
        <v>29</v>
      </c>
      <c r="J1047" s="1">
        <v>0.375</v>
      </c>
      <c r="K1047" s="1">
        <v>0.375</v>
      </c>
      <c r="L1047">
        <v>60</v>
      </c>
      <c r="M1047">
        <v>60</v>
      </c>
      <c r="N1047" t="str">
        <f>"0000000001110100011111000000000000000000000000000000"</f>
        <v>0000000001110100011111000000000000000000000000000000</v>
      </c>
      <c r="O1047" t="str">
        <f>"0000000001000000000000000000000000000000000000000000"</f>
        <v>0000000001000000000000000000000000000000000000000000</v>
      </c>
    </row>
    <row r="1048" spans="1:15" x14ac:dyDescent="0.25">
      <c r="A1048" s="3">
        <v>1</v>
      </c>
      <c r="B1048" t="s">
        <v>12633</v>
      </c>
      <c r="C1048" t="s">
        <v>20</v>
      </c>
      <c r="D1048" t="s">
        <v>13690</v>
      </c>
      <c r="E1048" t="s">
        <v>20</v>
      </c>
      <c r="F1048" t="s">
        <v>14488</v>
      </c>
      <c r="G1048" t="s">
        <v>14488</v>
      </c>
      <c r="H1048" t="s">
        <v>19</v>
      </c>
      <c r="I1048" t="s">
        <v>19</v>
      </c>
      <c r="J1048" s="1">
        <v>0.45833333333333331</v>
      </c>
      <c r="K1048" s="1">
        <v>0.45833333333333331</v>
      </c>
      <c r="L1048">
        <v>60</v>
      </c>
      <c r="M1048">
        <v>60</v>
      </c>
      <c r="N1048" t="str">
        <f>"0000000000000000000000000001111110011111100000000000"</f>
        <v>0000000000000000000000000001111110011111100000000000</v>
      </c>
      <c r="O1048" t="str">
        <f>"0000000000000000000000000001111110011111100000000000"</f>
        <v>0000000000000000000000000001111110011111100000000000</v>
      </c>
    </row>
    <row r="1049" spans="1:15" x14ac:dyDescent="0.25">
      <c r="A1049" s="3">
        <v>1</v>
      </c>
      <c r="B1049" t="s">
        <v>11465</v>
      </c>
      <c r="C1049" t="s">
        <v>20</v>
      </c>
      <c r="D1049" t="s">
        <v>13694</v>
      </c>
      <c r="E1049" t="s">
        <v>20</v>
      </c>
      <c r="F1049" t="s">
        <v>14488</v>
      </c>
      <c r="G1049" t="s">
        <v>14488</v>
      </c>
      <c r="H1049" t="s">
        <v>19</v>
      </c>
      <c r="I1049" t="s">
        <v>19</v>
      </c>
      <c r="J1049" s="1">
        <v>0.5</v>
      </c>
      <c r="K1049" s="1">
        <v>0.54166666666666663</v>
      </c>
      <c r="L1049">
        <v>120</v>
      </c>
      <c r="M1049">
        <v>60</v>
      </c>
      <c r="N1049" t="str">
        <f>"0000000111110100011111000000000000000000000000000000"</f>
        <v>0000000111110100011111000000000000000000000000000000</v>
      </c>
      <c r="O1049" t="str">
        <f>"0000000111110100011111000000000000000000000000000000"</f>
        <v>0000000111110100011111000000000000000000000000000000</v>
      </c>
    </row>
    <row r="1050" spans="1:15" x14ac:dyDescent="0.25">
      <c r="A1050" s="3">
        <v>1</v>
      </c>
      <c r="B1050" t="s">
        <v>12197</v>
      </c>
      <c r="C1050" t="s">
        <v>395</v>
      </c>
      <c r="D1050" t="s">
        <v>13664</v>
      </c>
      <c r="E1050" t="s">
        <v>20</v>
      </c>
      <c r="F1050" t="s">
        <v>14497</v>
      </c>
      <c r="G1050" t="s">
        <v>14488</v>
      </c>
      <c r="H1050" t="s">
        <v>29</v>
      </c>
      <c r="I1050" t="s">
        <v>29</v>
      </c>
      <c r="J1050" s="1">
        <v>0.375</v>
      </c>
      <c r="K1050" s="1">
        <v>0.375</v>
      </c>
      <c r="L1050">
        <v>150</v>
      </c>
      <c r="M1050">
        <v>60</v>
      </c>
      <c r="N1050" t="str">
        <f>"0000000000000000000000000001111110011111100000000000"</f>
        <v>0000000000000000000000000001111110011111100000000000</v>
      </c>
      <c r="O1050" t="str">
        <f>"0000000000000000000000000001111110011111100000000000"</f>
        <v>0000000000000000000000000001111110011111100000000000</v>
      </c>
    </row>
    <row r="1051" spans="1:15" x14ac:dyDescent="0.25">
      <c r="A1051" s="3">
        <v>1</v>
      </c>
      <c r="B1051" t="s">
        <v>10895</v>
      </c>
      <c r="C1051" t="s">
        <v>20</v>
      </c>
      <c r="D1051" t="s">
        <v>11522</v>
      </c>
      <c r="E1051" t="s">
        <v>20</v>
      </c>
      <c r="F1051" t="s">
        <v>14485</v>
      </c>
      <c r="G1051" t="s">
        <v>14506</v>
      </c>
      <c r="H1051" t="s">
        <v>42</v>
      </c>
      <c r="I1051" t="s">
        <v>42</v>
      </c>
      <c r="J1051" s="1">
        <v>0.66666666666666663</v>
      </c>
      <c r="K1051" s="1">
        <v>0.66666666666666663</v>
      </c>
      <c r="L1051">
        <v>60</v>
      </c>
      <c r="M1051">
        <v>60</v>
      </c>
      <c r="N1051" t="str">
        <f>"0000000111111100011111000000000000000000000000000000"</f>
        <v>0000000111111100011111000000000000000000000000000000</v>
      </c>
      <c r="O1051" t="str">
        <f>"0000000111100000001111000000000000000000000000000000"</f>
        <v>0000000111100000001111000000000000000000000000000000</v>
      </c>
    </row>
    <row r="1052" spans="1:15" x14ac:dyDescent="0.25">
      <c r="A1052" s="3">
        <v>1</v>
      </c>
      <c r="B1052" t="s">
        <v>10910</v>
      </c>
      <c r="C1052" t="s">
        <v>20</v>
      </c>
      <c r="D1052" t="s">
        <v>11522</v>
      </c>
      <c r="E1052" t="s">
        <v>20</v>
      </c>
      <c r="F1052" t="s">
        <v>14485</v>
      </c>
      <c r="G1052" t="s">
        <v>14488</v>
      </c>
      <c r="H1052" t="s">
        <v>33</v>
      </c>
      <c r="I1052" t="s">
        <v>33</v>
      </c>
      <c r="J1052" s="1">
        <v>0.58333333333333337</v>
      </c>
      <c r="K1052" s="1">
        <v>0.58333333333333337</v>
      </c>
      <c r="L1052">
        <v>60</v>
      </c>
      <c r="M1052">
        <v>60</v>
      </c>
      <c r="N1052" t="str">
        <f>"0000000111111000011111000000000000000000000000000000"</f>
        <v>0000000111111000011111000000000000000000000000000000</v>
      </c>
      <c r="O1052" t="str">
        <f>"0000000111111100011111000000000000000000000000000000"</f>
        <v>0000000111111100011111000000000000000000000000000000</v>
      </c>
    </row>
    <row r="1053" spans="1:15" x14ac:dyDescent="0.25">
      <c r="A1053" s="3">
        <v>1</v>
      </c>
      <c r="B1053" t="s">
        <v>10910</v>
      </c>
      <c r="C1053" t="s">
        <v>20</v>
      </c>
      <c r="D1053" t="s">
        <v>11522</v>
      </c>
      <c r="E1053" t="s">
        <v>39</v>
      </c>
      <c r="F1053" t="s">
        <v>14493</v>
      </c>
      <c r="G1053" t="s">
        <v>14511</v>
      </c>
      <c r="H1053" t="s">
        <v>37</v>
      </c>
      <c r="I1053" t="s">
        <v>37</v>
      </c>
      <c r="J1053" s="1">
        <v>0.58333333333333337</v>
      </c>
      <c r="K1053" s="1">
        <v>0.5625</v>
      </c>
      <c r="L1053">
        <v>60</v>
      </c>
      <c r="M1053">
        <v>120</v>
      </c>
      <c r="N1053" t="str">
        <f>"0000000111101100011111000000000000000000000000000000"</f>
        <v>0000000111101100011111000000000000000000000000000000</v>
      </c>
      <c r="O1053" t="str">
        <f>"0000000000000000001000000000000000000000000000000000"</f>
        <v>0000000000000000001000000000000000000000000000000000</v>
      </c>
    </row>
    <row r="1054" spans="1:15" x14ac:dyDescent="0.25">
      <c r="A1054" s="3">
        <v>1</v>
      </c>
      <c r="B1054" t="s">
        <v>10910</v>
      </c>
      <c r="C1054" t="s">
        <v>39</v>
      </c>
      <c r="D1054" t="s">
        <v>11522</v>
      </c>
      <c r="E1054" t="s">
        <v>20</v>
      </c>
      <c r="F1054" t="s">
        <v>14507</v>
      </c>
      <c r="G1054" t="s">
        <v>14488</v>
      </c>
      <c r="H1054" t="s">
        <v>33</v>
      </c>
      <c r="I1054" t="s">
        <v>33</v>
      </c>
      <c r="J1054" s="1">
        <v>0.58333333333333337</v>
      </c>
      <c r="K1054" s="1">
        <v>0.58333333333333337</v>
      </c>
      <c r="L1054">
        <v>60</v>
      </c>
      <c r="M1054">
        <v>60</v>
      </c>
      <c r="N1054" t="str">
        <f>"0000000000000100000000000000000000000000000000000000"</f>
        <v>0000000000000100000000000000000000000000000000000000</v>
      </c>
      <c r="O1054" t="str">
        <f>"0000000111111100011111000000000000000000000000000000"</f>
        <v>0000000111111100011111000000000000000000000000000000</v>
      </c>
    </row>
    <row r="1055" spans="1:15" x14ac:dyDescent="0.25">
      <c r="A1055" s="3">
        <v>1</v>
      </c>
      <c r="B1055" t="s">
        <v>10915</v>
      </c>
      <c r="C1055" t="s">
        <v>20</v>
      </c>
      <c r="D1055" t="s">
        <v>11522</v>
      </c>
      <c r="E1055" t="s">
        <v>39</v>
      </c>
      <c r="F1055" t="s">
        <v>14493</v>
      </c>
      <c r="G1055" t="s">
        <v>14511</v>
      </c>
      <c r="H1055" t="s">
        <v>37</v>
      </c>
      <c r="I1055" t="s">
        <v>37</v>
      </c>
      <c r="J1055" s="1">
        <v>0.54166666666666663</v>
      </c>
      <c r="K1055" s="1">
        <v>0.5625</v>
      </c>
      <c r="L1055">
        <v>60</v>
      </c>
      <c r="M1055">
        <v>120</v>
      </c>
      <c r="N1055" t="str">
        <f>"0000000111101100011111000000000000000000000000000000"</f>
        <v>0000000111101100011111000000000000000000000000000000</v>
      </c>
      <c r="O1055" t="str">
        <f>"0000000000000000001000000000000000000000000000000000"</f>
        <v>0000000000000000001000000000000000000000000000000000</v>
      </c>
    </row>
    <row r="1056" spans="1:15" x14ac:dyDescent="0.25">
      <c r="A1056" s="3">
        <v>1</v>
      </c>
      <c r="B1056" t="s">
        <v>10031</v>
      </c>
      <c r="C1056" t="s">
        <v>9353</v>
      </c>
      <c r="D1056" t="s">
        <v>13577</v>
      </c>
      <c r="E1056" t="s">
        <v>20</v>
      </c>
      <c r="F1056" t="s">
        <v>14540</v>
      </c>
      <c r="G1056" t="s">
        <v>14488</v>
      </c>
      <c r="H1056" t="s">
        <v>29</v>
      </c>
      <c r="I1056" t="s">
        <v>29</v>
      </c>
      <c r="J1056" s="1">
        <v>0.625</v>
      </c>
      <c r="K1056" s="1">
        <v>0.625</v>
      </c>
      <c r="L1056">
        <v>180</v>
      </c>
      <c r="M1056">
        <v>60</v>
      </c>
      <c r="N1056" t="str">
        <f>"0000000111110100011111000000000000000000000000000000"</f>
        <v>0000000111110100011111000000000000000000000000000000</v>
      </c>
      <c r="O1056" t="str">
        <f>"0000000111110100011111000000000000000000000000000000"</f>
        <v>0000000111110100011111000000000000000000000000000000</v>
      </c>
    </row>
    <row r="1057" spans="1:15" x14ac:dyDescent="0.25">
      <c r="A1057" s="3">
        <v>1</v>
      </c>
      <c r="B1057" t="s">
        <v>11711</v>
      </c>
      <c r="C1057" t="s">
        <v>395</v>
      </c>
      <c r="D1057" t="s">
        <v>12980</v>
      </c>
      <c r="E1057" t="s">
        <v>20</v>
      </c>
      <c r="F1057" t="s">
        <v>14600</v>
      </c>
      <c r="G1057" t="s">
        <v>14485</v>
      </c>
      <c r="H1057" t="s">
        <v>29</v>
      </c>
      <c r="I1057" t="s">
        <v>29</v>
      </c>
      <c r="J1057" s="1">
        <v>0.54166666666666663</v>
      </c>
      <c r="K1057" s="1">
        <v>0.625</v>
      </c>
      <c r="L1057">
        <v>180</v>
      </c>
      <c r="M1057">
        <v>60</v>
      </c>
      <c r="N1057" t="str">
        <f>"0000000001100100000000000000000000011111100000000000"</f>
        <v>0000000001100100000000000000000000011111100000000000</v>
      </c>
      <c r="O1057" t="str">
        <f>"0000000000000000000000000001111110011111100000000000"</f>
        <v>0000000000000000000000000001111110011111100000000000</v>
      </c>
    </row>
    <row r="1058" spans="1:15" x14ac:dyDescent="0.25">
      <c r="A1058" s="3">
        <v>1</v>
      </c>
      <c r="B1058" t="s">
        <v>11801</v>
      </c>
      <c r="C1058" t="s">
        <v>20</v>
      </c>
      <c r="D1058" t="s">
        <v>11984</v>
      </c>
      <c r="E1058" t="s">
        <v>20</v>
      </c>
      <c r="F1058" t="s">
        <v>14485</v>
      </c>
      <c r="G1058" t="s">
        <v>14493</v>
      </c>
      <c r="H1058" t="s">
        <v>33</v>
      </c>
      <c r="I1058" t="s">
        <v>33</v>
      </c>
      <c r="J1058" s="1">
        <v>0.5</v>
      </c>
      <c r="K1058" s="1">
        <v>0.5</v>
      </c>
      <c r="L1058">
        <v>60</v>
      </c>
      <c r="M1058">
        <v>60</v>
      </c>
      <c r="N1058" t="str">
        <f>"0000000000000000000000000001111110011111100000000000"</f>
        <v>0000000000000000000000000001111110011111100000000000</v>
      </c>
      <c r="O1058" t="str">
        <f>"0000000000000000000000000001111110011111100000000000"</f>
        <v>0000000000000000000000000001111110011111100000000000</v>
      </c>
    </row>
    <row r="1059" spans="1:15" x14ac:dyDescent="0.25">
      <c r="A1059" s="3">
        <v>1</v>
      </c>
      <c r="B1059" t="s">
        <v>11238</v>
      </c>
      <c r="C1059" t="s">
        <v>39</v>
      </c>
      <c r="D1059" t="s">
        <v>11490</v>
      </c>
      <c r="E1059" t="s">
        <v>20</v>
      </c>
      <c r="F1059" t="s">
        <v>14507</v>
      </c>
      <c r="G1059" t="s">
        <v>14601</v>
      </c>
      <c r="H1059" t="s">
        <v>37</v>
      </c>
      <c r="I1059" t="s">
        <v>37</v>
      </c>
      <c r="J1059" s="1">
        <v>0.625</v>
      </c>
      <c r="K1059" s="1">
        <v>0.625</v>
      </c>
      <c r="L1059">
        <v>90</v>
      </c>
      <c r="M1059">
        <v>60</v>
      </c>
      <c r="N1059" t="str">
        <f>"0000000000000100000000000000000000000000000000000000"</f>
        <v>0000000000000100000000000000000000000000000000000000</v>
      </c>
      <c r="O1059" t="str">
        <f>"0000000111000100011111000000000000000000000000000000"</f>
        <v>0000000111000100011111000000000000000000000000000000</v>
      </c>
    </row>
    <row r="1060" spans="1:15" x14ac:dyDescent="0.25">
      <c r="A1060" s="3">
        <v>1</v>
      </c>
      <c r="B1060" t="s">
        <v>10945</v>
      </c>
      <c r="C1060" t="s">
        <v>20</v>
      </c>
      <c r="D1060" t="s">
        <v>12944</v>
      </c>
      <c r="E1060" t="s">
        <v>20</v>
      </c>
      <c r="F1060" t="s">
        <v>14485</v>
      </c>
      <c r="G1060" t="s">
        <v>14487</v>
      </c>
      <c r="H1060" t="s">
        <v>37</v>
      </c>
      <c r="I1060" t="s">
        <v>37</v>
      </c>
      <c r="J1060" s="1">
        <v>0.41666666666666669</v>
      </c>
      <c r="K1060" s="1">
        <v>0.41666666666666669</v>
      </c>
      <c r="L1060">
        <v>60</v>
      </c>
      <c r="M1060">
        <v>60</v>
      </c>
      <c r="N1060" t="str">
        <f>"0000000000000000000000000001100000000000000000000000"</f>
        <v>0000000000000000000000000001100000000000000000000000</v>
      </c>
      <c r="O1060" t="str">
        <f>"0000000000000000000000000001111110011111100000000000"</f>
        <v>0000000000000000000000000001111110011111100000000000</v>
      </c>
    </row>
    <row r="1061" spans="1:15" x14ac:dyDescent="0.25">
      <c r="A1061" s="3">
        <v>1</v>
      </c>
      <c r="B1061" t="s">
        <v>10564</v>
      </c>
      <c r="C1061" t="s">
        <v>45</v>
      </c>
      <c r="D1061" t="s">
        <v>13590</v>
      </c>
      <c r="E1061" t="s">
        <v>20</v>
      </c>
      <c r="F1061" t="s">
        <v>14489</v>
      </c>
      <c r="G1061" t="s">
        <v>14485</v>
      </c>
      <c r="H1061" t="s">
        <v>37</v>
      </c>
      <c r="I1061" t="s">
        <v>37</v>
      </c>
      <c r="J1061" s="1">
        <v>0.45833333333333331</v>
      </c>
      <c r="K1061" s="1">
        <v>0.45833333333333331</v>
      </c>
      <c r="L1061">
        <v>60</v>
      </c>
      <c r="M1061">
        <v>60</v>
      </c>
      <c r="N1061" t="str">
        <f>"0000000011101100011111000000000000000000000000000000"</f>
        <v>0000000011101100011111000000000000000000000000000000</v>
      </c>
      <c r="O1061" t="str">
        <f>"0000000111101100011111000000000000000000000000000000"</f>
        <v>0000000111101100011111000000000000000000000000000000</v>
      </c>
    </row>
    <row r="1062" spans="1:15" x14ac:dyDescent="0.25">
      <c r="A1062" s="3">
        <v>1</v>
      </c>
      <c r="B1062" t="s">
        <v>10245</v>
      </c>
      <c r="C1062" t="s">
        <v>39</v>
      </c>
      <c r="D1062" t="s">
        <v>13431</v>
      </c>
      <c r="E1062" t="s">
        <v>20</v>
      </c>
      <c r="F1062" t="s">
        <v>14507</v>
      </c>
      <c r="G1062" t="s">
        <v>14488</v>
      </c>
      <c r="H1062" t="s">
        <v>19</v>
      </c>
      <c r="I1062" t="s">
        <v>19</v>
      </c>
      <c r="J1062" s="1">
        <v>0.625</v>
      </c>
      <c r="K1062" s="1">
        <v>0.66666666666666663</v>
      </c>
      <c r="L1062">
        <v>120</v>
      </c>
      <c r="M1062">
        <v>60</v>
      </c>
      <c r="N1062" t="str">
        <f>"0000000000000100000000000000000000000000000000000000"</f>
        <v>0000000000000100000000000000000000000000000000000000</v>
      </c>
      <c r="O1062" t="str">
        <f>"0000000111110100010111000000000000000000000000000000"</f>
        <v>0000000111110100010111000000000000000000000000000000</v>
      </c>
    </row>
    <row r="1063" spans="1:15" x14ac:dyDescent="0.25">
      <c r="A1063" s="3">
        <v>1</v>
      </c>
      <c r="B1063" t="s">
        <v>10245</v>
      </c>
      <c r="C1063" t="s">
        <v>39</v>
      </c>
      <c r="D1063" t="s">
        <v>14018</v>
      </c>
      <c r="E1063" t="s">
        <v>45</v>
      </c>
      <c r="F1063" t="s">
        <v>14507</v>
      </c>
      <c r="G1063" t="s">
        <v>14602</v>
      </c>
      <c r="H1063" t="s">
        <v>19</v>
      </c>
      <c r="I1063" t="s">
        <v>19</v>
      </c>
      <c r="J1063" s="1">
        <v>0.625</v>
      </c>
      <c r="K1063" s="1">
        <v>0.625</v>
      </c>
      <c r="L1063">
        <v>120</v>
      </c>
      <c r="M1063">
        <v>60</v>
      </c>
      <c r="N1063" t="str">
        <f>"0000000000000100000000000000000000000000000000000000"</f>
        <v>0000000000000100000000000000000000000000000000000000</v>
      </c>
      <c r="O1063" t="str">
        <f>"0000000111110100011111000000000000000000000000000000"</f>
        <v>0000000111110100011111000000000000000000000000000000</v>
      </c>
    </row>
    <row r="1064" spans="1:15" x14ac:dyDescent="0.25">
      <c r="A1064" s="3">
        <v>1</v>
      </c>
      <c r="B1064" t="s">
        <v>12633</v>
      </c>
      <c r="C1064" t="s">
        <v>20</v>
      </c>
      <c r="D1064" t="s">
        <v>13923</v>
      </c>
      <c r="E1064" t="s">
        <v>20</v>
      </c>
      <c r="F1064" t="s">
        <v>14488</v>
      </c>
      <c r="G1064" t="s">
        <v>14488</v>
      </c>
      <c r="H1064" t="s">
        <v>19</v>
      </c>
      <c r="I1064" t="s">
        <v>19</v>
      </c>
      <c r="J1064" s="1">
        <v>0.45833333333333331</v>
      </c>
      <c r="K1064" s="1">
        <v>0.45833333333333331</v>
      </c>
      <c r="L1064">
        <v>60</v>
      </c>
      <c r="M1064">
        <v>60</v>
      </c>
      <c r="N1064" t="str">
        <f>"0000000000000000000000000001111110011111100000000000"</f>
        <v>0000000000000000000000000001111110011111100000000000</v>
      </c>
      <c r="O1064" t="str">
        <f>"0000000000000000000000000001111110011111100000000000"</f>
        <v>0000000000000000000000000001111110011111100000000000</v>
      </c>
    </row>
    <row r="1065" spans="1:15" x14ac:dyDescent="0.25">
      <c r="A1065" s="3">
        <v>1</v>
      </c>
      <c r="B1065" t="s">
        <v>11464</v>
      </c>
      <c r="C1065" t="s">
        <v>20</v>
      </c>
      <c r="D1065" t="s">
        <v>13662</v>
      </c>
      <c r="E1065" t="s">
        <v>20</v>
      </c>
      <c r="F1065" t="s">
        <v>14488</v>
      </c>
      <c r="G1065" t="s">
        <v>14485</v>
      </c>
      <c r="H1065" t="s">
        <v>37</v>
      </c>
      <c r="I1065" t="s">
        <v>37</v>
      </c>
      <c r="J1065" s="1">
        <v>0.45833333333333331</v>
      </c>
      <c r="K1065" s="1">
        <v>0.45833333333333331</v>
      </c>
      <c r="L1065">
        <v>180</v>
      </c>
      <c r="M1065">
        <v>60</v>
      </c>
      <c r="N1065" t="str">
        <f>"0000000000000000000000000000111110011111000000000000"</f>
        <v>0000000000000000000000000000111110011111000000000000</v>
      </c>
      <c r="O1065" t="str">
        <f>"0000000000000000000000000001111110011111100000000000"</f>
        <v>0000000000000000000000000001111110011111100000000000</v>
      </c>
    </row>
    <row r="1066" spans="1:15" x14ac:dyDescent="0.25">
      <c r="A1066" s="3">
        <v>1</v>
      </c>
      <c r="B1066" t="s">
        <v>12014</v>
      </c>
      <c r="C1066" t="s">
        <v>20</v>
      </c>
      <c r="D1066" t="s">
        <v>13653</v>
      </c>
      <c r="E1066" t="s">
        <v>20</v>
      </c>
      <c r="F1066" t="s">
        <v>14485</v>
      </c>
      <c r="G1066" t="s">
        <v>14485</v>
      </c>
      <c r="H1066" t="s">
        <v>33</v>
      </c>
      <c r="I1066" t="s">
        <v>33</v>
      </c>
      <c r="J1066" s="1">
        <v>0.5</v>
      </c>
      <c r="K1066" s="1">
        <v>0.5</v>
      </c>
      <c r="L1066">
        <v>60</v>
      </c>
      <c r="M1066">
        <v>60</v>
      </c>
      <c r="N1066" t="str">
        <f>"0000000111111100011111000000000000000000000000000000"</f>
        <v>0000000111111100011111000000000000000000000000000000</v>
      </c>
      <c r="O1066" t="str">
        <f>"0000000111111000011110000000000000000000000000000000"</f>
        <v>0000000111111000011110000000000000000000000000000000</v>
      </c>
    </row>
    <row r="1067" spans="1:15" x14ac:dyDescent="0.25">
      <c r="A1067" s="3">
        <v>1</v>
      </c>
      <c r="B1067" t="s">
        <v>12014</v>
      </c>
      <c r="C1067" t="s">
        <v>20</v>
      </c>
      <c r="D1067" t="s">
        <v>13653</v>
      </c>
      <c r="E1067" t="s">
        <v>39</v>
      </c>
      <c r="F1067" t="s">
        <v>14485</v>
      </c>
      <c r="G1067" t="s">
        <v>14507</v>
      </c>
      <c r="H1067" t="s">
        <v>33</v>
      </c>
      <c r="I1067" t="s">
        <v>33</v>
      </c>
      <c r="J1067" s="1">
        <v>0.5</v>
      </c>
      <c r="K1067" s="1">
        <v>0.5</v>
      </c>
      <c r="L1067">
        <v>60</v>
      </c>
      <c r="M1067">
        <v>60</v>
      </c>
      <c r="N1067" t="str">
        <f>"0000000111111100011111000000000000000000000000000000"</f>
        <v>0000000111111100011111000000000000000000000000000000</v>
      </c>
      <c r="O1067" t="str">
        <f>"0000000000000100000000000000000000000000000000000000"</f>
        <v>0000000000000100000000000000000000000000000000000000</v>
      </c>
    </row>
    <row r="1068" spans="1:15" x14ac:dyDescent="0.25">
      <c r="A1068" s="3">
        <v>1</v>
      </c>
      <c r="B1068" t="s">
        <v>12014</v>
      </c>
      <c r="C1068" t="s">
        <v>20</v>
      </c>
      <c r="D1068" t="s">
        <v>13653</v>
      </c>
      <c r="E1068" t="s">
        <v>39</v>
      </c>
      <c r="F1068" t="s">
        <v>14485</v>
      </c>
      <c r="G1068" t="s">
        <v>14511</v>
      </c>
      <c r="H1068" t="s">
        <v>33</v>
      </c>
      <c r="I1068" t="s">
        <v>33</v>
      </c>
      <c r="J1068" s="1">
        <v>0.5</v>
      </c>
      <c r="K1068" s="1">
        <v>0.5</v>
      </c>
      <c r="L1068">
        <v>60</v>
      </c>
      <c r="M1068">
        <v>60</v>
      </c>
      <c r="N1068" t="str">
        <f>"0000000111111100011111000000000000000000000000000000"</f>
        <v>0000000111111100011111000000000000000000000000000000</v>
      </c>
      <c r="O1068" t="str">
        <f>"0000000000000000000001000000000000000000000000000000"</f>
        <v>0000000000000000000001000000000000000000000000000000</v>
      </c>
    </row>
    <row r="1069" spans="1:15" x14ac:dyDescent="0.25">
      <c r="A1069" s="3">
        <v>1</v>
      </c>
      <c r="B1069" t="s">
        <v>9599</v>
      </c>
      <c r="C1069" t="s">
        <v>20</v>
      </c>
      <c r="D1069" t="s">
        <v>9916</v>
      </c>
      <c r="E1069" t="s">
        <v>20</v>
      </c>
      <c r="F1069" t="s">
        <v>14485</v>
      </c>
      <c r="G1069" t="s">
        <v>14485</v>
      </c>
      <c r="H1069" t="s">
        <v>33</v>
      </c>
      <c r="I1069" t="s">
        <v>33</v>
      </c>
      <c r="J1069" s="1">
        <v>0.375</v>
      </c>
      <c r="K1069" s="1">
        <v>0.375</v>
      </c>
      <c r="L1069">
        <v>60</v>
      </c>
      <c r="M1069">
        <v>60</v>
      </c>
      <c r="N1069" t="str">
        <f>"0000000000000000000000000001111110011111100000000000"</f>
        <v>0000000000000000000000000001111110011111100000000000</v>
      </c>
      <c r="O1069" t="str">
        <f>"0000000000000000000000000001111110011111100000000000"</f>
        <v>0000000000000000000000000001111110011111100000000000</v>
      </c>
    </row>
    <row r="1070" spans="1:15" x14ac:dyDescent="0.25">
      <c r="A1070" s="3">
        <v>1</v>
      </c>
      <c r="B1070" t="s">
        <v>14274</v>
      </c>
      <c r="C1070" t="s">
        <v>20</v>
      </c>
      <c r="D1070" t="s">
        <v>14370</v>
      </c>
      <c r="E1070" t="s">
        <v>180</v>
      </c>
      <c r="F1070" t="s">
        <v>14485</v>
      </c>
      <c r="G1070" t="s">
        <v>14603</v>
      </c>
      <c r="H1070" t="s">
        <v>42</v>
      </c>
      <c r="I1070" t="s">
        <v>42</v>
      </c>
      <c r="J1070" s="1">
        <v>0.625</v>
      </c>
      <c r="K1070" s="1">
        <v>0.5625</v>
      </c>
      <c r="L1070">
        <v>60</v>
      </c>
      <c r="M1070">
        <v>240</v>
      </c>
      <c r="N1070" t="str">
        <f>"0000000111111100011111000000000000000000000000000000"</f>
        <v>0000000111111100011111000000000000000000000000000000</v>
      </c>
      <c r="O1070" t="str">
        <f>"0000000100000000000000000000000000000000000000000000"</f>
        <v>0000000100000000000000000000000000000000000000000000</v>
      </c>
    </row>
    <row r="1071" spans="1:15" x14ac:dyDescent="0.25">
      <c r="A1071" s="3">
        <v>1</v>
      </c>
      <c r="B1071" t="s">
        <v>14274</v>
      </c>
      <c r="C1071" t="s">
        <v>20</v>
      </c>
      <c r="D1071" t="s">
        <v>14370</v>
      </c>
      <c r="E1071" t="s">
        <v>180</v>
      </c>
      <c r="F1071" t="s">
        <v>14493</v>
      </c>
      <c r="G1071" t="s">
        <v>14604</v>
      </c>
      <c r="H1071" t="s">
        <v>33</v>
      </c>
      <c r="I1071" t="s">
        <v>33</v>
      </c>
      <c r="J1071" s="1">
        <v>0.58333333333333337</v>
      </c>
      <c r="K1071" s="1">
        <v>0.5625</v>
      </c>
      <c r="L1071">
        <v>60</v>
      </c>
      <c r="M1071">
        <v>240</v>
      </c>
      <c r="N1071" t="str">
        <f>"0000000111111100011111000000000000000000000000000000"</f>
        <v>0000000111111100011111000000000000000000000000000000</v>
      </c>
      <c r="O1071" t="str">
        <f>"0000000100000000000000000000000000000000000000000000"</f>
        <v>0000000100000000000000000000000000000000000000000000</v>
      </c>
    </row>
    <row r="1072" spans="1:15" x14ac:dyDescent="0.25">
      <c r="A1072" s="3">
        <v>1</v>
      </c>
      <c r="B1072" t="s">
        <v>12769</v>
      </c>
      <c r="C1072" t="s">
        <v>20</v>
      </c>
      <c r="D1072" t="s">
        <v>13681</v>
      </c>
      <c r="E1072" t="s">
        <v>20</v>
      </c>
      <c r="F1072" t="s">
        <v>14488</v>
      </c>
      <c r="G1072" t="s">
        <v>14488</v>
      </c>
      <c r="H1072" t="s">
        <v>29</v>
      </c>
      <c r="I1072" t="s">
        <v>29</v>
      </c>
      <c r="J1072" s="1">
        <v>0.625</v>
      </c>
      <c r="K1072" s="1">
        <v>0.625</v>
      </c>
      <c r="L1072">
        <v>120</v>
      </c>
      <c r="M1072">
        <v>60</v>
      </c>
      <c r="N1072" t="str">
        <f>"0000000111110100011111000000000000000000000000000000"</f>
        <v>0000000111110100011111000000000000000000000000000000</v>
      </c>
      <c r="O1072" t="str">
        <f>"0000000111110000011111000000000000000000000000000000"</f>
        <v>0000000111110000011111000000000000000000000000000000</v>
      </c>
    </row>
    <row r="1073" spans="1:15" x14ac:dyDescent="0.25">
      <c r="A1073" s="3">
        <v>1</v>
      </c>
      <c r="B1073" t="s">
        <v>12769</v>
      </c>
      <c r="C1073" t="s">
        <v>20</v>
      </c>
      <c r="D1073" t="s">
        <v>13681</v>
      </c>
      <c r="E1073" t="s">
        <v>39</v>
      </c>
      <c r="F1073" t="s">
        <v>14488</v>
      </c>
      <c r="G1073" t="s">
        <v>14507</v>
      </c>
      <c r="H1073" t="s">
        <v>29</v>
      </c>
      <c r="I1073" t="s">
        <v>29</v>
      </c>
      <c r="J1073" s="1">
        <v>0.625</v>
      </c>
      <c r="K1073" s="1">
        <v>0.625</v>
      </c>
      <c r="L1073">
        <v>120</v>
      </c>
      <c r="M1073">
        <v>60</v>
      </c>
      <c r="N1073" t="str">
        <f>"0000000111110100011111000000000000000000000000000000"</f>
        <v>0000000111110100011111000000000000000000000000000000</v>
      </c>
      <c r="O1073" t="str">
        <f>"0000000000000100000000000000000000000000000000000000"</f>
        <v>0000000000000100000000000000000000000000000000000000</v>
      </c>
    </row>
    <row r="1074" spans="1:15" x14ac:dyDescent="0.25">
      <c r="A1074" s="3">
        <v>1</v>
      </c>
      <c r="B1074" t="s">
        <v>14247</v>
      </c>
      <c r="C1074" t="s">
        <v>180</v>
      </c>
      <c r="D1074" t="s">
        <v>14310</v>
      </c>
      <c r="E1074" t="s">
        <v>20</v>
      </c>
      <c r="F1074" t="s">
        <v>14524</v>
      </c>
      <c r="G1074" t="s">
        <v>14488</v>
      </c>
      <c r="H1074" t="s">
        <v>37</v>
      </c>
      <c r="I1074" t="s">
        <v>37</v>
      </c>
      <c r="J1074" s="1">
        <v>0.625</v>
      </c>
      <c r="K1074" s="1">
        <v>0.54166666666666663</v>
      </c>
      <c r="L1074">
        <v>180</v>
      </c>
      <c r="M1074">
        <v>180</v>
      </c>
      <c r="N1074" t="str">
        <f>"0000000000000000000000000011111000000000111110000000"</f>
        <v>0000000000000000000000000011111000000000111110000000</v>
      </c>
      <c r="O1074" t="str">
        <f>"0000000000000000000000000001111110011111100000000000"</f>
        <v>0000000000000000000000000001111110011111100000000000</v>
      </c>
    </row>
    <row r="1075" spans="1:15" x14ac:dyDescent="0.25">
      <c r="A1075" s="3">
        <v>1</v>
      </c>
      <c r="B1075" t="s">
        <v>12629</v>
      </c>
      <c r="C1075" t="s">
        <v>20</v>
      </c>
      <c r="D1075" t="s">
        <v>13925</v>
      </c>
      <c r="E1075" t="s">
        <v>180</v>
      </c>
      <c r="F1075" t="s">
        <v>14488</v>
      </c>
      <c r="G1075" t="s">
        <v>14524</v>
      </c>
      <c r="H1075" t="s">
        <v>29</v>
      </c>
      <c r="I1075" t="s">
        <v>29</v>
      </c>
      <c r="J1075" s="1">
        <v>0.41666666666666669</v>
      </c>
      <c r="K1075" s="1">
        <v>0.375</v>
      </c>
      <c r="L1075">
        <v>60</v>
      </c>
      <c r="M1075">
        <v>120</v>
      </c>
      <c r="N1075" t="str">
        <f>"0000000111110100011111000000000000000000000000000000"</f>
        <v>0000000111110100011111000000000000000000000000000000</v>
      </c>
      <c r="O1075" t="str">
        <f>"0000000111110100011111000000000000000000000000000000"</f>
        <v>0000000111110100011111000000000000000000000000000000</v>
      </c>
    </row>
    <row r="1076" spans="1:15" x14ac:dyDescent="0.25">
      <c r="A1076" s="3">
        <v>1</v>
      </c>
      <c r="B1076" t="s">
        <v>12631</v>
      </c>
      <c r="C1076" t="s">
        <v>9372</v>
      </c>
      <c r="D1076" t="s">
        <v>13965</v>
      </c>
      <c r="E1076" t="s">
        <v>20</v>
      </c>
      <c r="F1076" t="s">
        <v>14494</v>
      </c>
      <c r="G1076" t="s">
        <v>14488</v>
      </c>
      <c r="H1076" t="s">
        <v>19</v>
      </c>
      <c r="I1076" t="s">
        <v>19</v>
      </c>
      <c r="J1076" s="1">
        <v>0.5</v>
      </c>
      <c r="K1076" s="1">
        <v>0.5</v>
      </c>
      <c r="L1076">
        <v>60</v>
      </c>
      <c r="M1076">
        <v>60</v>
      </c>
      <c r="N1076" t="str">
        <f>"0000000000000000000000000001111110011111100000000000"</f>
        <v>0000000000000000000000000001111110011111100000000000</v>
      </c>
      <c r="O1076" t="str">
        <f>"0000000000000000000000000001111110011111100000000000"</f>
        <v>0000000000000000000000000001111110011111100000000000</v>
      </c>
    </row>
    <row r="1077" spans="1:15" x14ac:dyDescent="0.25">
      <c r="A1077" s="3">
        <v>1</v>
      </c>
      <c r="B1077" t="s">
        <v>10070</v>
      </c>
      <c r="C1077" t="s">
        <v>20</v>
      </c>
      <c r="D1077" t="s">
        <v>11427</v>
      </c>
      <c r="E1077" t="s">
        <v>20</v>
      </c>
      <c r="F1077" t="s">
        <v>14488</v>
      </c>
      <c r="G1077" t="s">
        <v>14488</v>
      </c>
      <c r="H1077" t="s">
        <v>19</v>
      </c>
      <c r="I1077" t="s">
        <v>19</v>
      </c>
      <c r="J1077" s="1">
        <v>0.45833333333333331</v>
      </c>
      <c r="K1077" s="1">
        <v>0.45833333333333331</v>
      </c>
      <c r="L1077">
        <v>60</v>
      </c>
      <c r="M1077">
        <v>60</v>
      </c>
      <c r="N1077" t="str">
        <f>"0000000111110100011111000000000000000000000000000000"</f>
        <v>0000000111110100011111000000000000000000000000000000</v>
      </c>
      <c r="O1077" t="str">
        <f>"0000000111110100011111000000000000000000000000000000"</f>
        <v>0000000111110100011111000000000000000000000000000000</v>
      </c>
    </row>
    <row r="1078" spans="1:15" x14ac:dyDescent="0.25">
      <c r="A1078" s="3">
        <v>1</v>
      </c>
      <c r="B1078" t="s">
        <v>9203</v>
      </c>
      <c r="C1078" t="s">
        <v>9205</v>
      </c>
      <c r="D1078" t="s">
        <v>11847</v>
      </c>
      <c r="E1078" t="s">
        <v>45</v>
      </c>
      <c r="F1078" t="s">
        <v>14486</v>
      </c>
      <c r="G1078" t="s">
        <v>14528</v>
      </c>
      <c r="H1078" t="s">
        <v>37</v>
      </c>
      <c r="I1078" t="s">
        <v>37</v>
      </c>
      <c r="J1078" s="1">
        <v>0.45833333333333331</v>
      </c>
      <c r="K1078" s="1">
        <v>0.45833333333333331</v>
      </c>
      <c r="L1078">
        <v>60</v>
      </c>
      <c r="M1078">
        <v>60</v>
      </c>
      <c r="N1078" t="str">
        <f>"0000000001101100011111000000000000000000000000000000"</f>
        <v>0000000001101100011111000000000000000000000000000000</v>
      </c>
      <c r="O1078" t="str">
        <f>"0000000111101100011111000000000000000000000000000000"</f>
        <v>0000000111101100011111000000000000000000000000000000</v>
      </c>
    </row>
    <row r="1079" spans="1:15" x14ac:dyDescent="0.25">
      <c r="A1079" s="3">
        <v>1</v>
      </c>
      <c r="B1079" t="s">
        <v>13349</v>
      </c>
      <c r="C1079" t="s">
        <v>180</v>
      </c>
      <c r="D1079" t="s">
        <v>14023</v>
      </c>
      <c r="E1079" t="s">
        <v>20</v>
      </c>
      <c r="F1079" t="s">
        <v>14569</v>
      </c>
      <c r="G1079" t="s">
        <v>14488</v>
      </c>
      <c r="H1079" t="s">
        <v>33</v>
      </c>
      <c r="I1079" t="s">
        <v>33</v>
      </c>
      <c r="J1079" s="1">
        <v>0.54166666666666663</v>
      </c>
      <c r="K1079" s="1">
        <v>0.54166666666666663</v>
      </c>
      <c r="L1079">
        <v>90</v>
      </c>
      <c r="M1079">
        <v>60</v>
      </c>
      <c r="N1079" t="str">
        <f>"0000000000000000000000000001111110011111100000000000"</f>
        <v>0000000000000000000000000001111110011111100000000000</v>
      </c>
      <c r="O1079" t="str">
        <f>"0000000000000000000000000001111110011111100000000000"</f>
        <v>0000000000000000000000000001111110011111100000000000</v>
      </c>
    </row>
    <row r="1080" spans="1:15" x14ac:dyDescent="0.25">
      <c r="A1080" s="3">
        <v>1</v>
      </c>
      <c r="B1080" t="s">
        <v>12398</v>
      </c>
      <c r="C1080" t="s">
        <v>20</v>
      </c>
      <c r="D1080" t="s">
        <v>13655</v>
      </c>
      <c r="E1080" t="s">
        <v>20</v>
      </c>
      <c r="F1080" t="s">
        <v>14488</v>
      </c>
      <c r="G1080" t="s">
        <v>14485</v>
      </c>
      <c r="H1080" t="s">
        <v>42</v>
      </c>
      <c r="I1080" t="s">
        <v>42</v>
      </c>
      <c r="J1080" s="1">
        <v>0.58333333333333337</v>
      </c>
      <c r="K1080" s="1">
        <v>0.58333333333333337</v>
      </c>
      <c r="L1080">
        <v>120</v>
      </c>
      <c r="M1080">
        <v>60</v>
      </c>
      <c r="N1080" t="str">
        <f>"0000000111111100011111000000000000000000000000000000"</f>
        <v>0000000111111100011111000000000000000000000000000000</v>
      </c>
      <c r="O1080" t="str">
        <f>"0000000111110100011111000000000000000000000000000000"</f>
        <v>0000000111110100011111000000000000000000000000000000</v>
      </c>
    </row>
    <row r="1081" spans="1:15" x14ac:dyDescent="0.25">
      <c r="A1081" s="3">
        <v>1</v>
      </c>
      <c r="B1081" t="s">
        <v>12398</v>
      </c>
      <c r="C1081" t="s">
        <v>20</v>
      </c>
      <c r="D1081" t="s">
        <v>13655</v>
      </c>
      <c r="E1081" t="s">
        <v>39</v>
      </c>
      <c r="F1081" t="s">
        <v>14488</v>
      </c>
      <c r="G1081" t="s">
        <v>14507</v>
      </c>
      <c r="H1081" t="s">
        <v>42</v>
      </c>
      <c r="I1081" t="s">
        <v>42</v>
      </c>
      <c r="J1081" s="1">
        <v>0.58333333333333337</v>
      </c>
      <c r="K1081" s="1">
        <v>0.58333333333333337</v>
      </c>
      <c r="L1081">
        <v>120</v>
      </c>
      <c r="M1081">
        <v>60</v>
      </c>
      <c r="N1081" t="str">
        <f>"0000000111111100011111000000000000000000000000000000"</f>
        <v>0000000111111100011111000000000000000000000000000000</v>
      </c>
      <c r="O1081" t="str">
        <f>"0000000000001000000000000000000000000000000000000000"</f>
        <v>0000000000001000000000000000000000000000000000000000</v>
      </c>
    </row>
    <row r="1082" spans="1:15" x14ac:dyDescent="0.25">
      <c r="A1082" s="3">
        <v>1</v>
      </c>
      <c r="B1082" t="s">
        <v>9871</v>
      </c>
      <c r="C1082" t="s">
        <v>20</v>
      </c>
      <c r="D1082" t="s">
        <v>13436</v>
      </c>
      <c r="E1082" t="s">
        <v>20</v>
      </c>
      <c r="F1082" t="s">
        <v>14493</v>
      </c>
      <c r="G1082" t="s">
        <v>14488</v>
      </c>
      <c r="H1082" t="s">
        <v>33</v>
      </c>
      <c r="I1082" t="s">
        <v>33</v>
      </c>
      <c r="J1082" s="1">
        <v>0.41666666666666669</v>
      </c>
      <c r="K1082" s="1">
        <v>0.41666666666666669</v>
      </c>
      <c r="L1082">
        <v>60</v>
      </c>
      <c r="M1082">
        <v>60</v>
      </c>
      <c r="N1082" t="str">
        <f>"0000000000000000000000000001111110011111100000000000"</f>
        <v>0000000000000000000000000001111110011111100000000000</v>
      </c>
      <c r="O1082" t="str">
        <f>"0000000000000000000000000001111110011111100000000000"</f>
        <v>0000000000000000000000000001111110011111100000000000</v>
      </c>
    </row>
    <row r="1083" spans="1:15" x14ac:dyDescent="0.25">
      <c r="A1083" s="3">
        <v>1</v>
      </c>
      <c r="B1083" t="s">
        <v>12771</v>
      </c>
      <c r="C1083" t="s">
        <v>20</v>
      </c>
      <c r="D1083" t="s">
        <v>13180</v>
      </c>
      <c r="E1083" t="s">
        <v>20</v>
      </c>
      <c r="F1083" t="s">
        <v>14485</v>
      </c>
      <c r="G1083" t="s">
        <v>14488</v>
      </c>
      <c r="H1083" t="s">
        <v>42</v>
      </c>
      <c r="I1083" t="s">
        <v>42</v>
      </c>
      <c r="J1083" s="1">
        <v>0.58333333333333337</v>
      </c>
      <c r="K1083" s="1">
        <v>0.58333333333333337</v>
      </c>
      <c r="L1083">
        <v>60</v>
      </c>
      <c r="M1083">
        <v>120</v>
      </c>
      <c r="N1083" t="str">
        <f>"0000000111111100011111000000000000000000000000000000"</f>
        <v>0000000111111100011111000000000000000000000000000000</v>
      </c>
      <c r="O1083" t="str">
        <f>"0000000111111100011111000000000000000000000000000000"</f>
        <v>0000000111111100011111000000000000000000000000000000</v>
      </c>
    </row>
    <row r="1084" spans="1:15" x14ac:dyDescent="0.25">
      <c r="A1084" s="3">
        <v>1</v>
      </c>
      <c r="B1084" t="s">
        <v>11145</v>
      </c>
      <c r="C1084" t="s">
        <v>20</v>
      </c>
      <c r="D1084" t="s">
        <v>11512</v>
      </c>
      <c r="E1084" t="s">
        <v>395</v>
      </c>
      <c r="F1084" t="s">
        <v>14493</v>
      </c>
      <c r="G1084" t="s">
        <v>14497</v>
      </c>
      <c r="H1084" t="s">
        <v>33</v>
      </c>
      <c r="I1084" t="s">
        <v>33</v>
      </c>
      <c r="J1084" s="1">
        <v>0.58333333333333337</v>
      </c>
      <c r="K1084" s="1">
        <v>0.58333333333333337</v>
      </c>
      <c r="L1084">
        <v>60</v>
      </c>
      <c r="M1084">
        <v>180</v>
      </c>
      <c r="N1084" t="str">
        <f>"0000000111111100011111000000000000000000000000000000"</f>
        <v>0000000111111100011111000000000000000000000000000000</v>
      </c>
      <c r="O1084" t="str">
        <f>"0000000010000000010100000000000000000000000000000000"</f>
        <v>0000000010000000010100000000000000000000000000000000</v>
      </c>
    </row>
    <row r="1085" spans="1:15" x14ac:dyDescent="0.25">
      <c r="A1085" s="3">
        <v>1</v>
      </c>
      <c r="B1085" t="s">
        <v>11164</v>
      </c>
      <c r="C1085" t="s">
        <v>395</v>
      </c>
      <c r="D1085" t="s">
        <v>11206</v>
      </c>
      <c r="E1085" t="s">
        <v>20</v>
      </c>
      <c r="F1085" t="s">
        <v>14529</v>
      </c>
      <c r="G1085" t="s">
        <v>14493</v>
      </c>
      <c r="H1085" t="s">
        <v>42</v>
      </c>
      <c r="I1085" t="s">
        <v>42</v>
      </c>
      <c r="J1085" s="1">
        <v>0.375</v>
      </c>
      <c r="K1085" s="1">
        <v>0.375</v>
      </c>
      <c r="L1085">
        <v>180</v>
      </c>
      <c r="M1085">
        <v>60</v>
      </c>
      <c r="N1085" t="str">
        <f>"0000000000000000000000000000010000000000000000000000"</f>
        <v>0000000000000000000000000000010000000000000000000000</v>
      </c>
      <c r="O1085" t="str">
        <f>"0000000000000000000000000001011110011111100000000000"</f>
        <v>0000000000000000000000000001011110011111100000000000</v>
      </c>
    </row>
    <row r="1086" spans="1:15" x14ac:dyDescent="0.25">
      <c r="A1086" s="3">
        <v>1</v>
      </c>
      <c r="B1086" t="s">
        <v>10319</v>
      </c>
      <c r="C1086" t="s">
        <v>39</v>
      </c>
      <c r="D1086" t="s">
        <v>13421</v>
      </c>
      <c r="E1086" t="s">
        <v>20</v>
      </c>
      <c r="F1086" t="s">
        <v>14507</v>
      </c>
      <c r="G1086" t="s">
        <v>14485</v>
      </c>
      <c r="H1086" t="s">
        <v>42</v>
      </c>
      <c r="I1086" t="s">
        <v>42</v>
      </c>
      <c r="J1086" s="1">
        <v>0.72916666666666663</v>
      </c>
      <c r="K1086" s="1">
        <v>0.70833333333333337</v>
      </c>
      <c r="L1086">
        <v>120</v>
      </c>
      <c r="M1086">
        <v>60</v>
      </c>
      <c r="N1086" t="str">
        <f>"0000000000000000000000000000000000001000000000000000"</f>
        <v>0000000000000000000000000000000000001000000000000000</v>
      </c>
      <c r="O1086" t="str">
        <f>"0000000000000000000000000001111110011111100000000000"</f>
        <v>0000000000000000000000000001111110011111100000000000</v>
      </c>
    </row>
    <row r="1087" spans="1:15" x14ac:dyDescent="0.25">
      <c r="A1087" s="3">
        <v>1</v>
      </c>
      <c r="B1087" t="s">
        <v>10054</v>
      </c>
      <c r="C1087" t="s">
        <v>20</v>
      </c>
      <c r="D1087" t="s">
        <v>12097</v>
      </c>
      <c r="E1087" t="s">
        <v>20</v>
      </c>
      <c r="F1087" t="s">
        <v>14485</v>
      </c>
      <c r="G1087" t="s">
        <v>14488</v>
      </c>
      <c r="H1087" t="s">
        <v>29</v>
      </c>
      <c r="I1087" t="s">
        <v>29</v>
      </c>
      <c r="J1087" s="1">
        <v>0.58333333333333337</v>
      </c>
      <c r="K1087" s="1">
        <v>0.58333333333333337</v>
      </c>
      <c r="L1087">
        <v>60</v>
      </c>
      <c r="M1087">
        <v>60</v>
      </c>
      <c r="N1087" t="str">
        <f>"0000000000000000000000000001111110011111100000000000"</f>
        <v>0000000000000000000000000001111110011111100000000000</v>
      </c>
      <c r="O1087" t="str">
        <f>"0000000000000000000000000001111110011111100000000000"</f>
        <v>0000000000000000000000000001111110011111100000000000</v>
      </c>
    </row>
    <row r="1088" spans="1:15" x14ac:dyDescent="0.25">
      <c r="A1088" s="3">
        <v>1</v>
      </c>
      <c r="B1088" t="s">
        <v>10054</v>
      </c>
      <c r="C1088" t="s">
        <v>20</v>
      </c>
      <c r="D1088" t="s">
        <v>12108</v>
      </c>
      <c r="E1088" t="s">
        <v>20</v>
      </c>
      <c r="F1088" t="s">
        <v>14493</v>
      </c>
      <c r="G1088" t="s">
        <v>14485</v>
      </c>
      <c r="H1088" t="s">
        <v>42</v>
      </c>
      <c r="I1088" t="s">
        <v>42</v>
      </c>
      <c r="J1088" s="1">
        <v>0.58333333333333337</v>
      </c>
      <c r="K1088" s="1">
        <v>0.58333333333333337</v>
      </c>
      <c r="L1088">
        <v>60</v>
      </c>
      <c r="M1088">
        <v>60</v>
      </c>
      <c r="N1088" t="str">
        <f>"0000000000000000000000000000111110011111100000000000"</f>
        <v>0000000000000000000000000000111110011111100000000000</v>
      </c>
      <c r="O1088" t="str">
        <f>"0000000000000000000000000000111110011111100000000000"</f>
        <v>0000000000000000000000000000111110011111100000000000</v>
      </c>
    </row>
    <row r="1089" spans="1:15" x14ac:dyDescent="0.25">
      <c r="A1089" s="3">
        <v>1</v>
      </c>
      <c r="B1089" t="s">
        <v>12083</v>
      </c>
      <c r="C1089" t="s">
        <v>20</v>
      </c>
      <c r="D1089" t="s">
        <v>14018</v>
      </c>
      <c r="E1089" t="s">
        <v>20</v>
      </c>
      <c r="F1089" t="s">
        <v>14508</v>
      </c>
      <c r="G1089" t="s">
        <v>14514</v>
      </c>
      <c r="H1089" t="s">
        <v>37</v>
      </c>
      <c r="I1089" t="s">
        <v>37</v>
      </c>
      <c r="J1089" s="1">
        <v>0.45833333333333331</v>
      </c>
      <c r="K1089" s="1">
        <v>0.45833333333333331</v>
      </c>
      <c r="L1089">
        <v>60</v>
      </c>
      <c r="M1089">
        <v>60</v>
      </c>
      <c r="N1089" t="str">
        <f>"0000000111101100011111000000000000000000000000000000"</f>
        <v>0000000111101100011111000000000000000000000000000000</v>
      </c>
      <c r="O1089" t="str">
        <f>"0000000111101100011110000000000000000000000000000000"</f>
        <v>0000000111101100011110000000000000000000000000000000</v>
      </c>
    </row>
    <row r="1090" spans="1:15" x14ac:dyDescent="0.25">
      <c r="A1090" s="3">
        <v>1</v>
      </c>
      <c r="B1090" t="s">
        <v>10265</v>
      </c>
      <c r="C1090" t="s">
        <v>9372</v>
      </c>
      <c r="D1090" t="s">
        <v>10768</v>
      </c>
      <c r="E1090" t="s">
        <v>9372</v>
      </c>
      <c r="F1090" t="s">
        <v>14494</v>
      </c>
      <c r="G1090" t="s">
        <v>14595</v>
      </c>
      <c r="H1090" t="s">
        <v>29</v>
      </c>
      <c r="I1090" t="s">
        <v>29</v>
      </c>
      <c r="J1090" s="1">
        <v>0.70833333333333337</v>
      </c>
      <c r="K1090" s="1">
        <v>0.70833333333333337</v>
      </c>
      <c r="L1090">
        <v>120</v>
      </c>
      <c r="M1090">
        <v>180</v>
      </c>
      <c r="N1090" t="str">
        <f>"0000000000000000000000000001111110011111100000000000"</f>
        <v>0000000000000000000000000001111110011111100000000000</v>
      </c>
      <c r="O1090" t="str">
        <f>"0000000000000000000000000001111110011111000000000000"</f>
        <v>0000000000000000000000000001111110011111000000000000</v>
      </c>
    </row>
    <row r="1091" spans="1:15" x14ac:dyDescent="0.25">
      <c r="A1091" s="3">
        <v>1</v>
      </c>
      <c r="B1091" t="s">
        <v>10512</v>
      </c>
      <c r="C1091" t="s">
        <v>39</v>
      </c>
      <c r="D1091" t="s">
        <v>12599</v>
      </c>
      <c r="E1091" t="s">
        <v>39</v>
      </c>
      <c r="F1091" t="s">
        <v>14507</v>
      </c>
      <c r="G1091" t="s">
        <v>14507</v>
      </c>
      <c r="H1091" t="s">
        <v>19</v>
      </c>
      <c r="I1091" t="s">
        <v>19</v>
      </c>
      <c r="J1091" s="1">
        <v>0.79166666666666663</v>
      </c>
      <c r="K1091" s="1">
        <v>0.77083333333333337</v>
      </c>
      <c r="L1091">
        <v>120</v>
      </c>
      <c r="M1091">
        <v>120</v>
      </c>
      <c r="N1091" t="str">
        <f>"0000000000000000000000000000000010000000000000000000"</f>
        <v>0000000000000000000000000000000010000000000000000000</v>
      </c>
      <c r="O1091" t="str">
        <f>"0000000000000000000000000000000010000000000000000000"</f>
        <v>0000000000000000000000000000000010000000000000000000</v>
      </c>
    </row>
    <row r="1092" spans="1:15" x14ac:dyDescent="0.25">
      <c r="A1092" s="3">
        <v>1</v>
      </c>
      <c r="B1092" t="s">
        <v>12679</v>
      </c>
      <c r="C1092" t="s">
        <v>20</v>
      </c>
      <c r="D1092" t="s">
        <v>13177</v>
      </c>
      <c r="E1092" t="s">
        <v>20</v>
      </c>
      <c r="F1092" t="s">
        <v>14485</v>
      </c>
      <c r="G1092" t="s">
        <v>14488</v>
      </c>
      <c r="H1092" t="s">
        <v>33</v>
      </c>
      <c r="I1092" t="s">
        <v>33</v>
      </c>
      <c r="J1092" s="1">
        <v>0.54166666666666663</v>
      </c>
      <c r="K1092" s="1">
        <v>0.5</v>
      </c>
      <c r="L1092">
        <v>60</v>
      </c>
      <c r="M1092">
        <v>120</v>
      </c>
      <c r="N1092" t="str">
        <f>"0000000111111100011111000001111110011111100000000000"</f>
        <v>0000000111111100011111000001111110011111100000000000</v>
      </c>
      <c r="O1092" t="str">
        <f>"0000000111111100011111000000000000000000000000000000"</f>
        <v>0000000111111100011111000000000000000000000000000000</v>
      </c>
    </row>
    <row r="1093" spans="1:15" x14ac:dyDescent="0.25">
      <c r="A1093" s="3">
        <v>1</v>
      </c>
      <c r="B1093" t="s">
        <v>12280</v>
      </c>
      <c r="C1093" t="s">
        <v>20</v>
      </c>
      <c r="D1093" t="s">
        <v>14394</v>
      </c>
      <c r="E1093" t="s">
        <v>20</v>
      </c>
      <c r="F1093" t="s">
        <v>14488</v>
      </c>
      <c r="G1093" t="s">
        <v>14488</v>
      </c>
      <c r="H1093" t="s">
        <v>19</v>
      </c>
      <c r="I1093" t="s">
        <v>19</v>
      </c>
      <c r="J1093" s="1">
        <v>0.45833333333333331</v>
      </c>
      <c r="K1093" s="1">
        <v>0.45833333333333331</v>
      </c>
      <c r="L1093">
        <v>60</v>
      </c>
      <c r="M1093">
        <v>60</v>
      </c>
      <c r="N1093" t="str">
        <f>"0000000000000000000000000001111110011111100000000000"</f>
        <v>0000000000000000000000000001111110011111100000000000</v>
      </c>
      <c r="O1093" t="str">
        <f>"0000000000000000000000000001111110011111100000000000"</f>
        <v>0000000000000000000000000001111110011111100000000000</v>
      </c>
    </row>
    <row r="1094" spans="1:15" x14ac:dyDescent="0.25">
      <c r="A1094" s="3">
        <v>1</v>
      </c>
      <c r="B1094" t="s">
        <v>13177</v>
      </c>
      <c r="C1094" t="s">
        <v>20</v>
      </c>
      <c r="D1094" t="s">
        <v>13681</v>
      </c>
      <c r="E1094" t="s">
        <v>20</v>
      </c>
      <c r="F1094" t="s">
        <v>14488</v>
      </c>
      <c r="G1094" t="s">
        <v>14485</v>
      </c>
      <c r="H1094" t="s">
        <v>33</v>
      </c>
      <c r="I1094" t="s">
        <v>33</v>
      </c>
      <c r="J1094" s="1">
        <v>0.5</v>
      </c>
      <c r="K1094" s="1">
        <v>0.5</v>
      </c>
      <c r="L1094">
        <v>120</v>
      </c>
      <c r="M1094">
        <v>60</v>
      </c>
      <c r="N1094" t="str">
        <f>"0000000111111100011111000000000000000000000000000000"</f>
        <v>0000000111111100011111000000000000000000000000000000</v>
      </c>
      <c r="O1094" t="str">
        <f>"0000000111111100011111000000000000000000000000000000"</f>
        <v>0000000111111100011111000000000000000000000000000000</v>
      </c>
    </row>
    <row r="1095" spans="1:15" x14ac:dyDescent="0.25">
      <c r="A1095" s="3">
        <v>1</v>
      </c>
      <c r="B1095" t="s">
        <v>9360</v>
      </c>
      <c r="C1095" t="s">
        <v>20</v>
      </c>
      <c r="D1095" t="s">
        <v>13489</v>
      </c>
      <c r="E1095" t="s">
        <v>20</v>
      </c>
      <c r="F1095" t="s">
        <v>14485</v>
      </c>
      <c r="G1095" t="s">
        <v>14488</v>
      </c>
      <c r="H1095" t="s">
        <v>42</v>
      </c>
      <c r="I1095" t="s">
        <v>42</v>
      </c>
      <c r="J1095" s="1">
        <v>0.41666666666666669</v>
      </c>
      <c r="K1095" s="1">
        <v>0.375</v>
      </c>
      <c r="L1095">
        <v>120</v>
      </c>
      <c r="M1095">
        <v>240</v>
      </c>
      <c r="N1095" t="str">
        <f>"0000000000000000000000000001111110011111100000000000"</f>
        <v>0000000000000000000000000001111110011111100000000000</v>
      </c>
      <c r="O1095" t="str">
        <f>"0000000111111100011111000001111110011111100000000000"</f>
        <v>0000000111111100011111000001111110011111100000000000</v>
      </c>
    </row>
    <row r="1096" spans="1:15" x14ac:dyDescent="0.25">
      <c r="A1096" s="3">
        <v>1</v>
      </c>
      <c r="B1096" t="s">
        <v>13258</v>
      </c>
      <c r="C1096" t="s">
        <v>20</v>
      </c>
      <c r="D1096" t="s">
        <v>13489</v>
      </c>
      <c r="E1096" t="s">
        <v>20</v>
      </c>
      <c r="F1096" t="s">
        <v>14488</v>
      </c>
      <c r="G1096" t="s">
        <v>14485</v>
      </c>
      <c r="H1096" t="s">
        <v>37</v>
      </c>
      <c r="I1096" t="s">
        <v>37</v>
      </c>
      <c r="J1096" s="1">
        <v>0.45833333333333331</v>
      </c>
      <c r="K1096" s="1">
        <v>0.375</v>
      </c>
      <c r="L1096">
        <v>120</v>
      </c>
      <c r="M1096">
        <v>240</v>
      </c>
      <c r="N1096" t="str">
        <f>"0000000111101100011111000000000000000000000000000000"</f>
        <v>0000000111101100011111000000000000000000000000000000</v>
      </c>
      <c r="O1096" t="str">
        <f>"0000000111101100011111000001111110011111100000000000"</f>
        <v>0000000111101100011111000001111110011111100000000000</v>
      </c>
    </row>
    <row r="1097" spans="1:15" x14ac:dyDescent="0.25">
      <c r="A1097" s="3">
        <v>1</v>
      </c>
      <c r="B1097" t="s">
        <v>14186</v>
      </c>
      <c r="C1097" t="s">
        <v>45</v>
      </c>
      <c r="D1097" t="s">
        <v>14194</v>
      </c>
      <c r="E1097" t="s">
        <v>45</v>
      </c>
      <c r="F1097" t="s">
        <v>14489</v>
      </c>
      <c r="G1097" t="s">
        <v>14489</v>
      </c>
      <c r="H1097" t="s">
        <v>37</v>
      </c>
      <c r="I1097" t="s">
        <v>37</v>
      </c>
      <c r="J1097" s="1">
        <v>0.5</v>
      </c>
      <c r="K1097" s="1">
        <v>0.5</v>
      </c>
      <c r="L1097">
        <v>120</v>
      </c>
      <c r="M1097">
        <v>120</v>
      </c>
      <c r="N1097" t="str">
        <f>"0000011111000000000111110000000000000000000000000000"</f>
        <v>0000011111000000000111110000000000000000000000000000</v>
      </c>
      <c r="O1097" t="str">
        <f>"0000011111000000000111110000000000000000000000000000"</f>
        <v>0000011111000000000111110000000000000000000000000000</v>
      </c>
    </row>
    <row r="1098" spans="1:15" x14ac:dyDescent="0.25">
      <c r="A1098" s="3">
        <v>1</v>
      </c>
      <c r="B1098" t="s">
        <v>14186</v>
      </c>
      <c r="C1098" t="s">
        <v>180</v>
      </c>
      <c r="D1098" t="s">
        <v>14194</v>
      </c>
      <c r="E1098" t="s">
        <v>180</v>
      </c>
      <c r="F1098" t="s">
        <v>14524</v>
      </c>
      <c r="G1098" t="s">
        <v>14524</v>
      </c>
      <c r="H1098" t="s">
        <v>33</v>
      </c>
      <c r="I1098" t="s">
        <v>33</v>
      </c>
      <c r="J1098" s="1">
        <v>0.41666666666666669</v>
      </c>
      <c r="K1098" s="1">
        <v>0.375</v>
      </c>
      <c r="L1098">
        <v>180</v>
      </c>
      <c r="M1098">
        <v>180</v>
      </c>
      <c r="N1098" t="str">
        <f>"0000011111000000000111110000000000000000000000000000"</f>
        <v>0000011111000000000111110000000000000000000000000000</v>
      </c>
      <c r="O1098" t="str">
        <f>"0000011111000000000111110000000000000000000000000000"</f>
        <v>0000011111000000000111110000000000000000000000000000</v>
      </c>
    </row>
    <row r="1099" spans="1:15" x14ac:dyDescent="0.25">
      <c r="A1099" s="3">
        <v>1</v>
      </c>
      <c r="B1099" t="s">
        <v>9396</v>
      </c>
      <c r="C1099" t="s">
        <v>395</v>
      </c>
      <c r="D1099" t="s">
        <v>10283</v>
      </c>
      <c r="E1099" t="s">
        <v>20</v>
      </c>
      <c r="F1099" t="s">
        <v>14529</v>
      </c>
      <c r="G1099" t="s">
        <v>14493</v>
      </c>
      <c r="H1099" t="s">
        <v>42</v>
      </c>
      <c r="I1099" t="s">
        <v>42</v>
      </c>
      <c r="J1099" s="1">
        <v>0.375</v>
      </c>
      <c r="K1099" s="1">
        <v>0.45833333333333331</v>
      </c>
      <c r="L1099">
        <v>240</v>
      </c>
      <c r="M1099">
        <v>60</v>
      </c>
      <c r="N1099" t="str">
        <f>"0000000001100100010000000000000000000000000000000000"</f>
        <v>0000000001100100010000000000000000000000000000000000</v>
      </c>
      <c r="O1099" t="str">
        <f>"0000000111111100011110000000000000000000000000000000"</f>
        <v>0000000111111100011110000000000000000000000000000000</v>
      </c>
    </row>
    <row r="1100" spans="1:15" x14ac:dyDescent="0.25">
      <c r="A1100" s="3">
        <v>1</v>
      </c>
      <c r="B1100" t="s">
        <v>9396</v>
      </c>
      <c r="C1100" t="s">
        <v>20</v>
      </c>
      <c r="D1100" t="s">
        <v>10283</v>
      </c>
      <c r="E1100" t="s">
        <v>20</v>
      </c>
      <c r="F1100" t="s">
        <v>14488</v>
      </c>
      <c r="G1100" t="s">
        <v>14488</v>
      </c>
      <c r="H1100" t="s">
        <v>19</v>
      </c>
      <c r="I1100" t="s">
        <v>19</v>
      </c>
      <c r="J1100" s="1">
        <v>0.58333333333333337</v>
      </c>
      <c r="K1100" s="1">
        <v>0.58333333333333337</v>
      </c>
      <c r="L1100">
        <v>60</v>
      </c>
      <c r="M1100">
        <v>60</v>
      </c>
      <c r="N1100" t="str">
        <f>"0000000111100100001000000000000000000000000000000000"</f>
        <v>0000000111100100001000000000000000000000000000000000</v>
      </c>
      <c r="O1100" t="str">
        <f>"0000000111110100011111000000000000000000000000000000"</f>
        <v>0000000111110100011111000000000000000000000000000000</v>
      </c>
    </row>
    <row r="1101" spans="1:15" x14ac:dyDescent="0.25">
      <c r="A1101" s="3">
        <v>1</v>
      </c>
      <c r="B1101" t="s">
        <v>12614</v>
      </c>
      <c r="C1101" t="s">
        <v>20</v>
      </c>
      <c r="D1101" t="s">
        <v>12636</v>
      </c>
      <c r="E1101" t="s">
        <v>20</v>
      </c>
      <c r="F1101" t="s">
        <v>14488</v>
      </c>
      <c r="G1101" t="s">
        <v>14488</v>
      </c>
      <c r="H1101" t="s">
        <v>29</v>
      </c>
      <c r="I1101" t="s">
        <v>29</v>
      </c>
      <c r="J1101" s="1">
        <v>0.5</v>
      </c>
      <c r="K1101" s="1">
        <v>0.5</v>
      </c>
      <c r="L1101">
        <v>120</v>
      </c>
      <c r="M1101">
        <v>60</v>
      </c>
      <c r="N1101" t="str">
        <f>"0000000111110100011111100000000000000000000000000000"</f>
        <v>0000000111110100011111100000000000000000000000000000</v>
      </c>
      <c r="O1101" t="str">
        <f>"0000000111110100011111000000000000000000000000000000"</f>
        <v>0000000111110100011111000000000000000000000000000000</v>
      </c>
    </row>
    <row r="1102" spans="1:15" x14ac:dyDescent="0.25">
      <c r="A1102" s="3">
        <v>1</v>
      </c>
      <c r="B1102" t="s">
        <v>10245</v>
      </c>
      <c r="C1102" t="s">
        <v>20</v>
      </c>
      <c r="D1102" t="s">
        <v>10311</v>
      </c>
      <c r="E1102" t="s">
        <v>20</v>
      </c>
      <c r="F1102" t="s">
        <v>14493</v>
      </c>
      <c r="G1102" t="s">
        <v>14488</v>
      </c>
      <c r="H1102" t="s">
        <v>37</v>
      </c>
      <c r="I1102" t="s">
        <v>37</v>
      </c>
      <c r="J1102" s="1">
        <v>0.5</v>
      </c>
      <c r="K1102" s="1">
        <v>0.5</v>
      </c>
      <c r="L1102">
        <v>60</v>
      </c>
      <c r="M1102">
        <v>60</v>
      </c>
      <c r="N1102" t="str">
        <f>"0000000111101100011111000000000000000000000000000000"</f>
        <v>0000000111101100011111000000000000000000000000000000</v>
      </c>
      <c r="O1102" t="str">
        <f>"0000000111101100011111000000000000000000000000000000"</f>
        <v>0000000111101100011111000000000000000000000000000000</v>
      </c>
    </row>
    <row r="1103" spans="1:15" x14ac:dyDescent="0.25">
      <c r="A1103" s="3">
        <v>1</v>
      </c>
      <c r="B1103" t="s">
        <v>9591</v>
      </c>
      <c r="C1103" t="s">
        <v>20</v>
      </c>
      <c r="D1103" t="s">
        <v>9605</v>
      </c>
      <c r="E1103" t="s">
        <v>20</v>
      </c>
      <c r="F1103" t="s">
        <v>14488</v>
      </c>
      <c r="G1103" t="s">
        <v>14485</v>
      </c>
      <c r="H1103" t="s">
        <v>29</v>
      </c>
      <c r="I1103" t="s">
        <v>29</v>
      </c>
      <c r="J1103" s="1">
        <v>0.58333333333333337</v>
      </c>
      <c r="K1103" s="1">
        <v>0.58333333333333337</v>
      </c>
      <c r="L1103">
        <v>60</v>
      </c>
      <c r="M1103">
        <v>60</v>
      </c>
      <c r="N1103" t="str">
        <f>"0000000000000000000000000001111110011111100000000000"</f>
        <v>0000000000000000000000000001111110011111100000000000</v>
      </c>
      <c r="O1103" t="str">
        <f>"0000000000000000000000000001111110011111100000000000"</f>
        <v>0000000000000000000000000001111110011111100000000000</v>
      </c>
    </row>
    <row r="1104" spans="1:15" x14ac:dyDescent="0.25">
      <c r="A1104" s="3">
        <v>1</v>
      </c>
      <c r="B1104" t="s">
        <v>9591</v>
      </c>
      <c r="C1104" t="s">
        <v>20</v>
      </c>
      <c r="D1104" t="s">
        <v>9605</v>
      </c>
      <c r="E1104" t="s">
        <v>9372</v>
      </c>
      <c r="F1104" t="s">
        <v>14485</v>
      </c>
      <c r="G1104" t="s">
        <v>14494</v>
      </c>
      <c r="H1104" t="s">
        <v>33</v>
      </c>
      <c r="I1104" t="s">
        <v>33</v>
      </c>
      <c r="J1104" s="1">
        <v>0.41666666666666669</v>
      </c>
      <c r="K1104" s="1">
        <v>0.375</v>
      </c>
      <c r="L1104">
        <v>60</v>
      </c>
      <c r="M1104">
        <v>180</v>
      </c>
      <c r="N1104" t="str">
        <f>"0000000000000000000000000001111110011111100000000000"</f>
        <v>0000000000000000000000000001111110011111100000000000</v>
      </c>
      <c r="O1104" t="str">
        <f>"0000000000000000000000000001111110011111100000000000"</f>
        <v>0000000000000000000000000001111110011111100000000000</v>
      </c>
    </row>
    <row r="1105" spans="1:15" x14ac:dyDescent="0.25">
      <c r="A1105" s="3">
        <v>1</v>
      </c>
      <c r="B1105" t="s">
        <v>9888</v>
      </c>
      <c r="C1105" t="s">
        <v>20</v>
      </c>
      <c r="D1105" t="s">
        <v>13579</v>
      </c>
      <c r="E1105" t="s">
        <v>20</v>
      </c>
      <c r="F1105" t="s">
        <v>14487</v>
      </c>
      <c r="G1105" t="s">
        <v>14485</v>
      </c>
      <c r="H1105" t="s">
        <v>42</v>
      </c>
      <c r="I1105" t="s">
        <v>42</v>
      </c>
      <c r="J1105" s="1">
        <v>0.45833333333333331</v>
      </c>
      <c r="K1105" s="1">
        <v>0.45833333333333331</v>
      </c>
      <c r="L1105">
        <v>60</v>
      </c>
      <c r="M1105">
        <v>60</v>
      </c>
      <c r="N1105" t="str">
        <f>"0000000000000000000000000000111110011111100000000000"</f>
        <v>0000000000000000000000000000111110011111100000000000</v>
      </c>
      <c r="O1105" t="str">
        <f>"0000000000000000000000000000111110011111100000000000"</f>
        <v>0000000000000000000000000000111110011111100000000000</v>
      </c>
    </row>
    <row r="1106" spans="1:15" x14ac:dyDescent="0.25">
      <c r="A1106" s="3">
        <v>1</v>
      </c>
      <c r="B1106" t="s">
        <v>12624</v>
      </c>
      <c r="C1106" t="s">
        <v>20</v>
      </c>
      <c r="D1106" t="s">
        <v>12897</v>
      </c>
      <c r="E1106" t="s">
        <v>20</v>
      </c>
      <c r="F1106" t="s">
        <v>14488</v>
      </c>
      <c r="G1106" t="s">
        <v>14488</v>
      </c>
      <c r="H1106" t="s">
        <v>19</v>
      </c>
      <c r="I1106" t="s">
        <v>19</v>
      </c>
      <c r="J1106" s="1">
        <v>0.45833333333333331</v>
      </c>
      <c r="K1106" s="1">
        <v>0.45833333333333331</v>
      </c>
      <c r="L1106">
        <v>60</v>
      </c>
      <c r="M1106">
        <v>60</v>
      </c>
      <c r="N1106" t="str">
        <f>"0000000111110100011111000000000000000000000000000000"</f>
        <v>0000000111110100011111000000000000000000000000000000</v>
      </c>
      <c r="O1106" t="str">
        <f>"0000000111110100011111000000000000000000000000000000"</f>
        <v>0000000111110100011111000000000000000000000000000000</v>
      </c>
    </row>
    <row r="1107" spans="1:15" x14ac:dyDescent="0.25">
      <c r="A1107" s="3">
        <v>1</v>
      </c>
      <c r="B1107" t="s">
        <v>9355</v>
      </c>
      <c r="C1107" t="s">
        <v>20</v>
      </c>
      <c r="D1107" t="s">
        <v>12280</v>
      </c>
      <c r="E1107" t="s">
        <v>20</v>
      </c>
      <c r="F1107" t="s">
        <v>14488</v>
      </c>
      <c r="G1107" t="s">
        <v>14488</v>
      </c>
      <c r="H1107" t="s">
        <v>19</v>
      </c>
      <c r="I1107" t="s">
        <v>19</v>
      </c>
      <c r="J1107" s="1">
        <v>0.45833333333333331</v>
      </c>
      <c r="K1107" s="1">
        <v>0.45833333333333331</v>
      </c>
      <c r="L1107">
        <v>60</v>
      </c>
      <c r="M1107">
        <v>60</v>
      </c>
      <c r="N1107" t="str">
        <f>"0000000000000000000000000001111110011111100000000000"</f>
        <v>0000000000000000000000000001111110011111100000000000</v>
      </c>
      <c r="O1107" t="str">
        <f>"0000000000000000000000000001111110011111100000000000"</f>
        <v>0000000000000000000000000001111110011111100000000000</v>
      </c>
    </row>
    <row r="1108" spans="1:15" x14ac:dyDescent="0.25">
      <c r="A1108" s="3">
        <v>1</v>
      </c>
      <c r="B1108" t="s">
        <v>10205</v>
      </c>
      <c r="C1108" t="s">
        <v>20</v>
      </c>
      <c r="D1108" t="s">
        <v>12694</v>
      </c>
      <c r="E1108" t="s">
        <v>20</v>
      </c>
      <c r="F1108" t="s">
        <v>14488</v>
      </c>
      <c r="G1108" t="s">
        <v>14488</v>
      </c>
      <c r="H1108" t="s">
        <v>29</v>
      </c>
      <c r="I1108" t="s">
        <v>29</v>
      </c>
      <c r="J1108" s="1">
        <v>0.625</v>
      </c>
      <c r="K1108" s="1">
        <v>0.625</v>
      </c>
      <c r="L1108">
        <v>120</v>
      </c>
      <c r="M1108">
        <v>120</v>
      </c>
      <c r="N1108" t="str">
        <f>"0000000000000000000000000001111110011111100000000000"</f>
        <v>0000000000000000000000000001111110011111100000000000</v>
      </c>
      <c r="O1108" t="str">
        <f>"0000000111110100011111000001111110011111100000000000"</f>
        <v>0000000111110100011111000001111110011111100000000000</v>
      </c>
    </row>
    <row r="1109" spans="1:15" x14ac:dyDescent="0.25">
      <c r="A1109" s="3">
        <v>1</v>
      </c>
      <c r="B1109" t="s">
        <v>12342</v>
      </c>
      <c r="C1109" t="s">
        <v>20</v>
      </c>
      <c r="D1109" t="s">
        <v>13607</v>
      </c>
      <c r="E1109" t="s">
        <v>20</v>
      </c>
      <c r="F1109" t="s">
        <v>14485</v>
      </c>
      <c r="G1109" t="s">
        <v>14488</v>
      </c>
      <c r="H1109" t="s">
        <v>19</v>
      </c>
      <c r="I1109" t="s">
        <v>19</v>
      </c>
      <c r="J1109" s="1">
        <v>0.41666666666666669</v>
      </c>
      <c r="K1109" s="1">
        <v>0.45833333333333331</v>
      </c>
      <c r="L1109">
        <v>120</v>
      </c>
      <c r="M1109">
        <v>120</v>
      </c>
      <c r="N1109" t="str">
        <f>"0000000000000000000000000001111110011111100000000000"</f>
        <v>0000000000000000000000000001111110011111100000000000</v>
      </c>
      <c r="O1109" t="str">
        <f>"0000000000000000000000000001111110011111100000000000"</f>
        <v>0000000000000000000000000001111110011111100000000000</v>
      </c>
    </row>
    <row r="1110" spans="1:15" x14ac:dyDescent="0.25">
      <c r="A1110" s="3">
        <v>1</v>
      </c>
      <c r="B1110" t="s">
        <v>10306</v>
      </c>
      <c r="C1110" t="s">
        <v>9372</v>
      </c>
      <c r="D1110" t="s">
        <v>14030</v>
      </c>
      <c r="E1110" t="s">
        <v>9372</v>
      </c>
      <c r="F1110" t="s">
        <v>14494</v>
      </c>
      <c r="G1110" t="s">
        <v>14596</v>
      </c>
      <c r="H1110" t="s">
        <v>33</v>
      </c>
      <c r="I1110" t="s">
        <v>33</v>
      </c>
      <c r="J1110" s="1">
        <v>0.375</v>
      </c>
      <c r="K1110" s="1">
        <v>0.41666666666666669</v>
      </c>
      <c r="L1110">
        <v>120</v>
      </c>
      <c r="M1110">
        <v>60</v>
      </c>
      <c r="N1110" t="str">
        <f>"0000000000000000000000000001111110011111100000000000"</f>
        <v>0000000000000000000000000001111110011111100000000000</v>
      </c>
      <c r="O1110" t="str">
        <f>"0000000000000000000000000000111110011111100000000000"</f>
        <v>0000000000000000000000000000111110011111100000000000</v>
      </c>
    </row>
    <row r="1111" spans="1:15" x14ac:dyDescent="0.25">
      <c r="A1111" s="3">
        <v>1</v>
      </c>
      <c r="B1111" t="s">
        <v>12589</v>
      </c>
      <c r="C1111" t="s">
        <v>20</v>
      </c>
      <c r="D1111" t="s">
        <v>13211</v>
      </c>
      <c r="E1111" t="s">
        <v>20</v>
      </c>
      <c r="F1111" t="s">
        <v>14488</v>
      </c>
      <c r="G1111" t="s">
        <v>14488</v>
      </c>
      <c r="H1111" t="s">
        <v>19</v>
      </c>
      <c r="I1111" t="s">
        <v>19</v>
      </c>
      <c r="J1111" s="1">
        <v>0.5</v>
      </c>
      <c r="K1111" s="1">
        <v>0.5</v>
      </c>
      <c r="L1111">
        <v>60</v>
      </c>
      <c r="M1111">
        <v>120</v>
      </c>
      <c r="N1111" t="str">
        <f>"0000000000000000000000000001111110011111100000000000"</f>
        <v>0000000000000000000000000001111110011111100000000000</v>
      </c>
      <c r="O1111" t="str">
        <f>"0000000000000000000000000001111110011111100000000000"</f>
        <v>0000000000000000000000000001111110011111100000000000</v>
      </c>
    </row>
    <row r="1112" spans="1:15" x14ac:dyDescent="0.25">
      <c r="A1112" s="3">
        <v>1</v>
      </c>
      <c r="B1112" t="s">
        <v>10296</v>
      </c>
      <c r="C1112" t="s">
        <v>20</v>
      </c>
      <c r="D1112" t="s">
        <v>13799</v>
      </c>
      <c r="E1112" t="s">
        <v>45</v>
      </c>
      <c r="F1112" t="s">
        <v>14493</v>
      </c>
      <c r="G1112" t="s">
        <v>14489</v>
      </c>
      <c r="H1112" t="s">
        <v>19</v>
      </c>
      <c r="I1112" t="s">
        <v>19</v>
      </c>
      <c r="J1112" s="1">
        <v>0.66666666666666663</v>
      </c>
      <c r="K1112" s="1">
        <v>0.625</v>
      </c>
      <c r="L1112">
        <v>60</v>
      </c>
      <c r="M1112">
        <v>120</v>
      </c>
      <c r="N1112" t="str">
        <f>"0000000000000000000000000001111110011111100000000000"</f>
        <v>0000000000000000000000000001111110011111100000000000</v>
      </c>
      <c r="O1112" t="str">
        <f>"0000000111110100011111000001111110011111100000000000"</f>
        <v>0000000111110100011111000001111110011111100000000000</v>
      </c>
    </row>
    <row r="1113" spans="1:15" x14ac:dyDescent="0.25">
      <c r="A1113" s="3">
        <v>1</v>
      </c>
      <c r="B1113" t="s">
        <v>9203</v>
      </c>
      <c r="C1113" t="s">
        <v>9205</v>
      </c>
      <c r="D1113" t="s">
        <v>13590</v>
      </c>
      <c r="E1113" t="s">
        <v>20</v>
      </c>
      <c r="F1113" t="s">
        <v>14486</v>
      </c>
      <c r="G1113" t="s">
        <v>14485</v>
      </c>
      <c r="H1113" t="s">
        <v>37</v>
      </c>
      <c r="I1113" t="s">
        <v>37</v>
      </c>
      <c r="J1113" s="1">
        <v>0.45833333333333331</v>
      </c>
      <c r="K1113" s="1">
        <v>0.45833333333333331</v>
      </c>
      <c r="L1113">
        <v>60</v>
      </c>
      <c r="M1113">
        <v>60</v>
      </c>
      <c r="N1113" t="str">
        <f>"0000000001101100011111000000000000000000000000000000"</f>
        <v>0000000001101100011111000000000000000000000000000000</v>
      </c>
      <c r="O1113" t="str">
        <f>"0000000111101100011111000000000000000000000000000000"</f>
        <v>0000000111101100011111000000000000000000000000000000</v>
      </c>
    </row>
    <row r="1114" spans="1:15" x14ac:dyDescent="0.25">
      <c r="A1114" s="3">
        <v>1</v>
      </c>
      <c r="B1114" t="s">
        <v>11399</v>
      </c>
      <c r="C1114" t="s">
        <v>20</v>
      </c>
      <c r="D1114" t="s">
        <v>11894</v>
      </c>
      <c r="E1114" t="s">
        <v>20</v>
      </c>
      <c r="F1114" t="s">
        <v>14487</v>
      </c>
      <c r="G1114" t="s">
        <v>14493</v>
      </c>
      <c r="H1114" t="s">
        <v>37</v>
      </c>
      <c r="I1114" t="s">
        <v>37</v>
      </c>
      <c r="J1114" s="1">
        <v>0.5</v>
      </c>
      <c r="K1114" s="1">
        <v>0.5</v>
      </c>
      <c r="L1114">
        <v>60</v>
      </c>
      <c r="M1114">
        <v>60</v>
      </c>
      <c r="N1114" t="str">
        <f>"0000000000000000000000000001111110000000000000000000"</f>
        <v>0000000000000000000000000001111110000000000000000000</v>
      </c>
      <c r="O1114" t="str">
        <f>"0000000000000000000000000001111110011111100000000000"</f>
        <v>0000000000000000000000000001111110011111100000000000</v>
      </c>
    </row>
    <row r="1115" spans="1:15" x14ac:dyDescent="0.25">
      <c r="A1115" s="3">
        <v>1</v>
      </c>
      <c r="B1115" t="s">
        <v>11894</v>
      </c>
      <c r="C1115" t="s">
        <v>20</v>
      </c>
      <c r="D1115" t="s">
        <v>11918</v>
      </c>
      <c r="E1115" t="s">
        <v>20</v>
      </c>
      <c r="F1115" t="s">
        <v>14485</v>
      </c>
      <c r="G1115" t="s">
        <v>14485</v>
      </c>
      <c r="H1115" t="s">
        <v>33</v>
      </c>
      <c r="I1115" t="s">
        <v>33</v>
      </c>
      <c r="J1115" s="1">
        <v>0.375</v>
      </c>
      <c r="K1115" s="1">
        <v>0.375</v>
      </c>
      <c r="L1115">
        <v>60</v>
      </c>
      <c r="M1115">
        <v>60</v>
      </c>
      <c r="N1115" t="str">
        <f>"0000000000000000000000000001111110011111100000000000"</f>
        <v>0000000000000000000000000001111110011111100000000000</v>
      </c>
      <c r="O1115" t="str">
        <f>"0000000000000000000000000001111110011111100000000000"</f>
        <v>0000000000000000000000000001111110011111100000000000</v>
      </c>
    </row>
    <row r="1116" spans="1:15" x14ac:dyDescent="0.25">
      <c r="A1116" s="3">
        <v>1</v>
      </c>
      <c r="B1116" t="s">
        <v>12743</v>
      </c>
      <c r="C1116" t="s">
        <v>20</v>
      </c>
      <c r="D1116" t="s">
        <v>13584</v>
      </c>
      <c r="E1116" t="s">
        <v>20</v>
      </c>
      <c r="F1116" t="s">
        <v>14485</v>
      </c>
      <c r="G1116" t="s">
        <v>14488</v>
      </c>
      <c r="H1116" t="s">
        <v>33</v>
      </c>
      <c r="I1116" t="s">
        <v>33</v>
      </c>
      <c r="J1116" s="1">
        <v>0.58333333333333337</v>
      </c>
      <c r="K1116" s="1">
        <v>0.58333333333333337</v>
      </c>
      <c r="L1116">
        <v>60</v>
      </c>
      <c r="M1116">
        <v>120</v>
      </c>
      <c r="N1116" t="str">
        <f>"0000000111111100011111000000000000000000000000000000"</f>
        <v>0000000111111100011111000000000000000000000000000000</v>
      </c>
      <c r="O1116" t="str">
        <f>"0000000111111100011111000000000000000000000000000000"</f>
        <v>0000000111111100011111000000000000000000000000000000</v>
      </c>
    </row>
    <row r="1117" spans="1:15" x14ac:dyDescent="0.25">
      <c r="A1117" s="3">
        <v>1</v>
      </c>
      <c r="B1117" t="s">
        <v>10987</v>
      </c>
      <c r="C1117" t="s">
        <v>20</v>
      </c>
      <c r="D1117" t="s">
        <v>11033</v>
      </c>
      <c r="E1117" t="s">
        <v>20</v>
      </c>
      <c r="F1117" t="s">
        <v>14488</v>
      </c>
      <c r="G1117" t="s">
        <v>14488</v>
      </c>
      <c r="H1117" t="s">
        <v>42</v>
      </c>
      <c r="I1117" t="s">
        <v>42</v>
      </c>
      <c r="J1117" s="1">
        <v>0.45833333333333331</v>
      </c>
      <c r="K1117" s="1">
        <v>0.375</v>
      </c>
      <c r="L1117">
        <v>60</v>
      </c>
      <c r="M1117">
        <v>480</v>
      </c>
      <c r="N1117" t="str">
        <f>"0000000000000000000000000001111110011111100000000000"</f>
        <v>0000000000000000000000000001111110011111100000000000</v>
      </c>
      <c r="O1117" t="str">
        <f>"0000000000000000000000000000000010000000000000000000"</f>
        <v>0000000000000000000000000000000010000000000000000000</v>
      </c>
    </row>
    <row r="1118" spans="1:15" x14ac:dyDescent="0.25">
      <c r="A1118" s="3">
        <v>1</v>
      </c>
      <c r="B1118" t="s">
        <v>10987</v>
      </c>
      <c r="C1118" t="s">
        <v>20</v>
      </c>
      <c r="D1118" t="s">
        <v>11033</v>
      </c>
      <c r="E1118" t="s">
        <v>20</v>
      </c>
      <c r="F1118" t="s">
        <v>14488</v>
      </c>
      <c r="G1118" t="s">
        <v>14493</v>
      </c>
      <c r="H1118" t="s">
        <v>42</v>
      </c>
      <c r="I1118" t="s">
        <v>42</v>
      </c>
      <c r="J1118" s="1">
        <v>0.45833333333333331</v>
      </c>
      <c r="K1118" s="1">
        <v>0.375</v>
      </c>
      <c r="L1118">
        <v>60</v>
      </c>
      <c r="M1118">
        <v>480</v>
      </c>
      <c r="N1118" t="str">
        <f>"0000000000000000000000000001111110011111100000000000"</f>
        <v>0000000000000000000000000001111110011111100000000000</v>
      </c>
      <c r="O1118" t="str">
        <f>"0000000000000000000000000000000000000010000000000000"</f>
        <v>0000000000000000000000000000000000000010000000000000</v>
      </c>
    </row>
    <row r="1119" spans="1:15" x14ac:dyDescent="0.25">
      <c r="A1119" s="3">
        <v>1</v>
      </c>
      <c r="B1119" t="s">
        <v>10987</v>
      </c>
      <c r="C1119" t="s">
        <v>20</v>
      </c>
      <c r="D1119" t="s">
        <v>11023</v>
      </c>
      <c r="E1119" t="s">
        <v>20</v>
      </c>
      <c r="F1119" t="s">
        <v>14485</v>
      </c>
      <c r="G1119" t="s">
        <v>14488</v>
      </c>
      <c r="H1119" t="s">
        <v>37</v>
      </c>
      <c r="I1119" t="s">
        <v>37</v>
      </c>
      <c r="J1119" s="1">
        <v>0.375</v>
      </c>
      <c r="K1119" s="1">
        <v>0.375</v>
      </c>
      <c r="L1119">
        <v>60</v>
      </c>
      <c r="M1119">
        <v>480</v>
      </c>
      <c r="N1119" t="str">
        <f>"0000000000000000000000000001111110011111100000000000"</f>
        <v>0000000000000000000000000001111110011111100000000000</v>
      </c>
      <c r="O1119" t="str">
        <f>"0000000000000000000000000000010000000000000000000000"</f>
        <v>0000000000000000000000000000010000000000000000000000</v>
      </c>
    </row>
    <row r="1120" spans="1:15" x14ac:dyDescent="0.25">
      <c r="A1120" s="3">
        <v>1</v>
      </c>
      <c r="B1120" t="s">
        <v>10987</v>
      </c>
      <c r="C1120" t="s">
        <v>20</v>
      </c>
      <c r="D1120" t="s">
        <v>11033</v>
      </c>
      <c r="E1120" t="s">
        <v>20</v>
      </c>
      <c r="F1120" t="s">
        <v>14485</v>
      </c>
      <c r="G1120" t="s">
        <v>14485</v>
      </c>
      <c r="H1120" t="s">
        <v>37</v>
      </c>
      <c r="I1120" t="s">
        <v>37</v>
      </c>
      <c r="J1120" s="1">
        <v>0.375</v>
      </c>
      <c r="K1120" s="1">
        <v>0.375</v>
      </c>
      <c r="L1120">
        <v>60</v>
      </c>
      <c r="M1120">
        <v>480</v>
      </c>
      <c r="N1120" t="str">
        <f>"0000000000000000000000000001111110011111100000000000"</f>
        <v>0000000000000000000000000001111110011111100000000000</v>
      </c>
      <c r="O1120" t="str">
        <f>"0000000000000000000000000000000010000000000000000000"</f>
        <v>0000000000000000000000000000000010000000000000000000</v>
      </c>
    </row>
    <row r="1121" spans="1:15" x14ac:dyDescent="0.25">
      <c r="A1121" s="3">
        <v>1</v>
      </c>
      <c r="B1121" t="s">
        <v>10987</v>
      </c>
      <c r="C1121" t="s">
        <v>20</v>
      </c>
      <c r="D1121" t="s">
        <v>11033</v>
      </c>
      <c r="E1121" t="s">
        <v>20</v>
      </c>
      <c r="F1121" t="s">
        <v>14485</v>
      </c>
      <c r="G1121" t="s">
        <v>14487</v>
      </c>
      <c r="H1121" t="s">
        <v>37</v>
      </c>
      <c r="I1121" t="s">
        <v>37</v>
      </c>
      <c r="J1121" s="1">
        <v>0.375</v>
      </c>
      <c r="K1121" s="1">
        <v>0.375</v>
      </c>
      <c r="L1121">
        <v>60</v>
      </c>
      <c r="M1121">
        <v>480</v>
      </c>
      <c r="N1121" t="str">
        <f>"0000000000000000000000000001111110011111100000000000"</f>
        <v>0000000000000000000000000001111110011111100000000000</v>
      </c>
      <c r="O1121" t="str">
        <f>"0000000000000000000000000000000000000010000000000000"</f>
        <v>0000000000000000000000000000000000000010000000000000</v>
      </c>
    </row>
    <row r="1122" spans="1:15" x14ac:dyDescent="0.25">
      <c r="A1122" s="3">
        <v>1</v>
      </c>
      <c r="B1122" t="s">
        <v>10987</v>
      </c>
      <c r="C1122" t="s">
        <v>45</v>
      </c>
      <c r="D1122" t="s">
        <v>11023</v>
      </c>
      <c r="E1122" t="s">
        <v>20</v>
      </c>
      <c r="F1122" t="s">
        <v>14489</v>
      </c>
      <c r="G1122" t="s">
        <v>14488</v>
      </c>
      <c r="H1122" t="s">
        <v>37</v>
      </c>
      <c r="I1122" t="s">
        <v>37</v>
      </c>
      <c r="J1122" s="1">
        <v>0.41666666666666669</v>
      </c>
      <c r="K1122" s="1">
        <v>0.375</v>
      </c>
      <c r="L1122">
        <v>60</v>
      </c>
      <c r="M1122">
        <v>480</v>
      </c>
      <c r="N1122" t="str">
        <f>"0000000000000000000000000001111110011111100000000000"</f>
        <v>0000000000000000000000000001111110011111100000000000</v>
      </c>
      <c r="O1122" t="str">
        <f>"0000000000000000000000000000010000000000000000000000"</f>
        <v>0000000000000000000000000000010000000000000000000000</v>
      </c>
    </row>
    <row r="1123" spans="1:15" x14ac:dyDescent="0.25">
      <c r="A1123" s="3">
        <v>1</v>
      </c>
      <c r="B1123" t="s">
        <v>10987</v>
      </c>
      <c r="C1123" t="s">
        <v>45</v>
      </c>
      <c r="D1123" t="s">
        <v>11033</v>
      </c>
      <c r="E1123" t="s">
        <v>20</v>
      </c>
      <c r="F1123" t="s">
        <v>14489</v>
      </c>
      <c r="G1123" t="s">
        <v>14485</v>
      </c>
      <c r="H1123" t="s">
        <v>37</v>
      </c>
      <c r="I1123" t="s">
        <v>37</v>
      </c>
      <c r="J1123" s="1">
        <v>0.41666666666666669</v>
      </c>
      <c r="K1123" s="1">
        <v>0.375</v>
      </c>
      <c r="L1123">
        <v>60</v>
      </c>
      <c r="M1123">
        <v>480</v>
      </c>
      <c r="N1123" t="str">
        <f>"0000000000000000000000000001111110011111100000000000"</f>
        <v>0000000000000000000000000001111110011111100000000000</v>
      </c>
      <c r="O1123" t="str">
        <f>"0000000000000000000000000000000010000000000000000000"</f>
        <v>0000000000000000000000000000000010000000000000000000</v>
      </c>
    </row>
    <row r="1124" spans="1:15" x14ac:dyDescent="0.25">
      <c r="A1124" s="3">
        <v>1</v>
      </c>
      <c r="B1124" t="s">
        <v>10987</v>
      </c>
      <c r="C1124" t="s">
        <v>45</v>
      </c>
      <c r="D1124" t="s">
        <v>11033</v>
      </c>
      <c r="E1124" t="s">
        <v>20</v>
      </c>
      <c r="F1124" t="s">
        <v>14489</v>
      </c>
      <c r="G1124" t="s">
        <v>14487</v>
      </c>
      <c r="H1124" t="s">
        <v>37</v>
      </c>
      <c r="I1124" t="s">
        <v>37</v>
      </c>
      <c r="J1124" s="1">
        <v>0.41666666666666669</v>
      </c>
      <c r="K1124" s="1">
        <v>0.375</v>
      </c>
      <c r="L1124">
        <v>60</v>
      </c>
      <c r="M1124">
        <v>480</v>
      </c>
      <c r="N1124" t="str">
        <f>"0000000000000000000000000001111110011111100000000000"</f>
        <v>0000000000000000000000000001111110011111100000000000</v>
      </c>
      <c r="O1124" t="str">
        <f>"0000000000000000000000000000000000000010000000000000"</f>
        <v>0000000000000000000000000000000000000010000000000000</v>
      </c>
    </row>
    <row r="1125" spans="1:15" x14ac:dyDescent="0.25">
      <c r="A1125" s="3">
        <v>1</v>
      </c>
      <c r="B1125" t="s">
        <v>10992</v>
      </c>
      <c r="C1125" t="s">
        <v>20</v>
      </c>
      <c r="D1125" t="s">
        <v>11033</v>
      </c>
      <c r="E1125" t="s">
        <v>20</v>
      </c>
      <c r="F1125" t="s">
        <v>14493</v>
      </c>
      <c r="G1125" t="s">
        <v>14485</v>
      </c>
      <c r="H1125" t="s">
        <v>37</v>
      </c>
      <c r="I1125" t="s">
        <v>37</v>
      </c>
      <c r="J1125" s="1">
        <v>0.45833333333333331</v>
      </c>
      <c r="K1125" s="1">
        <v>0.375</v>
      </c>
      <c r="L1125">
        <v>60</v>
      </c>
      <c r="M1125">
        <v>480</v>
      </c>
      <c r="N1125" t="str">
        <f>"0000000000000000000000000001111110011111100000000000"</f>
        <v>0000000000000000000000000001111110011111100000000000</v>
      </c>
      <c r="O1125" t="str">
        <f>"0000000000000000000000000000000010000000000000000000"</f>
        <v>0000000000000000000000000000000010000000000000000000</v>
      </c>
    </row>
    <row r="1126" spans="1:15" x14ac:dyDescent="0.25">
      <c r="A1126" s="3">
        <v>1</v>
      </c>
      <c r="B1126" t="s">
        <v>10992</v>
      </c>
      <c r="C1126" t="s">
        <v>20</v>
      </c>
      <c r="D1126" t="s">
        <v>11033</v>
      </c>
      <c r="E1126" t="s">
        <v>20</v>
      </c>
      <c r="F1126" t="s">
        <v>14493</v>
      </c>
      <c r="G1126" t="s">
        <v>14487</v>
      </c>
      <c r="H1126" t="s">
        <v>37</v>
      </c>
      <c r="I1126" t="s">
        <v>37</v>
      </c>
      <c r="J1126" s="1">
        <v>0.45833333333333331</v>
      </c>
      <c r="K1126" s="1">
        <v>0.375</v>
      </c>
      <c r="L1126">
        <v>60</v>
      </c>
      <c r="M1126">
        <v>480</v>
      </c>
      <c r="N1126" t="str">
        <f>"0000000000000000000000000001111110011111100000000000"</f>
        <v>0000000000000000000000000001111110011111100000000000</v>
      </c>
      <c r="O1126" t="str">
        <f>"0000000000000000000000000000000000000010000000000000"</f>
        <v>0000000000000000000000000000000000000010000000000000</v>
      </c>
    </row>
    <row r="1127" spans="1:15" x14ac:dyDescent="0.25">
      <c r="A1127" s="3">
        <v>1</v>
      </c>
      <c r="B1127" t="s">
        <v>10420</v>
      </c>
      <c r="C1127" t="s">
        <v>20</v>
      </c>
      <c r="D1127" t="s">
        <v>13674</v>
      </c>
      <c r="E1127" t="s">
        <v>395</v>
      </c>
      <c r="F1127" t="s">
        <v>14485</v>
      </c>
      <c r="G1127" t="s">
        <v>14497</v>
      </c>
      <c r="H1127" t="s">
        <v>37</v>
      </c>
      <c r="I1127" t="s">
        <v>37</v>
      </c>
      <c r="J1127" s="1">
        <v>0.41666666666666669</v>
      </c>
      <c r="K1127" s="1">
        <v>0.41666666666666669</v>
      </c>
      <c r="L1127">
        <v>60</v>
      </c>
      <c r="M1127">
        <v>60</v>
      </c>
      <c r="N1127" t="str">
        <f>"0000000000000000000000000001111110011111100000000000"</f>
        <v>0000000000000000000000000001111110011111100000000000</v>
      </c>
      <c r="O1127" t="str">
        <f>"0000000011101100011110000001111110011110100000000000"</f>
        <v>0000000011101100011110000001111110011110100000000000</v>
      </c>
    </row>
    <row r="1128" spans="1:15" x14ac:dyDescent="0.25">
      <c r="A1128" s="3">
        <v>1</v>
      </c>
      <c r="B1128" t="s">
        <v>10420</v>
      </c>
      <c r="C1128" t="s">
        <v>20</v>
      </c>
      <c r="D1128" t="s">
        <v>13674</v>
      </c>
      <c r="E1128" t="s">
        <v>39</v>
      </c>
      <c r="F1128" t="s">
        <v>14485</v>
      </c>
      <c r="G1128" t="s">
        <v>14511</v>
      </c>
      <c r="H1128" t="s">
        <v>37</v>
      </c>
      <c r="I1128" t="s">
        <v>37</v>
      </c>
      <c r="J1128" s="1">
        <v>0.41666666666666669</v>
      </c>
      <c r="K1128" s="1">
        <v>0.41666666666666669</v>
      </c>
      <c r="L1128">
        <v>60</v>
      </c>
      <c r="M1128">
        <v>60</v>
      </c>
      <c r="N1128" t="str">
        <f>"0000000000000000000000000001111110011111100000000000"</f>
        <v>0000000000000000000000000001111110011111100000000000</v>
      </c>
      <c r="O1128" t="str">
        <f>"0000000000000000000000000000000000000001000000000000"</f>
        <v>0000000000000000000000000000000000000001000000000000</v>
      </c>
    </row>
    <row r="1129" spans="1:15" x14ac:dyDescent="0.25">
      <c r="A1129" s="3">
        <v>1</v>
      </c>
      <c r="B1129" t="s">
        <v>12870</v>
      </c>
      <c r="C1129" t="s">
        <v>20</v>
      </c>
      <c r="D1129" t="s">
        <v>13674</v>
      </c>
      <c r="E1129" t="s">
        <v>20</v>
      </c>
      <c r="F1129" t="s">
        <v>14485</v>
      </c>
      <c r="G1129" t="s">
        <v>14488</v>
      </c>
      <c r="H1129" t="s">
        <v>42</v>
      </c>
      <c r="I1129" t="s">
        <v>42</v>
      </c>
      <c r="J1129" s="1">
        <v>0.375</v>
      </c>
      <c r="K1129" s="1">
        <v>0.375</v>
      </c>
      <c r="L1129">
        <v>60</v>
      </c>
      <c r="M1129">
        <v>120</v>
      </c>
      <c r="N1129" t="str">
        <f>"0000000000000000000000000001111110011111100000000000"</f>
        <v>0000000000000000000000000001111110011111100000000000</v>
      </c>
      <c r="O1129" t="str">
        <f>"0000000111111100011111000001111110011111100000000000"</f>
        <v>0000000111111100011111000001111110011111100000000000</v>
      </c>
    </row>
    <row r="1130" spans="1:15" x14ac:dyDescent="0.25">
      <c r="A1130" s="3">
        <v>1</v>
      </c>
      <c r="B1130" t="s">
        <v>9855</v>
      </c>
      <c r="C1130" t="s">
        <v>20</v>
      </c>
      <c r="D1130" t="s">
        <v>13342</v>
      </c>
      <c r="E1130" t="s">
        <v>20</v>
      </c>
      <c r="F1130" t="s">
        <v>14493</v>
      </c>
      <c r="G1130" t="s">
        <v>14488</v>
      </c>
      <c r="H1130" t="s">
        <v>33</v>
      </c>
      <c r="I1130" t="s">
        <v>33</v>
      </c>
      <c r="J1130" s="1">
        <v>0.41666666666666669</v>
      </c>
      <c r="K1130" s="1">
        <v>0.375</v>
      </c>
      <c r="L1130">
        <v>60</v>
      </c>
      <c r="M1130">
        <v>120</v>
      </c>
      <c r="N1130" t="str">
        <f>"0000000111111100011111000000000000000000000000000000"</f>
        <v>0000000111111100011111000000000000000000000000000000</v>
      </c>
      <c r="O1130" t="str">
        <f>"0000000111111100011111000000000000000000000000000000"</f>
        <v>0000000111111100011111000000000000000000000000000000</v>
      </c>
    </row>
    <row r="1131" spans="1:15" x14ac:dyDescent="0.25">
      <c r="A1131" s="3">
        <v>1</v>
      </c>
      <c r="B1131" t="s">
        <v>10129</v>
      </c>
      <c r="C1131" t="s">
        <v>1317</v>
      </c>
      <c r="D1131" t="s">
        <v>10136</v>
      </c>
      <c r="E1131" t="s">
        <v>20</v>
      </c>
      <c r="F1131" t="s">
        <v>14501</v>
      </c>
      <c r="G1131" t="s">
        <v>14488</v>
      </c>
      <c r="H1131" t="s">
        <v>33</v>
      </c>
      <c r="I1131" t="s">
        <v>33</v>
      </c>
      <c r="J1131" s="1">
        <v>0.33333333333333331</v>
      </c>
      <c r="K1131" s="1">
        <v>0.375</v>
      </c>
      <c r="L1131">
        <v>240</v>
      </c>
      <c r="M1131">
        <v>120</v>
      </c>
      <c r="N1131" t="str">
        <f>"0000000000000000000000000001111110011111100000000000"</f>
        <v>0000000000000000000000000001111110011111100000000000</v>
      </c>
      <c r="O1131" t="str">
        <f>"0000000000000000000000000001111110011111100000000000"</f>
        <v>0000000000000000000000000001111110011111100000000000</v>
      </c>
    </row>
    <row r="1132" spans="1:15" x14ac:dyDescent="0.25">
      <c r="A1132" s="3">
        <v>1</v>
      </c>
      <c r="B1132" t="s">
        <v>10129</v>
      </c>
      <c r="C1132" t="s">
        <v>1317</v>
      </c>
      <c r="D1132" t="s">
        <v>10136</v>
      </c>
      <c r="E1132" t="s">
        <v>20</v>
      </c>
      <c r="F1132" t="s">
        <v>14605</v>
      </c>
      <c r="G1132" t="s">
        <v>14485</v>
      </c>
      <c r="H1132" t="s">
        <v>42</v>
      </c>
      <c r="I1132" t="s">
        <v>42</v>
      </c>
      <c r="J1132" s="1">
        <v>0.33333333333333331</v>
      </c>
      <c r="K1132" s="1">
        <v>0.375</v>
      </c>
      <c r="L1132">
        <v>240</v>
      </c>
      <c r="M1132">
        <v>120</v>
      </c>
      <c r="N1132" t="str">
        <f>"0000000000000000000000000001111110011111100000000000"</f>
        <v>0000000000000000000000000001111110011111100000000000</v>
      </c>
      <c r="O1132" t="str">
        <f>"0000000000000000000000000001111110011111100000000000"</f>
        <v>0000000000000000000000000001111110011111100000000000</v>
      </c>
    </row>
    <row r="1133" spans="1:15" x14ac:dyDescent="0.25">
      <c r="A1133" s="3">
        <v>1</v>
      </c>
      <c r="B1133" t="s">
        <v>10016</v>
      </c>
      <c r="C1133" t="s">
        <v>20</v>
      </c>
      <c r="D1133" t="s">
        <v>10239</v>
      </c>
      <c r="E1133" t="s">
        <v>9372</v>
      </c>
      <c r="F1133" t="s">
        <v>14485</v>
      </c>
      <c r="G1133" t="s">
        <v>14494</v>
      </c>
      <c r="H1133" t="s">
        <v>29</v>
      </c>
      <c r="I1133" t="s">
        <v>29</v>
      </c>
      <c r="J1133" s="1">
        <v>0.41666666666666669</v>
      </c>
      <c r="K1133" s="1">
        <v>0.375</v>
      </c>
      <c r="L1133">
        <v>60</v>
      </c>
      <c r="M1133">
        <v>120</v>
      </c>
      <c r="N1133" t="str">
        <f>"0000000111110100011111000001111110011111100000000000"</f>
        <v>0000000111110100011111000001111110011111100000000000</v>
      </c>
      <c r="O1133" t="str">
        <f>"0000000111110100011111000000000000000000000000000000"</f>
        <v>0000000111110100011111000000000000000000000000000000</v>
      </c>
    </row>
    <row r="1134" spans="1:15" x14ac:dyDescent="0.25">
      <c r="A1134" s="3">
        <v>1</v>
      </c>
      <c r="B1134" t="s">
        <v>10514</v>
      </c>
      <c r="C1134" t="s">
        <v>20</v>
      </c>
      <c r="D1134" t="s">
        <v>13590</v>
      </c>
      <c r="E1134" t="s">
        <v>20</v>
      </c>
      <c r="F1134" t="s">
        <v>14488</v>
      </c>
      <c r="G1134" t="s">
        <v>14488</v>
      </c>
      <c r="H1134" t="s">
        <v>19</v>
      </c>
      <c r="I1134" t="s">
        <v>19</v>
      </c>
      <c r="J1134" s="1">
        <v>0.5</v>
      </c>
      <c r="K1134" s="1">
        <v>0.45833333333333331</v>
      </c>
      <c r="L1134">
        <v>60</v>
      </c>
      <c r="M1134">
        <v>120</v>
      </c>
      <c r="N1134" t="str">
        <f>"0000000111110100011111000000000000000000000000000000"</f>
        <v>0000000111110100011111000000000000000000000000000000</v>
      </c>
      <c r="O1134" t="str">
        <f>"0000000111110100011111000000000000000000000000000000"</f>
        <v>0000000111110100011111000000000000000000000000000000</v>
      </c>
    </row>
    <row r="1135" spans="1:15" x14ac:dyDescent="0.25">
      <c r="A1135" s="3">
        <v>1</v>
      </c>
      <c r="B1135" t="s">
        <v>10540</v>
      </c>
      <c r="C1135" t="s">
        <v>45</v>
      </c>
      <c r="D1135" t="s">
        <v>13588</v>
      </c>
      <c r="E1135" t="s">
        <v>20</v>
      </c>
      <c r="F1135" t="s">
        <v>14489</v>
      </c>
      <c r="G1135" t="s">
        <v>14485</v>
      </c>
      <c r="H1135" t="s">
        <v>42</v>
      </c>
      <c r="I1135" t="s">
        <v>42</v>
      </c>
      <c r="J1135" s="1">
        <v>0.5</v>
      </c>
      <c r="K1135" s="1">
        <v>0.5</v>
      </c>
      <c r="L1135">
        <v>60</v>
      </c>
      <c r="M1135">
        <v>60</v>
      </c>
      <c r="N1135" t="str">
        <f>"0000000000000000000000000001111110011111100000000000"</f>
        <v>0000000000000000000000000001111110011111100000000000</v>
      </c>
      <c r="O1135" t="str">
        <f>"0000000000000000000000000001111110011111100000000000"</f>
        <v>0000000000000000000000000001111110011111100000000000</v>
      </c>
    </row>
    <row r="1136" spans="1:15" x14ac:dyDescent="0.25">
      <c r="A1136" s="3">
        <v>1</v>
      </c>
      <c r="B1136" t="s">
        <v>10283</v>
      </c>
      <c r="C1136" t="s">
        <v>45</v>
      </c>
      <c r="D1136" t="s">
        <v>14018</v>
      </c>
      <c r="E1136" t="s">
        <v>39</v>
      </c>
      <c r="F1136" t="s">
        <v>14528</v>
      </c>
      <c r="G1136" t="s">
        <v>14606</v>
      </c>
      <c r="H1136" t="s">
        <v>33</v>
      </c>
      <c r="I1136" t="s">
        <v>33</v>
      </c>
      <c r="J1136" s="1">
        <v>0.5</v>
      </c>
      <c r="K1136" s="1">
        <v>0.5</v>
      </c>
      <c r="L1136">
        <v>120</v>
      </c>
      <c r="M1136">
        <v>30</v>
      </c>
      <c r="N1136" t="str">
        <f>"0000000011111100011111000000000000000000000000000000"</f>
        <v>0000000011111100011111000000000000000000000000000000</v>
      </c>
      <c r="O1136" t="str">
        <f>"0000000000010000000000000000000000000000000000000000"</f>
        <v>0000000000010000000000000000000000000000000000000000</v>
      </c>
    </row>
    <row r="1137" spans="1:15" x14ac:dyDescent="0.25">
      <c r="A1137" s="3">
        <v>1</v>
      </c>
      <c r="B1137" t="s">
        <v>9203</v>
      </c>
      <c r="C1137" t="s">
        <v>9205</v>
      </c>
      <c r="D1137" t="s">
        <v>9234</v>
      </c>
      <c r="E1137" t="s">
        <v>45</v>
      </c>
      <c r="F1137" t="s">
        <v>14486</v>
      </c>
      <c r="G1137" t="s">
        <v>14583</v>
      </c>
      <c r="H1137" t="s">
        <v>37</v>
      </c>
      <c r="I1137" t="s">
        <v>37</v>
      </c>
      <c r="J1137" s="1">
        <v>0.45833333333333331</v>
      </c>
      <c r="K1137" s="1">
        <v>0.45833333333333331</v>
      </c>
      <c r="L1137">
        <v>60</v>
      </c>
      <c r="M1137">
        <v>60</v>
      </c>
      <c r="N1137" t="str">
        <f>"0000000001101100011111000000000000000000000000000000"</f>
        <v>0000000001101100011111000000000000000000000000000000</v>
      </c>
      <c r="O1137" t="str">
        <f>"0000000111101100011111000000000000000000000000000000"</f>
        <v>0000000111101100011111000000000000000000000000000000</v>
      </c>
    </row>
    <row r="1138" spans="1:15" x14ac:dyDescent="0.25">
      <c r="A1138" s="3">
        <v>1</v>
      </c>
      <c r="B1138" t="s">
        <v>9291</v>
      </c>
      <c r="C1138" t="s">
        <v>20</v>
      </c>
      <c r="D1138" t="s">
        <v>12553</v>
      </c>
      <c r="E1138" t="s">
        <v>20</v>
      </c>
      <c r="F1138" t="s">
        <v>14488</v>
      </c>
      <c r="G1138" t="s">
        <v>14488</v>
      </c>
      <c r="H1138" t="s">
        <v>29</v>
      </c>
      <c r="I1138" t="s">
        <v>29</v>
      </c>
      <c r="J1138" s="1">
        <v>0.54166666666666663</v>
      </c>
      <c r="K1138" s="1">
        <v>0.58333333333333337</v>
      </c>
      <c r="L1138">
        <v>120</v>
      </c>
      <c r="M1138">
        <v>120</v>
      </c>
      <c r="N1138" t="str">
        <f>"0000000000000000000000000001111110011111100000000000"</f>
        <v>0000000000000000000000000001111110011111100000000000</v>
      </c>
      <c r="O1138" t="str">
        <f>"0000000000000000000000000001011110011110100000000000"</f>
        <v>0000000000000000000000000001011110011110100000000000</v>
      </c>
    </row>
    <row r="1139" spans="1:15" x14ac:dyDescent="0.25">
      <c r="A1139" s="3">
        <v>1</v>
      </c>
      <c r="B1139" t="s">
        <v>9309</v>
      </c>
      <c r="C1139" t="s">
        <v>20</v>
      </c>
      <c r="D1139" t="s">
        <v>12541</v>
      </c>
      <c r="E1139" t="s">
        <v>20</v>
      </c>
      <c r="F1139" t="s">
        <v>14488</v>
      </c>
      <c r="G1139" t="s">
        <v>14488</v>
      </c>
      <c r="H1139" t="s">
        <v>33</v>
      </c>
      <c r="I1139" t="s">
        <v>33</v>
      </c>
      <c r="J1139" s="1">
        <v>0.41666666666666669</v>
      </c>
      <c r="K1139" s="1">
        <v>0.41666666666666669</v>
      </c>
      <c r="L1139">
        <v>120</v>
      </c>
      <c r="M1139">
        <v>120</v>
      </c>
      <c r="N1139" t="str">
        <f>"0000000000000000000000000001111110011111100000000000"</f>
        <v>0000000000000000000000000001111110011111100000000000</v>
      </c>
      <c r="O1139" t="str">
        <f>"0000000111111100011111000001111110011111100000000000"</f>
        <v>0000000111111100011111000001111110011111100000000000</v>
      </c>
    </row>
    <row r="1140" spans="1:15" x14ac:dyDescent="0.25">
      <c r="A1140" s="3">
        <v>1</v>
      </c>
      <c r="B1140" t="s">
        <v>13503</v>
      </c>
      <c r="C1140" t="s">
        <v>395</v>
      </c>
      <c r="D1140" t="s">
        <v>14023</v>
      </c>
      <c r="E1140" t="s">
        <v>20</v>
      </c>
      <c r="F1140" t="s">
        <v>14539</v>
      </c>
      <c r="G1140" t="s">
        <v>14495</v>
      </c>
      <c r="H1140" t="s">
        <v>33</v>
      </c>
      <c r="I1140" t="s">
        <v>33</v>
      </c>
      <c r="J1140" s="1">
        <v>0.54166666666666663</v>
      </c>
      <c r="K1140" s="1">
        <v>0.625</v>
      </c>
      <c r="L1140">
        <v>180</v>
      </c>
      <c r="M1140">
        <v>60</v>
      </c>
      <c r="N1140" t="str">
        <f>"0000000000000000000000000000011110011110100000000000"</f>
        <v>0000000000000000000000000000011110011110100000000000</v>
      </c>
      <c r="O1140" t="str">
        <f>"0000000000000000000000000001111110011111100000000000"</f>
        <v>0000000000000000000000000001111110011111100000000000</v>
      </c>
    </row>
    <row r="1141" spans="1:15" x14ac:dyDescent="0.25">
      <c r="A1141" s="3">
        <v>1</v>
      </c>
      <c r="B1141" t="s">
        <v>10528</v>
      </c>
      <c r="C1141" t="s">
        <v>20</v>
      </c>
      <c r="D1141" t="s">
        <v>12191</v>
      </c>
      <c r="E1141" t="s">
        <v>20</v>
      </c>
      <c r="F1141" t="s">
        <v>14488</v>
      </c>
      <c r="G1141" t="s">
        <v>14488</v>
      </c>
      <c r="H1141" t="s">
        <v>29</v>
      </c>
      <c r="I1141" t="s">
        <v>29</v>
      </c>
      <c r="J1141" s="1">
        <v>0.375</v>
      </c>
      <c r="K1141" s="1">
        <v>0.375</v>
      </c>
      <c r="L1141">
        <v>60</v>
      </c>
      <c r="M1141">
        <v>120</v>
      </c>
      <c r="N1141" t="str">
        <f>"0000000111110100011111000000000000000000000000000000"</f>
        <v>0000000111110100011111000000000000000000000000000000</v>
      </c>
      <c r="O1141" t="str">
        <f>"0000000111110000000000000000000000000000000000000000"</f>
        <v>0000000111110000000000000000000000000000000000000000</v>
      </c>
    </row>
    <row r="1142" spans="1:15" x14ac:dyDescent="0.25">
      <c r="A1142" s="3">
        <v>1</v>
      </c>
      <c r="B1142" t="s">
        <v>11208</v>
      </c>
      <c r="C1142" t="s">
        <v>9372</v>
      </c>
      <c r="D1142" t="s">
        <v>11740</v>
      </c>
      <c r="E1142" t="s">
        <v>20</v>
      </c>
      <c r="F1142" t="s">
        <v>14494</v>
      </c>
      <c r="G1142" t="s">
        <v>14488</v>
      </c>
      <c r="H1142" t="s">
        <v>37</v>
      </c>
      <c r="I1142" t="s">
        <v>37</v>
      </c>
      <c r="J1142" s="1">
        <v>0.625</v>
      </c>
      <c r="K1142" s="1">
        <v>0.66666666666666663</v>
      </c>
      <c r="L1142">
        <v>120</v>
      </c>
      <c r="M1142">
        <v>60</v>
      </c>
      <c r="N1142" t="str">
        <f>"0000000000000100000000000000000000000000000000000000"</f>
        <v>0000000000000100000000000000000000000000000000000000</v>
      </c>
      <c r="O1142" t="str">
        <f>"0000000111101100011111000000000000000000000000000000"</f>
        <v>0000000111101100011111000000000000000000000000000000</v>
      </c>
    </row>
    <row r="1143" spans="1:15" x14ac:dyDescent="0.25">
      <c r="A1143" s="3">
        <v>1</v>
      </c>
      <c r="B1143" t="s">
        <v>11208</v>
      </c>
      <c r="C1143" t="s">
        <v>9544</v>
      </c>
      <c r="D1143" t="s">
        <v>11740</v>
      </c>
      <c r="E1143" t="s">
        <v>20</v>
      </c>
      <c r="F1143" t="s">
        <v>14491</v>
      </c>
      <c r="G1143" t="s">
        <v>14493</v>
      </c>
      <c r="H1143" t="s">
        <v>29</v>
      </c>
      <c r="I1143" t="s">
        <v>29</v>
      </c>
      <c r="J1143" s="1">
        <v>0.58333333333333337</v>
      </c>
      <c r="K1143" s="1">
        <v>0.66666666666666663</v>
      </c>
      <c r="L1143">
        <v>240</v>
      </c>
      <c r="M1143">
        <v>60</v>
      </c>
      <c r="N1143" t="str">
        <f>"0000000000000000000100000000000000000000000000000000"</f>
        <v>0000000000000000000100000000000000000000000000000000</v>
      </c>
      <c r="O1143" t="str">
        <f>"0000000111110100011111000000000000000000000000000000"</f>
        <v>0000000111110100011111000000000000000000000000000000</v>
      </c>
    </row>
    <row r="1144" spans="1:15" x14ac:dyDescent="0.25">
      <c r="A1144" s="3">
        <v>1</v>
      </c>
      <c r="B1144" t="s">
        <v>11208</v>
      </c>
      <c r="C1144" t="s">
        <v>395</v>
      </c>
      <c r="D1144" t="s">
        <v>11740</v>
      </c>
      <c r="E1144" t="s">
        <v>20</v>
      </c>
      <c r="F1144" t="s">
        <v>14539</v>
      </c>
      <c r="G1144" t="s">
        <v>14493</v>
      </c>
      <c r="H1144" t="s">
        <v>29</v>
      </c>
      <c r="I1144" t="s">
        <v>29</v>
      </c>
      <c r="J1144" s="1">
        <v>0.58333333333333337</v>
      </c>
      <c r="K1144" s="1">
        <v>0.66666666666666663</v>
      </c>
      <c r="L1144">
        <v>180</v>
      </c>
      <c r="M1144">
        <v>60</v>
      </c>
      <c r="N1144" t="str">
        <f>"0000000000000100000000000000000000000000000000000000"</f>
        <v>0000000000000100000000000000000000000000000000000000</v>
      </c>
      <c r="O1144" t="str">
        <f>"0000000111110100011111000000000000000000000000000000"</f>
        <v>0000000111110100011111000000000000000000000000000000</v>
      </c>
    </row>
    <row r="1145" spans="1:15" x14ac:dyDescent="0.25">
      <c r="A1145" s="3">
        <v>1</v>
      </c>
      <c r="B1145" t="s">
        <v>10522</v>
      </c>
      <c r="C1145" t="s">
        <v>20</v>
      </c>
      <c r="D1145" t="s">
        <v>11145</v>
      </c>
      <c r="E1145" t="s">
        <v>20</v>
      </c>
      <c r="F1145" t="s">
        <v>14485</v>
      </c>
      <c r="G1145" t="s">
        <v>14493</v>
      </c>
      <c r="H1145" t="s">
        <v>33</v>
      </c>
      <c r="I1145" t="s">
        <v>33</v>
      </c>
      <c r="J1145" s="1">
        <v>0.58333333333333337</v>
      </c>
      <c r="K1145" s="1">
        <v>0.58333333333333337</v>
      </c>
      <c r="L1145">
        <v>60</v>
      </c>
      <c r="M1145">
        <v>60</v>
      </c>
      <c r="N1145" t="str">
        <f>"0000000111111100011111000000000000000000000000000000"</f>
        <v>0000000111111100011111000000000000000000000000000000</v>
      </c>
      <c r="O1145" t="str">
        <f>"0000000111111100011111000000000000000000000000000000"</f>
        <v>0000000111111100011111000000000000000000000000000000</v>
      </c>
    </row>
    <row r="1146" spans="1:15" x14ac:dyDescent="0.25">
      <c r="A1146" s="3">
        <v>1</v>
      </c>
      <c r="B1146" t="s">
        <v>11145</v>
      </c>
      <c r="C1146" t="s">
        <v>20</v>
      </c>
      <c r="D1146" t="s">
        <v>11847</v>
      </c>
      <c r="E1146" t="s">
        <v>20</v>
      </c>
      <c r="F1146" t="s">
        <v>14485</v>
      </c>
      <c r="G1146" t="s">
        <v>14485</v>
      </c>
      <c r="H1146" t="s">
        <v>29</v>
      </c>
      <c r="I1146" t="s">
        <v>29</v>
      </c>
      <c r="J1146" s="1">
        <v>0.58333333333333337</v>
      </c>
      <c r="K1146" s="1">
        <v>0.58333333333333337</v>
      </c>
      <c r="L1146">
        <v>60</v>
      </c>
      <c r="M1146">
        <v>60</v>
      </c>
      <c r="N1146" t="str">
        <f>"0000000111110100011111000000000000000000000000000000"</f>
        <v>0000000111110100011111000000000000000000000000000000</v>
      </c>
      <c r="O1146" t="str">
        <f>"0000000111110100011111000000000000000000000000000000"</f>
        <v>0000000111110100011111000000000000000000000000000000</v>
      </c>
    </row>
    <row r="1147" spans="1:15" x14ac:dyDescent="0.25">
      <c r="A1147" s="3">
        <v>1</v>
      </c>
      <c r="B1147" t="s">
        <v>11791</v>
      </c>
      <c r="C1147" t="s">
        <v>20</v>
      </c>
      <c r="D1147" t="s">
        <v>14452</v>
      </c>
      <c r="E1147" t="s">
        <v>20</v>
      </c>
      <c r="F1147" t="s">
        <v>14489</v>
      </c>
      <c r="G1147" t="s">
        <v>14485</v>
      </c>
      <c r="H1147" t="s">
        <v>33</v>
      </c>
      <c r="I1147" t="s">
        <v>33</v>
      </c>
      <c r="J1147" s="1">
        <v>0.41666666666666669</v>
      </c>
      <c r="K1147" s="1">
        <v>0.41666666666666669</v>
      </c>
      <c r="L1147">
        <v>60</v>
      </c>
      <c r="M1147">
        <v>120</v>
      </c>
      <c r="N1147" t="str">
        <f>"0000000111111100011111000000000000000000000000000000"</f>
        <v>0000000111111100011111000000000000000000000000000000</v>
      </c>
      <c r="O1147" t="str">
        <f>"0000000111111100011111000000000000000000000000000000"</f>
        <v>0000000111111100011111000000000000000000000000000000</v>
      </c>
    </row>
    <row r="1148" spans="1:15" x14ac:dyDescent="0.25">
      <c r="A1148" s="3">
        <v>1</v>
      </c>
      <c r="B1148" t="s">
        <v>10071</v>
      </c>
      <c r="C1148" t="s">
        <v>20</v>
      </c>
      <c r="D1148" t="s">
        <v>12331</v>
      </c>
      <c r="E1148" t="s">
        <v>20</v>
      </c>
      <c r="F1148" t="s">
        <v>14488</v>
      </c>
      <c r="G1148" t="s">
        <v>14488</v>
      </c>
      <c r="H1148" t="s">
        <v>19</v>
      </c>
      <c r="I1148" t="s">
        <v>19</v>
      </c>
      <c r="J1148" s="1">
        <v>0.45833333333333331</v>
      </c>
      <c r="K1148" s="1">
        <v>0.45833333333333331</v>
      </c>
      <c r="L1148">
        <v>60</v>
      </c>
      <c r="M1148">
        <v>120</v>
      </c>
      <c r="N1148" t="str">
        <f>"0000000111110100011111000000000000000000000000000000"</f>
        <v>0000000111110100011111000000000000000000000000000000</v>
      </c>
      <c r="O1148" t="str">
        <f>"0000000111110100011111000000000000000000000000000000"</f>
        <v>0000000111110100011111000000000000000000000000000000</v>
      </c>
    </row>
    <row r="1149" spans="1:15" x14ac:dyDescent="0.25">
      <c r="A1149" s="3">
        <v>1</v>
      </c>
      <c r="B1149" t="s">
        <v>10071</v>
      </c>
      <c r="C1149" t="s">
        <v>20</v>
      </c>
      <c r="D1149" t="s">
        <v>10077</v>
      </c>
      <c r="E1149" t="s">
        <v>20</v>
      </c>
      <c r="F1149" t="s">
        <v>14493</v>
      </c>
      <c r="G1149" t="s">
        <v>14493</v>
      </c>
      <c r="H1149" t="s">
        <v>42</v>
      </c>
      <c r="I1149" t="s">
        <v>42</v>
      </c>
      <c r="J1149" s="1">
        <v>0.45833333333333331</v>
      </c>
      <c r="K1149" s="1">
        <v>0.45833333333333331</v>
      </c>
      <c r="L1149">
        <v>60</v>
      </c>
      <c r="M1149">
        <v>60</v>
      </c>
      <c r="N1149" t="str">
        <f>"0000000111111100011111000000000000000000000000000000"</f>
        <v>0000000111111100011111000000000000000000000000000000</v>
      </c>
      <c r="O1149" t="str">
        <f>"0000000111111100011111000000000000000000000000000000"</f>
        <v>0000000111111100011111000000000000000000000000000000</v>
      </c>
    </row>
    <row r="1150" spans="1:15" x14ac:dyDescent="0.25">
      <c r="A1150" s="3">
        <v>1</v>
      </c>
      <c r="B1150" t="s">
        <v>10073</v>
      </c>
      <c r="C1150" t="s">
        <v>20</v>
      </c>
      <c r="D1150" t="s">
        <v>12327</v>
      </c>
      <c r="E1150" t="s">
        <v>20</v>
      </c>
      <c r="F1150" t="s">
        <v>14488</v>
      </c>
      <c r="G1150" t="s">
        <v>14488</v>
      </c>
      <c r="H1150" t="s">
        <v>19</v>
      </c>
      <c r="I1150" t="s">
        <v>19</v>
      </c>
      <c r="J1150" s="1">
        <v>0.45833333333333331</v>
      </c>
      <c r="K1150" s="1">
        <v>0.45833333333333331</v>
      </c>
      <c r="L1150">
        <v>60</v>
      </c>
      <c r="M1150">
        <v>60</v>
      </c>
      <c r="N1150" t="str">
        <f>"0000000000000000000000000001111110011111100000000000"</f>
        <v>0000000000000000000000000001111110011111100000000000</v>
      </c>
      <c r="O1150" t="str">
        <f>"0000000000000000000000000001111110011111100000000000"</f>
        <v>0000000000000000000000000001111110011111100000000000</v>
      </c>
    </row>
    <row r="1151" spans="1:15" x14ac:dyDescent="0.25">
      <c r="A1151" s="3">
        <v>1</v>
      </c>
      <c r="B1151" t="s">
        <v>10073</v>
      </c>
      <c r="C1151" t="s">
        <v>20</v>
      </c>
      <c r="D1151" t="s">
        <v>10074</v>
      </c>
      <c r="E1151" t="s">
        <v>20</v>
      </c>
      <c r="F1151" t="s">
        <v>14493</v>
      </c>
      <c r="G1151" t="s">
        <v>14493</v>
      </c>
      <c r="H1151" t="s">
        <v>37</v>
      </c>
      <c r="I1151" t="s">
        <v>37</v>
      </c>
      <c r="J1151" s="1">
        <v>0.45833333333333331</v>
      </c>
      <c r="K1151" s="1">
        <v>0.45833333333333331</v>
      </c>
      <c r="L1151">
        <v>60</v>
      </c>
      <c r="M1151">
        <v>60</v>
      </c>
      <c r="N1151" t="str">
        <f>"0000000000000000000000000001111110011111100000000000"</f>
        <v>0000000000000000000000000001111110011111100000000000</v>
      </c>
      <c r="O1151" t="str">
        <f>"0000000000000000000000000001111110011111100000000000"</f>
        <v>0000000000000000000000000001111110011111100000000000</v>
      </c>
    </row>
    <row r="1152" spans="1:15" x14ac:dyDescent="0.25">
      <c r="A1152" s="3">
        <v>1</v>
      </c>
      <c r="B1152" t="s">
        <v>12633</v>
      </c>
      <c r="C1152" t="s">
        <v>20</v>
      </c>
      <c r="D1152" t="s">
        <v>13915</v>
      </c>
      <c r="E1152" t="s">
        <v>20</v>
      </c>
      <c r="F1152" t="s">
        <v>14488</v>
      </c>
      <c r="G1152" t="s">
        <v>14488</v>
      </c>
      <c r="H1152" t="s">
        <v>19</v>
      </c>
      <c r="I1152" t="s">
        <v>19</v>
      </c>
      <c r="J1152" s="1">
        <v>0.45833333333333331</v>
      </c>
      <c r="K1152" s="1">
        <v>0.45833333333333331</v>
      </c>
      <c r="L1152">
        <v>60</v>
      </c>
      <c r="M1152">
        <v>60</v>
      </c>
      <c r="N1152" t="str">
        <f>"0000000000000000000000000001111110011111100000000000"</f>
        <v>0000000000000000000000000001111110011111100000000000</v>
      </c>
      <c r="O1152" t="str">
        <f>"0000000000000000000000000001111110011111100000000000"</f>
        <v>0000000000000000000000000001111110011111100000000000</v>
      </c>
    </row>
    <row r="1153" spans="1:15" x14ac:dyDescent="0.25">
      <c r="A1153" s="3">
        <v>1</v>
      </c>
      <c r="B1153" t="s">
        <v>12633</v>
      </c>
      <c r="C1153" t="s">
        <v>20</v>
      </c>
      <c r="D1153" t="s">
        <v>13915</v>
      </c>
      <c r="E1153" t="s">
        <v>20</v>
      </c>
      <c r="F1153" t="s">
        <v>14485</v>
      </c>
      <c r="G1153" t="s">
        <v>14485</v>
      </c>
      <c r="H1153" t="s">
        <v>33</v>
      </c>
      <c r="I1153" t="s">
        <v>33</v>
      </c>
      <c r="J1153" s="1">
        <v>0.41666666666666669</v>
      </c>
      <c r="K1153" s="1">
        <v>0.41666666666666669</v>
      </c>
      <c r="L1153">
        <v>60</v>
      </c>
      <c r="M1153">
        <v>60</v>
      </c>
      <c r="N1153" t="str">
        <f>"0000000000000000000000000001111110011111100000000000"</f>
        <v>0000000000000000000000000001111110011111100000000000</v>
      </c>
      <c r="O1153" t="str">
        <f>"0000000000000000000000000001111110011111100000000000"</f>
        <v>0000000000000000000000000001111110011111100000000000</v>
      </c>
    </row>
    <row r="1154" spans="1:15" x14ac:dyDescent="0.25">
      <c r="A1154" s="3">
        <v>1</v>
      </c>
      <c r="B1154" t="s">
        <v>12718</v>
      </c>
      <c r="C1154" t="s">
        <v>20</v>
      </c>
      <c r="D1154" t="s">
        <v>13441</v>
      </c>
      <c r="E1154" t="s">
        <v>20</v>
      </c>
      <c r="F1154" t="s">
        <v>14543</v>
      </c>
      <c r="G1154" t="s">
        <v>14488</v>
      </c>
      <c r="H1154" t="s">
        <v>37</v>
      </c>
      <c r="I1154" t="s">
        <v>37</v>
      </c>
      <c r="J1154" s="1">
        <v>0.5</v>
      </c>
      <c r="K1154" s="1">
        <v>0.5</v>
      </c>
      <c r="L1154">
        <v>60</v>
      </c>
      <c r="M1154">
        <v>120</v>
      </c>
      <c r="N1154" t="str">
        <f>"0000000000000000000000000001111110011111100000000000"</f>
        <v>0000000000000000000000000001111110011111100000000000</v>
      </c>
      <c r="O1154" t="str">
        <f>"0000000000000000000000000001111110011111100000000000"</f>
        <v>0000000000000000000000000001111110011111100000000000</v>
      </c>
    </row>
    <row r="1155" spans="1:15" x14ac:dyDescent="0.25">
      <c r="A1155" s="3">
        <v>1</v>
      </c>
      <c r="B1155" t="s">
        <v>11202</v>
      </c>
      <c r="C1155" t="s">
        <v>395</v>
      </c>
      <c r="D1155" t="s">
        <v>14456</v>
      </c>
      <c r="E1155" t="s">
        <v>20</v>
      </c>
      <c r="F1155" t="s">
        <v>14534</v>
      </c>
      <c r="G1155" t="s">
        <v>14488</v>
      </c>
      <c r="H1155" t="s">
        <v>37</v>
      </c>
      <c r="I1155" t="s">
        <v>37</v>
      </c>
      <c r="J1155" s="1">
        <v>0.625</v>
      </c>
      <c r="K1155" s="1">
        <v>0.54166666666666663</v>
      </c>
      <c r="L1155">
        <v>180</v>
      </c>
      <c r="M1155">
        <v>180</v>
      </c>
      <c r="N1155" t="str">
        <f>"0000000001000000000000000000000000000000000000000000"</f>
        <v>0000000001000000000000000000000000000000000000000000</v>
      </c>
      <c r="O1155" t="str">
        <f>"0000000111101100011111000000000000000000000000000000"</f>
        <v>0000000111101100011111000000000000000000000000000000</v>
      </c>
    </row>
    <row r="1156" spans="1:15" x14ac:dyDescent="0.25">
      <c r="A1156" s="3">
        <v>1</v>
      </c>
      <c r="B1156" t="s">
        <v>11400</v>
      </c>
      <c r="C1156" t="s">
        <v>395</v>
      </c>
      <c r="D1156" t="s">
        <v>14456</v>
      </c>
      <c r="E1156" t="s">
        <v>20</v>
      </c>
      <c r="F1156" t="s">
        <v>14565</v>
      </c>
      <c r="G1156" t="s">
        <v>14488</v>
      </c>
      <c r="H1156" t="s">
        <v>37</v>
      </c>
      <c r="I1156" t="s">
        <v>37</v>
      </c>
      <c r="J1156" s="1">
        <v>0.47916666666666669</v>
      </c>
      <c r="K1156" s="1">
        <v>0.54166666666666663</v>
      </c>
      <c r="L1156">
        <v>120</v>
      </c>
      <c r="M1156">
        <v>180</v>
      </c>
      <c r="N1156" t="str">
        <f>"0000000111101100011111000000000000000000000000000000"</f>
        <v>0000000111101100011111000000000000000000000000000000</v>
      </c>
      <c r="O1156" t="str">
        <f>"0000000111101100011111000000000000000000000000000000"</f>
        <v>0000000111101100011111000000000000000000000000000000</v>
      </c>
    </row>
    <row r="1157" spans="1:15" x14ac:dyDescent="0.25">
      <c r="A1157" s="3">
        <v>1</v>
      </c>
      <c r="B1157" t="s">
        <v>11931</v>
      </c>
      <c r="C1157" t="s">
        <v>20</v>
      </c>
      <c r="D1157" t="s">
        <v>14456</v>
      </c>
      <c r="E1157" t="s">
        <v>20</v>
      </c>
      <c r="F1157" t="s">
        <v>14493</v>
      </c>
      <c r="G1157" t="s">
        <v>14488</v>
      </c>
      <c r="H1157" t="s">
        <v>37</v>
      </c>
      <c r="I1157" t="s">
        <v>37</v>
      </c>
      <c r="J1157" s="1">
        <v>0.58333333333333337</v>
      </c>
      <c r="K1157" s="1">
        <v>0.54166666666666663</v>
      </c>
      <c r="L1157">
        <v>60</v>
      </c>
      <c r="M1157">
        <v>180</v>
      </c>
      <c r="N1157" t="str">
        <f>"0000000111101100011111000000000000000000000000000000"</f>
        <v>0000000111101100011111000000000000000000000000000000</v>
      </c>
      <c r="O1157" t="str">
        <f>"0000000111101100011111000000000000000000000000000000"</f>
        <v>0000000111101100011111000000000000000000000000000000</v>
      </c>
    </row>
    <row r="1158" spans="1:15" x14ac:dyDescent="0.25">
      <c r="A1158" s="3">
        <v>1</v>
      </c>
      <c r="B1158" t="s">
        <v>12725</v>
      </c>
      <c r="C1158" t="s">
        <v>20</v>
      </c>
      <c r="D1158" t="s">
        <v>13172</v>
      </c>
      <c r="E1158" t="s">
        <v>20</v>
      </c>
      <c r="F1158" t="s">
        <v>14562</v>
      </c>
      <c r="G1158" t="s">
        <v>14485</v>
      </c>
      <c r="H1158" t="s">
        <v>33</v>
      </c>
      <c r="I1158" t="s">
        <v>33</v>
      </c>
      <c r="J1158" s="1">
        <v>0.45833333333333331</v>
      </c>
      <c r="K1158" s="1">
        <v>0.45833333333333331</v>
      </c>
      <c r="L1158">
        <v>60</v>
      </c>
      <c r="M1158">
        <v>60</v>
      </c>
      <c r="N1158" t="str">
        <f>"0000000000000000000000000001111110011111100000000000"</f>
        <v>0000000000000000000000000001111110011111100000000000</v>
      </c>
      <c r="O1158" t="str">
        <f>"0000000000000000000000000001111110011111100000000000"</f>
        <v>0000000000000000000000000001111110011111100000000000</v>
      </c>
    </row>
    <row r="1159" spans="1:15" x14ac:dyDescent="0.25">
      <c r="A1159" s="3">
        <v>1</v>
      </c>
      <c r="B1159" t="s">
        <v>9914</v>
      </c>
      <c r="C1159" t="s">
        <v>20</v>
      </c>
      <c r="D1159" t="s">
        <v>14306</v>
      </c>
      <c r="E1159" t="s">
        <v>180</v>
      </c>
      <c r="F1159" t="s">
        <v>14485</v>
      </c>
      <c r="G1159" t="s">
        <v>14524</v>
      </c>
      <c r="H1159" t="s">
        <v>42</v>
      </c>
      <c r="I1159" t="s">
        <v>42</v>
      </c>
      <c r="J1159" s="1">
        <v>0.58333333333333337</v>
      </c>
      <c r="K1159" s="1">
        <v>0.58333333333333337</v>
      </c>
      <c r="L1159">
        <v>60</v>
      </c>
      <c r="M1159">
        <v>120</v>
      </c>
      <c r="N1159" t="str">
        <f>"0000000111111100011111000000000000000000000000000000"</f>
        <v>0000000111111100011111000000000000000000000000000000</v>
      </c>
      <c r="O1159" t="str">
        <f>"0000000111111100011100000000000000000000000000000000"</f>
        <v>0000000111111100011100000000000000000000000000000000</v>
      </c>
    </row>
    <row r="1160" spans="1:15" x14ac:dyDescent="0.25">
      <c r="A1160" s="3">
        <v>1</v>
      </c>
      <c r="B1160" t="s">
        <v>9930</v>
      </c>
      <c r="C1160" t="s">
        <v>395</v>
      </c>
      <c r="D1160" t="s">
        <v>14302</v>
      </c>
      <c r="E1160" t="s">
        <v>180</v>
      </c>
      <c r="F1160" t="s">
        <v>14499</v>
      </c>
      <c r="G1160" t="s">
        <v>14607</v>
      </c>
      <c r="H1160" t="s">
        <v>33</v>
      </c>
      <c r="I1160" t="s">
        <v>33</v>
      </c>
      <c r="J1160" s="1">
        <v>0.58333333333333337</v>
      </c>
      <c r="K1160" s="1">
        <v>0.58333333333333337</v>
      </c>
      <c r="L1160">
        <v>240</v>
      </c>
      <c r="M1160">
        <v>120</v>
      </c>
      <c r="N1160" t="str">
        <f>"0000000111111100011111000000000000000000000000000000"</f>
        <v>0000000111111100011111000000000000000000000000000000</v>
      </c>
      <c r="O1160" t="str">
        <f>"0000000111111100011100000000000000000000000000000000"</f>
        <v>0000000111111100011100000000000000000000000000000000</v>
      </c>
    </row>
    <row r="1161" spans="1:15" x14ac:dyDescent="0.25">
      <c r="A1161" s="3">
        <v>1</v>
      </c>
      <c r="B1161" t="s">
        <v>9930</v>
      </c>
      <c r="C1161" t="s">
        <v>20</v>
      </c>
      <c r="D1161" t="s">
        <v>14302</v>
      </c>
      <c r="E1161" t="s">
        <v>180</v>
      </c>
      <c r="F1161" t="s">
        <v>14488</v>
      </c>
      <c r="G1161" t="s">
        <v>14524</v>
      </c>
      <c r="H1161" t="s">
        <v>19</v>
      </c>
      <c r="I1161" t="s">
        <v>19</v>
      </c>
      <c r="J1161" s="1">
        <v>0.45833333333333331</v>
      </c>
      <c r="K1161" s="1">
        <v>0.41666666666666669</v>
      </c>
      <c r="L1161">
        <v>60</v>
      </c>
      <c r="M1161">
        <v>120</v>
      </c>
      <c r="N1161" t="str">
        <f>"0000000111110100011101000000000000000000000000000000"</f>
        <v>0000000111110100011101000000000000000000000000000000</v>
      </c>
      <c r="O1161" t="str">
        <f>"0000000111110100011100000000000000000000000000000000"</f>
        <v>0000000111110100011100000000000000000000000000000000</v>
      </c>
    </row>
    <row r="1162" spans="1:15" x14ac:dyDescent="0.25">
      <c r="A1162" s="3">
        <v>1</v>
      </c>
      <c r="B1162" t="s">
        <v>12280</v>
      </c>
      <c r="C1162" t="s">
        <v>20</v>
      </c>
      <c r="D1162" t="s">
        <v>12633</v>
      </c>
      <c r="E1162" t="s">
        <v>20</v>
      </c>
      <c r="F1162" t="s">
        <v>14488</v>
      </c>
      <c r="G1162" t="s">
        <v>14488</v>
      </c>
      <c r="H1162" t="s">
        <v>19</v>
      </c>
      <c r="I1162" t="s">
        <v>19</v>
      </c>
      <c r="J1162" s="1">
        <v>0.45833333333333331</v>
      </c>
      <c r="K1162" s="1">
        <v>0.45833333333333331</v>
      </c>
      <c r="L1162">
        <v>60</v>
      </c>
      <c r="M1162">
        <v>60</v>
      </c>
      <c r="N1162" t="str">
        <f>"0000000000000000000000000001111110011111100000000000"</f>
        <v>0000000000000000000000000001111110011111100000000000</v>
      </c>
      <c r="O1162" t="str">
        <f>"0000000000000000000000000001111110011111100000000000"</f>
        <v>0000000000000000000000000001111110011111100000000000</v>
      </c>
    </row>
    <row r="1163" spans="1:15" x14ac:dyDescent="0.25">
      <c r="A1163" s="3">
        <v>1</v>
      </c>
      <c r="B1163" t="s">
        <v>9493</v>
      </c>
      <c r="C1163" t="s">
        <v>20</v>
      </c>
      <c r="D1163" t="s">
        <v>12157</v>
      </c>
      <c r="E1163" t="s">
        <v>395</v>
      </c>
      <c r="F1163" t="s">
        <v>14487</v>
      </c>
      <c r="G1163" t="s">
        <v>14497</v>
      </c>
      <c r="H1163" t="s">
        <v>42</v>
      </c>
      <c r="I1163" t="s">
        <v>42</v>
      </c>
      <c r="J1163" s="1">
        <v>0.66666666666666663</v>
      </c>
      <c r="K1163" s="1">
        <v>0.625</v>
      </c>
      <c r="L1163">
        <v>60</v>
      </c>
      <c r="M1163">
        <v>150</v>
      </c>
      <c r="N1163" t="str">
        <f>"0000000000000000000000000001000000000000000000000000"</f>
        <v>0000000000000000000000000001000000000000000000000000</v>
      </c>
      <c r="O1163" t="str">
        <f>"0000000000000000000000000001111110011111100000000000"</f>
        <v>0000000000000000000000000001111110011111100000000000</v>
      </c>
    </row>
    <row r="1164" spans="1:15" x14ac:dyDescent="0.25">
      <c r="A1164" s="3">
        <v>1</v>
      </c>
      <c r="B1164" t="s">
        <v>9284</v>
      </c>
      <c r="C1164" t="s">
        <v>20</v>
      </c>
      <c r="D1164" t="s">
        <v>14416</v>
      </c>
      <c r="E1164" t="s">
        <v>20</v>
      </c>
      <c r="F1164" t="s">
        <v>14488</v>
      </c>
      <c r="G1164" t="s">
        <v>14488</v>
      </c>
      <c r="H1164" t="s">
        <v>19</v>
      </c>
      <c r="I1164" t="s">
        <v>19</v>
      </c>
      <c r="J1164" s="1">
        <v>0.45833333333333331</v>
      </c>
      <c r="K1164" s="1">
        <v>0.45833333333333331</v>
      </c>
      <c r="L1164">
        <v>60</v>
      </c>
      <c r="M1164">
        <v>120</v>
      </c>
      <c r="N1164" t="str">
        <f>"0000000111110100011111000000000000000000000000000000"</f>
        <v>0000000111110100011111000000000000000000000000000000</v>
      </c>
      <c r="O1164" t="str">
        <f>"0000000111110100011111000000000000000000000000000000"</f>
        <v>0000000111110100011111000000000000000000000000000000</v>
      </c>
    </row>
    <row r="1165" spans="1:15" x14ac:dyDescent="0.25">
      <c r="A1165" s="3">
        <v>1</v>
      </c>
      <c r="B1165" t="s">
        <v>9493</v>
      </c>
      <c r="C1165" t="s">
        <v>20</v>
      </c>
      <c r="D1165" t="s">
        <v>9924</v>
      </c>
      <c r="E1165" t="s">
        <v>20</v>
      </c>
      <c r="F1165" t="s">
        <v>14487</v>
      </c>
      <c r="G1165" t="s">
        <v>14485</v>
      </c>
      <c r="H1165" t="s">
        <v>42</v>
      </c>
      <c r="I1165" t="s">
        <v>42</v>
      </c>
      <c r="J1165" s="1">
        <v>0.66666666666666663</v>
      </c>
      <c r="K1165" s="1">
        <v>0.66666666666666663</v>
      </c>
      <c r="L1165">
        <v>60</v>
      </c>
      <c r="M1165">
        <v>60</v>
      </c>
      <c r="N1165" t="str">
        <f>"0000000000000000000000000001000000000000000000000000"</f>
        <v>0000000000000000000000000001000000000000000000000000</v>
      </c>
      <c r="O1165" t="str">
        <f>"0000000000000000000000000001111110011111100000000000"</f>
        <v>0000000000000000000000000001111110011111100000000000</v>
      </c>
    </row>
    <row r="1166" spans="1:15" x14ac:dyDescent="0.25">
      <c r="A1166" s="3">
        <v>1</v>
      </c>
      <c r="B1166" t="s">
        <v>9291</v>
      </c>
      <c r="C1166" t="s">
        <v>45</v>
      </c>
      <c r="D1166" t="s">
        <v>12694</v>
      </c>
      <c r="E1166" t="s">
        <v>45</v>
      </c>
      <c r="F1166" t="s">
        <v>14489</v>
      </c>
      <c r="G1166" t="s">
        <v>14533</v>
      </c>
      <c r="H1166" t="s">
        <v>42</v>
      </c>
      <c r="I1166" t="s">
        <v>42</v>
      </c>
      <c r="J1166" s="1">
        <v>0.54166666666666663</v>
      </c>
      <c r="K1166" s="1">
        <v>0.54166666666666663</v>
      </c>
      <c r="L1166">
        <v>60</v>
      </c>
      <c r="M1166">
        <v>60</v>
      </c>
      <c r="N1166" t="str">
        <f>"0000000000000000000000000000111110011111100000000000"</f>
        <v>0000000000000000000000000000111110011111100000000000</v>
      </c>
      <c r="O1166" t="str">
        <f>"0000000001010000000100000000001000001001000000000000"</f>
        <v>0000000001010000000100000000001000001001000000000000</v>
      </c>
    </row>
    <row r="1167" spans="1:15" x14ac:dyDescent="0.25">
      <c r="A1167" s="3">
        <v>1</v>
      </c>
      <c r="B1167" t="s">
        <v>9560</v>
      </c>
      <c r="C1167" t="s">
        <v>395</v>
      </c>
      <c r="D1167" t="s">
        <v>9565</v>
      </c>
      <c r="E1167" t="s">
        <v>395</v>
      </c>
      <c r="F1167" t="s">
        <v>14497</v>
      </c>
      <c r="G1167" t="s">
        <v>14529</v>
      </c>
      <c r="H1167" t="s">
        <v>42</v>
      </c>
      <c r="I1167" t="s">
        <v>42</v>
      </c>
      <c r="J1167" s="1">
        <v>0.625</v>
      </c>
      <c r="K1167" s="1">
        <v>0.625</v>
      </c>
      <c r="L1167">
        <v>180</v>
      </c>
      <c r="M1167">
        <v>240</v>
      </c>
      <c r="N1167" t="str">
        <f>"0000000000000000000000000000101010001011000000000000"</f>
        <v>0000000000000000000000000000101010001011000000000000</v>
      </c>
      <c r="O1167" t="str">
        <f>"0000000000000000000000000001111110000000000000000000"</f>
        <v>0000000000000000000000000001111110000000000000000000</v>
      </c>
    </row>
    <row r="1168" spans="1:15" x14ac:dyDescent="0.25">
      <c r="A1168" s="3">
        <v>1</v>
      </c>
      <c r="B1168" t="s">
        <v>10203</v>
      </c>
      <c r="C1168" t="s">
        <v>20</v>
      </c>
      <c r="D1168" t="s">
        <v>13846</v>
      </c>
      <c r="E1168" t="s">
        <v>20</v>
      </c>
      <c r="F1168" t="s">
        <v>14488</v>
      </c>
      <c r="G1168" t="s">
        <v>14488</v>
      </c>
      <c r="H1168" t="s">
        <v>42</v>
      </c>
      <c r="I1168" t="s">
        <v>42</v>
      </c>
      <c r="J1168" s="1">
        <v>0.375</v>
      </c>
      <c r="K1168" s="1">
        <v>0.41666666666666669</v>
      </c>
      <c r="L1168">
        <v>120</v>
      </c>
      <c r="M1168">
        <v>120</v>
      </c>
      <c r="N1168" t="str">
        <f>"0000000000000000000000000001111110011111100000000000"</f>
        <v>0000000000000000000000000001111110011111100000000000</v>
      </c>
      <c r="O1168" t="str">
        <f>"0000000000000000000000000001111110011111100000000000"</f>
        <v>0000000000000000000000000001111110011111100000000000</v>
      </c>
    </row>
    <row r="1169" spans="1:15" x14ac:dyDescent="0.25">
      <c r="A1169" s="3">
        <v>1</v>
      </c>
      <c r="B1169" t="s">
        <v>11453</v>
      </c>
      <c r="C1169" t="s">
        <v>20</v>
      </c>
      <c r="D1169" t="s">
        <v>13839</v>
      </c>
      <c r="E1169" t="s">
        <v>20</v>
      </c>
      <c r="F1169" t="s">
        <v>14488</v>
      </c>
      <c r="G1169" t="s">
        <v>14488</v>
      </c>
      <c r="H1169" t="s">
        <v>19</v>
      </c>
      <c r="I1169" t="s">
        <v>19</v>
      </c>
      <c r="J1169" s="1">
        <v>0.5</v>
      </c>
      <c r="K1169" s="1">
        <v>0.45833333333333331</v>
      </c>
      <c r="L1169">
        <v>60</v>
      </c>
      <c r="M1169">
        <v>120</v>
      </c>
      <c r="N1169" t="str">
        <f>"0000000111110100011111000000000000000000000000000000"</f>
        <v>0000000111110100011111000000000000000000000000000000</v>
      </c>
      <c r="O1169" t="str">
        <f>"0000000111110100011111000000000000000000000000000000"</f>
        <v>0000000111110100011111000000000000000000000000000000</v>
      </c>
    </row>
    <row r="1170" spans="1:15" x14ac:dyDescent="0.25">
      <c r="A1170" s="3">
        <v>1</v>
      </c>
      <c r="B1170" t="s">
        <v>9952</v>
      </c>
      <c r="C1170" t="s">
        <v>20</v>
      </c>
      <c r="D1170" t="s">
        <v>12163</v>
      </c>
      <c r="E1170" t="s">
        <v>20</v>
      </c>
      <c r="F1170" t="s">
        <v>14488</v>
      </c>
      <c r="G1170" t="s">
        <v>14488</v>
      </c>
      <c r="H1170" t="s">
        <v>19</v>
      </c>
      <c r="I1170" t="s">
        <v>19</v>
      </c>
      <c r="J1170" s="1">
        <v>0.54166666666666663</v>
      </c>
      <c r="K1170" s="1">
        <v>0.54166666666666663</v>
      </c>
      <c r="L1170">
        <v>60</v>
      </c>
      <c r="M1170">
        <v>60</v>
      </c>
      <c r="N1170" t="str">
        <f>"0000000111110100011111000001111110001111100000000000"</f>
        <v>0000000111110100011111000001111110001111100000000000</v>
      </c>
      <c r="O1170" t="str">
        <f>"0000000111110100011111000000000000000000000000000000"</f>
        <v>0000000111110100011111000000000000000000000000000000</v>
      </c>
    </row>
    <row r="1171" spans="1:15" x14ac:dyDescent="0.25">
      <c r="A1171" s="3">
        <v>1</v>
      </c>
      <c r="B1171" t="s">
        <v>12795</v>
      </c>
      <c r="C1171" t="s">
        <v>45</v>
      </c>
      <c r="D1171" t="s">
        <v>13627</v>
      </c>
      <c r="E1171" t="s">
        <v>20</v>
      </c>
      <c r="F1171" t="s">
        <v>14489</v>
      </c>
      <c r="G1171" t="s">
        <v>14514</v>
      </c>
      <c r="H1171" t="s">
        <v>42</v>
      </c>
      <c r="I1171" t="s">
        <v>42</v>
      </c>
      <c r="J1171" s="1">
        <v>0.625</v>
      </c>
      <c r="K1171" s="1">
        <v>0.625</v>
      </c>
      <c r="L1171">
        <v>60</v>
      </c>
      <c r="M1171">
        <v>60</v>
      </c>
      <c r="N1171" t="str">
        <f>"0000000001010100001010000000000000000000000000000000"</f>
        <v>0000000001010100001010000000000000000000000000000000</v>
      </c>
      <c r="O1171" t="str">
        <f>"0000000111111100011111000000000000000000000000000000"</f>
        <v>0000000111111100011111000000000000000000000000000000</v>
      </c>
    </row>
    <row r="1172" spans="1:15" x14ac:dyDescent="0.25">
      <c r="A1172" s="3">
        <v>1</v>
      </c>
      <c r="B1172" t="s">
        <v>11738</v>
      </c>
      <c r="C1172" t="s">
        <v>20</v>
      </c>
      <c r="D1172" t="s">
        <v>12050</v>
      </c>
      <c r="E1172" t="s">
        <v>9372</v>
      </c>
      <c r="F1172" t="s">
        <v>14488</v>
      </c>
      <c r="G1172" t="s">
        <v>14494</v>
      </c>
      <c r="H1172" t="s">
        <v>29</v>
      </c>
      <c r="I1172" t="s">
        <v>29</v>
      </c>
      <c r="J1172" s="1">
        <v>0.5</v>
      </c>
      <c r="K1172" s="1">
        <v>0.41666666666666669</v>
      </c>
      <c r="L1172">
        <v>120</v>
      </c>
      <c r="M1172">
        <v>180</v>
      </c>
      <c r="N1172" t="str">
        <f>"0000000000000000000000000001111000010000100000000000"</f>
        <v>0000000000000000000000000001111000010000100000000000</v>
      </c>
      <c r="O1172" t="str">
        <f>"0000000000000000000000000001111110011111100000000000"</f>
        <v>0000000000000000000000000001111110011111100000000000</v>
      </c>
    </row>
    <row r="1173" spans="1:15" x14ac:dyDescent="0.25">
      <c r="A1173" s="3">
        <v>1</v>
      </c>
      <c r="B1173" t="s">
        <v>11083</v>
      </c>
      <c r="C1173" t="s">
        <v>20</v>
      </c>
      <c r="D1173" t="s">
        <v>11157</v>
      </c>
      <c r="E1173" t="s">
        <v>9372</v>
      </c>
      <c r="F1173" t="s">
        <v>14493</v>
      </c>
      <c r="G1173" t="s">
        <v>14494</v>
      </c>
      <c r="H1173" t="s">
        <v>33</v>
      </c>
      <c r="I1173" t="s">
        <v>33</v>
      </c>
      <c r="J1173" s="1">
        <v>0.41666666666666669</v>
      </c>
      <c r="K1173" s="1">
        <v>0.375</v>
      </c>
      <c r="L1173">
        <v>60</v>
      </c>
      <c r="M1173">
        <v>120</v>
      </c>
      <c r="N1173" t="str">
        <f>"0000000111111100011111000000000000000000000000000000"</f>
        <v>0000000111111100011111000000000000000000000000000000</v>
      </c>
      <c r="O1173" t="str">
        <f>"0000000111111100011111000000000000000000000000000000"</f>
        <v>0000000111111100011111000000000000000000000000000000</v>
      </c>
    </row>
    <row r="1174" spans="1:15" x14ac:dyDescent="0.25">
      <c r="A1174" s="3">
        <v>1</v>
      </c>
      <c r="B1174" t="s">
        <v>10010</v>
      </c>
      <c r="C1174" t="s">
        <v>20</v>
      </c>
      <c r="D1174" t="s">
        <v>14030</v>
      </c>
      <c r="E1174" t="s">
        <v>20</v>
      </c>
      <c r="F1174" t="s">
        <v>14608</v>
      </c>
      <c r="G1174" t="s">
        <v>14485</v>
      </c>
      <c r="H1174" t="s">
        <v>29</v>
      </c>
      <c r="I1174" t="s">
        <v>29</v>
      </c>
      <c r="J1174" s="1">
        <v>0.54166666666666663</v>
      </c>
      <c r="K1174" s="1">
        <v>0.54166666666666663</v>
      </c>
      <c r="L1174">
        <v>60</v>
      </c>
      <c r="M1174">
        <v>60</v>
      </c>
      <c r="N1174" t="str">
        <f>"0000000000000000000000000001111110011111100000000000"</f>
        <v>0000000000000000000000000001111110011111100000000000</v>
      </c>
      <c r="O1174" t="str">
        <f>"0000000000000000000000000001111110011111100000000000"</f>
        <v>0000000000000000000000000001111110011111100000000000</v>
      </c>
    </row>
    <row r="1175" spans="1:15" x14ac:dyDescent="0.25">
      <c r="A1175" s="3">
        <v>1</v>
      </c>
      <c r="B1175" t="s">
        <v>9871</v>
      </c>
      <c r="C1175" t="s">
        <v>180</v>
      </c>
      <c r="D1175" t="s">
        <v>9888</v>
      </c>
      <c r="E1175" t="s">
        <v>395</v>
      </c>
      <c r="F1175" t="s">
        <v>14524</v>
      </c>
      <c r="G1175" t="s">
        <v>14497</v>
      </c>
      <c r="H1175" t="s">
        <v>42</v>
      </c>
      <c r="I1175" t="s">
        <v>42</v>
      </c>
      <c r="J1175" s="1">
        <v>0.66666666666666663</v>
      </c>
      <c r="K1175" s="1">
        <v>0.625</v>
      </c>
      <c r="L1175">
        <v>120</v>
      </c>
      <c r="M1175">
        <v>180</v>
      </c>
      <c r="N1175" t="str">
        <f>"0000000000000000000000000000000100000001000000000000"</f>
        <v>0000000000000000000000000000000100000001000000000000</v>
      </c>
      <c r="O1175" t="str">
        <f>"0000000000000000000000000001010100010101000000000000"</f>
        <v>0000000000000000000000000001010100010101000000000000</v>
      </c>
    </row>
    <row r="1176" spans="1:15" x14ac:dyDescent="0.25">
      <c r="A1176" s="3">
        <v>1</v>
      </c>
      <c r="B1176" t="s">
        <v>10460</v>
      </c>
      <c r="C1176" t="s">
        <v>20</v>
      </c>
      <c r="D1176" t="s">
        <v>13590</v>
      </c>
      <c r="E1176" t="s">
        <v>20</v>
      </c>
      <c r="F1176" t="s">
        <v>14488</v>
      </c>
      <c r="G1176" t="s">
        <v>14488</v>
      </c>
      <c r="H1176" t="s">
        <v>19</v>
      </c>
      <c r="I1176" t="s">
        <v>19</v>
      </c>
      <c r="J1176" s="1">
        <v>0.5</v>
      </c>
      <c r="K1176" s="1">
        <v>0.45833333333333331</v>
      </c>
      <c r="L1176">
        <v>180</v>
      </c>
      <c r="M1176">
        <v>120</v>
      </c>
      <c r="N1176" t="str">
        <f>"0000000111110100011111000001111110011111100000000000"</f>
        <v>0000000111110100011111000001111110011111100000000000</v>
      </c>
      <c r="O1176" t="str">
        <f>"0000000111110100011111000000000000000000000000000000"</f>
        <v>0000000111110100011111000000000000000000000000000000</v>
      </c>
    </row>
    <row r="1177" spans="1:15" x14ac:dyDescent="0.25">
      <c r="A1177" s="3">
        <v>1</v>
      </c>
      <c r="B1177" t="s">
        <v>13656</v>
      </c>
      <c r="C1177" t="s">
        <v>20</v>
      </c>
      <c r="D1177" t="s">
        <v>13913</v>
      </c>
      <c r="E1177" t="s">
        <v>20</v>
      </c>
      <c r="F1177" t="s">
        <v>14488</v>
      </c>
      <c r="G1177" t="s">
        <v>14495</v>
      </c>
      <c r="H1177" t="s">
        <v>19</v>
      </c>
      <c r="I1177" t="s">
        <v>19</v>
      </c>
      <c r="J1177" s="1">
        <v>0.54166666666666663</v>
      </c>
      <c r="K1177" s="1">
        <v>0.54166666666666663</v>
      </c>
      <c r="L1177">
        <v>60</v>
      </c>
      <c r="M1177">
        <v>60</v>
      </c>
      <c r="N1177" t="str">
        <f>"0000000000000000000000000001111110011111100000000000"</f>
        <v>0000000000000000000000000001111110011111100000000000</v>
      </c>
      <c r="O1177" t="str">
        <f>"0000000000000000000000000001111110011111100000000000"</f>
        <v>0000000000000000000000000001111110011111100000000000</v>
      </c>
    </row>
    <row r="1178" spans="1:15" x14ac:dyDescent="0.25">
      <c r="A1178" s="3">
        <v>1</v>
      </c>
      <c r="B1178" t="s">
        <v>10076</v>
      </c>
      <c r="C1178" t="s">
        <v>20</v>
      </c>
      <c r="D1178" t="s">
        <v>12358</v>
      </c>
      <c r="E1178" t="s">
        <v>20</v>
      </c>
      <c r="F1178" t="s">
        <v>14485</v>
      </c>
      <c r="G1178" t="s">
        <v>14485</v>
      </c>
      <c r="H1178" t="s">
        <v>33</v>
      </c>
      <c r="I1178" t="s">
        <v>33</v>
      </c>
      <c r="J1178" s="1">
        <v>0.41666666666666669</v>
      </c>
      <c r="K1178" s="1">
        <v>0.41666666666666669</v>
      </c>
      <c r="L1178">
        <v>60</v>
      </c>
      <c r="M1178">
        <v>60</v>
      </c>
      <c r="N1178" t="str">
        <f>"0000000000000000000000000001111110011111100000000000"</f>
        <v>0000000000000000000000000001111110011111100000000000</v>
      </c>
      <c r="O1178" t="str">
        <f>"0000000000000000000000000001111110011111100000000000"</f>
        <v>0000000000000000000000000001111110011111100000000000</v>
      </c>
    </row>
    <row r="1179" spans="1:15" x14ac:dyDescent="0.25">
      <c r="A1179" s="3">
        <v>1</v>
      </c>
      <c r="B1179" t="s">
        <v>12694</v>
      </c>
      <c r="C1179" t="s">
        <v>20</v>
      </c>
      <c r="D1179" t="s">
        <v>13846</v>
      </c>
      <c r="E1179" t="s">
        <v>20</v>
      </c>
      <c r="F1179" t="s">
        <v>14485</v>
      </c>
      <c r="G1179" t="s">
        <v>14488</v>
      </c>
      <c r="H1179" t="s">
        <v>42</v>
      </c>
      <c r="I1179" t="s">
        <v>42</v>
      </c>
      <c r="J1179" s="1">
        <v>0.45833333333333331</v>
      </c>
      <c r="K1179" s="1">
        <v>0.41666666666666669</v>
      </c>
      <c r="L1179">
        <v>60</v>
      </c>
      <c r="M1179">
        <v>120</v>
      </c>
      <c r="N1179" t="str">
        <f>"0000000111111100011111000001111110011111100000000000"</f>
        <v>0000000111111100011111000001111110011111100000000000</v>
      </c>
      <c r="O1179" t="str">
        <f>"0000000000000000000000000001111110011111100000000000"</f>
        <v>0000000000000000000000000001111110011111100000000000</v>
      </c>
    </row>
    <row r="1180" spans="1:15" x14ac:dyDescent="0.25">
      <c r="A1180" s="3">
        <v>1</v>
      </c>
      <c r="B1180" t="s">
        <v>10519</v>
      </c>
      <c r="C1180" t="s">
        <v>20</v>
      </c>
      <c r="D1180" t="s">
        <v>11857</v>
      </c>
      <c r="E1180" t="s">
        <v>20</v>
      </c>
      <c r="F1180" t="s">
        <v>14493</v>
      </c>
      <c r="G1180" t="s">
        <v>14485</v>
      </c>
      <c r="H1180" t="s">
        <v>42</v>
      </c>
      <c r="I1180" t="s">
        <v>42</v>
      </c>
      <c r="J1180" s="1">
        <v>0.45833333333333331</v>
      </c>
      <c r="K1180" s="1">
        <v>0.45833333333333331</v>
      </c>
      <c r="L1180">
        <v>60</v>
      </c>
      <c r="M1180">
        <v>60</v>
      </c>
      <c r="N1180" t="str">
        <f>"0000000000000000000000000000111110011111100000000000"</f>
        <v>0000000000000000000000000000111110011111100000000000</v>
      </c>
      <c r="O1180" t="str">
        <f>"0000000000000000000000000001111110011111100000000000"</f>
        <v>0000000000000000000000000001111110011111100000000000</v>
      </c>
    </row>
    <row r="1181" spans="1:15" x14ac:dyDescent="0.25">
      <c r="A1181" s="3">
        <v>1</v>
      </c>
      <c r="B1181" t="s">
        <v>9360</v>
      </c>
      <c r="C1181" t="s">
        <v>20</v>
      </c>
      <c r="D1181" t="s">
        <v>10076</v>
      </c>
      <c r="E1181" t="s">
        <v>20</v>
      </c>
      <c r="F1181" t="s">
        <v>14485</v>
      </c>
      <c r="G1181" t="s">
        <v>14493</v>
      </c>
      <c r="H1181" t="s">
        <v>42</v>
      </c>
      <c r="I1181" t="s">
        <v>42</v>
      </c>
      <c r="J1181" s="1">
        <v>0.41666666666666669</v>
      </c>
      <c r="K1181" s="1">
        <v>0.41666666666666669</v>
      </c>
      <c r="L1181">
        <v>120</v>
      </c>
      <c r="M1181">
        <v>60</v>
      </c>
      <c r="N1181" t="str">
        <f>"0000000000000000000000000001111110011111100000000000"</f>
        <v>0000000000000000000000000001111110011111100000000000</v>
      </c>
      <c r="O1181" t="str">
        <f>"0000000000000000000000000001111110011111100000000000"</f>
        <v>0000000000000000000000000001111110011111100000000000</v>
      </c>
    </row>
    <row r="1182" spans="1:15" x14ac:dyDescent="0.25">
      <c r="A1182" s="3">
        <v>1</v>
      </c>
      <c r="B1182" t="s">
        <v>10219</v>
      </c>
      <c r="C1182" t="s">
        <v>20</v>
      </c>
      <c r="D1182" t="s">
        <v>12762</v>
      </c>
      <c r="E1182" t="s">
        <v>20</v>
      </c>
      <c r="F1182" t="s">
        <v>14488</v>
      </c>
      <c r="G1182" t="s">
        <v>14485</v>
      </c>
      <c r="H1182" t="s">
        <v>42</v>
      </c>
      <c r="I1182" t="s">
        <v>42</v>
      </c>
      <c r="J1182" s="1">
        <v>0.5</v>
      </c>
      <c r="K1182" s="1">
        <v>0.54166666666666663</v>
      </c>
      <c r="L1182">
        <v>120</v>
      </c>
      <c r="M1182">
        <v>60</v>
      </c>
      <c r="N1182" t="str">
        <f>"0000000111111100011111000000000000000000000000000000"</f>
        <v>0000000111111100011111000000000000000000000000000000</v>
      </c>
      <c r="O1182" t="str">
        <f>"0000000111111100011111000000000000000000000000000000"</f>
        <v>0000000111111100011111000000000000000000000000000000</v>
      </c>
    </row>
    <row r="1183" spans="1:15" x14ac:dyDescent="0.25">
      <c r="A1183" s="3">
        <v>1</v>
      </c>
      <c r="B1183" t="s">
        <v>9974</v>
      </c>
      <c r="C1183" t="s">
        <v>395</v>
      </c>
      <c r="D1183" t="s">
        <v>14452</v>
      </c>
      <c r="E1183" t="s">
        <v>20</v>
      </c>
      <c r="F1183" t="s">
        <v>14499</v>
      </c>
      <c r="G1183" t="s">
        <v>14488</v>
      </c>
      <c r="H1183" t="s">
        <v>29</v>
      </c>
      <c r="I1183" t="s">
        <v>29</v>
      </c>
      <c r="J1183" s="1">
        <v>0.375</v>
      </c>
      <c r="K1183" s="1">
        <v>0.375</v>
      </c>
      <c r="L1183">
        <v>240</v>
      </c>
      <c r="M1183">
        <v>60</v>
      </c>
      <c r="N1183" t="str">
        <f>"0000000111110100011111000000000000000000000000000000"</f>
        <v>0000000111110100011111000000000000000000000000000000</v>
      </c>
      <c r="O1183" t="str">
        <f>"0000000111110100011111000000000000000000000000000000"</f>
        <v>0000000111110100011111000000000000000000000000000000</v>
      </c>
    </row>
    <row r="1184" spans="1:15" x14ac:dyDescent="0.25">
      <c r="A1184" s="3">
        <v>1</v>
      </c>
      <c r="B1184" t="s">
        <v>9584</v>
      </c>
      <c r="C1184" t="s">
        <v>20</v>
      </c>
      <c r="D1184" t="s">
        <v>14452</v>
      </c>
      <c r="E1184" t="s">
        <v>20</v>
      </c>
      <c r="F1184" t="s">
        <v>14485</v>
      </c>
      <c r="G1184" t="s">
        <v>14485</v>
      </c>
      <c r="H1184" t="s">
        <v>33</v>
      </c>
      <c r="I1184" t="s">
        <v>33</v>
      </c>
      <c r="J1184" s="1">
        <v>0.45833333333333331</v>
      </c>
      <c r="K1184" s="1">
        <v>0.41666666666666669</v>
      </c>
      <c r="L1184">
        <v>60</v>
      </c>
      <c r="M1184">
        <v>120</v>
      </c>
      <c r="N1184" t="str">
        <f>"0000000111111100011111000000000000000000000000000000"</f>
        <v>0000000111111100011111000000000000000000000000000000</v>
      </c>
      <c r="O1184" t="str">
        <f>"0000000111111100011111000000000000000000000000000000"</f>
        <v>0000000111111100011111000000000000000000000000000000</v>
      </c>
    </row>
    <row r="1185" spans="1:15" x14ac:dyDescent="0.25">
      <c r="A1185" s="3">
        <v>1</v>
      </c>
      <c r="B1185" t="s">
        <v>9659</v>
      </c>
      <c r="C1185" t="s">
        <v>20</v>
      </c>
      <c r="D1185" t="s">
        <v>13666</v>
      </c>
      <c r="E1185" t="s">
        <v>20</v>
      </c>
      <c r="F1185" t="s">
        <v>14485</v>
      </c>
      <c r="G1185" t="s">
        <v>14493</v>
      </c>
      <c r="H1185" t="s">
        <v>19</v>
      </c>
      <c r="I1185" t="s">
        <v>19</v>
      </c>
      <c r="J1185" s="1">
        <v>0.625</v>
      </c>
      <c r="K1185" s="1">
        <v>0.625</v>
      </c>
      <c r="L1185">
        <v>60</v>
      </c>
      <c r="M1185">
        <v>60</v>
      </c>
      <c r="N1185" t="str">
        <f>"0000000111110100011111000000000000000000000000000000"</f>
        <v>0000000111110100011111000000000000000000000000000000</v>
      </c>
      <c r="O1185" t="str">
        <f>"0000000111110000011111000000000000000000000000000000"</f>
        <v>0000000111110000011111000000000000000000000000000000</v>
      </c>
    </row>
    <row r="1186" spans="1:15" x14ac:dyDescent="0.25">
      <c r="A1186" s="3">
        <v>1</v>
      </c>
      <c r="B1186" t="s">
        <v>9659</v>
      </c>
      <c r="C1186" t="s">
        <v>20</v>
      </c>
      <c r="D1186" t="s">
        <v>13666</v>
      </c>
      <c r="E1186" t="s">
        <v>39</v>
      </c>
      <c r="F1186" t="s">
        <v>14485</v>
      </c>
      <c r="G1186" t="s">
        <v>14511</v>
      </c>
      <c r="H1186" t="s">
        <v>19</v>
      </c>
      <c r="I1186" t="s">
        <v>19</v>
      </c>
      <c r="J1186" s="1">
        <v>0.625</v>
      </c>
      <c r="K1186" s="1">
        <v>0.625</v>
      </c>
      <c r="L1186">
        <v>60</v>
      </c>
      <c r="M1186">
        <v>60</v>
      </c>
      <c r="N1186" t="str">
        <f>"0000000111110100011111000000000000000000000000000000"</f>
        <v>0000000111110100011111000000000000000000000000000000</v>
      </c>
      <c r="O1186" t="str">
        <f>"0000000000000100000000000000000000000000000000000000"</f>
        <v>0000000000000100000000000000000000000000000000000000</v>
      </c>
    </row>
    <row r="1187" spans="1:15" x14ac:dyDescent="0.25">
      <c r="A1187" s="3">
        <v>1</v>
      </c>
      <c r="B1187" t="s">
        <v>10573</v>
      </c>
      <c r="C1187" t="s">
        <v>45</v>
      </c>
      <c r="D1187" t="s">
        <v>12805</v>
      </c>
      <c r="E1187" t="s">
        <v>20</v>
      </c>
      <c r="F1187" t="s">
        <v>14489</v>
      </c>
      <c r="G1187" t="s">
        <v>14485</v>
      </c>
      <c r="H1187" t="s">
        <v>42</v>
      </c>
      <c r="I1187" t="s">
        <v>42</v>
      </c>
      <c r="J1187" s="1">
        <v>0.41666666666666669</v>
      </c>
      <c r="K1187" s="1">
        <v>0.41666666666666669</v>
      </c>
      <c r="L1187">
        <v>60</v>
      </c>
      <c r="M1187">
        <v>120</v>
      </c>
      <c r="N1187" t="str">
        <f>"0000000000000000000000000001111110011111100000000000"</f>
        <v>0000000000000000000000000001111110011111100000000000</v>
      </c>
      <c r="O1187" t="str">
        <f>"0000000000000000000000000001111110011111100000000000"</f>
        <v>0000000000000000000000000001111110011111100000000000</v>
      </c>
    </row>
    <row r="1188" spans="1:15" x14ac:dyDescent="0.25">
      <c r="A1188" s="3">
        <v>1</v>
      </c>
      <c r="B1188" t="s">
        <v>12725</v>
      </c>
      <c r="C1188" t="s">
        <v>20</v>
      </c>
      <c r="D1188" t="s">
        <v>12870</v>
      </c>
      <c r="E1188" t="s">
        <v>20</v>
      </c>
      <c r="F1188" t="s">
        <v>14543</v>
      </c>
      <c r="G1188" t="s">
        <v>14488</v>
      </c>
      <c r="H1188" t="s">
        <v>29</v>
      </c>
      <c r="I1188" t="s">
        <v>29</v>
      </c>
      <c r="J1188" s="1">
        <v>0.45833333333333331</v>
      </c>
      <c r="K1188" s="1">
        <v>0.45833333333333331</v>
      </c>
      <c r="L1188">
        <v>60</v>
      </c>
      <c r="M1188">
        <v>60</v>
      </c>
      <c r="N1188" t="str">
        <f>"0000000000000000000000000001111110011111100000000000"</f>
        <v>0000000000000000000000000001111110011111100000000000</v>
      </c>
      <c r="O1188" t="str">
        <f>"0000000000000000000000000001111110011111100000000000"</f>
        <v>0000000000000000000000000001111110011111100000000000</v>
      </c>
    </row>
    <row r="1189" spans="1:15" x14ac:dyDescent="0.25">
      <c r="A1189" s="3">
        <v>1</v>
      </c>
      <c r="B1189" t="s">
        <v>9855</v>
      </c>
      <c r="C1189" t="s">
        <v>20</v>
      </c>
      <c r="D1189" t="s">
        <v>12083</v>
      </c>
      <c r="E1189" t="s">
        <v>395</v>
      </c>
      <c r="F1189" t="s">
        <v>14514</v>
      </c>
      <c r="G1189" t="s">
        <v>14539</v>
      </c>
      <c r="H1189" t="s">
        <v>33</v>
      </c>
      <c r="I1189" t="s">
        <v>33</v>
      </c>
      <c r="J1189" s="1">
        <v>0.54166666666666663</v>
      </c>
      <c r="K1189" s="1">
        <v>0.45833333333333331</v>
      </c>
      <c r="L1189">
        <v>60</v>
      </c>
      <c r="M1189">
        <v>150</v>
      </c>
      <c r="N1189" t="str">
        <f>"0000000111111100011111000000000000000000000000000000"</f>
        <v>0000000111111100011111000000000000000000000000000000</v>
      </c>
      <c r="O1189" t="str">
        <f>"0000000010101000001010000000000000000000000000000000"</f>
        <v>0000000010101000001010000000000000000000000000000000</v>
      </c>
    </row>
    <row r="1190" spans="1:15" x14ac:dyDescent="0.25">
      <c r="A1190" s="3">
        <v>1</v>
      </c>
      <c r="B1190" t="s">
        <v>12385</v>
      </c>
      <c r="C1190" t="s">
        <v>20</v>
      </c>
      <c r="D1190" t="s">
        <v>13860</v>
      </c>
      <c r="E1190" t="s">
        <v>45</v>
      </c>
      <c r="F1190" t="s">
        <v>14485</v>
      </c>
      <c r="G1190" t="s">
        <v>14489</v>
      </c>
      <c r="H1190" t="s">
        <v>42</v>
      </c>
      <c r="I1190" t="s">
        <v>42</v>
      </c>
      <c r="J1190" s="1">
        <v>0.5</v>
      </c>
      <c r="K1190" s="1">
        <v>0.54166666666666663</v>
      </c>
      <c r="L1190">
        <v>120</v>
      </c>
      <c r="M1190">
        <v>60</v>
      </c>
      <c r="N1190" t="str">
        <f>"0000000111111100011111000000000000000000000000000000"</f>
        <v>0000000111111100011111000000000000000000000000000000</v>
      </c>
      <c r="O1190" t="str">
        <f>"0000000011111100011111000000000000000000000000000000"</f>
        <v>0000000011111100011111000000000000000000000000000000</v>
      </c>
    </row>
    <row r="1191" spans="1:15" x14ac:dyDescent="0.25">
      <c r="A1191" s="3">
        <v>1</v>
      </c>
      <c r="B1191" t="s">
        <v>12391</v>
      </c>
      <c r="C1191" t="s">
        <v>20</v>
      </c>
      <c r="D1191" t="s">
        <v>13860</v>
      </c>
      <c r="E1191" t="s">
        <v>20</v>
      </c>
      <c r="F1191" t="s">
        <v>14488</v>
      </c>
      <c r="G1191" t="s">
        <v>14488</v>
      </c>
      <c r="H1191" t="s">
        <v>29</v>
      </c>
      <c r="I1191" t="s">
        <v>29</v>
      </c>
      <c r="J1191" s="1">
        <v>0.625</v>
      </c>
      <c r="K1191" s="1">
        <v>0.625</v>
      </c>
      <c r="L1191">
        <v>120</v>
      </c>
      <c r="M1191">
        <v>120</v>
      </c>
      <c r="N1191" t="str">
        <f>"0000000111110100011111000000000000000000000000000000"</f>
        <v>0000000111110100011111000000000000000000000000000000</v>
      </c>
      <c r="O1191" t="str">
        <f>"0000000111110100011111000000000000000000000000000000"</f>
        <v>0000000111110100011111000000000000000000000000000000</v>
      </c>
    </row>
    <row r="1192" spans="1:15" x14ac:dyDescent="0.25">
      <c r="A1192" s="3">
        <v>1</v>
      </c>
      <c r="B1192" t="s">
        <v>9659</v>
      </c>
      <c r="C1192" t="s">
        <v>20</v>
      </c>
      <c r="D1192" t="s">
        <v>13467</v>
      </c>
      <c r="E1192" t="s">
        <v>20</v>
      </c>
      <c r="F1192" t="s">
        <v>14488</v>
      </c>
      <c r="G1192" t="s">
        <v>14488</v>
      </c>
      <c r="H1192" t="s">
        <v>42</v>
      </c>
      <c r="I1192" t="s">
        <v>42</v>
      </c>
      <c r="J1192" s="1">
        <v>0.5</v>
      </c>
      <c r="K1192" s="1">
        <v>0.5</v>
      </c>
      <c r="L1192">
        <v>60</v>
      </c>
      <c r="M1192">
        <v>120</v>
      </c>
      <c r="N1192" t="str">
        <f>"0000000111111100011111000000000000000000000000000000"</f>
        <v>0000000111111100011111000000000000000000000000000000</v>
      </c>
      <c r="O1192" t="str">
        <f>"0000000111111100011111000000000000000000000000000000"</f>
        <v>0000000111111100011111000000000000000000000000000000</v>
      </c>
    </row>
    <row r="1193" spans="1:15" x14ac:dyDescent="0.25">
      <c r="A1193" s="3">
        <v>1</v>
      </c>
      <c r="B1193" t="s">
        <v>10408</v>
      </c>
      <c r="C1193" t="s">
        <v>20</v>
      </c>
      <c r="D1193" t="s">
        <v>13653</v>
      </c>
      <c r="E1193" t="s">
        <v>20</v>
      </c>
      <c r="F1193" t="s">
        <v>14488</v>
      </c>
      <c r="G1193" t="s">
        <v>14488</v>
      </c>
      <c r="H1193" t="s">
        <v>29</v>
      </c>
      <c r="I1193" t="s">
        <v>29</v>
      </c>
      <c r="J1193" s="1">
        <v>0.45833333333333331</v>
      </c>
      <c r="K1193" s="1">
        <v>0.5</v>
      </c>
      <c r="L1193">
        <v>120</v>
      </c>
      <c r="M1193">
        <v>60</v>
      </c>
      <c r="N1193" t="str">
        <f>"0000000111110100011111000000000000000000000000000000"</f>
        <v>0000000111110100011111000000000000000000000000000000</v>
      </c>
      <c r="O1193" t="str">
        <f>"0000000111110100011111000000000000000000000000000000"</f>
        <v>0000000111110100011111000000000000000000000000000000</v>
      </c>
    </row>
    <row r="1194" spans="1:15" x14ac:dyDescent="0.25">
      <c r="A1194" s="3">
        <v>1</v>
      </c>
      <c r="B1194" t="s">
        <v>10408</v>
      </c>
      <c r="C1194" t="s">
        <v>45</v>
      </c>
      <c r="D1194" t="s">
        <v>13655</v>
      </c>
      <c r="E1194" t="s">
        <v>20</v>
      </c>
      <c r="F1194" t="s">
        <v>14564</v>
      </c>
      <c r="G1194" t="s">
        <v>14485</v>
      </c>
      <c r="H1194" t="s">
        <v>42</v>
      </c>
      <c r="I1194" t="s">
        <v>42</v>
      </c>
      <c r="J1194" s="1">
        <v>0.58333333333333337</v>
      </c>
      <c r="K1194" s="1">
        <v>0.58333333333333337</v>
      </c>
      <c r="L1194">
        <v>60</v>
      </c>
      <c r="M1194">
        <v>60</v>
      </c>
      <c r="N1194" t="str">
        <f>"0000000000101000001010000000000000000000000000000000"</f>
        <v>0000000000101000001010000000000000000000000000000000</v>
      </c>
      <c r="O1194" t="str">
        <f>"0000000111110100011111000000000000000000000000000000"</f>
        <v>0000000111110100011111000000000000000000000000000000</v>
      </c>
    </row>
    <row r="1195" spans="1:15" x14ac:dyDescent="0.25">
      <c r="A1195" s="3">
        <v>1</v>
      </c>
      <c r="B1195" t="s">
        <v>10408</v>
      </c>
      <c r="C1195" t="s">
        <v>45</v>
      </c>
      <c r="D1195" t="s">
        <v>13655</v>
      </c>
      <c r="E1195" t="s">
        <v>39</v>
      </c>
      <c r="F1195" t="s">
        <v>14564</v>
      </c>
      <c r="G1195" t="s">
        <v>14507</v>
      </c>
      <c r="H1195" t="s">
        <v>42</v>
      </c>
      <c r="I1195" t="s">
        <v>42</v>
      </c>
      <c r="J1195" s="1">
        <v>0.58333333333333337</v>
      </c>
      <c r="K1195" s="1">
        <v>0.58333333333333337</v>
      </c>
      <c r="L1195">
        <v>60</v>
      </c>
      <c r="M1195">
        <v>60</v>
      </c>
      <c r="N1195" t="str">
        <f>"0000000000101000001010000000000000000000000000000000"</f>
        <v>0000000000101000001010000000000000000000000000000000</v>
      </c>
      <c r="O1195" t="str">
        <f>"0000000000001000000000000000000000000000000000000000"</f>
        <v>0000000000001000000000000000000000000000000000000000</v>
      </c>
    </row>
    <row r="1196" spans="1:15" x14ac:dyDescent="0.25">
      <c r="A1196" s="3">
        <v>1</v>
      </c>
      <c r="B1196" t="s">
        <v>11551</v>
      </c>
      <c r="C1196" t="s">
        <v>395</v>
      </c>
      <c r="D1196" t="s">
        <v>11611</v>
      </c>
      <c r="E1196" t="s">
        <v>20</v>
      </c>
      <c r="F1196" t="s">
        <v>14609</v>
      </c>
      <c r="G1196" t="s">
        <v>14485</v>
      </c>
      <c r="H1196" t="s">
        <v>42</v>
      </c>
      <c r="I1196" t="s">
        <v>42</v>
      </c>
      <c r="J1196" s="1">
        <v>0.58333333333333337</v>
      </c>
      <c r="K1196" s="1">
        <v>0.625</v>
      </c>
      <c r="L1196">
        <v>180</v>
      </c>
      <c r="M1196">
        <v>120</v>
      </c>
      <c r="N1196" t="str">
        <f>"0000000000010000000000000000000000000000000000000000"</f>
        <v>0000000000010000000000000000000000000000000000000000</v>
      </c>
      <c r="O1196" t="str">
        <f>"0000000111111100011111000000000000000000000000000000"</f>
        <v>0000000111111100011111000000000000000000000000000000</v>
      </c>
    </row>
    <row r="1197" spans="1:15" x14ac:dyDescent="0.25">
      <c r="A1197" s="3">
        <v>1</v>
      </c>
      <c r="B1197" t="s">
        <v>14205</v>
      </c>
      <c r="C1197" t="s">
        <v>20</v>
      </c>
      <c r="D1197" t="s">
        <v>14398</v>
      </c>
      <c r="E1197" t="s">
        <v>20</v>
      </c>
      <c r="F1197" t="s">
        <v>14488</v>
      </c>
      <c r="G1197" t="s">
        <v>14488</v>
      </c>
      <c r="H1197" t="s">
        <v>19</v>
      </c>
      <c r="I1197" t="s">
        <v>19</v>
      </c>
      <c r="J1197" s="1">
        <v>0.58333333333333337</v>
      </c>
      <c r="K1197" s="1">
        <v>0.54166666666666663</v>
      </c>
      <c r="L1197">
        <v>120</v>
      </c>
      <c r="M1197">
        <v>120</v>
      </c>
      <c r="N1197" t="str">
        <f>"0000011111000000000111110000000000000000000000000000"</f>
        <v>0000011111000000000111110000000000000000000000000000</v>
      </c>
      <c r="O1197" t="str">
        <f>"0000000111110100011100000000000000000000000000000000"</f>
        <v>0000000111110100011100000000000000000000000000000000</v>
      </c>
    </row>
    <row r="1198" spans="1:15" x14ac:dyDescent="0.25">
      <c r="A1198" s="3">
        <v>1</v>
      </c>
      <c r="B1198" t="s">
        <v>12679</v>
      </c>
      <c r="C1198" t="s">
        <v>20</v>
      </c>
      <c r="D1198" t="s">
        <v>13923</v>
      </c>
      <c r="E1198" t="s">
        <v>20</v>
      </c>
      <c r="F1198" t="s">
        <v>14485</v>
      </c>
      <c r="G1198" t="s">
        <v>14485</v>
      </c>
      <c r="H1198" t="s">
        <v>33</v>
      </c>
      <c r="I1198" t="s">
        <v>33</v>
      </c>
      <c r="J1198" s="1">
        <v>0.54166666666666663</v>
      </c>
      <c r="K1198" s="1">
        <v>0.54166666666666663</v>
      </c>
      <c r="L1198">
        <v>60</v>
      </c>
      <c r="M1198">
        <v>60</v>
      </c>
      <c r="N1198" t="str">
        <f>"0000000111111100011111000001111110011111100000000000"</f>
        <v>0000000111111100011111000001111110011111100000000000</v>
      </c>
      <c r="O1198" t="str">
        <f>"0000000000000000000000000001111110011111100000000000"</f>
        <v>0000000000000000000000000001111110011111100000000000</v>
      </c>
    </row>
    <row r="1199" spans="1:15" x14ac:dyDescent="0.25">
      <c r="A1199" s="3">
        <v>1</v>
      </c>
      <c r="B1199" t="s">
        <v>10072</v>
      </c>
      <c r="C1199" t="s">
        <v>20</v>
      </c>
      <c r="D1199" t="s">
        <v>12280</v>
      </c>
      <c r="E1199" t="s">
        <v>20</v>
      </c>
      <c r="F1199" t="s">
        <v>14488</v>
      </c>
      <c r="G1199" t="s">
        <v>14488</v>
      </c>
      <c r="H1199" t="s">
        <v>19</v>
      </c>
      <c r="I1199" t="s">
        <v>19</v>
      </c>
      <c r="J1199" s="1">
        <v>0.45833333333333331</v>
      </c>
      <c r="K1199" s="1">
        <v>0.45833333333333331</v>
      </c>
      <c r="L1199">
        <v>60</v>
      </c>
      <c r="M1199">
        <v>60</v>
      </c>
      <c r="N1199" t="str">
        <f>"0000000000000000000000000001111110011111100000000000"</f>
        <v>0000000000000000000000000001111110011111100000000000</v>
      </c>
      <c r="O1199" t="str">
        <f>"0000000000000000000000000001111110011111100000000000"</f>
        <v>0000000000000000000000000001111110011111100000000000</v>
      </c>
    </row>
    <row r="1200" spans="1:15" x14ac:dyDescent="0.25">
      <c r="A1200" s="3">
        <v>1</v>
      </c>
      <c r="B1200" t="s">
        <v>12541</v>
      </c>
      <c r="C1200" t="s">
        <v>45</v>
      </c>
      <c r="D1200" t="s">
        <v>13969</v>
      </c>
      <c r="E1200" t="s">
        <v>20</v>
      </c>
      <c r="F1200" t="s">
        <v>14489</v>
      </c>
      <c r="G1200" t="s">
        <v>14488</v>
      </c>
      <c r="H1200" t="s">
        <v>19</v>
      </c>
      <c r="I1200" t="s">
        <v>19</v>
      </c>
      <c r="J1200" s="1">
        <v>0.66666666666666663</v>
      </c>
      <c r="K1200" s="1">
        <v>0.625</v>
      </c>
      <c r="L1200">
        <v>60</v>
      </c>
      <c r="M1200">
        <v>120</v>
      </c>
      <c r="N1200" t="str">
        <f>"0000000111110100011111000001111110011111100000000000"</f>
        <v>0000000111110100011111000001111110011111100000000000</v>
      </c>
      <c r="O1200" t="str">
        <f>"0000000111110100011111000000000000000000000000000000"</f>
        <v>0000000111110100011111000000000000000000000000000000</v>
      </c>
    </row>
    <row r="1201" spans="1:15" x14ac:dyDescent="0.25">
      <c r="A1201" s="3">
        <v>1</v>
      </c>
      <c r="B1201" t="s">
        <v>12597</v>
      </c>
      <c r="C1201" t="s">
        <v>20</v>
      </c>
      <c r="D1201" t="s">
        <v>13227</v>
      </c>
      <c r="E1201" t="s">
        <v>20</v>
      </c>
      <c r="F1201" t="s">
        <v>14488</v>
      </c>
      <c r="G1201" t="s">
        <v>14488</v>
      </c>
      <c r="H1201" t="s">
        <v>19</v>
      </c>
      <c r="I1201" t="s">
        <v>19</v>
      </c>
      <c r="J1201" s="1">
        <v>0.375</v>
      </c>
      <c r="K1201" s="1">
        <v>0.375</v>
      </c>
      <c r="L1201">
        <v>120</v>
      </c>
      <c r="M1201">
        <v>120</v>
      </c>
      <c r="N1201" t="str">
        <f>"0000000000000000000000000001111110011111100000000000"</f>
        <v>0000000000000000000000000001111110011111100000000000</v>
      </c>
      <c r="O1201" t="str">
        <f>"0000000000000000000000000001111110011111100000000000"</f>
        <v>0000000000000000000000000001111110011111100000000000</v>
      </c>
    </row>
    <row r="1202" spans="1:15" x14ac:dyDescent="0.25">
      <c r="A1202" s="3">
        <v>1</v>
      </c>
      <c r="B1202" t="s">
        <v>12610</v>
      </c>
      <c r="C1202" t="s">
        <v>20</v>
      </c>
      <c r="D1202" t="s">
        <v>13200</v>
      </c>
      <c r="E1202" t="s">
        <v>20</v>
      </c>
      <c r="F1202" t="s">
        <v>14488</v>
      </c>
      <c r="G1202" t="s">
        <v>14485</v>
      </c>
      <c r="H1202" t="s">
        <v>42</v>
      </c>
      <c r="I1202" t="s">
        <v>42</v>
      </c>
      <c r="J1202" s="1">
        <v>0.41666666666666669</v>
      </c>
      <c r="K1202" s="1">
        <v>0.45833333333333331</v>
      </c>
      <c r="L1202">
        <v>120</v>
      </c>
      <c r="M1202">
        <v>60</v>
      </c>
      <c r="N1202" t="str">
        <f>"0000000111111100011111000000000000000000000000000000"</f>
        <v>0000000111111100011111000000000000000000000000000000</v>
      </c>
      <c r="O1202" t="str">
        <f>"0000000111111100011111000000000000000000000000000000"</f>
        <v>0000000111111100011111000000000000000000000000000000</v>
      </c>
    </row>
    <row r="1203" spans="1:15" x14ac:dyDescent="0.25">
      <c r="A1203" s="3">
        <v>1</v>
      </c>
      <c r="B1203" t="s">
        <v>10059</v>
      </c>
      <c r="C1203" t="s">
        <v>20</v>
      </c>
      <c r="D1203" t="s">
        <v>12108</v>
      </c>
      <c r="E1203" t="s">
        <v>20</v>
      </c>
      <c r="F1203" t="s">
        <v>14488</v>
      </c>
      <c r="G1203" t="s">
        <v>14488</v>
      </c>
      <c r="H1203" t="s">
        <v>19</v>
      </c>
      <c r="I1203" t="s">
        <v>19</v>
      </c>
      <c r="J1203" s="1">
        <v>0.58333333333333337</v>
      </c>
      <c r="K1203" s="1">
        <v>0.58333333333333337</v>
      </c>
      <c r="L1203">
        <v>60</v>
      </c>
      <c r="M1203">
        <v>60</v>
      </c>
      <c r="N1203" t="str">
        <f>"0000000000000000000000000001111110011111100000000000"</f>
        <v>0000000000000000000000000001111110011111100000000000</v>
      </c>
      <c r="O1203" t="str">
        <f>"0000000000000000000000000001111110011111100000000000"</f>
        <v>0000000000000000000000000001111110011111100000000000</v>
      </c>
    </row>
    <row r="1204" spans="1:15" x14ac:dyDescent="0.25">
      <c r="A1204" s="3">
        <v>1</v>
      </c>
      <c r="B1204" t="s">
        <v>10079</v>
      </c>
      <c r="C1204" t="s">
        <v>20</v>
      </c>
      <c r="D1204" t="s">
        <v>11427</v>
      </c>
      <c r="E1204" t="s">
        <v>20</v>
      </c>
      <c r="F1204" t="s">
        <v>14493</v>
      </c>
      <c r="G1204" t="s">
        <v>14485</v>
      </c>
      <c r="H1204" t="s">
        <v>37</v>
      </c>
      <c r="I1204" t="s">
        <v>37</v>
      </c>
      <c r="J1204" s="1">
        <v>0.45833333333333331</v>
      </c>
      <c r="K1204" s="1">
        <v>0.45833333333333331</v>
      </c>
      <c r="L1204">
        <v>60</v>
      </c>
      <c r="M1204">
        <v>60</v>
      </c>
      <c r="N1204" t="str">
        <f>"0000000111101100011111000000000000000000000000000000"</f>
        <v>0000000111101100011111000000000000000000000000000000</v>
      </c>
      <c r="O1204" t="str">
        <f>"0000000111101100011111000000000000000000000000000000"</f>
        <v>0000000111101100011111000000000000000000000000000000</v>
      </c>
    </row>
    <row r="1205" spans="1:15" x14ac:dyDescent="0.25">
      <c r="A1205" s="3">
        <v>1</v>
      </c>
      <c r="B1205" t="s">
        <v>10096</v>
      </c>
      <c r="C1205" t="s">
        <v>20</v>
      </c>
      <c r="D1205" t="s">
        <v>11427</v>
      </c>
      <c r="E1205" t="s">
        <v>20</v>
      </c>
      <c r="F1205" t="s">
        <v>14488</v>
      </c>
      <c r="G1205" t="s">
        <v>14488</v>
      </c>
      <c r="H1205" t="s">
        <v>19</v>
      </c>
      <c r="I1205" t="s">
        <v>19</v>
      </c>
      <c r="J1205" s="1">
        <v>0.45833333333333331</v>
      </c>
      <c r="K1205" s="1">
        <v>0.45833333333333331</v>
      </c>
      <c r="L1205">
        <v>60</v>
      </c>
      <c r="M1205">
        <v>60</v>
      </c>
      <c r="N1205" t="str">
        <f>"0000000111110100011111000000000000000000000000000000"</f>
        <v>0000000111110100011111000000000000000000000000000000</v>
      </c>
      <c r="O1205" t="str">
        <f>"0000000111110100011111000000000000000000000000000000"</f>
        <v>0000000111110100011111000000000000000000000000000000</v>
      </c>
    </row>
    <row r="1206" spans="1:15" x14ac:dyDescent="0.25">
      <c r="A1206" s="3">
        <v>1</v>
      </c>
      <c r="B1206" t="s">
        <v>10514</v>
      </c>
      <c r="C1206" t="s">
        <v>20</v>
      </c>
      <c r="D1206" t="s">
        <v>13604</v>
      </c>
      <c r="E1206" t="s">
        <v>20</v>
      </c>
      <c r="F1206" t="s">
        <v>14488</v>
      </c>
      <c r="G1206" t="s">
        <v>14488</v>
      </c>
      <c r="H1206" t="s">
        <v>19</v>
      </c>
      <c r="I1206" t="s">
        <v>19</v>
      </c>
      <c r="J1206" s="1">
        <v>0.5</v>
      </c>
      <c r="K1206" s="1">
        <v>0.45833333333333331</v>
      </c>
      <c r="L1206">
        <v>60</v>
      </c>
      <c r="M1206">
        <v>120</v>
      </c>
      <c r="N1206" t="str">
        <f>"0000000111110100011111000000000000000000000000000000"</f>
        <v>0000000111110100011111000000000000000000000000000000</v>
      </c>
      <c r="O1206" t="str">
        <f>"0000000111110100011111000000000000000000000000000000"</f>
        <v>0000000111110100011111000000000000000000000000000000</v>
      </c>
    </row>
    <row r="1207" spans="1:15" x14ac:dyDescent="0.25">
      <c r="A1207" s="3">
        <v>1</v>
      </c>
      <c r="B1207" t="s">
        <v>10558</v>
      </c>
      <c r="C1207" t="s">
        <v>20</v>
      </c>
      <c r="D1207" t="s">
        <v>12748</v>
      </c>
      <c r="E1207" t="s">
        <v>20</v>
      </c>
      <c r="F1207" t="s">
        <v>14508</v>
      </c>
      <c r="G1207" t="s">
        <v>14485</v>
      </c>
      <c r="H1207" t="s">
        <v>33</v>
      </c>
      <c r="I1207" t="s">
        <v>33</v>
      </c>
      <c r="J1207" s="1">
        <v>0.5</v>
      </c>
      <c r="K1207" s="1">
        <v>0.54166666666666663</v>
      </c>
      <c r="L1207">
        <v>120</v>
      </c>
      <c r="M1207">
        <v>60</v>
      </c>
      <c r="N1207" t="str">
        <f>"0000000111111100011011000000000000000000000000000000"</f>
        <v>0000000111111100011011000000000000000000000000000000</v>
      </c>
      <c r="O1207" t="str">
        <f>"0000000111111100011111000000000000000000000000000000"</f>
        <v>0000000111111100011111000000000000000000000000000000</v>
      </c>
    </row>
    <row r="1208" spans="1:15" x14ac:dyDescent="0.25">
      <c r="A1208" s="3">
        <v>1</v>
      </c>
      <c r="B1208" t="s">
        <v>9218</v>
      </c>
      <c r="C1208" t="s">
        <v>39</v>
      </c>
      <c r="D1208" t="s">
        <v>12597</v>
      </c>
      <c r="E1208" t="s">
        <v>39</v>
      </c>
      <c r="F1208" t="s">
        <v>14507</v>
      </c>
      <c r="G1208" t="s">
        <v>14507</v>
      </c>
      <c r="H1208" t="s">
        <v>42</v>
      </c>
      <c r="I1208" t="s">
        <v>42</v>
      </c>
      <c r="J1208" s="1">
        <v>0.72916666666666663</v>
      </c>
      <c r="K1208" s="1">
        <v>0.77083333333333337</v>
      </c>
      <c r="L1208">
        <v>90</v>
      </c>
      <c r="M1208">
        <v>120</v>
      </c>
      <c r="N1208" t="str">
        <f>"0000000000000000000000000000000000010000000000000000"</f>
        <v>0000000000000000000000000000000000010000000000000000</v>
      </c>
      <c r="O1208" t="str">
        <f>"0000000000000000000000000000000000010000000000000000"</f>
        <v>0000000000000000000000000000000000010000000000000000</v>
      </c>
    </row>
    <row r="1209" spans="1:15" x14ac:dyDescent="0.25">
      <c r="A1209" s="3">
        <v>1</v>
      </c>
      <c r="B1209" t="s">
        <v>10704</v>
      </c>
      <c r="C1209" t="s">
        <v>20</v>
      </c>
      <c r="D1209" t="s">
        <v>14430</v>
      </c>
      <c r="E1209" t="s">
        <v>20</v>
      </c>
      <c r="F1209" t="s">
        <v>14488</v>
      </c>
      <c r="G1209" t="s">
        <v>14488</v>
      </c>
      <c r="H1209" t="s">
        <v>19</v>
      </c>
      <c r="I1209" t="s">
        <v>19</v>
      </c>
      <c r="J1209" s="1">
        <v>0.66666666666666663</v>
      </c>
      <c r="K1209" s="1">
        <v>0.66666666666666663</v>
      </c>
      <c r="L1209">
        <v>60</v>
      </c>
      <c r="M1209">
        <v>120</v>
      </c>
      <c r="N1209" t="str">
        <f>"0000000111110100011111000000000000000000000000000000"</f>
        <v>0000000111110100011111000000000000000000000000000000</v>
      </c>
      <c r="O1209" t="str">
        <f>"0000000111110100011111000001111110011111100000000000"</f>
        <v>0000000111110100011111000001111110011111100000000000</v>
      </c>
    </row>
    <row r="1210" spans="1:15" x14ac:dyDescent="0.25">
      <c r="A1210" s="3">
        <v>1</v>
      </c>
      <c r="B1210" t="s">
        <v>10525</v>
      </c>
      <c r="C1210" t="s">
        <v>39</v>
      </c>
      <c r="D1210" t="s">
        <v>12608</v>
      </c>
      <c r="E1210" t="s">
        <v>39</v>
      </c>
      <c r="F1210" t="s">
        <v>14507</v>
      </c>
      <c r="G1210" t="s">
        <v>14507</v>
      </c>
      <c r="H1210" t="s">
        <v>42</v>
      </c>
      <c r="I1210" t="s">
        <v>42</v>
      </c>
      <c r="J1210" s="1">
        <v>0.79166666666666663</v>
      </c>
      <c r="K1210" s="1">
        <v>0.75</v>
      </c>
      <c r="L1210">
        <v>120</v>
      </c>
      <c r="M1210">
        <v>120</v>
      </c>
      <c r="N1210" t="str">
        <f>"0000000000000000000000000000000010000000000000000000"</f>
        <v>0000000000000000000000000000000010000000000000000000</v>
      </c>
      <c r="O1210" t="str">
        <f>"0000000000000000000000000000000010000000000000000000"</f>
        <v>0000000000000000000000000000000010000000000000000000</v>
      </c>
    </row>
    <row r="1211" spans="1:15" x14ac:dyDescent="0.25">
      <c r="A1211" s="3">
        <v>1</v>
      </c>
      <c r="B1211" t="s">
        <v>10564</v>
      </c>
      <c r="C1211" t="s">
        <v>20</v>
      </c>
      <c r="D1211" t="s">
        <v>12897</v>
      </c>
      <c r="E1211" t="s">
        <v>20</v>
      </c>
      <c r="F1211" t="s">
        <v>14488</v>
      </c>
      <c r="G1211" t="s">
        <v>14485</v>
      </c>
      <c r="H1211" t="s">
        <v>29</v>
      </c>
      <c r="I1211" t="s">
        <v>29</v>
      </c>
      <c r="J1211" s="1">
        <v>0.41666666666666669</v>
      </c>
      <c r="K1211" s="1">
        <v>0.45833333333333331</v>
      </c>
      <c r="L1211">
        <v>120</v>
      </c>
      <c r="M1211">
        <v>60</v>
      </c>
      <c r="N1211" t="str">
        <f>"0000000111110100011111000000000000000000000000000000"</f>
        <v>0000000111110100011111000000000000000000000000000000</v>
      </c>
      <c r="O1211" t="str">
        <f>"0000000111110100011111000000000000000000000000000000"</f>
        <v>0000000111110100011111000000000000000000000000000000</v>
      </c>
    </row>
    <row r="1212" spans="1:15" x14ac:dyDescent="0.25">
      <c r="A1212" s="3">
        <v>1</v>
      </c>
      <c r="B1212" t="s">
        <v>10256</v>
      </c>
      <c r="C1212" t="s">
        <v>20</v>
      </c>
      <c r="D1212" t="s">
        <v>12108</v>
      </c>
      <c r="E1212" t="s">
        <v>20</v>
      </c>
      <c r="F1212" t="s">
        <v>14485</v>
      </c>
      <c r="G1212" t="s">
        <v>14493</v>
      </c>
      <c r="H1212" t="s">
        <v>33</v>
      </c>
      <c r="I1212" t="s">
        <v>33</v>
      </c>
      <c r="J1212" s="1">
        <v>0.58333333333333337</v>
      </c>
      <c r="K1212" s="1">
        <v>0.58333333333333337</v>
      </c>
      <c r="L1212">
        <v>60</v>
      </c>
      <c r="M1212">
        <v>60</v>
      </c>
      <c r="N1212" t="str">
        <f>"0000000000000000000000000001111110011111100000000000"</f>
        <v>0000000000000000000000000001111110011111100000000000</v>
      </c>
      <c r="O1212" t="str">
        <f>"0000000000000000000000000001111110011111100000000000"</f>
        <v>0000000000000000000000000001111110011111100000000000</v>
      </c>
    </row>
    <row r="1213" spans="1:15" x14ac:dyDescent="0.25">
      <c r="A1213" s="3">
        <v>1</v>
      </c>
      <c r="B1213" t="s">
        <v>12589</v>
      </c>
      <c r="C1213" t="s">
        <v>20</v>
      </c>
      <c r="D1213" t="s">
        <v>13638</v>
      </c>
      <c r="E1213" t="s">
        <v>9372</v>
      </c>
      <c r="F1213" t="s">
        <v>14485</v>
      </c>
      <c r="G1213" t="s">
        <v>14610</v>
      </c>
      <c r="H1213" t="s">
        <v>29</v>
      </c>
      <c r="I1213" t="s">
        <v>29</v>
      </c>
      <c r="J1213" s="1">
        <v>0.58333333333333337</v>
      </c>
      <c r="K1213" s="1">
        <v>0.54166666666666663</v>
      </c>
      <c r="L1213">
        <v>60</v>
      </c>
      <c r="M1213">
        <v>120</v>
      </c>
      <c r="N1213" t="str">
        <f>"0000000000000000000000000001111110011111100000000000"</f>
        <v>0000000000000000000000000001111110011111100000000000</v>
      </c>
      <c r="O1213" t="str">
        <f>"0000000000000000000000000000111110011111100000000000"</f>
        <v>0000000000000000000000000000111110011111100000000000</v>
      </c>
    </row>
    <row r="1214" spans="1:15" x14ac:dyDescent="0.25">
      <c r="A1214" s="3">
        <v>1</v>
      </c>
      <c r="B1214" t="s">
        <v>13180</v>
      </c>
      <c r="C1214" t="s">
        <v>9205</v>
      </c>
      <c r="D1214" t="s">
        <v>14028</v>
      </c>
      <c r="E1214" t="s">
        <v>20</v>
      </c>
      <c r="F1214" t="s">
        <v>14486</v>
      </c>
      <c r="G1214" t="s">
        <v>14488</v>
      </c>
      <c r="H1214" t="s">
        <v>29</v>
      </c>
      <c r="I1214" t="s">
        <v>29</v>
      </c>
      <c r="J1214" s="1">
        <v>0.375</v>
      </c>
      <c r="K1214" s="1">
        <v>0.41666666666666669</v>
      </c>
      <c r="L1214">
        <v>120</v>
      </c>
      <c r="M1214">
        <v>60</v>
      </c>
      <c r="N1214" t="str">
        <f>"0000000001100000010000000000000000000000000000000000"</f>
        <v>0000000001100000010000000000000000000000000000000000</v>
      </c>
      <c r="O1214" t="str">
        <f>"0000000111110100011111000000000000000000000000000000"</f>
        <v>0000000111110100011111000000000000000000000000000000</v>
      </c>
    </row>
    <row r="1215" spans="1:15" x14ac:dyDescent="0.25">
      <c r="A1215" s="3">
        <v>1</v>
      </c>
      <c r="B1215" t="s">
        <v>13190</v>
      </c>
      <c r="C1215" t="s">
        <v>20</v>
      </c>
      <c r="D1215" t="s">
        <v>14030</v>
      </c>
      <c r="E1215" t="s">
        <v>20</v>
      </c>
      <c r="F1215" t="s">
        <v>14488</v>
      </c>
      <c r="G1215" t="s">
        <v>14493</v>
      </c>
      <c r="H1215" t="s">
        <v>37</v>
      </c>
      <c r="I1215" t="s">
        <v>37</v>
      </c>
      <c r="J1215" s="1">
        <v>0.54166666666666663</v>
      </c>
      <c r="K1215" s="1">
        <v>0.54166666666666663</v>
      </c>
      <c r="L1215">
        <v>120</v>
      </c>
      <c r="M1215">
        <v>60</v>
      </c>
      <c r="N1215" t="str">
        <f>"0000000000000000000000000001111110011111100000000000"</f>
        <v>0000000000000000000000000001111110011111100000000000</v>
      </c>
      <c r="O1215" t="str">
        <f>"0000000000000000000000000001111110011111100000000000"</f>
        <v>0000000000000000000000000001111110011111100000000000</v>
      </c>
    </row>
    <row r="1216" spans="1:15" x14ac:dyDescent="0.25">
      <c r="A1216" s="3">
        <v>1</v>
      </c>
      <c r="B1216" t="s">
        <v>13197</v>
      </c>
      <c r="C1216" t="s">
        <v>20</v>
      </c>
      <c r="D1216" t="s">
        <v>14030</v>
      </c>
      <c r="E1216" t="s">
        <v>20</v>
      </c>
      <c r="F1216" t="s">
        <v>14488</v>
      </c>
      <c r="G1216" t="s">
        <v>14488</v>
      </c>
      <c r="H1216" t="s">
        <v>19</v>
      </c>
      <c r="I1216" t="s">
        <v>19</v>
      </c>
      <c r="J1216" s="1">
        <v>0.375</v>
      </c>
      <c r="K1216" s="1">
        <v>0.45833333333333331</v>
      </c>
      <c r="L1216">
        <v>180</v>
      </c>
      <c r="M1216">
        <v>60</v>
      </c>
      <c r="N1216" t="str">
        <f>"0000000000000000000000000001111110011111100000000000"</f>
        <v>0000000000000000000000000001111110011111100000000000</v>
      </c>
      <c r="O1216" t="str">
        <f>"0000000000000000000000000001111110011111100000000000"</f>
        <v>0000000000000000000000000001111110011111100000000000</v>
      </c>
    </row>
    <row r="1217" spans="1:15" x14ac:dyDescent="0.25">
      <c r="A1217" s="3">
        <v>1</v>
      </c>
      <c r="B1217" t="s">
        <v>10695</v>
      </c>
      <c r="C1217" t="s">
        <v>20</v>
      </c>
      <c r="D1217" t="s">
        <v>14238</v>
      </c>
      <c r="E1217" t="s">
        <v>180</v>
      </c>
      <c r="F1217" t="s">
        <v>14488</v>
      </c>
      <c r="G1217" t="s">
        <v>14524</v>
      </c>
      <c r="H1217" t="s">
        <v>29</v>
      </c>
      <c r="I1217" t="s">
        <v>29</v>
      </c>
      <c r="J1217" s="1">
        <v>0.41666666666666669</v>
      </c>
      <c r="K1217" s="1">
        <v>0.375</v>
      </c>
      <c r="L1217">
        <v>60</v>
      </c>
      <c r="M1217">
        <v>180</v>
      </c>
      <c r="N1217" t="str">
        <f>"0000000000000000000000000001111110011111100000000000"</f>
        <v>0000000000000000000000000001111110011111100000000000</v>
      </c>
      <c r="O1217" t="str">
        <f>"0000000000000000000000000011111000000000111110000000"</f>
        <v>0000000000000000000000000011111000000000111110000000</v>
      </c>
    </row>
    <row r="1218" spans="1:15" x14ac:dyDescent="0.25">
      <c r="A1218" s="3">
        <v>1</v>
      </c>
      <c r="B1218" t="s">
        <v>10695</v>
      </c>
      <c r="C1218" t="s">
        <v>20</v>
      </c>
      <c r="D1218" t="s">
        <v>14238</v>
      </c>
      <c r="E1218" t="s">
        <v>20</v>
      </c>
      <c r="F1218" t="s">
        <v>14485</v>
      </c>
      <c r="G1218" t="s">
        <v>14488</v>
      </c>
      <c r="H1218" t="s">
        <v>33</v>
      </c>
      <c r="I1218" t="s">
        <v>33</v>
      </c>
      <c r="J1218" s="1">
        <v>0.375</v>
      </c>
      <c r="K1218" s="1">
        <v>0.33333333333333331</v>
      </c>
      <c r="L1218">
        <v>60</v>
      </c>
      <c r="M1218">
        <v>120</v>
      </c>
      <c r="N1218" t="str">
        <f>"0000000000000000000000000001111110011111100000000000"</f>
        <v>0000000000000000000000000001111110011111100000000000</v>
      </c>
      <c r="O1218" t="str">
        <f>"0000000000000000000000000011111000000000111110000000"</f>
        <v>0000000000000000000000000011111000000000111110000000</v>
      </c>
    </row>
    <row r="1219" spans="1:15" x14ac:dyDescent="0.25">
      <c r="A1219" s="3">
        <v>1</v>
      </c>
      <c r="B1219" t="s">
        <v>14236</v>
      </c>
      <c r="C1219" t="s">
        <v>180</v>
      </c>
      <c r="D1219" t="s">
        <v>14313</v>
      </c>
      <c r="E1219" t="s">
        <v>395</v>
      </c>
      <c r="F1219" t="s">
        <v>14524</v>
      </c>
      <c r="G1219" t="s">
        <v>14497</v>
      </c>
      <c r="H1219" t="s">
        <v>29</v>
      </c>
      <c r="I1219" t="s">
        <v>29</v>
      </c>
      <c r="J1219" s="1">
        <v>0.5</v>
      </c>
      <c r="K1219" s="1">
        <v>0.45833333333333331</v>
      </c>
      <c r="L1219">
        <v>180</v>
      </c>
      <c r="M1219">
        <v>120</v>
      </c>
      <c r="N1219" t="str">
        <f>"0000011111000000000111110000000000000000000000000000"</f>
        <v>0000011111000000000111110000000000000000000000000000</v>
      </c>
      <c r="O1219" t="str">
        <f>"0000000111110100011111000000000000000000000000000000"</f>
        <v>0000000111110100011111000000000000000000000000000000</v>
      </c>
    </row>
    <row r="1220" spans="1:15" x14ac:dyDescent="0.25">
      <c r="A1220" s="3">
        <v>1</v>
      </c>
      <c r="B1220" t="s">
        <v>11300</v>
      </c>
      <c r="C1220" t="s">
        <v>395</v>
      </c>
      <c r="D1220" t="s">
        <v>11647</v>
      </c>
      <c r="E1220" t="s">
        <v>20</v>
      </c>
      <c r="F1220" t="s">
        <v>14611</v>
      </c>
      <c r="G1220" t="s">
        <v>14488</v>
      </c>
      <c r="H1220" t="s">
        <v>42</v>
      </c>
      <c r="I1220" t="s">
        <v>42</v>
      </c>
      <c r="J1220" s="1">
        <v>0.375</v>
      </c>
      <c r="K1220" s="1">
        <v>0.375</v>
      </c>
      <c r="L1220">
        <v>180</v>
      </c>
      <c r="M1220">
        <v>120</v>
      </c>
      <c r="N1220" t="str">
        <f>"0000000000010000000000000000000000000000000000000000"</f>
        <v>0000000000010000000000000000000000000000000000000000</v>
      </c>
      <c r="O1220" t="str">
        <f>"0000000111111100011111000000000000000000000000000000"</f>
        <v>0000000111111100011111000000000000000000000000000000</v>
      </c>
    </row>
    <row r="1221" spans="1:15" x14ac:dyDescent="0.25">
      <c r="A1221" s="3">
        <v>1</v>
      </c>
      <c r="B1221" t="s">
        <v>11300</v>
      </c>
      <c r="C1221" t="s">
        <v>395</v>
      </c>
      <c r="D1221" t="s">
        <v>11315</v>
      </c>
      <c r="E1221" t="s">
        <v>20</v>
      </c>
      <c r="F1221" t="s">
        <v>14612</v>
      </c>
      <c r="G1221" t="s">
        <v>14488</v>
      </c>
      <c r="H1221" t="s">
        <v>37</v>
      </c>
      <c r="I1221" t="s">
        <v>37</v>
      </c>
      <c r="J1221" s="1">
        <v>0.375</v>
      </c>
      <c r="K1221" s="1">
        <v>0.45833333333333331</v>
      </c>
      <c r="L1221">
        <v>180</v>
      </c>
      <c r="M1221">
        <v>60</v>
      </c>
      <c r="N1221" t="str">
        <f>"0000000000000000010000000000000000000000000000000000"</f>
        <v>0000000000000000010000000000000000000000000000000000</v>
      </c>
      <c r="O1221" t="str">
        <f>"0000000111101100010000000000000000011000000000000000"</f>
        <v>0000000111101100010000000000000000011000000000000000</v>
      </c>
    </row>
    <row r="1222" spans="1:15" x14ac:dyDescent="0.25">
      <c r="A1222" s="3">
        <v>1</v>
      </c>
      <c r="B1222" t="s">
        <v>10076</v>
      </c>
      <c r="C1222" t="s">
        <v>20</v>
      </c>
      <c r="D1222" t="s">
        <v>12351</v>
      </c>
      <c r="E1222" t="s">
        <v>20</v>
      </c>
      <c r="F1222" t="s">
        <v>14488</v>
      </c>
      <c r="G1222" t="s">
        <v>14488</v>
      </c>
      <c r="H1222" t="s">
        <v>19</v>
      </c>
      <c r="I1222" t="s">
        <v>19</v>
      </c>
      <c r="J1222" s="1">
        <v>0.54166666666666663</v>
      </c>
      <c r="K1222" s="1">
        <v>0.54166666666666663</v>
      </c>
      <c r="L1222">
        <v>60</v>
      </c>
      <c r="M1222">
        <v>60</v>
      </c>
      <c r="N1222" t="str">
        <f>"0000000000000000000000000001111110011111100000000000"</f>
        <v>0000000000000000000000000001111110011111100000000000</v>
      </c>
      <c r="O1222" t="str">
        <f>"0000000000000000000000000001011110011111100000000000"</f>
        <v>0000000000000000000000000001011110011111100000000000</v>
      </c>
    </row>
    <row r="1223" spans="1:15" x14ac:dyDescent="0.25">
      <c r="A1223" s="3">
        <v>1</v>
      </c>
      <c r="B1223" t="s">
        <v>12289</v>
      </c>
      <c r="C1223" t="s">
        <v>20</v>
      </c>
      <c r="D1223" t="s">
        <v>13876</v>
      </c>
      <c r="E1223" t="s">
        <v>20</v>
      </c>
      <c r="F1223" t="s">
        <v>14488</v>
      </c>
      <c r="G1223" t="s">
        <v>14488</v>
      </c>
      <c r="H1223" t="s">
        <v>19</v>
      </c>
      <c r="I1223" t="s">
        <v>19</v>
      </c>
      <c r="J1223" s="1">
        <v>0.54166666666666663</v>
      </c>
      <c r="K1223" s="1">
        <v>0.54166666666666663</v>
      </c>
      <c r="L1223">
        <v>60</v>
      </c>
      <c r="M1223">
        <v>60</v>
      </c>
      <c r="N1223" t="str">
        <f>"0000000000000000000000000001111110011111100000000000"</f>
        <v>0000000000000000000000000001111110011111100000000000</v>
      </c>
      <c r="O1223" t="str">
        <f>"0000000000000000000000000001111110011111100000000000"</f>
        <v>0000000000000000000000000001111110011111100000000000</v>
      </c>
    </row>
    <row r="1224" spans="1:15" x14ac:dyDescent="0.25">
      <c r="A1224" s="3">
        <v>1</v>
      </c>
      <c r="B1224" t="s">
        <v>12250</v>
      </c>
      <c r="C1224" t="s">
        <v>20</v>
      </c>
      <c r="D1224" t="s">
        <v>12633</v>
      </c>
      <c r="E1224" t="s">
        <v>20</v>
      </c>
      <c r="F1224" t="s">
        <v>14488</v>
      </c>
      <c r="G1224" t="s">
        <v>14488</v>
      </c>
      <c r="H1224" t="s">
        <v>19</v>
      </c>
      <c r="I1224" t="s">
        <v>19</v>
      </c>
      <c r="J1224" s="1">
        <v>0.45833333333333331</v>
      </c>
      <c r="K1224" s="1">
        <v>0.45833333333333331</v>
      </c>
      <c r="L1224">
        <v>60</v>
      </c>
      <c r="M1224">
        <v>60</v>
      </c>
      <c r="N1224" t="str">
        <f>"0000000000000000000000000001111110011111100000000000"</f>
        <v>0000000000000000000000000001111110011111100000000000</v>
      </c>
      <c r="O1224" t="str">
        <f>"0000000000000000000000000001111110011111100000000000"</f>
        <v>0000000000000000000000000001111110011111100000000000</v>
      </c>
    </row>
    <row r="1225" spans="1:15" x14ac:dyDescent="0.25">
      <c r="A1225" s="3">
        <v>1</v>
      </c>
      <c r="B1225" t="s">
        <v>12250</v>
      </c>
      <c r="C1225" t="s">
        <v>20</v>
      </c>
      <c r="D1225" t="s">
        <v>12633</v>
      </c>
      <c r="E1225" t="s">
        <v>20</v>
      </c>
      <c r="F1225" t="s">
        <v>14487</v>
      </c>
      <c r="G1225" t="s">
        <v>14493</v>
      </c>
      <c r="H1225" t="s">
        <v>42</v>
      </c>
      <c r="I1225" t="s">
        <v>42</v>
      </c>
      <c r="J1225" s="1">
        <v>0.45833333333333331</v>
      </c>
      <c r="K1225" s="1">
        <v>0.45833333333333331</v>
      </c>
      <c r="L1225">
        <v>60</v>
      </c>
      <c r="M1225">
        <v>60</v>
      </c>
      <c r="N1225" t="str">
        <f>"0000000000000000000000000001111110011111100000000000"</f>
        <v>0000000000000000000000000001111110011111100000000000</v>
      </c>
      <c r="O1225" t="str">
        <f>"0000000000000000000000000001111110011111100000000000"</f>
        <v>0000000000000000000000000001111110011111100000000000</v>
      </c>
    </row>
    <row r="1226" spans="1:15" x14ac:dyDescent="0.25">
      <c r="A1226" s="3">
        <v>1</v>
      </c>
      <c r="B1226" t="s">
        <v>11157</v>
      </c>
      <c r="C1226" t="s">
        <v>20</v>
      </c>
      <c r="D1226" t="s">
        <v>12970</v>
      </c>
      <c r="E1226" t="s">
        <v>20</v>
      </c>
      <c r="F1226" t="s">
        <v>14493</v>
      </c>
      <c r="G1226" t="s">
        <v>14485</v>
      </c>
      <c r="H1226" t="s">
        <v>29</v>
      </c>
      <c r="I1226" t="s">
        <v>29</v>
      </c>
      <c r="J1226" s="1">
        <v>0.625</v>
      </c>
      <c r="K1226" s="1">
        <v>0.625</v>
      </c>
      <c r="L1226">
        <v>60</v>
      </c>
      <c r="M1226">
        <v>60</v>
      </c>
      <c r="N1226" t="str">
        <f>"0000000000000100011111000000000000000000000000000000"</f>
        <v>0000000000000100011111000000000000000000000000000000</v>
      </c>
      <c r="O1226" t="str">
        <f>"0000000111110100011111000000000000000000000000000000"</f>
        <v>0000000111110100011111000000000000000000000000000000</v>
      </c>
    </row>
    <row r="1227" spans="1:15" x14ac:dyDescent="0.25">
      <c r="A1227" s="3">
        <v>1</v>
      </c>
      <c r="B1227" t="s">
        <v>10306</v>
      </c>
      <c r="C1227" t="s">
        <v>20</v>
      </c>
      <c r="D1227" t="s">
        <v>13441</v>
      </c>
      <c r="E1227" t="s">
        <v>20</v>
      </c>
      <c r="F1227" t="s">
        <v>14485</v>
      </c>
      <c r="G1227" t="s">
        <v>14488</v>
      </c>
      <c r="H1227" t="s">
        <v>37</v>
      </c>
      <c r="I1227" t="s">
        <v>37</v>
      </c>
      <c r="J1227" s="1">
        <v>0.5</v>
      </c>
      <c r="K1227" s="1">
        <v>0.5</v>
      </c>
      <c r="L1227">
        <v>60</v>
      </c>
      <c r="M1227">
        <v>120</v>
      </c>
      <c r="N1227" t="str">
        <f>"0000000000000000000000000001111110011111100000000000"</f>
        <v>0000000000000000000000000001111110011111100000000000</v>
      </c>
      <c r="O1227" t="str">
        <f>"0000000000000000000000000001111110011111100000000000"</f>
        <v>0000000000000000000000000001111110011111100000000000</v>
      </c>
    </row>
    <row r="1228" spans="1:15" x14ac:dyDescent="0.25">
      <c r="A1228" s="3">
        <v>1</v>
      </c>
      <c r="B1228" t="s">
        <v>10987</v>
      </c>
      <c r="C1228" t="s">
        <v>20</v>
      </c>
      <c r="D1228" t="s">
        <v>11670</v>
      </c>
      <c r="E1228" t="s">
        <v>45</v>
      </c>
      <c r="F1228" t="s">
        <v>14485</v>
      </c>
      <c r="G1228" t="s">
        <v>14489</v>
      </c>
      <c r="H1228" t="s">
        <v>37</v>
      </c>
      <c r="I1228" t="s">
        <v>37</v>
      </c>
      <c r="J1228" s="1">
        <v>0.375</v>
      </c>
      <c r="K1228" s="1">
        <v>0.375</v>
      </c>
      <c r="L1228">
        <v>60</v>
      </c>
      <c r="M1228">
        <v>480</v>
      </c>
      <c r="N1228" t="str">
        <f>"0000000000000000000000000001111110011111100000000000"</f>
        <v>0000000000000000000000000001111110011111100000000000</v>
      </c>
      <c r="O1228" t="str">
        <f>"0000000011101100011110000001111110011110100000000000"</f>
        <v>0000000011101100011110000001111110011110100000000000</v>
      </c>
    </row>
    <row r="1229" spans="1:15" x14ac:dyDescent="0.25">
      <c r="A1229" s="3">
        <v>1</v>
      </c>
      <c r="B1229" t="s">
        <v>10987</v>
      </c>
      <c r="C1229" t="s">
        <v>45</v>
      </c>
      <c r="D1229" t="s">
        <v>11670</v>
      </c>
      <c r="E1229" t="s">
        <v>45</v>
      </c>
      <c r="F1229" t="s">
        <v>14489</v>
      </c>
      <c r="G1229" t="s">
        <v>14489</v>
      </c>
      <c r="H1229" t="s">
        <v>37</v>
      </c>
      <c r="I1229" t="s">
        <v>37</v>
      </c>
      <c r="J1229" s="1">
        <v>0.41666666666666669</v>
      </c>
      <c r="K1229" s="1">
        <v>0.375</v>
      </c>
      <c r="L1229">
        <v>60</v>
      </c>
      <c r="M1229">
        <v>480</v>
      </c>
      <c r="N1229" t="str">
        <f>"0000000000000000000000000001111110011111100000000000"</f>
        <v>0000000000000000000000000001111110011111100000000000</v>
      </c>
      <c r="O1229" t="str">
        <f>"0000000011101100011110000001111110011110100000000000"</f>
        <v>0000000011101100011110000001111110011110100000000000</v>
      </c>
    </row>
    <row r="1230" spans="1:15" x14ac:dyDescent="0.25">
      <c r="A1230" s="3">
        <v>1</v>
      </c>
      <c r="B1230" t="s">
        <v>10992</v>
      </c>
      <c r="C1230" t="s">
        <v>20</v>
      </c>
      <c r="D1230" t="s">
        <v>11670</v>
      </c>
      <c r="E1230" t="s">
        <v>45</v>
      </c>
      <c r="F1230" t="s">
        <v>14493</v>
      </c>
      <c r="G1230" t="s">
        <v>14489</v>
      </c>
      <c r="H1230" t="s">
        <v>37</v>
      </c>
      <c r="I1230" t="s">
        <v>37</v>
      </c>
      <c r="J1230" s="1">
        <v>0.45833333333333331</v>
      </c>
      <c r="K1230" s="1">
        <v>0.375</v>
      </c>
      <c r="L1230">
        <v>60</v>
      </c>
      <c r="M1230">
        <v>480</v>
      </c>
      <c r="N1230" t="str">
        <f>"0000000000000000000000000001111110011111100000000000"</f>
        <v>0000000000000000000000000001111110011111100000000000</v>
      </c>
      <c r="O1230" t="str">
        <f>"0000000011101100011110000001111110011110100000000000"</f>
        <v>0000000011101100011110000001111110011110100000000000</v>
      </c>
    </row>
    <row r="1231" spans="1:15" x14ac:dyDescent="0.25">
      <c r="A1231" s="3">
        <v>1</v>
      </c>
      <c r="B1231" t="s">
        <v>11202</v>
      </c>
      <c r="C1231" t="s">
        <v>20</v>
      </c>
      <c r="D1231" t="s">
        <v>11670</v>
      </c>
      <c r="E1231" t="s">
        <v>45</v>
      </c>
      <c r="F1231" t="s">
        <v>14485</v>
      </c>
      <c r="G1231" t="s">
        <v>14489</v>
      </c>
      <c r="H1231" t="s">
        <v>37</v>
      </c>
      <c r="I1231" t="s">
        <v>37</v>
      </c>
      <c r="J1231" s="1">
        <v>0.375</v>
      </c>
      <c r="K1231" s="1">
        <v>0.375</v>
      </c>
      <c r="L1231">
        <v>120</v>
      </c>
      <c r="M1231">
        <v>480</v>
      </c>
      <c r="N1231" t="str">
        <f>"0000000111101100011111000000000000000000000000000000"</f>
        <v>0000000111101100011111000000000000000000000000000000</v>
      </c>
      <c r="O1231" t="str">
        <f>"0000000011101100011110000001111110011110100000000000"</f>
        <v>0000000011101100011110000001111110011110100000000000</v>
      </c>
    </row>
    <row r="1232" spans="1:15" x14ac:dyDescent="0.25">
      <c r="A1232" s="3">
        <v>1</v>
      </c>
      <c r="B1232" t="s">
        <v>14186</v>
      </c>
      <c r="C1232" t="s">
        <v>45</v>
      </c>
      <c r="D1232" t="s">
        <v>14244</v>
      </c>
      <c r="E1232" t="s">
        <v>20</v>
      </c>
      <c r="F1232" t="s">
        <v>14489</v>
      </c>
      <c r="G1232" t="s">
        <v>14485</v>
      </c>
      <c r="H1232" t="s">
        <v>37</v>
      </c>
      <c r="I1232" t="s">
        <v>37</v>
      </c>
      <c r="J1232" s="1">
        <v>0.5</v>
      </c>
      <c r="K1232" s="1">
        <v>0.5</v>
      </c>
      <c r="L1232">
        <v>120</v>
      </c>
      <c r="M1232">
        <v>120</v>
      </c>
      <c r="N1232" t="str">
        <f>"0000011111000000000111110000000000000000000000000000"</f>
        <v>0000011111000000000111110000000000000000000000000000</v>
      </c>
      <c r="O1232" t="str">
        <f>"0000011111000000000111110000000000000000000000000000"</f>
        <v>0000011111000000000111110000000000000000000000000000</v>
      </c>
    </row>
    <row r="1233" spans="1:15" x14ac:dyDescent="0.25">
      <c r="A1233" s="3">
        <v>1</v>
      </c>
      <c r="B1233" t="s">
        <v>14191</v>
      </c>
      <c r="C1233" t="s">
        <v>180</v>
      </c>
      <c r="D1233" t="s">
        <v>14247</v>
      </c>
      <c r="E1233" t="s">
        <v>20</v>
      </c>
      <c r="F1233" t="s">
        <v>14524</v>
      </c>
      <c r="G1233" t="s">
        <v>14488</v>
      </c>
      <c r="H1233" t="s">
        <v>33</v>
      </c>
      <c r="I1233" t="s">
        <v>33</v>
      </c>
      <c r="J1233" s="1">
        <v>0.58333333333333337</v>
      </c>
      <c r="K1233" s="1">
        <v>0.66666666666666663</v>
      </c>
      <c r="L1233">
        <v>180</v>
      </c>
      <c r="M1233">
        <v>120</v>
      </c>
      <c r="N1233" t="str">
        <f>"0000000000000000000000000011111000000000111110000000"</f>
        <v>0000000000000000000000000011111000000000111110000000</v>
      </c>
      <c r="O1233" t="str">
        <f>"0000000000000000000000000011111000000000111110000000"</f>
        <v>0000000000000000000000000011111000000000111110000000</v>
      </c>
    </row>
    <row r="1234" spans="1:15" x14ac:dyDescent="0.25">
      <c r="A1234" s="3">
        <v>1</v>
      </c>
      <c r="B1234" t="s">
        <v>10227</v>
      </c>
      <c r="C1234" t="s">
        <v>20</v>
      </c>
      <c r="D1234" t="s">
        <v>11467</v>
      </c>
      <c r="E1234" t="s">
        <v>20</v>
      </c>
      <c r="F1234" t="s">
        <v>14488</v>
      </c>
      <c r="G1234" t="s">
        <v>14488</v>
      </c>
      <c r="H1234" t="s">
        <v>29</v>
      </c>
      <c r="I1234" t="s">
        <v>29</v>
      </c>
      <c r="J1234" s="1">
        <v>0.41666666666666669</v>
      </c>
      <c r="K1234" s="1">
        <v>0.45833333333333331</v>
      </c>
      <c r="L1234">
        <v>120</v>
      </c>
      <c r="M1234">
        <v>180</v>
      </c>
      <c r="N1234" t="str">
        <f>"0000000000000000000000000001111110011111100000000000"</f>
        <v>0000000000000000000000000001111110011111100000000000</v>
      </c>
      <c r="O1234" t="str">
        <f>"0000000000000000000000000000111110011111100000000000"</f>
        <v>0000000000000000000000000000111110011111100000000000</v>
      </c>
    </row>
    <row r="1235" spans="1:15" x14ac:dyDescent="0.25">
      <c r="A1235" s="3">
        <v>1</v>
      </c>
      <c r="B1235" t="s">
        <v>9507</v>
      </c>
      <c r="C1235" t="s">
        <v>20</v>
      </c>
      <c r="D1235" t="s">
        <v>12014</v>
      </c>
      <c r="E1235" t="s">
        <v>9372</v>
      </c>
      <c r="F1235" t="s">
        <v>14493</v>
      </c>
      <c r="G1235" t="s">
        <v>14548</v>
      </c>
      <c r="H1235" t="s">
        <v>37</v>
      </c>
      <c r="I1235" t="s">
        <v>37</v>
      </c>
      <c r="J1235" s="1">
        <v>0.5</v>
      </c>
      <c r="K1235" s="1">
        <v>0.5</v>
      </c>
      <c r="L1235">
        <v>60</v>
      </c>
      <c r="M1235">
        <v>180</v>
      </c>
      <c r="N1235" t="str">
        <f>"0000000111101100011111000000000000000000000000000000"</f>
        <v>0000000111101100011111000000000000000000000000000000</v>
      </c>
      <c r="O1235" t="str">
        <f>"0000000011101100011111000000000000000000000000000000"</f>
        <v>0000000011101100011111000000000000000000000000000000</v>
      </c>
    </row>
    <row r="1236" spans="1:15" x14ac:dyDescent="0.25">
      <c r="A1236" s="3">
        <v>1</v>
      </c>
      <c r="B1236" t="s">
        <v>11223</v>
      </c>
      <c r="C1236" t="s">
        <v>20</v>
      </c>
      <c r="D1236" t="s">
        <v>11770</v>
      </c>
      <c r="E1236" t="s">
        <v>20</v>
      </c>
      <c r="F1236" t="s">
        <v>14488</v>
      </c>
      <c r="G1236" t="s">
        <v>14488</v>
      </c>
      <c r="H1236" t="s">
        <v>19</v>
      </c>
      <c r="I1236" t="s">
        <v>19</v>
      </c>
      <c r="J1236" s="1">
        <v>0.5</v>
      </c>
      <c r="K1236" s="1">
        <v>0.375</v>
      </c>
      <c r="L1236">
        <v>120</v>
      </c>
      <c r="M1236">
        <v>480</v>
      </c>
      <c r="N1236" t="str">
        <f>"0000000000000000000000000001111110011111100000000000"</f>
        <v>0000000000000000000000000001111110011111100000000000</v>
      </c>
      <c r="O1236" t="str">
        <f>"0000000000000000000000000000100000000000000000000000"</f>
        <v>0000000000000000000000000000100000000000000000000000</v>
      </c>
    </row>
    <row r="1237" spans="1:15" x14ac:dyDescent="0.25">
      <c r="A1237" s="3">
        <v>1</v>
      </c>
      <c r="B1237" t="s">
        <v>11223</v>
      </c>
      <c r="C1237" t="s">
        <v>20</v>
      </c>
      <c r="D1237" t="s">
        <v>11770</v>
      </c>
      <c r="E1237" t="s">
        <v>20</v>
      </c>
      <c r="F1237" t="s">
        <v>14488</v>
      </c>
      <c r="G1237" t="s">
        <v>14493</v>
      </c>
      <c r="H1237" t="s">
        <v>19</v>
      </c>
      <c r="I1237" t="s">
        <v>19</v>
      </c>
      <c r="J1237" s="1">
        <v>0.5</v>
      </c>
      <c r="K1237" s="1">
        <v>0.375</v>
      </c>
      <c r="L1237">
        <v>120</v>
      </c>
      <c r="M1237">
        <v>480</v>
      </c>
      <c r="N1237" t="str">
        <f>"0000000000000000000000000001111110011111100000000000"</f>
        <v>0000000000000000000000000001111110011111100000000000</v>
      </c>
      <c r="O1237" t="str">
        <f>"0000000000000000000000000000000000001000000000000000"</f>
        <v>0000000000000000000000000000000000001000000000000000</v>
      </c>
    </row>
    <row r="1238" spans="1:15" x14ac:dyDescent="0.25">
      <c r="A1238" s="3">
        <v>1</v>
      </c>
      <c r="B1238" t="s">
        <v>11223</v>
      </c>
      <c r="C1238" t="s">
        <v>20</v>
      </c>
      <c r="D1238" t="s">
        <v>11770</v>
      </c>
      <c r="E1238" t="s">
        <v>20</v>
      </c>
      <c r="F1238" t="s">
        <v>14485</v>
      </c>
      <c r="G1238" t="s">
        <v>14485</v>
      </c>
      <c r="H1238" t="s">
        <v>29</v>
      </c>
      <c r="I1238" t="s">
        <v>29</v>
      </c>
      <c r="J1238" s="1">
        <v>0.58333333333333337</v>
      </c>
      <c r="K1238" s="1">
        <v>0.375</v>
      </c>
      <c r="L1238">
        <v>120</v>
      </c>
      <c r="M1238">
        <v>480</v>
      </c>
      <c r="N1238" t="str">
        <f>"0000000000000000000000000001111110011111100000000000"</f>
        <v>0000000000000000000000000001111110011111100000000000</v>
      </c>
      <c r="O1238" t="str">
        <f>"0000000000000000000000000000100000000000000000000000"</f>
        <v>0000000000000000000000000000100000000000000000000000</v>
      </c>
    </row>
    <row r="1239" spans="1:15" x14ac:dyDescent="0.25">
      <c r="A1239" s="3">
        <v>1</v>
      </c>
      <c r="B1239" t="s">
        <v>11223</v>
      </c>
      <c r="C1239" t="s">
        <v>20</v>
      </c>
      <c r="D1239" t="s">
        <v>11770</v>
      </c>
      <c r="E1239" t="s">
        <v>20</v>
      </c>
      <c r="F1239" t="s">
        <v>14485</v>
      </c>
      <c r="G1239" t="s">
        <v>14487</v>
      </c>
      <c r="H1239" t="s">
        <v>29</v>
      </c>
      <c r="I1239" t="s">
        <v>29</v>
      </c>
      <c r="J1239" s="1">
        <v>0.58333333333333337</v>
      </c>
      <c r="K1239" s="1">
        <v>0.375</v>
      </c>
      <c r="L1239">
        <v>120</v>
      </c>
      <c r="M1239">
        <v>480</v>
      </c>
      <c r="N1239" t="str">
        <f>"0000000000000000000000000001111110011111100000000000"</f>
        <v>0000000000000000000000000001111110011111100000000000</v>
      </c>
      <c r="O1239" t="str">
        <f>"0000000000000000000000000000000000001000000000000000"</f>
        <v>0000000000000000000000000000000000001000000000000000</v>
      </c>
    </row>
    <row r="1240" spans="1:15" x14ac:dyDescent="0.25">
      <c r="A1240" s="3">
        <v>1</v>
      </c>
      <c r="B1240" t="s">
        <v>10033</v>
      </c>
      <c r="C1240" t="s">
        <v>9353</v>
      </c>
      <c r="D1240" t="s">
        <v>11459</v>
      </c>
      <c r="E1240" t="s">
        <v>20</v>
      </c>
      <c r="F1240" t="s">
        <v>14540</v>
      </c>
      <c r="G1240" t="s">
        <v>14485</v>
      </c>
      <c r="H1240" t="s">
        <v>29</v>
      </c>
      <c r="I1240" t="s">
        <v>29</v>
      </c>
      <c r="J1240" s="1">
        <v>0.58333333333333337</v>
      </c>
      <c r="K1240" s="1">
        <v>0.58333333333333337</v>
      </c>
      <c r="L1240">
        <v>180</v>
      </c>
      <c r="M1240">
        <v>60</v>
      </c>
      <c r="N1240" t="str">
        <f>"0000000000000000000000000001111110011111100000000000"</f>
        <v>0000000000000000000000000001111110011111100000000000</v>
      </c>
      <c r="O1240" t="str">
        <f>"0000000000000000000000000001111110011111100000000000"</f>
        <v>0000000000000000000000000001111110011111100000000000</v>
      </c>
    </row>
    <row r="1241" spans="1:15" x14ac:dyDescent="0.25">
      <c r="A1241" s="3">
        <v>1</v>
      </c>
      <c r="B1241" t="s">
        <v>10038</v>
      </c>
      <c r="C1241" t="s">
        <v>20</v>
      </c>
      <c r="D1241" t="s">
        <v>10042</v>
      </c>
      <c r="E1241" t="s">
        <v>20</v>
      </c>
      <c r="F1241" t="s">
        <v>14488</v>
      </c>
      <c r="G1241" t="s">
        <v>14488</v>
      </c>
      <c r="H1241" t="s">
        <v>19</v>
      </c>
      <c r="I1241" t="s">
        <v>19</v>
      </c>
      <c r="J1241" s="1">
        <v>0.54166666666666663</v>
      </c>
      <c r="K1241" s="1">
        <v>0.5</v>
      </c>
      <c r="L1241">
        <v>120</v>
      </c>
      <c r="M1241">
        <v>120</v>
      </c>
      <c r="N1241" t="str">
        <f>"0000000111110100011111000000000000000000000000000000"</f>
        <v>0000000111110100011111000000000000000000000000000000</v>
      </c>
      <c r="O1241" t="str">
        <f>"0000000111110100011111000000000000000000000000000000"</f>
        <v>0000000111110100011111000000000000000000000000000000</v>
      </c>
    </row>
    <row r="1242" spans="1:15" x14ac:dyDescent="0.25">
      <c r="A1242" s="3">
        <v>1</v>
      </c>
      <c r="B1242" t="s">
        <v>10038</v>
      </c>
      <c r="C1242" t="s">
        <v>20</v>
      </c>
      <c r="D1242" t="s">
        <v>13418</v>
      </c>
      <c r="E1242" t="s">
        <v>20</v>
      </c>
      <c r="F1242" t="s">
        <v>14485</v>
      </c>
      <c r="G1242" t="s">
        <v>14488</v>
      </c>
      <c r="H1242" t="s">
        <v>29</v>
      </c>
      <c r="I1242" t="s">
        <v>29</v>
      </c>
      <c r="J1242" s="1">
        <v>0.54166666666666663</v>
      </c>
      <c r="K1242" s="1">
        <v>0.58333333333333337</v>
      </c>
      <c r="L1242">
        <v>120</v>
      </c>
      <c r="M1242">
        <v>60</v>
      </c>
      <c r="N1242" t="str">
        <f>"0000000111110100011111000000000000000000000000000000"</f>
        <v>0000000111110100011111000000000000000000000000000000</v>
      </c>
      <c r="O1242" t="str">
        <f>"0000000111110100011111000000000000000000000000000000"</f>
        <v>0000000111110100011111000000000000000000000000000000</v>
      </c>
    </row>
    <row r="1243" spans="1:15" x14ac:dyDescent="0.25">
      <c r="A1243" s="3">
        <v>1</v>
      </c>
      <c r="B1243" t="s">
        <v>9203</v>
      </c>
      <c r="C1243" t="s">
        <v>20</v>
      </c>
      <c r="D1243" t="s">
        <v>13020</v>
      </c>
      <c r="E1243" t="s">
        <v>20</v>
      </c>
      <c r="F1243" t="s">
        <v>14488</v>
      </c>
      <c r="G1243" t="s">
        <v>14485</v>
      </c>
      <c r="H1243" t="s">
        <v>19</v>
      </c>
      <c r="I1243" t="s">
        <v>19</v>
      </c>
      <c r="J1243" s="1">
        <v>0.58333333333333337</v>
      </c>
      <c r="K1243" s="1">
        <v>0.58333333333333337</v>
      </c>
      <c r="L1243">
        <v>120</v>
      </c>
      <c r="M1243">
        <v>60</v>
      </c>
      <c r="N1243" t="str">
        <f>"0000000111110100011111000000000000000000000000000000"</f>
        <v>0000000111110100011111000000000000000000000000000000</v>
      </c>
      <c r="O1243" t="str">
        <f>"0000000111110100011111000000000000000000000000000000"</f>
        <v>0000000111110100011111000000000000000000000000000000</v>
      </c>
    </row>
    <row r="1244" spans="1:15" x14ac:dyDescent="0.25">
      <c r="A1244" s="3">
        <v>1</v>
      </c>
      <c r="B1244" t="s">
        <v>10296</v>
      </c>
      <c r="C1244" t="s">
        <v>9372</v>
      </c>
      <c r="D1244" t="s">
        <v>12964</v>
      </c>
      <c r="E1244" t="s">
        <v>20</v>
      </c>
      <c r="F1244" t="s">
        <v>14494</v>
      </c>
      <c r="G1244" t="s">
        <v>14485</v>
      </c>
      <c r="H1244" t="s">
        <v>29</v>
      </c>
      <c r="I1244" t="s">
        <v>29</v>
      </c>
      <c r="J1244" s="1">
        <v>0.45833333333333331</v>
      </c>
      <c r="K1244" s="1">
        <v>0.45833333333333331</v>
      </c>
      <c r="L1244">
        <v>120</v>
      </c>
      <c r="M1244">
        <v>60</v>
      </c>
      <c r="N1244" t="str">
        <f>"0000000000000000000000000000010110011101000000000000"</f>
        <v>0000000000000000000000000000010110011101000000000000</v>
      </c>
      <c r="O1244" t="str">
        <f>"0000000000000000000000000001111110011111100000000000"</f>
        <v>0000000000000000000000000001111110011111100000000000</v>
      </c>
    </row>
    <row r="1245" spans="1:15" x14ac:dyDescent="0.25">
      <c r="A1245" s="3">
        <v>1</v>
      </c>
      <c r="B1245" t="s">
        <v>12401</v>
      </c>
      <c r="C1245" t="s">
        <v>45</v>
      </c>
      <c r="D1245" t="s">
        <v>13674</v>
      </c>
      <c r="E1245" t="s">
        <v>395</v>
      </c>
      <c r="F1245" t="s">
        <v>14489</v>
      </c>
      <c r="G1245" t="s">
        <v>14497</v>
      </c>
      <c r="H1245" t="s">
        <v>37</v>
      </c>
      <c r="I1245" t="s">
        <v>37</v>
      </c>
      <c r="J1245" s="1">
        <v>0.41666666666666669</v>
      </c>
      <c r="K1245" s="1">
        <v>0.41666666666666669</v>
      </c>
      <c r="L1245">
        <v>60</v>
      </c>
      <c r="M1245">
        <v>60</v>
      </c>
      <c r="N1245" t="str">
        <f>"0000000000000000000000000001111110011111100000000000"</f>
        <v>0000000000000000000000000001111110011111100000000000</v>
      </c>
      <c r="O1245" t="str">
        <f>"0000000011101100011110000001111110011110100000000000"</f>
        <v>0000000011101100011110000001111110011110100000000000</v>
      </c>
    </row>
    <row r="1246" spans="1:15" x14ac:dyDescent="0.25">
      <c r="A1246" s="3">
        <v>1</v>
      </c>
      <c r="B1246" t="s">
        <v>12401</v>
      </c>
      <c r="C1246" t="s">
        <v>45</v>
      </c>
      <c r="D1246" t="s">
        <v>13674</v>
      </c>
      <c r="E1246" t="s">
        <v>39</v>
      </c>
      <c r="F1246" t="s">
        <v>14489</v>
      </c>
      <c r="G1246" t="s">
        <v>14511</v>
      </c>
      <c r="H1246" t="s">
        <v>37</v>
      </c>
      <c r="I1246" t="s">
        <v>37</v>
      </c>
      <c r="J1246" s="1">
        <v>0.41666666666666669</v>
      </c>
      <c r="K1246" s="1">
        <v>0.41666666666666669</v>
      </c>
      <c r="L1246">
        <v>60</v>
      </c>
      <c r="M1246">
        <v>60</v>
      </c>
      <c r="N1246" t="str">
        <f>"0000000000000000000000000001111110011111100000000000"</f>
        <v>0000000000000000000000000001111110011111100000000000</v>
      </c>
      <c r="O1246" t="str">
        <f>"0000000000000000000000000000000000000001000000000000"</f>
        <v>0000000000000000000000000000000000000001000000000000</v>
      </c>
    </row>
    <row r="1247" spans="1:15" x14ac:dyDescent="0.25">
      <c r="A1247" s="3">
        <v>1</v>
      </c>
      <c r="B1247" t="s">
        <v>12519</v>
      </c>
      <c r="C1247" t="s">
        <v>20</v>
      </c>
      <c r="D1247" t="s">
        <v>13674</v>
      </c>
      <c r="E1247" t="s">
        <v>20</v>
      </c>
      <c r="F1247" t="s">
        <v>14488</v>
      </c>
      <c r="G1247" t="s">
        <v>14488</v>
      </c>
      <c r="H1247" t="s">
        <v>42</v>
      </c>
      <c r="I1247" t="s">
        <v>42</v>
      </c>
      <c r="J1247" s="1">
        <v>0.41666666666666669</v>
      </c>
      <c r="K1247" s="1">
        <v>0.375</v>
      </c>
      <c r="L1247">
        <v>60</v>
      </c>
      <c r="M1247">
        <v>120</v>
      </c>
      <c r="N1247" t="str">
        <f>"0000000111111100011111000000000000000000000000000000"</f>
        <v>0000000111111100011111000000000000000000000000000000</v>
      </c>
      <c r="O1247" t="str">
        <f>"0000000111111100011111000001111110011111100000000000"</f>
        <v>0000000111111100011111000001111110011111100000000000</v>
      </c>
    </row>
    <row r="1248" spans="1:15" x14ac:dyDescent="0.25">
      <c r="A1248" s="3">
        <v>1</v>
      </c>
      <c r="B1248" t="s">
        <v>11909</v>
      </c>
      <c r="C1248" t="s">
        <v>20</v>
      </c>
      <c r="D1248" t="s">
        <v>11924</v>
      </c>
      <c r="E1248" t="s">
        <v>20</v>
      </c>
      <c r="F1248" t="s">
        <v>14488</v>
      </c>
      <c r="G1248" t="s">
        <v>14488</v>
      </c>
      <c r="H1248" t="s">
        <v>29</v>
      </c>
      <c r="I1248" t="s">
        <v>29</v>
      </c>
      <c r="J1248" s="1">
        <v>0.41666666666666669</v>
      </c>
      <c r="K1248" s="1">
        <v>0.375</v>
      </c>
      <c r="L1248">
        <v>60</v>
      </c>
      <c r="M1248">
        <v>120</v>
      </c>
      <c r="N1248" t="str">
        <f>"0000000111110100011111000000000000000000000000000000"</f>
        <v>0000000111110100011111000000000000000000000000000000</v>
      </c>
      <c r="O1248" t="str">
        <f>"0000000111110100011111000000000000000000000000000000"</f>
        <v>0000000111110100011111000000000000000000000000000000</v>
      </c>
    </row>
    <row r="1249" spans="1:15" x14ac:dyDescent="0.25">
      <c r="A1249" s="3">
        <v>1</v>
      </c>
      <c r="B1249" t="s">
        <v>11909</v>
      </c>
      <c r="C1249" t="s">
        <v>20</v>
      </c>
      <c r="D1249" t="s">
        <v>11924</v>
      </c>
      <c r="E1249" t="s">
        <v>9372</v>
      </c>
      <c r="F1249" t="s">
        <v>14485</v>
      </c>
      <c r="G1249" t="s">
        <v>14494</v>
      </c>
      <c r="H1249" t="s">
        <v>33</v>
      </c>
      <c r="I1249" t="s">
        <v>33</v>
      </c>
      <c r="J1249" s="1">
        <v>0.45833333333333331</v>
      </c>
      <c r="K1249" s="1">
        <v>0.375</v>
      </c>
      <c r="L1249">
        <v>60</v>
      </c>
      <c r="M1249">
        <v>180</v>
      </c>
      <c r="N1249" t="str">
        <f>"0000000111111100011111000000000000000000000000000000"</f>
        <v>0000000111111100011111000000000000000000000000000000</v>
      </c>
      <c r="O1249" t="str">
        <f>"0000000111111100011111000000000000000000000000000000"</f>
        <v>0000000111111100011111000000000000000000000000000000</v>
      </c>
    </row>
    <row r="1250" spans="1:15" x14ac:dyDescent="0.25">
      <c r="A1250" s="3">
        <v>1</v>
      </c>
      <c r="B1250" t="s">
        <v>11909</v>
      </c>
      <c r="C1250" t="s">
        <v>45</v>
      </c>
      <c r="D1250" t="s">
        <v>11924</v>
      </c>
      <c r="E1250" t="s">
        <v>20</v>
      </c>
      <c r="F1250" t="s">
        <v>14489</v>
      </c>
      <c r="G1250" t="s">
        <v>14485</v>
      </c>
      <c r="H1250" t="s">
        <v>37</v>
      </c>
      <c r="I1250" t="s">
        <v>37</v>
      </c>
      <c r="J1250" s="1">
        <v>0.5</v>
      </c>
      <c r="K1250" s="1">
        <v>0.5</v>
      </c>
      <c r="L1250">
        <v>60</v>
      </c>
      <c r="M1250">
        <v>120</v>
      </c>
      <c r="N1250" t="str">
        <f>"0000000111101100011111000000000000000000000000000000"</f>
        <v>0000000111101100011111000000000000000000000000000000</v>
      </c>
      <c r="O1250" t="str">
        <f>"0000000000001000000000000000000000000000000000000000"</f>
        <v>0000000000001000000000000000000000000000000000000000</v>
      </c>
    </row>
    <row r="1251" spans="1:15" x14ac:dyDescent="0.25">
      <c r="A1251" s="3">
        <v>1</v>
      </c>
      <c r="B1251" t="s">
        <v>11438</v>
      </c>
      <c r="C1251" t="s">
        <v>20</v>
      </c>
      <c r="D1251" t="s">
        <v>12283</v>
      </c>
      <c r="E1251" t="s">
        <v>20</v>
      </c>
      <c r="F1251" t="s">
        <v>14488</v>
      </c>
      <c r="G1251" t="s">
        <v>14485</v>
      </c>
      <c r="H1251" t="s">
        <v>33</v>
      </c>
      <c r="I1251" t="s">
        <v>33</v>
      </c>
      <c r="J1251" s="1">
        <v>0.41666666666666669</v>
      </c>
      <c r="K1251" s="1">
        <v>0.45833333333333331</v>
      </c>
      <c r="L1251">
        <v>120</v>
      </c>
      <c r="M1251">
        <v>60</v>
      </c>
      <c r="N1251" t="str">
        <f>"0000000000000000000000000001111110011111100000000000"</f>
        <v>0000000000000000000000000001111110011111100000000000</v>
      </c>
      <c r="O1251" t="str">
        <f>"0000000000000000000000000001111110011111100000000000"</f>
        <v>0000000000000000000000000001111110011111100000000000</v>
      </c>
    </row>
    <row r="1252" spans="1:15" x14ac:dyDescent="0.25">
      <c r="A1252" s="3">
        <v>1</v>
      </c>
      <c r="B1252" t="s">
        <v>10583</v>
      </c>
      <c r="C1252" t="s">
        <v>20</v>
      </c>
      <c r="D1252" t="s">
        <v>13253</v>
      </c>
      <c r="E1252" t="s">
        <v>20</v>
      </c>
      <c r="F1252" t="s">
        <v>14488</v>
      </c>
      <c r="G1252" t="s">
        <v>14488</v>
      </c>
      <c r="H1252" t="s">
        <v>42</v>
      </c>
      <c r="I1252" t="s">
        <v>42</v>
      </c>
      <c r="J1252" s="1">
        <v>0.375</v>
      </c>
      <c r="K1252" s="1">
        <v>0.41666666666666669</v>
      </c>
      <c r="L1252">
        <v>120</v>
      </c>
      <c r="M1252">
        <v>120</v>
      </c>
      <c r="N1252" t="str">
        <f>"0000000000000000000000000001111110011111100000000000"</f>
        <v>0000000000000000000000000001111110011111100000000000</v>
      </c>
      <c r="O1252" t="str">
        <f>"0000000000000000000000000001111110011111100000000000"</f>
        <v>0000000000000000000000000001111110011111100000000000</v>
      </c>
    </row>
    <row r="1253" spans="1:15" x14ac:dyDescent="0.25">
      <c r="A1253" s="3">
        <v>1</v>
      </c>
      <c r="B1253" t="s">
        <v>12053</v>
      </c>
      <c r="C1253" t="s">
        <v>20</v>
      </c>
      <c r="D1253" t="s">
        <v>12812</v>
      </c>
      <c r="E1253" t="s">
        <v>20</v>
      </c>
      <c r="F1253" t="s">
        <v>14485</v>
      </c>
      <c r="G1253" t="s">
        <v>14488</v>
      </c>
      <c r="H1253" t="s">
        <v>33</v>
      </c>
      <c r="I1253" t="s">
        <v>33</v>
      </c>
      <c r="J1253" s="1">
        <v>0.375</v>
      </c>
      <c r="K1253" s="1">
        <v>0.375</v>
      </c>
      <c r="L1253">
        <v>60</v>
      </c>
      <c r="M1253">
        <v>120</v>
      </c>
      <c r="N1253" t="str">
        <f>"0000000111111100011111000000000000000000000000000000"</f>
        <v>0000000111111100011111000000000000000000000000000000</v>
      </c>
      <c r="O1253" t="str">
        <f>"0000000111111100011111000000000000000000000000000000"</f>
        <v>0000000111111100011111000000000000000000000000000000</v>
      </c>
    </row>
    <row r="1254" spans="1:15" x14ac:dyDescent="0.25">
      <c r="A1254" s="3">
        <v>1</v>
      </c>
      <c r="B1254" t="s">
        <v>12660</v>
      </c>
      <c r="C1254" t="s">
        <v>20</v>
      </c>
      <c r="D1254" t="s">
        <v>12836</v>
      </c>
      <c r="E1254" t="s">
        <v>20</v>
      </c>
      <c r="F1254" t="s">
        <v>14488</v>
      </c>
      <c r="G1254" t="s">
        <v>14488</v>
      </c>
      <c r="H1254" t="s">
        <v>19</v>
      </c>
      <c r="I1254" t="s">
        <v>19</v>
      </c>
      <c r="J1254" s="1">
        <v>0.41666666666666669</v>
      </c>
      <c r="K1254" s="1">
        <v>0.375</v>
      </c>
      <c r="L1254">
        <v>60</v>
      </c>
      <c r="M1254">
        <v>120</v>
      </c>
      <c r="N1254" t="str">
        <f>"0000000111110100011111000000000000000000000000000000"</f>
        <v>0000000111110100011111000000000000000000000000000000</v>
      </c>
      <c r="O1254" t="str">
        <f>"0000000111110100011111000000000000000000000000000000"</f>
        <v>0000000111110100011111000000000000000000000000000000</v>
      </c>
    </row>
    <row r="1255" spans="1:15" x14ac:dyDescent="0.25">
      <c r="A1255" s="3">
        <v>1</v>
      </c>
      <c r="B1255" t="s">
        <v>9493</v>
      </c>
      <c r="C1255" t="s">
        <v>20</v>
      </c>
      <c r="D1255" t="s">
        <v>13182</v>
      </c>
      <c r="E1255" t="s">
        <v>20</v>
      </c>
      <c r="F1255" t="s">
        <v>14493</v>
      </c>
      <c r="G1255" t="s">
        <v>14488</v>
      </c>
      <c r="H1255" t="s">
        <v>19</v>
      </c>
      <c r="I1255" t="s">
        <v>19</v>
      </c>
      <c r="J1255" s="1">
        <v>0.66666666666666663</v>
      </c>
      <c r="K1255" s="1">
        <v>0.625</v>
      </c>
      <c r="L1255">
        <v>60</v>
      </c>
      <c r="M1255">
        <v>120</v>
      </c>
      <c r="N1255" t="str">
        <f>"0000000000000000000000000001111110011111100000000000"</f>
        <v>0000000000000000000000000001111110011111100000000000</v>
      </c>
      <c r="O1255" t="str">
        <f>"0000000000000000000000000001111110011111100000000000"</f>
        <v>0000000000000000000000000001111110011111100000000000</v>
      </c>
    </row>
    <row r="1256" spans="1:15" x14ac:dyDescent="0.25">
      <c r="A1256" s="3">
        <v>1</v>
      </c>
      <c r="B1256" t="s">
        <v>9507</v>
      </c>
      <c r="C1256" t="s">
        <v>20</v>
      </c>
      <c r="D1256" t="s">
        <v>13258</v>
      </c>
      <c r="E1256" t="s">
        <v>20</v>
      </c>
      <c r="F1256" t="s">
        <v>14493</v>
      </c>
      <c r="G1256" t="s">
        <v>14488</v>
      </c>
      <c r="H1256" t="s">
        <v>37</v>
      </c>
      <c r="I1256" t="s">
        <v>37</v>
      </c>
      <c r="J1256" s="1">
        <v>0.5</v>
      </c>
      <c r="K1256" s="1">
        <v>0.45833333333333331</v>
      </c>
      <c r="L1256">
        <v>60</v>
      </c>
      <c r="M1256">
        <v>120</v>
      </c>
      <c r="N1256" t="str">
        <f>"0000000111101100011111000000000000000000000000000000"</f>
        <v>0000000111101100011111000000000000000000000000000000</v>
      </c>
      <c r="O1256" t="str">
        <f>"0000000111101100011111000000000000000000000000000000"</f>
        <v>0000000111101100011111000000000000000000000000000000</v>
      </c>
    </row>
    <row r="1257" spans="1:15" x14ac:dyDescent="0.25">
      <c r="A1257" s="3">
        <v>1</v>
      </c>
      <c r="B1257" t="s">
        <v>9888</v>
      </c>
      <c r="C1257" t="s">
        <v>20</v>
      </c>
      <c r="D1257" t="s">
        <v>9978</v>
      </c>
      <c r="E1257" t="s">
        <v>395</v>
      </c>
      <c r="F1257" t="s">
        <v>14485</v>
      </c>
      <c r="G1257" t="s">
        <v>14497</v>
      </c>
      <c r="H1257" t="s">
        <v>29</v>
      </c>
      <c r="I1257" t="s">
        <v>29</v>
      </c>
      <c r="J1257" s="1">
        <v>0.45833333333333331</v>
      </c>
      <c r="K1257" s="1">
        <v>0.375</v>
      </c>
      <c r="L1257">
        <v>60</v>
      </c>
      <c r="M1257">
        <v>240</v>
      </c>
      <c r="N1257" t="str">
        <f>"0000000000000000000000000001111110011111100000000000"</f>
        <v>0000000000000000000000000001111110011111100000000000</v>
      </c>
      <c r="O1257" t="str">
        <f>"0000000000000000000000000001111110011111100000000000"</f>
        <v>0000000000000000000000000001111110011111100000000000</v>
      </c>
    </row>
    <row r="1258" spans="1:15" x14ac:dyDescent="0.25">
      <c r="A1258" s="3">
        <v>1</v>
      </c>
      <c r="B1258" t="s">
        <v>11490</v>
      </c>
      <c r="C1258" t="s">
        <v>20</v>
      </c>
      <c r="D1258" t="s">
        <v>13530</v>
      </c>
      <c r="E1258" t="s">
        <v>45</v>
      </c>
      <c r="F1258" t="s">
        <v>14601</v>
      </c>
      <c r="G1258" t="s">
        <v>14489</v>
      </c>
      <c r="H1258" t="s">
        <v>37</v>
      </c>
      <c r="I1258" t="s">
        <v>37</v>
      </c>
      <c r="J1258" s="1">
        <v>0.625</v>
      </c>
      <c r="K1258" s="1">
        <v>0.625</v>
      </c>
      <c r="L1258">
        <v>60</v>
      </c>
      <c r="M1258">
        <v>60</v>
      </c>
      <c r="N1258" t="str">
        <f>"0000000111000100011111000000000000000000000000000000"</f>
        <v>0000000111000100011111000000000000000000000000000000</v>
      </c>
      <c r="O1258" t="str">
        <f>"0000000111101100011111000000000000000000000000000000"</f>
        <v>0000000111101100011111000000000000000000000000000000</v>
      </c>
    </row>
    <row r="1259" spans="1:15" x14ac:dyDescent="0.25">
      <c r="A1259" s="3">
        <v>1</v>
      </c>
      <c r="B1259" t="s">
        <v>12149</v>
      </c>
      <c r="C1259" t="s">
        <v>20</v>
      </c>
      <c r="D1259" t="s">
        <v>12197</v>
      </c>
      <c r="E1259" t="s">
        <v>395</v>
      </c>
      <c r="F1259" t="s">
        <v>14485</v>
      </c>
      <c r="G1259" t="s">
        <v>14497</v>
      </c>
      <c r="H1259" t="s">
        <v>29</v>
      </c>
      <c r="I1259" t="s">
        <v>29</v>
      </c>
      <c r="J1259" s="1">
        <v>0.41666666666666669</v>
      </c>
      <c r="K1259" s="1">
        <v>0.375</v>
      </c>
      <c r="L1259">
        <v>60</v>
      </c>
      <c r="M1259">
        <v>150</v>
      </c>
      <c r="N1259" t="str">
        <f>"0000000000000000000000000001111110011111100000000000"</f>
        <v>0000000000000000000000000001111110011111100000000000</v>
      </c>
      <c r="O1259" t="str">
        <f>"0000000000000000000000000001111110011111100000000000"</f>
        <v>0000000000000000000000000001111110011111100000000000</v>
      </c>
    </row>
    <row r="1260" spans="1:15" x14ac:dyDescent="0.25">
      <c r="A1260" s="3">
        <v>1</v>
      </c>
      <c r="B1260" t="s">
        <v>10408</v>
      </c>
      <c r="C1260" t="s">
        <v>20</v>
      </c>
      <c r="D1260" t="s">
        <v>12535</v>
      </c>
      <c r="E1260" t="s">
        <v>20</v>
      </c>
      <c r="F1260" t="s">
        <v>14488</v>
      </c>
      <c r="G1260" t="s">
        <v>14488</v>
      </c>
      <c r="H1260" t="s">
        <v>29</v>
      </c>
      <c r="I1260" t="s">
        <v>29</v>
      </c>
      <c r="J1260" s="1">
        <v>0.45833333333333331</v>
      </c>
      <c r="K1260" s="1">
        <v>0.45833333333333331</v>
      </c>
      <c r="L1260">
        <v>120</v>
      </c>
      <c r="M1260">
        <v>120</v>
      </c>
      <c r="N1260" t="str">
        <f>"0000000111110100011111000000000000000000000000000000"</f>
        <v>0000000111110100011111000000000000000000000000000000</v>
      </c>
      <c r="O1260" t="str">
        <f>"0000000111110100011111000000000000000000000000000000"</f>
        <v>0000000111110100011111000000000000000000000000000000</v>
      </c>
    </row>
    <row r="1261" spans="1:15" x14ac:dyDescent="0.25">
      <c r="A1261" s="3">
        <v>1</v>
      </c>
      <c r="B1261" t="s">
        <v>9516</v>
      </c>
      <c r="C1261" t="s">
        <v>395</v>
      </c>
      <c r="D1261" t="s">
        <v>12097</v>
      </c>
      <c r="E1261" t="s">
        <v>20</v>
      </c>
      <c r="F1261" t="s">
        <v>14497</v>
      </c>
      <c r="G1261" t="s">
        <v>14488</v>
      </c>
      <c r="H1261" t="s">
        <v>29</v>
      </c>
      <c r="I1261" t="s">
        <v>29</v>
      </c>
      <c r="J1261" s="1">
        <v>0.58333333333333337</v>
      </c>
      <c r="K1261" s="1">
        <v>0.58333333333333337</v>
      </c>
      <c r="L1261">
        <v>180</v>
      </c>
      <c r="M1261">
        <v>60</v>
      </c>
      <c r="N1261" t="str">
        <f>"0000000000000000000000000000011110000000000000000000"</f>
        <v>0000000000000000000000000000011110000000000000000000</v>
      </c>
      <c r="O1261" t="str">
        <f>"0000000000000000000000000001111110011111100000000000"</f>
        <v>0000000000000000000000000001111110011111100000000000</v>
      </c>
    </row>
    <row r="1262" spans="1:15" x14ac:dyDescent="0.25">
      <c r="A1262" s="3">
        <v>1</v>
      </c>
      <c r="B1262" t="s">
        <v>9516</v>
      </c>
      <c r="C1262" t="s">
        <v>395</v>
      </c>
      <c r="D1262" t="s">
        <v>12589</v>
      </c>
      <c r="E1262" t="s">
        <v>20</v>
      </c>
      <c r="F1262" t="s">
        <v>14497</v>
      </c>
      <c r="G1262" t="s">
        <v>14485</v>
      </c>
      <c r="H1262" t="s">
        <v>29</v>
      </c>
      <c r="I1262" t="s">
        <v>29</v>
      </c>
      <c r="J1262" s="1">
        <v>0.58333333333333337</v>
      </c>
      <c r="K1262" s="1">
        <v>0.58333333333333337</v>
      </c>
      <c r="L1262">
        <v>180</v>
      </c>
      <c r="M1262">
        <v>60</v>
      </c>
      <c r="N1262" t="str">
        <f>"0000000000000000000000000000011110000000000000000000"</f>
        <v>0000000000000000000000000000011110000000000000000000</v>
      </c>
      <c r="O1262" t="str">
        <f>"0000000000000000000000000001111110011111100000000000"</f>
        <v>0000000000000000000000000001111110011111100000000000</v>
      </c>
    </row>
    <row r="1263" spans="1:15" x14ac:dyDescent="0.25">
      <c r="A1263" s="3">
        <v>1</v>
      </c>
      <c r="B1263" t="s">
        <v>12097</v>
      </c>
      <c r="C1263" t="s">
        <v>20</v>
      </c>
      <c r="D1263" t="s">
        <v>12589</v>
      </c>
      <c r="E1263" t="s">
        <v>20</v>
      </c>
      <c r="F1263" t="s">
        <v>14488</v>
      </c>
      <c r="G1263" t="s">
        <v>14485</v>
      </c>
      <c r="H1263" t="s">
        <v>29</v>
      </c>
      <c r="I1263" t="s">
        <v>29</v>
      </c>
      <c r="J1263" s="1">
        <v>0.58333333333333337</v>
      </c>
      <c r="K1263" s="1">
        <v>0.58333333333333337</v>
      </c>
      <c r="L1263">
        <v>60</v>
      </c>
      <c r="M1263">
        <v>60</v>
      </c>
      <c r="N1263" t="str">
        <f>"0000000000000000000000000001111110011111100000000000"</f>
        <v>0000000000000000000000000001111110011111100000000000</v>
      </c>
      <c r="O1263" t="str">
        <f>"0000000000000000000000000001111110011111100000000000"</f>
        <v>0000000000000000000000000001111110011111100000000000</v>
      </c>
    </row>
    <row r="1264" spans="1:15" x14ac:dyDescent="0.25">
      <c r="A1264" s="3">
        <v>1</v>
      </c>
      <c r="B1264" t="s">
        <v>10514</v>
      </c>
      <c r="C1264" t="s">
        <v>20</v>
      </c>
      <c r="D1264" t="s">
        <v>12083</v>
      </c>
      <c r="E1264" t="s">
        <v>395</v>
      </c>
      <c r="F1264" t="s">
        <v>14493</v>
      </c>
      <c r="G1264" t="s">
        <v>14539</v>
      </c>
      <c r="H1264" t="s">
        <v>33</v>
      </c>
      <c r="I1264" t="s">
        <v>33</v>
      </c>
      <c r="J1264" s="1">
        <v>0.54166666666666663</v>
      </c>
      <c r="K1264" s="1">
        <v>0.45833333333333331</v>
      </c>
      <c r="L1264">
        <v>60</v>
      </c>
      <c r="M1264">
        <v>150</v>
      </c>
      <c r="N1264" t="str">
        <f>"0000000111111100011111000000000000000000000000000000"</f>
        <v>0000000111111100011111000000000000000000000000000000</v>
      </c>
      <c r="O1264" t="str">
        <f>"0000000010101000001010000000000000000000000000000000"</f>
        <v>0000000010101000001010000000000000000000000000000000</v>
      </c>
    </row>
    <row r="1265" spans="1:15" x14ac:dyDescent="0.25">
      <c r="A1265" s="3">
        <v>1</v>
      </c>
      <c r="B1265" t="s">
        <v>12083</v>
      </c>
      <c r="C1265" t="s">
        <v>20</v>
      </c>
      <c r="D1265" t="s">
        <v>12970</v>
      </c>
      <c r="E1265" t="s">
        <v>20</v>
      </c>
      <c r="F1265" t="s">
        <v>14485</v>
      </c>
      <c r="G1265" t="s">
        <v>14488</v>
      </c>
      <c r="H1265" t="s">
        <v>19</v>
      </c>
      <c r="I1265" t="s">
        <v>19</v>
      </c>
      <c r="J1265" s="1">
        <v>0.625</v>
      </c>
      <c r="K1265" s="1">
        <v>0.625</v>
      </c>
      <c r="L1265">
        <v>60</v>
      </c>
      <c r="M1265">
        <v>60</v>
      </c>
      <c r="N1265" t="str">
        <f>"0000000111110100011111000000000000000000000000000000"</f>
        <v>0000000111110100011111000000000000000000000000000000</v>
      </c>
      <c r="O1265" t="str">
        <f>"0000000111110100011111000000000000000000000000000000"</f>
        <v>0000000111110100011111000000000000000000000000000000</v>
      </c>
    </row>
    <row r="1266" spans="1:15" x14ac:dyDescent="0.25">
      <c r="A1266" s="3">
        <v>1</v>
      </c>
      <c r="B1266" t="s">
        <v>12897</v>
      </c>
      <c r="C1266" t="s">
        <v>20</v>
      </c>
      <c r="D1266" t="s">
        <v>13262</v>
      </c>
      <c r="E1266" t="s">
        <v>20</v>
      </c>
      <c r="F1266" t="s">
        <v>14488</v>
      </c>
      <c r="G1266" t="s">
        <v>14488</v>
      </c>
      <c r="H1266" t="s">
        <v>19</v>
      </c>
      <c r="I1266" t="s">
        <v>19</v>
      </c>
      <c r="J1266" s="1">
        <v>0.45833333333333331</v>
      </c>
      <c r="K1266" s="1">
        <v>0.45833333333333331</v>
      </c>
      <c r="L1266">
        <v>60</v>
      </c>
      <c r="M1266">
        <v>120</v>
      </c>
      <c r="N1266" t="str">
        <f>"0000000111110100011111000000000000000000000000000000"</f>
        <v>0000000111110100011111000000000000000000000000000000</v>
      </c>
      <c r="O1266" t="str">
        <f>"0000000111110100011111000000000000000000000000000000"</f>
        <v>0000000111110100011111000000000000000000000000000000</v>
      </c>
    </row>
    <row r="1267" spans="1:15" x14ac:dyDescent="0.25">
      <c r="A1267" s="3">
        <v>1</v>
      </c>
      <c r="B1267" t="s">
        <v>9481</v>
      </c>
      <c r="C1267" t="s">
        <v>20</v>
      </c>
      <c r="D1267" t="s">
        <v>12372</v>
      </c>
      <c r="E1267" t="s">
        <v>20</v>
      </c>
      <c r="F1267" t="s">
        <v>14488</v>
      </c>
      <c r="G1267" t="s">
        <v>14485</v>
      </c>
      <c r="H1267" t="s">
        <v>19</v>
      </c>
      <c r="I1267" t="s">
        <v>19</v>
      </c>
      <c r="J1267" s="1">
        <v>0.5</v>
      </c>
      <c r="K1267" s="1">
        <v>0.5</v>
      </c>
      <c r="L1267">
        <v>60</v>
      </c>
      <c r="M1267">
        <v>120</v>
      </c>
      <c r="N1267" t="str">
        <f>"0000000111110100011111000000000000000000000000000000"</f>
        <v>0000000111110100011111000000000000000000000000000000</v>
      </c>
      <c r="O1267" t="str">
        <f>"0000000111110100011111000000000000000000000000000000"</f>
        <v>0000000111110100011111000000000000000000000000000000</v>
      </c>
    </row>
    <row r="1268" spans="1:15" x14ac:dyDescent="0.25">
      <c r="A1268" s="3">
        <v>1</v>
      </c>
      <c r="B1268" t="s">
        <v>9481</v>
      </c>
      <c r="C1268" t="s">
        <v>20</v>
      </c>
      <c r="D1268" t="s">
        <v>13942</v>
      </c>
      <c r="E1268" t="s">
        <v>20</v>
      </c>
      <c r="F1268" t="s">
        <v>14493</v>
      </c>
      <c r="G1268" t="s">
        <v>14485</v>
      </c>
      <c r="H1268" t="s">
        <v>33</v>
      </c>
      <c r="I1268" t="s">
        <v>33</v>
      </c>
      <c r="J1268" s="1">
        <v>0.375</v>
      </c>
      <c r="K1268" s="1">
        <v>0.33333333333333331</v>
      </c>
      <c r="L1268">
        <v>60</v>
      </c>
      <c r="M1268">
        <v>120</v>
      </c>
      <c r="N1268" t="str">
        <f>"0000000111111100011111000000000000000000000000000000"</f>
        <v>0000000111111100011111000000000000000000000000000000</v>
      </c>
      <c r="O1268" t="str">
        <f>"0000000111111100011111000000000000000000000000000000"</f>
        <v>0000000111111100011111000000000000000000000000000000</v>
      </c>
    </row>
    <row r="1269" spans="1:15" x14ac:dyDescent="0.25">
      <c r="A1269" s="3">
        <v>1</v>
      </c>
      <c r="B1269" t="s">
        <v>10406</v>
      </c>
      <c r="C1269" t="s">
        <v>20</v>
      </c>
      <c r="D1269" t="s">
        <v>10540</v>
      </c>
      <c r="E1269" t="s">
        <v>20</v>
      </c>
      <c r="F1269" t="s">
        <v>14488</v>
      </c>
      <c r="G1269" t="s">
        <v>14488</v>
      </c>
      <c r="H1269" t="s">
        <v>19</v>
      </c>
      <c r="I1269" t="s">
        <v>19</v>
      </c>
      <c r="J1269" s="1">
        <v>0.58333333333333337</v>
      </c>
      <c r="K1269" s="1">
        <v>0.625</v>
      </c>
      <c r="L1269">
        <v>120</v>
      </c>
      <c r="M1269">
        <v>120</v>
      </c>
      <c r="N1269" t="str">
        <f>"0000000000000000000000000001111110011111100000000000"</f>
        <v>0000000000000000000000000001111110011111100000000000</v>
      </c>
      <c r="O1269" t="str">
        <f>"0000000000000000000000000001111110011111100000000000"</f>
        <v>0000000000000000000000000001111110011111100000000000</v>
      </c>
    </row>
    <row r="1270" spans="1:15" x14ac:dyDescent="0.25">
      <c r="A1270" s="3">
        <v>1</v>
      </c>
      <c r="B1270" t="s">
        <v>11792</v>
      </c>
      <c r="C1270" t="s">
        <v>20</v>
      </c>
      <c r="D1270" t="s">
        <v>12532</v>
      </c>
      <c r="E1270" t="s">
        <v>20</v>
      </c>
      <c r="F1270" t="s">
        <v>14488</v>
      </c>
      <c r="G1270" t="s">
        <v>14488</v>
      </c>
      <c r="H1270" t="s">
        <v>42</v>
      </c>
      <c r="I1270" t="s">
        <v>42</v>
      </c>
      <c r="J1270" s="1">
        <v>0.5</v>
      </c>
      <c r="K1270" s="1">
        <v>0.45833333333333331</v>
      </c>
      <c r="L1270">
        <v>120</v>
      </c>
      <c r="M1270">
        <v>120</v>
      </c>
      <c r="N1270" t="str">
        <f>"0000000000000000000000000001111110011111100000000000"</f>
        <v>0000000000000000000000000001111110011111100000000000</v>
      </c>
      <c r="O1270" t="str">
        <f>"0000000000000000000000000001111110011111100000000000"</f>
        <v>0000000000000000000000000001111110011111100000000000</v>
      </c>
    </row>
    <row r="1271" spans="1:15" x14ac:dyDescent="0.25">
      <c r="A1271" s="3">
        <v>1</v>
      </c>
      <c r="B1271" t="s">
        <v>9232</v>
      </c>
      <c r="C1271" t="s">
        <v>20</v>
      </c>
      <c r="D1271" t="s">
        <v>10540</v>
      </c>
      <c r="E1271" t="s">
        <v>45</v>
      </c>
      <c r="F1271" t="s">
        <v>14485</v>
      </c>
      <c r="G1271" t="s">
        <v>14489</v>
      </c>
      <c r="H1271" t="s">
        <v>42</v>
      </c>
      <c r="I1271" t="s">
        <v>42</v>
      </c>
      <c r="J1271" s="1">
        <v>0.5</v>
      </c>
      <c r="K1271" s="1">
        <v>0.5</v>
      </c>
      <c r="L1271">
        <v>120</v>
      </c>
      <c r="M1271">
        <v>60</v>
      </c>
      <c r="N1271" t="str">
        <f>"0000000000000000000000000001111110011111100000000000"</f>
        <v>0000000000000000000000000001111110011111100000000000</v>
      </c>
      <c r="O1271" t="str">
        <f>"0000000000000000000000000001111110011111100000000000"</f>
        <v>0000000000000000000000000001111110011111100000000000</v>
      </c>
    </row>
    <row r="1272" spans="1:15" x14ac:dyDescent="0.25">
      <c r="A1272" s="3">
        <v>1</v>
      </c>
      <c r="B1272" t="s">
        <v>9238</v>
      </c>
      <c r="C1272" t="s">
        <v>20</v>
      </c>
      <c r="D1272" t="s">
        <v>12707</v>
      </c>
      <c r="E1272" t="s">
        <v>20</v>
      </c>
      <c r="F1272" t="s">
        <v>14488</v>
      </c>
      <c r="G1272" t="s">
        <v>14508</v>
      </c>
      <c r="H1272" t="s">
        <v>42</v>
      </c>
      <c r="I1272" t="s">
        <v>42</v>
      </c>
      <c r="J1272" s="1">
        <v>0.5</v>
      </c>
      <c r="K1272" s="1">
        <v>0.5</v>
      </c>
      <c r="L1272">
        <v>120</v>
      </c>
      <c r="M1272">
        <v>120</v>
      </c>
      <c r="N1272" t="str">
        <f>"0000000111111100011111000000000000000000000000000000"</f>
        <v>0000000111111100011111000000000000000000000000000000</v>
      </c>
      <c r="O1272" t="str">
        <f>"0000000111111100011111000000000000000000000000000000"</f>
        <v>0000000111111100011111000000000000000000000000000000</v>
      </c>
    </row>
    <row r="1273" spans="1:15" x14ac:dyDescent="0.25">
      <c r="A1273" s="3">
        <v>1</v>
      </c>
      <c r="B1273" t="s">
        <v>10245</v>
      </c>
      <c r="C1273" t="s">
        <v>20</v>
      </c>
      <c r="D1273" t="s">
        <v>11882</v>
      </c>
      <c r="E1273" t="s">
        <v>20</v>
      </c>
      <c r="F1273" t="s">
        <v>14485</v>
      </c>
      <c r="G1273" t="s">
        <v>14485</v>
      </c>
      <c r="H1273" t="s">
        <v>42</v>
      </c>
      <c r="I1273" t="s">
        <v>42</v>
      </c>
      <c r="J1273" s="1">
        <v>0.41666666666666669</v>
      </c>
      <c r="K1273" s="1">
        <v>0.41666666666666669</v>
      </c>
      <c r="L1273">
        <v>60</v>
      </c>
      <c r="M1273">
        <v>60</v>
      </c>
      <c r="N1273" t="str">
        <f>"0000000111111100011111000000000000000000000000000000"</f>
        <v>0000000111111100011111000000000000000000000000000000</v>
      </c>
      <c r="O1273" t="str">
        <f>"0000000111111100011111000000000000000000000000000000"</f>
        <v>0000000111111100011111000000000000000000000000000000</v>
      </c>
    </row>
    <row r="1274" spans="1:15" x14ac:dyDescent="0.25">
      <c r="A1274" s="3">
        <v>1</v>
      </c>
      <c r="B1274" t="s">
        <v>10265</v>
      </c>
      <c r="C1274" t="s">
        <v>20</v>
      </c>
      <c r="D1274" t="s">
        <v>11889</v>
      </c>
      <c r="E1274" t="s">
        <v>9544</v>
      </c>
      <c r="F1274" t="s">
        <v>14488</v>
      </c>
      <c r="G1274" t="s">
        <v>14491</v>
      </c>
      <c r="H1274" t="s">
        <v>19</v>
      </c>
      <c r="I1274" t="s">
        <v>19</v>
      </c>
      <c r="J1274" s="1">
        <v>0.54166666666666663</v>
      </c>
      <c r="K1274" s="1">
        <v>0.54166666666666663</v>
      </c>
      <c r="L1274">
        <v>60</v>
      </c>
      <c r="M1274">
        <v>240</v>
      </c>
      <c r="N1274" t="str">
        <f>"0000000000000000000000000001111110011111100000000000"</f>
        <v>0000000000000000000000000001111110011111100000000000</v>
      </c>
      <c r="O1274" t="str">
        <f>"0000000000000000000000000001111110011111100000000000"</f>
        <v>0000000000000000000000000001111110011111100000000000</v>
      </c>
    </row>
    <row r="1275" spans="1:15" x14ac:dyDescent="0.25">
      <c r="A1275" s="3">
        <v>1</v>
      </c>
      <c r="B1275" t="s">
        <v>10265</v>
      </c>
      <c r="C1275" t="s">
        <v>20</v>
      </c>
      <c r="D1275" t="s">
        <v>11889</v>
      </c>
      <c r="E1275" t="s">
        <v>20</v>
      </c>
      <c r="F1275" t="s">
        <v>14488</v>
      </c>
      <c r="G1275" t="s">
        <v>14492</v>
      </c>
      <c r="H1275" t="s">
        <v>19</v>
      </c>
      <c r="I1275" t="s">
        <v>19</v>
      </c>
      <c r="J1275" s="1">
        <v>0.54166666666666663</v>
      </c>
      <c r="K1275" s="1">
        <v>0.5</v>
      </c>
      <c r="L1275">
        <v>60</v>
      </c>
      <c r="M1275">
        <v>120</v>
      </c>
      <c r="N1275" t="str">
        <f>"0000000000000000000000000001111110011111100000000000"</f>
        <v>0000000000000000000000000001111110011111100000000000</v>
      </c>
      <c r="O1275" t="str">
        <f>"0000000000000000000000000000000000001000000000000000"</f>
        <v>0000000000000000000000000000000000001000000000000000</v>
      </c>
    </row>
    <row r="1276" spans="1:15" x14ac:dyDescent="0.25">
      <c r="A1276" s="3">
        <v>1</v>
      </c>
      <c r="B1276" t="s">
        <v>10265</v>
      </c>
      <c r="C1276" t="s">
        <v>20</v>
      </c>
      <c r="D1276" t="s">
        <v>11887</v>
      </c>
      <c r="E1276" t="s">
        <v>9544</v>
      </c>
      <c r="F1276" t="s">
        <v>14493</v>
      </c>
      <c r="G1276" t="s">
        <v>14491</v>
      </c>
      <c r="H1276" t="s">
        <v>42</v>
      </c>
      <c r="I1276" t="s">
        <v>42</v>
      </c>
      <c r="J1276" s="1">
        <v>0.66666666666666663</v>
      </c>
      <c r="K1276" s="1">
        <v>0.58333333333333337</v>
      </c>
      <c r="L1276">
        <v>60</v>
      </c>
      <c r="M1276">
        <v>240</v>
      </c>
      <c r="N1276" t="str">
        <f>"0000000000000000000000000001111110011111100000000000"</f>
        <v>0000000000000000000000000001111110011111100000000000</v>
      </c>
      <c r="O1276" t="str">
        <f>"0000000000000000000000000000000000011111100000000000"</f>
        <v>0000000000000000000000000000000000011111100000000000</v>
      </c>
    </row>
    <row r="1277" spans="1:15" x14ac:dyDescent="0.25">
      <c r="A1277" s="3">
        <v>1</v>
      </c>
      <c r="B1277" t="s">
        <v>11781</v>
      </c>
      <c r="C1277" t="s">
        <v>20</v>
      </c>
      <c r="D1277" t="s">
        <v>12284</v>
      </c>
      <c r="E1277" t="s">
        <v>20</v>
      </c>
      <c r="F1277" t="s">
        <v>14488</v>
      </c>
      <c r="G1277" t="s">
        <v>14485</v>
      </c>
      <c r="H1277" t="s">
        <v>33</v>
      </c>
      <c r="I1277" t="s">
        <v>33</v>
      </c>
      <c r="J1277" s="1">
        <v>0.41666666666666669</v>
      </c>
      <c r="K1277" s="1">
        <v>0.41666666666666669</v>
      </c>
      <c r="L1277">
        <v>120</v>
      </c>
      <c r="M1277">
        <v>60</v>
      </c>
      <c r="N1277" t="str">
        <f>"0000000111111100011111000000000000000000000000000000"</f>
        <v>0000000111111100011111000000000000000000000000000000</v>
      </c>
      <c r="O1277" t="str">
        <f>"0000000111111100011111000000000000000000000000000000"</f>
        <v>0000000111111100011111000000000000000000000000000000</v>
      </c>
    </row>
    <row r="1278" spans="1:15" x14ac:dyDescent="0.25">
      <c r="A1278" s="3">
        <v>1</v>
      </c>
      <c r="B1278" t="s">
        <v>13159</v>
      </c>
      <c r="C1278" t="s">
        <v>20</v>
      </c>
      <c r="D1278" t="s">
        <v>14018</v>
      </c>
      <c r="E1278" t="s">
        <v>39</v>
      </c>
      <c r="F1278" t="s">
        <v>14493</v>
      </c>
      <c r="G1278" t="s">
        <v>14613</v>
      </c>
      <c r="H1278" t="s">
        <v>42</v>
      </c>
      <c r="I1278" t="s">
        <v>42</v>
      </c>
      <c r="J1278" s="1">
        <v>0.58333333333333337</v>
      </c>
      <c r="K1278" s="1">
        <v>0.60416666666666663</v>
      </c>
      <c r="L1278">
        <v>60</v>
      </c>
      <c r="M1278">
        <v>30</v>
      </c>
      <c r="N1278" t="str">
        <f>"0000000111111100011111000000000000000000000000000000"</f>
        <v>0000000111111100011111000000000000000000000000000000</v>
      </c>
      <c r="O1278" t="str">
        <f>"0000000000010000000000000000000000000000000000000000"</f>
        <v>0000000000010000000000000000000000000000000000000000</v>
      </c>
    </row>
    <row r="1279" spans="1:15" x14ac:dyDescent="0.25">
      <c r="A1279" s="3">
        <v>1</v>
      </c>
      <c r="B1279" t="s">
        <v>13159</v>
      </c>
      <c r="C1279" t="s">
        <v>20</v>
      </c>
      <c r="D1279" t="s">
        <v>14018</v>
      </c>
      <c r="E1279" t="s">
        <v>39</v>
      </c>
      <c r="F1279" t="s">
        <v>14493</v>
      </c>
      <c r="G1279" t="s">
        <v>14614</v>
      </c>
      <c r="H1279" t="s">
        <v>42</v>
      </c>
      <c r="I1279" t="s">
        <v>42</v>
      </c>
      <c r="J1279" s="1">
        <v>0.58333333333333337</v>
      </c>
      <c r="K1279" s="1">
        <v>0.60416666666666663</v>
      </c>
      <c r="L1279">
        <v>60</v>
      </c>
      <c r="M1279">
        <v>30</v>
      </c>
      <c r="N1279" t="str">
        <f>"0000000111111100011111000000000000000000000000000000"</f>
        <v>0000000111111100011111000000000000000000000000000000</v>
      </c>
      <c r="O1279" t="str">
        <f>"0000000000000000001000000000000000000000000000000000"</f>
        <v>0000000000000000001000000000000000000000000000000000</v>
      </c>
    </row>
    <row r="1280" spans="1:15" x14ac:dyDescent="0.25">
      <c r="A1280" s="3">
        <v>1</v>
      </c>
      <c r="B1280" t="s">
        <v>9360</v>
      </c>
      <c r="C1280" t="s">
        <v>20</v>
      </c>
      <c r="D1280" t="s">
        <v>13413</v>
      </c>
      <c r="E1280" t="s">
        <v>20</v>
      </c>
      <c r="F1280" t="s">
        <v>14485</v>
      </c>
      <c r="G1280" t="s">
        <v>14488</v>
      </c>
      <c r="H1280" t="s">
        <v>42</v>
      </c>
      <c r="I1280" t="s">
        <v>42</v>
      </c>
      <c r="J1280" s="1">
        <v>0.41666666666666669</v>
      </c>
      <c r="K1280" s="1">
        <v>0.375</v>
      </c>
      <c r="L1280">
        <v>120</v>
      </c>
      <c r="M1280">
        <v>240</v>
      </c>
      <c r="N1280" t="str">
        <f>"0000000000000000000000000001111110011111100000000000"</f>
        <v>0000000000000000000000000001111110011111100000000000</v>
      </c>
      <c r="O1280" t="str">
        <f>"0000000111111100011111000001111110011111100000000000"</f>
        <v>0000000111111100011111000001111110011111100000000000</v>
      </c>
    </row>
    <row r="1281" spans="1:15" x14ac:dyDescent="0.25">
      <c r="A1281" s="3">
        <v>1</v>
      </c>
      <c r="B1281" t="s">
        <v>13413</v>
      </c>
      <c r="C1281" t="s">
        <v>20</v>
      </c>
      <c r="D1281" t="s">
        <v>13649</v>
      </c>
      <c r="E1281" t="s">
        <v>20</v>
      </c>
      <c r="F1281" t="s">
        <v>14488</v>
      </c>
      <c r="G1281" t="s">
        <v>14485</v>
      </c>
      <c r="H1281" t="s">
        <v>42</v>
      </c>
      <c r="I1281" t="s">
        <v>42</v>
      </c>
      <c r="J1281" s="1">
        <v>0.375</v>
      </c>
      <c r="K1281" s="1">
        <v>0.375</v>
      </c>
      <c r="L1281">
        <v>240</v>
      </c>
      <c r="M1281">
        <v>60</v>
      </c>
      <c r="N1281" t="str">
        <f>"0000000111111100011111000001111110011111100000000000"</f>
        <v>0000000111111100011111000001111110011111100000000000</v>
      </c>
      <c r="O1281" t="str">
        <f>"0000000111111100000000000000000000000000000000000000"</f>
        <v>0000000111111100000000000000000000000000000000000000</v>
      </c>
    </row>
    <row r="1282" spans="1:15" x14ac:dyDescent="0.25">
      <c r="A1282" s="3">
        <v>1</v>
      </c>
      <c r="B1282" t="s">
        <v>13413</v>
      </c>
      <c r="C1282" t="s">
        <v>20</v>
      </c>
      <c r="D1282" t="s">
        <v>13649</v>
      </c>
      <c r="E1282" t="s">
        <v>20</v>
      </c>
      <c r="F1282" t="s">
        <v>14485</v>
      </c>
      <c r="G1282" t="s">
        <v>14493</v>
      </c>
      <c r="H1282" t="s">
        <v>37</v>
      </c>
      <c r="I1282" t="s">
        <v>37</v>
      </c>
      <c r="J1282" s="1">
        <v>0.375</v>
      </c>
      <c r="K1282" s="1">
        <v>0.5</v>
      </c>
      <c r="L1282">
        <v>240</v>
      </c>
      <c r="M1282">
        <v>60</v>
      </c>
      <c r="N1282" t="str">
        <f>"0000000111101100011111000001111110011111100000000000"</f>
        <v>0000000111101100011111000001111110011111100000000000</v>
      </c>
      <c r="O1282" t="str">
        <f>"0000000111101100011111000000000000000000000000000000"</f>
        <v>0000000111101100011111000000000000000000000000000000</v>
      </c>
    </row>
    <row r="1283" spans="1:15" x14ac:dyDescent="0.25">
      <c r="A1283" s="3">
        <v>1</v>
      </c>
      <c r="B1283" t="s">
        <v>12006</v>
      </c>
      <c r="C1283" t="s">
        <v>20</v>
      </c>
      <c r="D1283" t="s">
        <v>12930</v>
      </c>
      <c r="E1283" t="s">
        <v>20</v>
      </c>
      <c r="F1283" t="s">
        <v>14488</v>
      </c>
      <c r="G1283" t="s">
        <v>14485</v>
      </c>
      <c r="H1283" t="s">
        <v>29</v>
      </c>
      <c r="I1283" t="s">
        <v>29</v>
      </c>
      <c r="J1283" s="1">
        <v>0.45833333333333331</v>
      </c>
      <c r="K1283" s="1">
        <v>0.45833333333333331</v>
      </c>
      <c r="L1283">
        <v>60</v>
      </c>
      <c r="M1283">
        <v>60</v>
      </c>
      <c r="N1283" t="str">
        <f>"0000000111110100011111000000000000000000000000000000"</f>
        <v>0000000111110100011111000000000000000000000000000000</v>
      </c>
      <c r="O1283" t="str">
        <f>"0000000111110100011111000000000000000000000000000000"</f>
        <v>0000000111110100011111000000000000000000000000000000</v>
      </c>
    </row>
    <row r="1284" spans="1:15" x14ac:dyDescent="0.25">
      <c r="A1284" s="3">
        <v>1</v>
      </c>
      <c r="B1284" t="s">
        <v>12019</v>
      </c>
      <c r="C1284" t="s">
        <v>20</v>
      </c>
      <c r="D1284" t="s">
        <v>14030</v>
      </c>
      <c r="E1284" t="s">
        <v>9372</v>
      </c>
      <c r="F1284" t="s">
        <v>14488</v>
      </c>
      <c r="G1284" t="s">
        <v>14494</v>
      </c>
      <c r="H1284" t="s">
        <v>33</v>
      </c>
      <c r="I1284" t="s">
        <v>33</v>
      </c>
      <c r="J1284" s="1">
        <v>0.375</v>
      </c>
      <c r="K1284" s="1">
        <v>0.375</v>
      </c>
      <c r="L1284">
        <v>60</v>
      </c>
      <c r="M1284">
        <v>60</v>
      </c>
      <c r="N1284" t="str">
        <f>"0000000000000000000000000001111110011111100000000000"</f>
        <v>0000000000000000000000000001111110011111100000000000</v>
      </c>
      <c r="O1284" t="str">
        <f>"0000000000000000000000000000111110011111100000000000"</f>
        <v>0000000000000000000000000000111110011111100000000000</v>
      </c>
    </row>
    <row r="1285" spans="1:15" x14ac:dyDescent="0.25">
      <c r="A1285" s="3">
        <v>1</v>
      </c>
      <c r="B1285" t="s">
        <v>14037</v>
      </c>
      <c r="C1285" t="s">
        <v>20</v>
      </c>
      <c r="D1285" t="s">
        <v>14439</v>
      </c>
      <c r="E1285" t="s">
        <v>20</v>
      </c>
      <c r="F1285" t="s">
        <v>14485</v>
      </c>
      <c r="G1285" t="s">
        <v>14485</v>
      </c>
      <c r="H1285" t="s">
        <v>33</v>
      </c>
      <c r="I1285" t="s">
        <v>33</v>
      </c>
      <c r="J1285" s="1">
        <v>0.45833333333333331</v>
      </c>
      <c r="K1285" s="1">
        <v>0.41666666666666669</v>
      </c>
      <c r="L1285">
        <v>60</v>
      </c>
      <c r="M1285">
        <v>120</v>
      </c>
      <c r="N1285" t="str">
        <f>"0000000000000000000000000001111110011111100000000000"</f>
        <v>0000000000000000000000000001111110011111100000000000</v>
      </c>
      <c r="O1285" t="str">
        <f>"0000000000000000000000000001111110011111100000000000"</f>
        <v>0000000000000000000000000001111110011111100000000000</v>
      </c>
    </row>
    <row r="1286" spans="1:15" x14ac:dyDescent="0.25">
      <c r="A1286" s="3">
        <v>1</v>
      </c>
      <c r="B1286" t="s">
        <v>12760</v>
      </c>
      <c r="C1286" t="s">
        <v>20</v>
      </c>
      <c r="D1286" t="s">
        <v>13674</v>
      </c>
      <c r="E1286" t="s">
        <v>20</v>
      </c>
      <c r="F1286" t="s">
        <v>14488</v>
      </c>
      <c r="G1286" t="s">
        <v>14488</v>
      </c>
      <c r="H1286" t="s">
        <v>42</v>
      </c>
      <c r="I1286" t="s">
        <v>42</v>
      </c>
      <c r="J1286" s="1">
        <v>0.41666666666666669</v>
      </c>
      <c r="K1286" s="1">
        <v>0.375</v>
      </c>
      <c r="L1286">
        <v>120</v>
      </c>
      <c r="M1286">
        <v>120</v>
      </c>
      <c r="N1286" t="str">
        <f>"0000000111111100011111000000000000000000000000000000"</f>
        <v>0000000111111100011111000000000000000000000000000000</v>
      </c>
      <c r="O1286" t="str">
        <f>"0000000111111100011111000001111110011111100000000000"</f>
        <v>0000000111111100011111000001111110011111100000000000</v>
      </c>
    </row>
    <row r="1287" spans="1:15" x14ac:dyDescent="0.25">
      <c r="A1287" s="3">
        <v>1</v>
      </c>
      <c r="B1287" t="s">
        <v>10821</v>
      </c>
      <c r="C1287" t="s">
        <v>395</v>
      </c>
      <c r="D1287" t="s">
        <v>11700</v>
      </c>
      <c r="E1287" t="s">
        <v>39</v>
      </c>
      <c r="F1287" t="s">
        <v>14497</v>
      </c>
      <c r="G1287" t="s">
        <v>14507</v>
      </c>
      <c r="H1287" t="s">
        <v>33</v>
      </c>
      <c r="I1287" t="s">
        <v>33</v>
      </c>
      <c r="J1287" s="1">
        <v>0.66666666666666663</v>
      </c>
      <c r="K1287" s="1">
        <v>0.72916666666666663</v>
      </c>
      <c r="L1287">
        <v>120</v>
      </c>
      <c r="M1287">
        <v>60</v>
      </c>
      <c r="N1287" t="str">
        <f>"0000000001111100011111000000000000000000000000000000"</f>
        <v>0000000001111100011111000000000000000000000000000000</v>
      </c>
      <c r="O1287" t="str">
        <f>"0000000000001000000000000000000000000000000000000000"</f>
        <v>0000000000001000000000000000000000000000000000000000</v>
      </c>
    </row>
    <row r="1288" spans="1:15" x14ac:dyDescent="0.25">
      <c r="A1288" s="3">
        <v>1</v>
      </c>
      <c r="B1288" t="s">
        <v>10821</v>
      </c>
      <c r="C1288" t="s">
        <v>45</v>
      </c>
      <c r="D1288" t="s">
        <v>11700</v>
      </c>
      <c r="E1288" t="s">
        <v>20</v>
      </c>
      <c r="F1288" t="s">
        <v>14489</v>
      </c>
      <c r="G1288" t="s">
        <v>14485</v>
      </c>
      <c r="H1288" t="s">
        <v>33</v>
      </c>
      <c r="I1288" t="s">
        <v>33</v>
      </c>
      <c r="J1288" s="1">
        <v>0.33333333333333331</v>
      </c>
      <c r="K1288" s="1">
        <v>0.33333333333333331</v>
      </c>
      <c r="L1288">
        <v>60</v>
      </c>
      <c r="M1288">
        <v>60</v>
      </c>
      <c r="N1288" t="str">
        <f>"0000000111111100011111000000000000000000000000000000"</f>
        <v>0000000111111100011111000000000000000000000000000000</v>
      </c>
      <c r="O1288" t="str">
        <f>"0000000111111100011111000000000000000000000000000000"</f>
        <v>0000000111111100011111000000000000000000000000000000</v>
      </c>
    </row>
    <row r="1289" spans="1:15" x14ac:dyDescent="0.25">
      <c r="A1289" s="3">
        <v>1</v>
      </c>
      <c r="B1289" t="s">
        <v>10833</v>
      </c>
      <c r="C1289" t="s">
        <v>20</v>
      </c>
      <c r="D1289" t="s">
        <v>11701</v>
      </c>
      <c r="E1289" t="s">
        <v>20</v>
      </c>
      <c r="F1289" t="s">
        <v>14485</v>
      </c>
      <c r="G1289" t="s">
        <v>14488</v>
      </c>
      <c r="H1289" t="s">
        <v>29</v>
      </c>
      <c r="I1289" t="s">
        <v>29</v>
      </c>
      <c r="J1289" s="1">
        <v>0.33333333333333331</v>
      </c>
      <c r="K1289" s="1">
        <v>0.33333333333333331</v>
      </c>
      <c r="L1289">
        <v>60</v>
      </c>
      <c r="M1289">
        <v>60</v>
      </c>
      <c r="N1289" t="str">
        <f>"0000000000000000000000000001111110011111100000000000"</f>
        <v>0000000000000000000000000001111110011111100000000000</v>
      </c>
      <c r="O1289" t="str">
        <f>"0000000000000000000000000001111110011111100000000000"</f>
        <v>0000000000000000000000000001111110011111100000000000</v>
      </c>
    </row>
    <row r="1290" spans="1:15" x14ac:dyDescent="0.25">
      <c r="A1290" s="3">
        <v>1</v>
      </c>
      <c r="B1290" t="s">
        <v>11325</v>
      </c>
      <c r="C1290" t="s">
        <v>20</v>
      </c>
      <c r="D1290" t="s">
        <v>11701</v>
      </c>
      <c r="E1290" t="s">
        <v>20</v>
      </c>
      <c r="F1290" t="s">
        <v>14485</v>
      </c>
      <c r="G1290" t="s">
        <v>14485</v>
      </c>
      <c r="H1290" t="s">
        <v>33</v>
      </c>
      <c r="I1290" t="s">
        <v>33</v>
      </c>
      <c r="J1290" s="1">
        <v>0.45833333333333331</v>
      </c>
      <c r="K1290" s="1">
        <v>0.45833333333333331</v>
      </c>
      <c r="L1290">
        <v>60</v>
      </c>
      <c r="M1290">
        <v>60</v>
      </c>
      <c r="N1290" t="str">
        <f>"0000000000000000000000000001111110011111100000000000"</f>
        <v>0000000000000000000000000001111110011111100000000000</v>
      </c>
      <c r="O1290" t="str">
        <f>"0000000000000000000000000001111110011111100000000000"</f>
        <v>0000000000000000000000000001111110011111100000000000</v>
      </c>
    </row>
    <row r="1291" spans="1:15" x14ac:dyDescent="0.25">
      <c r="A1291" s="3">
        <v>1</v>
      </c>
      <c r="B1291" t="s">
        <v>11432</v>
      </c>
      <c r="C1291" t="s">
        <v>20</v>
      </c>
      <c r="D1291" t="s">
        <v>11880</v>
      </c>
      <c r="E1291" t="s">
        <v>20</v>
      </c>
      <c r="F1291" t="s">
        <v>14488</v>
      </c>
      <c r="G1291" t="s">
        <v>14488</v>
      </c>
      <c r="H1291" t="s">
        <v>19</v>
      </c>
      <c r="I1291" t="s">
        <v>19</v>
      </c>
      <c r="J1291" s="1">
        <v>0.41666666666666669</v>
      </c>
      <c r="K1291" s="1">
        <v>0.375</v>
      </c>
      <c r="L1291">
        <v>60</v>
      </c>
      <c r="M1291">
        <v>360</v>
      </c>
      <c r="N1291" t="str">
        <f>"0000000000000000000000000001111110011111000000000000"</f>
        <v>0000000000000000000000000001111110011111000000000000</v>
      </c>
      <c r="O1291" t="str">
        <f>"0000000111110100011111000001111110011111100000000000"</f>
        <v>0000000111110100011111000001111110011111100000000000</v>
      </c>
    </row>
    <row r="1292" spans="1:15" x14ac:dyDescent="0.25">
      <c r="A1292" s="3">
        <v>1</v>
      </c>
      <c r="B1292" t="s">
        <v>11432</v>
      </c>
      <c r="C1292" t="s">
        <v>20</v>
      </c>
      <c r="D1292" t="s">
        <v>11880</v>
      </c>
      <c r="E1292" t="s">
        <v>20</v>
      </c>
      <c r="F1292" t="s">
        <v>14485</v>
      </c>
      <c r="G1292" t="s">
        <v>14485</v>
      </c>
      <c r="H1292" t="s">
        <v>29</v>
      </c>
      <c r="I1292" t="s">
        <v>29</v>
      </c>
      <c r="J1292" s="1">
        <v>0.54166666666666663</v>
      </c>
      <c r="K1292" s="1">
        <v>0.375</v>
      </c>
      <c r="L1292">
        <v>60</v>
      </c>
      <c r="M1292">
        <v>360</v>
      </c>
      <c r="N1292" t="str">
        <f>"0000000000000000000000000001111110011111000000000000"</f>
        <v>0000000000000000000000000001111110011111000000000000</v>
      </c>
      <c r="O1292" t="str">
        <f>"0000000111110100011111000001111110011111100000000000"</f>
        <v>0000000111110100011111000001111110011111100000000000</v>
      </c>
    </row>
    <row r="1293" spans="1:15" x14ac:dyDescent="0.25">
      <c r="A1293" s="3">
        <v>1</v>
      </c>
      <c r="B1293" t="s">
        <v>12557</v>
      </c>
      <c r="C1293" t="s">
        <v>20</v>
      </c>
      <c r="D1293" t="s">
        <v>13653</v>
      </c>
      <c r="E1293" t="s">
        <v>20</v>
      </c>
      <c r="F1293" t="s">
        <v>14488</v>
      </c>
      <c r="G1293" t="s">
        <v>14488</v>
      </c>
      <c r="H1293" t="s">
        <v>29</v>
      </c>
      <c r="I1293" t="s">
        <v>29</v>
      </c>
      <c r="J1293" s="1">
        <v>0.45833333333333331</v>
      </c>
      <c r="K1293" s="1">
        <v>0.5</v>
      </c>
      <c r="L1293">
        <v>120</v>
      </c>
      <c r="M1293">
        <v>60</v>
      </c>
      <c r="N1293" t="str">
        <f>"0000000111110100011111000000000000000000000000000000"</f>
        <v>0000000111110100011111000000000000000000000000000000</v>
      </c>
      <c r="O1293" t="str">
        <f>"0000000111110100011111000000000000000000000000000000"</f>
        <v>0000000111110100011111000000000000000000000000000000</v>
      </c>
    </row>
    <row r="1294" spans="1:15" x14ac:dyDescent="0.25">
      <c r="A1294" s="3">
        <v>1</v>
      </c>
      <c r="B1294" t="s">
        <v>12557</v>
      </c>
      <c r="C1294" t="s">
        <v>20</v>
      </c>
      <c r="D1294" t="s">
        <v>13698</v>
      </c>
      <c r="E1294" t="s">
        <v>20</v>
      </c>
      <c r="F1294" t="s">
        <v>14488</v>
      </c>
      <c r="G1294" t="s">
        <v>14488</v>
      </c>
      <c r="H1294" t="s">
        <v>29</v>
      </c>
      <c r="I1294" t="s">
        <v>29</v>
      </c>
      <c r="J1294" s="1">
        <v>0.45833333333333331</v>
      </c>
      <c r="K1294" s="1">
        <v>0.45833333333333331</v>
      </c>
      <c r="L1294">
        <v>120</v>
      </c>
      <c r="M1294">
        <v>60</v>
      </c>
      <c r="N1294" t="str">
        <f>"0000000111110100011111000000000000000000000000000000"</f>
        <v>0000000111110100011111000000000000000000000000000000</v>
      </c>
      <c r="O1294" t="str">
        <f>"0000000111110100011111000000000000000000000000000000"</f>
        <v>0000000111110100011111000000000000000000000000000000</v>
      </c>
    </row>
    <row r="1295" spans="1:15" x14ac:dyDescent="0.25">
      <c r="A1295" s="3">
        <v>1</v>
      </c>
      <c r="B1295" t="s">
        <v>10035</v>
      </c>
      <c r="C1295" t="s">
        <v>20</v>
      </c>
      <c r="D1295" t="s">
        <v>13649</v>
      </c>
      <c r="E1295" t="s">
        <v>20</v>
      </c>
      <c r="F1295" t="s">
        <v>14488</v>
      </c>
      <c r="G1295" t="s">
        <v>14493</v>
      </c>
      <c r="H1295" t="s">
        <v>37</v>
      </c>
      <c r="I1295" t="s">
        <v>37</v>
      </c>
      <c r="J1295" s="1">
        <v>0.5</v>
      </c>
      <c r="K1295" s="1">
        <v>0.5</v>
      </c>
      <c r="L1295">
        <v>120</v>
      </c>
      <c r="M1295">
        <v>60</v>
      </c>
      <c r="N1295" t="str">
        <f>"0000000111101100011111000000000000000000000000000000"</f>
        <v>0000000111101100011111000000000000000000000000000000</v>
      </c>
      <c r="O1295" t="str">
        <f>"0000000111101100011111000000000000000000000000000000"</f>
        <v>0000000111101100011111000000000000000000000000000000</v>
      </c>
    </row>
    <row r="1296" spans="1:15" x14ac:dyDescent="0.25">
      <c r="A1296" s="3">
        <v>1</v>
      </c>
      <c r="B1296" t="s">
        <v>11578</v>
      </c>
      <c r="C1296" t="s">
        <v>20</v>
      </c>
      <c r="D1296" t="s">
        <v>11607</v>
      </c>
      <c r="E1296" t="s">
        <v>9372</v>
      </c>
      <c r="F1296" t="s">
        <v>14493</v>
      </c>
      <c r="G1296" t="s">
        <v>14526</v>
      </c>
      <c r="H1296" t="s">
        <v>42</v>
      </c>
      <c r="I1296" t="s">
        <v>42</v>
      </c>
      <c r="J1296" s="1">
        <v>0.45833333333333331</v>
      </c>
      <c r="K1296" s="1">
        <v>0.45833333333333331</v>
      </c>
      <c r="L1296">
        <v>60</v>
      </c>
      <c r="M1296">
        <v>60</v>
      </c>
      <c r="N1296" t="str">
        <f>"0000000000000000000000000001111110000000000000000000"</f>
        <v>0000000000000000000000000001111110000000000000000000</v>
      </c>
      <c r="O1296" t="str">
        <f>"0000000000000000000000000001111110011111100000000000"</f>
        <v>0000000000000000000000000001111110011111100000000000</v>
      </c>
    </row>
    <row r="1297" spans="1:15" x14ac:dyDescent="0.25">
      <c r="A1297" s="3">
        <v>1</v>
      </c>
      <c r="B1297" t="s">
        <v>11578</v>
      </c>
      <c r="C1297" t="s">
        <v>20</v>
      </c>
      <c r="D1297" t="s">
        <v>11607</v>
      </c>
      <c r="E1297" t="s">
        <v>9372</v>
      </c>
      <c r="F1297" t="s">
        <v>14615</v>
      </c>
      <c r="G1297" t="s">
        <v>14526</v>
      </c>
      <c r="H1297" t="s">
        <v>42</v>
      </c>
      <c r="I1297" t="s">
        <v>42</v>
      </c>
      <c r="J1297" s="1">
        <v>0.45833333333333331</v>
      </c>
      <c r="K1297" s="1">
        <v>0.45833333333333331</v>
      </c>
      <c r="L1297">
        <v>60</v>
      </c>
      <c r="M1297">
        <v>60</v>
      </c>
      <c r="N1297" t="str">
        <f>"0000000000000000000000000000000000011111100000000000"</f>
        <v>0000000000000000000000000000000000011111100000000000</v>
      </c>
      <c r="O1297" t="str">
        <f>"0000000000000000000000000001111110011111100000000000"</f>
        <v>0000000000000000000000000001111110011111100000000000</v>
      </c>
    </row>
    <row r="1298" spans="1:15" x14ac:dyDescent="0.25">
      <c r="A1298" s="3">
        <v>1</v>
      </c>
      <c r="B1298" t="s">
        <v>10200</v>
      </c>
      <c r="C1298" t="s">
        <v>20</v>
      </c>
      <c r="D1298" t="s">
        <v>12631</v>
      </c>
      <c r="E1298" t="s">
        <v>9372</v>
      </c>
      <c r="F1298" t="s">
        <v>14488</v>
      </c>
      <c r="G1298" t="s">
        <v>14494</v>
      </c>
      <c r="H1298" t="s">
        <v>19</v>
      </c>
      <c r="I1298" t="s">
        <v>19</v>
      </c>
      <c r="J1298" s="1">
        <v>0.5</v>
      </c>
      <c r="K1298" s="1">
        <v>0.5</v>
      </c>
      <c r="L1298">
        <v>60</v>
      </c>
      <c r="M1298">
        <v>60</v>
      </c>
      <c r="N1298" t="str">
        <f>"0000000000000000000000000001111110011111100000000000"</f>
        <v>0000000000000000000000000001111110011111100000000000</v>
      </c>
      <c r="O1298" t="str">
        <f>"0000000000000000000000000001111110011111100000000000"</f>
        <v>0000000000000000000000000001111110011111100000000000</v>
      </c>
    </row>
    <row r="1299" spans="1:15" x14ac:dyDescent="0.25">
      <c r="A1299" s="3">
        <v>1</v>
      </c>
      <c r="B1299" t="s">
        <v>12524</v>
      </c>
      <c r="C1299" t="s">
        <v>20</v>
      </c>
      <c r="D1299" t="s">
        <v>13672</v>
      </c>
      <c r="E1299" t="s">
        <v>20</v>
      </c>
      <c r="F1299" t="s">
        <v>14488</v>
      </c>
      <c r="G1299" t="s">
        <v>14488</v>
      </c>
      <c r="H1299" t="s">
        <v>29</v>
      </c>
      <c r="I1299" t="s">
        <v>29</v>
      </c>
      <c r="J1299" s="1">
        <v>0.54166666666666663</v>
      </c>
      <c r="K1299" s="1">
        <v>0.54166666666666663</v>
      </c>
      <c r="L1299">
        <v>120</v>
      </c>
      <c r="M1299">
        <v>60</v>
      </c>
      <c r="N1299" t="str">
        <f>"0000000111110100011111000000000000000000000000000000"</f>
        <v>0000000111110100011111000000000000000000000000000000</v>
      </c>
      <c r="O1299" t="str">
        <f>"0000000111110100011110000001111110011111100000000000"</f>
        <v>0000000111110100011110000001111110011111100000000000</v>
      </c>
    </row>
    <row r="1300" spans="1:15" x14ac:dyDescent="0.25">
      <c r="A1300" s="3">
        <v>1</v>
      </c>
      <c r="B1300" t="s">
        <v>10209</v>
      </c>
      <c r="C1300" t="s">
        <v>20</v>
      </c>
      <c r="D1300" t="s">
        <v>13864</v>
      </c>
      <c r="E1300" t="s">
        <v>45</v>
      </c>
      <c r="F1300" t="s">
        <v>14488</v>
      </c>
      <c r="G1300" t="s">
        <v>14489</v>
      </c>
      <c r="H1300" t="s">
        <v>19</v>
      </c>
      <c r="I1300" t="s">
        <v>19</v>
      </c>
      <c r="J1300" s="1">
        <v>0.625</v>
      </c>
      <c r="K1300" s="1">
        <v>0.58333333333333337</v>
      </c>
      <c r="L1300">
        <v>120</v>
      </c>
      <c r="M1300">
        <v>120</v>
      </c>
      <c r="N1300" t="str">
        <f>"0000000000000000000000000001111110011111100000000000"</f>
        <v>0000000000000000000000000001111110011111100000000000</v>
      </c>
      <c r="O1300" t="str">
        <f>"0000000000000000000000000000111110011111100000000000"</f>
        <v>0000000000000000000000000000111110011111100000000000</v>
      </c>
    </row>
    <row r="1301" spans="1:15" x14ac:dyDescent="0.25">
      <c r="A1301" s="3">
        <v>1</v>
      </c>
      <c r="B1301" t="s">
        <v>10895</v>
      </c>
      <c r="C1301" t="s">
        <v>39</v>
      </c>
      <c r="D1301" t="s">
        <v>13907</v>
      </c>
      <c r="E1301" t="s">
        <v>45</v>
      </c>
      <c r="F1301" t="s">
        <v>14507</v>
      </c>
      <c r="G1301" t="s">
        <v>14489</v>
      </c>
      <c r="H1301" t="s">
        <v>37</v>
      </c>
      <c r="I1301" t="s">
        <v>37</v>
      </c>
      <c r="J1301" s="1">
        <v>0.41666666666666669</v>
      </c>
      <c r="K1301" s="1">
        <v>0.5</v>
      </c>
      <c r="L1301">
        <v>180</v>
      </c>
      <c r="M1301">
        <v>60</v>
      </c>
      <c r="N1301" t="str">
        <f>"0000000001000000000000000000000000000000000000000000"</f>
        <v>0000000001000000000000000000000000000000000000000000</v>
      </c>
      <c r="O1301" t="str">
        <f>"0000000111101100011111000000000000000000000000000000"</f>
        <v>0000000111101100011111000000000000000000000000000000</v>
      </c>
    </row>
    <row r="1302" spans="1:15" x14ac:dyDescent="0.25">
      <c r="A1302" s="3">
        <v>1</v>
      </c>
      <c r="B1302" t="s">
        <v>10921</v>
      </c>
      <c r="C1302" t="s">
        <v>395</v>
      </c>
      <c r="D1302" t="s">
        <v>13907</v>
      </c>
      <c r="E1302" t="s">
        <v>20</v>
      </c>
      <c r="F1302" t="s">
        <v>14497</v>
      </c>
      <c r="G1302" t="s">
        <v>14495</v>
      </c>
      <c r="H1302" t="s">
        <v>19</v>
      </c>
      <c r="I1302" t="s">
        <v>19</v>
      </c>
      <c r="J1302" s="1">
        <v>0.33333333333333331</v>
      </c>
      <c r="K1302" s="1">
        <v>0.41666666666666669</v>
      </c>
      <c r="L1302">
        <v>240</v>
      </c>
      <c r="M1302">
        <v>60</v>
      </c>
      <c r="N1302" t="str">
        <f>"0000000000000000001000000000000000000000000000000000"</f>
        <v>0000000000000000001000000000000000000000000000000000</v>
      </c>
      <c r="O1302" t="str">
        <f>"0000000111110100011111000000000000000000000000000000"</f>
        <v>0000000111110100011111000000000000000000000000000000</v>
      </c>
    </row>
    <row r="1303" spans="1:15" x14ac:dyDescent="0.25">
      <c r="A1303" s="3">
        <v>1</v>
      </c>
      <c r="B1303" t="s">
        <v>10921</v>
      </c>
      <c r="C1303" t="s">
        <v>395</v>
      </c>
      <c r="D1303" t="s">
        <v>13907</v>
      </c>
      <c r="E1303" t="s">
        <v>20</v>
      </c>
      <c r="F1303" t="s">
        <v>14616</v>
      </c>
      <c r="G1303" t="s">
        <v>14495</v>
      </c>
      <c r="H1303" t="s">
        <v>19</v>
      </c>
      <c r="I1303" t="s">
        <v>19</v>
      </c>
      <c r="J1303" s="1">
        <v>0.375</v>
      </c>
      <c r="K1303" s="1">
        <v>0.41666666666666669</v>
      </c>
      <c r="L1303">
        <v>120</v>
      </c>
      <c r="M1303">
        <v>60</v>
      </c>
      <c r="N1303" t="str">
        <f>"0000000000000000000001000000000000000000000000000000"</f>
        <v>0000000000000000000001000000000000000000000000000000</v>
      </c>
      <c r="O1303" t="str">
        <f>"0000000111110100011111000000000000000000000000000000"</f>
        <v>0000000111110100011111000000000000000000000000000000</v>
      </c>
    </row>
    <row r="1304" spans="1:15" x14ac:dyDescent="0.25">
      <c r="A1304" s="3">
        <v>1</v>
      </c>
      <c r="B1304" t="s">
        <v>10923</v>
      </c>
      <c r="C1304" t="s">
        <v>39</v>
      </c>
      <c r="D1304" t="s">
        <v>13909</v>
      </c>
      <c r="E1304" t="s">
        <v>20</v>
      </c>
      <c r="F1304" t="s">
        <v>14507</v>
      </c>
      <c r="G1304" t="s">
        <v>14617</v>
      </c>
      <c r="H1304" t="s">
        <v>29</v>
      </c>
      <c r="I1304" t="s">
        <v>29</v>
      </c>
      <c r="J1304" s="1">
        <v>0.5625</v>
      </c>
      <c r="K1304" s="1">
        <v>0.54166666666666663</v>
      </c>
      <c r="L1304">
        <v>180</v>
      </c>
      <c r="M1304">
        <v>60</v>
      </c>
      <c r="N1304" t="str">
        <f>"0000000000000000000000000000000000010000000000000000"</f>
        <v>0000000000000000000000000000000000010000000000000000</v>
      </c>
      <c r="O1304" t="str">
        <f>"0000000000000000000000000001111110011111100000000000"</f>
        <v>0000000000000000000000000001111110011111100000000000</v>
      </c>
    </row>
    <row r="1305" spans="1:15" x14ac:dyDescent="0.25">
      <c r="A1305" s="3">
        <v>1</v>
      </c>
      <c r="B1305" t="s">
        <v>10522</v>
      </c>
      <c r="C1305" t="s">
        <v>20</v>
      </c>
      <c r="D1305" t="s">
        <v>12595</v>
      </c>
      <c r="E1305" t="s">
        <v>20</v>
      </c>
      <c r="F1305" t="s">
        <v>14488</v>
      </c>
      <c r="G1305" t="s">
        <v>14488</v>
      </c>
      <c r="H1305" t="s">
        <v>19</v>
      </c>
      <c r="I1305" t="s">
        <v>19</v>
      </c>
      <c r="J1305" s="1">
        <v>0.41666666666666669</v>
      </c>
      <c r="K1305" s="1">
        <v>0.41666666666666669</v>
      </c>
      <c r="L1305">
        <v>60</v>
      </c>
      <c r="M1305">
        <v>120</v>
      </c>
      <c r="N1305" t="str">
        <f>"0000000111110100011111000000000000000000000000000000"</f>
        <v>0000000111110100011111000000000000000000000000000000</v>
      </c>
      <c r="O1305" t="str">
        <f>"0000000111110100011111000000000000000000000000000000"</f>
        <v>0000000111110100011111000000000000000000000000000000</v>
      </c>
    </row>
    <row r="1306" spans="1:15" x14ac:dyDescent="0.25">
      <c r="A1306" s="3">
        <v>1</v>
      </c>
      <c r="B1306" t="s">
        <v>10522</v>
      </c>
      <c r="C1306" t="s">
        <v>39</v>
      </c>
      <c r="D1306" t="s">
        <v>12593</v>
      </c>
      <c r="E1306" t="s">
        <v>39</v>
      </c>
      <c r="F1306" t="s">
        <v>14507</v>
      </c>
      <c r="G1306" t="s">
        <v>14507</v>
      </c>
      <c r="H1306" t="s">
        <v>19</v>
      </c>
      <c r="I1306" t="s">
        <v>19</v>
      </c>
      <c r="J1306" s="1">
        <v>0.77083333333333337</v>
      </c>
      <c r="K1306" s="1">
        <v>0.75</v>
      </c>
      <c r="L1306">
        <v>120</v>
      </c>
      <c r="M1306">
        <v>120</v>
      </c>
      <c r="N1306" t="str">
        <f>"0000000000000100000000000000000000000000000000000000"</f>
        <v>0000000000000100000000000000000000000000000000000000</v>
      </c>
      <c r="O1306" t="str">
        <f>"0000000000000100000000000000000000000000000000000000"</f>
        <v>0000000000000100000000000000000000000000000000000000</v>
      </c>
    </row>
    <row r="1307" spans="1:15" x14ac:dyDescent="0.25">
      <c r="A1307" s="3">
        <v>1</v>
      </c>
      <c r="B1307" t="s">
        <v>11467</v>
      </c>
      <c r="C1307" t="s">
        <v>20</v>
      </c>
      <c r="D1307" t="s">
        <v>13436</v>
      </c>
      <c r="E1307" t="s">
        <v>20</v>
      </c>
      <c r="F1307" t="s">
        <v>14488</v>
      </c>
      <c r="G1307" t="s">
        <v>14485</v>
      </c>
      <c r="H1307" t="s">
        <v>29</v>
      </c>
      <c r="I1307" t="s">
        <v>29</v>
      </c>
      <c r="J1307" s="1">
        <v>0.45833333333333331</v>
      </c>
      <c r="K1307" s="1">
        <v>0.54166666666666663</v>
      </c>
      <c r="L1307">
        <v>180</v>
      </c>
      <c r="M1307">
        <v>120</v>
      </c>
      <c r="N1307" t="str">
        <f>"0000000000000000000000000000111110011111100000000000"</f>
        <v>0000000000000000000000000000111110011111100000000000</v>
      </c>
      <c r="O1307" t="str">
        <f>"0000000000000000000000000001111110011111100000000000"</f>
        <v>0000000000000000000000000001111110011111100000000000</v>
      </c>
    </row>
    <row r="1308" spans="1:15" x14ac:dyDescent="0.25">
      <c r="A1308" s="3">
        <v>1</v>
      </c>
      <c r="B1308" t="s">
        <v>12344</v>
      </c>
      <c r="C1308" t="s">
        <v>20</v>
      </c>
      <c r="D1308" t="s">
        <v>13437</v>
      </c>
      <c r="E1308" t="s">
        <v>20</v>
      </c>
      <c r="F1308" t="s">
        <v>14485</v>
      </c>
      <c r="G1308" t="s">
        <v>14485</v>
      </c>
      <c r="H1308" t="s">
        <v>33</v>
      </c>
      <c r="I1308" t="s">
        <v>33</v>
      </c>
      <c r="J1308" s="1">
        <v>0.45833333333333331</v>
      </c>
      <c r="K1308" s="1">
        <v>0.45833333333333331</v>
      </c>
      <c r="L1308">
        <v>60</v>
      </c>
      <c r="M1308">
        <v>60</v>
      </c>
      <c r="N1308" t="str">
        <f>"0000000111111100011111000000000000000000000000000000"</f>
        <v>0000000111111100011111000000000000000000000000000000</v>
      </c>
      <c r="O1308" t="str">
        <f>"0000000111111100011111000000000000000000000000000000"</f>
        <v>0000000111111100011111000000000000000000000000000000</v>
      </c>
    </row>
    <row r="1309" spans="1:15" x14ac:dyDescent="0.25">
      <c r="A1309" s="3">
        <v>1</v>
      </c>
      <c r="B1309" t="s">
        <v>9546</v>
      </c>
      <c r="C1309" t="s">
        <v>39</v>
      </c>
      <c r="D1309" t="s">
        <v>12062</v>
      </c>
      <c r="E1309" t="s">
        <v>45</v>
      </c>
      <c r="F1309" t="s">
        <v>14507</v>
      </c>
      <c r="G1309" t="s">
        <v>14489</v>
      </c>
      <c r="H1309" t="s">
        <v>42</v>
      </c>
      <c r="I1309" t="s">
        <v>42</v>
      </c>
      <c r="J1309" s="1">
        <v>0.75</v>
      </c>
      <c r="K1309" s="1">
        <v>0.70833333333333337</v>
      </c>
      <c r="L1309">
        <v>150</v>
      </c>
      <c r="M1309">
        <v>180</v>
      </c>
      <c r="N1309" t="str">
        <f>"0000000000000000010000000000000000000000000000000000"</f>
        <v>0000000000000000010000000000000000000000000000000000</v>
      </c>
      <c r="O1309" t="str">
        <f>"0000000111111100011111000000000000000000000000000000"</f>
        <v>0000000111111100011111000000000000000000000000000000</v>
      </c>
    </row>
    <row r="1310" spans="1:15" x14ac:dyDescent="0.25">
      <c r="A1310" s="3">
        <v>1</v>
      </c>
      <c r="B1310" t="s">
        <v>9855</v>
      </c>
      <c r="C1310" t="s">
        <v>395</v>
      </c>
      <c r="D1310" t="s">
        <v>12083</v>
      </c>
      <c r="E1310" t="s">
        <v>20</v>
      </c>
      <c r="F1310" t="s">
        <v>14504</v>
      </c>
      <c r="G1310" t="s">
        <v>14493</v>
      </c>
      <c r="H1310" t="s">
        <v>42</v>
      </c>
      <c r="I1310" t="s">
        <v>42</v>
      </c>
      <c r="J1310" s="1">
        <v>0.375</v>
      </c>
      <c r="K1310" s="1">
        <v>0.45833333333333331</v>
      </c>
      <c r="L1310">
        <v>180</v>
      </c>
      <c r="M1310">
        <v>60</v>
      </c>
      <c r="N1310" t="str">
        <f>"0000000010101000010101000000000000000000000000000000"</f>
        <v>0000000010101000010101000000000000000000000000000000</v>
      </c>
      <c r="O1310" t="str">
        <f>"0000000111111100011111000000000000000000000000000000"</f>
        <v>0000000111111100011111000000000000000000000000000000</v>
      </c>
    </row>
    <row r="1311" spans="1:15" x14ac:dyDescent="0.25">
      <c r="A1311" s="3">
        <v>1</v>
      </c>
      <c r="B1311" t="s">
        <v>13656</v>
      </c>
      <c r="C1311" t="s">
        <v>20</v>
      </c>
      <c r="D1311" t="s">
        <v>13672</v>
      </c>
      <c r="E1311" t="s">
        <v>20</v>
      </c>
      <c r="F1311" t="s">
        <v>14485</v>
      </c>
      <c r="G1311" t="s">
        <v>14485</v>
      </c>
      <c r="H1311" t="s">
        <v>33</v>
      </c>
      <c r="I1311" t="s">
        <v>33</v>
      </c>
      <c r="J1311" s="1">
        <v>0.54166666666666663</v>
      </c>
      <c r="K1311" s="1">
        <v>0.54166666666666663</v>
      </c>
      <c r="L1311">
        <v>60</v>
      </c>
      <c r="M1311">
        <v>60</v>
      </c>
      <c r="N1311" t="str">
        <f>"0000000000000000000000000001111110011111100000000000"</f>
        <v>0000000000000000000000000001111110011111100000000000</v>
      </c>
      <c r="O1311" t="str">
        <f>"0000000111110100011110000001110000000000000000000000"</f>
        <v>0000000111110100011110000001110000000000000000000000</v>
      </c>
    </row>
    <row r="1312" spans="1:15" x14ac:dyDescent="0.25">
      <c r="A1312" s="3">
        <v>1</v>
      </c>
      <c r="B1312" t="s">
        <v>13258</v>
      </c>
      <c r="C1312" t="s">
        <v>20</v>
      </c>
      <c r="D1312" t="s">
        <v>13780</v>
      </c>
      <c r="E1312" t="s">
        <v>20</v>
      </c>
      <c r="F1312" t="s">
        <v>14488</v>
      </c>
      <c r="G1312" t="s">
        <v>14485</v>
      </c>
      <c r="H1312" t="s">
        <v>37</v>
      </c>
      <c r="I1312" t="s">
        <v>37</v>
      </c>
      <c r="J1312" s="1">
        <v>0.45833333333333331</v>
      </c>
      <c r="K1312" s="1">
        <v>0.375</v>
      </c>
      <c r="L1312">
        <v>120</v>
      </c>
      <c r="M1312">
        <v>240</v>
      </c>
      <c r="N1312" t="str">
        <f>"0000000111101100011111000000000000000000000000000000"</f>
        <v>0000000111101100011111000000000000000000000000000000</v>
      </c>
      <c r="O1312" t="str">
        <f>"0000000111101100011111000001111110011111100000000000"</f>
        <v>0000000111101100011111000001111110011111100000000000</v>
      </c>
    </row>
    <row r="1313" spans="1:15" x14ac:dyDescent="0.25">
      <c r="A1313" s="3">
        <v>1</v>
      </c>
      <c r="B1313" t="s">
        <v>10074</v>
      </c>
      <c r="C1313" t="s">
        <v>20</v>
      </c>
      <c r="D1313" t="s">
        <v>11467</v>
      </c>
      <c r="E1313" t="s">
        <v>20</v>
      </c>
      <c r="F1313" t="s">
        <v>14488</v>
      </c>
      <c r="G1313" t="s">
        <v>14488</v>
      </c>
      <c r="H1313" t="s">
        <v>29</v>
      </c>
      <c r="I1313" t="s">
        <v>29</v>
      </c>
      <c r="J1313" s="1">
        <v>0.45833333333333331</v>
      </c>
      <c r="K1313" s="1">
        <v>0.45833333333333331</v>
      </c>
      <c r="L1313">
        <v>60</v>
      </c>
      <c r="M1313">
        <v>180</v>
      </c>
      <c r="N1313" t="str">
        <f>"0000000000000000000000000001111110011111100000000000"</f>
        <v>0000000000000000000000000001111110011111100000000000</v>
      </c>
      <c r="O1313" t="str">
        <f>"0000000000000000000000000000111110011111100000000000"</f>
        <v>0000000000000000000000000000111110011111100000000000</v>
      </c>
    </row>
    <row r="1314" spans="1:15" x14ac:dyDescent="0.25">
      <c r="A1314" s="3">
        <v>1</v>
      </c>
      <c r="B1314" t="s">
        <v>9897</v>
      </c>
      <c r="C1314" t="s">
        <v>395</v>
      </c>
      <c r="D1314" t="s">
        <v>13530</v>
      </c>
      <c r="E1314" t="s">
        <v>9372</v>
      </c>
      <c r="F1314" t="s">
        <v>14539</v>
      </c>
      <c r="G1314" t="s">
        <v>14566</v>
      </c>
      <c r="H1314" t="s">
        <v>33</v>
      </c>
      <c r="I1314" t="s">
        <v>33</v>
      </c>
      <c r="J1314" s="1">
        <v>0.58333333333333337</v>
      </c>
      <c r="K1314" s="1">
        <v>0.625</v>
      </c>
      <c r="L1314">
        <v>180</v>
      </c>
      <c r="M1314">
        <v>60</v>
      </c>
      <c r="N1314" t="str">
        <f>"0000000101110100001011000000000000000000000000000000"</f>
        <v>0000000101110100001011000000000000000000000000000000</v>
      </c>
      <c r="O1314" t="str">
        <f>"0000000000000000000011000000000000000000000000000000"</f>
        <v>0000000000000000000011000000000000000000000000000000</v>
      </c>
    </row>
    <row r="1315" spans="1:15" x14ac:dyDescent="0.25">
      <c r="A1315" s="3">
        <v>1</v>
      </c>
      <c r="B1315" t="s">
        <v>12014</v>
      </c>
      <c r="C1315" t="s">
        <v>20</v>
      </c>
      <c r="D1315" t="s">
        <v>12593</v>
      </c>
      <c r="E1315" t="s">
        <v>20</v>
      </c>
      <c r="F1315" t="s">
        <v>14485</v>
      </c>
      <c r="G1315" t="s">
        <v>14488</v>
      </c>
      <c r="H1315" t="s">
        <v>33</v>
      </c>
      <c r="I1315" t="s">
        <v>33</v>
      </c>
      <c r="J1315" s="1">
        <v>0.5</v>
      </c>
      <c r="K1315" s="1">
        <v>0.5</v>
      </c>
      <c r="L1315">
        <v>60</v>
      </c>
      <c r="M1315">
        <v>120</v>
      </c>
      <c r="N1315" t="str">
        <f>"0000000111111100011111000000000000000000000000000000"</f>
        <v>0000000111111100011111000000000000000000000000000000</v>
      </c>
      <c r="O1315" t="str">
        <f>"0000000111111100011111000000000000000000000000000000"</f>
        <v>0000000111111100011111000000000000000000000000000000</v>
      </c>
    </row>
    <row r="1316" spans="1:15" x14ac:dyDescent="0.25">
      <c r="A1316" s="3">
        <v>1</v>
      </c>
      <c r="B1316" t="s">
        <v>12602</v>
      </c>
      <c r="C1316" t="s">
        <v>20</v>
      </c>
      <c r="D1316" t="s">
        <v>13418</v>
      </c>
      <c r="E1316" t="s">
        <v>20</v>
      </c>
      <c r="F1316" t="s">
        <v>14488</v>
      </c>
      <c r="G1316" t="s">
        <v>14488</v>
      </c>
      <c r="H1316" t="s">
        <v>29</v>
      </c>
      <c r="I1316" t="s">
        <v>29</v>
      </c>
      <c r="J1316" s="1">
        <v>0.54166666666666663</v>
      </c>
      <c r="K1316" s="1">
        <v>0.58333333333333337</v>
      </c>
      <c r="L1316">
        <v>120</v>
      </c>
      <c r="M1316">
        <v>60</v>
      </c>
      <c r="N1316" t="str">
        <f>"0000000111110100011111000000000000000000000000000000"</f>
        <v>0000000111110100011111000000000000000000000000000000</v>
      </c>
      <c r="O1316" t="str">
        <f>"0000000111110100011111000000000000000000000000000000"</f>
        <v>0000000111110100011111000000000000000000000000000000</v>
      </c>
    </row>
    <row r="1317" spans="1:15" x14ac:dyDescent="0.25">
      <c r="A1317" s="3">
        <v>1</v>
      </c>
      <c r="B1317" t="s">
        <v>10209</v>
      </c>
      <c r="C1317" t="s">
        <v>20</v>
      </c>
      <c r="D1317" t="s">
        <v>13611</v>
      </c>
      <c r="E1317" t="s">
        <v>20</v>
      </c>
      <c r="F1317" t="s">
        <v>14488</v>
      </c>
      <c r="G1317" t="s">
        <v>14488</v>
      </c>
      <c r="H1317" t="s">
        <v>19</v>
      </c>
      <c r="I1317" t="s">
        <v>19</v>
      </c>
      <c r="J1317" s="1">
        <v>0.625</v>
      </c>
      <c r="K1317" s="1">
        <v>0.58333333333333337</v>
      </c>
      <c r="L1317">
        <v>120</v>
      </c>
      <c r="M1317">
        <v>120</v>
      </c>
      <c r="N1317" t="str">
        <f>"0000000000000000000000000001111110011111100000000000"</f>
        <v>0000000000000000000000000001111110011111100000000000</v>
      </c>
      <c r="O1317" t="str">
        <f>"0000000000000000000000000001111110011111100000000000"</f>
        <v>0000000000000000000000000001111110011111100000000000</v>
      </c>
    </row>
    <row r="1318" spans="1:15" x14ac:dyDescent="0.25">
      <c r="A1318" s="3">
        <v>1</v>
      </c>
      <c r="B1318" t="s">
        <v>13261</v>
      </c>
      <c r="C1318" t="s">
        <v>20</v>
      </c>
      <c r="D1318" t="s">
        <v>13579</v>
      </c>
      <c r="E1318" t="s">
        <v>20</v>
      </c>
      <c r="F1318" t="s">
        <v>14488</v>
      </c>
      <c r="G1318" t="s">
        <v>14488</v>
      </c>
      <c r="H1318" t="s">
        <v>19</v>
      </c>
      <c r="I1318" t="s">
        <v>19</v>
      </c>
      <c r="J1318" s="1">
        <v>0.54166666666666663</v>
      </c>
      <c r="K1318" s="1">
        <v>0.54166666666666663</v>
      </c>
      <c r="L1318">
        <v>120</v>
      </c>
      <c r="M1318">
        <v>60</v>
      </c>
      <c r="N1318" t="str">
        <f>"0000000000000000000000000001111110011111100000000000"</f>
        <v>0000000000000000000000000001111110011111100000000000</v>
      </c>
      <c r="O1318" t="str">
        <f>"0000000000000000000000000001111110011111100000000000"</f>
        <v>0000000000000000000000000001111110011111100000000000</v>
      </c>
    </row>
    <row r="1319" spans="1:15" x14ac:dyDescent="0.25">
      <c r="A1319" s="3">
        <v>1</v>
      </c>
      <c r="B1319" t="s">
        <v>10033</v>
      </c>
      <c r="C1319" t="s">
        <v>9353</v>
      </c>
      <c r="D1319" t="s">
        <v>13937</v>
      </c>
      <c r="E1319" t="s">
        <v>20</v>
      </c>
      <c r="F1319" t="s">
        <v>14540</v>
      </c>
      <c r="G1319" t="s">
        <v>14488</v>
      </c>
      <c r="H1319" t="s">
        <v>29</v>
      </c>
      <c r="I1319" t="s">
        <v>29</v>
      </c>
      <c r="J1319" s="1">
        <v>0.58333333333333337</v>
      </c>
      <c r="K1319" s="1">
        <v>0.66666666666666663</v>
      </c>
      <c r="L1319">
        <v>180</v>
      </c>
      <c r="M1319">
        <v>60</v>
      </c>
      <c r="N1319" t="str">
        <f>"0000000000000000000000000001111110011111100000000000"</f>
        <v>0000000000000000000000000001111110011111100000000000</v>
      </c>
      <c r="O1319" t="str">
        <f>"0000000000000000000000000001111110011111100000000000"</f>
        <v>0000000000000000000000000001111110011111100000000000</v>
      </c>
    </row>
    <row r="1320" spans="1:15" x14ac:dyDescent="0.25">
      <c r="A1320" s="3">
        <v>1</v>
      </c>
      <c r="B1320" t="s">
        <v>10033</v>
      </c>
      <c r="C1320" t="s">
        <v>9353</v>
      </c>
      <c r="D1320" t="s">
        <v>13939</v>
      </c>
      <c r="E1320" t="s">
        <v>20</v>
      </c>
      <c r="F1320" t="s">
        <v>14540</v>
      </c>
      <c r="G1320" t="s">
        <v>14488</v>
      </c>
      <c r="H1320" t="s">
        <v>29</v>
      </c>
      <c r="I1320" t="s">
        <v>29</v>
      </c>
      <c r="J1320" s="1">
        <v>0.58333333333333337</v>
      </c>
      <c r="K1320" s="1">
        <v>0.58333333333333337</v>
      </c>
      <c r="L1320">
        <v>180</v>
      </c>
      <c r="M1320">
        <v>120</v>
      </c>
      <c r="N1320" t="str">
        <f>"0000000000000000000000000001111110011111100000000000"</f>
        <v>0000000000000000000000000001111110011111100000000000</v>
      </c>
      <c r="O1320" t="str">
        <f>"0000000000000000000000000001111110011111100000000000"</f>
        <v>0000000000000000000000000001111110011111100000000000</v>
      </c>
    </row>
    <row r="1321" spans="1:15" x14ac:dyDescent="0.25">
      <c r="A1321" s="3">
        <v>1</v>
      </c>
      <c r="B1321" t="s">
        <v>11847</v>
      </c>
      <c r="C1321" t="s">
        <v>20</v>
      </c>
      <c r="D1321" t="s">
        <v>12638</v>
      </c>
      <c r="E1321" t="s">
        <v>20</v>
      </c>
      <c r="F1321" t="s">
        <v>14488</v>
      </c>
      <c r="G1321" t="s">
        <v>14488</v>
      </c>
      <c r="H1321" t="s">
        <v>19</v>
      </c>
      <c r="I1321" t="s">
        <v>19</v>
      </c>
      <c r="J1321" s="1">
        <v>0.66666666666666663</v>
      </c>
      <c r="K1321" s="1">
        <v>0.625</v>
      </c>
      <c r="L1321">
        <v>60</v>
      </c>
      <c r="M1321">
        <v>120</v>
      </c>
      <c r="N1321" t="str">
        <f>"0000000111110100011111000000000000000000000000000000"</f>
        <v>0000000111110100011111000000000000000000000000000000</v>
      </c>
      <c r="O1321" t="str">
        <f>"0000000111110100011111000000000000000000000000000000"</f>
        <v>0000000111110100011111000000000000000000000000000000</v>
      </c>
    </row>
    <row r="1322" spans="1:15" x14ac:dyDescent="0.25">
      <c r="A1322" s="3">
        <v>1</v>
      </c>
      <c r="B1322" t="s">
        <v>12639</v>
      </c>
      <c r="C1322" t="s">
        <v>20</v>
      </c>
      <c r="D1322" t="s">
        <v>13264</v>
      </c>
      <c r="E1322" t="s">
        <v>20</v>
      </c>
      <c r="F1322" t="s">
        <v>14485</v>
      </c>
      <c r="G1322" t="s">
        <v>14508</v>
      </c>
      <c r="H1322" t="s">
        <v>37</v>
      </c>
      <c r="I1322" t="s">
        <v>37</v>
      </c>
      <c r="J1322" s="1">
        <v>0.375</v>
      </c>
      <c r="K1322" s="1">
        <v>0.375</v>
      </c>
      <c r="L1322">
        <v>60</v>
      </c>
      <c r="M1322">
        <v>120</v>
      </c>
      <c r="N1322" t="str">
        <f>"0000000000000000000000000001111110011111100000000000"</f>
        <v>0000000000000000000000000001111110011111100000000000</v>
      </c>
      <c r="O1322" t="str">
        <f>"0000000000000000000000000000001000000000000000000000"</f>
        <v>0000000000000000000000000000001000000000000000000000</v>
      </c>
    </row>
    <row r="1323" spans="1:15" x14ac:dyDescent="0.25">
      <c r="A1323" s="3">
        <v>1</v>
      </c>
      <c r="B1323" t="s">
        <v>10921</v>
      </c>
      <c r="C1323" t="s">
        <v>395</v>
      </c>
      <c r="D1323" t="s">
        <v>10953</v>
      </c>
      <c r="E1323" t="s">
        <v>20</v>
      </c>
      <c r="F1323" t="s">
        <v>14520</v>
      </c>
      <c r="G1323" t="s">
        <v>14485</v>
      </c>
      <c r="H1323" t="s">
        <v>37</v>
      </c>
      <c r="I1323" t="s">
        <v>37</v>
      </c>
      <c r="J1323" s="1">
        <v>0.375</v>
      </c>
      <c r="K1323" s="1">
        <v>0.41666666666666669</v>
      </c>
      <c r="L1323">
        <v>120</v>
      </c>
      <c r="M1323">
        <v>60</v>
      </c>
      <c r="N1323" t="str">
        <f>"0000000000000000000001000000000000000000000000000000"</f>
        <v>0000000000000000000001000000000000000000000000000000</v>
      </c>
      <c r="O1323" t="str">
        <f>"0000000110101100011111000000000000000000000000000000"</f>
        <v>0000000110101100011111000000000000000000000000000000</v>
      </c>
    </row>
    <row r="1324" spans="1:15" x14ac:dyDescent="0.25">
      <c r="A1324" s="3">
        <v>1</v>
      </c>
      <c r="B1324" t="s">
        <v>9493</v>
      </c>
      <c r="C1324" t="s">
        <v>20</v>
      </c>
      <c r="D1324" t="s">
        <v>12636</v>
      </c>
      <c r="E1324" t="s">
        <v>20</v>
      </c>
      <c r="F1324" t="s">
        <v>14488</v>
      </c>
      <c r="G1324" t="s">
        <v>14498</v>
      </c>
      <c r="H1324" t="s">
        <v>29</v>
      </c>
      <c r="I1324" t="s">
        <v>29</v>
      </c>
      <c r="J1324" s="1">
        <v>0.54166666666666663</v>
      </c>
      <c r="K1324" s="1">
        <v>0.54166666666666663</v>
      </c>
      <c r="L1324">
        <v>60</v>
      </c>
      <c r="M1324">
        <v>60</v>
      </c>
      <c r="N1324" t="str">
        <f>"0000000000000000000000000001111110011111100000000000"</f>
        <v>0000000000000000000000000001111110011111100000000000</v>
      </c>
      <c r="O1324" t="str">
        <f>"0000000000000000000000000001111110011111100000000000"</f>
        <v>0000000000000000000000000001111110011111100000000000</v>
      </c>
    </row>
    <row r="1325" spans="1:15" x14ac:dyDescent="0.25">
      <c r="A1325" s="3">
        <v>1</v>
      </c>
      <c r="B1325" t="s">
        <v>9442</v>
      </c>
      <c r="C1325" t="s">
        <v>20</v>
      </c>
      <c r="D1325" t="s">
        <v>9924</v>
      </c>
      <c r="E1325" t="s">
        <v>20</v>
      </c>
      <c r="F1325" t="s">
        <v>14485</v>
      </c>
      <c r="G1325" t="s">
        <v>14493</v>
      </c>
      <c r="H1325" t="s">
        <v>19</v>
      </c>
      <c r="I1325" t="s">
        <v>19</v>
      </c>
      <c r="J1325" s="1">
        <v>0.41666666666666669</v>
      </c>
      <c r="K1325" s="1">
        <v>0.41666666666666669</v>
      </c>
      <c r="L1325">
        <v>60</v>
      </c>
      <c r="M1325">
        <v>60</v>
      </c>
      <c r="N1325" t="str">
        <f>"0000000111110100011111000001111110011111100000000000"</f>
        <v>0000000111110100011111000001111110011111100000000000</v>
      </c>
      <c r="O1325" t="str">
        <f>"0000000000000000000000000001111110011111100000000000"</f>
        <v>0000000000000000000000000001111110011111100000000000</v>
      </c>
    </row>
    <row r="1326" spans="1:15" x14ac:dyDescent="0.25">
      <c r="A1326" s="3">
        <v>1</v>
      </c>
      <c r="B1326" t="s">
        <v>9457</v>
      </c>
      <c r="C1326" t="s">
        <v>395</v>
      </c>
      <c r="D1326" t="s">
        <v>12649</v>
      </c>
      <c r="E1326" t="s">
        <v>20</v>
      </c>
      <c r="F1326" t="s">
        <v>14497</v>
      </c>
      <c r="G1326" t="s">
        <v>14512</v>
      </c>
      <c r="H1326" t="s">
        <v>42</v>
      </c>
      <c r="I1326" t="s">
        <v>42</v>
      </c>
      <c r="J1326" s="1">
        <v>0.41666666666666669</v>
      </c>
      <c r="K1326" s="1">
        <v>0.5</v>
      </c>
      <c r="L1326">
        <v>240</v>
      </c>
      <c r="M1326">
        <v>60</v>
      </c>
      <c r="N1326" t="str">
        <f>"0000000000000000000000000001100000000000000000000000"</f>
        <v>0000000000000000000000000001100000000000000000000000</v>
      </c>
      <c r="O1326" t="str">
        <f>"0000000111111100011111000000111110011111100000000000"</f>
        <v>0000000111111100011111000000111110011111100000000000</v>
      </c>
    </row>
    <row r="1327" spans="1:15" x14ac:dyDescent="0.25">
      <c r="A1327" s="3">
        <v>1</v>
      </c>
      <c r="B1327" t="s">
        <v>9457</v>
      </c>
      <c r="C1327" t="s">
        <v>395</v>
      </c>
      <c r="D1327" t="s">
        <v>9924</v>
      </c>
      <c r="E1327" t="s">
        <v>20</v>
      </c>
      <c r="F1327" t="s">
        <v>14499</v>
      </c>
      <c r="G1327" t="s">
        <v>14487</v>
      </c>
      <c r="H1327" t="s">
        <v>37</v>
      </c>
      <c r="I1327" t="s">
        <v>37</v>
      </c>
      <c r="J1327" s="1">
        <v>0.54166666666666663</v>
      </c>
      <c r="K1327" s="1">
        <v>0.66666666666666663</v>
      </c>
      <c r="L1327">
        <v>240</v>
      </c>
      <c r="M1327">
        <v>60</v>
      </c>
      <c r="N1327" t="str">
        <f>"0000000000000000000000000001100000000000000000000000"</f>
        <v>0000000000000000000000000001100000000000000000000000</v>
      </c>
      <c r="O1327" t="str">
        <f>"0000000000000000000000000001111110011111100000000000"</f>
        <v>0000000000000000000000000001111110011111100000000000</v>
      </c>
    </row>
    <row r="1328" spans="1:15" x14ac:dyDescent="0.25">
      <c r="A1328" s="3">
        <v>1</v>
      </c>
      <c r="B1328" t="s">
        <v>10306</v>
      </c>
      <c r="C1328" t="s">
        <v>9372</v>
      </c>
      <c r="D1328" t="s">
        <v>12980</v>
      </c>
      <c r="E1328" t="s">
        <v>20</v>
      </c>
      <c r="F1328" t="s">
        <v>14494</v>
      </c>
      <c r="G1328" t="s">
        <v>14493</v>
      </c>
      <c r="H1328" t="s">
        <v>33</v>
      </c>
      <c r="I1328" t="s">
        <v>33</v>
      </c>
      <c r="J1328" s="1">
        <v>0.375</v>
      </c>
      <c r="K1328" s="1">
        <v>0.375</v>
      </c>
      <c r="L1328">
        <v>120</v>
      </c>
      <c r="M1328">
        <v>60</v>
      </c>
      <c r="N1328" t="str">
        <f>"0000000000000000000000000001111110011111100000000000"</f>
        <v>0000000000000000000000000001111110011111100000000000</v>
      </c>
      <c r="O1328" t="str">
        <f>"0000000000000000000000000001111110011111100000000000"</f>
        <v>0000000000000000000000000001111110011111100000000000</v>
      </c>
    </row>
    <row r="1329" spans="1:15" x14ac:dyDescent="0.25">
      <c r="A1329" s="3">
        <v>1</v>
      </c>
      <c r="B1329" t="s">
        <v>12355</v>
      </c>
      <c r="C1329" t="s">
        <v>20</v>
      </c>
      <c r="D1329" t="s">
        <v>12679</v>
      </c>
      <c r="E1329" t="s">
        <v>20</v>
      </c>
      <c r="F1329" t="s">
        <v>14485</v>
      </c>
      <c r="G1329" t="s">
        <v>14488</v>
      </c>
      <c r="H1329" t="s">
        <v>29</v>
      </c>
      <c r="I1329" t="s">
        <v>29</v>
      </c>
      <c r="J1329" s="1">
        <v>0.41666666666666669</v>
      </c>
      <c r="K1329" s="1">
        <v>0.41666666666666669</v>
      </c>
      <c r="L1329">
        <v>60</v>
      </c>
      <c r="M1329">
        <v>60</v>
      </c>
      <c r="N1329" t="str">
        <f>"0000000011110100011111000000000000000000000000000000"</f>
        <v>0000000011110100011111000000000000000000000000000000</v>
      </c>
      <c r="O1329" t="str">
        <f>"0000000111110100011111000001111110011111100000000000"</f>
        <v>0000000111110100011111000001111110011111100000000000</v>
      </c>
    </row>
    <row r="1330" spans="1:15" x14ac:dyDescent="0.25">
      <c r="A1330" s="3">
        <v>1</v>
      </c>
      <c r="B1330" t="s">
        <v>10704</v>
      </c>
      <c r="C1330" t="s">
        <v>20</v>
      </c>
      <c r="D1330" t="s">
        <v>12300</v>
      </c>
      <c r="E1330" t="s">
        <v>20</v>
      </c>
      <c r="F1330" t="s">
        <v>14493</v>
      </c>
      <c r="G1330" t="s">
        <v>14488</v>
      </c>
      <c r="H1330" t="s">
        <v>42</v>
      </c>
      <c r="I1330" t="s">
        <v>42</v>
      </c>
      <c r="J1330" s="1">
        <v>0.66666666666666663</v>
      </c>
      <c r="K1330" s="1">
        <v>0.66666666666666663</v>
      </c>
      <c r="L1330">
        <v>60</v>
      </c>
      <c r="M1330">
        <v>60</v>
      </c>
      <c r="N1330" t="str">
        <f>"0000000111111100011111000000000000000000000000000000"</f>
        <v>0000000111111100011111000000000000000000000000000000</v>
      </c>
      <c r="O1330" t="str">
        <f>"0000000111111100011111000000000000000000000000000000"</f>
        <v>0000000111111100011111000000000000000000000000000000</v>
      </c>
    </row>
    <row r="1331" spans="1:15" x14ac:dyDescent="0.25">
      <c r="A1331" s="3">
        <v>1</v>
      </c>
      <c r="B1331" t="s">
        <v>12387</v>
      </c>
      <c r="C1331" t="s">
        <v>20</v>
      </c>
      <c r="D1331" t="s">
        <v>13674</v>
      </c>
      <c r="E1331" t="s">
        <v>20</v>
      </c>
      <c r="F1331" t="s">
        <v>14488</v>
      </c>
      <c r="G1331" t="s">
        <v>14488</v>
      </c>
      <c r="H1331" t="s">
        <v>42</v>
      </c>
      <c r="I1331" t="s">
        <v>42</v>
      </c>
      <c r="J1331" s="1">
        <v>0.375</v>
      </c>
      <c r="K1331" s="1">
        <v>0.375</v>
      </c>
      <c r="L1331">
        <v>60</v>
      </c>
      <c r="M1331">
        <v>120</v>
      </c>
      <c r="N1331" t="str">
        <f>"0000000000000000000000000001111110011111100000000000"</f>
        <v>0000000000000000000000000001111110011111100000000000</v>
      </c>
      <c r="O1331" t="str">
        <f>"0000000111111100011111000001111110011111100000000000"</f>
        <v>0000000111111100011111000001111110011111100000000000</v>
      </c>
    </row>
    <row r="1332" spans="1:15" x14ac:dyDescent="0.25">
      <c r="A1332" s="3">
        <v>1</v>
      </c>
      <c r="B1332" t="s">
        <v>9151</v>
      </c>
      <c r="C1332" t="s">
        <v>20</v>
      </c>
      <c r="D1332" t="s">
        <v>10211</v>
      </c>
      <c r="E1332" t="s">
        <v>20</v>
      </c>
      <c r="F1332" t="s">
        <v>14488</v>
      </c>
      <c r="G1332" t="s">
        <v>14488</v>
      </c>
      <c r="H1332" t="s">
        <v>19</v>
      </c>
      <c r="I1332" t="s">
        <v>19</v>
      </c>
      <c r="J1332" s="1">
        <v>0.45833333333333331</v>
      </c>
      <c r="K1332" s="1">
        <v>0.45833333333333331</v>
      </c>
      <c r="L1332">
        <v>60</v>
      </c>
      <c r="M1332">
        <v>60</v>
      </c>
      <c r="N1332" t="str">
        <f>"0000000000000000000000000001111110011111100000000000"</f>
        <v>0000000000000000000000000001111110011111100000000000</v>
      </c>
      <c r="O1332" t="str">
        <f>"0000000000000000000000000001111110011111100000000000"</f>
        <v>0000000000000000000000000001111110011111100000000000</v>
      </c>
    </row>
    <row r="1333" spans="1:15" x14ac:dyDescent="0.25">
      <c r="A1333" s="3">
        <v>1</v>
      </c>
      <c r="B1333" t="s">
        <v>12608</v>
      </c>
      <c r="C1333" t="s">
        <v>20</v>
      </c>
      <c r="D1333" t="s">
        <v>13223</v>
      </c>
      <c r="E1333" t="s">
        <v>20</v>
      </c>
      <c r="F1333" t="s">
        <v>14488</v>
      </c>
      <c r="G1333" t="s">
        <v>14488</v>
      </c>
      <c r="H1333" t="s">
        <v>29</v>
      </c>
      <c r="I1333" t="s">
        <v>29</v>
      </c>
      <c r="J1333" s="1">
        <v>0.45833333333333331</v>
      </c>
      <c r="K1333" s="1">
        <v>0.41666666666666669</v>
      </c>
      <c r="L1333">
        <v>120</v>
      </c>
      <c r="M1333">
        <v>120</v>
      </c>
      <c r="N1333" t="str">
        <f>"0000000000000000000000000001111110011111100000000000"</f>
        <v>0000000000000000000000000001111110011111100000000000</v>
      </c>
      <c r="O1333" t="str">
        <f>"0000000000000000000000000001111110011111100000000000"</f>
        <v>0000000000000000000000000001111110011111100000000000</v>
      </c>
    </row>
    <row r="1334" spans="1:15" x14ac:dyDescent="0.25">
      <c r="A1334" s="3">
        <v>1</v>
      </c>
      <c r="B1334" t="s">
        <v>12610</v>
      </c>
      <c r="C1334" t="s">
        <v>20</v>
      </c>
      <c r="D1334" t="s">
        <v>13265</v>
      </c>
      <c r="E1334" t="s">
        <v>20</v>
      </c>
      <c r="F1334" t="s">
        <v>14485</v>
      </c>
      <c r="G1334" t="s">
        <v>14488</v>
      </c>
      <c r="H1334" t="s">
        <v>29</v>
      </c>
      <c r="I1334" t="s">
        <v>29</v>
      </c>
      <c r="J1334" s="1">
        <v>0.625</v>
      </c>
      <c r="K1334" s="1">
        <v>0.625</v>
      </c>
      <c r="L1334">
        <v>60</v>
      </c>
      <c r="M1334">
        <v>120</v>
      </c>
      <c r="N1334" t="str">
        <f>"0000000111110100011111000000000000000000000000000000"</f>
        <v>0000000111110100011111000000000000000000000000000000</v>
      </c>
      <c r="O1334" t="str">
        <f>"0000000111110100011111000000000000000000000000000000"</f>
        <v>0000000111110100011111000000000000000000000000000000</v>
      </c>
    </row>
    <row r="1335" spans="1:15" x14ac:dyDescent="0.25">
      <c r="A1335" s="3">
        <v>1</v>
      </c>
      <c r="B1335" t="s">
        <v>11145</v>
      </c>
      <c r="C1335" t="s">
        <v>9372</v>
      </c>
      <c r="D1335" t="s">
        <v>12256</v>
      </c>
      <c r="E1335" t="s">
        <v>45</v>
      </c>
      <c r="F1335" t="s">
        <v>14554</v>
      </c>
      <c r="G1335" t="s">
        <v>14489</v>
      </c>
      <c r="H1335" t="s">
        <v>33</v>
      </c>
      <c r="I1335" t="s">
        <v>33</v>
      </c>
      <c r="J1335" s="1">
        <v>0.33333333333333331</v>
      </c>
      <c r="K1335" s="1">
        <v>0.375</v>
      </c>
      <c r="L1335">
        <v>120</v>
      </c>
      <c r="M1335">
        <v>60</v>
      </c>
      <c r="N1335" t="str">
        <f>"0000000000001000000000000000000000000000000000000000"</f>
        <v>0000000000001000000000000000000000000000000000000000</v>
      </c>
      <c r="O1335" t="str">
        <f>"0000000111111100011111000000000000000000000000000000"</f>
        <v>0000000111111100011111000000000000000000000000000000</v>
      </c>
    </row>
    <row r="1336" spans="1:15" x14ac:dyDescent="0.25">
      <c r="A1336" s="3">
        <v>1</v>
      </c>
      <c r="B1336" t="s">
        <v>11145</v>
      </c>
      <c r="C1336" t="s">
        <v>20</v>
      </c>
      <c r="D1336" t="s">
        <v>12256</v>
      </c>
      <c r="E1336" t="s">
        <v>20</v>
      </c>
      <c r="F1336" t="s">
        <v>14488</v>
      </c>
      <c r="G1336" t="s">
        <v>14488</v>
      </c>
      <c r="H1336" t="s">
        <v>19</v>
      </c>
      <c r="I1336" t="s">
        <v>19</v>
      </c>
      <c r="J1336" s="1">
        <v>0.5</v>
      </c>
      <c r="K1336" s="1">
        <v>0.45833333333333331</v>
      </c>
      <c r="L1336">
        <v>60</v>
      </c>
      <c r="M1336">
        <v>120</v>
      </c>
      <c r="N1336" t="str">
        <f>"0000000111110100011111000000000000000000000000000000"</f>
        <v>0000000111110100011111000000000000000000000000000000</v>
      </c>
      <c r="O1336" t="str">
        <f>"0000000111110100011111000000000000000000000000000000"</f>
        <v>0000000111110100011111000000000000000000000000000000</v>
      </c>
    </row>
    <row r="1337" spans="1:15" x14ac:dyDescent="0.25">
      <c r="A1337" s="3">
        <v>1</v>
      </c>
      <c r="B1337" t="s">
        <v>10750</v>
      </c>
      <c r="C1337" t="s">
        <v>20</v>
      </c>
      <c r="D1337" t="s">
        <v>11498</v>
      </c>
      <c r="E1337" t="s">
        <v>45</v>
      </c>
      <c r="F1337" t="s">
        <v>14493</v>
      </c>
      <c r="G1337" t="s">
        <v>14575</v>
      </c>
      <c r="H1337" t="s">
        <v>42</v>
      </c>
      <c r="I1337" t="s">
        <v>42</v>
      </c>
      <c r="J1337" s="1">
        <v>0.5</v>
      </c>
      <c r="K1337" s="1">
        <v>0.5</v>
      </c>
      <c r="L1337">
        <v>90</v>
      </c>
      <c r="M1337">
        <v>120</v>
      </c>
      <c r="N1337" t="str">
        <f>"1111000000000000000000000000000000000000000000000000"</f>
        <v>1111000000000000000000000000000000000000000000000000</v>
      </c>
      <c r="O1337" t="str">
        <f>"1111110000000000000000000000000000000000000000000000"</f>
        <v>1111110000000000000000000000000000000000000000000000</v>
      </c>
    </row>
    <row r="1338" spans="1:15" x14ac:dyDescent="0.25">
      <c r="A1338" s="3">
        <v>1</v>
      </c>
      <c r="B1338" t="s">
        <v>12975</v>
      </c>
      <c r="C1338" t="s">
        <v>20</v>
      </c>
      <c r="D1338" t="s">
        <v>13653</v>
      </c>
      <c r="E1338" t="s">
        <v>20</v>
      </c>
      <c r="F1338" t="s">
        <v>14485</v>
      </c>
      <c r="G1338" t="s">
        <v>14485</v>
      </c>
      <c r="H1338" t="s">
        <v>33</v>
      </c>
      <c r="I1338" t="s">
        <v>33</v>
      </c>
      <c r="J1338" s="1">
        <v>0.5</v>
      </c>
      <c r="K1338" s="1">
        <v>0.5</v>
      </c>
      <c r="L1338">
        <v>60</v>
      </c>
      <c r="M1338">
        <v>60</v>
      </c>
      <c r="N1338" t="str">
        <f>"0000000111111100011111000000000000000000000000000000"</f>
        <v>0000000111111100011111000000000000000000000000000000</v>
      </c>
      <c r="O1338" t="str">
        <f>"0000000111111000011110000000000000000000000000000000"</f>
        <v>0000000111111000011110000000000000000000000000000000</v>
      </c>
    </row>
    <row r="1339" spans="1:15" x14ac:dyDescent="0.25">
      <c r="A1339" s="3">
        <v>1</v>
      </c>
      <c r="B1339" t="s">
        <v>12975</v>
      </c>
      <c r="C1339" t="s">
        <v>20</v>
      </c>
      <c r="D1339" t="s">
        <v>13653</v>
      </c>
      <c r="E1339" t="s">
        <v>39</v>
      </c>
      <c r="F1339" t="s">
        <v>14485</v>
      </c>
      <c r="G1339" t="s">
        <v>14507</v>
      </c>
      <c r="H1339" t="s">
        <v>33</v>
      </c>
      <c r="I1339" t="s">
        <v>33</v>
      </c>
      <c r="J1339" s="1">
        <v>0.5</v>
      </c>
      <c r="K1339" s="1">
        <v>0.5</v>
      </c>
      <c r="L1339">
        <v>60</v>
      </c>
      <c r="M1339">
        <v>60</v>
      </c>
      <c r="N1339" t="str">
        <f>"0000000111111100011111000000000000000000000000000000"</f>
        <v>0000000111111100011111000000000000000000000000000000</v>
      </c>
      <c r="O1339" t="str">
        <f>"0000000000000100000000000000000000000000000000000000"</f>
        <v>0000000000000100000000000000000000000000000000000000</v>
      </c>
    </row>
    <row r="1340" spans="1:15" x14ac:dyDescent="0.25">
      <c r="A1340" s="3">
        <v>1</v>
      </c>
      <c r="B1340" t="s">
        <v>12975</v>
      </c>
      <c r="C1340" t="s">
        <v>20</v>
      </c>
      <c r="D1340" t="s">
        <v>13653</v>
      </c>
      <c r="E1340" t="s">
        <v>39</v>
      </c>
      <c r="F1340" t="s">
        <v>14485</v>
      </c>
      <c r="G1340" t="s">
        <v>14511</v>
      </c>
      <c r="H1340" t="s">
        <v>33</v>
      </c>
      <c r="I1340" t="s">
        <v>33</v>
      </c>
      <c r="J1340" s="1">
        <v>0.5</v>
      </c>
      <c r="K1340" s="1">
        <v>0.5</v>
      </c>
      <c r="L1340">
        <v>60</v>
      </c>
      <c r="M1340">
        <v>60</v>
      </c>
      <c r="N1340" t="str">
        <f>"0000000111111100011111000000000000000000000000000000"</f>
        <v>0000000111111100011111000000000000000000000000000000</v>
      </c>
      <c r="O1340" t="str">
        <f>"0000000000000000000001000000000000000000000000000000"</f>
        <v>0000000000000000000001000000000000000000000000000000</v>
      </c>
    </row>
    <row r="1341" spans="1:15" x14ac:dyDescent="0.25">
      <c r="A1341" s="3">
        <v>1</v>
      </c>
      <c r="B1341" t="s">
        <v>13009</v>
      </c>
      <c r="C1341" t="s">
        <v>20</v>
      </c>
      <c r="D1341" t="s">
        <v>13662</v>
      </c>
      <c r="E1341" t="s">
        <v>20</v>
      </c>
      <c r="F1341" t="s">
        <v>14485</v>
      </c>
      <c r="G1341" t="s">
        <v>14485</v>
      </c>
      <c r="H1341" t="s">
        <v>37</v>
      </c>
      <c r="I1341" t="s">
        <v>37</v>
      </c>
      <c r="J1341" s="1">
        <v>0.45833333333333331</v>
      </c>
      <c r="K1341" s="1">
        <v>0.45833333333333331</v>
      </c>
      <c r="L1341">
        <v>60</v>
      </c>
      <c r="M1341">
        <v>60</v>
      </c>
      <c r="N1341" t="str">
        <f>"0000000000000000000000000001111110011111100000000000"</f>
        <v>0000000000000000000000000001111110011111100000000000</v>
      </c>
      <c r="O1341" t="str">
        <f>"0000000000000000000000000001111110011111100000000000"</f>
        <v>0000000000000000000000000001111110011111100000000000</v>
      </c>
    </row>
    <row r="1342" spans="1:15" x14ac:dyDescent="0.25">
      <c r="A1342" s="3">
        <v>1</v>
      </c>
      <c r="B1342" t="s">
        <v>9493</v>
      </c>
      <c r="C1342" t="s">
        <v>395</v>
      </c>
      <c r="D1342" t="s">
        <v>10744</v>
      </c>
      <c r="E1342" t="s">
        <v>20</v>
      </c>
      <c r="F1342" t="s">
        <v>14534</v>
      </c>
      <c r="G1342" t="s">
        <v>14493</v>
      </c>
      <c r="H1342" t="s">
        <v>33</v>
      </c>
      <c r="I1342" t="s">
        <v>33</v>
      </c>
      <c r="J1342" s="1">
        <v>0.58333333333333337</v>
      </c>
      <c r="K1342" s="1">
        <v>0.66666666666666663</v>
      </c>
      <c r="L1342">
        <v>180</v>
      </c>
      <c r="M1342">
        <v>60</v>
      </c>
      <c r="N1342" t="str">
        <f>"0000000000000000000000000000111110001111000000000000"</f>
        <v>0000000000000000000000000000111110001111000000000000</v>
      </c>
      <c r="O1342" t="str">
        <f>"0000000000000000000000000001111110011111100000000000"</f>
        <v>0000000000000000000000000001111110011111100000000000</v>
      </c>
    </row>
    <row r="1343" spans="1:15" x14ac:dyDescent="0.25">
      <c r="A1343" s="3">
        <v>1</v>
      </c>
      <c r="B1343" t="s">
        <v>13493</v>
      </c>
      <c r="C1343" t="s">
        <v>20</v>
      </c>
      <c r="D1343" t="s">
        <v>14018</v>
      </c>
      <c r="E1343" t="s">
        <v>39</v>
      </c>
      <c r="F1343" t="s">
        <v>14512</v>
      </c>
      <c r="G1343" t="s">
        <v>14618</v>
      </c>
      <c r="H1343" t="s">
        <v>33</v>
      </c>
      <c r="I1343" t="s">
        <v>33</v>
      </c>
      <c r="J1343" s="1">
        <v>0.58333333333333337</v>
      </c>
      <c r="K1343" s="1">
        <v>0.60416666666666663</v>
      </c>
      <c r="L1343">
        <v>60</v>
      </c>
      <c r="M1343">
        <v>30</v>
      </c>
      <c r="N1343" t="str">
        <f>"0000000111111100011111000000000000000000000000000000"</f>
        <v>0000000111111100011111000000000000000000000000000000</v>
      </c>
      <c r="O1343" t="str">
        <f>"0000000000010000000000000000000000000000000000000000"</f>
        <v>0000000000010000000000000000000000000000000000000000</v>
      </c>
    </row>
    <row r="1344" spans="1:15" x14ac:dyDescent="0.25">
      <c r="A1344" s="3">
        <v>1</v>
      </c>
      <c r="B1344" t="s">
        <v>10560</v>
      </c>
      <c r="C1344" t="s">
        <v>20</v>
      </c>
      <c r="D1344" t="s">
        <v>12133</v>
      </c>
      <c r="E1344" t="s">
        <v>20</v>
      </c>
      <c r="F1344" t="s">
        <v>14488</v>
      </c>
      <c r="G1344" t="s">
        <v>14488</v>
      </c>
      <c r="H1344" t="s">
        <v>19</v>
      </c>
      <c r="I1344" t="s">
        <v>19</v>
      </c>
      <c r="J1344" s="1">
        <v>0.5</v>
      </c>
      <c r="K1344" s="1">
        <v>0.5</v>
      </c>
      <c r="L1344">
        <v>60</v>
      </c>
      <c r="M1344">
        <v>60</v>
      </c>
      <c r="N1344" t="str">
        <f>"0000000111110100011111000000000000000000000000000000"</f>
        <v>0000000111110100011111000000000000000000000000000000</v>
      </c>
      <c r="O1344" t="str">
        <f>"0000000111110100011111000000000000000000000000000000"</f>
        <v>0000000111110100011111000000000000000000000000000000</v>
      </c>
    </row>
    <row r="1345" spans="1:15" x14ac:dyDescent="0.25">
      <c r="A1345" s="3">
        <v>1</v>
      </c>
      <c r="B1345" t="s">
        <v>10560</v>
      </c>
      <c r="C1345" t="s">
        <v>20</v>
      </c>
      <c r="D1345" t="s">
        <v>12855</v>
      </c>
      <c r="E1345" t="s">
        <v>20</v>
      </c>
      <c r="F1345" t="s">
        <v>14488</v>
      </c>
      <c r="G1345" t="s">
        <v>14488</v>
      </c>
      <c r="H1345" t="s">
        <v>19</v>
      </c>
      <c r="I1345" t="s">
        <v>19</v>
      </c>
      <c r="J1345" s="1">
        <v>0.5</v>
      </c>
      <c r="K1345" s="1">
        <v>0.5</v>
      </c>
      <c r="L1345">
        <v>60</v>
      </c>
      <c r="M1345">
        <v>60</v>
      </c>
      <c r="N1345" t="str">
        <f>"0000000111110100011111000000000000000000000000000000"</f>
        <v>0000000111110100011111000000000000000000000000000000</v>
      </c>
      <c r="O1345" t="str">
        <f>"0000000111110100011111000000000000000000000000000000"</f>
        <v>0000000111110100011111000000000000000000000000000000</v>
      </c>
    </row>
    <row r="1346" spans="1:15" x14ac:dyDescent="0.25">
      <c r="A1346" s="3">
        <v>1</v>
      </c>
      <c r="B1346" t="s">
        <v>10509</v>
      </c>
      <c r="C1346" t="s">
        <v>20</v>
      </c>
      <c r="D1346" t="s">
        <v>14018</v>
      </c>
      <c r="E1346" t="s">
        <v>20</v>
      </c>
      <c r="F1346" t="s">
        <v>14493</v>
      </c>
      <c r="G1346" t="s">
        <v>14488</v>
      </c>
      <c r="H1346" t="s">
        <v>33</v>
      </c>
      <c r="I1346" t="s">
        <v>33</v>
      </c>
      <c r="J1346" s="1">
        <v>0.45833333333333331</v>
      </c>
      <c r="K1346" s="1">
        <v>0.45833333333333331</v>
      </c>
      <c r="L1346">
        <v>60</v>
      </c>
      <c r="M1346">
        <v>60</v>
      </c>
      <c r="N1346" t="str">
        <f>"0000000111111100011111000000000000000000000000000000"</f>
        <v>0000000111111100011111000000000000000000000000000000</v>
      </c>
      <c r="O1346" t="str">
        <f>"0000000111111100011111000000000000000000000000000000"</f>
        <v>0000000111111100011111000000000000000000000000000000</v>
      </c>
    </row>
    <row r="1347" spans="1:15" x14ac:dyDescent="0.25">
      <c r="A1347" s="3">
        <v>1</v>
      </c>
      <c r="B1347" t="s">
        <v>11845</v>
      </c>
      <c r="C1347" t="s">
        <v>20</v>
      </c>
      <c r="D1347" t="s">
        <v>12197</v>
      </c>
      <c r="E1347" t="s">
        <v>20</v>
      </c>
      <c r="F1347" t="s">
        <v>14488</v>
      </c>
      <c r="G1347" t="s">
        <v>14488</v>
      </c>
      <c r="H1347" t="s">
        <v>19</v>
      </c>
      <c r="I1347" t="s">
        <v>19</v>
      </c>
      <c r="J1347" s="1">
        <v>0.66666666666666663</v>
      </c>
      <c r="K1347" s="1">
        <v>0.66666666666666663</v>
      </c>
      <c r="L1347">
        <v>60</v>
      </c>
      <c r="M1347">
        <v>60</v>
      </c>
      <c r="N1347" t="str">
        <f>"0000000000000000000000000001111110011111100000000000"</f>
        <v>0000000000000000000000000001111110011111100000000000</v>
      </c>
      <c r="O1347" t="str">
        <f>"0000000000000000000000000001111110011111100000000000"</f>
        <v>0000000000000000000000000001111110011111100000000000</v>
      </c>
    </row>
    <row r="1348" spans="1:15" x14ac:dyDescent="0.25">
      <c r="A1348" s="3">
        <v>1</v>
      </c>
      <c r="B1348" t="s">
        <v>13649</v>
      </c>
      <c r="C1348" t="s">
        <v>20</v>
      </c>
      <c r="D1348" t="s">
        <v>14040</v>
      </c>
      <c r="E1348" t="s">
        <v>9372</v>
      </c>
      <c r="F1348" t="s">
        <v>14493</v>
      </c>
      <c r="G1348" t="s">
        <v>14494</v>
      </c>
      <c r="H1348" t="s">
        <v>37</v>
      </c>
      <c r="I1348" t="s">
        <v>37</v>
      </c>
      <c r="J1348" s="1">
        <v>0.5</v>
      </c>
      <c r="K1348" s="1">
        <v>0.5</v>
      </c>
      <c r="L1348">
        <v>60</v>
      </c>
      <c r="M1348">
        <v>60</v>
      </c>
      <c r="N1348" t="str">
        <f>"0000000111101100011111000000000000000000000000000000"</f>
        <v>0000000111101100011111000000000000000000000000000000</v>
      </c>
      <c r="O1348" t="str">
        <f>"0000000111101100011111000000000000000000000000000000"</f>
        <v>0000000111101100011111000000000000000000000000000000</v>
      </c>
    </row>
    <row r="1349" spans="1:15" x14ac:dyDescent="0.25">
      <c r="A1349" s="3">
        <v>1</v>
      </c>
      <c r="B1349" t="s">
        <v>13913</v>
      </c>
      <c r="C1349" t="s">
        <v>20</v>
      </c>
      <c r="D1349" t="s">
        <v>14030</v>
      </c>
      <c r="E1349" t="s">
        <v>20</v>
      </c>
      <c r="F1349" t="s">
        <v>14514</v>
      </c>
      <c r="G1349" t="s">
        <v>14493</v>
      </c>
      <c r="H1349" t="s">
        <v>37</v>
      </c>
      <c r="I1349" t="s">
        <v>37</v>
      </c>
      <c r="J1349" s="1">
        <v>0.54166666666666663</v>
      </c>
      <c r="K1349" s="1">
        <v>0.54166666666666663</v>
      </c>
      <c r="L1349">
        <v>60</v>
      </c>
      <c r="M1349">
        <v>60</v>
      </c>
      <c r="N1349" t="str">
        <f>"0000000000000000000000000001111110011111100000000000"</f>
        <v>0000000000000000000000000001111110011111100000000000</v>
      </c>
      <c r="O1349" t="str">
        <f>"0000000000000000000000000001111110011111100000000000"</f>
        <v>0000000000000000000000000001111110011111100000000000</v>
      </c>
    </row>
    <row r="1350" spans="1:15" x14ac:dyDescent="0.25">
      <c r="A1350" s="3">
        <v>1</v>
      </c>
      <c r="B1350" t="s">
        <v>12586</v>
      </c>
      <c r="C1350" t="s">
        <v>20</v>
      </c>
      <c r="D1350" t="s">
        <v>13605</v>
      </c>
      <c r="E1350" t="s">
        <v>20</v>
      </c>
      <c r="F1350" t="s">
        <v>14485</v>
      </c>
      <c r="G1350" t="s">
        <v>14488</v>
      </c>
      <c r="H1350" t="s">
        <v>29</v>
      </c>
      <c r="I1350" t="s">
        <v>29</v>
      </c>
      <c r="J1350" s="1">
        <v>0.41666666666666669</v>
      </c>
      <c r="K1350" s="1">
        <v>0.375</v>
      </c>
      <c r="L1350">
        <v>60</v>
      </c>
      <c r="M1350">
        <v>120</v>
      </c>
      <c r="N1350" t="str">
        <f>"0000000111110100011111000000000000000000000000000000"</f>
        <v>0000000111110100011111000000000000000000000000000000</v>
      </c>
      <c r="O1350" t="str">
        <f>"0000000111110100011111000000000000000000000000000000"</f>
        <v>0000000111110100011111000000000000000000000000000000</v>
      </c>
    </row>
    <row r="1351" spans="1:15" x14ac:dyDescent="0.25">
      <c r="A1351" s="3">
        <v>1</v>
      </c>
      <c r="B1351" t="s">
        <v>9569</v>
      </c>
      <c r="C1351" t="s">
        <v>20</v>
      </c>
      <c r="D1351" t="s">
        <v>12142</v>
      </c>
      <c r="E1351" t="s">
        <v>20</v>
      </c>
      <c r="F1351" t="s">
        <v>14485</v>
      </c>
      <c r="G1351" t="s">
        <v>14493</v>
      </c>
      <c r="H1351" t="s">
        <v>42</v>
      </c>
      <c r="I1351" t="s">
        <v>42</v>
      </c>
      <c r="J1351" s="1">
        <v>0.375</v>
      </c>
      <c r="K1351" s="1">
        <v>0.375</v>
      </c>
      <c r="L1351">
        <v>60</v>
      </c>
      <c r="M1351">
        <v>60</v>
      </c>
      <c r="N1351" t="str">
        <f>"0000000000000000000000000001111110011111100000000000"</f>
        <v>0000000000000000000000000001111110011111100000000000</v>
      </c>
      <c r="O1351" t="str">
        <f>"0000000000000000000000000000111110011111100000000000"</f>
        <v>0000000000000000000000000000111110011111100000000000</v>
      </c>
    </row>
    <row r="1352" spans="1:15" x14ac:dyDescent="0.25">
      <c r="A1352" s="3">
        <v>1</v>
      </c>
      <c r="B1352" t="s">
        <v>10274</v>
      </c>
      <c r="C1352" t="s">
        <v>20</v>
      </c>
      <c r="D1352" t="s">
        <v>13321</v>
      </c>
      <c r="E1352" t="s">
        <v>20</v>
      </c>
      <c r="F1352" t="s">
        <v>14493</v>
      </c>
      <c r="G1352" t="s">
        <v>14485</v>
      </c>
      <c r="H1352" t="s">
        <v>33</v>
      </c>
      <c r="I1352" t="s">
        <v>33</v>
      </c>
      <c r="J1352" s="1">
        <v>0.45833333333333331</v>
      </c>
      <c r="K1352" s="1">
        <v>0.45833333333333331</v>
      </c>
      <c r="L1352">
        <v>60</v>
      </c>
      <c r="M1352">
        <v>60</v>
      </c>
      <c r="N1352" t="str">
        <f>"0000000111111100011111000000000000000000000000000000"</f>
        <v>0000000111111100011111000000000000000000000000000000</v>
      </c>
      <c r="O1352" t="str">
        <f>"0000000111111100011111000000000000000000000000000000"</f>
        <v>0000000111111100011111000000000000000000000000000000</v>
      </c>
    </row>
    <row r="1353" spans="1:15" x14ac:dyDescent="0.25">
      <c r="A1353" s="3">
        <v>1</v>
      </c>
      <c r="B1353" t="s">
        <v>10077</v>
      </c>
      <c r="C1353" t="s">
        <v>20</v>
      </c>
      <c r="D1353" t="s">
        <v>12014</v>
      </c>
      <c r="E1353" t="s">
        <v>20</v>
      </c>
      <c r="F1353" t="s">
        <v>14485</v>
      </c>
      <c r="G1353" t="s">
        <v>14485</v>
      </c>
      <c r="H1353" t="s">
        <v>33</v>
      </c>
      <c r="I1353" t="s">
        <v>33</v>
      </c>
      <c r="J1353" s="1">
        <v>0.5</v>
      </c>
      <c r="K1353" s="1">
        <v>0.5</v>
      </c>
      <c r="L1353">
        <v>60</v>
      </c>
      <c r="M1353">
        <v>60</v>
      </c>
      <c r="N1353" t="str">
        <f>"0000000111111100011111000000000000000000000000000000"</f>
        <v>0000000111111100011111000000000000000000000000000000</v>
      </c>
      <c r="O1353" t="str">
        <f>"0000000111111100011111000000000000000000000000000000"</f>
        <v>0000000111111100011111000000000000000000000000000000</v>
      </c>
    </row>
    <row r="1354" spans="1:15" x14ac:dyDescent="0.25">
      <c r="A1354" s="3">
        <v>1</v>
      </c>
      <c r="B1354" t="s">
        <v>10200</v>
      </c>
      <c r="C1354" t="s">
        <v>20</v>
      </c>
      <c r="D1354" t="s">
        <v>12589</v>
      </c>
      <c r="E1354" t="s">
        <v>20</v>
      </c>
      <c r="F1354" t="s">
        <v>14488</v>
      </c>
      <c r="G1354" t="s">
        <v>14488</v>
      </c>
      <c r="H1354" t="s">
        <v>19</v>
      </c>
      <c r="I1354" t="s">
        <v>19</v>
      </c>
      <c r="J1354" s="1">
        <v>0.5</v>
      </c>
      <c r="K1354" s="1">
        <v>0.5</v>
      </c>
      <c r="L1354">
        <v>60</v>
      </c>
      <c r="M1354">
        <v>60</v>
      </c>
      <c r="N1354" t="str">
        <f>"0000000000000000000000000001111110011111100000000000"</f>
        <v>0000000000000000000000000001111110011111100000000000</v>
      </c>
      <c r="O1354" t="str">
        <f>"0000000000000000000000000001111110011111100000000000"</f>
        <v>0000000000000000000000000001111110011111100000000000</v>
      </c>
    </row>
    <row r="1355" spans="1:15" x14ac:dyDescent="0.25">
      <c r="A1355" s="3">
        <v>1</v>
      </c>
      <c r="B1355" t="s">
        <v>10512</v>
      </c>
      <c r="C1355" t="s">
        <v>45</v>
      </c>
      <c r="D1355" t="s">
        <v>13267</v>
      </c>
      <c r="E1355" t="s">
        <v>20</v>
      </c>
      <c r="F1355" t="s">
        <v>14541</v>
      </c>
      <c r="G1355" t="s">
        <v>14492</v>
      </c>
      <c r="H1355" t="s">
        <v>42</v>
      </c>
      <c r="I1355" t="s">
        <v>42</v>
      </c>
      <c r="J1355" s="1">
        <v>0.66666666666666663</v>
      </c>
      <c r="K1355" s="1">
        <v>0.625</v>
      </c>
      <c r="L1355">
        <v>60</v>
      </c>
      <c r="M1355">
        <v>120</v>
      </c>
      <c r="N1355" t="str">
        <f>"0000000000000000000000000000011110011111100000000000"</f>
        <v>0000000000000000000000000000011110011111100000000000</v>
      </c>
      <c r="O1355" t="str">
        <f>"0000000000000000000000000000111010011111100000000000"</f>
        <v>0000000000000000000000000000111010011111100000000000</v>
      </c>
    </row>
    <row r="1356" spans="1:15" x14ac:dyDescent="0.25">
      <c r="A1356" s="3">
        <v>1</v>
      </c>
      <c r="B1356" t="s">
        <v>10512</v>
      </c>
      <c r="C1356" t="s">
        <v>45</v>
      </c>
      <c r="D1356" t="s">
        <v>13267</v>
      </c>
      <c r="E1356" t="s">
        <v>39</v>
      </c>
      <c r="F1356" t="s">
        <v>14541</v>
      </c>
      <c r="G1356" t="s">
        <v>14507</v>
      </c>
      <c r="H1356" t="s">
        <v>42</v>
      </c>
      <c r="I1356" t="s">
        <v>42</v>
      </c>
      <c r="J1356" s="1">
        <v>0.66666666666666663</v>
      </c>
      <c r="K1356" s="1">
        <v>0.625</v>
      </c>
      <c r="L1356">
        <v>60</v>
      </c>
      <c r="M1356">
        <v>120</v>
      </c>
      <c r="N1356" t="str">
        <f>"0000000000000000000000000000011110011111100000000000"</f>
        <v>0000000000000000000000000000011110011111100000000000</v>
      </c>
      <c r="O1356" t="str">
        <f>"0000000000000000000000000000000100000000000000000000"</f>
        <v>0000000000000000000000000000000100000000000000000000</v>
      </c>
    </row>
    <row r="1357" spans="1:15" x14ac:dyDescent="0.25">
      <c r="A1357" s="3">
        <v>1</v>
      </c>
      <c r="B1357" t="s">
        <v>11202</v>
      </c>
      <c r="C1357" t="s">
        <v>20</v>
      </c>
      <c r="D1357" t="s">
        <v>11368</v>
      </c>
      <c r="E1357" t="s">
        <v>20</v>
      </c>
      <c r="F1357" t="s">
        <v>14488</v>
      </c>
      <c r="G1357" t="s">
        <v>14488</v>
      </c>
      <c r="H1357" t="s">
        <v>19</v>
      </c>
      <c r="I1357" t="s">
        <v>19</v>
      </c>
      <c r="J1357" s="1">
        <v>0.375</v>
      </c>
      <c r="K1357" s="1">
        <v>0.33333333333333331</v>
      </c>
      <c r="L1357">
        <v>120</v>
      </c>
      <c r="M1357">
        <v>480</v>
      </c>
      <c r="N1357" t="str">
        <f>"0000000111110100011111000000000000000000000000000000"</f>
        <v>0000000111110100011111000000000000000000000000000000</v>
      </c>
      <c r="O1357" t="str">
        <f>"0000000000000100000000000000000000000000000000000000"</f>
        <v>0000000000000100000000000000000000000000000000000000</v>
      </c>
    </row>
    <row r="1358" spans="1:15" x14ac:dyDescent="0.25">
      <c r="A1358" s="3">
        <v>1</v>
      </c>
      <c r="B1358" t="s">
        <v>11202</v>
      </c>
      <c r="C1358" t="s">
        <v>20</v>
      </c>
      <c r="D1358" t="s">
        <v>11373</v>
      </c>
      <c r="E1358" t="s">
        <v>20</v>
      </c>
      <c r="F1358" t="s">
        <v>14488</v>
      </c>
      <c r="G1358" t="s">
        <v>14488</v>
      </c>
      <c r="H1358" t="s">
        <v>19</v>
      </c>
      <c r="I1358" t="s">
        <v>19</v>
      </c>
      <c r="J1358" s="1">
        <v>0.375</v>
      </c>
      <c r="K1358" s="1">
        <v>0.375</v>
      </c>
      <c r="L1358">
        <v>120</v>
      </c>
      <c r="M1358">
        <v>480</v>
      </c>
      <c r="N1358" t="str">
        <f>"0000000111110100011111000000000000000000000000000000"</f>
        <v>0000000111110100011111000000000000000000000000000000</v>
      </c>
      <c r="O1358" t="str">
        <f>"0000000000100000000000000000000000000000000000000000"</f>
        <v>0000000000100000000000000000000000000000000000000000</v>
      </c>
    </row>
    <row r="1359" spans="1:15" x14ac:dyDescent="0.25">
      <c r="A1359" s="3">
        <v>1</v>
      </c>
      <c r="B1359" t="s">
        <v>11202</v>
      </c>
      <c r="C1359" t="s">
        <v>20</v>
      </c>
      <c r="D1359" t="s">
        <v>11373</v>
      </c>
      <c r="E1359" t="s">
        <v>20</v>
      </c>
      <c r="F1359" t="s">
        <v>14488</v>
      </c>
      <c r="G1359" t="s">
        <v>14487</v>
      </c>
      <c r="H1359" t="s">
        <v>19</v>
      </c>
      <c r="I1359" t="s">
        <v>19</v>
      </c>
      <c r="J1359" s="1">
        <v>0.375</v>
      </c>
      <c r="K1359" s="1">
        <v>0.375</v>
      </c>
      <c r="L1359">
        <v>120</v>
      </c>
      <c r="M1359">
        <v>480</v>
      </c>
      <c r="N1359" t="str">
        <f>"0000000111110100011111000000000000000000000000000000"</f>
        <v>0000000111110100011111000000000000000000000000000000</v>
      </c>
      <c r="O1359" t="str">
        <f>"0000000000000000001000000000000000000000000000000000"</f>
        <v>0000000000000000001000000000000000000000000000000000</v>
      </c>
    </row>
    <row r="1360" spans="1:15" x14ac:dyDescent="0.25">
      <c r="A1360" s="3">
        <v>1</v>
      </c>
      <c r="B1360" t="s">
        <v>11202</v>
      </c>
      <c r="C1360" t="s">
        <v>20</v>
      </c>
      <c r="D1360" t="s">
        <v>11387</v>
      </c>
      <c r="E1360" t="s">
        <v>20</v>
      </c>
      <c r="F1360" t="s">
        <v>14488</v>
      </c>
      <c r="G1360" t="s">
        <v>14488</v>
      </c>
      <c r="H1360" t="s">
        <v>19</v>
      </c>
      <c r="I1360" t="s">
        <v>19</v>
      </c>
      <c r="J1360" s="1">
        <v>0.375</v>
      </c>
      <c r="K1360" s="1">
        <v>0.375</v>
      </c>
      <c r="L1360">
        <v>120</v>
      </c>
      <c r="M1360">
        <v>480</v>
      </c>
      <c r="N1360" t="str">
        <f>"0000000111110100011111000000000000000000000000000000"</f>
        <v>0000000111110100011111000000000000000000000000000000</v>
      </c>
      <c r="O1360" t="str">
        <f>"0000000001000000000000000000000000000000000000000000"</f>
        <v>0000000001000000000000000000000000000000000000000000</v>
      </c>
    </row>
    <row r="1361" spans="1:15" x14ac:dyDescent="0.25">
      <c r="A1361" s="3">
        <v>1</v>
      </c>
      <c r="B1361" t="s">
        <v>11202</v>
      </c>
      <c r="C1361" t="s">
        <v>20</v>
      </c>
      <c r="D1361" t="s">
        <v>11368</v>
      </c>
      <c r="E1361" t="s">
        <v>20</v>
      </c>
      <c r="F1361" t="s">
        <v>14485</v>
      </c>
      <c r="G1361" t="s">
        <v>14498</v>
      </c>
      <c r="H1361" t="s">
        <v>37</v>
      </c>
      <c r="I1361" t="s">
        <v>37</v>
      </c>
      <c r="J1361" s="1">
        <v>0.375</v>
      </c>
      <c r="K1361" s="1">
        <v>0.33333333333333331</v>
      </c>
      <c r="L1361">
        <v>120</v>
      </c>
      <c r="M1361">
        <v>480</v>
      </c>
      <c r="N1361" t="str">
        <f>"0000000111101100011111000000000000000000000000000000"</f>
        <v>0000000111101100011111000000000000000000000000000000</v>
      </c>
      <c r="O1361" t="str">
        <f>"0000000000000100000000000000000000000000000000000000"</f>
        <v>0000000000000100000000000000000000000000000000000000</v>
      </c>
    </row>
    <row r="1362" spans="1:15" x14ac:dyDescent="0.25">
      <c r="A1362" s="3">
        <v>1</v>
      </c>
      <c r="B1362" t="s">
        <v>11464</v>
      </c>
      <c r="C1362" t="s">
        <v>20</v>
      </c>
      <c r="D1362" t="s">
        <v>12349</v>
      </c>
      <c r="E1362" t="s">
        <v>45</v>
      </c>
      <c r="F1362" t="s">
        <v>14488</v>
      </c>
      <c r="G1362" t="s">
        <v>14489</v>
      </c>
      <c r="H1362" t="s">
        <v>37</v>
      </c>
      <c r="I1362" t="s">
        <v>37</v>
      </c>
      <c r="J1362" s="1">
        <v>0.45833333333333331</v>
      </c>
      <c r="K1362" s="1">
        <v>0.54166666666666663</v>
      </c>
      <c r="L1362">
        <v>180</v>
      </c>
      <c r="M1362">
        <v>60</v>
      </c>
      <c r="N1362" t="str">
        <f>"0000000000000000000000000000111110011111000000000000"</f>
        <v>0000000000000000000000000000111110011111000000000000</v>
      </c>
      <c r="O1362" t="str">
        <f>"0000000000000000000000000001111110011111100000000000"</f>
        <v>0000000000000000000000000001111110011111100000000000</v>
      </c>
    </row>
    <row r="1363" spans="1:15" x14ac:dyDescent="0.25">
      <c r="A1363" s="3">
        <v>1</v>
      </c>
      <c r="B1363" t="s">
        <v>12349</v>
      </c>
      <c r="C1363" t="s">
        <v>20</v>
      </c>
      <c r="D1363" t="s">
        <v>13915</v>
      </c>
      <c r="E1363" t="s">
        <v>20</v>
      </c>
      <c r="F1363" t="s">
        <v>14488</v>
      </c>
      <c r="G1363" t="s">
        <v>14488</v>
      </c>
      <c r="H1363" t="s">
        <v>19</v>
      </c>
      <c r="I1363" t="s">
        <v>19</v>
      </c>
      <c r="J1363" s="1">
        <v>0.45833333333333331</v>
      </c>
      <c r="K1363" s="1">
        <v>0.45833333333333331</v>
      </c>
      <c r="L1363">
        <v>120</v>
      </c>
      <c r="M1363">
        <v>60</v>
      </c>
      <c r="N1363" t="str">
        <f>"0000000000000000000000000001111110011111100000000000"</f>
        <v>0000000000000000000000000001111110011111100000000000</v>
      </c>
      <c r="O1363" t="str">
        <f>"0000000000000000000000000001111110011111100000000000"</f>
        <v>0000000000000000000000000001111110011111100000000000</v>
      </c>
    </row>
    <row r="1364" spans="1:15" x14ac:dyDescent="0.25">
      <c r="A1364" s="3">
        <v>1</v>
      </c>
      <c r="B1364" t="s">
        <v>12555</v>
      </c>
      <c r="C1364" t="s">
        <v>20</v>
      </c>
      <c r="D1364" t="s">
        <v>12679</v>
      </c>
      <c r="E1364" t="s">
        <v>20</v>
      </c>
      <c r="F1364" t="s">
        <v>14488</v>
      </c>
      <c r="G1364" t="s">
        <v>14485</v>
      </c>
      <c r="H1364" t="s">
        <v>33</v>
      </c>
      <c r="I1364" t="s">
        <v>33</v>
      </c>
      <c r="J1364" s="1">
        <v>0.5</v>
      </c>
      <c r="K1364" s="1">
        <v>0.54166666666666663</v>
      </c>
      <c r="L1364">
        <v>120</v>
      </c>
      <c r="M1364">
        <v>60</v>
      </c>
      <c r="N1364" t="str">
        <f>"0000000000000000000000000001111110011111100000000000"</f>
        <v>0000000000000000000000000001111110011111100000000000</v>
      </c>
      <c r="O1364" t="str">
        <f>"0000000111111100011111000001111110011111100000000000"</f>
        <v>0000000111111100011111000001111110011111100000000000</v>
      </c>
    </row>
    <row r="1365" spans="1:15" x14ac:dyDescent="0.25">
      <c r="A1365" s="3">
        <v>1</v>
      </c>
      <c r="B1365" t="s">
        <v>10517</v>
      </c>
      <c r="C1365" t="s">
        <v>39</v>
      </c>
      <c r="D1365" t="s">
        <v>10811</v>
      </c>
      <c r="E1365" t="s">
        <v>39</v>
      </c>
      <c r="F1365" t="s">
        <v>14507</v>
      </c>
      <c r="G1365" t="s">
        <v>14507</v>
      </c>
      <c r="H1365" t="s">
        <v>19</v>
      </c>
      <c r="I1365" t="s">
        <v>19</v>
      </c>
      <c r="J1365" s="1">
        <v>0.79166666666666663</v>
      </c>
      <c r="K1365" s="1">
        <v>0.77083333333333337</v>
      </c>
      <c r="L1365">
        <v>120</v>
      </c>
      <c r="M1365">
        <v>120</v>
      </c>
      <c r="N1365" t="str">
        <f>"0000000000000000000000000000000000010000000000000000"</f>
        <v>0000000000000000000000000000000000010000000000000000</v>
      </c>
      <c r="O1365" t="str">
        <f>"0000000000000000000000000000000000010000000000000000"</f>
        <v>0000000000000000000000000000000000010000000000000000</v>
      </c>
    </row>
    <row r="1366" spans="1:15" x14ac:dyDescent="0.25">
      <c r="A1366" s="3">
        <v>1</v>
      </c>
      <c r="B1366" t="s">
        <v>12649</v>
      </c>
      <c r="C1366" t="s">
        <v>20</v>
      </c>
      <c r="D1366" t="s">
        <v>13827</v>
      </c>
      <c r="E1366" t="s">
        <v>20</v>
      </c>
      <c r="F1366" t="s">
        <v>14488</v>
      </c>
      <c r="G1366" t="s">
        <v>14485</v>
      </c>
      <c r="H1366" t="s">
        <v>29</v>
      </c>
      <c r="I1366" t="s">
        <v>29</v>
      </c>
      <c r="J1366" s="1">
        <v>0.45833333333333331</v>
      </c>
      <c r="K1366" s="1">
        <v>0.45833333333333331</v>
      </c>
      <c r="L1366">
        <v>60</v>
      </c>
      <c r="M1366">
        <v>60</v>
      </c>
      <c r="N1366" t="str">
        <f>"0000000111110100011111000001111110011111100000000000"</f>
        <v>0000000111110100011111000001111110011111100000000000</v>
      </c>
      <c r="O1366" t="str">
        <f>"0000000111110100011111000000000000000000000000000000"</f>
        <v>0000000111110100011111000000000000000000000000000000</v>
      </c>
    </row>
    <row r="1367" spans="1:15" x14ac:dyDescent="0.25">
      <c r="A1367" s="3">
        <v>1</v>
      </c>
      <c r="B1367" t="s">
        <v>9897</v>
      </c>
      <c r="C1367" t="s">
        <v>20</v>
      </c>
      <c r="D1367" t="s">
        <v>10016</v>
      </c>
      <c r="E1367" t="s">
        <v>20</v>
      </c>
      <c r="F1367" t="s">
        <v>14493</v>
      </c>
      <c r="G1367" t="s">
        <v>14493</v>
      </c>
      <c r="H1367" t="s">
        <v>33</v>
      </c>
      <c r="I1367" t="s">
        <v>33</v>
      </c>
      <c r="J1367" s="1">
        <v>0.41666666666666669</v>
      </c>
      <c r="K1367" s="1">
        <v>0.41666666666666669</v>
      </c>
      <c r="L1367">
        <v>60</v>
      </c>
      <c r="M1367">
        <v>60</v>
      </c>
      <c r="N1367" t="str">
        <f>"0000000111111100011111000000000000000000000000000000"</f>
        <v>0000000111111100011111000000000000000000000000000000</v>
      </c>
      <c r="O1367" t="str">
        <f>"0000000111111100011111000001111110011111100000000000"</f>
        <v>0000000111111100011111000001111110011111100000000000</v>
      </c>
    </row>
    <row r="1368" spans="1:15" x14ac:dyDescent="0.25">
      <c r="A1368" s="3">
        <v>1</v>
      </c>
      <c r="B1368" t="s">
        <v>11065</v>
      </c>
      <c r="C1368" t="s">
        <v>20</v>
      </c>
      <c r="D1368" t="s">
        <v>11202</v>
      </c>
      <c r="E1368" t="s">
        <v>20</v>
      </c>
      <c r="F1368" t="s">
        <v>14488</v>
      </c>
      <c r="G1368" t="s">
        <v>14488</v>
      </c>
      <c r="H1368" t="s">
        <v>19</v>
      </c>
      <c r="I1368" t="s">
        <v>19</v>
      </c>
      <c r="J1368" s="1">
        <v>0.41666666666666669</v>
      </c>
      <c r="K1368" s="1">
        <v>0.375</v>
      </c>
      <c r="L1368">
        <v>60</v>
      </c>
      <c r="M1368">
        <v>120</v>
      </c>
      <c r="N1368" t="str">
        <f>"0000000000010000000000000000000000000000000000000000"</f>
        <v>0000000000010000000000000000000000000000000000000000</v>
      </c>
      <c r="O1368" t="str">
        <f>"0000000111110100011111000000000000000000000000000000"</f>
        <v>0000000111110100011111000000000000000000000000000000</v>
      </c>
    </row>
    <row r="1369" spans="1:15" x14ac:dyDescent="0.25">
      <c r="A1369" s="3">
        <v>1</v>
      </c>
      <c r="B1369" t="s">
        <v>11065</v>
      </c>
      <c r="C1369" t="s">
        <v>20</v>
      </c>
      <c r="D1369" t="s">
        <v>11202</v>
      </c>
      <c r="E1369" t="s">
        <v>20</v>
      </c>
      <c r="F1369" t="s">
        <v>14485</v>
      </c>
      <c r="G1369" t="s">
        <v>14488</v>
      </c>
      <c r="H1369" t="s">
        <v>19</v>
      </c>
      <c r="I1369" t="s">
        <v>19</v>
      </c>
      <c r="J1369" s="1">
        <v>0.41666666666666669</v>
      </c>
      <c r="K1369" s="1">
        <v>0.375</v>
      </c>
      <c r="L1369">
        <v>60</v>
      </c>
      <c r="M1369">
        <v>120</v>
      </c>
      <c r="N1369" t="str">
        <f>"0000000100000000000000000000000000000000000000000000"</f>
        <v>0000000100000000000000000000000000000000000000000000</v>
      </c>
      <c r="O1369" t="str">
        <f>"0000000111110100011111000000000000000000000000000000"</f>
        <v>0000000111110100011111000000000000000000000000000000</v>
      </c>
    </row>
    <row r="1370" spans="1:15" x14ac:dyDescent="0.25">
      <c r="A1370" s="3">
        <v>1</v>
      </c>
      <c r="B1370" t="s">
        <v>9291</v>
      </c>
      <c r="C1370" t="s">
        <v>45</v>
      </c>
      <c r="D1370" t="s">
        <v>13452</v>
      </c>
      <c r="E1370" t="s">
        <v>20</v>
      </c>
      <c r="F1370" t="s">
        <v>14489</v>
      </c>
      <c r="G1370" t="s">
        <v>14485</v>
      </c>
      <c r="H1370" t="s">
        <v>42</v>
      </c>
      <c r="I1370" t="s">
        <v>42</v>
      </c>
      <c r="J1370" s="1">
        <v>0.54166666666666663</v>
      </c>
      <c r="K1370" s="1">
        <v>0.54166666666666663</v>
      </c>
      <c r="L1370">
        <v>60</v>
      </c>
      <c r="M1370">
        <v>60</v>
      </c>
      <c r="N1370" t="str">
        <f>"0000000000000000000000000000111110011111100000000000"</f>
        <v>0000000000000000000000000000111110011111100000000000</v>
      </c>
      <c r="O1370" t="str">
        <f>"0000000000000000000000000001111110011111100000000000"</f>
        <v>0000000000000000000000000001111110011111100000000000</v>
      </c>
    </row>
    <row r="1371" spans="1:15" x14ac:dyDescent="0.25">
      <c r="A1371" s="3">
        <v>1</v>
      </c>
      <c r="B1371" t="s">
        <v>9305</v>
      </c>
      <c r="C1371" t="s">
        <v>20</v>
      </c>
      <c r="D1371" t="s">
        <v>13649</v>
      </c>
      <c r="E1371" t="s">
        <v>20</v>
      </c>
      <c r="F1371" t="s">
        <v>14488</v>
      </c>
      <c r="G1371" t="s">
        <v>14488</v>
      </c>
      <c r="H1371" t="s">
        <v>19</v>
      </c>
      <c r="I1371" t="s">
        <v>19</v>
      </c>
      <c r="J1371" s="1">
        <v>0.45833333333333331</v>
      </c>
      <c r="K1371" s="1">
        <v>0.45833333333333331</v>
      </c>
      <c r="L1371">
        <v>120</v>
      </c>
      <c r="M1371">
        <v>60</v>
      </c>
      <c r="N1371" t="str">
        <f>"0000000111110100011111000000000000000000000000000000"</f>
        <v>0000000111110100011111000000000000000000000000000000</v>
      </c>
      <c r="O1371" t="str">
        <f>"0000000111110100011111000000000000000000000000000000"</f>
        <v>0000000111110100011111000000000000000000000000000000</v>
      </c>
    </row>
    <row r="1372" spans="1:15" x14ac:dyDescent="0.25">
      <c r="A1372" s="3">
        <v>1</v>
      </c>
      <c r="B1372" t="s">
        <v>9871</v>
      </c>
      <c r="C1372" t="s">
        <v>395</v>
      </c>
      <c r="D1372" t="s">
        <v>13503</v>
      </c>
      <c r="E1372" t="s">
        <v>45</v>
      </c>
      <c r="F1372" t="s">
        <v>14497</v>
      </c>
      <c r="G1372" t="s">
        <v>14489</v>
      </c>
      <c r="H1372" t="s">
        <v>37</v>
      </c>
      <c r="I1372" t="s">
        <v>37</v>
      </c>
      <c r="J1372" s="1">
        <v>0.375</v>
      </c>
      <c r="K1372" s="1">
        <v>0.375</v>
      </c>
      <c r="L1372">
        <v>180</v>
      </c>
      <c r="M1372">
        <v>60</v>
      </c>
      <c r="N1372" t="str">
        <f>"0000000000000000000000000000101010001010100000000000"</f>
        <v>0000000000000000000000000000101010001010100000000000</v>
      </c>
      <c r="O1372" t="str">
        <f>"0000000000000000000000000000111110011111100000000000"</f>
        <v>0000000000000000000000000000111110011111100000000000</v>
      </c>
    </row>
    <row r="1373" spans="1:15" x14ac:dyDescent="0.25">
      <c r="A1373" s="3">
        <v>1</v>
      </c>
      <c r="B1373" t="s">
        <v>12725</v>
      </c>
      <c r="C1373" t="s">
        <v>20</v>
      </c>
      <c r="D1373" t="s">
        <v>13833</v>
      </c>
      <c r="E1373" t="s">
        <v>20</v>
      </c>
      <c r="F1373" t="s">
        <v>14543</v>
      </c>
      <c r="G1373" t="s">
        <v>14488</v>
      </c>
      <c r="H1373" t="s">
        <v>29</v>
      </c>
      <c r="I1373" t="s">
        <v>29</v>
      </c>
      <c r="J1373" s="1">
        <v>0.45833333333333331</v>
      </c>
      <c r="K1373" s="1">
        <v>0.45833333333333331</v>
      </c>
      <c r="L1373">
        <v>60</v>
      </c>
      <c r="M1373">
        <v>60</v>
      </c>
      <c r="N1373" t="str">
        <f>"0000000000000000000000000001111110011111100000000000"</f>
        <v>0000000000000000000000000001111110011111100000000000</v>
      </c>
      <c r="O1373" t="str">
        <f>"0000000000000000000000000001111110011111100000000000"</f>
        <v>0000000000000000000000000001111110011111100000000000</v>
      </c>
    </row>
    <row r="1374" spans="1:15" x14ac:dyDescent="0.25">
      <c r="A1374" s="3">
        <v>1</v>
      </c>
      <c r="B1374" t="s">
        <v>12372</v>
      </c>
      <c r="C1374" t="s">
        <v>20</v>
      </c>
      <c r="D1374" t="s">
        <v>13992</v>
      </c>
      <c r="E1374" t="s">
        <v>20</v>
      </c>
      <c r="F1374" t="s">
        <v>14485</v>
      </c>
      <c r="G1374" t="s">
        <v>14488</v>
      </c>
      <c r="H1374" t="s">
        <v>19</v>
      </c>
      <c r="I1374" t="s">
        <v>19</v>
      </c>
      <c r="J1374" s="1">
        <v>0.5</v>
      </c>
      <c r="K1374" s="1">
        <v>0.5</v>
      </c>
      <c r="L1374">
        <v>120</v>
      </c>
      <c r="M1374">
        <v>60</v>
      </c>
      <c r="N1374" t="str">
        <f>"0000000111110100011111000000000000000000000000000000"</f>
        <v>0000000111110100011111000000000000000000000000000000</v>
      </c>
      <c r="O1374" t="str">
        <f>"0000000111110100011111000000000000000000000000000000"</f>
        <v>0000000111110100011111000000000000000000000000000000</v>
      </c>
    </row>
    <row r="1375" spans="1:15" x14ac:dyDescent="0.25">
      <c r="A1375" s="3">
        <v>1</v>
      </c>
      <c r="B1375" t="s">
        <v>10074</v>
      </c>
      <c r="C1375" t="s">
        <v>20</v>
      </c>
      <c r="D1375" t="s">
        <v>11464</v>
      </c>
      <c r="E1375" t="s">
        <v>20</v>
      </c>
      <c r="F1375" t="s">
        <v>14493</v>
      </c>
      <c r="G1375" t="s">
        <v>14488</v>
      </c>
      <c r="H1375" t="s">
        <v>37</v>
      </c>
      <c r="I1375" t="s">
        <v>37</v>
      </c>
      <c r="J1375" s="1">
        <v>0.45833333333333331</v>
      </c>
      <c r="K1375" s="1">
        <v>0.45833333333333331</v>
      </c>
      <c r="L1375">
        <v>60</v>
      </c>
      <c r="M1375">
        <v>180</v>
      </c>
      <c r="N1375" t="str">
        <f>"0000000000000000000000000001111110011111100000000000"</f>
        <v>0000000000000000000000000001111110011111100000000000</v>
      </c>
      <c r="O1375" t="str">
        <f>"0000000000000000000000000000111110011111000000000000"</f>
        <v>0000000000000000000000000000111110011111000000000000</v>
      </c>
    </row>
    <row r="1376" spans="1:15" x14ac:dyDescent="0.25">
      <c r="A1376" s="3">
        <v>1</v>
      </c>
      <c r="B1376" t="s">
        <v>12873</v>
      </c>
      <c r="C1376" t="s">
        <v>20</v>
      </c>
      <c r="D1376" t="s">
        <v>13880</v>
      </c>
      <c r="E1376" t="s">
        <v>20</v>
      </c>
      <c r="F1376" t="s">
        <v>14488</v>
      </c>
      <c r="G1376" t="s">
        <v>14488</v>
      </c>
      <c r="H1376" t="s">
        <v>42</v>
      </c>
      <c r="I1376" t="s">
        <v>42</v>
      </c>
      <c r="J1376" s="1">
        <v>0.45833333333333331</v>
      </c>
      <c r="K1376" s="1">
        <v>0.5</v>
      </c>
      <c r="L1376">
        <v>120</v>
      </c>
      <c r="M1376">
        <v>120</v>
      </c>
      <c r="N1376" t="str">
        <f>"0000000111111100011111000000000000000000000000000000"</f>
        <v>0000000111111100011111000000000000000000000000000000</v>
      </c>
      <c r="O1376" t="str">
        <f>"0000000111111100011111000000000000000000000000000000"</f>
        <v>0000000111111100011111000000000000000000000000000000</v>
      </c>
    </row>
    <row r="1377" spans="1:15" x14ac:dyDescent="0.25">
      <c r="A1377" s="3">
        <v>1</v>
      </c>
      <c r="B1377" t="s">
        <v>9457</v>
      </c>
      <c r="C1377" t="s">
        <v>395</v>
      </c>
      <c r="D1377" t="s">
        <v>14057</v>
      </c>
      <c r="E1377" t="s">
        <v>20</v>
      </c>
      <c r="F1377" t="s">
        <v>14497</v>
      </c>
      <c r="G1377" t="s">
        <v>14488</v>
      </c>
      <c r="H1377" t="s">
        <v>42</v>
      </c>
      <c r="I1377" t="s">
        <v>42</v>
      </c>
      <c r="J1377" s="1">
        <v>0.41666666666666669</v>
      </c>
      <c r="K1377" s="1">
        <v>0.45833333333333331</v>
      </c>
      <c r="L1377">
        <v>240</v>
      </c>
      <c r="M1377">
        <v>60</v>
      </c>
      <c r="N1377" t="str">
        <f>"0000000000000000000000000001100000000000000000000000"</f>
        <v>0000000000000000000000000001100000000000000000000000</v>
      </c>
      <c r="O1377" t="str">
        <f>"0000000000000000000000000001111110011111100000000000"</f>
        <v>0000000000000000000000000001111110011111100000000000</v>
      </c>
    </row>
    <row r="1378" spans="1:15" x14ac:dyDescent="0.25">
      <c r="A1378" s="3">
        <v>1</v>
      </c>
      <c r="B1378" t="s">
        <v>9457</v>
      </c>
      <c r="C1378" t="s">
        <v>45</v>
      </c>
      <c r="D1378" t="s">
        <v>14057</v>
      </c>
      <c r="E1378" t="s">
        <v>20</v>
      </c>
      <c r="F1378" t="s">
        <v>14489</v>
      </c>
      <c r="G1378" t="s">
        <v>14488</v>
      </c>
      <c r="H1378" t="s">
        <v>42</v>
      </c>
      <c r="I1378" t="s">
        <v>42</v>
      </c>
      <c r="J1378" s="1">
        <v>0.41666666666666669</v>
      </c>
      <c r="K1378" s="1">
        <v>0.45833333333333331</v>
      </c>
      <c r="L1378">
        <v>120</v>
      </c>
      <c r="M1378">
        <v>60</v>
      </c>
      <c r="N1378" t="str">
        <f>"0000000000000000000000000000011110000000000000000000"</f>
        <v>0000000000000000000000000000011110000000000000000000</v>
      </c>
      <c r="O1378" t="str">
        <f>"0000000000000000000000000001111110011111100000000000"</f>
        <v>0000000000000000000000000001111110011111100000000000</v>
      </c>
    </row>
    <row r="1379" spans="1:15" x14ac:dyDescent="0.25">
      <c r="A1379" s="3">
        <v>1</v>
      </c>
      <c r="B1379" t="s">
        <v>9424</v>
      </c>
      <c r="C1379" t="s">
        <v>20</v>
      </c>
      <c r="D1379" t="s">
        <v>13662</v>
      </c>
      <c r="E1379" t="s">
        <v>20</v>
      </c>
      <c r="F1379" t="s">
        <v>14485</v>
      </c>
      <c r="G1379" t="s">
        <v>14488</v>
      </c>
      <c r="H1379" t="s">
        <v>29</v>
      </c>
      <c r="I1379" t="s">
        <v>29</v>
      </c>
      <c r="J1379" s="1">
        <v>0.375</v>
      </c>
      <c r="K1379" s="1">
        <v>0.375</v>
      </c>
      <c r="L1379">
        <v>60</v>
      </c>
      <c r="M1379">
        <v>60</v>
      </c>
      <c r="N1379" t="str">
        <f>"0000000000000000000000000001111110011111100000000000"</f>
        <v>0000000000000000000000000001111110011111100000000000</v>
      </c>
      <c r="O1379" t="str">
        <f>"0000000000000000000000000001111110011111100000000000"</f>
        <v>0000000000000000000000000001111110011111100000000000</v>
      </c>
    </row>
    <row r="1380" spans="1:15" x14ac:dyDescent="0.25">
      <c r="A1380" s="3">
        <v>1</v>
      </c>
      <c r="B1380" t="s">
        <v>9294</v>
      </c>
      <c r="C1380" t="s">
        <v>20</v>
      </c>
      <c r="D1380" t="s">
        <v>9591</v>
      </c>
      <c r="E1380" t="s">
        <v>20</v>
      </c>
      <c r="F1380" t="s">
        <v>14488</v>
      </c>
      <c r="G1380" t="s">
        <v>14493</v>
      </c>
      <c r="H1380" t="s">
        <v>42</v>
      </c>
      <c r="I1380" t="s">
        <v>42</v>
      </c>
      <c r="J1380" s="1">
        <v>0.41666666666666669</v>
      </c>
      <c r="K1380" s="1">
        <v>0.41666666666666669</v>
      </c>
      <c r="L1380">
        <v>120</v>
      </c>
      <c r="M1380">
        <v>60</v>
      </c>
      <c r="N1380" t="str">
        <f>"0000000000000000000000000001111110011111100000000000"</f>
        <v>0000000000000000000000000001111110011111100000000000</v>
      </c>
      <c r="O1380" t="str">
        <f>"0000000000000000000000000001111110011111100000000000"</f>
        <v>0000000000000000000000000001111110011111100000000000</v>
      </c>
    </row>
    <row r="1381" spans="1:15" x14ac:dyDescent="0.25">
      <c r="A1381" s="3">
        <v>1</v>
      </c>
      <c r="B1381" t="s">
        <v>9294</v>
      </c>
      <c r="C1381" t="s">
        <v>20</v>
      </c>
      <c r="D1381" t="s">
        <v>13773</v>
      </c>
      <c r="E1381" t="s">
        <v>20</v>
      </c>
      <c r="F1381" t="s">
        <v>14488</v>
      </c>
      <c r="G1381" t="s">
        <v>14485</v>
      </c>
      <c r="H1381" t="s">
        <v>42</v>
      </c>
      <c r="I1381" t="s">
        <v>42</v>
      </c>
      <c r="J1381" s="1">
        <v>0.41666666666666669</v>
      </c>
      <c r="K1381" s="1">
        <v>0.41666666666666669</v>
      </c>
      <c r="L1381">
        <v>120</v>
      </c>
      <c r="M1381">
        <v>60</v>
      </c>
      <c r="N1381" t="str">
        <f>"0000000000000000000000000001111110011111100000000000"</f>
        <v>0000000000000000000000000001111110011111100000000000</v>
      </c>
      <c r="O1381" t="str">
        <f>"0000000000000000000000000001111110011111100000000000"</f>
        <v>0000000000000000000000000001111110011111100000000000</v>
      </c>
    </row>
    <row r="1382" spans="1:15" x14ac:dyDescent="0.25">
      <c r="A1382" s="3">
        <v>1</v>
      </c>
      <c r="B1382" t="s">
        <v>9591</v>
      </c>
      <c r="C1382" t="s">
        <v>20</v>
      </c>
      <c r="D1382" t="s">
        <v>13773</v>
      </c>
      <c r="E1382" t="s">
        <v>20</v>
      </c>
      <c r="F1382" t="s">
        <v>14493</v>
      </c>
      <c r="G1382" t="s">
        <v>14485</v>
      </c>
      <c r="H1382" t="s">
        <v>42</v>
      </c>
      <c r="I1382" t="s">
        <v>42</v>
      </c>
      <c r="J1382" s="1">
        <v>0.41666666666666669</v>
      </c>
      <c r="K1382" s="1">
        <v>0.41666666666666669</v>
      </c>
      <c r="L1382">
        <v>60</v>
      </c>
      <c r="M1382">
        <v>60</v>
      </c>
      <c r="N1382" t="str">
        <f>"0000000000000000000000000001111110011111100000000000"</f>
        <v>0000000000000000000000000001111110011111100000000000</v>
      </c>
      <c r="O1382" t="str">
        <f>"0000000000000000000000000001111110011111100000000000"</f>
        <v>0000000000000000000000000001111110011111100000000000</v>
      </c>
    </row>
    <row r="1383" spans="1:15" x14ac:dyDescent="0.25">
      <c r="A1383" s="3">
        <v>1</v>
      </c>
      <c r="B1383" t="s">
        <v>13649</v>
      </c>
      <c r="C1383" t="s">
        <v>20</v>
      </c>
      <c r="D1383" t="s">
        <v>13771</v>
      </c>
      <c r="E1383" t="s">
        <v>20</v>
      </c>
      <c r="F1383" t="s">
        <v>14488</v>
      </c>
      <c r="G1383" t="s">
        <v>14488</v>
      </c>
      <c r="H1383" t="s">
        <v>19</v>
      </c>
      <c r="I1383" t="s">
        <v>19</v>
      </c>
      <c r="J1383" s="1">
        <v>0.45833333333333331</v>
      </c>
      <c r="K1383" s="1">
        <v>0.45833333333333331</v>
      </c>
      <c r="L1383">
        <v>60</v>
      </c>
      <c r="M1383">
        <v>60</v>
      </c>
      <c r="N1383" t="str">
        <f>"0000000111110100011111000000000000000000000000000000"</f>
        <v>0000000111110100011111000000000000000000000000000000</v>
      </c>
      <c r="O1383" t="str">
        <f>"0000000111110100011111000000000000000000000000000000"</f>
        <v>0000000111110100011111000000000000000000000000000000</v>
      </c>
    </row>
    <row r="1384" spans="1:15" x14ac:dyDescent="0.25">
      <c r="A1384" s="3">
        <v>1</v>
      </c>
      <c r="B1384" t="s">
        <v>13662</v>
      </c>
      <c r="C1384" t="s">
        <v>20</v>
      </c>
      <c r="D1384" t="s">
        <v>13773</v>
      </c>
      <c r="E1384" t="s">
        <v>9372</v>
      </c>
      <c r="F1384" t="s">
        <v>14485</v>
      </c>
      <c r="G1384" t="s">
        <v>14494</v>
      </c>
      <c r="H1384" t="s">
        <v>37</v>
      </c>
      <c r="I1384" t="s">
        <v>37</v>
      </c>
      <c r="J1384" s="1">
        <v>0.45833333333333331</v>
      </c>
      <c r="K1384" s="1">
        <v>0.45833333333333331</v>
      </c>
      <c r="L1384">
        <v>60</v>
      </c>
      <c r="M1384">
        <v>60</v>
      </c>
      <c r="N1384" t="str">
        <f>"0000000000000000000000000001111110011111100000000000"</f>
        <v>0000000000000000000000000001111110011111100000000000</v>
      </c>
      <c r="O1384" t="str">
        <f>"0000000000000000000000000001111110011111100000000000"</f>
        <v>0000000000000000000000000001111110011111100000000000</v>
      </c>
    </row>
    <row r="1385" spans="1:15" x14ac:dyDescent="0.25">
      <c r="A1385" s="3">
        <v>1</v>
      </c>
      <c r="B1385" t="s">
        <v>10965</v>
      </c>
      <c r="C1385" t="s">
        <v>20</v>
      </c>
      <c r="D1385" t="s">
        <v>10994</v>
      </c>
      <c r="E1385" t="s">
        <v>45</v>
      </c>
      <c r="F1385" t="s">
        <v>14488</v>
      </c>
      <c r="G1385" t="s">
        <v>14489</v>
      </c>
      <c r="H1385" t="s">
        <v>42</v>
      </c>
      <c r="I1385" t="s">
        <v>42</v>
      </c>
      <c r="J1385" s="1">
        <v>0.625</v>
      </c>
      <c r="K1385" s="1">
        <v>0.58333333333333337</v>
      </c>
      <c r="L1385">
        <v>120</v>
      </c>
      <c r="M1385">
        <v>90</v>
      </c>
      <c r="N1385" t="str">
        <f>"0000000111111100011111000000000000000000000000000000"</f>
        <v>0000000111111100011111000000000000000000000000000000</v>
      </c>
      <c r="O1385" t="str">
        <f>"0000000111111100011111000000000000000000000000000000"</f>
        <v>0000000111111100011111000000000000000000000000000000</v>
      </c>
    </row>
    <row r="1386" spans="1:15" x14ac:dyDescent="0.25">
      <c r="A1386" s="3">
        <v>1</v>
      </c>
      <c r="B1386" t="s">
        <v>11790</v>
      </c>
      <c r="C1386" t="s">
        <v>45</v>
      </c>
      <c r="D1386" t="s">
        <v>13831</v>
      </c>
      <c r="E1386" t="s">
        <v>20</v>
      </c>
      <c r="F1386" t="s">
        <v>14489</v>
      </c>
      <c r="G1386" t="s">
        <v>14485</v>
      </c>
      <c r="H1386" t="s">
        <v>37</v>
      </c>
      <c r="I1386" t="s">
        <v>37</v>
      </c>
      <c r="J1386" s="1">
        <v>0.45833333333333331</v>
      </c>
      <c r="K1386" s="1">
        <v>0.45833333333333331</v>
      </c>
      <c r="L1386">
        <v>90</v>
      </c>
      <c r="M1386">
        <v>60</v>
      </c>
      <c r="N1386" t="str">
        <f>"0000000111101100011111000000000000000000000000000000"</f>
        <v>0000000111101100011111000000000000000000000000000000</v>
      </c>
      <c r="O1386" t="str">
        <f>"0000000111101100011111000000000000000000000000000000"</f>
        <v>0000000111101100011111000000000000000000000000000000</v>
      </c>
    </row>
    <row r="1387" spans="1:15" x14ac:dyDescent="0.25">
      <c r="A1387" s="3">
        <v>1</v>
      </c>
      <c r="B1387" t="s">
        <v>9287</v>
      </c>
      <c r="C1387" t="s">
        <v>20</v>
      </c>
      <c r="D1387" t="s">
        <v>9343</v>
      </c>
      <c r="E1387" t="s">
        <v>20</v>
      </c>
      <c r="F1387" t="s">
        <v>14485</v>
      </c>
      <c r="G1387" t="s">
        <v>14485</v>
      </c>
      <c r="H1387" t="s">
        <v>33</v>
      </c>
      <c r="I1387" t="s">
        <v>33</v>
      </c>
      <c r="J1387" s="1">
        <v>0.5</v>
      </c>
      <c r="K1387" s="1">
        <v>0.5</v>
      </c>
      <c r="L1387">
        <v>60</v>
      </c>
      <c r="M1387">
        <v>60</v>
      </c>
      <c r="N1387" t="str">
        <f>"0000000000000000000000000001111110011111100000000000"</f>
        <v>0000000000000000000000000001111110011111100000000000</v>
      </c>
      <c r="O1387" t="str">
        <f>"0000000000000000000000000001111110011111100000000000"</f>
        <v>0000000000000000000000000001111110011111100000000000</v>
      </c>
    </row>
    <row r="1388" spans="1:15" x14ac:dyDescent="0.25">
      <c r="A1388" s="3">
        <v>1</v>
      </c>
      <c r="B1388" t="s">
        <v>11972</v>
      </c>
      <c r="C1388" t="s">
        <v>9372</v>
      </c>
      <c r="D1388" t="s">
        <v>12818</v>
      </c>
      <c r="E1388" t="s">
        <v>20</v>
      </c>
      <c r="F1388" t="s">
        <v>14494</v>
      </c>
      <c r="G1388" t="s">
        <v>14485</v>
      </c>
      <c r="H1388" t="s">
        <v>42</v>
      </c>
      <c r="I1388" t="s">
        <v>42</v>
      </c>
      <c r="J1388" s="1">
        <v>0.54166666666666663</v>
      </c>
      <c r="K1388" s="1">
        <v>0.54166666666666663</v>
      </c>
      <c r="L1388">
        <v>60</v>
      </c>
      <c r="M1388">
        <v>60</v>
      </c>
      <c r="N1388" t="str">
        <f>"0000000111111100011111000000000000000000000000000000"</f>
        <v>0000000111111100011111000000000000000000000000000000</v>
      </c>
      <c r="O1388" t="str">
        <f>"0000000111111100011111000000000000000000000000000000"</f>
        <v>0000000111111100011111000000000000000000000000000000</v>
      </c>
    </row>
    <row r="1389" spans="1:15" x14ac:dyDescent="0.25">
      <c r="A1389" s="3">
        <v>1</v>
      </c>
      <c r="B1389" t="s">
        <v>11457</v>
      </c>
      <c r="C1389" t="s">
        <v>20</v>
      </c>
      <c r="D1389" t="s">
        <v>12707</v>
      </c>
      <c r="E1389" t="s">
        <v>20</v>
      </c>
      <c r="F1389" t="s">
        <v>14488</v>
      </c>
      <c r="G1389" t="s">
        <v>14492</v>
      </c>
      <c r="H1389" t="s">
        <v>19</v>
      </c>
      <c r="I1389" t="s">
        <v>19</v>
      </c>
      <c r="J1389" s="1">
        <v>0.41666666666666669</v>
      </c>
      <c r="K1389" s="1">
        <v>0.375</v>
      </c>
      <c r="L1389">
        <v>120</v>
      </c>
      <c r="M1389">
        <v>120</v>
      </c>
      <c r="N1389" t="str">
        <f>"0000000000000000000000000001111110011111100000000000"</f>
        <v>0000000000000000000000000001111110011111100000000000</v>
      </c>
      <c r="O1389" t="str">
        <f>"0000000000000000000000000001111110011111100000000000"</f>
        <v>0000000000000000000000000001111110011111100000000000</v>
      </c>
    </row>
    <row r="1390" spans="1:15" x14ac:dyDescent="0.25">
      <c r="A1390" s="3">
        <v>1</v>
      </c>
      <c r="B1390" t="s">
        <v>12694</v>
      </c>
      <c r="C1390" t="s">
        <v>20</v>
      </c>
      <c r="D1390" t="s">
        <v>13465</v>
      </c>
      <c r="E1390" t="s">
        <v>20</v>
      </c>
      <c r="F1390" t="s">
        <v>14485</v>
      </c>
      <c r="G1390" t="s">
        <v>14485</v>
      </c>
      <c r="H1390" t="s">
        <v>42</v>
      </c>
      <c r="I1390" t="s">
        <v>42</v>
      </c>
      <c r="J1390" s="1">
        <v>0.45833333333333331</v>
      </c>
      <c r="K1390" s="1">
        <v>0.45833333333333331</v>
      </c>
      <c r="L1390">
        <v>60</v>
      </c>
      <c r="M1390">
        <v>120</v>
      </c>
      <c r="N1390" t="str">
        <f>"0000000111111100011111000001111110011111100000000000"</f>
        <v>0000000111111100011111000001111110011111100000000000</v>
      </c>
      <c r="O1390" t="str">
        <f>"0000000111111100011111000000000000000000000000000000"</f>
        <v>0000000111111100011111000000000000000000000000000000</v>
      </c>
    </row>
    <row r="1391" spans="1:15" x14ac:dyDescent="0.25">
      <c r="A1391" s="3">
        <v>1</v>
      </c>
      <c r="B1391" t="s">
        <v>12707</v>
      </c>
      <c r="C1391" t="s">
        <v>20</v>
      </c>
      <c r="D1391" t="s">
        <v>13465</v>
      </c>
      <c r="E1391" t="s">
        <v>20</v>
      </c>
      <c r="F1391" t="s">
        <v>14508</v>
      </c>
      <c r="G1391" t="s">
        <v>14485</v>
      </c>
      <c r="H1391" t="s">
        <v>42</v>
      </c>
      <c r="I1391" t="s">
        <v>42</v>
      </c>
      <c r="J1391" s="1">
        <v>0.5</v>
      </c>
      <c r="K1391" s="1">
        <v>0.45833333333333331</v>
      </c>
      <c r="L1391">
        <v>120</v>
      </c>
      <c r="M1391">
        <v>120</v>
      </c>
      <c r="N1391" t="str">
        <f>"0000000111111100011111000000000000000000000000000000"</f>
        <v>0000000111111100011111000000000000000000000000000000</v>
      </c>
      <c r="O1391" t="str">
        <f>"0000000111111100011111000000000000000000000000000000"</f>
        <v>0000000111111100011111000000000000000000000000000000</v>
      </c>
    </row>
    <row r="1392" spans="1:15" x14ac:dyDescent="0.25">
      <c r="A1392" s="3">
        <v>1</v>
      </c>
      <c r="B1392" t="s">
        <v>12707</v>
      </c>
      <c r="C1392" t="s">
        <v>20</v>
      </c>
      <c r="D1392" t="s">
        <v>13456</v>
      </c>
      <c r="E1392" t="s">
        <v>20</v>
      </c>
      <c r="F1392" t="s">
        <v>14543</v>
      </c>
      <c r="G1392" t="s">
        <v>14485</v>
      </c>
      <c r="H1392" t="s">
        <v>29</v>
      </c>
      <c r="I1392" t="s">
        <v>29</v>
      </c>
      <c r="J1392" s="1">
        <v>0.54166666666666663</v>
      </c>
      <c r="K1392" s="1">
        <v>0.54166666666666663</v>
      </c>
      <c r="L1392">
        <v>60</v>
      </c>
      <c r="M1392">
        <v>120</v>
      </c>
      <c r="N1392" t="str">
        <f>"0000000000000000000000000001111110011111100000000000"</f>
        <v>0000000000000000000000000001111110011111100000000000</v>
      </c>
      <c r="O1392" t="str">
        <f>"0000000000000000000000000001111110011111100000000000"</f>
        <v>0000000000000000000000000001111110011111100000000000</v>
      </c>
    </row>
    <row r="1393" spans="1:15" x14ac:dyDescent="0.25">
      <c r="A1393" s="3">
        <v>1</v>
      </c>
      <c r="B1393" t="s">
        <v>12321</v>
      </c>
      <c r="C1393" t="s">
        <v>20</v>
      </c>
      <c r="D1393" t="s">
        <v>13604</v>
      </c>
      <c r="E1393" t="s">
        <v>20</v>
      </c>
      <c r="F1393" t="s">
        <v>14485</v>
      </c>
      <c r="G1393" t="s">
        <v>14485</v>
      </c>
      <c r="H1393" t="s">
        <v>42</v>
      </c>
      <c r="I1393" t="s">
        <v>42</v>
      </c>
      <c r="J1393" s="1">
        <v>0.375</v>
      </c>
      <c r="K1393" s="1">
        <v>0.375</v>
      </c>
      <c r="L1393">
        <v>60</v>
      </c>
      <c r="M1393">
        <v>120</v>
      </c>
      <c r="N1393" t="str">
        <f>"0000000111111100011111000000000000000000000000000000"</f>
        <v>0000000111111100011111000000000000000000000000000000</v>
      </c>
      <c r="O1393" t="str">
        <f>"0000000111111100011111000000000000000000000000000000"</f>
        <v>0000000111111100011111000000000000000000000000000000</v>
      </c>
    </row>
    <row r="1394" spans="1:15" x14ac:dyDescent="0.25">
      <c r="A1394" s="3">
        <v>1</v>
      </c>
      <c r="B1394" t="s">
        <v>10050</v>
      </c>
      <c r="C1394" t="s">
        <v>20</v>
      </c>
      <c r="D1394" t="s">
        <v>12252</v>
      </c>
      <c r="E1394" t="s">
        <v>20</v>
      </c>
      <c r="F1394" t="s">
        <v>14485</v>
      </c>
      <c r="G1394" t="s">
        <v>14493</v>
      </c>
      <c r="H1394" t="s">
        <v>42</v>
      </c>
      <c r="I1394" t="s">
        <v>42</v>
      </c>
      <c r="J1394" s="1">
        <v>0.5</v>
      </c>
      <c r="K1394" s="1">
        <v>0.5</v>
      </c>
      <c r="L1394">
        <v>60</v>
      </c>
      <c r="M1394">
        <v>60</v>
      </c>
      <c r="N1394" t="str">
        <f>"0000000111111100011111000000000000000000000000000000"</f>
        <v>0000000111111100011111000000000000000000000000000000</v>
      </c>
      <c r="O1394" t="str">
        <f>"0000000111111100011111000000000000000000000000000000"</f>
        <v>0000000111111100011111000000000000000000000000000000</v>
      </c>
    </row>
    <row r="1395" spans="1:15" x14ac:dyDescent="0.25">
      <c r="A1395" s="3">
        <v>1</v>
      </c>
      <c r="B1395" t="s">
        <v>10059</v>
      </c>
      <c r="C1395" t="s">
        <v>20</v>
      </c>
      <c r="D1395" t="s">
        <v>12254</v>
      </c>
      <c r="E1395" t="s">
        <v>20</v>
      </c>
      <c r="F1395" t="s">
        <v>14493</v>
      </c>
      <c r="G1395" t="s">
        <v>14493</v>
      </c>
      <c r="H1395" t="s">
        <v>42</v>
      </c>
      <c r="I1395" t="s">
        <v>42</v>
      </c>
      <c r="J1395" s="1">
        <v>0.5</v>
      </c>
      <c r="K1395" s="1">
        <v>0.5</v>
      </c>
      <c r="L1395">
        <v>60</v>
      </c>
      <c r="M1395">
        <v>60</v>
      </c>
      <c r="N1395" t="str">
        <f>"0000000000000000000000000001111110011111100000000000"</f>
        <v>0000000000000000000000000001111110011111100000000000</v>
      </c>
      <c r="O1395" t="str">
        <f>"0000000000000000000000000001111110011111100000000000"</f>
        <v>0000000000000000000000000001111110011111100000000000</v>
      </c>
    </row>
    <row r="1396" spans="1:15" x14ac:dyDescent="0.25">
      <c r="A1396" s="3">
        <v>1</v>
      </c>
      <c r="B1396" t="s">
        <v>10283</v>
      </c>
      <c r="C1396" t="s">
        <v>20</v>
      </c>
      <c r="D1396" t="s">
        <v>13655</v>
      </c>
      <c r="E1396" t="s">
        <v>20</v>
      </c>
      <c r="F1396" t="s">
        <v>14488</v>
      </c>
      <c r="G1396" t="s">
        <v>14488</v>
      </c>
      <c r="H1396" t="s">
        <v>19</v>
      </c>
      <c r="I1396" t="s">
        <v>19</v>
      </c>
      <c r="J1396" s="1">
        <v>0.58333333333333337</v>
      </c>
      <c r="K1396" s="1">
        <v>0.58333333333333337</v>
      </c>
      <c r="L1396">
        <v>60</v>
      </c>
      <c r="M1396">
        <v>60</v>
      </c>
      <c r="N1396" t="str">
        <f>"0000000111110100011111000000000000000000000000000000"</f>
        <v>0000000111110100011111000000000000000000000000000000</v>
      </c>
      <c r="O1396" t="str">
        <f>"0000000111110100011111000000000000000000000000000000"</f>
        <v>0000000111110100011111000000000000000000000000000000</v>
      </c>
    </row>
    <row r="1397" spans="1:15" x14ac:dyDescent="0.25">
      <c r="A1397" s="3">
        <v>1</v>
      </c>
      <c r="B1397" t="s">
        <v>12535</v>
      </c>
      <c r="C1397" t="s">
        <v>45</v>
      </c>
      <c r="D1397" t="s">
        <v>13604</v>
      </c>
      <c r="E1397" t="s">
        <v>20</v>
      </c>
      <c r="F1397" t="s">
        <v>14489</v>
      </c>
      <c r="G1397" t="s">
        <v>14485</v>
      </c>
      <c r="H1397" t="s">
        <v>42</v>
      </c>
      <c r="I1397" t="s">
        <v>42</v>
      </c>
      <c r="J1397" s="1">
        <v>0.375</v>
      </c>
      <c r="K1397" s="1">
        <v>0.375</v>
      </c>
      <c r="L1397">
        <v>60</v>
      </c>
      <c r="M1397">
        <v>120</v>
      </c>
      <c r="N1397" t="str">
        <f>"0000000011111100011111000000000000000000000000000000"</f>
        <v>0000000011111100011111000000000000000000000000000000</v>
      </c>
      <c r="O1397" t="str">
        <f>"0000000111111100011111000000000000000000000000000000"</f>
        <v>0000000111111100011111000000000000000000000000000000</v>
      </c>
    </row>
    <row r="1398" spans="1:15" x14ac:dyDescent="0.25">
      <c r="A1398" s="3">
        <v>1</v>
      </c>
      <c r="B1398" t="s">
        <v>11172</v>
      </c>
      <c r="C1398" t="s">
        <v>20</v>
      </c>
      <c r="D1398" t="s">
        <v>11400</v>
      </c>
      <c r="E1398" t="s">
        <v>20</v>
      </c>
      <c r="F1398" t="s">
        <v>14485</v>
      </c>
      <c r="G1398" t="s">
        <v>14508</v>
      </c>
      <c r="H1398" t="s">
        <v>37</v>
      </c>
      <c r="I1398" t="s">
        <v>37</v>
      </c>
      <c r="J1398" s="1">
        <v>0.625</v>
      </c>
      <c r="K1398" s="1">
        <v>0.625</v>
      </c>
      <c r="L1398">
        <v>120</v>
      </c>
      <c r="M1398">
        <v>120</v>
      </c>
      <c r="N1398" t="str">
        <f>"0000000000000000000000000001111110011111100000000000"</f>
        <v>0000000000000000000000000001111110011111100000000000</v>
      </c>
      <c r="O1398" t="str">
        <f>"0000000000000000000000000001111110011111100000000000"</f>
        <v>0000000000000000000000000001111110011111100000000000</v>
      </c>
    </row>
    <row r="1399" spans="1:15" x14ac:dyDescent="0.25">
      <c r="A1399" s="3">
        <v>1</v>
      </c>
      <c r="B1399" t="s">
        <v>11179</v>
      </c>
      <c r="C1399" t="s">
        <v>20</v>
      </c>
      <c r="D1399" t="s">
        <v>11931</v>
      </c>
      <c r="E1399" t="s">
        <v>20</v>
      </c>
      <c r="F1399" t="s">
        <v>14488</v>
      </c>
      <c r="G1399" t="s">
        <v>14488</v>
      </c>
      <c r="H1399" t="s">
        <v>19</v>
      </c>
      <c r="I1399" t="s">
        <v>19</v>
      </c>
      <c r="J1399" s="1">
        <v>0.45833333333333331</v>
      </c>
      <c r="K1399" s="1">
        <v>0.45833333333333331</v>
      </c>
      <c r="L1399">
        <v>60</v>
      </c>
      <c r="M1399">
        <v>60</v>
      </c>
      <c r="N1399" t="str">
        <f>"0000000111110100011111000000000000000000000000000000"</f>
        <v>0000000111110100011111000000000000000000000000000000</v>
      </c>
      <c r="O1399" t="str">
        <f>"0000000111110100011111000000000000000000000000000000"</f>
        <v>0000000111110100011111000000000000000000000000000000</v>
      </c>
    </row>
    <row r="1400" spans="1:15" x14ac:dyDescent="0.25">
      <c r="A1400" s="3">
        <v>1</v>
      </c>
      <c r="B1400" t="s">
        <v>11179</v>
      </c>
      <c r="C1400" t="s">
        <v>20</v>
      </c>
      <c r="D1400" t="s">
        <v>11400</v>
      </c>
      <c r="E1400" t="s">
        <v>20</v>
      </c>
      <c r="F1400" t="s">
        <v>14485</v>
      </c>
      <c r="G1400" t="s">
        <v>14492</v>
      </c>
      <c r="H1400" t="s">
        <v>33</v>
      </c>
      <c r="I1400" t="s">
        <v>33</v>
      </c>
      <c r="J1400" s="1">
        <v>0.41666666666666669</v>
      </c>
      <c r="K1400" s="1">
        <v>0.375</v>
      </c>
      <c r="L1400">
        <v>60</v>
      </c>
      <c r="M1400">
        <v>120</v>
      </c>
      <c r="N1400" t="str">
        <f>"0000000111111100011111000000000000000000000000000000"</f>
        <v>0000000111111100011111000000000000000000000000000000</v>
      </c>
      <c r="O1400" t="str">
        <f>"0000000111111100011111000000000000000000000000000000"</f>
        <v>0000000111111100011111000000000000000000000000000000</v>
      </c>
    </row>
    <row r="1401" spans="1:15" x14ac:dyDescent="0.25">
      <c r="A1401" s="3">
        <v>1</v>
      </c>
      <c r="B1401" t="s">
        <v>11400</v>
      </c>
      <c r="C1401" t="s">
        <v>395</v>
      </c>
      <c r="D1401" t="s">
        <v>11937</v>
      </c>
      <c r="E1401" t="s">
        <v>20</v>
      </c>
      <c r="F1401" t="s">
        <v>14504</v>
      </c>
      <c r="G1401" t="s">
        <v>14493</v>
      </c>
      <c r="H1401" t="s">
        <v>19</v>
      </c>
      <c r="I1401" t="s">
        <v>19</v>
      </c>
      <c r="J1401" s="1">
        <v>0.5</v>
      </c>
      <c r="K1401" s="1">
        <v>0.54166666666666663</v>
      </c>
      <c r="L1401">
        <v>120</v>
      </c>
      <c r="M1401">
        <v>180</v>
      </c>
      <c r="N1401" t="str">
        <f>"0000000000000000000000000001111110011111100000000000"</f>
        <v>0000000000000000000000000001111110011111100000000000</v>
      </c>
      <c r="O1401" t="str">
        <f>"0000000000000000000000000000000000011111100000000000"</f>
        <v>0000000000000000000000000000000000011111100000000000</v>
      </c>
    </row>
    <row r="1402" spans="1:15" x14ac:dyDescent="0.25">
      <c r="A1402" s="3">
        <v>1</v>
      </c>
      <c r="B1402" t="s">
        <v>12250</v>
      </c>
      <c r="C1402" t="s">
        <v>20</v>
      </c>
      <c r="D1402" t="s">
        <v>13575</v>
      </c>
      <c r="E1402" t="s">
        <v>20</v>
      </c>
      <c r="F1402" t="s">
        <v>14485</v>
      </c>
      <c r="G1402" t="s">
        <v>14488</v>
      </c>
      <c r="H1402" t="s">
        <v>29</v>
      </c>
      <c r="I1402" t="s">
        <v>29</v>
      </c>
      <c r="J1402" s="1">
        <v>0.41666666666666669</v>
      </c>
      <c r="K1402" s="1">
        <v>0.41666666666666669</v>
      </c>
      <c r="L1402">
        <v>60</v>
      </c>
      <c r="M1402">
        <v>60</v>
      </c>
      <c r="N1402" t="str">
        <f>"0000000000000000000000000001111110011111100000000000"</f>
        <v>0000000000000000000000000001111110011111100000000000</v>
      </c>
      <c r="O1402" t="str">
        <f>"0000000000000000000000000001111110011111100000000000"</f>
        <v>0000000000000000000000000001111110011111100000000000</v>
      </c>
    </row>
    <row r="1403" spans="1:15" x14ac:dyDescent="0.25">
      <c r="A1403" s="3">
        <v>1</v>
      </c>
      <c r="B1403" t="s">
        <v>12250</v>
      </c>
      <c r="C1403" t="s">
        <v>20</v>
      </c>
      <c r="D1403" t="s">
        <v>13579</v>
      </c>
      <c r="E1403" t="s">
        <v>20</v>
      </c>
      <c r="F1403" t="s">
        <v>14487</v>
      </c>
      <c r="G1403" t="s">
        <v>14485</v>
      </c>
      <c r="H1403" t="s">
        <v>42</v>
      </c>
      <c r="I1403" t="s">
        <v>42</v>
      </c>
      <c r="J1403" s="1">
        <v>0.45833333333333331</v>
      </c>
      <c r="K1403" s="1">
        <v>0.45833333333333331</v>
      </c>
      <c r="L1403">
        <v>60</v>
      </c>
      <c r="M1403">
        <v>60</v>
      </c>
      <c r="N1403" t="str">
        <f>"0000000000000000000000000001111110011111100000000000"</f>
        <v>0000000000000000000000000001111110011111100000000000</v>
      </c>
      <c r="O1403" t="str">
        <f>"0000000000000000000000000000111110011111100000000000"</f>
        <v>0000000000000000000000000000111110011111100000000000</v>
      </c>
    </row>
    <row r="1404" spans="1:15" x14ac:dyDescent="0.25">
      <c r="A1404" s="3">
        <v>1</v>
      </c>
      <c r="B1404" t="s">
        <v>10558</v>
      </c>
      <c r="C1404" t="s">
        <v>20</v>
      </c>
      <c r="D1404" t="s">
        <v>11991</v>
      </c>
      <c r="E1404" t="s">
        <v>20</v>
      </c>
      <c r="F1404" t="s">
        <v>14508</v>
      </c>
      <c r="G1404" t="s">
        <v>14485</v>
      </c>
      <c r="H1404" t="s">
        <v>33</v>
      </c>
      <c r="I1404" t="s">
        <v>33</v>
      </c>
      <c r="J1404" s="1">
        <v>0.5</v>
      </c>
      <c r="K1404" s="1">
        <v>0.54166666666666663</v>
      </c>
      <c r="L1404">
        <v>120</v>
      </c>
      <c r="M1404">
        <v>60</v>
      </c>
      <c r="N1404" t="str">
        <f>"0000000111111100011011000000000000000000000000000000"</f>
        <v>0000000111111100011011000000000000000000000000000000</v>
      </c>
      <c r="O1404" t="str">
        <f>"0000000111111100011111000000000000000000000000000000"</f>
        <v>0000000111111100011111000000000000000000000000000000</v>
      </c>
    </row>
    <row r="1405" spans="1:15" x14ac:dyDescent="0.25">
      <c r="A1405" s="3">
        <v>1</v>
      </c>
      <c r="B1405" t="s">
        <v>13698</v>
      </c>
      <c r="C1405" t="s">
        <v>20</v>
      </c>
      <c r="D1405" t="s">
        <v>14433</v>
      </c>
      <c r="E1405" t="s">
        <v>20</v>
      </c>
      <c r="F1405" t="s">
        <v>14485</v>
      </c>
      <c r="G1405" t="s">
        <v>14485</v>
      </c>
      <c r="H1405" t="s">
        <v>33</v>
      </c>
      <c r="I1405" t="s">
        <v>33</v>
      </c>
      <c r="J1405" s="1">
        <v>0.66666666666666663</v>
      </c>
      <c r="K1405" s="1">
        <v>0.66666666666666663</v>
      </c>
      <c r="L1405">
        <v>60</v>
      </c>
      <c r="M1405">
        <v>120</v>
      </c>
      <c r="N1405" t="str">
        <f>"0000000111111000011111000000000000000000000000000000"</f>
        <v>0000000111111000011111000000000000000000000000000000</v>
      </c>
      <c r="O1405" t="str">
        <f>"0000000111111100011111000001111110011111100000000000"</f>
        <v>0000000111111100011111000001111110011111100000000000</v>
      </c>
    </row>
    <row r="1406" spans="1:15" x14ac:dyDescent="0.25">
      <c r="A1406" s="3">
        <v>1</v>
      </c>
      <c r="B1406" t="s">
        <v>13698</v>
      </c>
      <c r="C1406" t="s">
        <v>39</v>
      </c>
      <c r="D1406" t="s">
        <v>14433</v>
      </c>
      <c r="E1406" t="s">
        <v>20</v>
      </c>
      <c r="F1406" t="s">
        <v>14507</v>
      </c>
      <c r="G1406" t="s">
        <v>14485</v>
      </c>
      <c r="H1406" t="s">
        <v>33</v>
      </c>
      <c r="I1406" t="s">
        <v>33</v>
      </c>
      <c r="J1406" s="1">
        <v>0.66666666666666663</v>
      </c>
      <c r="K1406" s="1">
        <v>0.66666666666666663</v>
      </c>
      <c r="L1406">
        <v>120</v>
      </c>
      <c r="M1406">
        <v>120</v>
      </c>
      <c r="N1406" t="str">
        <f>"0000000000000100000000000000000000000000000000000000"</f>
        <v>0000000000000100000000000000000000000000000000000000</v>
      </c>
      <c r="O1406" t="str">
        <f>"0000000111111100011111000001111110011111100000000000"</f>
        <v>0000000111111100011111000001111110011111100000000000</v>
      </c>
    </row>
    <row r="1407" spans="1:15" x14ac:dyDescent="0.25">
      <c r="A1407" s="3">
        <v>1</v>
      </c>
      <c r="B1407" t="s">
        <v>10245</v>
      </c>
      <c r="C1407" t="s">
        <v>20</v>
      </c>
      <c r="D1407" t="s">
        <v>13434</v>
      </c>
      <c r="E1407" t="s">
        <v>20</v>
      </c>
      <c r="F1407" t="s">
        <v>14485</v>
      </c>
      <c r="G1407" t="s">
        <v>14485</v>
      </c>
      <c r="H1407" t="s">
        <v>42</v>
      </c>
      <c r="I1407" t="s">
        <v>42</v>
      </c>
      <c r="J1407" s="1">
        <v>0.41666666666666669</v>
      </c>
      <c r="K1407" s="1">
        <v>0.41666666666666669</v>
      </c>
      <c r="L1407">
        <v>60</v>
      </c>
      <c r="M1407">
        <v>60</v>
      </c>
      <c r="N1407" t="str">
        <f>"0000000111111100011111000000000000000000000000000000"</f>
        <v>0000000111111100011111000000000000000000000000000000</v>
      </c>
      <c r="O1407" t="str">
        <f>"0000000111111100011111000000000000000000000000000000"</f>
        <v>0000000111111100011111000000000000000000000000000000</v>
      </c>
    </row>
    <row r="1408" spans="1:15" x14ac:dyDescent="0.25">
      <c r="A1408" s="3">
        <v>1</v>
      </c>
      <c r="B1408" t="s">
        <v>10265</v>
      </c>
      <c r="C1408" t="s">
        <v>20</v>
      </c>
      <c r="D1408" t="s">
        <v>12289</v>
      </c>
      <c r="E1408" t="s">
        <v>20</v>
      </c>
      <c r="F1408" t="s">
        <v>14488</v>
      </c>
      <c r="G1408" t="s">
        <v>14488</v>
      </c>
      <c r="H1408" t="s">
        <v>19</v>
      </c>
      <c r="I1408" t="s">
        <v>19</v>
      </c>
      <c r="J1408" s="1">
        <v>0.54166666666666663</v>
      </c>
      <c r="K1408" s="1">
        <v>0.54166666666666663</v>
      </c>
      <c r="L1408">
        <v>60</v>
      </c>
      <c r="M1408">
        <v>60</v>
      </c>
      <c r="N1408" t="str">
        <f>"0000000000000000000000000001111110011111100000000000"</f>
        <v>0000000000000000000000000001111110011111100000000000</v>
      </c>
      <c r="O1408" t="str">
        <f>"0000000000000000000000000001111110011111100000000000"</f>
        <v>0000000000000000000000000001111110011111100000000000</v>
      </c>
    </row>
    <row r="1409" spans="1:15" x14ac:dyDescent="0.25">
      <c r="A1409" s="3">
        <v>1</v>
      </c>
      <c r="B1409" t="s">
        <v>10994</v>
      </c>
      <c r="C1409" t="s">
        <v>20</v>
      </c>
      <c r="D1409" t="s">
        <v>11781</v>
      </c>
      <c r="E1409" t="s">
        <v>20</v>
      </c>
      <c r="F1409" t="s">
        <v>14488</v>
      </c>
      <c r="G1409" t="s">
        <v>14488</v>
      </c>
      <c r="H1409" t="s">
        <v>33</v>
      </c>
      <c r="I1409" t="s">
        <v>33</v>
      </c>
      <c r="J1409" s="1">
        <v>0.41666666666666669</v>
      </c>
      <c r="K1409" s="1">
        <v>0.41666666666666669</v>
      </c>
      <c r="L1409">
        <v>60</v>
      </c>
      <c r="M1409">
        <v>120</v>
      </c>
      <c r="N1409" t="str">
        <f>"0000000111111100011111000000000000000000000000000000"</f>
        <v>0000000111111100011111000000000000000000000000000000</v>
      </c>
      <c r="O1409" t="str">
        <f>"0000000111111100011111000000000000000000000000000000"</f>
        <v>0000000111111100011111000000000000000000000000000000</v>
      </c>
    </row>
    <row r="1410" spans="1:15" x14ac:dyDescent="0.25">
      <c r="A1410" s="3">
        <v>1</v>
      </c>
      <c r="B1410" t="s">
        <v>11188</v>
      </c>
      <c r="C1410" t="s">
        <v>20</v>
      </c>
      <c r="D1410" t="s">
        <v>11781</v>
      </c>
      <c r="E1410" t="s">
        <v>20</v>
      </c>
      <c r="F1410" t="s">
        <v>14485</v>
      </c>
      <c r="G1410" t="s">
        <v>14488</v>
      </c>
      <c r="H1410" t="s">
        <v>33</v>
      </c>
      <c r="I1410" t="s">
        <v>33</v>
      </c>
      <c r="J1410" s="1">
        <v>0.45833333333333331</v>
      </c>
      <c r="K1410" s="1">
        <v>0.41666666666666669</v>
      </c>
      <c r="L1410">
        <v>60</v>
      </c>
      <c r="M1410">
        <v>120</v>
      </c>
      <c r="N1410" t="str">
        <f>"0000000111111100011111000000000000000000000000000000"</f>
        <v>0000000111111100011111000000000000000000000000000000</v>
      </c>
      <c r="O1410" t="str">
        <f>"0000000111111100011111000000000000000000000000000000"</f>
        <v>0000000111111100011111000000000000000000000000000000</v>
      </c>
    </row>
    <row r="1411" spans="1:15" x14ac:dyDescent="0.25">
      <c r="A1411" s="3">
        <v>1</v>
      </c>
      <c r="B1411" t="s">
        <v>10245</v>
      </c>
      <c r="C1411" t="s">
        <v>20</v>
      </c>
      <c r="D1411" t="s">
        <v>13025</v>
      </c>
      <c r="E1411" t="s">
        <v>20</v>
      </c>
      <c r="F1411" t="s">
        <v>14488</v>
      </c>
      <c r="G1411" t="s">
        <v>14488</v>
      </c>
      <c r="H1411" t="s">
        <v>29</v>
      </c>
      <c r="I1411" t="s">
        <v>29</v>
      </c>
      <c r="J1411" s="1">
        <v>0.54166666666666663</v>
      </c>
      <c r="K1411" s="1">
        <v>0.54166666666666663</v>
      </c>
      <c r="L1411">
        <v>60</v>
      </c>
      <c r="M1411">
        <v>60</v>
      </c>
      <c r="N1411" t="str">
        <f>"0000000111110100011111000000000000000000000000000000"</f>
        <v>0000000111110100011111000000000000000000000000000000</v>
      </c>
      <c r="O1411" t="str">
        <f>"0000000111110100011111000000000000000000000000000000"</f>
        <v>0000000111110100011111000000000000000000000000000000</v>
      </c>
    </row>
    <row r="1412" spans="1:15" x14ac:dyDescent="0.25">
      <c r="A1412" s="3">
        <v>1</v>
      </c>
      <c r="B1412" t="s">
        <v>12994</v>
      </c>
      <c r="C1412" t="s">
        <v>20</v>
      </c>
      <c r="D1412" t="s">
        <v>13523</v>
      </c>
      <c r="E1412" t="s">
        <v>20</v>
      </c>
      <c r="F1412" t="s">
        <v>14485</v>
      </c>
      <c r="G1412" t="s">
        <v>14485</v>
      </c>
      <c r="H1412" t="s">
        <v>37</v>
      </c>
      <c r="I1412" t="s">
        <v>37</v>
      </c>
      <c r="J1412" s="1">
        <v>0.41666666666666669</v>
      </c>
      <c r="K1412" s="1">
        <v>0.41666666666666669</v>
      </c>
      <c r="L1412">
        <v>60</v>
      </c>
      <c r="M1412">
        <v>60</v>
      </c>
      <c r="N1412" t="str">
        <f>"0000000000000000000000000001111110011111100000000000"</f>
        <v>0000000000000000000000000001111110011111100000000000</v>
      </c>
      <c r="O1412" t="str">
        <f>"0000000000000000000000000001111110011111100000000000"</f>
        <v>0000000000000000000000000001111110011111100000000000</v>
      </c>
    </row>
    <row r="1413" spans="1:15" x14ac:dyDescent="0.25">
      <c r="A1413" s="3">
        <v>1</v>
      </c>
      <c r="B1413" t="s">
        <v>13009</v>
      </c>
      <c r="C1413" t="s">
        <v>20</v>
      </c>
      <c r="D1413" t="s">
        <v>13523</v>
      </c>
      <c r="E1413" t="s">
        <v>20</v>
      </c>
      <c r="F1413" t="s">
        <v>14488</v>
      </c>
      <c r="G1413" t="s">
        <v>14493</v>
      </c>
      <c r="H1413" t="s">
        <v>19</v>
      </c>
      <c r="I1413" t="s">
        <v>19</v>
      </c>
      <c r="J1413" s="1">
        <v>0.625</v>
      </c>
      <c r="K1413" s="1">
        <v>0.625</v>
      </c>
      <c r="L1413">
        <v>60</v>
      </c>
      <c r="M1413">
        <v>60</v>
      </c>
      <c r="N1413" t="str">
        <f>"0000000000000000000000000001111110011111100000000000"</f>
        <v>0000000000000000000000000001111110011111100000000000</v>
      </c>
      <c r="O1413" t="str">
        <f>"0000000000000000000000000001111110011111100000000000"</f>
        <v>0000000000000000000000000001111110011111100000000000</v>
      </c>
    </row>
    <row r="1414" spans="1:15" x14ac:dyDescent="0.25">
      <c r="A1414" s="3">
        <v>1</v>
      </c>
      <c r="B1414" t="s">
        <v>10319</v>
      </c>
      <c r="C1414" t="s">
        <v>20</v>
      </c>
      <c r="D1414" t="s">
        <v>12936</v>
      </c>
      <c r="E1414" t="s">
        <v>20</v>
      </c>
      <c r="F1414" t="s">
        <v>14485</v>
      </c>
      <c r="G1414" t="s">
        <v>14493</v>
      </c>
      <c r="H1414" t="s">
        <v>42</v>
      </c>
      <c r="I1414" t="s">
        <v>42</v>
      </c>
      <c r="J1414" s="1">
        <v>0.5</v>
      </c>
      <c r="K1414" s="1">
        <v>0.5</v>
      </c>
      <c r="L1414">
        <v>60</v>
      </c>
      <c r="M1414">
        <v>60</v>
      </c>
      <c r="N1414" t="str">
        <f>"0000000000000000000000000000111110011111100000000000"</f>
        <v>0000000000000000000000000000111110011111100000000000</v>
      </c>
      <c r="O1414" t="str">
        <f>"0000000000000000000000000000111110011111100000000000"</f>
        <v>0000000000000000000000000000111110011111100000000000</v>
      </c>
    </row>
    <row r="1415" spans="1:15" x14ac:dyDescent="0.25">
      <c r="A1415" s="3">
        <v>1</v>
      </c>
      <c r="B1415" t="s">
        <v>9238</v>
      </c>
      <c r="C1415" t="s">
        <v>20</v>
      </c>
      <c r="D1415" t="s">
        <v>12762</v>
      </c>
      <c r="E1415" t="s">
        <v>20</v>
      </c>
      <c r="F1415" t="s">
        <v>14488</v>
      </c>
      <c r="G1415" t="s">
        <v>14485</v>
      </c>
      <c r="H1415" t="s">
        <v>42</v>
      </c>
      <c r="I1415" t="s">
        <v>42</v>
      </c>
      <c r="J1415" s="1">
        <v>0.5</v>
      </c>
      <c r="K1415" s="1">
        <v>0.54166666666666663</v>
      </c>
      <c r="L1415">
        <v>120</v>
      </c>
      <c r="M1415">
        <v>60</v>
      </c>
      <c r="N1415" t="str">
        <f>"0000000111111100011111000000000000000000000000000000"</f>
        <v>0000000111111100011111000000000000000000000000000000</v>
      </c>
      <c r="O1415" t="str">
        <f>"0000000111111100011111000000000000000000000000000000"</f>
        <v>0000000111111100011111000000000000000000000000000000</v>
      </c>
    </row>
    <row r="1416" spans="1:15" x14ac:dyDescent="0.25">
      <c r="A1416" s="3">
        <v>1</v>
      </c>
      <c r="B1416" t="s">
        <v>12083</v>
      </c>
      <c r="C1416" t="s">
        <v>20</v>
      </c>
      <c r="D1416" t="s">
        <v>13493</v>
      </c>
      <c r="E1416" t="s">
        <v>20</v>
      </c>
      <c r="F1416" t="s">
        <v>14508</v>
      </c>
      <c r="G1416" t="s">
        <v>14498</v>
      </c>
      <c r="H1416" t="s">
        <v>37</v>
      </c>
      <c r="I1416" t="s">
        <v>37</v>
      </c>
      <c r="J1416" s="1">
        <v>0.45833333333333331</v>
      </c>
      <c r="K1416" s="1">
        <v>0.45833333333333331</v>
      </c>
      <c r="L1416">
        <v>60</v>
      </c>
      <c r="M1416">
        <v>60</v>
      </c>
      <c r="N1416" t="str">
        <f>"0000000111101100011111000000000000000000000000000000"</f>
        <v>0000000111101100011111000000000000000000000000000000</v>
      </c>
      <c r="O1416" t="str">
        <f>"0000000010000000000000000000000000000000000000000000"</f>
        <v>0000000010000000000000000000000000000000000000000000</v>
      </c>
    </row>
    <row r="1417" spans="1:15" x14ac:dyDescent="0.25">
      <c r="A1417" s="3">
        <v>1</v>
      </c>
      <c r="B1417" t="s">
        <v>11033</v>
      </c>
      <c r="C1417" t="s">
        <v>20</v>
      </c>
      <c r="D1417" t="s">
        <v>11186</v>
      </c>
      <c r="E1417" t="s">
        <v>20</v>
      </c>
      <c r="F1417" t="s">
        <v>14488</v>
      </c>
      <c r="G1417" t="s">
        <v>14485</v>
      </c>
      <c r="H1417" t="s">
        <v>42</v>
      </c>
      <c r="I1417" t="s">
        <v>42</v>
      </c>
      <c r="J1417" s="1">
        <v>0.375</v>
      </c>
      <c r="K1417" s="1">
        <v>0.41666666666666669</v>
      </c>
      <c r="L1417">
        <v>480</v>
      </c>
      <c r="M1417">
        <v>60</v>
      </c>
      <c r="N1417" t="str">
        <f>"0000000000000000000000000000000010000000000000000000"</f>
        <v>0000000000000000000000000000000010000000000000000000</v>
      </c>
      <c r="O1417" t="str">
        <f>"0000000000000000000000000001111110011111100000000000"</f>
        <v>0000000000000000000000000001111110011111100000000000</v>
      </c>
    </row>
    <row r="1418" spans="1:15" x14ac:dyDescent="0.25">
      <c r="A1418" s="3">
        <v>1</v>
      </c>
      <c r="B1418" t="s">
        <v>11033</v>
      </c>
      <c r="C1418" t="s">
        <v>20</v>
      </c>
      <c r="D1418" t="s">
        <v>11186</v>
      </c>
      <c r="E1418" t="s">
        <v>45</v>
      </c>
      <c r="F1418" t="s">
        <v>14485</v>
      </c>
      <c r="G1418" t="s">
        <v>14489</v>
      </c>
      <c r="H1418" t="s">
        <v>37</v>
      </c>
      <c r="I1418" t="s">
        <v>37</v>
      </c>
      <c r="J1418" s="1">
        <v>0.375</v>
      </c>
      <c r="K1418" s="1">
        <v>0.5</v>
      </c>
      <c r="L1418">
        <v>480</v>
      </c>
      <c r="M1418">
        <v>60</v>
      </c>
      <c r="N1418" t="str">
        <f>"0000000000000000000000000000000010000000000000000000"</f>
        <v>0000000000000000000000000000000010000000000000000000</v>
      </c>
      <c r="O1418" t="str">
        <f>"0000000000000000000000000000010110001101000000000000"</f>
        <v>0000000000000000000000000000010110001101000000000000</v>
      </c>
    </row>
    <row r="1419" spans="1:15" x14ac:dyDescent="0.25">
      <c r="A1419" s="3">
        <v>1</v>
      </c>
      <c r="B1419" t="s">
        <v>11033</v>
      </c>
      <c r="C1419" t="s">
        <v>20</v>
      </c>
      <c r="D1419" t="s">
        <v>11186</v>
      </c>
      <c r="E1419" t="s">
        <v>20</v>
      </c>
      <c r="F1419" t="s">
        <v>14493</v>
      </c>
      <c r="G1419" t="s">
        <v>14485</v>
      </c>
      <c r="H1419" t="s">
        <v>42</v>
      </c>
      <c r="I1419" t="s">
        <v>42</v>
      </c>
      <c r="J1419" s="1">
        <v>0.375</v>
      </c>
      <c r="K1419" s="1">
        <v>0.41666666666666669</v>
      </c>
      <c r="L1419">
        <v>480</v>
      </c>
      <c r="M1419">
        <v>60</v>
      </c>
      <c r="N1419" t="str">
        <f>"0000000000000000000000000000000000000010000000000000"</f>
        <v>0000000000000000000000000000000000000010000000000000</v>
      </c>
      <c r="O1419" t="str">
        <f>"0000000000000000000000000001111110011111100000000000"</f>
        <v>0000000000000000000000000001111110011111100000000000</v>
      </c>
    </row>
    <row r="1420" spans="1:15" x14ac:dyDescent="0.25">
      <c r="A1420" s="3">
        <v>1</v>
      </c>
      <c r="B1420" t="s">
        <v>11186</v>
      </c>
      <c r="C1420" t="s">
        <v>20</v>
      </c>
      <c r="D1420" t="s">
        <v>11772</v>
      </c>
      <c r="E1420" t="s">
        <v>20</v>
      </c>
      <c r="F1420" t="s">
        <v>14493</v>
      </c>
      <c r="G1420" t="s">
        <v>14488</v>
      </c>
      <c r="H1420" t="s">
        <v>19</v>
      </c>
      <c r="I1420" t="s">
        <v>19</v>
      </c>
      <c r="J1420" s="1">
        <v>0.45833333333333331</v>
      </c>
      <c r="K1420" s="1">
        <v>0.375</v>
      </c>
      <c r="L1420">
        <v>60</v>
      </c>
      <c r="M1420">
        <v>480</v>
      </c>
      <c r="N1420" t="str">
        <f>"0000000000000000000000000001111110011111100000000000"</f>
        <v>0000000000000000000000000001111110011111100000000000</v>
      </c>
      <c r="O1420" t="str">
        <f>"0000000000000000000000000000001000000000000000000000"</f>
        <v>0000000000000000000000000000001000000000000000000000</v>
      </c>
    </row>
    <row r="1421" spans="1:15" x14ac:dyDescent="0.25">
      <c r="A1421" s="3">
        <v>1</v>
      </c>
      <c r="B1421" t="s">
        <v>11186</v>
      </c>
      <c r="C1421" t="s">
        <v>20</v>
      </c>
      <c r="D1421" t="s">
        <v>11772</v>
      </c>
      <c r="E1421" t="s">
        <v>20</v>
      </c>
      <c r="F1421" t="s">
        <v>14493</v>
      </c>
      <c r="G1421" t="s">
        <v>14493</v>
      </c>
      <c r="H1421" t="s">
        <v>19</v>
      </c>
      <c r="I1421" t="s">
        <v>19</v>
      </c>
      <c r="J1421" s="1">
        <v>0.45833333333333331</v>
      </c>
      <c r="K1421" s="1">
        <v>0.375</v>
      </c>
      <c r="L1421">
        <v>60</v>
      </c>
      <c r="M1421">
        <v>480</v>
      </c>
      <c r="N1421" t="str">
        <f>"0000000000000000000000000001111110011111100000000000"</f>
        <v>0000000000000000000000000001111110011111100000000000</v>
      </c>
      <c r="O1421" t="str">
        <f>"0000000000000000000000000000000000000010000000000000"</f>
        <v>0000000000000000000000000000000000000010000000000000</v>
      </c>
    </row>
    <row r="1422" spans="1:15" x14ac:dyDescent="0.25">
      <c r="A1422" s="3">
        <v>1</v>
      </c>
      <c r="B1422" t="s">
        <v>9309</v>
      </c>
      <c r="C1422" t="s">
        <v>20</v>
      </c>
      <c r="D1422" t="s">
        <v>10102</v>
      </c>
      <c r="E1422" t="s">
        <v>20</v>
      </c>
      <c r="F1422" t="s">
        <v>14488</v>
      </c>
      <c r="G1422" t="s">
        <v>14485</v>
      </c>
      <c r="H1422" t="s">
        <v>33</v>
      </c>
      <c r="I1422" t="s">
        <v>33</v>
      </c>
      <c r="J1422" s="1">
        <v>0.41666666666666669</v>
      </c>
      <c r="K1422" s="1">
        <v>0.41666666666666669</v>
      </c>
      <c r="L1422">
        <v>120</v>
      </c>
      <c r="M1422">
        <v>60</v>
      </c>
      <c r="N1422" t="str">
        <f>"0000000000000000000000000001111110011111100000000000"</f>
        <v>0000000000000000000000000001111110011111100000000000</v>
      </c>
      <c r="O1422" t="str">
        <f>"0000000000000000000000000001111110011111100000000000"</f>
        <v>0000000000000000000000000001111110011111100000000000</v>
      </c>
    </row>
    <row r="1423" spans="1:15" x14ac:dyDescent="0.25">
      <c r="A1423" s="3">
        <v>1</v>
      </c>
      <c r="B1423" t="s">
        <v>12532</v>
      </c>
      <c r="C1423" t="s">
        <v>20</v>
      </c>
      <c r="D1423" t="s">
        <v>12555</v>
      </c>
      <c r="E1423" t="s">
        <v>45</v>
      </c>
      <c r="F1423" t="s">
        <v>14488</v>
      </c>
      <c r="G1423" t="s">
        <v>14489</v>
      </c>
      <c r="H1423" t="s">
        <v>42</v>
      </c>
      <c r="I1423" t="s">
        <v>42</v>
      </c>
      <c r="J1423" s="1">
        <v>0.45833333333333331</v>
      </c>
      <c r="K1423" s="1">
        <v>0.45833333333333331</v>
      </c>
      <c r="L1423">
        <v>120</v>
      </c>
      <c r="M1423">
        <v>60</v>
      </c>
      <c r="N1423" t="str">
        <f>"0000000000000000000000000001111110011111100000000000"</f>
        <v>0000000000000000000000000001111110011111100000000000</v>
      </c>
      <c r="O1423" t="str">
        <f>"0000000000000000000000000000111110011111100000000000"</f>
        <v>0000000000000000000000000000111110011111100000000000</v>
      </c>
    </row>
    <row r="1424" spans="1:15" x14ac:dyDescent="0.25">
      <c r="A1424" s="3">
        <v>1</v>
      </c>
      <c r="B1424" t="s">
        <v>9855</v>
      </c>
      <c r="C1424" t="s">
        <v>395</v>
      </c>
      <c r="D1424" t="s">
        <v>11996</v>
      </c>
      <c r="E1424" t="s">
        <v>20</v>
      </c>
      <c r="F1424" t="s">
        <v>14513</v>
      </c>
      <c r="G1424" t="s">
        <v>14493</v>
      </c>
      <c r="H1424" t="s">
        <v>37</v>
      </c>
      <c r="I1424" t="s">
        <v>37</v>
      </c>
      <c r="J1424" s="1">
        <v>0.58333333333333337</v>
      </c>
      <c r="K1424" s="1">
        <v>0.58333333333333337</v>
      </c>
      <c r="L1424">
        <v>180</v>
      </c>
      <c r="M1424">
        <v>60</v>
      </c>
      <c r="N1424" t="str">
        <f>"0000000010101000010101000000000000000000000000000000"</f>
        <v>0000000010101000010101000000000000000000000000000000</v>
      </c>
      <c r="O1424" t="str">
        <f>"0000000111101100011111000000000000000000000000000000"</f>
        <v>0000000111101100011111000000000000000000000000000000</v>
      </c>
    </row>
    <row r="1425" spans="1:15" x14ac:dyDescent="0.25">
      <c r="A1425" s="3">
        <v>1</v>
      </c>
      <c r="B1425" t="s">
        <v>9855</v>
      </c>
      <c r="C1425" t="s">
        <v>395</v>
      </c>
      <c r="D1425" t="s">
        <v>11996</v>
      </c>
      <c r="E1425" t="s">
        <v>20</v>
      </c>
      <c r="F1425" t="s">
        <v>14619</v>
      </c>
      <c r="G1425" t="s">
        <v>14493</v>
      </c>
      <c r="H1425" t="s">
        <v>37</v>
      </c>
      <c r="I1425" t="s">
        <v>37</v>
      </c>
      <c r="J1425" s="1">
        <v>0.58333333333333337</v>
      </c>
      <c r="K1425" s="1">
        <v>0.58333333333333337</v>
      </c>
      <c r="L1425">
        <v>60</v>
      </c>
      <c r="M1425">
        <v>60</v>
      </c>
      <c r="N1425" t="str">
        <f>"0000000000000000000010000000000000000000000000000000"</f>
        <v>0000000000000000000010000000000000000000000000000000</v>
      </c>
      <c r="O1425" t="str">
        <f>"0000000111101100011111000000000000000000000000000000"</f>
        <v>0000000111101100011111000000000000000000000000000000</v>
      </c>
    </row>
    <row r="1426" spans="1:15" x14ac:dyDescent="0.25">
      <c r="A1426" s="3">
        <v>1</v>
      </c>
      <c r="B1426" t="s">
        <v>9855</v>
      </c>
      <c r="C1426" t="s">
        <v>20</v>
      </c>
      <c r="D1426" t="s">
        <v>11996</v>
      </c>
      <c r="E1426" t="s">
        <v>20</v>
      </c>
      <c r="F1426" t="s">
        <v>14487</v>
      </c>
      <c r="G1426" t="s">
        <v>14485</v>
      </c>
      <c r="H1426" t="s">
        <v>42</v>
      </c>
      <c r="I1426" t="s">
        <v>42</v>
      </c>
      <c r="J1426" s="1">
        <v>0.54166666666666663</v>
      </c>
      <c r="K1426" s="1">
        <v>0.54166666666666663</v>
      </c>
      <c r="L1426">
        <v>60</v>
      </c>
      <c r="M1426">
        <v>60</v>
      </c>
      <c r="N1426" t="str">
        <f>"0000000111111100011111000000000000000000000000000000"</f>
        <v>0000000111111100011111000000000000000000000000000000</v>
      </c>
      <c r="O1426" t="str">
        <f>"0000000111111100011111000000000000000000000000000000"</f>
        <v>0000000111111100011111000000000000000000000000000000</v>
      </c>
    </row>
    <row r="1427" spans="1:15" x14ac:dyDescent="0.25">
      <c r="A1427" s="3">
        <v>1</v>
      </c>
      <c r="B1427" t="s">
        <v>11991</v>
      </c>
      <c r="C1427" t="s">
        <v>20</v>
      </c>
      <c r="D1427" t="s">
        <v>12593</v>
      </c>
      <c r="E1427" t="s">
        <v>20</v>
      </c>
      <c r="F1427" t="s">
        <v>14485</v>
      </c>
      <c r="G1427" t="s">
        <v>14488</v>
      </c>
      <c r="H1427" t="s">
        <v>33</v>
      </c>
      <c r="I1427" t="s">
        <v>33</v>
      </c>
      <c r="J1427" s="1">
        <v>0.54166666666666663</v>
      </c>
      <c r="K1427" s="1">
        <v>0.5</v>
      </c>
      <c r="L1427">
        <v>60</v>
      </c>
      <c r="M1427">
        <v>120</v>
      </c>
      <c r="N1427" t="str">
        <f>"0000000111111100011111000000000000000000000000000000"</f>
        <v>0000000111111100011111000000000000000000000000000000</v>
      </c>
      <c r="O1427" t="str">
        <f>"0000000111111100011111000000000000000000000000000000"</f>
        <v>0000000111111100011111000000000000000000000000000000</v>
      </c>
    </row>
    <row r="1428" spans="1:15" x14ac:dyDescent="0.25">
      <c r="A1428" s="3">
        <v>1</v>
      </c>
      <c r="B1428" t="s">
        <v>12970</v>
      </c>
      <c r="C1428" t="s">
        <v>20</v>
      </c>
      <c r="D1428" t="s">
        <v>13321</v>
      </c>
      <c r="E1428" t="s">
        <v>20</v>
      </c>
      <c r="F1428" t="s">
        <v>14488</v>
      </c>
      <c r="G1428" t="s">
        <v>14488</v>
      </c>
      <c r="H1428" t="s">
        <v>19</v>
      </c>
      <c r="I1428" t="s">
        <v>19</v>
      </c>
      <c r="J1428" s="1">
        <v>0.625</v>
      </c>
      <c r="K1428" s="1">
        <v>0.625</v>
      </c>
      <c r="L1428">
        <v>60</v>
      </c>
      <c r="M1428">
        <v>120</v>
      </c>
      <c r="N1428" t="str">
        <f>"0000000111110100011111000000000000000000000000000000"</f>
        <v>0000000111110100011111000000000000000000000000000000</v>
      </c>
      <c r="O1428" t="str">
        <f>"0000000111110100011111000000000000000000000000000000"</f>
        <v>0000000111110100011111000000000000000000000000000000</v>
      </c>
    </row>
    <row r="1429" spans="1:15" x14ac:dyDescent="0.25">
      <c r="A1429" s="3">
        <v>1</v>
      </c>
      <c r="B1429" t="s">
        <v>9266</v>
      </c>
      <c r="C1429" t="s">
        <v>20</v>
      </c>
      <c r="D1429" t="s">
        <v>11512</v>
      </c>
      <c r="E1429" t="s">
        <v>395</v>
      </c>
      <c r="F1429" t="s">
        <v>14485</v>
      </c>
      <c r="G1429" t="s">
        <v>14497</v>
      </c>
      <c r="H1429" t="s">
        <v>33</v>
      </c>
      <c r="I1429" t="s">
        <v>33</v>
      </c>
      <c r="J1429" s="1">
        <v>0.58333333333333337</v>
      </c>
      <c r="K1429" s="1">
        <v>0.58333333333333337</v>
      </c>
      <c r="L1429">
        <v>60</v>
      </c>
      <c r="M1429">
        <v>180</v>
      </c>
      <c r="N1429" t="str">
        <f>"0000000111111100011111000000000000000000000000000000"</f>
        <v>0000000111111100011111000000000000000000000000000000</v>
      </c>
      <c r="O1429" t="str">
        <f>"0000000010000000010100000000000000000000000000000000"</f>
        <v>0000000010000000010100000000000000000000000000000000</v>
      </c>
    </row>
    <row r="1430" spans="1:15" x14ac:dyDescent="0.25">
      <c r="A1430" s="3">
        <v>1</v>
      </c>
      <c r="B1430" t="s">
        <v>12280</v>
      </c>
      <c r="C1430" t="s">
        <v>20</v>
      </c>
      <c r="D1430" t="s">
        <v>13607</v>
      </c>
      <c r="E1430" t="s">
        <v>20</v>
      </c>
      <c r="F1430" t="s">
        <v>14488</v>
      </c>
      <c r="G1430" t="s">
        <v>14488</v>
      </c>
      <c r="H1430" t="s">
        <v>19</v>
      </c>
      <c r="I1430" t="s">
        <v>19</v>
      </c>
      <c r="J1430" s="1">
        <v>0.45833333333333331</v>
      </c>
      <c r="K1430" s="1">
        <v>0.45833333333333331</v>
      </c>
      <c r="L1430">
        <v>60</v>
      </c>
      <c r="M1430">
        <v>120</v>
      </c>
      <c r="N1430" t="str">
        <f>"0000000000000000000000000001111110011111100000000000"</f>
        <v>0000000000000000000000000001111110011111100000000000</v>
      </c>
      <c r="O1430" t="str">
        <f>"0000000000000000000000000001111110011111100000000000"</f>
        <v>0000000000000000000000000001111110011111100000000000</v>
      </c>
    </row>
    <row r="1431" spans="1:15" x14ac:dyDescent="0.25">
      <c r="A1431" s="3">
        <v>1</v>
      </c>
      <c r="B1431" t="s">
        <v>12748</v>
      </c>
      <c r="C1431" t="s">
        <v>20</v>
      </c>
      <c r="D1431" t="s">
        <v>13590</v>
      </c>
      <c r="E1431" t="s">
        <v>20</v>
      </c>
      <c r="F1431" t="s">
        <v>14488</v>
      </c>
      <c r="G1431" t="s">
        <v>14488</v>
      </c>
      <c r="H1431" t="s">
        <v>19</v>
      </c>
      <c r="I1431" t="s">
        <v>19</v>
      </c>
      <c r="J1431" s="1">
        <v>0.5</v>
      </c>
      <c r="K1431" s="1">
        <v>0.45833333333333331</v>
      </c>
      <c r="L1431">
        <v>120</v>
      </c>
      <c r="M1431">
        <v>120</v>
      </c>
      <c r="N1431" t="str">
        <f>"0000000111110100011111000000000000000000000000000000"</f>
        <v>0000000111110100011111000000000000000000000000000000</v>
      </c>
      <c r="O1431" t="str">
        <f>"0000000111110100011111000000000000000000000000000000"</f>
        <v>0000000111110100011111000000000000000000000000000000</v>
      </c>
    </row>
    <row r="1432" spans="1:15" x14ac:dyDescent="0.25">
      <c r="A1432" s="3">
        <v>1</v>
      </c>
      <c r="B1432" t="s">
        <v>10070</v>
      </c>
      <c r="C1432" t="s">
        <v>20</v>
      </c>
      <c r="D1432" t="s">
        <v>10081</v>
      </c>
      <c r="E1432" t="s">
        <v>20</v>
      </c>
      <c r="F1432" t="s">
        <v>14485</v>
      </c>
      <c r="G1432" t="s">
        <v>14488</v>
      </c>
      <c r="H1432" t="s">
        <v>29</v>
      </c>
      <c r="I1432" t="s">
        <v>29</v>
      </c>
      <c r="J1432" s="1">
        <v>0.5</v>
      </c>
      <c r="K1432" s="1">
        <v>0.5</v>
      </c>
      <c r="L1432">
        <v>60</v>
      </c>
      <c r="M1432">
        <v>60</v>
      </c>
      <c r="N1432" t="str">
        <f>"0000000111110100011111000000000000000000000000000000"</f>
        <v>0000000111110100011111000000000000000000000000000000</v>
      </c>
      <c r="O1432" t="str">
        <f>"0000000111110100011111000000000000000000000000000000"</f>
        <v>0000000111110100011111000000000000000000000000000000</v>
      </c>
    </row>
    <row r="1433" spans="1:15" x14ac:dyDescent="0.25">
      <c r="A1433" s="3">
        <v>1</v>
      </c>
      <c r="B1433" t="s">
        <v>10070</v>
      </c>
      <c r="C1433" t="s">
        <v>20</v>
      </c>
      <c r="D1433" t="s">
        <v>12303</v>
      </c>
      <c r="E1433" t="s">
        <v>20</v>
      </c>
      <c r="F1433" t="s">
        <v>14485</v>
      </c>
      <c r="G1433" t="s">
        <v>14485</v>
      </c>
      <c r="H1433" t="s">
        <v>29</v>
      </c>
      <c r="I1433" t="s">
        <v>29</v>
      </c>
      <c r="J1433" s="1">
        <v>0.5</v>
      </c>
      <c r="K1433" s="1">
        <v>0.5</v>
      </c>
      <c r="L1433">
        <v>60</v>
      </c>
      <c r="M1433">
        <v>60</v>
      </c>
      <c r="N1433" t="str">
        <f>"0000000111110100011111000000000000000000000000000000"</f>
        <v>0000000111110100011111000000000000000000000000000000</v>
      </c>
      <c r="O1433" t="str">
        <f>"0000000111110100011111000000000000000000000000000000"</f>
        <v>0000000111110100011111000000000000000000000000000000</v>
      </c>
    </row>
    <row r="1434" spans="1:15" x14ac:dyDescent="0.25">
      <c r="A1434" s="3">
        <v>1</v>
      </c>
      <c r="B1434" t="s">
        <v>10081</v>
      </c>
      <c r="C1434" t="s">
        <v>20</v>
      </c>
      <c r="D1434" t="s">
        <v>12303</v>
      </c>
      <c r="E1434" t="s">
        <v>20</v>
      </c>
      <c r="F1434" t="s">
        <v>14488</v>
      </c>
      <c r="G1434" t="s">
        <v>14485</v>
      </c>
      <c r="H1434" t="s">
        <v>29</v>
      </c>
      <c r="I1434" t="s">
        <v>29</v>
      </c>
      <c r="J1434" s="1">
        <v>0.5</v>
      </c>
      <c r="K1434" s="1">
        <v>0.5</v>
      </c>
      <c r="L1434">
        <v>60</v>
      </c>
      <c r="M1434">
        <v>60</v>
      </c>
      <c r="N1434" t="str">
        <f>"0000000111110100011111000000000000000000000000000000"</f>
        <v>0000000111110100011111000000000000000000000000000000</v>
      </c>
      <c r="O1434" t="str">
        <f>"0000000111110100011111000000000000000000000000000000"</f>
        <v>0000000111110100011111000000000000000000000000000000</v>
      </c>
    </row>
    <row r="1435" spans="1:15" x14ac:dyDescent="0.25">
      <c r="A1435" s="3">
        <v>1</v>
      </c>
      <c r="B1435" t="s">
        <v>10564</v>
      </c>
      <c r="C1435" t="s">
        <v>20</v>
      </c>
      <c r="D1435" t="s">
        <v>13200</v>
      </c>
      <c r="E1435" t="s">
        <v>20</v>
      </c>
      <c r="F1435" t="s">
        <v>14488</v>
      </c>
      <c r="G1435" t="s">
        <v>14488</v>
      </c>
      <c r="H1435" t="s">
        <v>29</v>
      </c>
      <c r="I1435" t="s">
        <v>29</v>
      </c>
      <c r="J1435" s="1">
        <v>0.41666666666666669</v>
      </c>
      <c r="K1435" s="1">
        <v>0.41666666666666669</v>
      </c>
      <c r="L1435">
        <v>120</v>
      </c>
      <c r="M1435">
        <v>60</v>
      </c>
      <c r="N1435" t="str">
        <f>"0000000111110100011111000000000000000000000000000000"</f>
        <v>0000000111110100011111000000000000000000000000000000</v>
      </c>
      <c r="O1435" t="str">
        <f>"0000000111110100011111000000000000000000000000000000"</f>
        <v>0000000111110100011111000000000000000000000000000000</v>
      </c>
    </row>
    <row r="1436" spans="1:15" x14ac:dyDescent="0.25">
      <c r="A1436" s="3">
        <v>1</v>
      </c>
      <c r="B1436" t="s">
        <v>12071</v>
      </c>
      <c r="C1436" t="s">
        <v>20</v>
      </c>
      <c r="D1436" t="s">
        <v>12264</v>
      </c>
      <c r="E1436" t="s">
        <v>20</v>
      </c>
      <c r="F1436" t="s">
        <v>14488</v>
      </c>
      <c r="G1436" t="s">
        <v>14488</v>
      </c>
      <c r="H1436" t="s">
        <v>42</v>
      </c>
      <c r="I1436" t="s">
        <v>42</v>
      </c>
      <c r="J1436" s="1">
        <v>0.375</v>
      </c>
      <c r="K1436" s="1">
        <v>0.45833333333333331</v>
      </c>
      <c r="L1436">
        <v>180</v>
      </c>
      <c r="M1436">
        <v>120</v>
      </c>
      <c r="N1436" t="str">
        <f>"0000000111111100011111000000000000000000000000000000"</f>
        <v>0000000111111100011111000000000000000000000000000000</v>
      </c>
      <c r="O1436" t="str">
        <f>"0000000100101100011111000000000000000000000000000000"</f>
        <v>0000000100101100011111000000000000000000000000000000</v>
      </c>
    </row>
    <row r="1437" spans="1:15" x14ac:dyDescent="0.25">
      <c r="A1437" s="3">
        <v>1</v>
      </c>
      <c r="B1437" t="s">
        <v>13146</v>
      </c>
      <c r="C1437" t="s">
        <v>20</v>
      </c>
      <c r="D1437" t="s">
        <v>13566</v>
      </c>
      <c r="E1437" t="s">
        <v>20</v>
      </c>
      <c r="F1437" t="s">
        <v>14488</v>
      </c>
      <c r="G1437" t="s">
        <v>14485</v>
      </c>
      <c r="H1437" t="s">
        <v>33</v>
      </c>
      <c r="I1437" t="s">
        <v>33</v>
      </c>
      <c r="J1437" s="1">
        <v>0.58333333333333337</v>
      </c>
      <c r="K1437" s="1">
        <v>0.58333333333333337</v>
      </c>
      <c r="L1437">
        <v>120</v>
      </c>
      <c r="M1437">
        <v>60</v>
      </c>
      <c r="N1437" t="str">
        <f>"0000000000000000000000000001111110011111100000000000"</f>
        <v>0000000000000000000000000001111110011111100000000000</v>
      </c>
      <c r="O1437" t="str">
        <f>"0000000000000000000000000001111110011111100000000000"</f>
        <v>0000000000000000000000000001111110011111100000000000</v>
      </c>
    </row>
    <row r="1438" spans="1:15" x14ac:dyDescent="0.25">
      <c r="A1438" s="3">
        <v>1</v>
      </c>
      <c r="B1438" t="s">
        <v>12725</v>
      </c>
      <c r="C1438" t="s">
        <v>45</v>
      </c>
      <c r="D1438" t="s">
        <v>13840</v>
      </c>
      <c r="E1438" t="s">
        <v>20</v>
      </c>
      <c r="F1438" t="s">
        <v>14545</v>
      </c>
      <c r="G1438" t="s">
        <v>14488</v>
      </c>
      <c r="H1438" t="s">
        <v>29</v>
      </c>
      <c r="I1438" t="s">
        <v>29</v>
      </c>
      <c r="J1438" s="1">
        <v>0.5</v>
      </c>
      <c r="K1438" s="1">
        <v>0.45833333333333331</v>
      </c>
      <c r="L1438">
        <v>60</v>
      </c>
      <c r="M1438">
        <v>120</v>
      </c>
      <c r="N1438" t="str">
        <f>"0000000000100100000010000000001000000100100000000000"</f>
        <v>0000000000100100000010000000001000000100100000000000</v>
      </c>
      <c r="O1438" t="str">
        <f>"0000000111110100011111000000000000000000000000000000"</f>
        <v>0000000111110100011111000000000000000000000000000000</v>
      </c>
    </row>
    <row r="1439" spans="1:15" x14ac:dyDescent="0.25">
      <c r="A1439" s="3">
        <v>1</v>
      </c>
      <c r="B1439" t="s">
        <v>12649</v>
      </c>
      <c r="C1439" t="s">
        <v>45</v>
      </c>
      <c r="D1439" t="s">
        <v>13159</v>
      </c>
      <c r="E1439" t="s">
        <v>20</v>
      </c>
      <c r="F1439" t="s">
        <v>14620</v>
      </c>
      <c r="G1439" t="s">
        <v>14512</v>
      </c>
      <c r="H1439" t="s">
        <v>33</v>
      </c>
      <c r="I1439" t="s">
        <v>33</v>
      </c>
      <c r="J1439" s="1">
        <v>0.70833333333333337</v>
      </c>
      <c r="K1439" s="1">
        <v>0.70833333333333337</v>
      </c>
      <c r="L1439">
        <v>60</v>
      </c>
      <c r="M1439">
        <v>60</v>
      </c>
      <c r="N1439" t="str">
        <f>"0000000001010000000101000000001010001010100000000000"</f>
        <v>0000000001010000000101000000001010001010100000000000</v>
      </c>
      <c r="O1439" t="str">
        <f>"0000000111111100011111000000000000000000000000000000"</f>
        <v>0000000111111100011111000000000000000000000000000000</v>
      </c>
    </row>
    <row r="1440" spans="1:15" x14ac:dyDescent="0.25">
      <c r="A1440" s="3">
        <v>1</v>
      </c>
      <c r="B1440" t="s">
        <v>10704</v>
      </c>
      <c r="C1440" t="s">
        <v>20</v>
      </c>
      <c r="D1440" t="s">
        <v>12014</v>
      </c>
      <c r="E1440" t="s">
        <v>9372</v>
      </c>
      <c r="F1440" t="s">
        <v>14485</v>
      </c>
      <c r="G1440" t="s">
        <v>14596</v>
      </c>
      <c r="H1440" t="s">
        <v>33</v>
      </c>
      <c r="I1440" t="s">
        <v>33</v>
      </c>
      <c r="J1440" s="1">
        <v>0.625</v>
      </c>
      <c r="K1440" s="1">
        <v>0.625</v>
      </c>
      <c r="L1440">
        <v>60</v>
      </c>
      <c r="M1440">
        <v>180</v>
      </c>
      <c r="N1440" t="str">
        <f>"0000000111111100011111000000000000000000000000000000"</f>
        <v>0000000111111100011111000000000000000000000000000000</v>
      </c>
      <c r="O1440" t="str">
        <f>"0000000011111100011111000000000000000000000000000000"</f>
        <v>0000000011111100011111000000000000000000000000000000</v>
      </c>
    </row>
    <row r="1441" spans="1:15" x14ac:dyDescent="0.25">
      <c r="A1441" s="3">
        <v>1</v>
      </c>
      <c r="B1441" t="s">
        <v>14023</v>
      </c>
      <c r="C1441" t="s">
        <v>20</v>
      </c>
      <c r="D1441" t="s">
        <v>14300</v>
      </c>
      <c r="E1441" t="s">
        <v>20</v>
      </c>
      <c r="F1441" t="s">
        <v>14512</v>
      </c>
      <c r="G1441" t="s">
        <v>14488</v>
      </c>
      <c r="H1441" t="s">
        <v>42</v>
      </c>
      <c r="I1441" t="s">
        <v>42</v>
      </c>
      <c r="J1441" s="1">
        <v>0.58333333333333337</v>
      </c>
      <c r="K1441" s="1">
        <v>0.54166666666666663</v>
      </c>
      <c r="L1441">
        <v>60</v>
      </c>
      <c r="M1441">
        <v>120</v>
      </c>
      <c r="N1441" t="str">
        <f>"0000000000000000000000000000111110011111100000000000"</f>
        <v>0000000000000000000000000000111110011111100000000000</v>
      </c>
      <c r="O1441" t="str">
        <f>"0000000000000000000000000001111110011111100000000000"</f>
        <v>0000000000000000000000000001111110011111100000000000</v>
      </c>
    </row>
    <row r="1442" spans="1:15" x14ac:dyDescent="0.25">
      <c r="A1442" s="3">
        <v>1</v>
      </c>
      <c r="B1442" t="s">
        <v>10265</v>
      </c>
      <c r="C1442" t="s">
        <v>20</v>
      </c>
      <c r="D1442" t="s">
        <v>13656</v>
      </c>
      <c r="E1442" t="s">
        <v>20</v>
      </c>
      <c r="F1442" t="s">
        <v>14488</v>
      </c>
      <c r="G1442" t="s">
        <v>14488</v>
      </c>
      <c r="H1442" t="s">
        <v>19</v>
      </c>
      <c r="I1442" t="s">
        <v>19</v>
      </c>
      <c r="J1442" s="1">
        <v>0.54166666666666663</v>
      </c>
      <c r="K1442" s="1">
        <v>0.54166666666666663</v>
      </c>
      <c r="L1442">
        <v>60</v>
      </c>
      <c r="M1442">
        <v>60</v>
      </c>
      <c r="N1442" t="str">
        <f>"0000000000000000000000000001111110011111100000000000"</f>
        <v>0000000000000000000000000001111110011111100000000000</v>
      </c>
      <c r="O1442" t="str">
        <f>"0000000000000000000000000001111110011111100000000000"</f>
        <v>0000000000000000000000000001111110011111100000000000</v>
      </c>
    </row>
    <row r="1443" spans="1:15" x14ac:dyDescent="0.25">
      <c r="A1443" s="3">
        <v>1</v>
      </c>
      <c r="B1443" t="s">
        <v>10811</v>
      </c>
      <c r="C1443" t="s">
        <v>9372</v>
      </c>
      <c r="D1443" t="s">
        <v>13662</v>
      </c>
      <c r="E1443" t="s">
        <v>20</v>
      </c>
      <c r="F1443" t="s">
        <v>14494</v>
      </c>
      <c r="G1443" t="s">
        <v>14488</v>
      </c>
      <c r="H1443" t="s">
        <v>29</v>
      </c>
      <c r="I1443" t="s">
        <v>29</v>
      </c>
      <c r="J1443" s="1">
        <v>0.375</v>
      </c>
      <c r="K1443" s="1">
        <v>0.375</v>
      </c>
      <c r="L1443">
        <v>120</v>
      </c>
      <c r="M1443">
        <v>60</v>
      </c>
      <c r="N1443" t="str">
        <f>"0000000000000000000000000001111110011111100000000000"</f>
        <v>0000000000000000000000000001111110011111100000000000</v>
      </c>
      <c r="O1443" t="str">
        <f>"0000000000000000000000000001111110011111100000000000"</f>
        <v>0000000000000000000000000001111110011111100000000000</v>
      </c>
    </row>
    <row r="1444" spans="1:15" x14ac:dyDescent="0.25">
      <c r="A1444" s="3">
        <v>1</v>
      </c>
      <c r="B1444" t="s">
        <v>13656</v>
      </c>
      <c r="C1444" t="s">
        <v>20</v>
      </c>
      <c r="D1444" t="s">
        <v>13847</v>
      </c>
      <c r="E1444" t="s">
        <v>45</v>
      </c>
      <c r="F1444" t="s">
        <v>14485</v>
      </c>
      <c r="G1444" t="s">
        <v>14528</v>
      </c>
      <c r="H1444" t="s">
        <v>33</v>
      </c>
      <c r="I1444" t="s">
        <v>33</v>
      </c>
      <c r="J1444" s="1">
        <v>0.54166666666666663</v>
      </c>
      <c r="K1444" s="1">
        <v>0.54166666666666663</v>
      </c>
      <c r="L1444">
        <v>60</v>
      </c>
      <c r="M1444">
        <v>60</v>
      </c>
      <c r="N1444" t="str">
        <f>"0000000000000000000000000001111110011111100000000000"</f>
        <v>0000000000000000000000000001111110011111100000000000</v>
      </c>
      <c r="O1444" t="str">
        <f>"0000000000000000000000000000111110011111100000000000"</f>
        <v>0000000000000000000000000000111110011111100000000000</v>
      </c>
    </row>
    <row r="1445" spans="1:15" x14ac:dyDescent="0.25">
      <c r="A1445" s="3">
        <v>1</v>
      </c>
      <c r="B1445" t="s">
        <v>12707</v>
      </c>
      <c r="C1445" t="s">
        <v>20</v>
      </c>
      <c r="D1445" t="s">
        <v>13577</v>
      </c>
      <c r="E1445" t="s">
        <v>20</v>
      </c>
      <c r="F1445" t="s">
        <v>14508</v>
      </c>
      <c r="G1445" t="s">
        <v>14485</v>
      </c>
      <c r="H1445" t="s">
        <v>42</v>
      </c>
      <c r="I1445" t="s">
        <v>42</v>
      </c>
      <c r="J1445" s="1">
        <v>0.5</v>
      </c>
      <c r="K1445" s="1">
        <v>0.54166666666666663</v>
      </c>
      <c r="L1445">
        <v>120</v>
      </c>
      <c r="M1445">
        <v>60</v>
      </c>
      <c r="N1445" t="str">
        <f>"0000000111111100011111000000000000000000000000000000"</f>
        <v>0000000111111100011111000000000000000000000000000000</v>
      </c>
      <c r="O1445" t="str">
        <f>"0000000111111100011111000000000000000000000000000000"</f>
        <v>0000000111111100011111000000000000000000000000000000</v>
      </c>
    </row>
    <row r="1446" spans="1:15" x14ac:dyDescent="0.25">
      <c r="A1446" s="3">
        <v>1</v>
      </c>
      <c r="B1446" t="s">
        <v>9266</v>
      </c>
      <c r="C1446" t="s">
        <v>20</v>
      </c>
      <c r="D1446" t="s">
        <v>11931</v>
      </c>
      <c r="E1446" t="s">
        <v>395</v>
      </c>
      <c r="F1446" t="s">
        <v>14488</v>
      </c>
      <c r="G1446" t="s">
        <v>14497</v>
      </c>
      <c r="H1446" t="s">
        <v>19</v>
      </c>
      <c r="I1446" t="s">
        <v>19</v>
      </c>
      <c r="J1446" s="1">
        <v>0.58333333333333337</v>
      </c>
      <c r="K1446" s="1">
        <v>0.5</v>
      </c>
      <c r="L1446">
        <v>60</v>
      </c>
      <c r="M1446">
        <v>300</v>
      </c>
      <c r="N1446" t="str">
        <f>"0000000111110100011111000000000000000000000000000000"</f>
        <v>0000000111110100011111000000000000000000000000000000</v>
      </c>
      <c r="O1446" t="str">
        <f>"0000000111110100011111000000000000000000000000000000"</f>
        <v>0000000111110100011111000000000000000000000000000000</v>
      </c>
    </row>
    <row r="1447" spans="1:15" x14ac:dyDescent="0.25">
      <c r="A1447" s="3">
        <v>1</v>
      </c>
      <c r="B1447" t="s">
        <v>11887</v>
      </c>
      <c r="C1447" t="s">
        <v>20</v>
      </c>
      <c r="D1447" t="s">
        <v>11933</v>
      </c>
      <c r="E1447" t="s">
        <v>20</v>
      </c>
      <c r="F1447" t="s">
        <v>14488</v>
      </c>
      <c r="G1447" t="s">
        <v>14488</v>
      </c>
      <c r="H1447" t="s">
        <v>29</v>
      </c>
      <c r="I1447" t="s">
        <v>29</v>
      </c>
      <c r="J1447" s="1">
        <v>0.41666666666666669</v>
      </c>
      <c r="K1447" s="1">
        <v>0.45833333333333331</v>
      </c>
      <c r="L1447">
        <v>120</v>
      </c>
      <c r="M1447">
        <v>120</v>
      </c>
      <c r="N1447" t="str">
        <f>"0000000000000000000000000001111110011111100000000000"</f>
        <v>0000000000000000000000000001111110011111100000000000</v>
      </c>
      <c r="O1447" t="str">
        <f>"0000000000000000000000000001111110011111100000000000"</f>
        <v>0000000000000000000000000001111110011111100000000000</v>
      </c>
    </row>
    <row r="1448" spans="1:15" x14ac:dyDescent="0.25">
      <c r="A1448" s="3">
        <v>1</v>
      </c>
      <c r="B1448" t="s">
        <v>11887</v>
      </c>
      <c r="C1448" t="s">
        <v>20</v>
      </c>
      <c r="D1448" t="s">
        <v>11933</v>
      </c>
      <c r="E1448" t="s">
        <v>395</v>
      </c>
      <c r="F1448" t="s">
        <v>14485</v>
      </c>
      <c r="G1448" t="s">
        <v>14497</v>
      </c>
      <c r="H1448" t="s">
        <v>33</v>
      </c>
      <c r="I1448" t="s">
        <v>33</v>
      </c>
      <c r="J1448" s="1">
        <v>0.45833333333333331</v>
      </c>
      <c r="K1448" s="1">
        <v>0.41666666666666669</v>
      </c>
      <c r="L1448">
        <v>60</v>
      </c>
      <c r="M1448">
        <v>180</v>
      </c>
      <c r="N1448" t="str">
        <f>"0000000000000000000000000001111110011111100000000000"</f>
        <v>0000000000000000000000000001111110011111100000000000</v>
      </c>
      <c r="O1448" t="str">
        <f>"0000000000000000000000000001111110011111100000000000"</f>
        <v>0000000000000000000000000001111110011111100000000000</v>
      </c>
    </row>
    <row r="1449" spans="1:15" x14ac:dyDescent="0.25">
      <c r="A1449" s="3">
        <v>1</v>
      </c>
      <c r="B1449" t="s">
        <v>11945</v>
      </c>
      <c r="C1449" t="s">
        <v>20</v>
      </c>
      <c r="D1449" t="s">
        <v>14467</v>
      </c>
      <c r="E1449" t="s">
        <v>20</v>
      </c>
      <c r="F1449" t="s">
        <v>14493</v>
      </c>
      <c r="G1449" t="s">
        <v>14488</v>
      </c>
      <c r="H1449" t="s">
        <v>37</v>
      </c>
      <c r="I1449" t="s">
        <v>37</v>
      </c>
      <c r="J1449" s="1">
        <v>0.54166666666666663</v>
      </c>
      <c r="K1449" s="1">
        <v>0.54166666666666663</v>
      </c>
      <c r="L1449">
        <v>60</v>
      </c>
      <c r="M1449">
        <v>180</v>
      </c>
      <c r="N1449" t="str">
        <f>"0000000000000000000000000001111110000000000000000000"</f>
        <v>0000000000000000000000000001111110000000000000000000</v>
      </c>
      <c r="O1449" t="str">
        <f>"0000000000000000000000000001111110011111100000000000"</f>
        <v>0000000000000000000000000001111110011111100000000000</v>
      </c>
    </row>
    <row r="1450" spans="1:15" x14ac:dyDescent="0.25">
      <c r="A1450" s="3">
        <v>1</v>
      </c>
      <c r="B1450" t="s">
        <v>11945</v>
      </c>
      <c r="C1450" t="s">
        <v>39</v>
      </c>
      <c r="D1450" t="s">
        <v>14467</v>
      </c>
      <c r="E1450" t="s">
        <v>20</v>
      </c>
      <c r="F1450" t="s">
        <v>14621</v>
      </c>
      <c r="G1450" t="s">
        <v>14488</v>
      </c>
      <c r="H1450" t="s">
        <v>37</v>
      </c>
      <c r="I1450" t="s">
        <v>37</v>
      </c>
      <c r="J1450" s="1">
        <v>0.58333333333333337</v>
      </c>
      <c r="K1450" s="1">
        <v>0.54166666666666663</v>
      </c>
      <c r="L1450">
        <v>120</v>
      </c>
      <c r="M1450">
        <v>180</v>
      </c>
      <c r="N1450" t="str">
        <f>"0000000000000000000000000000000000010000000000000000"</f>
        <v>0000000000000000000000000000000000010000000000000000</v>
      </c>
      <c r="O1450" t="str">
        <f>"0000000000000000000000000001111110011111100000000000"</f>
        <v>0000000000000000000000000001111110011111100000000000</v>
      </c>
    </row>
    <row r="1451" spans="1:15" x14ac:dyDescent="0.25">
      <c r="A1451" s="3">
        <v>1</v>
      </c>
      <c r="B1451" t="s">
        <v>13471</v>
      </c>
      <c r="C1451" t="s">
        <v>20</v>
      </c>
      <c r="D1451" t="s">
        <v>13604</v>
      </c>
      <c r="E1451" t="s">
        <v>20</v>
      </c>
      <c r="F1451" t="s">
        <v>14493</v>
      </c>
      <c r="G1451" t="s">
        <v>14488</v>
      </c>
      <c r="H1451" t="s">
        <v>19</v>
      </c>
      <c r="I1451" t="s">
        <v>19</v>
      </c>
      <c r="J1451" s="1">
        <v>0.5</v>
      </c>
      <c r="K1451" s="1">
        <v>0.45833333333333331</v>
      </c>
      <c r="L1451">
        <v>120</v>
      </c>
      <c r="M1451">
        <v>120</v>
      </c>
      <c r="N1451" t="str">
        <f>"0000000101010100001010000000000000000000000000000000"</f>
        <v>0000000101010100001010000000000000000000000000000000</v>
      </c>
      <c r="O1451" t="str">
        <f>"0000000111110100011111000000000000000000000000000000"</f>
        <v>0000000111110100011111000000000000000000000000000000</v>
      </c>
    </row>
    <row r="1452" spans="1:15" x14ac:dyDescent="0.25">
      <c r="A1452" s="3">
        <v>1</v>
      </c>
      <c r="B1452" t="s">
        <v>9414</v>
      </c>
      <c r="C1452" t="s">
        <v>20</v>
      </c>
      <c r="D1452" t="s">
        <v>13944</v>
      </c>
      <c r="E1452" t="s">
        <v>20</v>
      </c>
      <c r="F1452" t="s">
        <v>14488</v>
      </c>
      <c r="G1452" t="s">
        <v>14488</v>
      </c>
      <c r="H1452" t="s">
        <v>29</v>
      </c>
      <c r="I1452" t="s">
        <v>29</v>
      </c>
      <c r="J1452" s="1">
        <v>0.54166666666666663</v>
      </c>
      <c r="K1452" s="1">
        <v>0.54166666666666663</v>
      </c>
      <c r="L1452">
        <v>60</v>
      </c>
      <c r="M1452">
        <v>60</v>
      </c>
      <c r="N1452" t="str">
        <f>"0000000111110100011111000000000000000000000000000000"</f>
        <v>0000000111110100011111000000000000000000000000000000</v>
      </c>
      <c r="O1452" t="str">
        <f>"0000000111110100011111000000000000000000000000000000"</f>
        <v>0000000111110100011111000000000000000000000000000000</v>
      </c>
    </row>
    <row r="1453" spans="1:15" x14ac:dyDescent="0.25">
      <c r="A1453" s="3">
        <v>1</v>
      </c>
      <c r="B1453" t="s">
        <v>9574</v>
      </c>
      <c r="C1453" t="s">
        <v>20</v>
      </c>
      <c r="D1453" t="s">
        <v>12679</v>
      </c>
      <c r="E1453" t="s">
        <v>20</v>
      </c>
      <c r="F1453" t="s">
        <v>14487</v>
      </c>
      <c r="G1453" t="s">
        <v>14493</v>
      </c>
      <c r="H1453" t="s">
        <v>37</v>
      </c>
      <c r="I1453" t="s">
        <v>37</v>
      </c>
      <c r="J1453" s="1">
        <v>0.58333333333333337</v>
      </c>
      <c r="K1453" s="1">
        <v>0.58333333333333337</v>
      </c>
      <c r="L1453">
        <v>60</v>
      </c>
      <c r="M1453">
        <v>60</v>
      </c>
      <c r="N1453" t="str">
        <f>"0000000111101100011111000000000000000000000000000000"</f>
        <v>0000000111101100011111000000000000000000000000000000</v>
      </c>
      <c r="O1453" t="str">
        <f>"0000000111101100011111000001111110011111100000000000"</f>
        <v>0000000111101100011111000001111110011111100000000000</v>
      </c>
    </row>
    <row r="1454" spans="1:15" x14ac:dyDescent="0.25">
      <c r="A1454" s="3">
        <v>1</v>
      </c>
      <c r="B1454" t="s">
        <v>12707</v>
      </c>
      <c r="C1454" t="s">
        <v>20</v>
      </c>
      <c r="D1454" t="s">
        <v>14425</v>
      </c>
      <c r="E1454" t="s">
        <v>45</v>
      </c>
      <c r="F1454" t="s">
        <v>14543</v>
      </c>
      <c r="G1454" t="s">
        <v>14580</v>
      </c>
      <c r="H1454" t="s">
        <v>29</v>
      </c>
      <c r="I1454" t="s">
        <v>29</v>
      </c>
      <c r="J1454" s="1">
        <v>0.54166666666666663</v>
      </c>
      <c r="K1454" s="1">
        <v>0.54166666666666663</v>
      </c>
      <c r="L1454">
        <v>60</v>
      </c>
      <c r="M1454">
        <v>60</v>
      </c>
      <c r="N1454" t="str">
        <f>"0000000000000000000000000001111110011111100000000000"</f>
        <v>0000000000000000000000000001111110011111100000000000</v>
      </c>
      <c r="O1454" t="str">
        <f>"0000000000000000000000000000111110011111100000000000"</f>
        <v>0000000000000000000000000000111110011111100000000000</v>
      </c>
    </row>
    <row r="1455" spans="1:15" x14ac:dyDescent="0.25">
      <c r="A1455" s="3">
        <v>1</v>
      </c>
      <c r="B1455" t="s">
        <v>9560</v>
      </c>
      <c r="C1455" t="s">
        <v>20</v>
      </c>
      <c r="D1455" t="s">
        <v>12039</v>
      </c>
      <c r="E1455" t="s">
        <v>20</v>
      </c>
      <c r="F1455" t="s">
        <v>14485</v>
      </c>
      <c r="G1455" t="s">
        <v>14488</v>
      </c>
      <c r="H1455" t="s">
        <v>33</v>
      </c>
      <c r="I1455" t="s">
        <v>33</v>
      </c>
      <c r="J1455" s="1">
        <v>0.625</v>
      </c>
      <c r="K1455" s="1">
        <v>0.58333333333333337</v>
      </c>
      <c r="L1455">
        <v>60</v>
      </c>
      <c r="M1455">
        <v>120</v>
      </c>
      <c r="N1455" t="str">
        <f>"0000000000000000000000000001111110011111100000000000"</f>
        <v>0000000000000000000000000001111110011111100000000000</v>
      </c>
      <c r="O1455" t="str">
        <f>"0000000000000000000000000001000010000100001000000000"</f>
        <v>0000000000000000000000000001000010000100001000000000</v>
      </c>
    </row>
    <row r="1456" spans="1:15" x14ac:dyDescent="0.25">
      <c r="A1456" s="3">
        <v>1</v>
      </c>
      <c r="B1456" t="s">
        <v>9584</v>
      </c>
      <c r="C1456" t="s">
        <v>20</v>
      </c>
      <c r="D1456" t="s">
        <v>14416</v>
      </c>
      <c r="E1456" t="s">
        <v>45</v>
      </c>
      <c r="F1456" t="s">
        <v>14485</v>
      </c>
      <c r="G1456" t="s">
        <v>14489</v>
      </c>
      <c r="H1456" t="s">
        <v>33</v>
      </c>
      <c r="I1456" t="s">
        <v>33</v>
      </c>
      <c r="J1456" s="1">
        <v>0.45833333333333331</v>
      </c>
      <c r="K1456" s="1">
        <v>0.45833333333333331</v>
      </c>
      <c r="L1456">
        <v>60</v>
      </c>
      <c r="M1456">
        <v>60</v>
      </c>
      <c r="N1456" t="str">
        <f>"0000000111111100011111000000000000000000000000000000"</f>
        <v>0000000111111100011111000000000000000000000000000000</v>
      </c>
      <c r="O1456" t="str">
        <f>"0000000111111100011111000000000000000000000000000000"</f>
        <v>0000000111111100011111000000000000000000000000000000</v>
      </c>
    </row>
    <row r="1457" spans="1:15" x14ac:dyDescent="0.25">
      <c r="A1457" s="3">
        <v>1</v>
      </c>
      <c r="B1457" t="s">
        <v>11023</v>
      </c>
      <c r="C1457" t="s">
        <v>20</v>
      </c>
      <c r="D1457" t="s">
        <v>11186</v>
      </c>
      <c r="E1457" t="s">
        <v>45</v>
      </c>
      <c r="F1457" t="s">
        <v>14488</v>
      </c>
      <c r="G1457" t="s">
        <v>14489</v>
      </c>
      <c r="H1457" t="s">
        <v>37</v>
      </c>
      <c r="I1457" t="s">
        <v>37</v>
      </c>
      <c r="J1457" s="1">
        <v>0.375</v>
      </c>
      <c r="K1457" s="1">
        <v>0.5</v>
      </c>
      <c r="L1457">
        <v>480</v>
      </c>
      <c r="M1457">
        <v>60</v>
      </c>
      <c r="N1457" t="str">
        <f>"0000000000000000000000000000010000000000000000000000"</f>
        <v>0000000000000000000000000000010000000000000000000000</v>
      </c>
      <c r="O1457" t="str">
        <f>"0000000000000000000000000000010110001101000000000000"</f>
        <v>0000000000000000000000000000010110001101000000000000</v>
      </c>
    </row>
    <row r="1458" spans="1:15" x14ac:dyDescent="0.25">
      <c r="A1458" s="3">
        <v>1</v>
      </c>
      <c r="B1458" t="s">
        <v>12327</v>
      </c>
      <c r="C1458" t="s">
        <v>20</v>
      </c>
      <c r="D1458" t="s">
        <v>12694</v>
      </c>
      <c r="E1458" t="s">
        <v>20</v>
      </c>
      <c r="F1458" t="s">
        <v>14485</v>
      </c>
      <c r="G1458" t="s">
        <v>14488</v>
      </c>
      <c r="H1458" t="s">
        <v>29</v>
      </c>
      <c r="I1458" t="s">
        <v>29</v>
      </c>
      <c r="J1458" s="1">
        <v>0.625</v>
      </c>
      <c r="K1458" s="1">
        <v>0.625</v>
      </c>
      <c r="L1458">
        <v>60</v>
      </c>
      <c r="M1458">
        <v>120</v>
      </c>
      <c r="N1458" t="str">
        <f>"0000000000000000000000000001111110011111100000000000"</f>
        <v>0000000000000000000000000001111110011111100000000000</v>
      </c>
      <c r="O1458" t="str">
        <f>"0000000111110100011111000001111110011111100000000000"</f>
        <v>0000000111110100011111000001111110011111100000000000</v>
      </c>
    </row>
    <row r="1459" spans="1:15" x14ac:dyDescent="0.25">
      <c r="A1459" s="3">
        <v>1</v>
      </c>
      <c r="B1459" t="s">
        <v>10315</v>
      </c>
      <c r="C1459" t="s">
        <v>20</v>
      </c>
      <c r="D1459" t="s">
        <v>12595</v>
      </c>
      <c r="E1459" t="s">
        <v>9372</v>
      </c>
      <c r="F1459" t="s">
        <v>14488</v>
      </c>
      <c r="G1459" t="s">
        <v>14494</v>
      </c>
      <c r="H1459" t="s">
        <v>33</v>
      </c>
      <c r="I1459" t="s">
        <v>33</v>
      </c>
      <c r="J1459" s="1">
        <v>0.45833333333333331</v>
      </c>
      <c r="K1459" s="1">
        <v>0.41666666666666669</v>
      </c>
      <c r="L1459">
        <v>60</v>
      </c>
      <c r="M1459">
        <v>120</v>
      </c>
      <c r="N1459" t="str">
        <f>"0000000111111100011111000000000000000000000000000000"</f>
        <v>0000000111111100011111000000000000000000000000000000</v>
      </c>
      <c r="O1459" t="str">
        <f>"0000000111111100011111000000000000000000000000000000"</f>
        <v>0000000111111100011111000000000000000000000000000000</v>
      </c>
    </row>
    <row r="1460" spans="1:15" x14ac:dyDescent="0.25">
      <c r="A1460" s="3">
        <v>1</v>
      </c>
      <c r="B1460" t="s">
        <v>11438</v>
      </c>
      <c r="C1460" t="s">
        <v>20</v>
      </c>
      <c r="D1460" t="s">
        <v>13915</v>
      </c>
      <c r="E1460" t="s">
        <v>20</v>
      </c>
      <c r="F1460" t="s">
        <v>14488</v>
      </c>
      <c r="G1460" t="s">
        <v>14485</v>
      </c>
      <c r="H1460" t="s">
        <v>33</v>
      </c>
      <c r="I1460" t="s">
        <v>33</v>
      </c>
      <c r="J1460" s="1">
        <v>0.41666666666666669</v>
      </c>
      <c r="K1460" s="1">
        <v>0.41666666666666669</v>
      </c>
      <c r="L1460">
        <v>120</v>
      </c>
      <c r="M1460">
        <v>60</v>
      </c>
      <c r="N1460" t="str">
        <f>"0000000000000000000000000001111110011111100000000000"</f>
        <v>0000000000000000000000000001111110011111100000000000</v>
      </c>
      <c r="O1460" t="str">
        <f>"0000000000000000000000000001111110011111100000000000"</f>
        <v>0000000000000000000000000001111110011111100000000000</v>
      </c>
    </row>
    <row r="1461" spans="1:15" x14ac:dyDescent="0.25">
      <c r="A1461" s="3">
        <v>1</v>
      </c>
      <c r="B1461" t="s">
        <v>12019</v>
      </c>
      <c r="C1461" t="s">
        <v>20</v>
      </c>
      <c r="D1461" t="s">
        <v>13776</v>
      </c>
      <c r="E1461" t="s">
        <v>20</v>
      </c>
      <c r="F1461" t="s">
        <v>14485</v>
      </c>
      <c r="G1461" t="s">
        <v>14485</v>
      </c>
      <c r="H1461" t="s">
        <v>37</v>
      </c>
      <c r="I1461" t="s">
        <v>37</v>
      </c>
      <c r="J1461" s="1">
        <v>0.41666666666666669</v>
      </c>
      <c r="K1461" s="1">
        <v>0.41666666666666669</v>
      </c>
      <c r="L1461">
        <v>60</v>
      </c>
      <c r="M1461">
        <v>60</v>
      </c>
      <c r="N1461" t="str">
        <f>"0000000000000000000000000001111110011111100000000000"</f>
        <v>0000000000000000000000000001111110011111100000000000</v>
      </c>
      <c r="O1461" t="str">
        <f>"0000000000000000000000000001111110011111100000000000"</f>
        <v>0000000000000000000000000001111110011111100000000000</v>
      </c>
    </row>
    <row r="1462" spans="1:15" x14ac:dyDescent="0.25">
      <c r="A1462" s="3">
        <v>1</v>
      </c>
      <c r="B1462" t="s">
        <v>11850</v>
      </c>
      <c r="C1462" t="s">
        <v>20</v>
      </c>
      <c r="D1462" t="s">
        <v>12149</v>
      </c>
      <c r="E1462" t="s">
        <v>20</v>
      </c>
      <c r="F1462" t="s">
        <v>14488</v>
      </c>
      <c r="G1462" t="s">
        <v>14488</v>
      </c>
      <c r="H1462" t="s">
        <v>19</v>
      </c>
      <c r="I1462" t="s">
        <v>19</v>
      </c>
      <c r="J1462" s="1">
        <v>0.5</v>
      </c>
      <c r="K1462" s="1">
        <v>0.5</v>
      </c>
      <c r="L1462">
        <v>60</v>
      </c>
      <c r="M1462">
        <v>60</v>
      </c>
      <c r="N1462" t="str">
        <f>"0000000000000000000000000001111110011111100000000000"</f>
        <v>0000000000000000000000000001111110011111100000000000</v>
      </c>
      <c r="O1462" t="str">
        <f>"0000000000000000000000000001111110011111100000000000"</f>
        <v>0000000000000000000000000001111110011111100000000000</v>
      </c>
    </row>
    <row r="1463" spans="1:15" x14ac:dyDescent="0.25">
      <c r="A1463" s="3">
        <v>1</v>
      </c>
      <c r="B1463" t="s">
        <v>11850</v>
      </c>
      <c r="C1463" t="s">
        <v>20</v>
      </c>
      <c r="D1463" t="s">
        <v>12157</v>
      </c>
      <c r="E1463" t="s">
        <v>20</v>
      </c>
      <c r="F1463" t="s">
        <v>14488</v>
      </c>
      <c r="G1463" t="s">
        <v>14488</v>
      </c>
      <c r="H1463" t="s">
        <v>19</v>
      </c>
      <c r="I1463" t="s">
        <v>19</v>
      </c>
      <c r="J1463" s="1">
        <v>0.5</v>
      </c>
      <c r="K1463" s="1">
        <v>0.5</v>
      </c>
      <c r="L1463">
        <v>60</v>
      </c>
      <c r="M1463">
        <v>60</v>
      </c>
      <c r="N1463" t="str">
        <f>"0000000000000000000000000001111110011111100000000000"</f>
        <v>0000000000000000000000000001111110011111100000000000</v>
      </c>
      <c r="O1463" t="str">
        <f>"0000000000000000000000000001111110011111100000000000"</f>
        <v>0000000000000000000000000001111110011111100000000000</v>
      </c>
    </row>
    <row r="1464" spans="1:15" x14ac:dyDescent="0.25">
      <c r="A1464" s="3">
        <v>1</v>
      </c>
      <c r="B1464" t="s">
        <v>13446</v>
      </c>
      <c r="C1464" t="s">
        <v>20</v>
      </c>
      <c r="D1464" t="s">
        <v>13575</v>
      </c>
      <c r="E1464" t="s">
        <v>20</v>
      </c>
      <c r="F1464" t="s">
        <v>14488</v>
      </c>
      <c r="G1464" t="s">
        <v>14488</v>
      </c>
      <c r="H1464" t="s">
        <v>29</v>
      </c>
      <c r="I1464" t="s">
        <v>29</v>
      </c>
      <c r="J1464" s="1">
        <v>0.375</v>
      </c>
      <c r="K1464" s="1">
        <v>0.41666666666666669</v>
      </c>
      <c r="L1464">
        <v>120</v>
      </c>
      <c r="M1464">
        <v>60</v>
      </c>
      <c r="N1464" t="str">
        <f>"0000000000000000000000000001111110011111100000000000"</f>
        <v>0000000000000000000000000001111110011111100000000000</v>
      </c>
      <c r="O1464" t="str">
        <f>"0000000000000000000000000001111110011111100000000000"</f>
        <v>0000000000000000000000000001111110011111100000000000</v>
      </c>
    </row>
    <row r="1465" spans="1:15" x14ac:dyDescent="0.25">
      <c r="A1465" s="3">
        <v>1</v>
      </c>
      <c r="B1465" t="s">
        <v>11896</v>
      </c>
      <c r="C1465" t="s">
        <v>20</v>
      </c>
      <c r="D1465" t="s">
        <v>11931</v>
      </c>
      <c r="E1465" t="s">
        <v>395</v>
      </c>
      <c r="F1465" t="s">
        <v>14493</v>
      </c>
      <c r="G1465" t="s">
        <v>14497</v>
      </c>
      <c r="H1465" t="s">
        <v>19</v>
      </c>
      <c r="I1465" t="s">
        <v>19</v>
      </c>
      <c r="J1465" s="1">
        <v>0.5</v>
      </c>
      <c r="K1465" s="1">
        <v>0.5</v>
      </c>
      <c r="L1465">
        <v>60</v>
      </c>
      <c r="M1465">
        <v>300</v>
      </c>
      <c r="N1465" t="str">
        <f>"0000000111110100011111000000000000000000000000000000"</f>
        <v>0000000111110100011111000000000000000000000000000000</v>
      </c>
      <c r="O1465" t="str">
        <f>"0000000111110100011111000000000000000000000000000000"</f>
        <v>0000000111110100011111000000000000000000000000000000</v>
      </c>
    </row>
    <row r="1466" spans="1:15" x14ac:dyDescent="0.25">
      <c r="A1466" s="3">
        <v>1</v>
      </c>
      <c r="B1466" t="s">
        <v>9530</v>
      </c>
      <c r="C1466" t="s">
        <v>395</v>
      </c>
      <c r="D1466" t="s">
        <v>14030</v>
      </c>
      <c r="E1466" t="s">
        <v>20</v>
      </c>
      <c r="F1466" t="s">
        <v>14497</v>
      </c>
      <c r="G1466" t="s">
        <v>14488</v>
      </c>
      <c r="H1466" t="s">
        <v>19</v>
      </c>
      <c r="I1466" t="s">
        <v>19</v>
      </c>
      <c r="J1466" s="1">
        <v>0.45833333333333331</v>
      </c>
      <c r="K1466" s="1">
        <v>0.45833333333333331</v>
      </c>
      <c r="L1466">
        <v>240</v>
      </c>
      <c r="M1466">
        <v>60</v>
      </c>
      <c r="N1466" t="str">
        <f>"0000000000000000000000000001111110000000000000000000"</f>
        <v>0000000000000000000000000001111110000000000000000000</v>
      </c>
      <c r="O1466" t="str">
        <f>"0000000000000000000000000001111110011111100000000000"</f>
        <v>0000000000000000000000000001111110011111100000000000</v>
      </c>
    </row>
    <row r="1467" spans="1:15" x14ac:dyDescent="0.25">
      <c r="A1467" s="3">
        <v>1</v>
      </c>
      <c r="B1467" t="s">
        <v>9183</v>
      </c>
      <c r="C1467" t="s">
        <v>20</v>
      </c>
      <c r="D1467" t="s">
        <v>13218</v>
      </c>
      <c r="E1467" t="s">
        <v>20</v>
      </c>
      <c r="F1467" t="s">
        <v>14488</v>
      </c>
      <c r="G1467" t="s">
        <v>14488</v>
      </c>
      <c r="H1467" t="s">
        <v>19</v>
      </c>
      <c r="I1467" t="s">
        <v>19</v>
      </c>
      <c r="J1467" s="1">
        <v>0.58333333333333337</v>
      </c>
      <c r="K1467" s="1">
        <v>0.58333333333333337</v>
      </c>
      <c r="L1467">
        <v>60</v>
      </c>
      <c r="M1467">
        <v>120</v>
      </c>
      <c r="N1467" t="str">
        <f>"0000000000000000000000000001111110011111100000000000"</f>
        <v>0000000000000000000000000001111110011111100000000000</v>
      </c>
      <c r="O1467" t="str">
        <f>"0000000000000000000000000001111110011111100000000000"</f>
        <v>0000000000000000000000000001111110011111100000000000</v>
      </c>
    </row>
    <row r="1468" spans="1:15" x14ac:dyDescent="0.25">
      <c r="A1468" s="3">
        <v>1</v>
      </c>
      <c r="B1468" t="s">
        <v>11611</v>
      </c>
      <c r="C1468" t="s">
        <v>20</v>
      </c>
      <c r="D1468" t="s">
        <v>11847</v>
      </c>
      <c r="E1468" t="s">
        <v>20</v>
      </c>
      <c r="F1468" t="s">
        <v>14488</v>
      </c>
      <c r="G1468" t="s">
        <v>14485</v>
      </c>
      <c r="H1468" t="s">
        <v>29</v>
      </c>
      <c r="I1468" t="s">
        <v>29</v>
      </c>
      <c r="J1468" s="1">
        <v>0.54166666666666663</v>
      </c>
      <c r="K1468" s="1">
        <v>0.58333333333333337</v>
      </c>
      <c r="L1468">
        <v>120</v>
      </c>
      <c r="M1468">
        <v>60</v>
      </c>
      <c r="N1468" t="str">
        <f>"0000000111110100011111000000000000000000000000000000"</f>
        <v>0000000111110100011111000000000000000000000000000000</v>
      </c>
      <c r="O1468" t="str">
        <f>"0000000111110100011111000000000000000000000000000000"</f>
        <v>0000000111110100011111000000000000000000000000000000</v>
      </c>
    </row>
    <row r="1469" spans="1:15" x14ac:dyDescent="0.25">
      <c r="A1469" s="3">
        <v>1</v>
      </c>
      <c r="B1469" t="s">
        <v>9133</v>
      </c>
      <c r="C1469" t="s">
        <v>20</v>
      </c>
      <c r="D1469" t="s">
        <v>13784</v>
      </c>
      <c r="E1469" t="s">
        <v>9372</v>
      </c>
      <c r="F1469" t="s">
        <v>14512</v>
      </c>
      <c r="G1469" t="s">
        <v>14526</v>
      </c>
      <c r="H1469" t="s">
        <v>29</v>
      </c>
      <c r="I1469" t="s">
        <v>29</v>
      </c>
      <c r="J1469" s="1">
        <v>0.66666666666666663</v>
      </c>
      <c r="K1469" s="1">
        <v>0.625</v>
      </c>
      <c r="L1469">
        <v>60</v>
      </c>
      <c r="M1469">
        <v>120</v>
      </c>
      <c r="N1469" t="str">
        <f>"0000000111110100011111000000000000000000000000000000"</f>
        <v>0000000111110100011111000000000000000000000000000000</v>
      </c>
      <c r="O1469" t="str">
        <f>"0000000111110100011111000000000000000000000000000000"</f>
        <v>0000000111110100011111000000000000000000000000000000</v>
      </c>
    </row>
    <row r="1470" spans="1:15" x14ac:dyDescent="0.25">
      <c r="A1470" s="3">
        <v>1</v>
      </c>
      <c r="B1470" t="s">
        <v>9133</v>
      </c>
      <c r="C1470" t="s">
        <v>39</v>
      </c>
      <c r="D1470" t="s">
        <v>10274</v>
      </c>
      <c r="E1470" t="s">
        <v>39</v>
      </c>
      <c r="F1470" t="s">
        <v>14507</v>
      </c>
      <c r="G1470" t="s">
        <v>14507</v>
      </c>
      <c r="H1470" t="s">
        <v>37</v>
      </c>
      <c r="I1470" t="s">
        <v>37</v>
      </c>
      <c r="J1470" s="1">
        <v>0.75</v>
      </c>
      <c r="K1470" s="1">
        <v>0.72916666666666663</v>
      </c>
      <c r="L1470">
        <v>60</v>
      </c>
      <c r="M1470">
        <v>60</v>
      </c>
      <c r="N1470" t="str">
        <f>"0000000000001000000000000000000000000000000000000000"</f>
        <v>0000000000001000000000000000000000000000000000000000</v>
      </c>
      <c r="O1470" t="str">
        <f>"0000000000001000000000000000000000000000000000000000"</f>
        <v>0000000000001000000000000000000000000000000000000000</v>
      </c>
    </row>
    <row r="1471" spans="1:15" x14ac:dyDescent="0.25">
      <c r="A1471" s="3">
        <v>1</v>
      </c>
      <c r="B1471" t="s">
        <v>9203</v>
      </c>
      <c r="C1471" t="s">
        <v>180</v>
      </c>
      <c r="D1471" t="s">
        <v>13200</v>
      </c>
      <c r="E1471" t="s">
        <v>20</v>
      </c>
      <c r="F1471" t="s">
        <v>14524</v>
      </c>
      <c r="G1471" t="s">
        <v>14485</v>
      </c>
      <c r="H1471" t="s">
        <v>42</v>
      </c>
      <c r="I1471" t="s">
        <v>42</v>
      </c>
      <c r="J1471" s="1">
        <v>0.45833333333333331</v>
      </c>
      <c r="K1471" s="1">
        <v>0.45833333333333331</v>
      </c>
      <c r="L1471">
        <v>60</v>
      </c>
      <c r="M1471">
        <v>60</v>
      </c>
      <c r="N1471" t="str">
        <f>"0000000111111100011111000000000000000000000000000000"</f>
        <v>0000000111111100011111000000000000000000000000000000</v>
      </c>
      <c r="O1471" t="str">
        <f>"0000000111111100011111000000000000000000000000000000"</f>
        <v>0000000111111100011111000000000000000000000000000000</v>
      </c>
    </row>
    <row r="1472" spans="1:15" x14ac:dyDescent="0.25">
      <c r="A1472" s="3">
        <v>1</v>
      </c>
      <c r="B1472" t="s">
        <v>12044</v>
      </c>
      <c r="C1472" t="s">
        <v>20</v>
      </c>
      <c r="D1472" t="s">
        <v>13444</v>
      </c>
      <c r="E1472" t="s">
        <v>20</v>
      </c>
      <c r="F1472" t="s">
        <v>14488</v>
      </c>
      <c r="G1472" t="s">
        <v>14485</v>
      </c>
      <c r="H1472" t="s">
        <v>42</v>
      </c>
      <c r="I1472" t="s">
        <v>42</v>
      </c>
      <c r="J1472" s="1">
        <v>0.58333333333333337</v>
      </c>
      <c r="K1472" s="1">
        <v>0.625</v>
      </c>
      <c r="L1472">
        <v>120</v>
      </c>
      <c r="M1472">
        <v>120</v>
      </c>
      <c r="N1472" t="str">
        <f>"0000000111111100011111000000000000000000000000000000"</f>
        <v>0000000111111100011111000000000000000000000000000000</v>
      </c>
      <c r="O1472" t="str">
        <f>"0000000111111100011111000000000000000000000000000000"</f>
        <v>0000000111111100011111000000000000000000000000000000</v>
      </c>
    </row>
    <row r="1473" spans="1:15" x14ac:dyDescent="0.25">
      <c r="A1473" s="3">
        <v>1</v>
      </c>
      <c r="B1473" t="s">
        <v>13456</v>
      </c>
      <c r="C1473" t="s">
        <v>20</v>
      </c>
      <c r="D1473" t="s">
        <v>14439</v>
      </c>
      <c r="E1473" t="s">
        <v>20</v>
      </c>
      <c r="F1473" t="s">
        <v>14488</v>
      </c>
      <c r="G1473" t="s">
        <v>14485</v>
      </c>
      <c r="H1473" t="s">
        <v>33</v>
      </c>
      <c r="I1473" t="s">
        <v>33</v>
      </c>
      <c r="J1473" s="1">
        <v>0.41666666666666669</v>
      </c>
      <c r="K1473" s="1">
        <v>0.41666666666666669</v>
      </c>
      <c r="L1473">
        <v>60</v>
      </c>
      <c r="M1473">
        <v>120</v>
      </c>
      <c r="N1473" t="str">
        <f>"0000000000000000000000000001111110011111100000000000"</f>
        <v>0000000000000000000000000001111110011111100000000000</v>
      </c>
      <c r="O1473" t="str">
        <f>"0000000000000000000000000001111110011111100000000000"</f>
        <v>0000000000000000000000000001111110011111100000000000</v>
      </c>
    </row>
    <row r="1474" spans="1:15" x14ac:dyDescent="0.25">
      <c r="A1474" s="3">
        <v>1</v>
      </c>
      <c r="B1474" t="s">
        <v>10540</v>
      </c>
      <c r="C1474" t="s">
        <v>20</v>
      </c>
      <c r="D1474" t="s">
        <v>13837</v>
      </c>
      <c r="E1474" t="s">
        <v>20</v>
      </c>
      <c r="F1474" t="s">
        <v>14488</v>
      </c>
      <c r="G1474" t="s">
        <v>14488</v>
      </c>
      <c r="H1474" t="s">
        <v>19</v>
      </c>
      <c r="I1474" t="s">
        <v>19</v>
      </c>
      <c r="J1474" s="1">
        <v>0.625</v>
      </c>
      <c r="K1474" s="1">
        <v>0.58333333333333337</v>
      </c>
      <c r="L1474">
        <v>120</v>
      </c>
      <c r="M1474">
        <v>120</v>
      </c>
      <c r="N1474" t="str">
        <f>"0000000000000000000000000001111110011111100000000000"</f>
        <v>0000000000000000000000000001111110011111100000000000</v>
      </c>
      <c r="O1474" t="str">
        <f>"0000000000000000000000000001111110011111100000000000"</f>
        <v>0000000000000000000000000001111110011111100000000000</v>
      </c>
    </row>
    <row r="1475" spans="1:15" x14ac:dyDescent="0.25">
      <c r="A1475" s="3">
        <v>1</v>
      </c>
      <c r="B1475" t="s">
        <v>13412</v>
      </c>
      <c r="C1475" t="s">
        <v>20</v>
      </c>
      <c r="D1475" t="s">
        <v>13679</v>
      </c>
      <c r="E1475" t="s">
        <v>20</v>
      </c>
      <c r="F1475" t="s">
        <v>14488</v>
      </c>
      <c r="G1475" t="s">
        <v>14488</v>
      </c>
      <c r="H1475" t="s">
        <v>19</v>
      </c>
      <c r="I1475" t="s">
        <v>19</v>
      </c>
      <c r="J1475" s="1">
        <v>0.5</v>
      </c>
      <c r="K1475" s="1">
        <v>0.5</v>
      </c>
      <c r="L1475">
        <v>180</v>
      </c>
      <c r="M1475">
        <v>120</v>
      </c>
      <c r="N1475" t="str">
        <f>"0000000111110100011111000001111110011111100000000000"</f>
        <v>0000000111110100011111000001111110011111100000000000</v>
      </c>
      <c r="O1475" t="str">
        <f>"0000000000000000000000000001111110011111100000000000"</f>
        <v>0000000000000000000000000001111110011111100000000000</v>
      </c>
    </row>
    <row r="1476" spans="1:15" x14ac:dyDescent="0.25">
      <c r="A1476" s="3">
        <v>1</v>
      </c>
      <c r="B1476" t="s">
        <v>13412</v>
      </c>
      <c r="C1476" t="s">
        <v>20</v>
      </c>
      <c r="D1476" t="s">
        <v>13666</v>
      </c>
      <c r="E1476" t="s">
        <v>20</v>
      </c>
      <c r="F1476" t="s">
        <v>14485</v>
      </c>
      <c r="G1476" t="s">
        <v>14488</v>
      </c>
      <c r="H1476" t="s">
        <v>33</v>
      </c>
      <c r="I1476" t="s">
        <v>33</v>
      </c>
      <c r="J1476" s="1">
        <v>0.375</v>
      </c>
      <c r="K1476" s="1">
        <v>0.375</v>
      </c>
      <c r="L1476">
        <v>240</v>
      </c>
      <c r="M1476">
        <v>60</v>
      </c>
      <c r="N1476" t="str">
        <f>"0000000111111100011111000001111110011111100000000000"</f>
        <v>0000000111111100011111000001111110011111100000000000</v>
      </c>
      <c r="O1476" t="str">
        <f>"0000000111111100011111000000000000000000000000000000"</f>
        <v>0000000111111100011111000000000000000000000000000000</v>
      </c>
    </row>
    <row r="1477" spans="1:15" x14ac:dyDescent="0.25">
      <c r="A1477" s="3">
        <v>1</v>
      </c>
      <c r="B1477" t="s">
        <v>13412</v>
      </c>
      <c r="C1477" t="s">
        <v>20</v>
      </c>
      <c r="D1477" t="s">
        <v>13690</v>
      </c>
      <c r="E1477" t="s">
        <v>20</v>
      </c>
      <c r="F1477" t="s">
        <v>14485</v>
      </c>
      <c r="G1477" t="s">
        <v>14485</v>
      </c>
      <c r="H1477" t="s">
        <v>33</v>
      </c>
      <c r="I1477" t="s">
        <v>33</v>
      </c>
      <c r="J1477" s="1">
        <v>0.375</v>
      </c>
      <c r="K1477" s="1">
        <v>0.375</v>
      </c>
      <c r="L1477">
        <v>240</v>
      </c>
      <c r="M1477">
        <v>60</v>
      </c>
      <c r="N1477" t="str">
        <f>"0000000111111100011111000001111110011111100000000000"</f>
        <v>0000000111111100011111000001111110011111100000000000</v>
      </c>
      <c r="O1477" t="str">
        <f>"0000000000000000000000000001111110011111100000000000"</f>
        <v>0000000000000000000000000001111110011111100000000000</v>
      </c>
    </row>
    <row r="1478" spans="1:15" x14ac:dyDescent="0.25">
      <c r="A1478" s="3">
        <v>1</v>
      </c>
      <c r="B1478" t="s">
        <v>12679</v>
      </c>
      <c r="C1478" t="s">
        <v>20</v>
      </c>
      <c r="D1478" t="s">
        <v>13831</v>
      </c>
      <c r="E1478" t="s">
        <v>20</v>
      </c>
      <c r="F1478" t="s">
        <v>14485</v>
      </c>
      <c r="G1478" t="s">
        <v>14488</v>
      </c>
      <c r="H1478" t="s">
        <v>33</v>
      </c>
      <c r="I1478" t="s">
        <v>33</v>
      </c>
      <c r="J1478" s="1">
        <v>0.54166666666666663</v>
      </c>
      <c r="K1478" s="1">
        <v>0.54166666666666663</v>
      </c>
      <c r="L1478">
        <v>60</v>
      </c>
      <c r="M1478">
        <v>60</v>
      </c>
      <c r="N1478" t="str">
        <f>"0000000111111100011111000001111110011111100000000000"</f>
        <v>0000000111111100011111000001111110011111100000000000</v>
      </c>
      <c r="O1478" t="str">
        <f>"0000000111111100011111000000000000000000000000000000"</f>
        <v>0000000111111100011111000000000000000000000000000000</v>
      </c>
    </row>
    <row r="1479" spans="1:15" x14ac:dyDescent="0.25">
      <c r="A1479" s="3">
        <v>1</v>
      </c>
      <c r="B1479" t="s">
        <v>9435</v>
      </c>
      <c r="C1479" t="s">
        <v>395</v>
      </c>
      <c r="D1479" t="s">
        <v>13436</v>
      </c>
      <c r="E1479" t="s">
        <v>20</v>
      </c>
      <c r="F1479" t="s">
        <v>14499</v>
      </c>
      <c r="G1479" t="s">
        <v>14488</v>
      </c>
      <c r="H1479" t="s">
        <v>33</v>
      </c>
      <c r="I1479" t="s">
        <v>33</v>
      </c>
      <c r="J1479" s="1">
        <v>0.41666666666666669</v>
      </c>
      <c r="K1479" s="1">
        <v>0.41666666666666669</v>
      </c>
      <c r="L1479">
        <v>240</v>
      </c>
      <c r="M1479">
        <v>60</v>
      </c>
      <c r="N1479" t="str">
        <f>"0000000000000000000000000001111110011111100000000000"</f>
        <v>0000000000000000000000000001111110011111100000000000</v>
      </c>
      <c r="O1479" t="str">
        <f>"0000000000000000000000000001111110011111100000000000"</f>
        <v>0000000000000000000000000001111110011111100000000000</v>
      </c>
    </row>
    <row r="1480" spans="1:15" x14ac:dyDescent="0.25">
      <c r="A1480" s="3">
        <v>1</v>
      </c>
      <c r="B1480" t="s">
        <v>9435</v>
      </c>
      <c r="C1480" t="s">
        <v>20</v>
      </c>
      <c r="D1480" t="s">
        <v>13436</v>
      </c>
      <c r="E1480" t="s">
        <v>20</v>
      </c>
      <c r="F1480" t="s">
        <v>14488</v>
      </c>
      <c r="G1480" t="s">
        <v>14485</v>
      </c>
      <c r="H1480" t="s">
        <v>29</v>
      </c>
      <c r="I1480" t="s">
        <v>29</v>
      </c>
      <c r="J1480" s="1">
        <v>0.58333333333333337</v>
      </c>
      <c r="K1480" s="1">
        <v>0.54166666666666663</v>
      </c>
      <c r="L1480">
        <v>60</v>
      </c>
      <c r="M1480">
        <v>120</v>
      </c>
      <c r="N1480" t="str">
        <f>"0000000000000000000000000001111110011111100000000000"</f>
        <v>0000000000000000000000000001111110011111100000000000</v>
      </c>
      <c r="O1480" t="str">
        <f>"0000000000000000000000000001111110011111100000000000"</f>
        <v>0000000000000000000000000001111110011111100000000000</v>
      </c>
    </row>
    <row r="1481" spans="1:15" x14ac:dyDescent="0.25">
      <c r="A1481" s="3">
        <v>1</v>
      </c>
      <c r="B1481" t="s">
        <v>9546</v>
      </c>
      <c r="C1481" t="s">
        <v>395</v>
      </c>
      <c r="D1481" t="s">
        <v>9554</v>
      </c>
      <c r="E1481" t="s">
        <v>395</v>
      </c>
      <c r="F1481" t="s">
        <v>14611</v>
      </c>
      <c r="G1481" t="s">
        <v>14497</v>
      </c>
      <c r="H1481" t="s">
        <v>37</v>
      </c>
      <c r="I1481" t="s">
        <v>37</v>
      </c>
      <c r="J1481" s="1">
        <v>0.58333333333333337</v>
      </c>
      <c r="K1481" s="1">
        <v>0.58333333333333337</v>
      </c>
      <c r="L1481">
        <v>240</v>
      </c>
      <c r="M1481">
        <v>240</v>
      </c>
      <c r="N1481" t="str">
        <f>"0000000001000000000000000000000000000000000000000000"</f>
        <v>0000000001000000000000000000000000000000000000000000</v>
      </c>
      <c r="O1481" t="str">
        <f>"0000000001100100010000000000000000000000000000000000"</f>
        <v>0000000001100100010000000000000000000000000000000000</v>
      </c>
    </row>
    <row r="1482" spans="1:15" x14ac:dyDescent="0.25">
      <c r="A1482" s="3">
        <v>1</v>
      </c>
      <c r="B1482" t="s">
        <v>9546</v>
      </c>
      <c r="C1482" t="s">
        <v>20</v>
      </c>
      <c r="D1482" t="s">
        <v>9897</v>
      </c>
      <c r="E1482" t="s">
        <v>20</v>
      </c>
      <c r="F1482" t="s">
        <v>14493</v>
      </c>
      <c r="G1482" t="s">
        <v>14488</v>
      </c>
      <c r="H1482" t="s">
        <v>19</v>
      </c>
      <c r="I1482" t="s">
        <v>19</v>
      </c>
      <c r="J1482" s="1">
        <v>0.41666666666666669</v>
      </c>
      <c r="K1482" s="1">
        <v>0.41666666666666669</v>
      </c>
      <c r="L1482">
        <v>60</v>
      </c>
      <c r="M1482">
        <v>60</v>
      </c>
      <c r="N1482" t="str">
        <f>"0000000111100100011111000000000000000000000000000000"</f>
        <v>0000000111100100011111000000000000000000000000000000</v>
      </c>
      <c r="O1482" t="str">
        <f>"0000000111110100011111000000000000000000000000000000"</f>
        <v>0000000111110100011111000000000000000000000000000000</v>
      </c>
    </row>
    <row r="1483" spans="1:15" x14ac:dyDescent="0.25">
      <c r="A1483" s="3">
        <v>1</v>
      </c>
      <c r="B1483" t="s">
        <v>9554</v>
      </c>
      <c r="C1483" t="s">
        <v>45</v>
      </c>
      <c r="D1483" t="s">
        <v>9897</v>
      </c>
      <c r="E1483" t="s">
        <v>20</v>
      </c>
      <c r="F1483" t="s">
        <v>14489</v>
      </c>
      <c r="G1483" t="s">
        <v>14487</v>
      </c>
      <c r="H1483" t="s">
        <v>42</v>
      </c>
      <c r="I1483" t="s">
        <v>42</v>
      </c>
      <c r="J1483" s="1">
        <v>0.375</v>
      </c>
      <c r="K1483" s="1">
        <v>0.375</v>
      </c>
      <c r="L1483">
        <v>120</v>
      </c>
      <c r="M1483">
        <v>60</v>
      </c>
      <c r="N1483" t="str">
        <f>"0000000100000000000000000000000000000000000000000000"</f>
        <v>0000000100000000000000000000000000000000000000000000</v>
      </c>
      <c r="O1483" t="str">
        <f>"0000000111111100011111000000000000000000000000000000"</f>
        <v>0000000111111100011111000000000000000000000000000000</v>
      </c>
    </row>
    <row r="1484" spans="1:15" x14ac:dyDescent="0.25">
      <c r="A1484" s="3">
        <v>1</v>
      </c>
      <c r="B1484" t="s">
        <v>9554</v>
      </c>
      <c r="C1484" t="s">
        <v>45</v>
      </c>
      <c r="D1484" t="s">
        <v>9897</v>
      </c>
      <c r="E1484" t="s">
        <v>20</v>
      </c>
      <c r="F1484" t="s">
        <v>14622</v>
      </c>
      <c r="G1484" t="s">
        <v>14487</v>
      </c>
      <c r="H1484" t="s">
        <v>42</v>
      </c>
      <c r="I1484" t="s">
        <v>42</v>
      </c>
      <c r="J1484" s="1">
        <v>0.375</v>
      </c>
      <c r="K1484" s="1">
        <v>0.375</v>
      </c>
      <c r="L1484">
        <v>120</v>
      </c>
      <c r="M1484">
        <v>60</v>
      </c>
      <c r="N1484" t="str">
        <f>"0000000010000000000000000000000000000000000000000000"</f>
        <v>0000000010000000000000000000000000000000000000000000</v>
      </c>
      <c r="O1484" t="str">
        <f>"0000000111111100011111000000000000000000000000000000"</f>
        <v>0000000111111100011111000000000000000000000000000000</v>
      </c>
    </row>
    <row r="1485" spans="1:15" x14ac:dyDescent="0.25">
      <c r="A1485" s="3">
        <v>1</v>
      </c>
      <c r="B1485" t="s">
        <v>9554</v>
      </c>
      <c r="C1485" t="s">
        <v>180</v>
      </c>
      <c r="D1485" t="s">
        <v>9897</v>
      </c>
      <c r="E1485" t="s">
        <v>39</v>
      </c>
      <c r="F1485" t="s">
        <v>14524</v>
      </c>
      <c r="G1485" t="s">
        <v>14507</v>
      </c>
      <c r="H1485" t="s">
        <v>33</v>
      </c>
      <c r="I1485" t="s">
        <v>33</v>
      </c>
      <c r="J1485" s="1">
        <v>0.75</v>
      </c>
      <c r="K1485" s="1">
        <v>0.79166666666666663</v>
      </c>
      <c r="L1485">
        <v>150</v>
      </c>
      <c r="M1485">
        <v>90</v>
      </c>
      <c r="N1485" t="str">
        <f>"0000000000011000000000000000000000000000000000000000"</f>
        <v>0000000000011000000000000000000000000000000000000000</v>
      </c>
      <c r="O1485" t="str">
        <f>"0000000000010000000000000000000000000000000000000000"</f>
        <v>0000000000010000000000000000000000000000000000000000</v>
      </c>
    </row>
    <row r="1486" spans="1:15" x14ac:dyDescent="0.25">
      <c r="A1486" s="3">
        <v>1</v>
      </c>
      <c r="B1486" t="s">
        <v>9266</v>
      </c>
      <c r="C1486" t="s">
        <v>20</v>
      </c>
      <c r="D1486" t="s">
        <v>11443</v>
      </c>
      <c r="E1486" t="s">
        <v>20</v>
      </c>
      <c r="F1486" t="s">
        <v>14488</v>
      </c>
      <c r="G1486" t="s">
        <v>14488</v>
      </c>
      <c r="H1486" t="s">
        <v>19</v>
      </c>
      <c r="I1486" t="s">
        <v>19</v>
      </c>
      <c r="J1486" s="1">
        <v>0.58333333333333337</v>
      </c>
      <c r="K1486" s="1">
        <v>0.58333333333333337</v>
      </c>
      <c r="L1486">
        <v>60</v>
      </c>
      <c r="M1486">
        <v>60</v>
      </c>
      <c r="N1486" t="str">
        <f>"0000000111110100011111000000000000000000000000000000"</f>
        <v>0000000111110100011111000000000000000000000000000000</v>
      </c>
      <c r="O1486" t="str">
        <f>"0000000111110100011111000000000000000000000000000000"</f>
        <v>0000000111110100011111000000000000000000000000000000</v>
      </c>
    </row>
    <row r="1487" spans="1:15" x14ac:dyDescent="0.25">
      <c r="A1487" s="3">
        <v>1</v>
      </c>
      <c r="B1487" t="s">
        <v>11551</v>
      </c>
      <c r="C1487" t="s">
        <v>395</v>
      </c>
      <c r="D1487" t="s">
        <v>11615</v>
      </c>
      <c r="E1487" t="s">
        <v>20</v>
      </c>
      <c r="F1487" t="s">
        <v>14623</v>
      </c>
      <c r="G1487" t="s">
        <v>14488</v>
      </c>
      <c r="H1487" t="s">
        <v>19</v>
      </c>
      <c r="I1487" t="s">
        <v>19</v>
      </c>
      <c r="J1487" s="1">
        <v>0.54166666666666663</v>
      </c>
      <c r="K1487" s="1">
        <v>0.54166666666666663</v>
      </c>
      <c r="L1487">
        <v>180</v>
      </c>
      <c r="M1487">
        <v>120</v>
      </c>
      <c r="N1487" t="str">
        <f>"0000000000000100000000000000000000000000000000000000"</f>
        <v>0000000000000100000000000000000000000000000000000000</v>
      </c>
      <c r="O1487" t="str">
        <f>"0000000111110100011111000000000000000000000000000000"</f>
        <v>0000000111110100011111000000000000000000000000000000</v>
      </c>
    </row>
    <row r="1488" spans="1:15" x14ac:dyDescent="0.25">
      <c r="A1488" s="3">
        <v>1</v>
      </c>
      <c r="B1488" t="s">
        <v>11551</v>
      </c>
      <c r="C1488" t="s">
        <v>395</v>
      </c>
      <c r="D1488" t="s">
        <v>11623</v>
      </c>
      <c r="E1488" t="s">
        <v>20</v>
      </c>
      <c r="F1488" t="s">
        <v>14623</v>
      </c>
      <c r="G1488" t="s">
        <v>14485</v>
      </c>
      <c r="H1488" t="s">
        <v>19</v>
      </c>
      <c r="I1488" t="s">
        <v>19</v>
      </c>
      <c r="J1488" s="1">
        <v>0.54166666666666663</v>
      </c>
      <c r="K1488" s="1">
        <v>0.625</v>
      </c>
      <c r="L1488">
        <v>180</v>
      </c>
      <c r="M1488">
        <v>60</v>
      </c>
      <c r="N1488" t="str">
        <f>"0000000000000100000000000000000000000000000000000000"</f>
        <v>0000000000000100000000000000000000000000000000000000</v>
      </c>
      <c r="O1488" t="str">
        <f>"0000000111110100011111000000000000000000000000000000"</f>
        <v>0000000111110100011111000000000000000000000000000000</v>
      </c>
    </row>
    <row r="1489" spans="1:15" x14ac:dyDescent="0.25">
      <c r="A1489" s="3">
        <v>1</v>
      </c>
      <c r="B1489" t="s">
        <v>9442</v>
      </c>
      <c r="C1489" t="s">
        <v>45</v>
      </c>
      <c r="D1489" t="s">
        <v>14030</v>
      </c>
      <c r="E1489" t="s">
        <v>20</v>
      </c>
      <c r="F1489" t="s">
        <v>14580</v>
      </c>
      <c r="G1489" t="s">
        <v>14485</v>
      </c>
      <c r="H1489" t="s">
        <v>29</v>
      </c>
      <c r="I1489" t="s">
        <v>29</v>
      </c>
      <c r="J1489" s="1">
        <v>0.54166666666666663</v>
      </c>
      <c r="K1489" s="1">
        <v>0.54166666666666663</v>
      </c>
      <c r="L1489">
        <v>60</v>
      </c>
      <c r="M1489">
        <v>60</v>
      </c>
      <c r="N1489" t="str">
        <f>"0000000111110100011111000001111110011111100000000000"</f>
        <v>0000000111110100011111000001111110011111100000000000</v>
      </c>
      <c r="O1489" t="str">
        <f>"0000000000000000000000000001111110011111100000000000"</f>
        <v>0000000000000000000000000001111110011111100000000000</v>
      </c>
    </row>
    <row r="1490" spans="1:15" x14ac:dyDescent="0.25">
      <c r="A1490" s="3">
        <v>1</v>
      </c>
      <c r="B1490" t="s">
        <v>10467</v>
      </c>
      <c r="C1490" t="s">
        <v>20</v>
      </c>
      <c r="D1490" t="s">
        <v>12097</v>
      </c>
      <c r="E1490" t="s">
        <v>20</v>
      </c>
      <c r="F1490" t="s">
        <v>14485</v>
      </c>
      <c r="G1490" t="s">
        <v>14485</v>
      </c>
      <c r="H1490" t="s">
        <v>33</v>
      </c>
      <c r="I1490" t="s">
        <v>33</v>
      </c>
      <c r="J1490" s="1">
        <v>0.70833333333333337</v>
      </c>
      <c r="K1490" s="1">
        <v>0.70833333333333337</v>
      </c>
      <c r="L1490">
        <v>60</v>
      </c>
      <c r="M1490">
        <v>60</v>
      </c>
      <c r="N1490" t="str">
        <f>"0000000000000000000000000001111110011111100000000000"</f>
        <v>0000000000000000000000000001111110011111100000000000</v>
      </c>
      <c r="O1490" t="str">
        <f>"0000000000000000000000000001111110011111100000000000"</f>
        <v>0000000000000000000000000001111110011111100000000000</v>
      </c>
    </row>
    <row r="1491" spans="1:15" x14ac:dyDescent="0.25">
      <c r="A1491" s="3">
        <v>1</v>
      </c>
      <c r="B1491" t="s">
        <v>10087</v>
      </c>
      <c r="C1491" t="s">
        <v>20</v>
      </c>
      <c r="D1491" t="s">
        <v>12343</v>
      </c>
      <c r="E1491" t="s">
        <v>20</v>
      </c>
      <c r="F1491" t="s">
        <v>14485</v>
      </c>
      <c r="G1491" t="s">
        <v>14485</v>
      </c>
      <c r="H1491" t="s">
        <v>29</v>
      </c>
      <c r="I1491" t="s">
        <v>29</v>
      </c>
      <c r="J1491" s="1">
        <v>0.5</v>
      </c>
      <c r="K1491" s="1">
        <v>0.5</v>
      </c>
      <c r="L1491">
        <v>60</v>
      </c>
      <c r="M1491">
        <v>60</v>
      </c>
      <c r="N1491" t="str">
        <f>"0000000000000000000000000001111110011111100000000000"</f>
        <v>0000000000000000000000000001111110011111100000000000</v>
      </c>
      <c r="O1491" t="str">
        <f>"0000000000000000000000000001111110011111100000000000"</f>
        <v>0000000000000000000000000001111110011111100000000000</v>
      </c>
    </row>
    <row r="1492" spans="1:15" x14ac:dyDescent="0.25">
      <c r="A1492" s="3">
        <v>1</v>
      </c>
      <c r="B1492" t="s">
        <v>11792</v>
      </c>
      <c r="C1492" t="s">
        <v>20</v>
      </c>
      <c r="D1492" t="s">
        <v>12343</v>
      </c>
      <c r="E1492" t="s">
        <v>45</v>
      </c>
      <c r="F1492" t="s">
        <v>14488</v>
      </c>
      <c r="G1492" t="s">
        <v>14489</v>
      </c>
      <c r="H1492" t="s">
        <v>42</v>
      </c>
      <c r="I1492" t="s">
        <v>42</v>
      </c>
      <c r="J1492" s="1">
        <v>0.5</v>
      </c>
      <c r="K1492" s="1">
        <v>0.54166666666666663</v>
      </c>
      <c r="L1492">
        <v>120</v>
      </c>
      <c r="M1492">
        <v>60</v>
      </c>
      <c r="N1492" t="str">
        <f>"0000000000000000000000000001111110011111100000000000"</f>
        <v>0000000000000000000000000001111110011111100000000000</v>
      </c>
      <c r="O1492" t="str">
        <f>"0000000000000000000000000000111110011111100000000000"</f>
        <v>0000000000000000000000000000111110011111100000000000</v>
      </c>
    </row>
    <row r="1493" spans="1:15" x14ac:dyDescent="0.25">
      <c r="A1493" s="3">
        <v>1</v>
      </c>
      <c r="B1493" t="s">
        <v>9584</v>
      </c>
      <c r="C1493" t="s">
        <v>20</v>
      </c>
      <c r="D1493" t="s">
        <v>13448</v>
      </c>
      <c r="E1493" t="s">
        <v>20</v>
      </c>
      <c r="F1493" t="s">
        <v>14488</v>
      </c>
      <c r="G1493" t="s">
        <v>14488</v>
      </c>
      <c r="H1493" t="s">
        <v>19</v>
      </c>
      <c r="I1493" t="s">
        <v>19</v>
      </c>
      <c r="J1493" s="1">
        <v>0.54166666666666663</v>
      </c>
      <c r="K1493" s="1">
        <v>0.54166666666666663</v>
      </c>
      <c r="L1493">
        <v>60</v>
      </c>
      <c r="M1493">
        <v>60</v>
      </c>
      <c r="N1493" t="str">
        <f>"0000000111110100011111000000000000000000000000000000"</f>
        <v>0000000111110100011111000000000000000000000000000000</v>
      </c>
      <c r="O1493" t="str">
        <f>"0000000010100000010101000000000000000000000000000000"</f>
        <v>0000000010100000010101000000000000000000000000000000</v>
      </c>
    </row>
    <row r="1494" spans="1:15" x14ac:dyDescent="0.25">
      <c r="A1494" s="3">
        <v>1</v>
      </c>
      <c r="B1494" t="s">
        <v>9584</v>
      </c>
      <c r="C1494" t="s">
        <v>20</v>
      </c>
      <c r="D1494" t="s">
        <v>13448</v>
      </c>
      <c r="E1494" t="s">
        <v>20</v>
      </c>
      <c r="F1494" t="s">
        <v>14488</v>
      </c>
      <c r="G1494" t="s">
        <v>14493</v>
      </c>
      <c r="H1494" t="s">
        <v>19</v>
      </c>
      <c r="I1494" t="s">
        <v>19</v>
      </c>
      <c r="J1494" s="1">
        <v>0.54166666666666663</v>
      </c>
      <c r="K1494" s="1">
        <v>0.5</v>
      </c>
      <c r="L1494">
        <v>60</v>
      </c>
      <c r="M1494">
        <v>120</v>
      </c>
      <c r="N1494" t="str">
        <f>"0000000111110100011111000000000000000000000000000000"</f>
        <v>0000000111110100011111000000000000000000000000000000</v>
      </c>
      <c r="O1494" t="str">
        <f>"0000000101010100001010000000000000000000000000000000"</f>
        <v>0000000101010100001010000000000000000000000000000000</v>
      </c>
    </row>
    <row r="1495" spans="1:15" x14ac:dyDescent="0.25">
      <c r="A1495" s="3">
        <v>1</v>
      </c>
      <c r="B1495" t="s">
        <v>12250</v>
      </c>
      <c r="C1495" t="s">
        <v>20</v>
      </c>
      <c r="D1495" t="s">
        <v>13223</v>
      </c>
      <c r="E1495" t="s">
        <v>20</v>
      </c>
      <c r="F1495" t="s">
        <v>14485</v>
      </c>
      <c r="G1495" t="s">
        <v>14488</v>
      </c>
      <c r="H1495" t="s">
        <v>29</v>
      </c>
      <c r="I1495" t="s">
        <v>29</v>
      </c>
      <c r="J1495" s="1">
        <v>0.41666666666666669</v>
      </c>
      <c r="K1495" s="1">
        <v>0.41666666666666669</v>
      </c>
      <c r="L1495">
        <v>60</v>
      </c>
      <c r="M1495">
        <v>120</v>
      </c>
      <c r="N1495" t="str">
        <f>"0000000000000000000000000001111110011111100000000000"</f>
        <v>0000000000000000000000000001111110011111100000000000</v>
      </c>
      <c r="O1495" t="str">
        <f>"0000000000000000000000000001111110011111100000000000"</f>
        <v>0000000000000000000000000001111110011111100000000000</v>
      </c>
    </row>
    <row r="1496" spans="1:15" x14ac:dyDescent="0.25">
      <c r="A1496" s="3">
        <v>1</v>
      </c>
      <c r="B1496" t="s">
        <v>14226</v>
      </c>
      <c r="C1496" t="s">
        <v>20</v>
      </c>
      <c r="D1496" t="s">
        <v>14242</v>
      </c>
      <c r="E1496" t="s">
        <v>20</v>
      </c>
      <c r="F1496" t="s">
        <v>14488</v>
      </c>
      <c r="G1496" t="s">
        <v>14488</v>
      </c>
      <c r="H1496" t="s">
        <v>33</v>
      </c>
      <c r="I1496" t="s">
        <v>33</v>
      </c>
      <c r="J1496" s="1">
        <v>0.33333333333333331</v>
      </c>
      <c r="K1496" s="1">
        <v>0.33333333333333331</v>
      </c>
      <c r="L1496">
        <v>120</v>
      </c>
      <c r="M1496">
        <v>120</v>
      </c>
      <c r="N1496" t="str">
        <f>"0000000000000000000000000011111000000000111110000000"</f>
        <v>0000000000000000000000000011111000000000111110000000</v>
      </c>
      <c r="O1496" t="str">
        <f>"0000000000000000000000000011111000000000111110000000"</f>
        <v>0000000000000000000000000011111000000000111110000000</v>
      </c>
    </row>
    <row r="1497" spans="1:15" x14ac:dyDescent="0.25">
      <c r="A1497" s="3">
        <v>1</v>
      </c>
      <c r="B1497" t="s">
        <v>10024</v>
      </c>
      <c r="C1497" t="s">
        <v>20</v>
      </c>
      <c r="D1497" t="s">
        <v>13264</v>
      </c>
      <c r="E1497" t="s">
        <v>20</v>
      </c>
      <c r="F1497" t="s">
        <v>14488</v>
      </c>
      <c r="G1497" t="s">
        <v>14492</v>
      </c>
      <c r="H1497" t="s">
        <v>19</v>
      </c>
      <c r="I1497" t="s">
        <v>19</v>
      </c>
      <c r="J1497" s="1">
        <v>0.54166666666666663</v>
      </c>
      <c r="K1497" s="1">
        <v>0.54166666666666663</v>
      </c>
      <c r="L1497">
        <v>60</v>
      </c>
      <c r="M1497">
        <v>120</v>
      </c>
      <c r="N1497" t="str">
        <f>"0000000111110100011111000001111110011111100000000000"</f>
        <v>0000000111110100011111000001111110011111100000000000</v>
      </c>
      <c r="O1497" t="str">
        <f>"0000000000000000000000000001110110011111100000000000"</f>
        <v>0000000000000000000000000001110110011111100000000000</v>
      </c>
    </row>
    <row r="1498" spans="1:15" x14ac:dyDescent="0.25">
      <c r="A1498" s="3">
        <v>1</v>
      </c>
      <c r="B1498" t="s">
        <v>10024</v>
      </c>
      <c r="C1498" t="s">
        <v>20</v>
      </c>
      <c r="D1498" t="s">
        <v>13223</v>
      </c>
      <c r="E1498" t="s">
        <v>20</v>
      </c>
      <c r="F1498" t="s">
        <v>14485</v>
      </c>
      <c r="G1498" t="s">
        <v>14488</v>
      </c>
      <c r="H1498" t="s">
        <v>29</v>
      </c>
      <c r="I1498" t="s">
        <v>29</v>
      </c>
      <c r="J1498" s="1">
        <v>0.45833333333333331</v>
      </c>
      <c r="K1498" s="1">
        <v>0.41666666666666669</v>
      </c>
      <c r="L1498">
        <v>60</v>
      </c>
      <c r="M1498">
        <v>120</v>
      </c>
      <c r="N1498" t="str">
        <f>"0000000111110100011111000001111110011111100000000000"</f>
        <v>0000000111110100011111000001111110011111100000000000</v>
      </c>
      <c r="O1498" t="str">
        <f>"0000000000000000000000000001111110011111100000000000"</f>
        <v>0000000000000000000000000001111110011111100000000000</v>
      </c>
    </row>
    <row r="1499" spans="1:15" x14ac:dyDescent="0.25">
      <c r="A1499" s="3">
        <v>1</v>
      </c>
      <c r="B1499" t="s">
        <v>10024</v>
      </c>
      <c r="C1499" t="s">
        <v>20</v>
      </c>
      <c r="D1499" t="s">
        <v>13184</v>
      </c>
      <c r="E1499" t="s">
        <v>20</v>
      </c>
      <c r="F1499" t="s">
        <v>14487</v>
      </c>
      <c r="G1499" t="s">
        <v>14488</v>
      </c>
      <c r="H1499" t="s">
        <v>42</v>
      </c>
      <c r="I1499" t="s">
        <v>42</v>
      </c>
      <c r="J1499" s="1">
        <v>0.5</v>
      </c>
      <c r="K1499" s="1">
        <v>0.45833333333333331</v>
      </c>
      <c r="L1499">
        <v>60</v>
      </c>
      <c r="M1499">
        <v>120</v>
      </c>
      <c r="N1499" t="str">
        <f>"0000000111111100011111000001111110011111100000000000"</f>
        <v>0000000111111100011111000001111110011111100000000000</v>
      </c>
      <c r="O1499" t="str">
        <f>"0000000111111100011111000000000000000000000000000000"</f>
        <v>0000000111111100011111000000000000000000000000000000</v>
      </c>
    </row>
    <row r="1500" spans="1:15" x14ac:dyDescent="0.25">
      <c r="A1500" s="3">
        <v>1</v>
      </c>
      <c r="B1500" t="s">
        <v>12589</v>
      </c>
      <c r="C1500" t="s">
        <v>20</v>
      </c>
      <c r="D1500" t="s">
        <v>13279</v>
      </c>
      <c r="E1500" t="s">
        <v>20</v>
      </c>
      <c r="F1500" t="s">
        <v>14485</v>
      </c>
      <c r="G1500" t="s">
        <v>14488</v>
      </c>
      <c r="H1500" t="s">
        <v>29</v>
      </c>
      <c r="I1500" t="s">
        <v>29</v>
      </c>
      <c r="J1500" s="1">
        <v>0.58333333333333337</v>
      </c>
      <c r="K1500" s="1">
        <v>0.54166666666666663</v>
      </c>
      <c r="L1500">
        <v>60</v>
      </c>
      <c r="M1500">
        <v>120</v>
      </c>
      <c r="N1500" t="str">
        <f>"0000000000000000000000000001111110011111100000000000"</f>
        <v>0000000000000000000000000001111110011111100000000000</v>
      </c>
      <c r="O1500" t="str">
        <f>"0000000000000000000000000001111110011111100000000000"</f>
        <v>0000000000000000000000000001111110011111100000000000</v>
      </c>
    </row>
    <row r="1501" spans="1:15" x14ac:dyDescent="0.25">
      <c r="A1501" s="3">
        <v>1</v>
      </c>
      <c r="B1501" t="s">
        <v>9574</v>
      </c>
      <c r="C1501" t="s">
        <v>20</v>
      </c>
      <c r="D1501" t="s">
        <v>9897</v>
      </c>
      <c r="E1501" t="s">
        <v>20</v>
      </c>
      <c r="F1501" t="s">
        <v>14488</v>
      </c>
      <c r="G1501" t="s">
        <v>14493</v>
      </c>
      <c r="H1501" t="s">
        <v>33</v>
      </c>
      <c r="I1501" t="s">
        <v>33</v>
      </c>
      <c r="J1501" s="1">
        <v>0.41666666666666669</v>
      </c>
      <c r="K1501" s="1">
        <v>0.41666666666666669</v>
      </c>
      <c r="L1501">
        <v>60</v>
      </c>
      <c r="M1501">
        <v>60</v>
      </c>
      <c r="N1501" t="str">
        <f>"0000000111111100011111000000000000000000000000000000"</f>
        <v>0000000111111100011111000000000000000000000000000000</v>
      </c>
      <c r="O1501" t="str">
        <f>"0000000111111100011111000000000000000000000000000000"</f>
        <v>0000000111111100011111000000000000000000000000000000</v>
      </c>
    </row>
    <row r="1502" spans="1:15" x14ac:dyDescent="0.25">
      <c r="A1502" s="3">
        <v>1</v>
      </c>
      <c r="B1502" t="s">
        <v>9574</v>
      </c>
      <c r="C1502" t="s">
        <v>20</v>
      </c>
      <c r="D1502" t="s">
        <v>13655</v>
      </c>
      <c r="E1502" t="s">
        <v>20</v>
      </c>
      <c r="F1502" t="s">
        <v>14485</v>
      </c>
      <c r="G1502" t="s">
        <v>14485</v>
      </c>
      <c r="H1502" t="s">
        <v>42</v>
      </c>
      <c r="I1502" t="s">
        <v>42</v>
      </c>
      <c r="J1502" s="1">
        <v>0.58333333333333337</v>
      </c>
      <c r="K1502" s="1">
        <v>0.58333333333333337</v>
      </c>
      <c r="L1502">
        <v>60</v>
      </c>
      <c r="M1502">
        <v>60</v>
      </c>
      <c r="N1502" t="str">
        <f>"0000000111111100011111000000000000000000000000000000"</f>
        <v>0000000111111100011111000000000000000000000000000000</v>
      </c>
      <c r="O1502" t="str">
        <f>"0000000111110100011111000000000000000000000000000000"</f>
        <v>0000000111110100011111000000000000000000000000000000</v>
      </c>
    </row>
    <row r="1503" spans="1:15" x14ac:dyDescent="0.25">
      <c r="A1503" s="3">
        <v>1</v>
      </c>
      <c r="B1503" t="s">
        <v>9574</v>
      </c>
      <c r="C1503" t="s">
        <v>20</v>
      </c>
      <c r="D1503" t="s">
        <v>13655</v>
      </c>
      <c r="E1503" t="s">
        <v>39</v>
      </c>
      <c r="F1503" t="s">
        <v>14485</v>
      </c>
      <c r="G1503" t="s">
        <v>14507</v>
      </c>
      <c r="H1503" t="s">
        <v>42</v>
      </c>
      <c r="I1503" t="s">
        <v>42</v>
      </c>
      <c r="J1503" s="1">
        <v>0.58333333333333337</v>
      </c>
      <c r="K1503" s="1">
        <v>0.58333333333333337</v>
      </c>
      <c r="L1503">
        <v>60</v>
      </c>
      <c r="M1503">
        <v>60</v>
      </c>
      <c r="N1503" t="str">
        <f>"0000000111111100011111000000000000000000000000000000"</f>
        <v>0000000111111100011111000000000000000000000000000000</v>
      </c>
      <c r="O1503" t="str">
        <f>"0000000000001000000000000000000000000000000000000000"</f>
        <v>0000000000001000000000000000000000000000000000000000</v>
      </c>
    </row>
    <row r="1504" spans="1:15" x14ac:dyDescent="0.25">
      <c r="A1504" s="3">
        <v>1</v>
      </c>
      <c r="B1504" t="s">
        <v>9897</v>
      </c>
      <c r="C1504" t="s">
        <v>20</v>
      </c>
      <c r="D1504" t="s">
        <v>13655</v>
      </c>
      <c r="E1504" t="s">
        <v>9372</v>
      </c>
      <c r="F1504" t="s">
        <v>14488</v>
      </c>
      <c r="G1504" t="s">
        <v>14494</v>
      </c>
      <c r="H1504" t="s">
        <v>19</v>
      </c>
      <c r="I1504" t="s">
        <v>19</v>
      </c>
      <c r="J1504" s="1">
        <v>0.41666666666666669</v>
      </c>
      <c r="K1504" s="1">
        <v>0.375</v>
      </c>
      <c r="L1504">
        <v>60</v>
      </c>
      <c r="M1504">
        <v>120</v>
      </c>
      <c r="N1504" t="str">
        <f>"0000000111110100011111000000000000000000000000000000"</f>
        <v>0000000111110100011111000000000000000000000000000000</v>
      </c>
      <c r="O1504" t="str">
        <f>"0000000011110100011111000000000000000000000000000000"</f>
        <v>0000000011110100011111000000000000000000000000000000</v>
      </c>
    </row>
    <row r="1505" spans="1:15" x14ac:dyDescent="0.25">
      <c r="A1505" s="3">
        <v>1</v>
      </c>
      <c r="B1505" t="s">
        <v>9493</v>
      </c>
      <c r="C1505" t="s">
        <v>395</v>
      </c>
      <c r="D1505" t="s">
        <v>11887</v>
      </c>
      <c r="E1505" t="s">
        <v>20</v>
      </c>
      <c r="F1505" t="s">
        <v>14539</v>
      </c>
      <c r="G1505" t="s">
        <v>14485</v>
      </c>
      <c r="H1505" t="s">
        <v>33</v>
      </c>
      <c r="I1505" t="s">
        <v>33</v>
      </c>
      <c r="J1505" s="1">
        <v>0.375</v>
      </c>
      <c r="K1505" s="1">
        <v>0.45833333333333331</v>
      </c>
      <c r="L1505">
        <v>180</v>
      </c>
      <c r="M1505">
        <v>60</v>
      </c>
      <c r="N1505" t="str">
        <f>"0000000000000000000000000000111110001111000000000000"</f>
        <v>0000000000000000000000000000111110001111000000000000</v>
      </c>
      <c r="O1505" t="str">
        <f>"0000000000000000000000000001111110011111100000000000"</f>
        <v>0000000000000000000000000001111110011111100000000000</v>
      </c>
    </row>
    <row r="1506" spans="1:15" x14ac:dyDescent="0.25">
      <c r="A1506" s="3">
        <v>1</v>
      </c>
      <c r="B1506" t="s">
        <v>12254</v>
      </c>
      <c r="C1506" t="s">
        <v>20</v>
      </c>
      <c r="D1506" t="s">
        <v>12821</v>
      </c>
      <c r="E1506" t="s">
        <v>20</v>
      </c>
      <c r="F1506" t="s">
        <v>14485</v>
      </c>
      <c r="G1506" t="s">
        <v>14488</v>
      </c>
      <c r="H1506" t="s">
        <v>29</v>
      </c>
      <c r="I1506" t="s">
        <v>29</v>
      </c>
      <c r="J1506" s="1">
        <v>0.5</v>
      </c>
      <c r="K1506" s="1">
        <v>0.5</v>
      </c>
      <c r="L1506">
        <v>60</v>
      </c>
      <c r="M1506">
        <v>60</v>
      </c>
      <c r="N1506" t="str">
        <f>"0000000000000000000000000001111110011111100000000000"</f>
        <v>0000000000000000000000000001111110011111100000000000</v>
      </c>
      <c r="O1506" t="str">
        <f>"0000000000000000000000000001111110011111100000000000"</f>
        <v>0000000000000000000000000001111110011111100000000000</v>
      </c>
    </row>
    <row r="1507" spans="1:15" x14ac:dyDescent="0.25">
      <c r="A1507" s="3">
        <v>1</v>
      </c>
      <c r="B1507" t="s">
        <v>11785</v>
      </c>
      <c r="C1507" t="s">
        <v>20</v>
      </c>
      <c r="D1507" t="s">
        <v>13582</v>
      </c>
      <c r="E1507" t="s">
        <v>20</v>
      </c>
      <c r="F1507" t="s">
        <v>14488</v>
      </c>
      <c r="G1507" t="s">
        <v>14488</v>
      </c>
      <c r="H1507" t="s">
        <v>19</v>
      </c>
      <c r="I1507" t="s">
        <v>19</v>
      </c>
      <c r="J1507" s="1">
        <v>0.58333333333333337</v>
      </c>
      <c r="K1507" s="1">
        <v>0.58333333333333337</v>
      </c>
      <c r="L1507">
        <v>120</v>
      </c>
      <c r="M1507">
        <v>60</v>
      </c>
      <c r="N1507" t="str">
        <f>"0000000000000000000000000001111110011111100000000000"</f>
        <v>0000000000000000000000000001111110011111100000000000</v>
      </c>
      <c r="O1507" t="str">
        <f>"0000000000000000000000000001111110011111100000000000"</f>
        <v>0000000000000000000000000001111110011111100000000000</v>
      </c>
    </row>
    <row r="1508" spans="1:15" x14ac:dyDescent="0.25">
      <c r="A1508" s="3">
        <v>1</v>
      </c>
      <c r="B1508" t="s">
        <v>9871</v>
      </c>
      <c r="C1508" t="s">
        <v>395</v>
      </c>
      <c r="D1508" t="s">
        <v>10256</v>
      </c>
      <c r="E1508" t="s">
        <v>9372</v>
      </c>
      <c r="F1508" t="s">
        <v>14529</v>
      </c>
      <c r="G1508" t="s">
        <v>14548</v>
      </c>
      <c r="H1508" t="s">
        <v>37</v>
      </c>
      <c r="I1508" t="s">
        <v>37</v>
      </c>
      <c r="J1508" s="1">
        <v>0.54166666666666663</v>
      </c>
      <c r="K1508" s="1">
        <v>0.625</v>
      </c>
      <c r="L1508">
        <v>180</v>
      </c>
      <c r="M1508">
        <v>120</v>
      </c>
      <c r="N1508" t="str">
        <f>"0000000000000000000000000000101010001010100000000000"</f>
        <v>0000000000000000000000000000101010001010100000000000</v>
      </c>
      <c r="O1508" t="str">
        <f>"0000000000000000000000000001111110011111100000000000"</f>
        <v>0000000000000000000000000001111110011111100000000000</v>
      </c>
    </row>
    <row r="1509" spans="1:15" x14ac:dyDescent="0.25">
      <c r="A1509" s="3">
        <v>1</v>
      </c>
      <c r="B1509" t="s">
        <v>9871</v>
      </c>
      <c r="C1509" t="s">
        <v>395</v>
      </c>
      <c r="D1509" t="s">
        <v>10256</v>
      </c>
      <c r="E1509" t="s">
        <v>20</v>
      </c>
      <c r="F1509" t="s">
        <v>14529</v>
      </c>
      <c r="G1509" t="s">
        <v>14493</v>
      </c>
      <c r="H1509" t="s">
        <v>37</v>
      </c>
      <c r="I1509" t="s">
        <v>37</v>
      </c>
      <c r="J1509" s="1">
        <v>0.54166666666666663</v>
      </c>
      <c r="K1509" s="1">
        <v>0.58333333333333337</v>
      </c>
      <c r="L1509">
        <v>180</v>
      </c>
      <c r="M1509">
        <v>60</v>
      </c>
      <c r="N1509" t="str">
        <f>"0000000000000000000000000000101010001010100000000000"</f>
        <v>0000000000000000000000000000101010001010100000000000</v>
      </c>
      <c r="O1509" t="str">
        <f>"0000000000000000000000000001111110011111100000000000"</f>
        <v>0000000000000000000000000001111110011111100000000000</v>
      </c>
    </row>
    <row r="1510" spans="1:15" x14ac:dyDescent="0.25">
      <c r="A1510" s="3">
        <v>1</v>
      </c>
      <c r="B1510" t="s">
        <v>11853</v>
      </c>
      <c r="C1510" t="s">
        <v>20</v>
      </c>
      <c r="D1510" t="s">
        <v>12642</v>
      </c>
      <c r="E1510" t="s">
        <v>9372</v>
      </c>
      <c r="F1510" t="s">
        <v>14488</v>
      </c>
      <c r="G1510" t="s">
        <v>14494</v>
      </c>
      <c r="H1510" t="s">
        <v>19</v>
      </c>
      <c r="I1510" t="s">
        <v>19</v>
      </c>
      <c r="J1510" s="1">
        <v>0.58333333333333337</v>
      </c>
      <c r="K1510" s="1">
        <v>0.58333333333333337</v>
      </c>
      <c r="L1510">
        <v>60</v>
      </c>
      <c r="M1510">
        <v>60</v>
      </c>
      <c r="N1510" t="str">
        <f>"0000000000000000000000000001111110011111100000000000"</f>
        <v>0000000000000000000000000001111110011111100000000000</v>
      </c>
      <c r="O1510" t="str">
        <f>"0000000000000000000000000001111110011111100000000000"</f>
        <v>0000000000000000000000000001111110011111100000000000</v>
      </c>
    </row>
    <row r="1511" spans="1:15" x14ac:dyDescent="0.25">
      <c r="A1511" s="3">
        <v>1</v>
      </c>
      <c r="B1511" t="s">
        <v>11865</v>
      </c>
      <c r="C1511" t="s">
        <v>20</v>
      </c>
      <c r="D1511" t="s">
        <v>12642</v>
      </c>
      <c r="E1511" t="s">
        <v>20</v>
      </c>
      <c r="F1511" t="s">
        <v>14488</v>
      </c>
      <c r="G1511" t="s">
        <v>14493</v>
      </c>
      <c r="H1511" t="s">
        <v>42</v>
      </c>
      <c r="I1511" t="s">
        <v>42</v>
      </c>
      <c r="J1511" s="1">
        <v>0.54166666666666663</v>
      </c>
      <c r="K1511" s="1">
        <v>0.58333333333333337</v>
      </c>
      <c r="L1511">
        <v>120</v>
      </c>
      <c r="M1511">
        <v>60</v>
      </c>
      <c r="N1511" t="str">
        <f>"0000000000000000000000000001111110011111100000000000"</f>
        <v>0000000000000000000000000001111110011111100000000000</v>
      </c>
      <c r="O1511" t="str">
        <f>"0000000000000000000000000001111110011111100000000000"</f>
        <v>0000000000000000000000000001111110011111100000000000</v>
      </c>
    </row>
    <row r="1512" spans="1:15" x14ac:dyDescent="0.25">
      <c r="A1512" s="3">
        <v>1</v>
      </c>
      <c r="B1512" t="s">
        <v>10552</v>
      </c>
      <c r="C1512" t="s">
        <v>20</v>
      </c>
      <c r="D1512" t="s">
        <v>12769</v>
      </c>
      <c r="E1512" t="s">
        <v>20</v>
      </c>
      <c r="F1512" t="s">
        <v>14485</v>
      </c>
      <c r="G1512" t="s">
        <v>14485</v>
      </c>
      <c r="H1512" t="s">
        <v>37</v>
      </c>
      <c r="I1512" t="s">
        <v>37</v>
      </c>
      <c r="J1512" s="1">
        <v>0.375</v>
      </c>
      <c r="K1512" s="1">
        <v>0.375</v>
      </c>
      <c r="L1512">
        <v>120</v>
      </c>
      <c r="M1512">
        <v>60</v>
      </c>
      <c r="N1512" t="str">
        <f>"0000000111101100001111000000000000000000000000000000"</f>
        <v>0000000111101100001111000000000000000000000000000000</v>
      </c>
      <c r="O1512" t="str">
        <f>"0000000111101100011111000000000000000000000000000000"</f>
        <v>0000000111101100011111000000000000000000000000000000</v>
      </c>
    </row>
    <row r="1513" spans="1:15" x14ac:dyDescent="0.25">
      <c r="A1513" s="3">
        <v>1</v>
      </c>
      <c r="B1513" t="s">
        <v>10552</v>
      </c>
      <c r="C1513" t="s">
        <v>39</v>
      </c>
      <c r="D1513" t="s">
        <v>12769</v>
      </c>
      <c r="E1513" t="s">
        <v>20</v>
      </c>
      <c r="F1513" t="s">
        <v>14507</v>
      </c>
      <c r="G1513" t="s">
        <v>14485</v>
      </c>
      <c r="H1513" t="s">
        <v>37</v>
      </c>
      <c r="I1513" t="s">
        <v>37</v>
      </c>
      <c r="J1513" s="1">
        <v>0.375</v>
      </c>
      <c r="K1513" s="1">
        <v>0.375</v>
      </c>
      <c r="L1513">
        <v>120</v>
      </c>
      <c r="M1513">
        <v>60</v>
      </c>
      <c r="N1513" t="str">
        <f>"0000000000000000010000000000000000000000000000000000"</f>
        <v>0000000000000000010000000000000000000000000000000000</v>
      </c>
      <c r="O1513" t="str">
        <f>"0000000111101100011111000000000000000000000000000000"</f>
        <v>0000000111101100011111000000000000000000000000000000</v>
      </c>
    </row>
    <row r="1514" spans="1:15" x14ac:dyDescent="0.25">
      <c r="A1514" s="3">
        <v>1</v>
      </c>
      <c r="B1514" t="s">
        <v>9273</v>
      </c>
      <c r="C1514" t="s">
        <v>20</v>
      </c>
      <c r="D1514" t="s">
        <v>9691</v>
      </c>
      <c r="E1514" t="s">
        <v>20</v>
      </c>
      <c r="F1514" t="s">
        <v>14485</v>
      </c>
      <c r="G1514" t="s">
        <v>14485</v>
      </c>
      <c r="H1514" t="s">
        <v>42</v>
      </c>
      <c r="I1514" t="s">
        <v>42</v>
      </c>
      <c r="J1514" s="1">
        <v>0.375</v>
      </c>
      <c r="K1514" s="1">
        <v>0.375</v>
      </c>
      <c r="L1514">
        <v>60</v>
      </c>
      <c r="M1514">
        <v>60</v>
      </c>
      <c r="N1514" t="str">
        <f>"0000000000000000000000000001111110011111100000000000"</f>
        <v>0000000000000000000000000001111110011111100000000000</v>
      </c>
      <c r="O1514" t="str">
        <f>"0000000000000000000000000001111110011111100000000000"</f>
        <v>0000000000000000000000000001111110011111100000000000</v>
      </c>
    </row>
    <row r="1515" spans="1:15" x14ac:dyDescent="0.25">
      <c r="A1515" s="3">
        <v>1</v>
      </c>
      <c r="B1515" t="s">
        <v>11845</v>
      </c>
      <c r="C1515" t="s">
        <v>20</v>
      </c>
      <c r="D1515" t="s">
        <v>12821</v>
      </c>
      <c r="E1515" t="s">
        <v>20</v>
      </c>
      <c r="F1515" t="s">
        <v>14493</v>
      </c>
      <c r="G1515" t="s">
        <v>14485</v>
      </c>
      <c r="H1515" t="s">
        <v>42</v>
      </c>
      <c r="I1515" t="s">
        <v>42</v>
      </c>
      <c r="J1515" s="1">
        <v>0.625</v>
      </c>
      <c r="K1515" s="1">
        <v>0.625</v>
      </c>
      <c r="L1515">
        <v>60</v>
      </c>
      <c r="M1515">
        <v>60</v>
      </c>
      <c r="N1515" t="str">
        <f>"0000000000000000000000000001111110011111100000000000"</f>
        <v>0000000000000000000000000001111110011111100000000000</v>
      </c>
      <c r="O1515" t="str">
        <f>"0000000000000000000000000000111110011111100000000000"</f>
        <v>0000000000000000000000000000111110011111100000000000</v>
      </c>
    </row>
    <row r="1516" spans="1:15" x14ac:dyDescent="0.25">
      <c r="A1516" s="3">
        <v>1</v>
      </c>
      <c r="B1516" t="s">
        <v>13211</v>
      </c>
      <c r="C1516" t="s">
        <v>20</v>
      </c>
      <c r="D1516" t="s">
        <v>13264</v>
      </c>
      <c r="E1516" t="s">
        <v>20</v>
      </c>
      <c r="F1516" t="s">
        <v>14488</v>
      </c>
      <c r="G1516" t="s">
        <v>14492</v>
      </c>
      <c r="H1516" t="s">
        <v>19</v>
      </c>
      <c r="I1516" t="s">
        <v>19</v>
      </c>
      <c r="J1516" s="1">
        <v>0.5</v>
      </c>
      <c r="K1516" s="1">
        <v>0.54166666666666663</v>
      </c>
      <c r="L1516">
        <v>120</v>
      </c>
      <c r="M1516">
        <v>120</v>
      </c>
      <c r="N1516" t="str">
        <f>"0000000000000000000000000001111110011111100000000000"</f>
        <v>0000000000000000000000000001111110011111100000000000</v>
      </c>
      <c r="O1516" t="str">
        <f>"0000000000000000000000000001110110011111100000000000"</f>
        <v>0000000000000000000000000001110110011111100000000000</v>
      </c>
    </row>
    <row r="1517" spans="1:15" x14ac:dyDescent="0.25">
      <c r="A1517" s="3">
        <v>1</v>
      </c>
      <c r="B1517" t="s">
        <v>10711</v>
      </c>
      <c r="C1517" t="s">
        <v>20</v>
      </c>
      <c r="D1517" t="s">
        <v>13913</v>
      </c>
      <c r="E1517" t="s">
        <v>20</v>
      </c>
      <c r="F1517" t="s">
        <v>14485</v>
      </c>
      <c r="G1517" t="s">
        <v>14512</v>
      </c>
      <c r="H1517" t="s">
        <v>33</v>
      </c>
      <c r="I1517" t="s">
        <v>33</v>
      </c>
      <c r="J1517" s="1">
        <v>0.45833333333333331</v>
      </c>
      <c r="K1517" s="1">
        <v>0.45833333333333331</v>
      </c>
      <c r="L1517">
        <v>120</v>
      </c>
      <c r="M1517">
        <v>60</v>
      </c>
      <c r="N1517" t="str">
        <f>"0000000000000000000000000001111110011111100000000000"</f>
        <v>0000000000000000000000000001111110011111100000000000</v>
      </c>
      <c r="O1517" t="str">
        <f>"0000000000000000000000000001111110011111100000000000"</f>
        <v>0000000000000000000000000001111110011111100000000000</v>
      </c>
    </row>
    <row r="1518" spans="1:15" x14ac:dyDescent="0.25">
      <c r="A1518" s="3">
        <v>1</v>
      </c>
      <c r="B1518" t="s">
        <v>11174</v>
      </c>
      <c r="C1518" t="s">
        <v>20</v>
      </c>
      <c r="D1518" t="s">
        <v>12083</v>
      </c>
      <c r="E1518" t="s">
        <v>20</v>
      </c>
      <c r="F1518" t="s">
        <v>14488</v>
      </c>
      <c r="G1518" t="s">
        <v>14485</v>
      </c>
      <c r="H1518" t="s">
        <v>19</v>
      </c>
      <c r="I1518" t="s">
        <v>19</v>
      </c>
      <c r="J1518" s="1">
        <v>0.625</v>
      </c>
      <c r="K1518" s="1">
        <v>0.625</v>
      </c>
      <c r="L1518">
        <v>120</v>
      </c>
      <c r="M1518">
        <v>60</v>
      </c>
      <c r="N1518" t="str">
        <f>"0000000111110100011111000000000000000000000000000000"</f>
        <v>0000000111110100011111000000000000000000000000000000</v>
      </c>
      <c r="O1518" t="str">
        <f>"0000000111110100011111000000000000000000000000000000"</f>
        <v>0000000111110100011111000000000000000000000000000000</v>
      </c>
    </row>
    <row r="1519" spans="1:15" x14ac:dyDescent="0.25">
      <c r="A1519" s="3">
        <v>1</v>
      </c>
      <c r="B1519" t="s">
        <v>10207</v>
      </c>
      <c r="C1519" t="s">
        <v>20</v>
      </c>
      <c r="D1519" t="s">
        <v>13779</v>
      </c>
      <c r="E1519" t="s">
        <v>20</v>
      </c>
      <c r="F1519" t="s">
        <v>14488</v>
      </c>
      <c r="G1519" t="s">
        <v>14488</v>
      </c>
      <c r="H1519" t="s">
        <v>19</v>
      </c>
      <c r="I1519" t="s">
        <v>19</v>
      </c>
      <c r="J1519" s="1">
        <v>0.58333333333333337</v>
      </c>
      <c r="K1519" s="1">
        <v>0.5</v>
      </c>
      <c r="L1519">
        <v>90</v>
      </c>
      <c r="M1519">
        <v>180</v>
      </c>
      <c r="N1519" t="str">
        <f>"0000000111110100011111000000000000000000000000000000"</f>
        <v>0000000111110100011111000000000000000000000000000000</v>
      </c>
      <c r="O1519" t="str">
        <f>"0000000111110100011111000001111110011111100000000000"</f>
        <v>0000000111110100011111000001111110011111100000000000</v>
      </c>
    </row>
    <row r="1520" spans="1:15" x14ac:dyDescent="0.25">
      <c r="A1520" s="3">
        <v>1</v>
      </c>
      <c r="B1520" t="s">
        <v>13779</v>
      </c>
      <c r="C1520" t="s">
        <v>20</v>
      </c>
      <c r="D1520" t="s">
        <v>13913</v>
      </c>
      <c r="E1520" t="s">
        <v>20</v>
      </c>
      <c r="F1520" t="s">
        <v>14488</v>
      </c>
      <c r="G1520" t="s">
        <v>14495</v>
      </c>
      <c r="H1520" t="s">
        <v>19</v>
      </c>
      <c r="I1520" t="s">
        <v>19</v>
      </c>
      <c r="J1520" s="1">
        <v>0.5</v>
      </c>
      <c r="K1520" s="1">
        <v>0.54166666666666663</v>
      </c>
      <c r="L1520">
        <v>180</v>
      </c>
      <c r="M1520">
        <v>60</v>
      </c>
      <c r="N1520" t="str">
        <f>"0000000111110100011111000001111110011111100000000000"</f>
        <v>0000000111110100011111000001111110011111100000000000</v>
      </c>
      <c r="O1520" t="str">
        <f>"0000000000000000000000000001111110011111100000000000"</f>
        <v>0000000000000000000000000001111110011111100000000000</v>
      </c>
    </row>
    <row r="1521" spans="1:15" x14ac:dyDescent="0.25">
      <c r="A1521" s="3">
        <v>1</v>
      </c>
      <c r="B1521" t="s">
        <v>13779</v>
      </c>
      <c r="C1521" t="s">
        <v>20</v>
      </c>
      <c r="D1521" t="s">
        <v>13913</v>
      </c>
      <c r="E1521" t="s">
        <v>20</v>
      </c>
      <c r="F1521" t="s">
        <v>14485</v>
      </c>
      <c r="G1521" t="s">
        <v>14512</v>
      </c>
      <c r="H1521" t="s">
        <v>33</v>
      </c>
      <c r="I1521" t="s">
        <v>33</v>
      </c>
      <c r="J1521" s="1">
        <v>0.375</v>
      </c>
      <c r="K1521" s="1">
        <v>0.45833333333333331</v>
      </c>
      <c r="L1521">
        <v>240</v>
      </c>
      <c r="M1521">
        <v>60</v>
      </c>
      <c r="N1521" t="str">
        <f>"0000000111111100011111000001111110011111100000000000"</f>
        <v>0000000111111100011111000001111110011111100000000000</v>
      </c>
      <c r="O1521" t="str">
        <f>"0000000000000000000000000001111110011111100000000000"</f>
        <v>0000000000000000000000000001111110011111100000000000</v>
      </c>
    </row>
    <row r="1522" spans="1:15" x14ac:dyDescent="0.25">
      <c r="A1522" s="3">
        <v>1</v>
      </c>
      <c r="B1522" t="s">
        <v>12303</v>
      </c>
      <c r="C1522" t="s">
        <v>20</v>
      </c>
      <c r="D1522" t="s">
        <v>13342</v>
      </c>
      <c r="E1522" t="s">
        <v>20</v>
      </c>
      <c r="F1522" t="s">
        <v>14488</v>
      </c>
      <c r="G1522" t="s">
        <v>14488</v>
      </c>
      <c r="H1522" t="s">
        <v>33</v>
      </c>
      <c r="I1522" t="s">
        <v>33</v>
      </c>
      <c r="J1522" s="1">
        <v>0.41666666666666669</v>
      </c>
      <c r="K1522" s="1">
        <v>0.375</v>
      </c>
      <c r="L1522">
        <v>60</v>
      </c>
      <c r="M1522">
        <v>120</v>
      </c>
      <c r="N1522" t="str">
        <f>"0000000111111100011111000000000000000000000000000000"</f>
        <v>0000000111111100011111000000000000000000000000000000</v>
      </c>
      <c r="O1522" t="str">
        <f>"0000000111111100011111000000000000000000000000000000"</f>
        <v>0000000111111100011111000000000000000000000000000000</v>
      </c>
    </row>
    <row r="1523" spans="1:15" x14ac:dyDescent="0.25">
      <c r="A1523" s="3">
        <v>1</v>
      </c>
      <c r="B1523" t="s">
        <v>12380</v>
      </c>
      <c r="C1523" t="s">
        <v>20</v>
      </c>
      <c r="D1523" t="s">
        <v>13674</v>
      </c>
      <c r="E1523" t="s">
        <v>395</v>
      </c>
      <c r="F1523" t="s">
        <v>14485</v>
      </c>
      <c r="G1523" t="s">
        <v>14497</v>
      </c>
      <c r="H1523" t="s">
        <v>37</v>
      </c>
      <c r="I1523" t="s">
        <v>37</v>
      </c>
      <c r="J1523" s="1">
        <v>0.41666666666666669</v>
      </c>
      <c r="K1523" s="1">
        <v>0.41666666666666669</v>
      </c>
      <c r="L1523">
        <v>120</v>
      </c>
      <c r="M1523">
        <v>60</v>
      </c>
      <c r="N1523" t="str">
        <f>"0000000111101100011111000000000000000000000000000000"</f>
        <v>0000000111101100011111000000000000000000000000000000</v>
      </c>
      <c r="O1523" t="str">
        <f>"0000000011101100011110000001111110011110100000000000"</f>
        <v>0000000011101100011110000001111110011110100000000000</v>
      </c>
    </row>
    <row r="1524" spans="1:15" x14ac:dyDescent="0.25">
      <c r="A1524" s="3">
        <v>1</v>
      </c>
      <c r="B1524" t="s">
        <v>12380</v>
      </c>
      <c r="C1524" t="s">
        <v>20</v>
      </c>
      <c r="D1524" t="s">
        <v>13674</v>
      </c>
      <c r="E1524" t="s">
        <v>39</v>
      </c>
      <c r="F1524" t="s">
        <v>14485</v>
      </c>
      <c r="G1524" t="s">
        <v>14507</v>
      </c>
      <c r="H1524" t="s">
        <v>37</v>
      </c>
      <c r="I1524" t="s">
        <v>37</v>
      </c>
      <c r="J1524" s="1">
        <v>0.41666666666666669</v>
      </c>
      <c r="K1524" s="1">
        <v>0.41666666666666669</v>
      </c>
      <c r="L1524">
        <v>120</v>
      </c>
      <c r="M1524">
        <v>60</v>
      </c>
      <c r="N1524" t="str">
        <f>"0000000111101100011111000000000000000000000000000000"</f>
        <v>0000000111101100011111000000000000000000000000000000</v>
      </c>
      <c r="O1524" t="str">
        <f>"0000000000000000000001000000000000000000000000000000"</f>
        <v>0000000000000000000001000000000000000000000000000000</v>
      </c>
    </row>
    <row r="1525" spans="1:15" x14ac:dyDescent="0.25">
      <c r="A1525" s="3">
        <v>1</v>
      </c>
      <c r="B1525" t="s">
        <v>13446</v>
      </c>
      <c r="C1525" t="s">
        <v>20</v>
      </c>
      <c r="D1525" t="s">
        <v>13690</v>
      </c>
      <c r="E1525" t="s">
        <v>20</v>
      </c>
      <c r="F1525" t="s">
        <v>14485</v>
      </c>
      <c r="G1525" t="s">
        <v>14493</v>
      </c>
      <c r="H1525" t="s">
        <v>37</v>
      </c>
      <c r="I1525" t="s">
        <v>37</v>
      </c>
      <c r="J1525" s="1">
        <v>0.45833333333333331</v>
      </c>
      <c r="K1525" s="1">
        <v>0.45833333333333331</v>
      </c>
      <c r="L1525">
        <v>60</v>
      </c>
      <c r="M1525">
        <v>60</v>
      </c>
      <c r="N1525" t="str">
        <f>"0000000000000000000000000001111110011111100000000000"</f>
        <v>0000000000000000000000000001111110011111100000000000</v>
      </c>
      <c r="O1525" t="str">
        <f>"0000000000000000000000000001111110011111100000000000"</f>
        <v>0000000000000000000000000001111110011111100000000000</v>
      </c>
    </row>
    <row r="1526" spans="1:15" x14ac:dyDescent="0.25">
      <c r="A1526" s="3">
        <v>1</v>
      </c>
      <c r="B1526" t="s">
        <v>10035</v>
      </c>
      <c r="C1526" t="s">
        <v>9353</v>
      </c>
      <c r="D1526" t="s">
        <v>13471</v>
      </c>
      <c r="E1526" t="s">
        <v>45</v>
      </c>
      <c r="F1526" t="s">
        <v>14540</v>
      </c>
      <c r="G1526" t="s">
        <v>14489</v>
      </c>
      <c r="H1526" t="s">
        <v>29</v>
      </c>
      <c r="I1526" t="s">
        <v>29</v>
      </c>
      <c r="J1526" s="1">
        <v>0.45833333333333331</v>
      </c>
      <c r="K1526" s="1">
        <v>0.54166666666666663</v>
      </c>
      <c r="L1526">
        <v>180</v>
      </c>
      <c r="M1526">
        <v>60</v>
      </c>
      <c r="N1526" t="str">
        <f>"0000000111110100011111000000000000000000000000000000"</f>
        <v>0000000111110100011111000000000000000000000000000000</v>
      </c>
      <c r="O1526" t="str">
        <f>"0000000010100000010101000000000000000000000000000000"</f>
        <v>0000000010100000010101000000000000000000000000000000</v>
      </c>
    </row>
    <row r="1527" spans="1:15" x14ac:dyDescent="0.25">
      <c r="A1527" s="3">
        <v>1</v>
      </c>
      <c r="B1527" t="s">
        <v>12299</v>
      </c>
      <c r="C1527" t="s">
        <v>20</v>
      </c>
      <c r="D1527" t="s">
        <v>12863</v>
      </c>
      <c r="E1527" t="s">
        <v>20</v>
      </c>
      <c r="F1527" t="s">
        <v>14488</v>
      </c>
      <c r="G1527" t="s">
        <v>14488</v>
      </c>
      <c r="H1527" t="s">
        <v>19</v>
      </c>
      <c r="I1527" t="s">
        <v>19</v>
      </c>
      <c r="J1527" s="1">
        <v>0.58333333333333337</v>
      </c>
      <c r="K1527" s="1">
        <v>0.58333333333333337</v>
      </c>
      <c r="L1527">
        <v>60</v>
      </c>
      <c r="M1527">
        <v>60</v>
      </c>
      <c r="N1527" t="str">
        <f>"0000000000000000000000000001111110011111100000000000"</f>
        <v>0000000000000000000000000001111110011111100000000000</v>
      </c>
      <c r="O1527" t="str">
        <f>"0000000000000000000000000001111110011111100000000000"</f>
        <v>0000000000000000000000000001111110011111100000000000</v>
      </c>
    </row>
    <row r="1528" spans="1:15" x14ac:dyDescent="0.25">
      <c r="A1528" s="3">
        <v>1</v>
      </c>
      <c r="B1528" t="s">
        <v>13575</v>
      </c>
      <c r="C1528" t="s">
        <v>20</v>
      </c>
      <c r="D1528" t="s">
        <v>13588</v>
      </c>
      <c r="E1528" t="s">
        <v>20</v>
      </c>
      <c r="F1528" t="s">
        <v>14488</v>
      </c>
      <c r="G1528" t="s">
        <v>14488</v>
      </c>
      <c r="H1528" t="s">
        <v>29</v>
      </c>
      <c r="I1528" t="s">
        <v>29</v>
      </c>
      <c r="J1528" s="1">
        <v>0.41666666666666669</v>
      </c>
      <c r="K1528" s="1">
        <v>0.375</v>
      </c>
      <c r="L1528">
        <v>60</v>
      </c>
      <c r="M1528">
        <v>120</v>
      </c>
      <c r="N1528" t="str">
        <f>"0000000000000000000000000001111110011111100000000000"</f>
        <v>0000000000000000000000000001111110011111100000000000</v>
      </c>
      <c r="O1528" t="str">
        <f>"0000000000000000000000000001111110011111100000000000"</f>
        <v>0000000000000000000000000001111110011111100000000000</v>
      </c>
    </row>
    <row r="1529" spans="1:15" x14ac:dyDescent="0.25">
      <c r="A1529" s="3">
        <v>1</v>
      </c>
      <c r="B1529" t="s">
        <v>11500</v>
      </c>
      <c r="C1529" t="s">
        <v>395</v>
      </c>
      <c r="D1529" t="s">
        <v>14023</v>
      </c>
      <c r="E1529" t="s">
        <v>20</v>
      </c>
      <c r="F1529" t="s">
        <v>14515</v>
      </c>
      <c r="G1529" t="s">
        <v>14495</v>
      </c>
      <c r="H1529" t="s">
        <v>33</v>
      </c>
      <c r="I1529" t="s">
        <v>33</v>
      </c>
      <c r="J1529" s="1">
        <v>0.58333333333333337</v>
      </c>
      <c r="K1529" s="1">
        <v>0.625</v>
      </c>
      <c r="L1529">
        <v>180</v>
      </c>
      <c r="M1529">
        <v>60</v>
      </c>
      <c r="N1529" t="str">
        <f>"0000000000000000000000000000100000000001000000000000"</f>
        <v>0000000000000000000000000000100000000001000000000000</v>
      </c>
      <c r="O1529" t="str">
        <f>"0000000000000000000000000001111110011111100000000000"</f>
        <v>0000000000000000000000000001111110011111100000000000</v>
      </c>
    </row>
    <row r="1530" spans="1:15" x14ac:dyDescent="0.25">
      <c r="A1530" s="3">
        <v>1</v>
      </c>
      <c r="B1530" t="s">
        <v>13503</v>
      </c>
      <c r="C1530" t="s">
        <v>395</v>
      </c>
      <c r="D1530" t="s">
        <v>14023</v>
      </c>
      <c r="E1530" t="s">
        <v>20</v>
      </c>
      <c r="F1530" t="s">
        <v>14534</v>
      </c>
      <c r="G1530" t="s">
        <v>14512</v>
      </c>
      <c r="H1530" t="s">
        <v>42</v>
      </c>
      <c r="I1530" t="s">
        <v>42</v>
      </c>
      <c r="J1530" s="1">
        <v>0.58333333333333337</v>
      </c>
      <c r="K1530" s="1">
        <v>0.58333333333333337</v>
      </c>
      <c r="L1530">
        <v>180</v>
      </c>
      <c r="M1530">
        <v>60</v>
      </c>
      <c r="N1530" t="str">
        <f>"0000000000000000000000000000011110011110100000000000"</f>
        <v>0000000000000000000000000000011110011110100000000000</v>
      </c>
      <c r="O1530" t="str">
        <f>"0000000000000000000000000000111110011111100000000000"</f>
        <v>0000000000000000000000000000111110011111100000000000</v>
      </c>
    </row>
    <row r="1531" spans="1:15" x14ac:dyDescent="0.25">
      <c r="A1531" s="3">
        <v>1</v>
      </c>
      <c r="B1531" t="s">
        <v>9183</v>
      </c>
      <c r="C1531" t="s">
        <v>20</v>
      </c>
      <c r="D1531" t="s">
        <v>13186</v>
      </c>
      <c r="E1531" t="s">
        <v>45</v>
      </c>
      <c r="F1531" t="s">
        <v>14485</v>
      </c>
      <c r="G1531" t="s">
        <v>14489</v>
      </c>
      <c r="H1531" t="s">
        <v>29</v>
      </c>
      <c r="I1531" t="s">
        <v>29</v>
      </c>
      <c r="J1531" s="1">
        <v>0.5</v>
      </c>
      <c r="K1531" s="1">
        <v>0.5</v>
      </c>
      <c r="L1531">
        <v>60</v>
      </c>
      <c r="M1531">
        <v>180</v>
      </c>
      <c r="N1531" t="str">
        <f>"0000000000000000000000000001111110011111100000000000"</f>
        <v>0000000000000000000000000001111110011111100000000000</v>
      </c>
      <c r="O1531" t="str">
        <f>"0000000000000000000000000000000000000000100000000000"</f>
        <v>0000000000000000000000000000000000000000100000000000</v>
      </c>
    </row>
    <row r="1532" spans="1:15" x14ac:dyDescent="0.25">
      <c r="A1532" s="3">
        <v>1</v>
      </c>
      <c r="B1532" t="s">
        <v>13172</v>
      </c>
      <c r="C1532" t="s">
        <v>20</v>
      </c>
      <c r="D1532" t="s">
        <v>13427</v>
      </c>
      <c r="E1532" t="s">
        <v>20</v>
      </c>
      <c r="F1532" t="s">
        <v>14485</v>
      </c>
      <c r="G1532" t="s">
        <v>14488</v>
      </c>
      <c r="H1532" t="s">
        <v>33</v>
      </c>
      <c r="I1532" t="s">
        <v>33</v>
      </c>
      <c r="J1532" s="1">
        <v>0.45833333333333331</v>
      </c>
      <c r="K1532" s="1">
        <v>0.45833333333333331</v>
      </c>
      <c r="L1532">
        <v>60</v>
      </c>
      <c r="M1532">
        <v>60</v>
      </c>
      <c r="N1532" t="str">
        <f>"0000000000000000000000000001111110011111100000000000"</f>
        <v>0000000000000000000000000001111110011111100000000000</v>
      </c>
      <c r="O1532" t="str">
        <f>"0000000000000000000000000001111110011111100000000000"</f>
        <v>0000000000000000000000000001111110011111100000000000</v>
      </c>
    </row>
    <row r="1533" spans="1:15" x14ac:dyDescent="0.25">
      <c r="A1533" s="3">
        <v>1</v>
      </c>
      <c r="B1533" t="s">
        <v>13806</v>
      </c>
      <c r="C1533" t="s">
        <v>20</v>
      </c>
      <c r="D1533" t="s">
        <v>13844</v>
      </c>
      <c r="E1533" t="s">
        <v>20</v>
      </c>
      <c r="F1533" t="s">
        <v>14485</v>
      </c>
      <c r="G1533" t="s">
        <v>14485</v>
      </c>
      <c r="H1533" t="s">
        <v>42</v>
      </c>
      <c r="I1533" t="s">
        <v>42</v>
      </c>
      <c r="J1533" s="1">
        <v>0.45833333333333331</v>
      </c>
      <c r="K1533" s="1">
        <v>0.45833333333333331</v>
      </c>
      <c r="L1533">
        <v>60</v>
      </c>
      <c r="M1533">
        <v>60</v>
      </c>
      <c r="N1533" t="str">
        <f>"0000000111111100011111000000000000000000000000000000"</f>
        <v>0000000111111100011111000000000000000000000000000000</v>
      </c>
      <c r="O1533" t="str">
        <f>"0000000111111100011111000000000000000000000000000000"</f>
        <v>0000000111111100011111000000000000000000000000000000</v>
      </c>
    </row>
    <row r="1534" spans="1:15" x14ac:dyDescent="0.25">
      <c r="A1534" s="3">
        <v>1</v>
      </c>
      <c r="B1534" t="s">
        <v>12944</v>
      </c>
      <c r="C1534" t="s">
        <v>20</v>
      </c>
      <c r="D1534" t="s">
        <v>12964</v>
      </c>
      <c r="E1534" t="s">
        <v>9372</v>
      </c>
      <c r="F1534" t="s">
        <v>14493</v>
      </c>
      <c r="G1534" t="s">
        <v>14526</v>
      </c>
      <c r="H1534" t="s">
        <v>42</v>
      </c>
      <c r="I1534" t="s">
        <v>42</v>
      </c>
      <c r="J1534" s="1">
        <v>0.625</v>
      </c>
      <c r="K1534" s="1">
        <v>0.625</v>
      </c>
      <c r="L1534">
        <v>60</v>
      </c>
      <c r="M1534">
        <v>60</v>
      </c>
      <c r="N1534" t="str">
        <f>"0000000000000000000000000000111110011111100000000000"</f>
        <v>0000000000000000000000000000111110011111100000000000</v>
      </c>
      <c r="O1534" t="str">
        <f>"0000000000000000000000000000111110011111100000000000"</f>
        <v>0000000000000000000000000000111110011111100000000000</v>
      </c>
    </row>
    <row r="1535" spans="1:15" x14ac:dyDescent="0.25">
      <c r="A1535" s="3">
        <v>1</v>
      </c>
      <c r="B1535" t="s">
        <v>11978</v>
      </c>
      <c r="C1535" t="s">
        <v>20</v>
      </c>
      <c r="D1535" t="s">
        <v>12638</v>
      </c>
      <c r="E1535" t="s">
        <v>20</v>
      </c>
      <c r="F1535" t="s">
        <v>14485</v>
      </c>
      <c r="G1535" t="s">
        <v>14485</v>
      </c>
      <c r="H1535" t="s">
        <v>42</v>
      </c>
      <c r="I1535" t="s">
        <v>42</v>
      </c>
      <c r="J1535" s="1">
        <v>0.41666666666666669</v>
      </c>
      <c r="K1535" s="1">
        <v>0.41666666666666669</v>
      </c>
      <c r="L1535">
        <v>60</v>
      </c>
      <c r="M1535">
        <v>60</v>
      </c>
      <c r="N1535" t="str">
        <f>"0000000111111100011111000000000000000000000000000000"</f>
        <v>0000000111111100011111000000000000000000000000000000</v>
      </c>
      <c r="O1535" t="str">
        <f>"0000000111111100011111000000000000000000000000000000"</f>
        <v>0000000111111100011111000000000000000000000000000000</v>
      </c>
    </row>
    <row r="1536" spans="1:15" x14ac:dyDescent="0.25">
      <c r="A1536" s="3">
        <v>1</v>
      </c>
      <c r="B1536" t="s">
        <v>11978</v>
      </c>
      <c r="C1536" t="s">
        <v>20</v>
      </c>
      <c r="D1536" t="s">
        <v>14018</v>
      </c>
      <c r="E1536" t="s">
        <v>20</v>
      </c>
      <c r="F1536" t="s">
        <v>14493</v>
      </c>
      <c r="G1536" t="s">
        <v>14514</v>
      </c>
      <c r="H1536" t="s">
        <v>37</v>
      </c>
      <c r="I1536" t="s">
        <v>37</v>
      </c>
      <c r="J1536" s="1">
        <v>0.45833333333333331</v>
      </c>
      <c r="K1536" s="1">
        <v>0.45833333333333331</v>
      </c>
      <c r="L1536">
        <v>60</v>
      </c>
      <c r="M1536">
        <v>60</v>
      </c>
      <c r="N1536" t="str">
        <f>"0000000111101100011111000000000000000000000000000000"</f>
        <v>0000000111101100011111000000000000000000000000000000</v>
      </c>
      <c r="O1536" t="str">
        <f>"0000000111101100011110000000000000000000000000000000"</f>
        <v>0000000111101100011110000000000000000000000000000000</v>
      </c>
    </row>
    <row r="1537" spans="1:15" x14ac:dyDescent="0.25">
      <c r="A1537" s="3">
        <v>1</v>
      </c>
      <c r="B1537" t="s">
        <v>9557</v>
      </c>
      <c r="C1537" t="s">
        <v>20</v>
      </c>
      <c r="D1537" t="s">
        <v>9659</v>
      </c>
      <c r="E1537" t="s">
        <v>20</v>
      </c>
      <c r="F1537" t="s">
        <v>14488</v>
      </c>
      <c r="G1537" t="s">
        <v>14485</v>
      </c>
      <c r="H1537" t="s">
        <v>19</v>
      </c>
      <c r="I1537" t="s">
        <v>19</v>
      </c>
      <c r="J1537" s="1">
        <v>0.625</v>
      </c>
      <c r="K1537" s="1">
        <v>0.625</v>
      </c>
      <c r="L1537">
        <v>60</v>
      </c>
      <c r="M1537">
        <v>60</v>
      </c>
      <c r="N1537" t="str">
        <f>"0000000111110100011111000000000000000000000000000000"</f>
        <v>0000000111110100011111000000000000000000000000000000</v>
      </c>
      <c r="O1537" t="str">
        <f>"0000000111110100011111000000000000000000000000000000"</f>
        <v>0000000111110100011111000000000000000000000000000000</v>
      </c>
    </row>
    <row r="1538" spans="1:15" x14ac:dyDescent="0.25">
      <c r="A1538" s="3">
        <v>1</v>
      </c>
      <c r="B1538" t="s">
        <v>9557</v>
      </c>
      <c r="C1538" t="s">
        <v>20</v>
      </c>
      <c r="D1538" t="s">
        <v>9633</v>
      </c>
      <c r="E1538" t="s">
        <v>395</v>
      </c>
      <c r="F1538" t="s">
        <v>14485</v>
      </c>
      <c r="G1538" t="s">
        <v>14497</v>
      </c>
      <c r="H1538" t="s">
        <v>42</v>
      </c>
      <c r="I1538" t="s">
        <v>42</v>
      </c>
      <c r="J1538" s="1">
        <v>0.54166666666666663</v>
      </c>
      <c r="K1538" s="1">
        <v>0.54166666666666663</v>
      </c>
      <c r="L1538">
        <v>60</v>
      </c>
      <c r="M1538">
        <v>120</v>
      </c>
      <c r="N1538" t="str">
        <f>"0000000111111100011111000000000000000000000000000000"</f>
        <v>0000000111111100011111000000000000000000000000000000</v>
      </c>
      <c r="O1538" t="str">
        <f>"0000000111111100011111000000000000000000000000000000"</f>
        <v>0000000111111100011111000000000000000000000000000000</v>
      </c>
    </row>
    <row r="1539" spans="1:15" x14ac:dyDescent="0.25">
      <c r="A1539" s="3">
        <v>1</v>
      </c>
      <c r="B1539" t="s">
        <v>11850</v>
      </c>
      <c r="C1539" t="s">
        <v>20</v>
      </c>
      <c r="D1539" t="s">
        <v>13211</v>
      </c>
      <c r="E1539" t="s">
        <v>20</v>
      </c>
      <c r="F1539" t="s">
        <v>14488</v>
      </c>
      <c r="G1539" t="s">
        <v>14488</v>
      </c>
      <c r="H1539" t="s">
        <v>19</v>
      </c>
      <c r="I1539" t="s">
        <v>19</v>
      </c>
      <c r="J1539" s="1">
        <v>0.5</v>
      </c>
      <c r="K1539" s="1">
        <v>0.5</v>
      </c>
      <c r="L1539">
        <v>60</v>
      </c>
      <c r="M1539">
        <v>120</v>
      </c>
      <c r="N1539" t="str">
        <f>"0000000000000000000000000001111110011111100000000000"</f>
        <v>0000000000000000000000000001111110011111100000000000</v>
      </c>
      <c r="O1539" t="str">
        <f>"0000000000000000000000000001111110011111100000000000"</f>
        <v>0000000000000000000000000001111110011111100000000000</v>
      </c>
    </row>
    <row r="1540" spans="1:15" x14ac:dyDescent="0.25">
      <c r="A1540" s="3">
        <v>1</v>
      </c>
      <c r="B1540" t="s">
        <v>14194</v>
      </c>
      <c r="C1540" t="s">
        <v>180</v>
      </c>
      <c r="D1540" t="s">
        <v>14301</v>
      </c>
      <c r="E1540" t="s">
        <v>180</v>
      </c>
      <c r="F1540" t="s">
        <v>14524</v>
      </c>
      <c r="G1540" t="s">
        <v>14574</v>
      </c>
      <c r="H1540" t="s">
        <v>33</v>
      </c>
      <c r="I1540" t="s">
        <v>33</v>
      </c>
      <c r="J1540" s="1">
        <v>0.375</v>
      </c>
      <c r="K1540" s="1">
        <v>0.41666666666666669</v>
      </c>
      <c r="L1540">
        <v>180</v>
      </c>
      <c r="M1540">
        <v>120</v>
      </c>
      <c r="N1540" t="str">
        <f>"0000011111000000000111110000000000000000000000000000"</f>
        <v>0000011111000000000111110000000000000000000000000000</v>
      </c>
      <c r="O1540" t="str">
        <f>"0000000111111100011111000000000000000000000000000000"</f>
        <v>0000000111111100011111000000000000000000000000000000</v>
      </c>
    </row>
    <row r="1541" spans="1:15" x14ac:dyDescent="0.25">
      <c r="A1541" s="3">
        <v>1</v>
      </c>
      <c r="B1541" t="s">
        <v>11792</v>
      </c>
      <c r="C1541" t="s">
        <v>20</v>
      </c>
      <c r="D1541" t="s">
        <v>12250</v>
      </c>
      <c r="E1541" t="s">
        <v>20</v>
      </c>
      <c r="F1541" t="s">
        <v>14485</v>
      </c>
      <c r="G1541" t="s">
        <v>14493</v>
      </c>
      <c r="H1541" t="s">
        <v>33</v>
      </c>
      <c r="I1541" t="s">
        <v>33</v>
      </c>
      <c r="J1541" s="1">
        <v>0.5</v>
      </c>
      <c r="K1541" s="1">
        <v>0.5</v>
      </c>
      <c r="L1541">
        <v>60</v>
      </c>
      <c r="M1541">
        <v>60</v>
      </c>
      <c r="N1541" t="str">
        <f>"0000000000000000000000000001111110011111100000000000"</f>
        <v>0000000000000000000000000001111110011111100000000000</v>
      </c>
      <c r="O1541" t="str">
        <f>"0000000000000000000000000001111110011111100000000000"</f>
        <v>0000000000000000000000000001111110011111100000000000</v>
      </c>
    </row>
    <row r="1542" spans="1:15" x14ac:dyDescent="0.25">
      <c r="A1542" s="3">
        <v>1</v>
      </c>
      <c r="B1542" t="s">
        <v>11014</v>
      </c>
      <c r="C1542" t="s">
        <v>20</v>
      </c>
      <c r="D1542" t="s">
        <v>11027</v>
      </c>
      <c r="E1542" t="s">
        <v>20</v>
      </c>
      <c r="F1542" t="s">
        <v>14488</v>
      </c>
      <c r="G1542" t="s">
        <v>14488</v>
      </c>
      <c r="H1542" t="s">
        <v>42</v>
      </c>
      <c r="I1542" t="s">
        <v>42</v>
      </c>
      <c r="J1542" s="1">
        <v>0.66666666666666663</v>
      </c>
      <c r="K1542" s="1">
        <v>0.375</v>
      </c>
      <c r="L1542">
        <v>120</v>
      </c>
      <c r="M1542">
        <v>480</v>
      </c>
      <c r="N1542" t="str">
        <f>"0000000111111100011111000000000000000000000000000000"</f>
        <v>0000000111111100011111000000000000000000000000000000</v>
      </c>
      <c r="O1542" t="str">
        <f>"0000000001000000000000000000000000000000000000000000"</f>
        <v>0000000001000000000000000000000000000000000000000000</v>
      </c>
    </row>
    <row r="1543" spans="1:15" x14ac:dyDescent="0.25">
      <c r="A1543" s="3">
        <v>1</v>
      </c>
      <c r="B1543" t="s">
        <v>12679</v>
      </c>
      <c r="C1543" t="s">
        <v>20</v>
      </c>
      <c r="D1543" t="s">
        <v>12869</v>
      </c>
      <c r="E1543" t="s">
        <v>20</v>
      </c>
      <c r="F1543" t="s">
        <v>14488</v>
      </c>
      <c r="G1543" t="s">
        <v>14485</v>
      </c>
      <c r="H1543" t="s">
        <v>29</v>
      </c>
      <c r="I1543" t="s">
        <v>29</v>
      </c>
      <c r="J1543" s="1">
        <v>0.41666666666666669</v>
      </c>
      <c r="K1543" s="1">
        <v>0.41666666666666669</v>
      </c>
      <c r="L1543">
        <v>60</v>
      </c>
      <c r="M1543">
        <v>60</v>
      </c>
      <c r="N1543" t="str">
        <f>"0000000111110100011111000001111110011111100000000000"</f>
        <v>0000000111110100011111000001111110011111100000000000</v>
      </c>
      <c r="O1543" t="str">
        <f>"0000000011110100011111000000000000000000000000000000"</f>
        <v>0000000011110100011111000000000000000000000000000000</v>
      </c>
    </row>
    <row r="1544" spans="1:15" x14ac:dyDescent="0.25">
      <c r="A1544" s="3">
        <v>1</v>
      </c>
      <c r="B1544" t="s">
        <v>11896</v>
      </c>
      <c r="C1544" t="s">
        <v>20</v>
      </c>
      <c r="D1544" t="s">
        <v>11939</v>
      </c>
      <c r="E1544" t="s">
        <v>395</v>
      </c>
      <c r="F1544" t="s">
        <v>14488</v>
      </c>
      <c r="G1544" t="s">
        <v>14497</v>
      </c>
      <c r="H1544" t="s">
        <v>42</v>
      </c>
      <c r="I1544" t="s">
        <v>42</v>
      </c>
      <c r="J1544" s="1">
        <v>0.41666666666666669</v>
      </c>
      <c r="K1544" s="1">
        <v>0.375</v>
      </c>
      <c r="L1544">
        <v>60</v>
      </c>
      <c r="M1544">
        <v>120</v>
      </c>
      <c r="N1544" t="str">
        <f>"0000000111111100011111000000000000000000000000000000"</f>
        <v>0000000111111100011111000000000000000000000000000000</v>
      </c>
      <c r="O1544" t="str">
        <f>"0000000111111000011111000000000000000000000000000000"</f>
        <v>0000000111111000011111000000000000000000000000000000</v>
      </c>
    </row>
    <row r="1545" spans="1:15" x14ac:dyDescent="0.25">
      <c r="A1545" s="3">
        <v>1</v>
      </c>
      <c r="B1545" t="s">
        <v>11896</v>
      </c>
      <c r="C1545" t="s">
        <v>20</v>
      </c>
      <c r="D1545" t="s">
        <v>11939</v>
      </c>
      <c r="E1545" t="s">
        <v>39</v>
      </c>
      <c r="F1545" t="s">
        <v>14488</v>
      </c>
      <c r="G1545" t="s">
        <v>14507</v>
      </c>
      <c r="H1545" t="s">
        <v>42</v>
      </c>
      <c r="I1545" t="s">
        <v>42</v>
      </c>
      <c r="J1545" s="1">
        <v>0.41666666666666669</v>
      </c>
      <c r="K1545" s="1">
        <v>0.375</v>
      </c>
      <c r="L1545">
        <v>60</v>
      </c>
      <c r="M1545">
        <v>120</v>
      </c>
      <c r="N1545" t="str">
        <f>"0000000111111100011111000000000000000000000000000000"</f>
        <v>0000000111111100011111000000000000000000000000000000</v>
      </c>
      <c r="O1545" t="str">
        <f>"0000000000000100000000000000000000000000000000000000"</f>
        <v>0000000000000100000000000000000000000000000000000000</v>
      </c>
    </row>
    <row r="1546" spans="1:15" x14ac:dyDescent="0.25">
      <c r="A1546" s="3">
        <v>1</v>
      </c>
      <c r="B1546" t="s">
        <v>11896</v>
      </c>
      <c r="C1546" t="s">
        <v>20</v>
      </c>
      <c r="D1546" t="s">
        <v>11939</v>
      </c>
      <c r="E1546" t="s">
        <v>20</v>
      </c>
      <c r="F1546" t="s">
        <v>14485</v>
      </c>
      <c r="G1546" t="s">
        <v>14488</v>
      </c>
      <c r="H1546" t="s">
        <v>29</v>
      </c>
      <c r="I1546" t="s">
        <v>29</v>
      </c>
      <c r="J1546" s="1">
        <v>0.54166666666666663</v>
      </c>
      <c r="K1546" s="1">
        <v>0.54166666666666663</v>
      </c>
      <c r="L1546">
        <v>60</v>
      </c>
      <c r="M1546">
        <v>60</v>
      </c>
      <c r="N1546" t="str">
        <f>"0000000111110100011111000000000000000000000000000000"</f>
        <v>0000000111110100011111000000000000000000000000000000</v>
      </c>
      <c r="O1546" t="str">
        <f>"0000000111110100011111000000000000000000000000000000"</f>
        <v>0000000111110100011111000000000000000000000000000000</v>
      </c>
    </row>
    <row r="1547" spans="1:15" x14ac:dyDescent="0.25">
      <c r="A1547" s="3">
        <v>1</v>
      </c>
      <c r="B1547" t="s">
        <v>11948</v>
      </c>
      <c r="C1547" t="s">
        <v>20</v>
      </c>
      <c r="D1547" t="s">
        <v>13871</v>
      </c>
      <c r="E1547" t="s">
        <v>9372</v>
      </c>
      <c r="F1547" t="s">
        <v>14485</v>
      </c>
      <c r="G1547" t="s">
        <v>14494</v>
      </c>
      <c r="H1547" t="s">
        <v>29</v>
      </c>
      <c r="I1547" t="s">
        <v>29</v>
      </c>
      <c r="J1547" s="1">
        <v>0.625</v>
      </c>
      <c r="K1547" s="1">
        <v>0.58333333333333337</v>
      </c>
      <c r="L1547">
        <v>60</v>
      </c>
      <c r="M1547">
        <v>180</v>
      </c>
      <c r="N1547" t="str">
        <f>"0000000000000000000000000000000000011111100000000000"</f>
        <v>0000000000000000000000000000000000011111100000000000</v>
      </c>
      <c r="O1547" t="str">
        <f>"0000000000000000000000000000000000011110100000000000"</f>
        <v>0000000000000000000000000000000000011110100000000000</v>
      </c>
    </row>
    <row r="1548" spans="1:15" x14ac:dyDescent="0.25">
      <c r="A1548" s="3">
        <v>1</v>
      </c>
      <c r="B1548" t="s">
        <v>11948</v>
      </c>
      <c r="C1548" t="s">
        <v>20</v>
      </c>
      <c r="D1548" t="s">
        <v>13871</v>
      </c>
      <c r="E1548" t="s">
        <v>395</v>
      </c>
      <c r="F1548" t="s">
        <v>14485</v>
      </c>
      <c r="G1548" t="s">
        <v>14497</v>
      </c>
      <c r="H1548" t="s">
        <v>29</v>
      </c>
      <c r="I1548" t="s">
        <v>29</v>
      </c>
      <c r="J1548" s="1">
        <v>0.625</v>
      </c>
      <c r="K1548" s="1">
        <v>0.58333333333333337</v>
      </c>
      <c r="L1548">
        <v>60</v>
      </c>
      <c r="M1548">
        <v>180</v>
      </c>
      <c r="N1548" t="str">
        <f>"0000000000000000000000000000000000011111100000000000"</f>
        <v>0000000000000000000000000000000000011111100000000000</v>
      </c>
      <c r="O1548" t="str">
        <f>"0000000000000000000000000000111110000001000000000000"</f>
        <v>0000000000000000000000000000111110000001000000000000</v>
      </c>
    </row>
    <row r="1549" spans="1:15" x14ac:dyDescent="0.25">
      <c r="A1549" s="3">
        <v>1</v>
      </c>
      <c r="B1549" t="s">
        <v>12642</v>
      </c>
      <c r="C1549" t="s">
        <v>20</v>
      </c>
      <c r="D1549" t="s">
        <v>13939</v>
      </c>
      <c r="E1549" t="s">
        <v>20</v>
      </c>
      <c r="F1549" t="s">
        <v>14488</v>
      </c>
      <c r="G1549" t="s">
        <v>14488</v>
      </c>
      <c r="H1549" t="s">
        <v>29</v>
      </c>
      <c r="I1549" t="s">
        <v>29</v>
      </c>
      <c r="J1549" s="1">
        <v>0.58333333333333337</v>
      </c>
      <c r="K1549" s="1">
        <v>0.58333333333333337</v>
      </c>
      <c r="L1549">
        <v>60</v>
      </c>
      <c r="M1549">
        <v>120</v>
      </c>
      <c r="N1549" t="str">
        <f>"0000000000000000000000000001111110011111100000000000"</f>
        <v>0000000000000000000000000001111110011111100000000000</v>
      </c>
      <c r="O1549" t="str">
        <f>"0000000000000000000000000001111110011111100000000000"</f>
        <v>0000000000000000000000000001111110011111100000000000</v>
      </c>
    </row>
    <row r="1550" spans="1:15" x14ac:dyDescent="0.25">
      <c r="A1550" s="3">
        <v>1</v>
      </c>
      <c r="B1550" t="s">
        <v>10079</v>
      </c>
      <c r="C1550" t="s">
        <v>20</v>
      </c>
      <c r="D1550" t="s">
        <v>11978</v>
      </c>
      <c r="E1550" t="s">
        <v>20</v>
      </c>
      <c r="F1550" t="s">
        <v>14493</v>
      </c>
      <c r="G1550" t="s">
        <v>14493</v>
      </c>
      <c r="H1550" t="s">
        <v>37</v>
      </c>
      <c r="I1550" t="s">
        <v>37</v>
      </c>
      <c r="J1550" s="1">
        <v>0.45833333333333331</v>
      </c>
      <c r="K1550" s="1">
        <v>0.45833333333333331</v>
      </c>
      <c r="L1550">
        <v>60</v>
      </c>
      <c r="M1550">
        <v>60</v>
      </c>
      <c r="N1550" t="str">
        <f>"0000000111101100011111000000000000000000000000000000"</f>
        <v>0000000111101100011111000000000000000000000000000000</v>
      </c>
      <c r="O1550" t="str">
        <f>"0000000111101100011111000000000000000000000000000000"</f>
        <v>0000000111101100011111000000000000000000000000000000</v>
      </c>
    </row>
    <row r="1551" spans="1:15" x14ac:dyDescent="0.25">
      <c r="A1551" s="3">
        <v>1</v>
      </c>
      <c r="B1551" t="s">
        <v>10393</v>
      </c>
      <c r="C1551" t="s">
        <v>20</v>
      </c>
      <c r="D1551" t="s">
        <v>14062</v>
      </c>
      <c r="E1551" t="s">
        <v>9372</v>
      </c>
      <c r="F1551" t="s">
        <v>14485</v>
      </c>
      <c r="G1551" t="s">
        <v>14494</v>
      </c>
      <c r="H1551" t="s">
        <v>33</v>
      </c>
      <c r="I1551" t="s">
        <v>33</v>
      </c>
      <c r="J1551" s="1">
        <v>0.375</v>
      </c>
      <c r="K1551" s="1">
        <v>0.375</v>
      </c>
      <c r="L1551">
        <v>60</v>
      </c>
      <c r="M1551">
        <v>60</v>
      </c>
      <c r="N1551" t="str">
        <f>"0000000111111100011111000000000000000000000000000000"</f>
        <v>0000000111111100011111000000000000000000000000000000</v>
      </c>
      <c r="O1551" t="str">
        <f>"0000000111111100011111000000000000000000000000000000"</f>
        <v>0000000111111100011111000000000000000000000000000000</v>
      </c>
    </row>
    <row r="1552" spans="1:15" x14ac:dyDescent="0.25">
      <c r="A1552" s="3">
        <v>1</v>
      </c>
      <c r="B1552" t="s">
        <v>13172</v>
      </c>
      <c r="C1552" t="s">
        <v>20</v>
      </c>
      <c r="D1552" t="s">
        <v>13989</v>
      </c>
      <c r="E1552" t="s">
        <v>20</v>
      </c>
      <c r="F1552" t="s">
        <v>14488</v>
      </c>
      <c r="G1552" t="s">
        <v>14492</v>
      </c>
      <c r="H1552" t="s">
        <v>29</v>
      </c>
      <c r="I1552" t="s">
        <v>29</v>
      </c>
      <c r="J1552" s="1">
        <v>0.375</v>
      </c>
      <c r="K1552" s="1">
        <v>0.33333333333333331</v>
      </c>
      <c r="L1552">
        <v>60</v>
      </c>
      <c r="M1552">
        <v>120</v>
      </c>
      <c r="N1552" t="str">
        <f>"0000000000000000000000000001111110011111100000000000"</f>
        <v>0000000000000000000000000001111110011111100000000000</v>
      </c>
      <c r="O1552" t="str">
        <f>"0000000000000000000000000000000000000000100000000000"</f>
        <v>0000000000000000000000000000000000000000100000000000</v>
      </c>
    </row>
    <row r="1553" spans="1:15" x14ac:dyDescent="0.25">
      <c r="A1553" s="3">
        <v>1</v>
      </c>
      <c r="B1553" t="s">
        <v>13172</v>
      </c>
      <c r="C1553" t="s">
        <v>20</v>
      </c>
      <c r="D1553" t="s">
        <v>13989</v>
      </c>
      <c r="E1553" t="s">
        <v>20</v>
      </c>
      <c r="F1553" t="s">
        <v>14488</v>
      </c>
      <c r="G1553" t="s">
        <v>14508</v>
      </c>
      <c r="H1553" t="s">
        <v>29</v>
      </c>
      <c r="I1553" t="s">
        <v>29</v>
      </c>
      <c r="J1553" s="1">
        <v>0.375</v>
      </c>
      <c r="K1553" s="1">
        <v>0.375</v>
      </c>
      <c r="L1553">
        <v>60</v>
      </c>
      <c r="M1553">
        <v>120</v>
      </c>
      <c r="N1553" t="str">
        <f>"0000000000000000000000000001111110011111100000000000"</f>
        <v>0000000000000000000000000001111110011111100000000000</v>
      </c>
      <c r="O1553" t="str">
        <f>"0000000000000000000000000001100000011111010000000000"</f>
        <v>0000000000000000000000000001100000011111010000000000</v>
      </c>
    </row>
    <row r="1554" spans="1:15" x14ac:dyDescent="0.25">
      <c r="A1554" s="3">
        <v>1</v>
      </c>
      <c r="B1554" t="s">
        <v>10522</v>
      </c>
      <c r="C1554" t="s">
        <v>20</v>
      </c>
      <c r="D1554" t="s">
        <v>13347</v>
      </c>
      <c r="E1554" t="s">
        <v>180</v>
      </c>
      <c r="F1554" t="s">
        <v>14485</v>
      </c>
      <c r="G1554" t="s">
        <v>14524</v>
      </c>
      <c r="H1554" t="s">
        <v>33</v>
      </c>
      <c r="I1554" t="s">
        <v>33</v>
      </c>
      <c r="J1554" s="1">
        <v>0.58333333333333337</v>
      </c>
      <c r="K1554" s="1">
        <v>0.54166666666666663</v>
      </c>
      <c r="L1554">
        <v>60</v>
      </c>
      <c r="M1554">
        <v>90</v>
      </c>
      <c r="N1554" t="str">
        <f>"0000000111111100011111000000000000000000000000000000"</f>
        <v>0000000111111100011111000000000000000000000000000000</v>
      </c>
      <c r="O1554" t="str">
        <f>"0000000111111100011111000000000000000000000000000000"</f>
        <v>0000000111111100011111000000000000000000000000000000</v>
      </c>
    </row>
    <row r="1555" spans="1:15" x14ac:dyDescent="0.25">
      <c r="A1555" s="3">
        <v>1</v>
      </c>
      <c r="B1555" t="s">
        <v>10522</v>
      </c>
      <c r="C1555" t="s">
        <v>20</v>
      </c>
      <c r="D1555" t="s">
        <v>13347</v>
      </c>
      <c r="E1555" t="s">
        <v>180</v>
      </c>
      <c r="F1555" t="s">
        <v>14485</v>
      </c>
      <c r="G1555" t="s">
        <v>14607</v>
      </c>
      <c r="H1555" t="s">
        <v>33</v>
      </c>
      <c r="I1555" t="s">
        <v>33</v>
      </c>
      <c r="J1555" s="1">
        <v>0.58333333333333337</v>
      </c>
      <c r="K1555" s="1">
        <v>0.60416666666666663</v>
      </c>
      <c r="L1555">
        <v>60</v>
      </c>
      <c r="M1555">
        <v>90</v>
      </c>
      <c r="N1555" t="str">
        <f>"0000000111111100011111000000000000000000000000000000"</f>
        <v>0000000111111100011111000000000000000000000000000000</v>
      </c>
      <c r="O1555" t="str">
        <f>"0000000111111100011111000000000000000000000000000000"</f>
        <v>0000000111111100011111000000000000000000000000000000</v>
      </c>
    </row>
    <row r="1556" spans="1:15" x14ac:dyDescent="0.25">
      <c r="A1556" s="3">
        <v>1</v>
      </c>
      <c r="B1556" t="s">
        <v>11827</v>
      </c>
      <c r="C1556" t="s">
        <v>395</v>
      </c>
      <c r="D1556" t="s">
        <v>13614</v>
      </c>
      <c r="E1556" t="s">
        <v>20</v>
      </c>
      <c r="F1556" t="s">
        <v>14497</v>
      </c>
      <c r="G1556" t="s">
        <v>14488</v>
      </c>
      <c r="H1556" t="s">
        <v>29</v>
      </c>
      <c r="I1556" t="s">
        <v>29</v>
      </c>
      <c r="J1556" s="1">
        <v>0.58333333333333337</v>
      </c>
      <c r="K1556" s="1">
        <v>0.58333333333333337</v>
      </c>
      <c r="L1556">
        <v>180</v>
      </c>
      <c r="M1556">
        <v>120</v>
      </c>
      <c r="N1556" t="str">
        <f>"0011110000000000000000000000000000000000000000000000"</f>
        <v>0011110000000000000000000000000000000000000000000000</v>
      </c>
      <c r="O1556" t="str">
        <f>"1111110000000000000000000000000000000000000000000000"</f>
        <v>1111110000000000000000000000000000000000000000000000</v>
      </c>
    </row>
    <row r="1557" spans="1:15" x14ac:dyDescent="0.25">
      <c r="A1557" s="3">
        <v>1</v>
      </c>
      <c r="B1557" t="s">
        <v>11827</v>
      </c>
      <c r="C1557" t="s">
        <v>20</v>
      </c>
      <c r="D1557" t="s">
        <v>13614</v>
      </c>
      <c r="E1557" t="s">
        <v>20</v>
      </c>
      <c r="F1557" t="s">
        <v>14487</v>
      </c>
      <c r="G1557" t="s">
        <v>14485</v>
      </c>
      <c r="H1557" t="s">
        <v>42</v>
      </c>
      <c r="I1557" t="s">
        <v>42</v>
      </c>
      <c r="J1557" s="1">
        <v>0.375</v>
      </c>
      <c r="K1557" s="1">
        <v>0.58333333333333337</v>
      </c>
      <c r="L1557">
        <v>480</v>
      </c>
      <c r="M1557">
        <v>120</v>
      </c>
      <c r="N1557" t="str">
        <f>"1111110000000000000000000000000000000000000000000000"</f>
        <v>1111110000000000000000000000000000000000000000000000</v>
      </c>
      <c r="O1557" t="str">
        <f>"1111110000000000000000000000000000000000000000000000"</f>
        <v>1111110000000000000000000000000000000000000000000000</v>
      </c>
    </row>
    <row r="1558" spans="1:15" x14ac:dyDescent="0.25">
      <c r="A1558" s="3">
        <v>1</v>
      </c>
      <c r="B1558" t="s">
        <v>11937</v>
      </c>
      <c r="C1558" t="s">
        <v>395</v>
      </c>
      <c r="D1558" t="s">
        <v>11958</v>
      </c>
      <c r="E1558" t="s">
        <v>9372</v>
      </c>
      <c r="F1558" t="s">
        <v>14581</v>
      </c>
      <c r="G1558" t="s">
        <v>14573</v>
      </c>
      <c r="H1558" t="s">
        <v>42</v>
      </c>
      <c r="I1558" t="s">
        <v>42</v>
      </c>
      <c r="J1558" s="1">
        <v>0.45833333333333331</v>
      </c>
      <c r="K1558" s="1">
        <v>0.41666666666666669</v>
      </c>
      <c r="L1558">
        <v>60</v>
      </c>
      <c r="M1558">
        <v>120</v>
      </c>
      <c r="N1558" t="str">
        <f>"0000000000000000000000000001111110000000000000000000"</f>
        <v>0000000000000000000000000001111110000000000000000000</v>
      </c>
      <c r="O1558" t="str">
        <f>"0000000000000000000000000001111110011110000000000000"</f>
        <v>0000000000000000000000000001111110011110000000000000</v>
      </c>
    </row>
    <row r="1559" spans="1:15" x14ac:dyDescent="0.25">
      <c r="A1559" s="3">
        <v>1</v>
      </c>
      <c r="B1559" t="s">
        <v>11937</v>
      </c>
      <c r="C1559" t="s">
        <v>20</v>
      </c>
      <c r="D1559" t="s">
        <v>11958</v>
      </c>
      <c r="E1559" t="s">
        <v>9372</v>
      </c>
      <c r="F1559" t="s">
        <v>14488</v>
      </c>
      <c r="G1559" t="s">
        <v>14624</v>
      </c>
      <c r="H1559" t="s">
        <v>29</v>
      </c>
      <c r="I1559" t="s">
        <v>29</v>
      </c>
      <c r="J1559" s="1">
        <v>0.41666666666666669</v>
      </c>
      <c r="K1559" s="1">
        <v>0.41666666666666669</v>
      </c>
      <c r="L1559">
        <v>60</v>
      </c>
      <c r="M1559">
        <v>120</v>
      </c>
      <c r="N1559" t="str">
        <f>"0000000000000000000000000001111110000000000000000000"</f>
        <v>0000000000000000000000000001111110000000000000000000</v>
      </c>
      <c r="O1559" t="str">
        <f>"0000000000000000000000000001111110011110000000000000"</f>
        <v>0000000000000000000000000001111110011110000000000000</v>
      </c>
    </row>
    <row r="1560" spans="1:15" x14ac:dyDescent="0.25">
      <c r="A1560" s="3">
        <v>1</v>
      </c>
      <c r="B1560" t="s">
        <v>11937</v>
      </c>
      <c r="C1560" t="s">
        <v>20</v>
      </c>
      <c r="D1560" t="s">
        <v>11958</v>
      </c>
      <c r="E1560" t="s">
        <v>9372</v>
      </c>
      <c r="F1560" t="s">
        <v>14487</v>
      </c>
      <c r="G1560" t="s">
        <v>14624</v>
      </c>
      <c r="H1560" t="s">
        <v>29</v>
      </c>
      <c r="I1560" t="s">
        <v>29</v>
      </c>
      <c r="J1560" s="1">
        <v>0.41666666666666669</v>
      </c>
      <c r="K1560" s="1">
        <v>0.41666666666666669</v>
      </c>
      <c r="L1560">
        <v>60</v>
      </c>
      <c r="M1560">
        <v>120</v>
      </c>
      <c r="N1560" t="str">
        <f>"0000000000000000000000000000000000011111100000000000"</f>
        <v>0000000000000000000000000000000000011111100000000000</v>
      </c>
      <c r="O1560" t="str">
        <f>"0000000000000000000000000001111110011110000000000000"</f>
        <v>0000000000000000000000000001111110011110000000000000</v>
      </c>
    </row>
    <row r="1561" spans="1:15" x14ac:dyDescent="0.25">
      <c r="A1561" s="3">
        <v>1</v>
      </c>
      <c r="B1561" t="s">
        <v>11937</v>
      </c>
      <c r="C1561" t="s">
        <v>20</v>
      </c>
      <c r="D1561" t="s">
        <v>11958</v>
      </c>
      <c r="E1561" t="s">
        <v>395</v>
      </c>
      <c r="F1561" t="s">
        <v>14487</v>
      </c>
      <c r="G1561" t="s">
        <v>14581</v>
      </c>
      <c r="H1561" t="s">
        <v>29</v>
      </c>
      <c r="I1561" t="s">
        <v>29</v>
      </c>
      <c r="J1561" s="1">
        <v>0.41666666666666669</v>
      </c>
      <c r="K1561" s="1">
        <v>0.41666666666666669</v>
      </c>
      <c r="L1561">
        <v>60</v>
      </c>
      <c r="M1561">
        <v>120</v>
      </c>
      <c r="N1561" t="str">
        <f>"0000000000000000000000000000000000011111100000000000"</f>
        <v>0000000000000000000000000000000000011111100000000000</v>
      </c>
      <c r="O1561" t="str">
        <f>"0000000000000000000000000000000000000001100000000000"</f>
        <v>0000000000000000000000000000000000000001100000000000</v>
      </c>
    </row>
    <row r="1562" spans="1:15" x14ac:dyDescent="0.25">
      <c r="A1562" s="3">
        <v>1</v>
      </c>
      <c r="B1562" t="s">
        <v>10031</v>
      </c>
      <c r="C1562" t="s">
        <v>9353</v>
      </c>
      <c r="D1562" t="s">
        <v>12083</v>
      </c>
      <c r="E1562" t="s">
        <v>20</v>
      </c>
      <c r="F1562" t="s">
        <v>14540</v>
      </c>
      <c r="G1562" t="s">
        <v>14492</v>
      </c>
      <c r="H1562" t="s">
        <v>29</v>
      </c>
      <c r="I1562" t="s">
        <v>29</v>
      </c>
      <c r="J1562" s="1">
        <v>0.625</v>
      </c>
      <c r="K1562" s="1">
        <v>0.70833333333333337</v>
      </c>
      <c r="L1562">
        <v>180</v>
      </c>
      <c r="M1562">
        <v>60</v>
      </c>
      <c r="N1562" t="str">
        <f>"0000000111110100011111000000000000000000000000000000"</f>
        <v>0000000111110100011111000000000000000000000000000000</v>
      </c>
      <c r="O1562" t="str">
        <f>"0000000000010000000000000000000000000000000000000000"</f>
        <v>0000000000010000000000000000000000000000000000000000</v>
      </c>
    </row>
    <row r="1563" spans="1:15" x14ac:dyDescent="0.25">
      <c r="A1563" s="3">
        <v>1</v>
      </c>
      <c r="B1563" t="s">
        <v>10070</v>
      </c>
      <c r="C1563" t="s">
        <v>20</v>
      </c>
      <c r="D1563" t="s">
        <v>12083</v>
      </c>
      <c r="E1563" t="s">
        <v>20</v>
      </c>
      <c r="F1563" t="s">
        <v>14493</v>
      </c>
      <c r="G1563" t="s">
        <v>14493</v>
      </c>
      <c r="H1563" t="s">
        <v>42</v>
      </c>
      <c r="I1563" t="s">
        <v>42</v>
      </c>
      <c r="J1563" s="1">
        <v>0.45833333333333331</v>
      </c>
      <c r="K1563" s="1">
        <v>0.45833333333333331</v>
      </c>
      <c r="L1563">
        <v>60</v>
      </c>
      <c r="M1563">
        <v>60</v>
      </c>
      <c r="N1563" t="str">
        <f>"0000000111111100011111000000000000000000000000000000"</f>
        <v>0000000111111100011111000000000000000000000000000000</v>
      </c>
      <c r="O1563" t="str">
        <f>"0000000111111100011111000000000000000000000000000000"</f>
        <v>0000000111111100011111000000000000000000000000000000</v>
      </c>
    </row>
    <row r="1564" spans="1:15" x14ac:dyDescent="0.25">
      <c r="A1564" s="3">
        <v>1</v>
      </c>
      <c r="B1564" t="s">
        <v>12513</v>
      </c>
      <c r="C1564" t="s">
        <v>20</v>
      </c>
      <c r="D1564" t="s">
        <v>13575</v>
      </c>
      <c r="E1564" t="s">
        <v>20</v>
      </c>
      <c r="F1564" t="s">
        <v>14485</v>
      </c>
      <c r="G1564" t="s">
        <v>14488</v>
      </c>
      <c r="H1564" t="s">
        <v>29</v>
      </c>
      <c r="I1564" t="s">
        <v>29</v>
      </c>
      <c r="J1564" s="1">
        <v>0.41666666666666669</v>
      </c>
      <c r="K1564" s="1">
        <v>0.41666666666666669</v>
      </c>
      <c r="L1564">
        <v>60</v>
      </c>
      <c r="M1564">
        <v>60</v>
      </c>
      <c r="N1564" t="str">
        <f>"0000000000000000000000000001111110011111100000000000"</f>
        <v>0000000000000000000000000001111110011111100000000000</v>
      </c>
      <c r="O1564" t="str">
        <f>"0000000000000000000000000001111110011111100000000000"</f>
        <v>0000000000000000000000000001111110011111100000000000</v>
      </c>
    </row>
    <row r="1565" spans="1:15" x14ac:dyDescent="0.25">
      <c r="A1565" s="3">
        <v>1</v>
      </c>
      <c r="B1565" t="s">
        <v>13481</v>
      </c>
      <c r="C1565" t="s">
        <v>20</v>
      </c>
      <c r="D1565" t="s">
        <v>13564</v>
      </c>
      <c r="E1565" t="s">
        <v>20</v>
      </c>
      <c r="F1565" t="s">
        <v>14485</v>
      </c>
      <c r="G1565" t="s">
        <v>14485</v>
      </c>
      <c r="H1565" t="s">
        <v>42</v>
      </c>
      <c r="I1565" t="s">
        <v>42</v>
      </c>
      <c r="J1565" s="1">
        <v>0.58333333333333337</v>
      </c>
      <c r="K1565" s="1">
        <v>0.58333333333333337</v>
      </c>
      <c r="L1565">
        <v>120</v>
      </c>
      <c r="M1565">
        <v>60</v>
      </c>
      <c r="N1565" t="str">
        <f>"0000000000000000000000000000000000011111100000000000"</f>
        <v>0000000000000000000000000000000000011111100000000000</v>
      </c>
      <c r="O1565" t="str">
        <f>"0000000111111100011111000000000000011111100000000000"</f>
        <v>0000000111111100011111000000000000011111100000000000</v>
      </c>
    </row>
    <row r="1566" spans="1:15" x14ac:dyDescent="0.25">
      <c r="A1566" s="3">
        <v>1</v>
      </c>
      <c r="B1566" t="s">
        <v>13481</v>
      </c>
      <c r="C1566" t="s">
        <v>20</v>
      </c>
      <c r="D1566" t="s">
        <v>13564</v>
      </c>
      <c r="E1566" t="s">
        <v>45</v>
      </c>
      <c r="F1566" t="s">
        <v>14485</v>
      </c>
      <c r="G1566" t="s">
        <v>14489</v>
      </c>
      <c r="H1566" t="s">
        <v>42</v>
      </c>
      <c r="I1566" t="s">
        <v>42</v>
      </c>
      <c r="J1566" s="1">
        <v>0.58333333333333337</v>
      </c>
      <c r="K1566" s="1">
        <v>0.625</v>
      </c>
      <c r="L1566">
        <v>120</v>
      </c>
      <c r="M1566">
        <v>60</v>
      </c>
      <c r="N1566" t="str">
        <f>"0000000000000000000000000000000000011111100000000000"</f>
        <v>0000000000000000000000000000000000011111100000000000</v>
      </c>
      <c r="O1566" t="str">
        <f>"0000000111111100011111000001111110011111100000000000"</f>
        <v>0000000111111100011111000001111110011111100000000000</v>
      </c>
    </row>
    <row r="1567" spans="1:15" x14ac:dyDescent="0.25">
      <c r="A1567" s="3">
        <v>1</v>
      </c>
      <c r="B1567" t="s">
        <v>12589</v>
      </c>
      <c r="C1567" t="s">
        <v>20</v>
      </c>
      <c r="D1567" t="s">
        <v>12649</v>
      </c>
      <c r="E1567" t="s">
        <v>45</v>
      </c>
      <c r="F1567" t="s">
        <v>14485</v>
      </c>
      <c r="G1567" t="s">
        <v>14598</v>
      </c>
      <c r="H1567" t="s">
        <v>29</v>
      </c>
      <c r="I1567" t="s">
        <v>29</v>
      </c>
      <c r="J1567" s="1">
        <v>0.58333333333333337</v>
      </c>
      <c r="K1567" s="1">
        <v>0.58333333333333337</v>
      </c>
      <c r="L1567">
        <v>60</v>
      </c>
      <c r="M1567">
        <v>60</v>
      </c>
      <c r="N1567" t="str">
        <f>"0000000000000000000000000001111110011111100000000000"</f>
        <v>0000000000000000000000000001111110011111100000000000</v>
      </c>
      <c r="O1567" t="str">
        <f>"0000000001010000000101000000001010001010100000000000"</f>
        <v>0000000001010000000101000000001010001010100000000000</v>
      </c>
    </row>
    <row r="1568" spans="1:15" x14ac:dyDescent="0.25">
      <c r="A1568" s="3">
        <v>1</v>
      </c>
      <c r="B1568" t="s">
        <v>11978</v>
      </c>
      <c r="C1568" t="s">
        <v>20</v>
      </c>
      <c r="D1568" t="s">
        <v>12640</v>
      </c>
      <c r="E1568" t="s">
        <v>20</v>
      </c>
      <c r="F1568" t="s">
        <v>14493</v>
      </c>
      <c r="G1568" t="s">
        <v>14487</v>
      </c>
      <c r="H1568" t="s">
        <v>37</v>
      </c>
      <c r="I1568" t="s">
        <v>37</v>
      </c>
      <c r="J1568" s="1">
        <v>0.45833333333333331</v>
      </c>
      <c r="K1568" s="1">
        <v>0.45833333333333331</v>
      </c>
      <c r="L1568">
        <v>60</v>
      </c>
      <c r="M1568">
        <v>60</v>
      </c>
      <c r="N1568" t="str">
        <f>"0000000111101100011111000000000000000000000000000000"</f>
        <v>0000000111101100011111000000000000000000000000000000</v>
      </c>
      <c r="O1568" t="str">
        <f>"0000000111101100011111000000000000000000000000000000"</f>
        <v>0000000111101100011111000000000000000000000000000000</v>
      </c>
    </row>
    <row r="1569" spans="1:15" x14ac:dyDescent="0.25">
      <c r="A1569" s="3">
        <v>1</v>
      </c>
      <c r="B1569" t="s">
        <v>9309</v>
      </c>
      <c r="C1569" t="s">
        <v>20</v>
      </c>
      <c r="D1569" t="s">
        <v>12633</v>
      </c>
      <c r="E1569" t="s">
        <v>20</v>
      </c>
      <c r="F1569" t="s">
        <v>14488</v>
      </c>
      <c r="G1569" t="s">
        <v>14485</v>
      </c>
      <c r="H1569" t="s">
        <v>33</v>
      </c>
      <c r="I1569" t="s">
        <v>33</v>
      </c>
      <c r="J1569" s="1">
        <v>0.41666666666666669</v>
      </c>
      <c r="K1569" s="1">
        <v>0.41666666666666669</v>
      </c>
      <c r="L1569">
        <v>120</v>
      </c>
      <c r="M1569">
        <v>60</v>
      </c>
      <c r="N1569" t="str">
        <f>"0000000000000000000000000001111110011111100000000000"</f>
        <v>0000000000000000000000000001111110011111100000000000</v>
      </c>
      <c r="O1569" t="str">
        <f>"0000000000000000000000000001111110011111100000000000"</f>
        <v>0000000000000000000000000001111110011111100000000000</v>
      </c>
    </row>
    <row r="1570" spans="1:15" x14ac:dyDescent="0.25">
      <c r="A1570" s="3">
        <v>1</v>
      </c>
      <c r="B1570" t="s">
        <v>9516</v>
      </c>
      <c r="C1570" t="s">
        <v>20</v>
      </c>
      <c r="D1570" t="s">
        <v>12821</v>
      </c>
      <c r="E1570" t="s">
        <v>20</v>
      </c>
      <c r="F1570" t="s">
        <v>14485</v>
      </c>
      <c r="G1570" t="s">
        <v>14485</v>
      </c>
      <c r="H1570" t="s">
        <v>42</v>
      </c>
      <c r="I1570" t="s">
        <v>42</v>
      </c>
      <c r="J1570" s="1">
        <v>0.625</v>
      </c>
      <c r="K1570" s="1">
        <v>0.625</v>
      </c>
      <c r="L1570">
        <v>60</v>
      </c>
      <c r="M1570">
        <v>60</v>
      </c>
      <c r="N1570" t="str">
        <f>"0000000000000000000000000001111110011111100000000000"</f>
        <v>0000000000000000000000000001111110011111100000000000</v>
      </c>
      <c r="O1570" t="str">
        <f>"0000000000000000000000000000111110011111100000000000"</f>
        <v>0000000000000000000000000000111110011111100000000000</v>
      </c>
    </row>
    <row r="1571" spans="1:15" x14ac:dyDescent="0.25">
      <c r="A1571" s="3">
        <v>1</v>
      </c>
      <c r="B1571" t="s">
        <v>9516</v>
      </c>
      <c r="C1571" t="s">
        <v>20</v>
      </c>
      <c r="D1571" t="s">
        <v>12824</v>
      </c>
      <c r="E1571" t="s">
        <v>20</v>
      </c>
      <c r="F1571" t="s">
        <v>14493</v>
      </c>
      <c r="G1571" t="s">
        <v>14488</v>
      </c>
      <c r="H1571" t="s">
        <v>19</v>
      </c>
      <c r="I1571" t="s">
        <v>19</v>
      </c>
      <c r="J1571" s="1">
        <v>0.625</v>
      </c>
      <c r="K1571" s="1">
        <v>0.58333333333333337</v>
      </c>
      <c r="L1571">
        <v>60</v>
      </c>
      <c r="M1571">
        <v>120</v>
      </c>
      <c r="N1571" t="str">
        <f>"0000000000000000000000000001111110011111100000000000"</f>
        <v>0000000000000000000000000001111110011111100000000000</v>
      </c>
      <c r="O1571" t="str">
        <f>"0000000000000000000000000001111110011111100000000000"</f>
        <v>0000000000000000000000000001111110011111100000000000</v>
      </c>
    </row>
    <row r="1572" spans="1:15" x14ac:dyDescent="0.25">
      <c r="A1572" s="3">
        <v>1</v>
      </c>
      <c r="B1572" t="s">
        <v>9546</v>
      </c>
      <c r="C1572" t="s">
        <v>20</v>
      </c>
      <c r="D1572" t="s">
        <v>9910</v>
      </c>
      <c r="E1572" t="s">
        <v>20</v>
      </c>
      <c r="F1572" t="s">
        <v>14493</v>
      </c>
      <c r="G1572" t="s">
        <v>14488</v>
      </c>
      <c r="H1572" t="s">
        <v>19</v>
      </c>
      <c r="I1572" t="s">
        <v>19</v>
      </c>
      <c r="J1572" s="1">
        <v>0.41666666666666669</v>
      </c>
      <c r="K1572" s="1">
        <v>0.41666666666666669</v>
      </c>
      <c r="L1572">
        <v>60</v>
      </c>
      <c r="M1572">
        <v>60</v>
      </c>
      <c r="N1572" t="str">
        <f>"0000000111100100011111000000000000000000000000000000"</f>
        <v>0000000111100100011111000000000000000000000000000000</v>
      </c>
      <c r="O1572" t="str">
        <f>"0000000111110100011111000000000000000000000000000000"</f>
        <v>0000000111110100011111000000000000000000000000000000</v>
      </c>
    </row>
    <row r="1573" spans="1:15" x14ac:dyDescent="0.25">
      <c r="A1573" s="3">
        <v>1</v>
      </c>
      <c r="B1573" t="s">
        <v>10031</v>
      </c>
      <c r="C1573" t="s">
        <v>9353</v>
      </c>
      <c r="D1573" t="s">
        <v>13851</v>
      </c>
      <c r="E1573" t="s">
        <v>20</v>
      </c>
      <c r="F1573" t="s">
        <v>14540</v>
      </c>
      <c r="G1573" t="s">
        <v>14488</v>
      </c>
      <c r="H1573" t="s">
        <v>29</v>
      </c>
      <c r="I1573" t="s">
        <v>29</v>
      </c>
      <c r="J1573" s="1">
        <v>0.625</v>
      </c>
      <c r="K1573" s="1">
        <v>0.58333333333333337</v>
      </c>
      <c r="L1573">
        <v>180</v>
      </c>
      <c r="M1573">
        <v>120</v>
      </c>
      <c r="N1573" t="str">
        <f>"0000000111110100011111000000000000000000000000000000"</f>
        <v>0000000111110100011111000000000000000000000000000000</v>
      </c>
      <c r="O1573" t="str">
        <f>"0000000111110100011111000000000000000000000000000000"</f>
        <v>0000000111110100011111000000000000000000000000000000</v>
      </c>
    </row>
    <row r="1574" spans="1:15" x14ac:dyDescent="0.25">
      <c r="A1574" s="3">
        <v>1</v>
      </c>
      <c r="B1574" t="s">
        <v>11461</v>
      </c>
      <c r="C1574" t="s">
        <v>20</v>
      </c>
      <c r="D1574" t="s">
        <v>12312</v>
      </c>
      <c r="E1574" t="s">
        <v>45</v>
      </c>
      <c r="F1574" t="s">
        <v>14488</v>
      </c>
      <c r="G1574" t="s">
        <v>14528</v>
      </c>
      <c r="H1574" t="s">
        <v>42</v>
      </c>
      <c r="I1574" t="s">
        <v>42</v>
      </c>
      <c r="J1574" s="1">
        <v>0.58333333333333337</v>
      </c>
      <c r="K1574" s="1">
        <v>0.625</v>
      </c>
      <c r="L1574">
        <v>120</v>
      </c>
      <c r="M1574">
        <v>60</v>
      </c>
      <c r="N1574" t="str">
        <f>"0000000111111100011111000000000000000000000000000000"</f>
        <v>0000000111111100011111000000000000000000000000000000</v>
      </c>
      <c r="O1574" t="str">
        <f>"0000000011111100011111000000000000000000000000000000"</f>
        <v>0000000011111100011111000000000000000000000000000000</v>
      </c>
    </row>
    <row r="1575" spans="1:15" x14ac:dyDescent="0.25">
      <c r="A1575" s="3">
        <v>1</v>
      </c>
      <c r="B1575" t="s">
        <v>12358</v>
      </c>
      <c r="C1575" t="s">
        <v>20</v>
      </c>
      <c r="D1575" t="s">
        <v>12633</v>
      </c>
      <c r="E1575" t="s">
        <v>20</v>
      </c>
      <c r="F1575" t="s">
        <v>14485</v>
      </c>
      <c r="G1575" t="s">
        <v>14485</v>
      </c>
      <c r="H1575" t="s">
        <v>33</v>
      </c>
      <c r="I1575" t="s">
        <v>33</v>
      </c>
      <c r="J1575" s="1">
        <v>0.41666666666666669</v>
      </c>
      <c r="K1575" s="1">
        <v>0.41666666666666669</v>
      </c>
      <c r="L1575">
        <v>60</v>
      </c>
      <c r="M1575">
        <v>60</v>
      </c>
      <c r="N1575" t="str">
        <f>"0000000000000000000000000001111110011111100000000000"</f>
        <v>0000000000000000000000000001111110011111100000000000</v>
      </c>
      <c r="O1575" t="str">
        <f>"0000000000000000000000000001111110011111100000000000"</f>
        <v>0000000000000000000000000001111110011111100000000000</v>
      </c>
    </row>
    <row r="1576" spans="1:15" x14ac:dyDescent="0.25">
      <c r="A1576" s="3">
        <v>1</v>
      </c>
      <c r="B1576" t="s">
        <v>9284</v>
      </c>
      <c r="C1576" t="s">
        <v>45</v>
      </c>
      <c r="D1576" t="s">
        <v>13627</v>
      </c>
      <c r="E1576" t="s">
        <v>20</v>
      </c>
      <c r="F1576" t="s">
        <v>14528</v>
      </c>
      <c r="G1576" t="s">
        <v>14514</v>
      </c>
      <c r="H1576" t="s">
        <v>42</v>
      </c>
      <c r="I1576" t="s">
        <v>42</v>
      </c>
      <c r="J1576" s="1">
        <v>0.625</v>
      </c>
      <c r="K1576" s="1">
        <v>0.625</v>
      </c>
      <c r="L1576">
        <v>60</v>
      </c>
      <c r="M1576">
        <v>60</v>
      </c>
      <c r="N1576" t="str">
        <f>"0000000011111100011111000000000000000000000000000000"</f>
        <v>0000000011111100011111000000000000000000000000000000</v>
      </c>
      <c r="O1576" t="str">
        <f>"0000000111111100011111000000000000000000000000000000"</f>
        <v>0000000111111100011111000000000000000000000000000000</v>
      </c>
    </row>
    <row r="1577" spans="1:15" x14ac:dyDescent="0.25">
      <c r="A1577" s="3">
        <v>1</v>
      </c>
      <c r="B1577" t="s">
        <v>10050</v>
      </c>
      <c r="C1577" t="s">
        <v>20</v>
      </c>
      <c r="D1577" t="s">
        <v>13944</v>
      </c>
      <c r="E1577" t="s">
        <v>395</v>
      </c>
      <c r="F1577" t="s">
        <v>14493</v>
      </c>
      <c r="G1577" t="s">
        <v>14529</v>
      </c>
      <c r="H1577" t="s">
        <v>37</v>
      </c>
      <c r="I1577" t="s">
        <v>37</v>
      </c>
      <c r="J1577" s="1">
        <v>0.41666666666666669</v>
      </c>
      <c r="K1577" s="1">
        <v>0.375</v>
      </c>
      <c r="L1577">
        <v>60</v>
      </c>
      <c r="M1577">
        <v>120</v>
      </c>
      <c r="N1577" t="str">
        <f>"0000000111101100011111000000000000000000000000000000"</f>
        <v>0000000111101100011111000000000000000000000000000000</v>
      </c>
      <c r="O1577" t="str">
        <f>"0000000111101100011111000000000000000000000000000000"</f>
        <v>0000000111101100011111000000000000000000000000000000</v>
      </c>
    </row>
    <row r="1578" spans="1:15" x14ac:dyDescent="0.25">
      <c r="A1578" s="3">
        <v>1</v>
      </c>
      <c r="B1578" t="s">
        <v>10774</v>
      </c>
      <c r="C1578" t="s">
        <v>45</v>
      </c>
      <c r="D1578" t="s">
        <v>11551</v>
      </c>
      <c r="E1578" t="s">
        <v>395</v>
      </c>
      <c r="F1578" t="s">
        <v>14589</v>
      </c>
      <c r="G1578" t="s">
        <v>14593</v>
      </c>
      <c r="H1578" t="s">
        <v>29</v>
      </c>
      <c r="I1578" t="s">
        <v>29</v>
      </c>
      <c r="J1578" s="1">
        <v>0.58333333333333337</v>
      </c>
      <c r="K1578" s="1">
        <v>0.58333333333333337</v>
      </c>
      <c r="L1578">
        <v>60</v>
      </c>
      <c r="M1578">
        <v>180</v>
      </c>
      <c r="N1578" t="str">
        <f>"0000000111110100011111000000000000000000000000000000"</f>
        <v>0000000111110100011111000000000000000000000000000000</v>
      </c>
      <c r="O1578" t="str">
        <f>"0000000000100000000000000000000000000000000000000000"</f>
        <v>0000000000100000000000000000000000000000000000000000</v>
      </c>
    </row>
    <row r="1579" spans="1:15" x14ac:dyDescent="0.25">
      <c r="A1579" s="3">
        <v>1</v>
      </c>
      <c r="B1579" t="s">
        <v>10774</v>
      </c>
      <c r="C1579" t="s">
        <v>45</v>
      </c>
      <c r="D1579" t="s">
        <v>11551</v>
      </c>
      <c r="E1579" t="s">
        <v>395</v>
      </c>
      <c r="F1579" t="s">
        <v>14589</v>
      </c>
      <c r="G1579" t="s">
        <v>14625</v>
      </c>
      <c r="H1579" t="s">
        <v>29</v>
      </c>
      <c r="I1579" t="s">
        <v>29</v>
      </c>
      <c r="J1579" s="1">
        <v>0.58333333333333337</v>
      </c>
      <c r="K1579" s="1">
        <v>0.58333333333333337</v>
      </c>
      <c r="L1579">
        <v>60</v>
      </c>
      <c r="M1579">
        <v>180</v>
      </c>
      <c r="N1579" t="str">
        <f>"0000000111110100011111000000000000000000000000000000"</f>
        <v>0000000111110100011111000000000000000000000000000000</v>
      </c>
      <c r="O1579" t="str">
        <f>"0000000010000000000000000000000000000000000000000000"</f>
        <v>0000000010000000000000000000000000000000000000000000</v>
      </c>
    </row>
    <row r="1580" spans="1:15" x14ac:dyDescent="0.25">
      <c r="A1580" s="3">
        <v>1</v>
      </c>
      <c r="B1580" t="s">
        <v>10774</v>
      </c>
      <c r="C1580" t="s">
        <v>45</v>
      </c>
      <c r="D1580" t="s">
        <v>11567</v>
      </c>
      <c r="E1580" t="s">
        <v>395</v>
      </c>
      <c r="F1580" t="s">
        <v>14589</v>
      </c>
      <c r="G1580" t="s">
        <v>14539</v>
      </c>
      <c r="H1580" t="s">
        <v>29</v>
      </c>
      <c r="I1580" t="s">
        <v>29</v>
      </c>
      <c r="J1580" s="1">
        <v>0.58333333333333337</v>
      </c>
      <c r="K1580" s="1">
        <v>0.5625</v>
      </c>
      <c r="L1580">
        <v>60</v>
      </c>
      <c r="M1580">
        <v>120</v>
      </c>
      <c r="N1580" t="str">
        <f>"0000000111110100011111000000000000000000000000000000"</f>
        <v>0000000111110100011111000000000000000000000000000000</v>
      </c>
      <c r="O1580" t="str">
        <f>"0000000001000000000000000000000000000000000000000000"</f>
        <v>0000000001000000000000000000000000000000000000000000</v>
      </c>
    </row>
    <row r="1581" spans="1:15" x14ac:dyDescent="0.25">
      <c r="A1581" s="3">
        <v>1</v>
      </c>
      <c r="B1581" t="s">
        <v>11468</v>
      </c>
      <c r="C1581" t="s">
        <v>20</v>
      </c>
      <c r="D1581" t="s">
        <v>12248</v>
      </c>
      <c r="E1581" t="s">
        <v>20</v>
      </c>
      <c r="F1581" t="s">
        <v>14485</v>
      </c>
      <c r="G1581" t="s">
        <v>14493</v>
      </c>
      <c r="H1581" t="s">
        <v>33</v>
      </c>
      <c r="I1581" t="s">
        <v>33</v>
      </c>
      <c r="J1581" s="1">
        <v>0.5</v>
      </c>
      <c r="K1581" s="1">
        <v>0.54166666666666663</v>
      </c>
      <c r="L1581">
        <v>120</v>
      </c>
      <c r="M1581">
        <v>60</v>
      </c>
      <c r="N1581" t="str">
        <f>"0000000111111100011111000000000000000000000000000000"</f>
        <v>0000000111111100011111000000000000000000000000000000</v>
      </c>
      <c r="O1581" t="str">
        <f>"0000000111111100011111000000000000000000000000000000"</f>
        <v>0000000111111100011111000000000000000000000000000000</v>
      </c>
    </row>
    <row r="1582" spans="1:15" x14ac:dyDescent="0.25">
      <c r="A1582" s="3">
        <v>1</v>
      </c>
      <c r="B1582" t="s">
        <v>12248</v>
      </c>
      <c r="C1582" t="s">
        <v>20</v>
      </c>
      <c r="D1582" t="s">
        <v>12828</v>
      </c>
      <c r="E1582" t="s">
        <v>20</v>
      </c>
      <c r="F1582" t="s">
        <v>14488</v>
      </c>
      <c r="G1582" t="s">
        <v>14488</v>
      </c>
      <c r="H1582" t="s">
        <v>19</v>
      </c>
      <c r="I1582" t="s">
        <v>19</v>
      </c>
      <c r="J1582" s="1">
        <v>0.45833333333333331</v>
      </c>
      <c r="K1582" s="1">
        <v>0.45833333333333331</v>
      </c>
      <c r="L1582">
        <v>60</v>
      </c>
      <c r="M1582">
        <v>60</v>
      </c>
      <c r="N1582" t="str">
        <f>"0000000111110100011111000000000000000000000000000000"</f>
        <v>0000000111110100011111000000000000000000000000000000</v>
      </c>
      <c r="O1582" t="str">
        <f>"0000000111110100011111000000000000000000000000000000"</f>
        <v>0000000111110100011111000000000000000000000000000000</v>
      </c>
    </row>
    <row r="1583" spans="1:15" x14ac:dyDescent="0.25">
      <c r="A1583" s="3">
        <v>1</v>
      </c>
      <c r="B1583" t="s">
        <v>11449</v>
      </c>
      <c r="C1583" t="s">
        <v>45</v>
      </c>
      <c r="D1583" t="s">
        <v>14220</v>
      </c>
      <c r="E1583" t="s">
        <v>180</v>
      </c>
      <c r="F1583" t="s">
        <v>14552</v>
      </c>
      <c r="G1583" t="s">
        <v>14524</v>
      </c>
      <c r="H1583" t="s">
        <v>33</v>
      </c>
      <c r="I1583" t="s">
        <v>33</v>
      </c>
      <c r="J1583" s="1">
        <v>0.41666666666666669</v>
      </c>
      <c r="K1583" s="1">
        <v>0.375</v>
      </c>
      <c r="L1583">
        <v>120</v>
      </c>
      <c r="M1583">
        <v>180</v>
      </c>
      <c r="N1583" t="str">
        <f>"1111110000000000000000000000000000000000000000000000"</f>
        <v>1111110000000000000000000000000000000000000000000000</v>
      </c>
      <c r="O1583" t="str">
        <f>"0000011111000000000111110000000000000000000000000000"</f>
        <v>0000011111000000000111110000000000000000000000000000</v>
      </c>
    </row>
    <row r="1584" spans="1:15" x14ac:dyDescent="0.25">
      <c r="A1584" s="3">
        <v>1</v>
      </c>
      <c r="B1584" t="s">
        <v>11128</v>
      </c>
      <c r="C1584" t="s">
        <v>45</v>
      </c>
      <c r="D1584" t="s">
        <v>11740</v>
      </c>
      <c r="E1584" t="s">
        <v>9372</v>
      </c>
      <c r="F1584" t="s">
        <v>14489</v>
      </c>
      <c r="G1584" t="s">
        <v>14573</v>
      </c>
      <c r="H1584" t="s">
        <v>19</v>
      </c>
      <c r="I1584" t="s">
        <v>19</v>
      </c>
      <c r="J1584" s="1">
        <v>0.41666666666666669</v>
      </c>
      <c r="K1584" s="1">
        <v>0.41666666666666669</v>
      </c>
      <c r="L1584">
        <v>60</v>
      </c>
      <c r="M1584">
        <v>60</v>
      </c>
      <c r="N1584" t="str">
        <f>"0000000010100000010101000000000000000000000000000000"</f>
        <v>0000000010100000010101000000000000000000000000000000</v>
      </c>
      <c r="O1584" t="str">
        <f>"0000000010100000000000000000000000000000000000000000"</f>
        <v>0000000010100000000000000000000000000000000000000000</v>
      </c>
    </row>
    <row r="1585" spans="1:15" x14ac:dyDescent="0.25">
      <c r="A1585" s="3">
        <v>1</v>
      </c>
      <c r="B1585" t="s">
        <v>10774</v>
      </c>
      <c r="C1585" t="s">
        <v>45</v>
      </c>
      <c r="D1585" t="s">
        <v>11567</v>
      </c>
      <c r="E1585" t="s">
        <v>395</v>
      </c>
      <c r="F1585" t="s">
        <v>14626</v>
      </c>
      <c r="G1585" t="s">
        <v>14627</v>
      </c>
      <c r="H1585" t="s">
        <v>29</v>
      </c>
      <c r="I1585" t="s">
        <v>29</v>
      </c>
      <c r="J1585" s="1">
        <v>0.58333333333333337</v>
      </c>
      <c r="K1585" s="1">
        <v>0.5625</v>
      </c>
      <c r="L1585">
        <v>60</v>
      </c>
      <c r="M1585">
        <v>120</v>
      </c>
      <c r="N1585" t="str">
        <f>"0000000111110100011111000000000000000000000000000000"</f>
        <v>0000000111110100011111000000000000000000000000000000</v>
      </c>
      <c r="O1585" t="str">
        <f>"0000000000010000000000000000000000000000000000000000"</f>
        <v>0000000000010000000000000000000000000000000000000000</v>
      </c>
    </row>
    <row r="1586" spans="1:15" x14ac:dyDescent="0.25">
      <c r="A1586" s="3">
        <v>1</v>
      </c>
      <c r="B1586" t="s">
        <v>11882</v>
      </c>
      <c r="C1586" t="s">
        <v>20</v>
      </c>
      <c r="D1586" t="s">
        <v>11991</v>
      </c>
      <c r="E1586" t="s">
        <v>20</v>
      </c>
      <c r="F1586" t="s">
        <v>14485</v>
      </c>
      <c r="G1586" t="s">
        <v>14493</v>
      </c>
      <c r="H1586" t="s">
        <v>42</v>
      </c>
      <c r="I1586" t="s">
        <v>42</v>
      </c>
      <c r="J1586" s="1">
        <v>0.41666666666666669</v>
      </c>
      <c r="K1586" s="1">
        <v>0.41666666666666669</v>
      </c>
      <c r="L1586">
        <v>60</v>
      </c>
      <c r="M1586">
        <v>60</v>
      </c>
      <c r="N1586" t="str">
        <f>"0000000111111100011111000000000000000000000000000000"</f>
        <v>0000000111111100011111000000000000000000000000000000</v>
      </c>
      <c r="O1586" t="str">
        <f>"0000000111111100011111000000000000000000000000000000"</f>
        <v>0000000111111100011111000000000000000000000000000000</v>
      </c>
    </row>
    <row r="1587" spans="1:15" x14ac:dyDescent="0.25">
      <c r="A1587" s="3">
        <v>1</v>
      </c>
      <c r="B1587" t="s">
        <v>12306</v>
      </c>
      <c r="C1587" t="s">
        <v>20</v>
      </c>
      <c r="D1587" t="s">
        <v>13881</v>
      </c>
      <c r="E1587" t="s">
        <v>20</v>
      </c>
      <c r="F1587" t="s">
        <v>14488</v>
      </c>
      <c r="G1587" t="s">
        <v>14485</v>
      </c>
      <c r="H1587" t="s">
        <v>33</v>
      </c>
      <c r="I1587" t="s">
        <v>33</v>
      </c>
      <c r="J1587" s="1">
        <v>0.45833333333333331</v>
      </c>
      <c r="K1587" s="1">
        <v>0.375</v>
      </c>
      <c r="L1587">
        <v>60</v>
      </c>
      <c r="M1587">
        <v>480</v>
      </c>
      <c r="N1587" t="str">
        <f>"0000000000000000000000000001111110011111100000000000"</f>
        <v>0000000000000000000000000001111110011111100000000000</v>
      </c>
      <c r="O1587" t="str">
        <f>"0000000000000000000000000000100000000000000000000000"</f>
        <v>0000000000000000000000000000100000000000000000000000</v>
      </c>
    </row>
    <row r="1588" spans="1:15" x14ac:dyDescent="0.25">
      <c r="A1588" s="3">
        <v>1</v>
      </c>
      <c r="B1588" t="s">
        <v>12306</v>
      </c>
      <c r="C1588" t="s">
        <v>20</v>
      </c>
      <c r="D1588" t="s">
        <v>13885</v>
      </c>
      <c r="E1588" t="s">
        <v>20</v>
      </c>
      <c r="F1588" t="s">
        <v>14488</v>
      </c>
      <c r="G1588" t="s">
        <v>14503</v>
      </c>
      <c r="H1588" t="s">
        <v>33</v>
      </c>
      <c r="I1588" t="s">
        <v>33</v>
      </c>
      <c r="J1588" s="1">
        <v>0.45833333333333331</v>
      </c>
      <c r="K1588" s="1">
        <v>0.4375</v>
      </c>
      <c r="L1588">
        <v>60</v>
      </c>
      <c r="M1588">
        <v>330</v>
      </c>
      <c r="N1588" t="str">
        <f>"0000000000000000000000000001111110011111100000000000"</f>
        <v>0000000000000000000000000001111110011111100000000000</v>
      </c>
      <c r="O1588" t="str">
        <f>"0000000000000000000000000000000000000001000000000000"</f>
        <v>0000000000000000000000000000000000000001000000000000</v>
      </c>
    </row>
    <row r="1589" spans="1:15" x14ac:dyDescent="0.25">
      <c r="A1589" s="3">
        <v>1</v>
      </c>
      <c r="B1589" t="s">
        <v>13833</v>
      </c>
      <c r="C1589" t="s">
        <v>20</v>
      </c>
      <c r="D1589" t="s">
        <v>13885</v>
      </c>
      <c r="E1589" t="s">
        <v>20</v>
      </c>
      <c r="F1589" t="s">
        <v>14488</v>
      </c>
      <c r="G1589" t="s">
        <v>14498</v>
      </c>
      <c r="H1589" t="s">
        <v>29</v>
      </c>
      <c r="I1589" t="s">
        <v>29</v>
      </c>
      <c r="J1589" s="1">
        <v>0.45833333333333331</v>
      </c>
      <c r="K1589" s="1">
        <v>0.375</v>
      </c>
      <c r="L1589">
        <v>60</v>
      </c>
      <c r="M1589">
        <v>480</v>
      </c>
      <c r="N1589" t="str">
        <f>"0000000000000000000000000001111110011111100000000000"</f>
        <v>0000000000000000000000000001111110011111100000000000</v>
      </c>
      <c r="O1589" t="str">
        <f>"0000000000000000000000000000100000000001000000000000"</f>
        <v>0000000000000000000000000000100000000001000000000000</v>
      </c>
    </row>
    <row r="1590" spans="1:15" x14ac:dyDescent="0.25">
      <c r="A1590" s="3">
        <v>1</v>
      </c>
      <c r="B1590" t="s">
        <v>13833</v>
      </c>
      <c r="C1590" t="s">
        <v>20</v>
      </c>
      <c r="D1590" t="s">
        <v>13881</v>
      </c>
      <c r="E1590" t="s">
        <v>20</v>
      </c>
      <c r="F1590" t="s">
        <v>14485</v>
      </c>
      <c r="G1590" t="s">
        <v>14493</v>
      </c>
      <c r="H1590" t="s">
        <v>42</v>
      </c>
      <c r="I1590" t="s">
        <v>42</v>
      </c>
      <c r="J1590" s="1">
        <v>0.375</v>
      </c>
      <c r="K1590" s="1">
        <v>0.375</v>
      </c>
      <c r="L1590">
        <v>60</v>
      </c>
      <c r="M1590">
        <v>480</v>
      </c>
      <c r="N1590" t="str">
        <f>"0000000000000000000000000001111110011111100000000000"</f>
        <v>0000000000000000000000000001111110011111100000000000</v>
      </c>
      <c r="O1590" t="str">
        <f>"0000000000000000000000000000100000000000000000000000"</f>
        <v>0000000000000000000000000000100000000000000000000000</v>
      </c>
    </row>
    <row r="1591" spans="1:15" x14ac:dyDescent="0.25">
      <c r="A1591" s="3">
        <v>1</v>
      </c>
      <c r="B1591" t="s">
        <v>11197</v>
      </c>
      <c r="C1591" t="s">
        <v>45</v>
      </c>
      <c r="D1591" t="s">
        <v>11740</v>
      </c>
      <c r="E1591" t="s">
        <v>20</v>
      </c>
      <c r="F1591" t="s">
        <v>14489</v>
      </c>
      <c r="G1591" t="s">
        <v>14493</v>
      </c>
      <c r="H1591" t="s">
        <v>29</v>
      </c>
      <c r="I1591" t="s">
        <v>29</v>
      </c>
      <c r="J1591" s="1">
        <v>0.66666666666666663</v>
      </c>
      <c r="K1591" s="1">
        <v>0.66666666666666663</v>
      </c>
      <c r="L1591">
        <v>60</v>
      </c>
      <c r="M1591">
        <v>60</v>
      </c>
      <c r="N1591" t="str">
        <f>"0000000111110100011111000000000000000000000000000000"</f>
        <v>0000000111110100011111000000000000000000000000000000</v>
      </c>
      <c r="O1591" t="str">
        <f>"0000000111110100011111000000000000000000000000000000"</f>
        <v>0000000111110100011111000000000000000000000000000000</v>
      </c>
    </row>
    <row r="1592" spans="1:15" x14ac:dyDescent="0.25">
      <c r="A1592" s="3">
        <v>1</v>
      </c>
      <c r="B1592" t="s">
        <v>9351</v>
      </c>
      <c r="C1592" t="s">
        <v>20</v>
      </c>
      <c r="D1592" t="s">
        <v>11461</v>
      </c>
      <c r="E1592" t="s">
        <v>20</v>
      </c>
      <c r="F1592" t="s">
        <v>14485</v>
      </c>
      <c r="G1592" t="s">
        <v>14485</v>
      </c>
      <c r="H1592" t="s">
        <v>33</v>
      </c>
      <c r="I1592" t="s">
        <v>33</v>
      </c>
      <c r="J1592" s="1">
        <v>0.41666666666666669</v>
      </c>
      <c r="K1592" s="1">
        <v>0.41666666666666669</v>
      </c>
      <c r="L1592">
        <v>60</v>
      </c>
      <c r="M1592">
        <v>60</v>
      </c>
      <c r="N1592" t="str">
        <f>"0000000111111000011111000000000000000000000000000000"</f>
        <v>0000000111111000011111000000000000000000000000000000</v>
      </c>
      <c r="O1592" t="str">
        <f>"0000000111111100011111000000000000000000000000000000"</f>
        <v>0000000111111100011111000000000000000000000000000000</v>
      </c>
    </row>
    <row r="1593" spans="1:15" x14ac:dyDescent="0.25">
      <c r="A1593" s="3">
        <v>1</v>
      </c>
      <c r="B1593" t="s">
        <v>9351</v>
      </c>
      <c r="C1593" t="s">
        <v>39</v>
      </c>
      <c r="D1593" t="s">
        <v>11461</v>
      </c>
      <c r="E1593" t="s">
        <v>20</v>
      </c>
      <c r="F1593" t="s">
        <v>14507</v>
      </c>
      <c r="G1593" t="s">
        <v>14485</v>
      </c>
      <c r="H1593" t="s">
        <v>33</v>
      </c>
      <c r="I1593" t="s">
        <v>33</v>
      </c>
      <c r="J1593" s="1">
        <v>0.41666666666666669</v>
      </c>
      <c r="K1593" s="1">
        <v>0.41666666666666669</v>
      </c>
      <c r="L1593">
        <v>60</v>
      </c>
      <c r="M1593">
        <v>60</v>
      </c>
      <c r="N1593" t="str">
        <f>"0000000000000100000000000000000000000000000000000000"</f>
        <v>0000000000000100000000000000000000000000000000000000</v>
      </c>
      <c r="O1593" t="str">
        <f>"0000000111111100011111000000000000000000000000000000"</f>
        <v>0000000111111100011111000000000000000000000000000000</v>
      </c>
    </row>
    <row r="1594" spans="1:15" x14ac:dyDescent="0.25">
      <c r="A1594" s="3">
        <v>1</v>
      </c>
      <c r="B1594" t="s">
        <v>12694</v>
      </c>
      <c r="C1594" t="s">
        <v>20</v>
      </c>
      <c r="D1594" t="s">
        <v>13577</v>
      </c>
      <c r="E1594" t="s">
        <v>20</v>
      </c>
      <c r="F1594" t="s">
        <v>14488</v>
      </c>
      <c r="G1594" t="s">
        <v>14488</v>
      </c>
      <c r="H1594" t="s">
        <v>29</v>
      </c>
      <c r="I1594" t="s">
        <v>29</v>
      </c>
      <c r="J1594" s="1">
        <v>0.625</v>
      </c>
      <c r="K1594" s="1">
        <v>0.625</v>
      </c>
      <c r="L1594">
        <v>120</v>
      </c>
      <c r="M1594">
        <v>60</v>
      </c>
      <c r="N1594" t="str">
        <f>"0000000111110100011111000001111110011111100000000000"</f>
        <v>0000000111110100011111000001111110011111100000000000</v>
      </c>
      <c r="O1594" t="str">
        <f>"0000000111110100011111000000000000000000000000000000"</f>
        <v>0000000111110100011111000000000000000000000000000000</v>
      </c>
    </row>
    <row r="1595" spans="1:15" x14ac:dyDescent="0.25">
      <c r="A1595" s="3">
        <v>1</v>
      </c>
      <c r="B1595" t="s">
        <v>10256</v>
      </c>
      <c r="C1595" t="s">
        <v>9372</v>
      </c>
      <c r="D1595" t="s">
        <v>12944</v>
      </c>
      <c r="E1595" t="s">
        <v>20</v>
      </c>
      <c r="F1595" t="s">
        <v>14526</v>
      </c>
      <c r="G1595" t="s">
        <v>14485</v>
      </c>
      <c r="H1595" t="s">
        <v>33</v>
      </c>
      <c r="I1595" t="s">
        <v>33</v>
      </c>
      <c r="J1595" s="1">
        <v>0.5</v>
      </c>
      <c r="K1595" s="1">
        <v>0.5</v>
      </c>
      <c r="L1595">
        <v>120</v>
      </c>
      <c r="M1595">
        <v>60</v>
      </c>
      <c r="N1595" t="str">
        <f>"0000000000000000000000000001111110011111100000000000"</f>
        <v>0000000000000000000000000001111110011111100000000000</v>
      </c>
      <c r="O1595" t="str">
        <f>"0000000000000000000000000001111110011111100000000000"</f>
        <v>0000000000000000000000000001111110011111100000000000</v>
      </c>
    </row>
    <row r="1596" spans="1:15" x14ac:dyDescent="0.25">
      <c r="A1596" s="3">
        <v>1</v>
      </c>
      <c r="B1596" t="s">
        <v>9178</v>
      </c>
      <c r="C1596" t="s">
        <v>20</v>
      </c>
      <c r="D1596" t="s">
        <v>11996</v>
      </c>
      <c r="E1596" t="s">
        <v>20</v>
      </c>
      <c r="F1596" t="s">
        <v>14485</v>
      </c>
      <c r="G1596" t="s">
        <v>14488</v>
      </c>
      <c r="H1596" t="s">
        <v>29</v>
      </c>
      <c r="I1596" t="s">
        <v>29</v>
      </c>
      <c r="J1596" s="1">
        <v>0.54166666666666663</v>
      </c>
      <c r="K1596" s="1">
        <v>0.54166666666666663</v>
      </c>
      <c r="L1596">
        <v>60</v>
      </c>
      <c r="M1596">
        <v>60</v>
      </c>
      <c r="N1596" t="str">
        <f>"0000000111110100011111000000000000000000000000000000"</f>
        <v>0000000111110100011111000000000000000000000000000000</v>
      </c>
      <c r="O1596" t="str">
        <f>"0000000111110100011111000000000000000000000000000000"</f>
        <v>0000000111110100011111000000000000000000000000000000</v>
      </c>
    </row>
    <row r="1597" spans="1:15" x14ac:dyDescent="0.25">
      <c r="A1597" s="3">
        <v>1</v>
      </c>
      <c r="B1597" t="s">
        <v>10227</v>
      </c>
      <c r="C1597" t="s">
        <v>20</v>
      </c>
      <c r="D1597" t="s">
        <v>11841</v>
      </c>
      <c r="E1597" t="s">
        <v>20</v>
      </c>
      <c r="F1597" t="s">
        <v>14485</v>
      </c>
      <c r="G1597" t="s">
        <v>14485</v>
      </c>
      <c r="H1597" t="s">
        <v>37</v>
      </c>
      <c r="I1597" t="s">
        <v>37</v>
      </c>
      <c r="J1597" s="1">
        <v>0.5</v>
      </c>
      <c r="K1597" s="1">
        <v>0.375</v>
      </c>
      <c r="L1597">
        <v>120</v>
      </c>
      <c r="M1597">
        <v>240</v>
      </c>
      <c r="N1597" t="str">
        <f>"0000000000000000000000000001111110011111100000000000"</f>
        <v>0000000000000000000000000001111110011111100000000000</v>
      </c>
      <c r="O1597" t="str">
        <f>"0000000111101100011111000001111110011111100000000000"</f>
        <v>0000000111101100011111000001111110011111100000000000</v>
      </c>
    </row>
    <row r="1598" spans="1:15" x14ac:dyDescent="0.25">
      <c r="A1598" s="3">
        <v>1</v>
      </c>
      <c r="B1598" t="s">
        <v>9554</v>
      </c>
      <c r="C1598" t="s">
        <v>395</v>
      </c>
      <c r="D1598" t="s">
        <v>9659</v>
      </c>
      <c r="E1598" t="s">
        <v>20</v>
      </c>
      <c r="F1598" t="s">
        <v>14529</v>
      </c>
      <c r="G1598" t="s">
        <v>14488</v>
      </c>
      <c r="H1598" t="s">
        <v>42</v>
      </c>
      <c r="I1598" t="s">
        <v>42</v>
      </c>
      <c r="J1598" s="1">
        <v>0.375</v>
      </c>
      <c r="K1598" s="1">
        <v>0.5</v>
      </c>
      <c r="L1598">
        <v>240</v>
      </c>
      <c r="M1598">
        <v>60</v>
      </c>
      <c r="N1598" t="str">
        <f>"0000000001100100010000000000000000000000000000000000"</f>
        <v>0000000001100100010000000000000000000000000000000000</v>
      </c>
      <c r="O1598" t="str">
        <f>"0000000111111100011111000000000000000000000000000000"</f>
        <v>0000000111111100011111000000000000000000000000000000</v>
      </c>
    </row>
    <row r="1599" spans="1:15" x14ac:dyDescent="0.25">
      <c r="A1599" s="3">
        <v>1</v>
      </c>
      <c r="B1599" t="s">
        <v>9565</v>
      </c>
      <c r="C1599" t="s">
        <v>20</v>
      </c>
      <c r="D1599" t="s">
        <v>9619</v>
      </c>
      <c r="E1599" t="s">
        <v>20</v>
      </c>
      <c r="F1599" t="s">
        <v>14485</v>
      </c>
      <c r="G1599" t="s">
        <v>14485</v>
      </c>
      <c r="H1599" t="s">
        <v>37</v>
      </c>
      <c r="I1599" t="s">
        <v>37</v>
      </c>
      <c r="J1599" s="1">
        <v>0.375</v>
      </c>
      <c r="K1599" s="1">
        <v>0.375</v>
      </c>
      <c r="L1599">
        <v>60</v>
      </c>
      <c r="M1599">
        <v>60</v>
      </c>
      <c r="N1599" t="str">
        <f>"0000000000000000000000000001111110011111100000000000"</f>
        <v>0000000000000000000000000001111110011111100000000000</v>
      </c>
      <c r="O1599" t="str">
        <f>"0000000000000000000000000001111110011111100000000000"</f>
        <v>0000000000000000000000000001111110011111100000000000</v>
      </c>
    </row>
    <row r="1600" spans="1:15" x14ac:dyDescent="0.25">
      <c r="A1600" s="3">
        <v>1</v>
      </c>
      <c r="B1600" t="s">
        <v>9493</v>
      </c>
      <c r="C1600" t="s">
        <v>20</v>
      </c>
      <c r="D1600" t="s">
        <v>11914</v>
      </c>
      <c r="E1600" t="s">
        <v>20</v>
      </c>
      <c r="F1600" t="s">
        <v>14488</v>
      </c>
      <c r="G1600" t="s">
        <v>14485</v>
      </c>
      <c r="H1600" t="s">
        <v>29</v>
      </c>
      <c r="I1600" t="s">
        <v>29</v>
      </c>
      <c r="J1600" s="1">
        <v>0.54166666666666663</v>
      </c>
      <c r="K1600" s="1">
        <v>0.54166666666666663</v>
      </c>
      <c r="L1600">
        <v>60</v>
      </c>
      <c r="M1600">
        <v>60</v>
      </c>
      <c r="N1600" t="str">
        <f>"0000000000000000000000000001111110011111100000000000"</f>
        <v>0000000000000000000000000001111110011111100000000000</v>
      </c>
      <c r="O1600" t="str">
        <f>"0000000000000000000000000001111110011111100000000000"</f>
        <v>0000000000000000000000000001111110011111100000000000</v>
      </c>
    </row>
    <row r="1601" spans="1:15" x14ac:dyDescent="0.25">
      <c r="A1601" s="3">
        <v>1</v>
      </c>
      <c r="B1601" t="s">
        <v>9424</v>
      </c>
      <c r="C1601" t="s">
        <v>45</v>
      </c>
      <c r="D1601" t="s">
        <v>9968</v>
      </c>
      <c r="E1601" t="s">
        <v>20</v>
      </c>
      <c r="F1601" t="s">
        <v>14580</v>
      </c>
      <c r="G1601" t="s">
        <v>14493</v>
      </c>
      <c r="H1601" t="s">
        <v>33</v>
      </c>
      <c r="I1601" t="s">
        <v>33</v>
      </c>
      <c r="J1601" s="1">
        <v>0.66666666666666663</v>
      </c>
      <c r="K1601" s="1">
        <v>0.66666666666666663</v>
      </c>
      <c r="L1601">
        <v>60</v>
      </c>
      <c r="M1601">
        <v>60</v>
      </c>
      <c r="N1601" t="str">
        <f>"0000000000000000000000000001111110011111100000000000"</f>
        <v>0000000000000000000000000001111110011111100000000000</v>
      </c>
      <c r="O1601" t="str">
        <f>"0000000000000000000000000001111110011111100000000000"</f>
        <v>0000000000000000000000000001111110011111100000000000</v>
      </c>
    </row>
    <row r="1602" spans="1:15" x14ac:dyDescent="0.25">
      <c r="A1602" s="3">
        <v>1</v>
      </c>
      <c r="B1602" t="s">
        <v>13538</v>
      </c>
      <c r="C1602" t="s">
        <v>20</v>
      </c>
      <c r="D1602" t="s">
        <v>14030</v>
      </c>
      <c r="E1602" t="s">
        <v>20</v>
      </c>
      <c r="F1602" t="s">
        <v>14488</v>
      </c>
      <c r="G1602" t="s">
        <v>14488</v>
      </c>
      <c r="H1602" t="s">
        <v>19</v>
      </c>
      <c r="I1602" t="s">
        <v>19</v>
      </c>
      <c r="J1602" s="1">
        <v>0.45833333333333331</v>
      </c>
      <c r="K1602" s="1">
        <v>0.45833333333333331</v>
      </c>
      <c r="L1602">
        <v>60</v>
      </c>
      <c r="M1602">
        <v>60</v>
      </c>
      <c r="N1602" t="str">
        <f>"0000000000000000000000000001111110011111100000000000"</f>
        <v>0000000000000000000000000001111110011111100000000000</v>
      </c>
      <c r="O1602" t="str">
        <f>"0000000000000000000000000001111110011111100000000000"</f>
        <v>0000000000000000000000000001111110011111100000000000</v>
      </c>
    </row>
    <row r="1603" spans="1:15" x14ac:dyDescent="0.25">
      <c r="A1603" s="3">
        <v>1</v>
      </c>
      <c r="B1603" t="s">
        <v>13538</v>
      </c>
      <c r="C1603" t="s">
        <v>20</v>
      </c>
      <c r="D1603" t="s">
        <v>14030</v>
      </c>
      <c r="E1603" t="s">
        <v>20</v>
      </c>
      <c r="F1603" t="s">
        <v>14519</v>
      </c>
      <c r="G1603" t="s">
        <v>14493</v>
      </c>
      <c r="H1603" t="s">
        <v>37</v>
      </c>
      <c r="I1603" t="s">
        <v>37</v>
      </c>
      <c r="J1603" s="1">
        <v>0.54166666666666663</v>
      </c>
      <c r="K1603" s="1">
        <v>0.54166666666666663</v>
      </c>
      <c r="L1603">
        <v>60</v>
      </c>
      <c r="M1603">
        <v>60</v>
      </c>
      <c r="N1603" t="str">
        <f>"0000000000000000000000000000000000011111100000000000"</f>
        <v>0000000000000000000000000000000000011111100000000000</v>
      </c>
      <c r="O1603" t="str">
        <f>"0000000000000000000000000001111110011111100000000000"</f>
        <v>0000000000000000000000000001111110011111100000000000</v>
      </c>
    </row>
    <row r="1604" spans="1:15" x14ac:dyDescent="0.25">
      <c r="A1604" s="3">
        <v>1</v>
      </c>
      <c r="B1604" t="s">
        <v>9266</v>
      </c>
      <c r="C1604" t="s">
        <v>20</v>
      </c>
      <c r="D1604" t="s">
        <v>12121</v>
      </c>
      <c r="E1604" t="s">
        <v>395</v>
      </c>
      <c r="F1604" t="s">
        <v>14493</v>
      </c>
      <c r="G1604" t="s">
        <v>14504</v>
      </c>
      <c r="H1604" t="s">
        <v>37</v>
      </c>
      <c r="I1604" t="s">
        <v>37</v>
      </c>
      <c r="J1604" s="1">
        <v>0.375</v>
      </c>
      <c r="K1604" s="1">
        <v>0.375</v>
      </c>
      <c r="L1604">
        <v>60</v>
      </c>
      <c r="M1604">
        <v>150</v>
      </c>
      <c r="N1604" t="str">
        <f>"0000000111101100011111000000000000000000000000000000"</f>
        <v>0000000111101100011111000000000000000000000000000000</v>
      </c>
      <c r="O1604" t="str">
        <f>"0000000000000000000010000000000000000000000000000000"</f>
        <v>0000000000000000000010000000000000000000000000000000</v>
      </c>
    </row>
    <row r="1605" spans="1:15" x14ac:dyDescent="0.25">
      <c r="A1605" s="3">
        <v>1</v>
      </c>
      <c r="B1605" t="s">
        <v>12083</v>
      </c>
      <c r="C1605" t="s">
        <v>20</v>
      </c>
      <c r="D1605" t="s">
        <v>12133</v>
      </c>
      <c r="E1605" t="s">
        <v>395</v>
      </c>
      <c r="F1605" t="s">
        <v>14492</v>
      </c>
      <c r="G1605" t="s">
        <v>14497</v>
      </c>
      <c r="H1605" t="s">
        <v>29</v>
      </c>
      <c r="I1605" t="s">
        <v>29</v>
      </c>
      <c r="J1605" s="1">
        <v>0.70833333333333337</v>
      </c>
      <c r="K1605" s="1">
        <v>0.625</v>
      </c>
      <c r="L1605">
        <v>60</v>
      </c>
      <c r="M1605">
        <v>150</v>
      </c>
      <c r="N1605" t="str">
        <f>"0000000000010000000000000000000000000000000000000000"</f>
        <v>0000000000010000000000000000000000000000000000000000</v>
      </c>
      <c r="O1605" t="str">
        <f>"0000000111110100011111000000000000000000000000000000"</f>
        <v>0000000111110100011111000000000000000000000000000000</v>
      </c>
    </row>
    <row r="1606" spans="1:15" x14ac:dyDescent="0.25">
      <c r="A1606" s="3">
        <v>1</v>
      </c>
      <c r="B1606" t="s">
        <v>12083</v>
      </c>
      <c r="C1606" t="s">
        <v>20</v>
      </c>
      <c r="D1606" t="s">
        <v>12121</v>
      </c>
      <c r="E1606" t="s">
        <v>395</v>
      </c>
      <c r="F1606" t="s">
        <v>14508</v>
      </c>
      <c r="G1606" t="s">
        <v>14504</v>
      </c>
      <c r="H1606" t="s">
        <v>37</v>
      </c>
      <c r="I1606" t="s">
        <v>37</v>
      </c>
      <c r="J1606" s="1">
        <v>0.45833333333333331</v>
      </c>
      <c r="K1606" s="1">
        <v>0.375</v>
      </c>
      <c r="L1606">
        <v>60</v>
      </c>
      <c r="M1606">
        <v>150</v>
      </c>
      <c r="N1606" t="str">
        <f>"0000000111101100011111000000000000000000000000000000"</f>
        <v>0000000111101100011111000000000000000000000000000000</v>
      </c>
      <c r="O1606" t="str">
        <f>"0000000000000000000010000000000000000000000000000000"</f>
        <v>0000000000000000000010000000000000000000000000000000</v>
      </c>
    </row>
    <row r="1607" spans="1:15" x14ac:dyDescent="0.25">
      <c r="A1607" s="3">
        <v>1</v>
      </c>
      <c r="B1607" t="s">
        <v>12312</v>
      </c>
      <c r="C1607" t="s">
        <v>20</v>
      </c>
      <c r="D1607" t="s">
        <v>13359</v>
      </c>
      <c r="E1607" t="s">
        <v>395</v>
      </c>
      <c r="F1607" t="s">
        <v>14488</v>
      </c>
      <c r="G1607" t="s">
        <v>14497</v>
      </c>
      <c r="H1607" t="s">
        <v>19</v>
      </c>
      <c r="I1607" t="s">
        <v>19</v>
      </c>
      <c r="J1607" s="1">
        <v>0.54166666666666663</v>
      </c>
      <c r="K1607" s="1">
        <v>0.54166666666666663</v>
      </c>
      <c r="L1607">
        <v>60</v>
      </c>
      <c r="M1607">
        <v>60</v>
      </c>
      <c r="N1607" t="str">
        <f>"0000000111110100011111000000000000000000000000000000"</f>
        <v>0000000111110100011111000000000000000000000000000000</v>
      </c>
      <c r="O1607" t="str">
        <f>"0000000111110100011111000000000000000000000000000000"</f>
        <v>0000000111110100011111000000000000000000000000000000</v>
      </c>
    </row>
    <row r="1608" spans="1:15" x14ac:dyDescent="0.25">
      <c r="A1608" s="3">
        <v>1</v>
      </c>
      <c r="B1608" t="s">
        <v>10755</v>
      </c>
      <c r="C1608" t="s">
        <v>20</v>
      </c>
      <c r="D1608" t="s">
        <v>14023</v>
      </c>
      <c r="E1608" t="s">
        <v>20</v>
      </c>
      <c r="F1608" t="s">
        <v>14514</v>
      </c>
      <c r="G1608" t="s">
        <v>14495</v>
      </c>
      <c r="H1608" t="s">
        <v>33</v>
      </c>
      <c r="I1608" t="s">
        <v>33</v>
      </c>
      <c r="J1608" s="1">
        <v>0.625</v>
      </c>
      <c r="K1608" s="1">
        <v>0.625</v>
      </c>
      <c r="L1608">
        <v>60</v>
      </c>
      <c r="M1608">
        <v>60</v>
      </c>
      <c r="N1608" t="str">
        <f>"0000000000000000000000000001111110011111100000000000"</f>
        <v>0000000000000000000000000001111110011111100000000000</v>
      </c>
      <c r="O1608" t="str">
        <f>"0000000000000000000000000001111110011111100000000000"</f>
        <v>0000000000000000000000000001111110011111100000000000</v>
      </c>
    </row>
    <row r="1609" spans="1:15" x14ac:dyDescent="0.25">
      <c r="A1609" s="3">
        <v>1</v>
      </c>
      <c r="B1609" t="s">
        <v>11845</v>
      </c>
      <c r="C1609" t="s">
        <v>20</v>
      </c>
      <c r="D1609" t="s">
        <v>13182</v>
      </c>
      <c r="E1609" t="s">
        <v>20</v>
      </c>
      <c r="F1609" t="s">
        <v>14488</v>
      </c>
      <c r="G1609" t="s">
        <v>14488</v>
      </c>
      <c r="H1609" t="s">
        <v>19</v>
      </c>
      <c r="I1609" t="s">
        <v>19</v>
      </c>
      <c r="J1609" s="1">
        <v>0.66666666666666663</v>
      </c>
      <c r="K1609" s="1">
        <v>0.625</v>
      </c>
      <c r="L1609">
        <v>60</v>
      </c>
      <c r="M1609">
        <v>120</v>
      </c>
      <c r="N1609" t="str">
        <f>"0000000000000000000000000001111110011111100000000000"</f>
        <v>0000000000000000000000000001111110011111100000000000</v>
      </c>
      <c r="O1609" t="str">
        <f>"0000000000000000000000000001111110011111100000000000"</f>
        <v>0000000000000000000000000001111110011111100000000000</v>
      </c>
    </row>
    <row r="1610" spans="1:15" x14ac:dyDescent="0.25">
      <c r="A1610" s="3">
        <v>1</v>
      </c>
      <c r="B1610" t="s">
        <v>12519</v>
      </c>
      <c r="C1610" t="s">
        <v>45</v>
      </c>
      <c r="D1610" t="s">
        <v>12725</v>
      </c>
      <c r="E1610" t="s">
        <v>45</v>
      </c>
      <c r="F1610" t="s">
        <v>14575</v>
      </c>
      <c r="G1610" t="s">
        <v>14560</v>
      </c>
      <c r="H1610" t="s">
        <v>33</v>
      </c>
      <c r="I1610" t="s">
        <v>33</v>
      </c>
      <c r="J1610" s="1">
        <v>0.54166666666666663</v>
      </c>
      <c r="K1610" s="1">
        <v>0.54166666666666663</v>
      </c>
      <c r="L1610">
        <v>60</v>
      </c>
      <c r="M1610">
        <v>60</v>
      </c>
      <c r="N1610" t="str">
        <f>"0000000011111100011111000000000000000000000000000000"</f>
        <v>0000000011111100011111000000000000000000000000000000</v>
      </c>
      <c r="O1610" t="str">
        <f>"0000000001010000000100000000010000001001000000000000"</f>
        <v>0000000001010000000100000000010000001001000000000000</v>
      </c>
    </row>
    <row r="1611" spans="1:15" x14ac:dyDescent="0.25">
      <c r="A1611" s="3">
        <v>1</v>
      </c>
      <c r="B1611" t="s">
        <v>10537</v>
      </c>
      <c r="C1611" t="s">
        <v>20</v>
      </c>
      <c r="D1611" t="s">
        <v>12629</v>
      </c>
      <c r="E1611" t="s">
        <v>9372</v>
      </c>
      <c r="F1611" t="s">
        <v>14488</v>
      </c>
      <c r="G1611" t="s">
        <v>14494</v>
      </c>
      <c r="H1611" t="s">
        <v>19</v>
      </c>
      <c r="I1611" t="s">
        <v>19</v>
      </c>
      <c r="J1611" s="1">
        <v>0.54166666666666663</v>
      </c>
      <c r="K1611" s="1">
        <v>0.54166666666666663</v>
      </c>
      <c r="L1611">
        <v>60</v>
      </c>
      <c r="M1611">
        <v>60</v>
      </c>
      <c r="N1611" t="str">
        <f>"0000000111110100011111000000000000000000000000000000"</f>
        <v>0000000111110100011111000000000000000000000000000000</v>
      </c>
      <c r="O1611" t="str">
        <f>"0000000011110100011111000000000000000000000000000000"</f>
        <v>0000000011110100011111000000000000000000000000000000</v>
      </c>
    </row>
    <row r="1612" spans="1:15" x14ac:dyDescent="0.25">
      <c r="A1612" s="3">
        <v>1</v>
      </c>
      <c r="B1612" t="s">
        <v>9853</v>
      </c>
      <c r="C1612" t="s">
        <v>20</v>
      </c>
      <c r="D1612" t="s">
        <v>12589</v>
      </c>
      <c r="E1612" t="s">
        <v>20</v>
      </c>
      <c r="F1612" t="s">
        <v>14488</v>
      </c>
      <c r="G1612" t="s">
        <v>14485</v>
      </c>
      <c r="H1612" t="s">
        <v>29</v>
      </c>
      <c r="I1612" t="s">
        <v>29</v>
      </c>
      <c r="J1612" s="1">
        <v>0.58333333333333337</v>
      </c>
      <c r="K1612" s="1">
        <v>0.58333333333333337</v>
      </c>
      <c r="L1612">
        <v>240</v>
      </c>
      <c r="M1612">
        <v>60</v>
      </c>
      <c r="N1612" t="str">
        <f>"0000000000000000000000000001111110011111100000000000"</f>
        <v>0000000000000000000000000001111110011111100000000000</v>
      </c>
      <c r="O1612" t="str">
        <f>"0000000000000000000000000001111110011111100000000000"</f>
        <v>0000000000000000000000000001111110011111100000000000</v>
      </c>
    </row>
    <row r="1613" spans="1:15" x14ac:dyDescent="0.25">
      <c r="A1613" s="3">
        <v>1</v>
      </c>
      <c r="B1613" t="s">
        <v>13464</v>
      </c>
      <c r="C1613" t="s">
        <v>20</v>
      </c>
      <c r="D1613" t="s">
        <v>13649</v>
      </c>
      <c r="E1613" t="s">
        <v>20</v>
      </c>
      <c r="F1613" t="s">
        <v>14488</v>
      </c>
      <c r="G1613" t="s">
        <v>14488</v>
      </c>
      <c r="H1613" t="s">
        <v>19</v>
      </c>
      <c r="I1613" t="s">
        <v>19</v>
      </c>
      <c r="J1613" s="1">
        <v>0.45833333333333331</v>
      </c>
      <c r="K1613" s="1">
        <v>0.45833333333333331</v>
      </c>
      <c r="L1613">
        <v>60</v>
      </c>
      <c r="M1613">
        <v>60</v>
      </c>
      <c r="N1613" t="str">
        <f>"0000000111110100011111000000000000000000000000000000"</f>
        <v>0000000111110100011111000000000000000000000000000000</v>
      </c>
      <c r="O1613" t="str">
        <f>"0000000111110100011111000000000000000000000000000000"</f>
        <v>0000000111110100011111000000000000000000000000000000</v>
      </c>
    </row>
    <row r="1614" spans="1:15" x14ac:dyDescent="0.25">
      <c r="A1614" s="3">
        <v>1</v>
      </c>
      <c r="B1614" t="s">
        <v>9557</v>
      </c>
      <c r="C1614" t="s">
        <v>395</v>
      </c>
      <c r="D1614" t="s">
        <v>14018</v>
      </c>
      <c r="E1614" t="s">
        <v>20</v>
      </c>
      <c r="F1614" t="s">
        <v>14497</v>
      </c>
      <c r="G1614" t="s">
        <v>14512</v>
      </c>
      <c r="H1614" t="s">
        <v>42</v>
      </c>
      <c r="I1614" t="s">
        <v>42</v>
      </c>
      <c r="J1614" s="1">
        <v>0.375</v>
      </c>
      <c r="K1614" s="1">
        <v>0.5</v>
      </c>
      <c r="L1614">
        <v>240</v>
      </c>
      <c r="M1614">
        <v>60</v>
      </c>
      <c r="N1614" t="str">
        <f>"0000000111111100000000000000000000000000000000000000"</f>
        <v>0000000111111100000000000000000000000000000000000000</v>
      </c>
      <c r="O1614" t="str">
        <f>"0000000111111100011111000000000000000000000000000000"</f>
        <v>0000000111111100011111000000000000000000000000000000</v>
      </c>
    </row>
    <row r="1615" spans="1:15" x14ac:dyDescent="0.25">
      <c r="A1615" s="3">
        <v>1</v>
      </c>
      <c r="B1615" t="s">
        <v>9574</v>
      </c>
      <c r="C1615" t="s">
        <v>20</v>
      </c>
      <c r="D1615" t="s">
        <v>14433</v>
      </c>
      <c r="E1615" t="s">
        <v>20</v>
      </c>
      <c r="F1615" t="s">
        <v>14493</v>
      </c>
      <c r="G1615" t="s">
        <v>14488</v>
      </c>
      <c r="H1615" t="s">
        <v>19</v>
      </c>
      <c r="I1615" t="s">
        <v>19</v>
      </c>
      <c r="J1615" s="1">
        <v>0.66666666666666663</v>
      </c>
      <c r="K1615" s="1">
        <v>0.66666666666666663</v>
      </c>
      <c r="L1615">
        <v>60</v>
      </c>
      <c r="M1615">
        <v>120</v>
      </c>
      <c r="N1615" t="str">
        <f>"0000000111110100011111000000000000000000000000000000"</f>
        <v>0000000111110100011111000000000000000000000000000000</v>
      </c>
      <c r="O1615" t="str">
        <f>"0000000111110100011111000001111110011111100000000000"</f>
        <v>0000000111110100011111000001111110011111100000000000</v>
      </c>
    </row>
    <row r="1616" spans="1:15" x14ac:dyDescent="0.25">
      <c r="A1616" s="3">
        <v>1</v>
      </c>
      <c r="B1616" t="s">
        <v>12097</v>
      </c>
      <c r="C1616" t="s">
        <v>20</v>
      </c>
      <c r="D1616" t="s">
        <v>14433</v>
      </c>
      <c r="E1616" t="s">
        <v>45</v>
      </c>
      <c r="F1616" t="s">
        <v>14488</v>
      </c>
      <c r="G1616" t="s">
        <v>14580</v>
      </c>
      <c r="H1616" t="s">
        <v>29</v>
      </c>
      <c r="I1616" t="s">
        <v>29</v>
      </c>
      <c r="J1616" s="1">
        <v>0.58333333333333337</v>
      </c>
      <c r="K1616" s="1">
        <v>0.58333333333333337</v>
      </c>
      <c r="L1616">
        <v>60</v>
      </c>
      <c r="M1616">
        <v>60</v>
      </c>
      <c r="N1616" t="str">
        <f>"0000000000000000000000000001111110011111100000000000"</f>
        <v>0000000000000000000000000001111110011111100000000000</v>
      </c>
      <c r="O1616" t="str">
        <f>"0000000111110100011111000001111110011111100000000000"</f>
        <v>0000000111110100011111000001111110011111100000000000</v>
      </c>
    </row>
    <row r="1617" spans="1:15" x14ac:dyDescent="0.25">
      <c r="A1617" s="3">
        <v>1</v>
      </c>
      <c r="B1617" t="s">
        <v>12097</v>
      </c>
      <c r="C1617" t="s">
        <v>20</v>
      </c>
      <c r="D1617" t="s">
        <v>14433</v>
      </c>
      <c r="E1617" t="s">
        <v>20</v>
      </c>
      <c r="F1617" t="s">
        <v>14485</v>
      </c>
      <c r="G1617" t="s">
        <v>14485</v>
      </c>
      <c r="H1617" t="s">
        <v>33</v>
      </c>
      <c r="I1617" t="s">
        <v>33</v>
      </c>
      <c r="J1617" s="1">
        <v>0.70833333333333337</v>
      </c>
      <c r="K1617" s="1">
        <v>0.66666666666666663</v>
      </c>
      <c r="L1617">
        <v>60</v>
      </c>
      <c r="M1617">
        <v>120</v>
      </c>
      <c r="N1617" t="str">
        <f>"0000000000000000000000000001111110011111100000000000"</f>
        <v>0000000000000000000000000001111110011111100000000000</v>
      </c>
      <c r="O1617" t="str">
        <f>"0000000111111100011111000001111110011111100000000000"</f>
        <v>0000000111111100011111000001111110011111100000000000</v>
      </c>
    </row>
    <row r="1618" spans="1:15" x14ac:dyDescent="0.25">
      <c r="A1618" s="3">
        <v>1</v>
      </c>
      <c r="B1618" t="s">
        <v>10945</v>
      </c>
      <c r="C1618" t="s">
        <v>20</v>
      </c>
      <c r="D1618" t="s">
        <v>11527</v>
      </c>
      <c r="E1618" t="s">
        <v>20</v>
      </c>
      <c r="F1618" t="s">
        <v>14488</v>
      </c>
      <c r="G1618" t="s">
        <v>14488</v>
      </c>
      <c r="H1618" t="s">
        <v>19</v>
      </c>
      <c r="I1618" t="s">
        <v>19</v>
      </c>
      <c r="J1618" s="1">
        <v>0.625</v>
      </c>
      <c r="K1618" s="1">
        <v>0.625</v>
      </c>
      <c r="L1618">
        <v>60</v>
      </c>
      <c r="M1618">
        <v>60</v>
      </c>
      <c r="N1618" t="str">
        <f>"0000000000000000000000000001100000000000000000000000"</f>
        <v>0000000000000000000000000001100000000000000000000000</v>
      </c>
      <c r="O1618" t="str">
        <f>"0000000000000000000000000001111110011111100000000000"</f>
        <v>0000000000000000000000000001111110011111100000000000</v>
      </c>
    </row>
    <row r="1619" spans="1:15" x14ac:dyDescent="0.25">
      <c r="A1619" s="3">
        <v>1</v>
      </c>
      <c r="B1619" t="s">
        <v>12629</v>
      </c>
      <c r="C1619" t="s">
        <v>9372</v>
      </c>
      <c r="D1619" t="s">
        <v>13359</v>
      </c>
      <c r="E1619" t="s">
        <v>395</v>
      </c>
      <c r="F1619" t="s">
        <v>14494</v>
      </c>
      <c r="G1619" t="s">
        <v>14497</v>
      </c>
      <c r="H1619" t="s">
        <v>19</v>
      </c>
      <c r="I1619" t="s">
        <v>19</v>
      </c>
      <c r="J1619" s="1">
        <v>0.54166666666666663</v>
      </c>
      <c r="K1619" s="1">
        <v>0.54166666666666663</v>
      </c>
      <c r="L1619">
        <v>60</v>
      </c>
      <c r="M1619">
        <v>60</v>
      </c>
      <c r="N1619" t="str">
        <f>"0000000011110100011111000000000000000000000000000000"</f>
        <v>0000000011110100011111000000000000000000000000000000</v>
      </c>
      <c r="O1619" t="str">
        <f>"0000000111110100011111000000000000000000000000000000"</f>
        <v>0000000111110100011111000000000000000000000000000000</v>
      </c>
    </row>
    <row r="1620" spans="1:15" x14ac:dyDescent="0.25">
      <c r="A1620" s="3">
        <v>1</v>
      </c>
      <c r="B1620" t="s">
        <v>10033</v>
      </c>
      <c r="C1620" t="s">
        <v>20</v>
      </c>
      <c r="D1620" t="s">
        <v>11841</v>
      </c>
      <c r="E1620" t="s">
        <v>20</v>
      </c>
      <c r="F1620" t="s">
        <v>14488</v>
      </c>
      <c r="G1620" t="s">
        <v>14488</v>
      </c>
      <c r="H1620" t="s">
        <v>42</v>
      </c>
      <c r="I1620" t="s">
        <v>42</v>
      </c>
      <c r="J1620" s="1">
        <v>0.45833333333333331</v>
      </c>
      <c r="K1620" s="1">
        <v>0.375</v>
      </c>
      <c r="L1620">
        <v>60</v>
      </c>
      <c r="M1620">
        <v>240</v>
      </c>
      <c r="N1620" t="str">
        <f>"0000000000000000000000000001111110011111100000000000"</f>
        <v>0000000000000000000000000001111110011111100000000000</v>
      </c>
      <c r="O1620" t="str">
        <f>"0000000111111100011111000001111110011111100000000000"</f>
        <v>0000000111111100011111000001111110011111100000000000</v>
      </c>
    </row>
    <row r="1621" spans="1:15" x14ac:dyDescent="0.25">
      <c r="A1621" s="3">
        <v>1</v>
      </c>
      <c r="B1621" t="s">
        <v>10992</v>
      </c>
      <c r="C1621" t="s">
        <v>20</v>
      </c>
      <c r="D1621" t="s">
        <v>11025</v>
      </c>
      <c r="E1621" t="s">
        <v>20</v>
      </c>
      <c r="F1621" t="s">
        <v>14493</v>
      </c>
      <c r="G1621" t="s">
        <v>14485</v>
      </c>
      <c r="H1621" t="s">
        <v>37</v>
      </c>
      <c r="I1621" t="s">
        <v>37</v>
      </c>
      <c r="J1621" s="1">
        <v>0.45833333333333331</v>
      </c>
      <c r="K1621" s="1">
        <v>0.375</v>
      </c>
      <c r="L1621">
        <v>60</v>
      </c>
      <c r="M1621">
        <v>480</v>
      </c>
      <c r="N1621" t="str">
        <f>"0000000000000000000000000001111110011111100000000000"</f>
        <v>0000000000000000000000000001111110011111100000000000</v>
      </c>
      <c r="O1621" t="str">
        <f>"0000000000000000000000000000001000000000000000000000"</f>
        <v>0000000000000000000000000000001000000000000000000000</v>
      </c>
    </row>
    <row r="1622" spans="1:15" x14ac:dyDescent="0.25">
      <c r="A1622" s="3">
        <v>1</v>
      </c>
      <c r="B1622" t="s">
        <v>9952</v>
      </c>
      <c r="C1622" t="s">
        <v>20</v>
      </c>
      <c r="D1622" t="s">
        <v>12042</v>
      </c>
      <c r="E1622" t="s">
        <v>9372</v>
      </c>
      <c r="F1622" t="s">
        <v>14506</v>
      </c>
      <c r="G1622" t="s">
        <v>14494</v>
      </c>
      <c r="H1622" t="s">
        <v>42</v>
      </c>
      <c r="I1622" t="s">
        <v>42</v>
      </c>
      <c r="J1622" s="1">
        <v>0.66666666666666663</v>
      </c>
      <c r="K1622" s="1">
        <v>0.625</v>
      </c>
      <c r="L1622">
        <v>60</v>
      </c>
      <c r="M1622">
        <v>180</v>
      </c>
      <c r="N1622" t="str">
        <f>"0000000111111100011000000001111110011111100000000000"</f>
        <v>0000000111111100011000000001111110011111100000000000</v>
      </c>
      <c r="O1622" t="str">
        <f>"0000000000000000000000000000001100000100000000000000"</f>
        <v>0000000000000000000000000000001100000100000000000000</v>
      </c>
    </row>
    <row r="1623" spans="1:15" x14ac:dyDescent="0.25">
      <c r="A1623" s="3">
        <v>1</v>
      </c>
      <c r="B1623" t="s">
        <v>12394</v>
      </c>
      <c r="C1623" t="s">
        <v>20</v>
      </c>
      <c r="D1623" t="s">
        <v>13913</v>
      </c>
      <c r="E1623" t="s">
        <v>20</v>
      </c>
      <c r="F1623" t="s">
        <v>14488</v>
      </c>
      <c r="G1623" t="s">
        <v>14514</v>
      </c>
      <c r="H1623" t="s">
        <v>37</v>
      </c>
      <c r="I1623" t="s">
        <v>37</v>
      </c>
      <c r="J1623" s="1">
        <v>0.54166666666666663</v>
      </c>
      <c r="K1623" s="1">
        <v>0.54166666666666663</v>
      </c>
      <c r="L1623">
        <v>120</v>
      </c>
      <c r="M1623">
        <v>60</v>
      </c>
      <c r="N1623" t="str">
        <f>"0000000000000000000000000001111110011111100000000000"</f>
        <v>0000000000000000000000000001111110011111100000000000</v>
      </c>
      <c r="O1623" t="str">
        <f>"0000000000000000000000000001111110011111100000000000"</f>
        <v>0000000000000000000000000001111110011111100000000000</v>
      </c>
    </row>
    <row r="1624" spans="1:15" x14ac:dyDescent="0.25">
      <c r="A1624" s="3">
        <v>1</v>
      </c>
      <c r="B1624" t="s">
        <v>11839</v>
      </c>
      <c r="C1624" t="s">
        <v>20</v>
      </c>
      <c r="D1624" t="s">
        <v>13662</v>
      </c>
      <c r="E1624" t="s">
        <v>20</v>
      </c>
      <c r="F1624" t="s">
        <v>14488</v>
      </c>
      <c r="G1624" t="s">
        <v>14488</v>
      </c>
      <c r="H1624" t="s">
        <v>29</v>
      </c>
      <c r="I1624" t="s">
        <v>29</v>
      </c>
      <c r="J1624" s="1">
        <v>0.375</v>
      </c>
      <c r="K1624" s="1">
        <v>0.375</v>
      </c>
      <c r="L1624">
        <v>360</v>
      </c>
      <c r="M1624">
        <v>60</v>
      </c>
      <c r="N1624" t="str">
        <f>"0000000111110100011111000001111110011111100000000000"</f>
        <v>0000000111110100011111000001111110011111100000000000</v>
      </c>
      <c r="O1624" t="str">
        <f>"0000000000000000000000000001111110011111100000000000"</f>
        <v>0000000000000000000000000001111110011111100000000000</v>
      </c>
    </row>
    <row r="1625" spans="1:15" x14ac:dyDescent="0.25">
      <c r="A1625" s="3">
        <v>1</v>
      </c>
      <c r="B1625" t="s">
        <v>9171</v>
      </c>
      <c r="C1625" t="s">
        <v>20</v>
      </c>
      <c r="D1625" t="s">
        <v>10519</v>
      </c>
      <c r="E1625" t="s">
        <v>20</v>
      </c>
      <c r="F1625" t="s">
        <v>14488</v>
      </c>
      <c r="G1625" t="s">
        <v>14488</v>
      </c>
      <c r="H1625" t="s">
        <v>19</v>
      </c>
      <c r="I1625" t="s">
        <v>19</v>
      </c>
      <c r="J1625" s="1">
        <v>0.41666666666666669</v>
      </c>
      <c r="K1625" s="1">
        <v>0.41666666666666669</v>
      </c>
      <c r="L1625">
        <v>60</v>
      </c>
      <c r="M1625">
        <v>60</v>
      </c>
      <c r="N1625" t="str">
        <f>"0000000000000000000000000001111110011111100000000000"</f>
        <v>0000000000000000000000000001111110011111100000000000</v>
      </c>
      <c r="O1625" t="str">
        <f>"0000000000000000000000000001111110011111100000000000"</f>
        <v>0000000000000000000000000001111110011111100000000000</v>
      </c>
    </row>
    <row r="1626" spans="1:15" x14ac:dyDescent="0.25">
      <c r="A1626" s="3">
        <v>1</v>
      </c>
      <c r="B1626" t="s">
        <v>9516</v>
      </c>
      <c r="C1626" t="s">
        <v>395</v>
      </c>
      <c r="D1626" t="s">
        <v>13421</v>
      </c>
      <c r="E1626" t="s">
        <v>45</v>
      </c>
      <c r="F1626" t="s">
        <v>14497</v>
      </c>
      <c r="G1626" t="s">
        <v>14528</v>
      </c>
      <c r="H1626" t="s">
        <v>29</v>
      </c>
      <c r="I1626" t="s">
        <v>29</v>
      </c>
      <c r="J1626" s="1">
        <v>0.58333333333333337</v>
      </c>
      <c r="K1626" s="1">
        <v>0.66666666666666663</v>
      </c>
      <c r="L1626">
        <v>180</v>
      </c>
      <c r="M1626">
        <v>60</v>
      </c>
      <c r="N1626" t="str">
        <f>"0000000000000000000000000000011110000000000000000000"</f>
        <v>0000000000000000000000000000011110000000000000000000</v>
      </c>
      <c r="O1626" t="str">
        <f>"0000000000000000000000000000111110011111100000000000"</f>
        <v>0000000000000000000000000000111110011111100000000000</v>
      </c>
    </row>
    <row r="1627" spans="1:15" x14ac:dyDescent="0.25">
      <c r="A1627" s="3">
        <v>1</v>
      </c>
      <c r="B1627" t="s">
        <v>9978</v>
      </c>
      <c r="C1627" t="s">
        <v>395</v>
      </c>
      <c r="D1627" t="s">
        <v>13547</v>
      </c>
      <c r="E1627" t="s">
        <v>20</v>
      </c>
      <c r="F1627" t="s">
        <v>14497</v>
      </c>
      <c r="G1627" t="s">
        <v>14485</v>
      </c>
      <c r="H1627" t="s">
        <v>29</v>
      </c>
      <c r="I1627" t="s">
        <v>29</v>
      </c>
      <c r="J1627" s="1">
        <v>0.375</v>
      </c>
      <c r="K1627" s="1">
        <v>0.5</v>
      </c>
      <c r="L1627">
        <v>240</v>
      </c>
      <c r="M1627">
        <v>60</v>
      </c>
      <c r="N1627" t="str">
        <f>"0000000000000000000000000001111110011111100000000000"</f>
        <v>0000000000000000000000000001111110011111100000000000</v>
      </c>
      <c r="O1627" t="str">
        <f>"0000000000000000000000000001111110011111100000000000"</f>
        <v>0000000000000000000000000001111110011111100000000000</v>
      </c>
    </row>
    <row r="1628" spans="1:15" x14ac:dyDescent="0.25">
      <c r="A1628" s="3">
        <v>1</v>
      </c>
      <c r="B1628" t="s">
        <v>9493</v>
      </c>
      <c r="C1628" t="s">
        <v>20</v>
      </c>
      <c r="D1628" t="s">
        <v>13937</v>
      </c>
      <c r="E1628" t="s">
        <v>20</v>
      </c>
      <c r="F1628" t="s">
        <v>14485</v>
      </c>
      <c r="G1628" t="s">
        <v>14485</v>
      </c>
      <c r="H1628" t="s">
        <v>42</v>
      </c>
      <c r="I1628" t="s">
        <v>42</v>
      </c>
      <c r="J1628" s="1">
        <v>0.41666666666666669</v>
      </c>
      <c r="K1628" s="1">
        <v>0.375</v>
      </c>
      <c r="L1628">
        <v>60</v>
      </c>
      <c r="M1628">
        <v>120</v>
      </c>
      <c r="N1628" t="str">
        <f>"0000000000000000000000000000111110011111100000000000"</f>
        <v>0000000000000000000000000000111110011111100000000000</v>
      </c>
      <c r="O1628" t="str">
        <f>"0000000000000000000000000001111110011111100000000000"</f>
        <v>0000000000000000000000000001111110011111100000000000</v>
      </c>
    </row>
    <row r="1629" spans="1:15" x14ac:dyDescent="0.25">
      <c r="A1629" s="3">
        <v>1</v>
      </c>
      <c r="B1629" t="s">
        <v>11991</v>
      </c>
      <c r="C1629" t="s">
        <v>20</v>
      </c>
      <c r="D1629" t="s">
        <v>13434</v>
      </c>
      <c r="E1629" t="s">
        <v>20</v>
      </c>
      <c r="F1629" t="s">
        <v>14493</v>
      </c>
      <c r="G1629" t="s">
        <v>14485</v>
      </c>
      <c r="H1629" t="s">
        <v>42</v>
      </c>
      <c r="I1629" t="s">
        <v>42</v>
      </c>
      <c r="J1629" s="1">
        <v>0.41666666666666669</v>
      </c>
      <c r="K1629" s="1">
        <v>0.41666666666666669</v>
      </c>
      <c r="L1629">
        <v>60</v>
      </c>
      <c r="M1629">
        <v>60</v>
      </c>
      <c r="N1629" t="str">
        <f>"0000000111111100011111000000000000000000000000000000"</f>
        <v>0000000111111100011111000000000000000000000000000000</v>
      </c>
      <c r="O1629" t="str">
        <f>"0000000111111100011111000000000000000000000000000000"</f>
        <v>0000000111111100011111000000000000000000000000000000</v>
      </c>
    </row>
    <row r="1630" spans="1:15" x14ac:dyDescent="0.25">
      <c r="A1630" s="3">
        <v>1</v>
      </c>
      <c r="B1630" t="s">
        <v>9855</v>
      </c>
      <c r="C1630" t="s">
        <v>395</v>
      </c>
      <c r="D1630" t="s">
        <v>13493</v>
      </c>
      <c r="E1630" t="s">
        <v>20</v>
      </c>
      <c r="F1630" t="s">
        <v>14531</v>
      </c>
      <c r="G1630" t="s">
        <v>14498</v>
      </c>
      <c r="H1630" t="s">
        <v>37</v>
      </c>
      <c r="I1630" t="s">
        <v>37</v>
      </c>
      <c r="J1630" s="1">
        <v>0.375</v>
      </c>
      <c r="K1630" s="1">
        <v>0.45833333333333331</v>
      </c>
      <c r="L1630">
        <v>180</v>
      </c>
      <c r="M1630">
        <v>60</v>
      </c>
      <c r="N1630" t="str">
        <f>"0000000010101000010101000000000000000000000000000000"</f>
        <v>0000000010101000010101000000000000000000000000000000</v>
      </c>
      <c r="O1630" t="str">
        <f>"0000000010000000000000000000000000000000000000000000"</f>
        <v>0000000010000000000000000000000000000000000000000000</v>
      </c>
    </row>
    <row r="1631" spans="1:15" x14ac:dyDescent="0.25">
      <c r="A1631" s="3">
        <v>1</v>
      </c>
      <c r="B1631" t="s">
        <v>9616</v>
      </c>
      <c r="C1631" t="s">
        <v>45</v>
      </c>
      <c r="D1631" t="s">
        <v>9914</v>
      </c>
      <c r="E1631" t="s">
        <v>20</v>
      </c>
      <c r="F1631" t="s">
        <v>14580</v>
      </c>
      <c r="G1631" t="s">
        <v>14488</v>
      </c>
      <c r="H1631" t="s">
        <v>29</v>
      </c>
      <c r="I1631" t="s">
        <v>29</v>
      </c>
      <c r="J1631" s="1">
        <v>0.54166666666666663</v>
      </c>
      <c r="K1631" s="1">
        <v>0.54166666666666663</v>
      </c>
      <c r="L1631">
        <v>60</v>
      </c>
      <c r="M1631">
        <v>60</v>
      </c>
      <c r="N1631" t="str">
        <f>"0000000111110100011111000001111110011111100000000000"</f>
        <v>0000000111110100011111000001111110011111100000000000</v>
      </c>
      <c r="O1631" t="str">
        <f>"0000000111110100011111000000000000000000000000000000"</f>
        <v>0000000111110100011111000000000000000000000000000000</v>
      </c>
    </row>
    <row r="1632" spans="1:15" x14ac:dyDescent="0.25">
      <c r="A1632" s="3">
        <v>1</v>
      </c>
      <c r="B1632" t="s">
        <v>12920</v>
      </c>
      <c r="C1632" t="s">
        <v>20</v>
      </c>
      <c r="D1632" t="s">
        <v>13441</v>
      </c>
      <c r="E1632" t="s">
        <v>20</v>
      </c>
      <c r="F1632" t="s">
        <v>14485</v>
      </c>
      <c r="G1632" t="s">
        <v>14488</v>
      </c>
      <c r="H1632" t="s">
        <v>37</v>
      </c>
      <c r="I1632" t="s">
        <v>37</v>
      </c>
      <c r="J1632" s="1">
        <v>0.5</v>
      </c>
      <c r="K1632" s="1">
        <v>0.5</v>
      </c>
      <c r="L1632">
        <v>60</v>
      </c>
      <c r="M1632">
        <v>120</v>
      </c>
      <c r="N1632" t="str">
        <f>"0000000000000000000000000001111110011111100000000000"</f>
        <v>0000000000000000000000000001111110011111100000000000</v>
      </c>
      <c r="O1632" t="str">
        <f>"0000000000000000000000000001111110011111100000000000"</f>
        <v>0000000000000000000000000001111110011111100000000000</v>
      </c>
    </row>
    <row r="1633" spans="1:15" x14ac:dyDescent="0.25">
      <c r="A1633" s="3">
        <v>1</v>
      </c>
      <c r="B1633" t="s">
        <v>9888</v>
      </c>
      <c r="C1633" t="s">
        <v>395</v>
      </c>
      <c r="D1633" t="s">
        <v>12964</v>
      </c>
      <c r="E1633" t="s">
        <v>9372</v>
      </c>
      <c r="F1633" t="s">
        <v>14497</v>
      </c>
      <c r="G1633" t="s">
        <v>14526</v>
      </c>
      <c r="H1633" t="s">
        <v>42</v>
      </c>
      <c r="I1633" t="s">
        <v>42</v>
      </c>
      <c r="J1633" s="1">
        <v>0.625</v>
      </c>
      <c r="K1633" s="1">
        <v>0.625</v>
      </c>
      <c r="L1633">
        <v>180</v>
      </c>
      <c r="M1633">
        <v>60</v>
      </c>
      <c r="N1633" t="str">
        <f>"0000000000000000000000000001010100010101000000000000"</f>
        <v>0000000000000000000000000001010100010101000000000000</v>
      </c>
      <c r="O1633" t="str">
        <f>"0000000000000000000000000000111110011111100000000000"</f>
        <v>0000000000000000000000000000111110011111100000000000</v>
      </c>
    </row>
    <row r="1634" spans="1:15" x14ac:dyDescent="0.25">
      <c r="A1634" s="3">
        <v>1</v>
      </c>
      <c r="B1634" t="s">
        <v>10522</v>
      </c>
      <c r="C1634" t="s">
        <v>20</v>
      </c>
      <c r="D1634" t="s">
        <v>14031</v>
      </c>
      <c r="E1634" t="s">
        <v>20</v>
      </c>
      <c r="F1634" t="s">
        <v>14493</v>
      </c>
      <c r="G1634" t="s">
        <v>14485</v>
      </c>
      <c r="H1634" t="s">
        <v>42</v>
      </c>
      <c r="I1634" t="s">
        <v>42</v>
      </c>
      <c r="J1634" s="1">
        <v>0.41666666666666669</v>
      </c>
      <c r="K1634" s="1">
        <v>0.41666666666666669</v>
      </c>
      <c r="L1634">
        <v>60</v>
      </c>
      <c r="M1634">
        <v>60</v>
      </c>
      <c r="N1634" t="str">
        <f>"0000000111111100011111000000000000000000000000000000"</f>
        <v>0000000111111100011111000000000000000000000000000000</v>
      </c>
      <c r="O1634" t="str">
        <f>"0000000111111100011111000000000000000000000000000000"</f>
        <v>0000000111111100011111000000000000000000000000000000</v>
      </c>
    </row>
    <row r="1635" spans="1:15" x14ac:dyDescent="0.25">
      <c r="A1635" s="3">
        <v>1</v>
      </c>
      <c r="B1635" t="s">
        <v>9871</v>
      </c>
      <c r="C1635" t="s">
        <v>180</v>
      </c>
      <c r="D1635" t="s">
        <v>12944</v>
      </c>
      <c r="E1635" t="s">
        <v>20</v>
      </c>
      <c r="F1635" t="s">
        <v>14628</v>
      </c>
      <c r="G1635" t="s">
        <v>14493</v>
      </c>
      <c r="H1635" t="s">
        <v>42</v>
      </c>
      <c r="I1635" t="s">
        <v>42</v>
      </c>
      <c r="J1635" s="1">
        <v>0.58333333333333337</v>
      </c>
      <c r="K1635" s="1">
        <v>0.625</v>
      </c>
      <c r="L1635">
        <v>120</v>
      </c>
      <c r="M1635">
        <v>60</v>
      </c>
      <c r="N1635" t="str">
        <f>"0000000000000000000000000000000100000001000000000000"</f>
        <v>0000000000000000000000000000000100000001000000000000</v>
      </c>
      <c r="O1635" t="str">
        <f>"0000000000000000000000000000111110011111100000000000"</f>
        <v>0000000000000000000000000000111110011111100000000000</v>
      </c>
    </row>
    <row r="1636" spans="1:15" x14ac:dyDescent="0.25">
      <c r="A1636" s="3">
        <v>1</v>
      </c>
      <c r="B1636" t="s">
        <v>11500</v>
      </c>
      <c r="C1636" t="s">
        <v>395</v>
      </c>
      <c r="D1636" t="s">
        <v>12944</v>
      </c>
      <c r="E1636" t="s">
        <v>20</v>
      </c>
      <c r="F1636" t="s">
        <v>14629</v>
      </c>
      <c r="G1636" t="s">
        <v>14487</v>
      </c>
      <c r="H1636" t="s">
        <v>37</v>
      </c>
      <c r="I1636" t="s">
        <v>37</v>
      </c>
      <c r="J1636" s="1">
        <v>0.375</v>
      </c>
      <c r="K1636" s="1">
        <v>0.41666666666666669</v>
      </c>
      <c r="L1636">
        <v>180</v>
      </c>
      <c r="M1636">
        <v>60</v>
      </c>
      <c r="N1636" t="str">
        <f>"0000000000000000000000000000100000000001000000000000"</f>
        <v>0000000000000000000000000000100000000001000000000000</v>
      </c>
      <c r="O1636" t="str">
        <f>"0000000000000000000000000001111110011111100000000000"</f>
        <v>0000000000000000000000000001111110011111100000000000</v>
      </c>
    </row>
    <row r="1637" spans="1:15" x14ac:dyDescent="0.25">
      <c r="A1637" s="3">
        <v>1</v>
      </c>
      <c r="B1637" t="s">
        <v>11500</v>
      </c>
      <c r="C1637" t="s">
        <v>20</v>
      </c>
      <c r="D1637" t="s">
        <v>12944</v>
      </c>
      <c r="E1637" t="s">
        <v>20</v>
      </c>
      <c r="F1637" t="s">
        <v>14485</v>
      </c>
      <c r="G1637" t="s">
        <v>14485</v>
      </c>
      <c r="H1637" t="s">
        <v>33</v>
      </c>
      <c r="I1637" t="s">
        <v>33</v>
      </c>
      <c r="J1637" s="1">
        <v>0.5</v>
      </c>
      <c r="K1637" s="1">
        <v>0.5</v>
      </c>
      <c r="L1637">
        <v>60</v>
      </c>
      <c r="M1637">
        <v>60</v>
      </c>
      <c r="N1637" t="str">
        <f>"0000000000000000000000000001111110011111100000000000"</f>
        <v>0000000000000000000000000001111110011111100000000000</v>
      </c>
      <c r="O1637" t="str">
        <f>"0000000000000000000000000001111110011111100000000000"</f>
        <v>0000000000000000000000000001111110011111100000000000</v>
      </c>
    </row>
    <row r="1638" spans="1:15" x14ac:dyDescent="0.25">
      <c r="A1638" s="3">
        <v>1</v>
      </c>
      <c r="B1638" t="s">
        <v>10290</v>
      </c>
      <c r="C1638" t="s">
        <v>20</v>
      </c>
      <c r="D1638" t="s">
        <v>11264</v>
      </c>
      <c r="E1638" t="s">
        <v>20</v>
      </c>
      <c r="F1638" t="s">
        <v>14485</v>
      </c>
      <c r="G1638" t="s">
        <v>14485</v>
      </c>
      <c r="H1638" t="s">
        <v>37</v>
      </c>
      <c r="I1638" t="s">
        <v>37</v>
      </c>
      <c r="J1638" s="1">
        <v>0.625</v>
      </c>
      <c r="K1638" s="1">
        <v>0.625</v>
      </c>
      <c r="L1638">
        <v>60</v>
      </c>
      <c r="M1638">
        <v>60</v>
      </c>
      <c r="N1638" t="str">
        <f>"0000000000000000000000000001111110011111100000000000"</f>
        <v>0000000000000000000000000001111110011111100000000000</v>
      </c>
      <c r="O1638" t="str">
        <f>"0000000000000000000000000001111110011111100000000000"</f>
        <v>0000000000000000000000000001111110011111100000000000</v>
      </c>
    </row>
    <row r="1639" spans="1:15" x14ac:dyDescent="0.25">
      <c r="A1639" s="3">
        <v>1</v>
      </c>
      <c r="B1639" t="s">
        <v>11283</v>
      </c>
      <c r="C1639" t="s">
        <v>20</v>
      </c>
      <c r="D1639" t="s">
        <v>13784</v>
      </c>
      <c r="E1639" t="s">
        <v>20</v>
      </c>
      <c r="F1639" t="s">
        <v>14488</v>
      </c>
      <c r="G1639" t="s">
        <v>14488</v>
      </c>
      <c r="H1639" t="s">
        <v>19</v>
      </c>
      <c r="I1639" t="s">
        <v>19</v>
      </c>
      <c r="J1639" s="1">
        <v>0.54166666666666663</v>
      </c>
      <c r="K1639" s="1">
        <v>0.54166666666666663</v>
      </c>
      <c r="L1639">
        <v>60</v>
      </c>
      <c r="M1639">
        <v>60</v>
      </c>
      <c r="N1639" t="str">
        <f>"0000000111110100011111000000000000000000000000000000"</f>
        <v>0000000111110100011111000000000000000000000000000000</v>
      </c>
      <c r="O1639" t="str">
        <f>"0000000111110100011111000000000000000000000000000000"</f>
        <v>0000000111110100011111000000000000000000000000000000</v>
      </c>
    </row>
    <row r="1640" spans="1:15" x14ac:dyDescent="0.25">
      <c r="A1640" s="3">
        <v>1</v>
      </c>
      <c r="B1640" t="s">
        <v>10558</v>
      </c>
      <c r="C1640" t="s">
        <v>20</v>
      </c>
      <c r="D1640" t="s">
        <v>13324</v>
      </c>
      <c r="E1640" t="s">
        <v>9372</v>
      </c>
      <c r="F1640" t="s">
        <v>14508</v>
      </c>
      <c r="G1640" t="s">
        <v>14573</v>
      </c>
      <c r="H1640" t="s">
        <v>33</v>
      </c>
      <c r="I1640" t="s">
        <v>33</v>
      </c>
      <c r="J1640" s="1">
        <v>0.5</v>
      </c>
      <c r="K1640" s="1">
        <v>0.5</v>
      </c>
      <c r="L1640">
        <v>120</v>
      </c>
      <c r="M1640">
        <v>120</v>
      </c>
      <c r="N1640" t="str">
        <f>"0000000111111100011011000000000000000000000000000000"</f>
        <v>0000000111111100011011000000000000000000000000000000</v>
      </c>
      <c r="O1640" t="str">
        <f>"0000000001000000000000000000000000000000000000000000"</f>
        <v>0000000001000000000000000000000000000000000000000000</v>
      </c>
    </row>
    <row r="1641" spans="1:15" x14ac:dyDescent="0.25">
      <c r="A1641" s="3">
        <v>1</v>
      </c>
      <c r="B1641" t="s">
        <v>10558</v>
      </c>
      <c r="C1641" t="s">
        <v>20</v>
      </c>
      <c r="D1641" t="s">
        <v>13324</v>
      </c>
      <c r="E1641" t="s">
        <v>20</v>
      </c>
      <c r="F1641" t="s">
        <v>14508</v>
      </c>
      <c r="G1641" t="s">
        <v>14488</v>
      </c>
      <c r="H1641" t="s">
        <v>33</v>
      </c>
      <c r="I1641" t="s">
        <v>33</v>
      </c>
      <c r="J1641" s="1">
        <v>0.5</v>
      </c>
      <c r="K1641" s="1">
        <v>0.5</v>
      </c>
      <c r="L1641">
        <v>120</v>
      </c>
      <c r="M1641">
        <v>120</v>
      </c>
      <c r="N1641" t="str">
        <f>"0000000111111100011011000000000000000000000000000000"</f>
        <v>0000000111111100011011000000000000000000000000000000</v>
      </c>
      <c r="O1641" t="str">
        <f>"0000000110111100011111000000000000000000000000000000"</f>
        <v>0000000110111100011111000000000000000000000000000000</v>
      </c>
    </row>
    <row r="1642" spans="1:15" x14ac:dyDescent="0.25">
      <c r="A1642" s="3">
        <v>1</v>
      </c>
      <c r="B1642" t="s">
        <v>11164</v>
      </c>
      <c r="C1642" t="s">
        <v>20</v>
      </c>
      <c r="D1642" t="s">
        <v>11770</v>
      </c>
      <c r="E1642" t="s">
        <v>20</v>
      </c>
      <c r="F1642" t="s">
        <v>14488</v>
      </c>
      <c r="G1642" t="s">
        <v>14488</v>
      </c>
      <c r="H1642" t="s">
        <v>19</v>
      </c>
      <c r="I1642" t="s">
        <v>19</v>
      </c>
      <c r="J1642" s="1">
        <v>0.54166666666666663</v>
      </c>
      <c r="K1642" s="1">
        <v>0.375</v>
      </c>
      <c r="L1642">
        <v>60</v>
      </c>
      <c r="M1642">
        <v>480</v>
      </c>
      <c r="N1642" t="str">
        <f>"0000000000000000000000000001111110011111100000000000"</f>
        <v>0000000000000000000000000001111110011111100000000000</v>
      </c>
      <c r="O1642" t="str">
        <f>"0000000000000000000000000000100000000000000000000000"</f>
        <v>0000000000000000000000000000100000000000000000000000</v>
      </c>
    </row>
    <row r="1643" spans="1:15" x14ac:dyDescent="0.25">
      <c r="A1643" s="3">
        <v>1</v>
      </c>
      <c r="B1643" t="s">
        <v>11164</v>
      </c>
      <c r="C1643" t="s">
        <v>20</v>
      </c>
      <c r="D1643" t="s">
        <v>11770</v>
      </c>
      <c r="E1643" t="s">
        <v>20</v>
      </c>
      <c r="F1643" t="s">
        <v>14488</v>
      </c>
      <c r="G1643" t="s">
        <v>14493</v>
      </c>
      <c r="H1643" t="s">
        <v>19</v>
      </c>
      <c r="I1643" t="s">
        <v>19</v>
      </c>
      <c r="J1643" s="1">
        <v>0.54166666666666663</v>
      </c>
      <c r="K1643" s="1">
        <v>0.375</v>
      </c>
      <c r="L1643">
        <v>60</v>
      </c>
      <c r="M1643">
        <v>480</v>
      </c>
      <c r="N1643" t="str">
        <f>"0000000000000000000000000001111110011111100000000000"</f>
        <v>0000000000000000000000000001111110011111100000000000</v>
      </c>
      <c r="O1643" t="str">
        <f>"0000000000000000000000000000000000001000000000000000"</f>
        <v>0000000000000000000000000000000000001000000000000000</v>
      </c>
    </row>
    <row r="1644" spans="1:15" x14ac:dyDescent="0.25">
      <c r="A1644" s="3">
        <v>1</v>
      </c>
      <c r="B1644" t="s">
        <v>11164</v>
      </c>
      <c r="C1644" t="s">
        <v>20</v>
      </c>
      <c r="D1644" t="s">
        <v>11770</v>
      </c>
      <c r="E1644" t="s">
        <v>20</v>
      </c>
      <c r="F1644" t="s">
        <v>14485</v>
      </c>
      <c r="G1644" t="s">
        <v>14485</v>
      </c>
      <c r="H1644" t="s">
        <v>29</v>
      </c>
      <c r="I1644" t="s">
        <v>29</v>
      </c>
      <c r="J1644" s="1">
        <v>0.58333333333333337</v>
      </c>
      <c r="K1644" s="1">
        <v>0.375</v>
      </c>
      <c r="L1644">
        <v>60</v>
      </c>
      <c r="M1644">
        <v>480</v>
      </c>
      <c r="N1644" t="str">
        <f>"0000000000000000000000000001111110011111100000000000"</f>
        <v>0000000000000000000000000001111110011111100000000000</v>
      </c>
      <c r="O1644" t="str">
        <f>"0000000000000000000000000000100000000000000000000000"</f>
        <v>0000000000000000000000000000100000000000000000000000</v>
      </c>
    </row>
    <row r="1645" spans="1:15" x14ac:dyDescent="0.25">
      <c r="A1645" s="3">
        <v>1</v>
      </c>
      <c r="B1645" t="s">
        <v>11164</v>
      </c>
      <c r="C1645" t="s">
        <v>20</v>
      </c>
      <c r="D1645" t="s">
        <v>11770</v>
      </c>
      <c r="E1645" t="s">
        <v>20</v>
      </c>
      <c r="F1645" t="s">
        <v>14485</v>
      </c>
      <c r="G1645" t="s">
        <v>14487</v>
      </c>
      <c r="H1645" t="s">
        <v>29</v>
      </c>
      <c r="I1645" t="s">
        <v>29</v>
      </c>
      <c r="J1645" s="1">
        <v>0.58333333333333337</v>
      </c>
      <c r="K1645" s="1">
        <v>0.375</v>
      </c>
      <c r="L1645">
        <v>60</v>
      </c>
      <c r="M1645">
        <v>480</v>
      </c>
      <c r="N1645" t="str">
        <f>"0000000000000000000000000001111110011111100000000000"</f>
        <v>0000000000000000000000000001111110011111100000000000</v>
      </c>
      <c r="O1645" t="str">
        <f>"0000000000000000000000000000000000001000000000000000"</f>
        <v>0000000000000000000000000000000000001000000000000000</v>
      </c>
    </row>
    <row r="1646" spans="1:15" x14ac:dyDescent="0.25">
      <c r="A1646" s="3">
        <v>1</v>
      </c>
      <c r="B1646" t="s">
        <v>10522</v>
      </c>
      <c r="C1646" t="s">
        <v>20</v>
      </c>
      <c r="D1646" t="s">
        <v>13604</v>
      </c>
      <c r="E1646" t="s">
        <v>20</v>
      </c>
      <c r="F1646" t="s">
        <v>14493</v>
      </c>
      <c r="G1646" t="s">
        <v>14485</v>
      </c>
      <c r="H1646" t="s">
        <v>42</v>
      </c>
      <c r="I1646" t="s">
        <v>42</v>
      </c>
      <c r="J1646" s="1">
        <v>0.41666666666666669</v>
      </c>
      <c r="K1646" s="1">
        <v>0.375</v>
      </c>
      <c r="L1646">
        <v>60</v>
      </c>
      <c r="M1646">
        <v>120</v>
      </c>
      <c r="N1646" t="str">
        <f>"0000000111111100011111000000000000000000000000000000"</f>
        <v>0000000111111100011111000000000000000000000000000000</v>
      </c>
      <c r="O1646" t="str">
        <f>"0000000111111100011111000000000000000000000000000000"</f>
        <v>0000000111111100011111000000000000000000000000000000</v>
      </c>
    </row>
    <row r="1647" spans="1:15" x14ac:dyDescent="0.25">
      <c r="A1647" s="3">
        <v>1</v>
      </c>
      <c r="B1647" t="s">
        <v>10540</v>
      </c>
      <c r="C1647" t="s">
        <v>20</v>
      </c>
      <c r="D1647" t="s">
        <v>13597</v>
      </c>
      <c r="E1647" t="s">
        <v>20</v>
      </c>
      <c r="F1647" t="s">
        <v>14488</v>
      </c>
      <c r="G1647" t="s">
        <v>14488</v>
      </c>
      <c r="H1647" t="s">
        <v>19</v>
      </c>
      <c r="I1647" t="s">
        <v>19</v>
      </c>
      <c r="J1647" s="1">
        <v>0.625</v>
      </c>
      <c r="K1647" s="1">
        <v>0.625</v>
      </c>
      <c r="L1647">
        <v>120</v>
      </c>
      <c r="M1647">
        <v>120</v>
      </c>
      <c r="N1647" t="str">
        <f>"0000000000000000000000000001111110011111100000000000"</f>
        <v>0000000000000000000000000001111110011111100000000000</v>
      </c>
      <c r="O1647" t="str">
        <f>"0000000000000000000000000001111110011111100000000000"</f>
        <v>0000000000000000000000000001111110011111100000000000</v>
      </c>
    </row>
    <row r="1648" spans="1:15" x14ac:dyDescent="0.25">
      <c r="A1648" s="3">
        <v>1</v>
      </c>
      <c r="B1648" t="s">
        <v>10704</v>
      </c>
      <c r="C1648" t="s">
        <v>20</v>
      </c>
      <c r="D1648" t="s">
        <v>12062</v>
      </c>
      <c r="E1648" t="s">
        <v>45</v>
      </c>
      <c r="F1648" t="s">
        <v>14488</v>
      </c>
      <c r="G1648" t="s">
        <v>14552</v>
      </c>
      <c r="H1648" t="s">
        <v>19</v>
      </c>
      <c r="I1648" t="s">
        <v>19</v>
      </c>
      <c r="J1648" s="1">
        <v>0.66666666666666663</v>
      </c>
      <c r="K1648" s="1">
        <v>0.66666666666666663</v>
      </c>
      <c r="L1648">
        <v>60</v>
      </c>
      <c r="M1648">
        <v>120</v>
      </c>
      <c r="N1648" t="str">
        <f>"0000000111110100011111000000000000000000000000000000"</f>
        <v>0000000111110100011111000000000000000000000000000000</v>
      </c>
      <c r="O1648" t="str">
        <f>"0000000111110100011111000000000000000000000000000000"</f>
        <v>0000000111110100011111000000000000000000000000000000</v>
      </c>
    </row>
    <row r="1649" spans="1:15" x14ac:dyDescent="0.25">
      <c r="A1649" s="3">
        <v>1</v>
      </c>
      <c r="B1649" t="s">
        <v>12312</v>
      </c>
      <c r="C1649" t="s">
        <v>20</v>
      </c>
      <c r="D1649" t="s">
        <v>13448</v>
      </c>
      <c r="E1649" t="s">
        <v>20</v>
      </c>
      <c r="F1649" t="s">
        <v>14488</v>
      </c>
      <c r="G1649" t="s">
        <v>14488</v>
      </c>
      <c r="H1649" t="s">
        <v>19</v>
      </c>
      <c r="I1649" t="s">
        <v>19</v>
      </c>
      <c r="J1649" s="1">
        <v>0.54166666666666663</v>
      </c>
      <c r="K1649" s="1">
        <v>0.54166666666666663</v>
      </c>
      <c r="L1649">
        <v>60</v>
      </c>
      <c r="M1649">
        <v>60</v>
      </c>
      <c r="N1649" t="str">
        <f>"0000000111110100011111000000000000000000000000000000"</f>
        <v>0000000111110100011111000000000000000000000000000000</v>
      </c>
      <c r="O1649" t="str">
        <f>"0000000010100000010101000000000000000000000000000000"</f>
        <v>0000000010100000010101000000000000000000000000000000</v>
      </c>
    </row>
    <row r="1650" spans="1:15" x14ac:dyDescent="0.25">
      <c r="A1650" s="3">
        <v>1</v>
      </c>
      <c r="B1650" t="s">
        <v>12312</v>
      </c>
      <c r="C1650" t="s">
        <v>20</v>
      </c>
      <c r="D1650" t="s">
        <v>13448</v>
      </c>
      <c r="E1650" t="s">
        <v>20</v>
      </c>
      <c r="F1650" t="s">
        <v>14488</v>
      </c>
      <c r="G1650" t="s">
        <v>14493</v>
      </c>
      <c r="H1650" t="s">
        <v>19</v>
      </c>
      <c r="I1650" t="s">
        <v>19</v>
      </c>
      <c r="J1650" s="1">
        <v>0.54166666666666663</v>
      </c>
      <c r="K1650" s="1">
        <v>0.5</v>
      </c>
      <c r="L1650">
        <v>60</v>
      </c>
      <c r="M1650">
        <v>120</v>
      </c>
      <c r="N1650" t="str">
        <f>"0000000111110100011111000000000000000000000000000000"</f>
        <v>0000000111110100011111000000000000000000000000000000</v>
      </c>
      <c r="O1650" t="str">
        <f>"0000000101010100001010000000000000000000000000000000"</f>
        <v>0000000101010100001010000000000000000000000000000000</v>
      </c>
    </row>
    <row r="1651" spans="1:15" x14ac:dyDescent="0.25">
      <c r="A1651" s="3">
        <v>1</v>
      </c>
      <c r="B1651" t="s">
        <v>9853</v>
      </c>
      <c r="C1651" t="s">
        <v>20</v>
      </c>
      <c r="D1651" t="s">
        <v>12725</v>
      </c>
      <c r="E1651" t="s">
        <v>45</v>
      </c>
      <c r="F1651" t="s">
        <v>14488</v>
      </c>
      <c r="G1651" t="s">
        <v>14564</v>
      </c>
      <c r="H1651" t="s">
        <v>29</v>
      </c>
      <c r="I1651" t="s">
        <v>29</v>
      </c>
      <c r="J1651" s="1">
        <v>0.58333333333333337</v>
      </c>
      <c r="K1651" s="1">
        <v>0.66666666666666663</v>
      </c>
      <c r="L1651">
        <v>240</v>
      </c>
      <c r="M1651">
        <v>60</v>
      </c>
      <c r="N1651" t="str">
        <f>"0000000000000000000000000001111110011111100000000000"</f>
        <v>0000000000000000000000000001111110011111100000000000</v>
      </c>
      <c r="O1651" t="str">
        <f>"0000000000100100000010000000001000000100100000000000"</f>
        <v>0000000000100100000010000000001000000100100000000000</v>
      </c>
    </row>
    <row r="1652" spans="1:15" x14ac:dyDescent="0.25">
      <c r="A1652" s="3">
        <v>1</v>
      </c>
      <c r="B1652" t="s">
        <v>12725</v>
      </c>
      <c r="C1652" t="s">
        <v>45</v>
      </c>
      <c r="D1652" t="s">
        <v>13851</v>
      </c>
      <c r="E1652" t="s">
        <v>45</v>
      </c>
      <c r="F1652" t="s">
        <v>14564</v>
      </c>
      <c r="G1652" t="s">
        <v>14489</v>
      </c>
      <c r="H1652" t="s">
        <v>29</v>
      </c>
      <c r="I1652" t="s">
        <v>29</v>
      </c>
      <c r="J1652" s="1">
        <v>0.66666666666666663</v>
      </c>
      <c r="K1652" s="1">
        <v>0.66666666666666663</v>
      </c>
      <c r="L1652">
        <v>60</v>
      </c>
      <c r="M1652">
        <v>60</v>
      </c>
      <c r="N1652" t="str">
        <f>"0000000000100100000010000000001000000100100000000000"</f>
        <v>0000000000100100000010000000001000000100100000000000</v>
      </c>
      <c r="O1652" t="str">
        <f>"0000000011110100011111000000000000000000000000000000"</f>
        <v>0000000011110100011111000000000000000000000000000000</v>
      </c>
    </row>
    <row r="1653" spans="1:15" x14ac:dyDescent="0.25">
      <c r="A1653" s="3">
        <v>1</v>
      </c>
      <c r="B1653" t="s">
        <v>11238</v>
      </c>
      <c r="C1653" t="s">
        <v>20</v>
      </c>
      <c r="D1653" t="s">
        <v>11567</v>
      </c>
      <c r="E1653" t="s">
        <v>20</v>
      </c>
      <c r="F1653" t="s">
        <v>14488</v>
      </c>
      <c r="G1653" t="s">
        <v>14485</v>
      </c>
      <c r="H1653" t="s">
        <v>19</v>
      </c>
      <c r="I1653" t="s">
        <v>19</v>
      </c>
      <c r="J1653" s="1">
        <v>0.41666666666666669</v>
      </c>
      <c r="K1653" s="1">
        <v>0.41666666666666669</v>
      </c>
      <c r="L1653">
        <v>60</v>
      </c>
      <c r="M1653">
        <v>120</v>
      </c>
      <c r="N1653" t="str">
        <f>"0000000111110100011111000000000000000000000000000000"</f>
        <v>0000000111110100011111000000000000000000000000000000</v>
      </c>
      <c r="O1653" t="str">
        <f>"0000000111110100011111000000000000000000000000000000"</f>
        <v>0000000111110100011111000000000000000000000000000000</v>
      </c>
    </row>
    <row r="1654" spans="1:15" x14ac:dyDescent="0.25">
      <c r="A1654" s="3">
        <v>1</v>
      </c>
      <c r="B1654" t="s">
        <v>11238</v>
      </c>
      <c r="C1654" t="s">
        <v>20</v>
      </c>
      <c r="D1654" t="s">
        <v>11567</v>
      </c>
      <c r="E1654" t="s">
        <v>20</v>
      </c>
      <c r="F1654" t="s">
        <v>14493</v>
      </c>
      <c r="G1654" t="s">
        <v>14485</v>
      </c>
      <c r="H1654" t="s">
        <v>19</v>
      </c>
      <c r="I1654" t="s">
        <v>19</v>
      </c>
      <c r="J1654" s="1">
        <v>0.45833333333333331</v>
      </c>
      <c r="K1654" s="1">
        <v>0.41666666666666669</v>
      </c>
      <c r="L1654">
        <v>60</v>
      </c>
      <c r="M1654">
        <v>120</v>
      </c>
      <c r="N1654" t="str">
        <f>"0000000111110100011111000000000000000000000000000000"</f>
        <v>0000000111110100011111000000000000000000000000000000</v>
      </c>
      <c r="O1654" t="str">
        <f>"0000000111110100011111000000000000000000000000000000"</f>
        <v>0000000111110100011111000000000000000000000000000000</v>
      </c>
    </row>
    <row r="1655" spans="1:15" x14ac:dyDescent="0.25">
      <c r="A1655" s="3">
        <v>1</v>
      </c>
      <c r="B1655" t="s">
        <v>11238</v>
      </c>
      <c r="C1655" t="s">
        <v>20</v>
      </c>
      <c r="D1655" t="s">
        <v>11567</v>
      </c>
      <c r="E1655" t="s">
        <v>20</v>
      </c>
      <c r="F1655" t="s">
        <v>14498</v>
      </c>
      <c r="G1655" t="s">
        <v>14493</v>
      </c>
      <c r="H1655" t="s">
        <v>42</v>
      </c>
      <c r="I1655" t="s">
        <v>42</v>
      </c>
      <c r="J1655" s="1">
        <v>0.5</v>
      </c>
      <c r="K1655" s="1">
        <v>0.5</v>
      </c>
      <c r="L1655">
        <v>60</v>
      </c>
      <c r="M1655">
        <v>60</v>
      </c>
      <c r="N1655" t="str">
        <f>"0000000000000100000000000000000000000000000000000000"</f>
        <v>0000000000000100000000000000000000000000000000000000</v>
      </c>
      <c r="O1655" t="str">
        <f>"0000000111111100011111000000000000000000000000000000"</f>
        <v>0000000111111100011111000000000000000000000000000000</v>
      </c>
    </row>
    <row r="1656" spans="1:15" x14ac:dyDescent="0.25">
      <c r="A1656" s="3">
        <v>1</v>
      </c>
      <c r="B1656" t="s">
        <v>11238</v>
      </c>
      <c r="C1656" t="s">
        <v>20</v>
      </c>
      <c r="D1656" t="s">
        <v>11567</v>
      </c>
      <c r="E1656" t="s">
        <v>20</v>
      </c>
      <c r="F1656" t="s">
        <v>14503</v>
      </c>
      <c r="G1656" t="s">
        <v>14493</v>
      </c>
      <c r="H1656" t="s">
        <v>42</v>
      </c>
      <c r="I1656" t="s">
        <v>42</v>
      </c>
      <c r="J1656" s="1">
        <v>0.5</v>
      </c>
      <c r="K1656" s="1">
        <v>0.5</v>
      </c>
      <c r="L1656">
        <v>120</v>
      </c>
      <c r="M1656">
        <v>60</v>
      </c>
      <c r="N1656" t="str">
        <f>"0000000000000000000001000000000000000000000000000000"</f>
        <v>0000000000000000000001000000000000000000000000000000</v>
      </c>
      <c r="O1656" t="str">
        <f>"0000000111111100011111000000000000000000000000000000"</f>
        <v>0000000111111100011111000000000000000000000000000000</v>
      </c>
    </row>
    <row r="1657" spans="1:15" x14ac:dyDescent="0.25">
      <c r="A1657" s="3">
        <v>1</v>
      </c>
      <c r="B1657" t="s">
        <v>11563</v>
      </c>
      <c r="C1657" t="s">
        <v>20</v>
      </c>
      <c r="D1657" t="s">
        <v>11725</v>
      </c>
      <c r="E1657" t="s">
        <v>395</v>
      </c>
      <c r="F1657" t="s">
        <v>14493</v>
      </c>
      <c r="G1657" t="s">
        <v>14499</v>
      </c>
      <c r="H1657" t="s">
        <v>37</v>
      </c>
      <c r="I1657" t="s">
        <v>37</v>
      </c>
      <c r="J1657" s="1">
        <v>0.33333333333333331</v>
      </c>
      <c r="K1657" s="1">
        <v>0.375</v>
      </c>
      <c r="L1657">
        <v>120</v>
      </c>
      <c r="M1657">
        <v>180</v>
      </c>
      <c r="N1657" t="str">
        <f>"0000000000000000000000000001111100011111100000000000"</f>
        <v>0000000000000000000000000001111100011111100000000000</v>
      </c>
      <c r="O1657" t="str">
        <f>"0000000000000000000000000001111110011111100000000000"</f>
        <v>0000000000000000000000000001111110011111100000000000</v>
      </c>
    </row>
    <row r="1658" spans="1:15" x14ac:dyDescent="0.25">
      <c r="A1658" s="3">
        <v>1</v>
      </c>
      <c r="B1658" t="s">
        <v>11563</v>
      </c>
      <c r="C1658" t="s">
        <v>39</v>
      </c>
      <c r="D1658" t="s">
        <v>11725</v>
      </c>
      <c r="E1658" t="s">
        <v>395</v>
      </c>
      <c r="F1658" t="s">
        <v>14507</v>
      </c>
      <c r="G1658" t="s">
        <v>14499</v>
      </c>
      <c r="H1658" t="s">
        <v>37</v>
      </c>
      <c r="I1658" t="s">
        <v>37</v>
      </c>
      <c r="J1658" s="1">
        <v>0.33333333333333331</v>
      </c>
      <c r="K1658" s="1">
        <v>0.375</v>
      </c>
      <c r="L1658">
        <v>90</v>
      </c>
      <c r="M1658">
        <v>180</v>
      </c>
      <c r="N1658" t="str">
        <f>"0000000000000000000000000000000010000000000000000000"</f>
        <v>0000000000000000000000000000000010000000000000000000</v>
      </c>
      <c r="O1658" t="str">
        <f>"0000000000000000000000000001111110011111100000000000"</f>
        <v>0000000000000000000000000001111110011111100000000000</v>
      </c>
    </row>
    <row r="1659" spans="1:15" x14ac:dyDescent="0.25">
      <c r="A1659" s="3">
        <v>1</v>
      </c>
      <c r="B1659" t="s">
        <v>9623</v>
      </c>
      <c r="C1659" t="s">
        <v>395</v>
      </c>
      <c r="D1659" t="s">
        <v>13448</v>
      </c>
      <c r="E1659" t="s">
        <v>20</v>
      </c>
      <c r="F1659" t="s">
        <v>14497</v>
      </c>
      <c r="G1659" t="s">
        <v>14485</v>
      </c>
      <c r="H1659" t="s">
        <v>33</v>
      </c>
      <c r="I1659" t="s">
        <v>33</v>
      </c>
      <c r="J1659" s="1">
        <v>0.5</v>
      </c>
      <c r="K1659" s="1">
        <v>0.5</v>
      </c>
      <c r="L1659">
        <v>180</v>
      </c>
      <c r="M1659">
        <v>60</v>
      </c>
      <c r="N1659" t="str">
        <f>"0000000100001000000000000000000000000000000000000000"</f>
        <v>0000000100001000000000000000000000000000000000000000</v>
      </c>
      <c r="O1659" t="str">
        <f>"0000000111111100011111000000000000000000000000000000"</f>
        <v>0000000111111100011111000000000000000000000000000000</v>
      </c>
    </row>
    <row r="1660" spans="1:15" x14ac:dyDescent="0.25">
      <c r="A1660" s="3">
        <v>1</v>
      </c>
      <c r="B1660" t="s">
        <v>9623</v>
      </c>
      <c r="C1660" t="s">
        <v>395</v>
      </c>
      <c r="D1660" t="s">
        <v>13448</v>
      </c>
      <c r="E1660" t="s">
        <v>20</v>
      </c>
      <c r="F1660" t="s">
        <v>14499</v>
      </c>
      <c r="G1660" t="s">
        <v>14485</v>
      </c>
      <c r="H1660" t="s">
        <v>33</v>
      </c>
      <c r="I1660" t="s">
        <v>33</v>
      </c>
      <c r="J1660" s="1">
        <v>0.5</v>
      </c>
      <c r="K1660" s="1">
        <v>0.5</v>
      </c>
      <c r="L1660">
        <v>120</v>
      </c>
      <c r="M1660">
        <v>60</v>
      </c>
      <c r="N1660" t="str">
        <f>"0000000010100100000000000000000000000000000000000000"</f>
        <v>0000000010100100000000000000000000000000000000000000</v>
      </c>
      <c r="O1660" t="str">
        <f>"0000000111111100011111000000000000000000000000000000"</f>
        <v>0000000111111100011111000000000000000000000000000000</v>
      </c>
    </row>
    <row r="1661" spans="1:15" x14ac:dyDescent="0.25">
      <c r="A1661" s="3">
        <v>1</v>
      </c>
      <c r="B1661" t="s">
        <v>9623</v>
      </c>
      <c r="C1661" t="s">
        <v>45</v>
      </c>
      <c r="D1661" t="s">
        <v>13448</v>
      </c>
      <c r="E1661" t="s">
        <v>20</v>
      </c>
      <c r="F1661" t="s">
        <v>14552</v>
      </c>
      <c r="G1661" t="s">
        <v>14485</v>
      </c>
      <c r="H1661" t="s">
        <v>33</v>
      </c>
      <c r="I1661" t="s">
        <v>33</v>
      </c>
      <c r="J1661" s="1">
        <v>0.5</v>
      </c>
      <c r="K1661" s="1">
        <v>0.5</v>
      </c>
      <c r="L1661">
        <v>120</v>
      </c>
      <c r="M1661">
        <v>60</v>
      </c>
      <c r="N1661" t="str">
        <f>"0000000001000000000000000000000000000000000000000000"</f>
        <v>0000000001000000000000000000000000000000000000000000</v>
      </c>
      <c r="O1661" t="str">
        <f>"0000000111111100011111000000000000000000000000000000"</f>
        <v>0000000111111100011111000000000000000000000000000000</v>
      </c>
    </row>
    <row r="1662" spans="1:15" x14ac:dyDescent="0.25">
      <c r="A1662" s="3">
        <v>1</v>
      </c>
      <c r="B1662" t="s">
        <v>9493</v>
      </c>
      <c r="C1662" t="s">
        <v>20</v>
      </c>
      <c r="D1662" t="s">
        <v>14430</v>
      </c>
      <c r="E1662" t="s">
        <v>20</v>
      </c>
      <c r="F1662" t="s">
        <v>14493</v>
      </c>
      <c r="G1662" t="s">
        <v>14488</v>
      </c>
      <c r="H1662" t="s">
        <v>19</v>
      </c>
      <c r="I1662" t="s">
        <v>19</v>
      </c>
      <c r="J1662" s="1">
        <v>0.66666666666666663</v>
      </c>
      <c r="K1662" s="1">
        <v>0.66666666666666663</v>
      </c>
      <c r="L1662">
        <v>60</v>
      </c>
      <c r="M1662">
        <v>120</v>
      </c>
      <c r="N1662" t="str">
        <f>"0000000000000000000000000001111110011111100000000000"</f>
        <v>0000000000000000000000000001111110011111100000000000</v>
      </c>
      <c r="O1662" t="str">
        <f>"0000000111110100011111000001111110011111100000000000"</f>
        <v>0000000111110100011111000001111110011111100000000000</v>
      </c>
    </row>
    <row r="1663" spans="1:15" x14ac:dyDescent="0.25">
      <c r="A1663" s="3">
        <v>1</v>
      </c>
      <c r="B1663" t="s">
        <v>9974</v>
      </c>
      <c r="C1663" t="s">
        <v>395</v>
      </c>
      <c r="D1663" t="s">
        <v>13020</v>
      </c>
      <c r="E1663" t="s">
        <v>20</v>
      </c>
      <c r="F1663" t="s">
        <v>14497</v>
      </c>
      <c r="G1663" t="s">
        <v>14485</v>
      </c>
      <c r="H1663" t="s">
        <v>19</v>
      </c>
      <c r="I1663" t="s">
        <v>19</v>
      </c>
      <c r="J1663" s="1">
        <v>0.58333333333333337</v>
      </c>
      <c r="K1663" s="1">
        <v>0.58333333333333337</v>
      </c>
      <c r="L1663">
        <v>240</v>
      </c>
      <c r="M1663">
        <v>60</v>
      </c>
      <c r="N1663" t="str">
        <f>"0000000111110100011111000000000000000000000000000000"</f>
        <v>0000000111110100011111000000000000000000000000000000</v>
      </c>
      <c r="O1663" t="str">
        <f>"0000000111110100011111000000000000000000000000000000"</f>
        <v>0000000111110100011111000000000000000000000000000000</v>
      </c>
    </row>
    <row r="1664" spans="1:15" x14ac:dyDescent="0.25">
      <c r="A1664" s="3">
        <v>1</v>
      </c>
      <c r="B1664" t="s">
        <v>13349</v>
      </c>
      <c r="C1664" t="s">
        <v>180</v>
      </c>
      <c r="D1664" t="s">
        <v>13885</v>
      </c>
      <c r="E1664" t="s">
        <v>20</v>
      </c>
      <c r="F1664" t="s">
        <v>14524</v>
      </c>
      <c r="G1664" t="s">
        <v>14485</v>
      </c>
      <c r="H1664" t="s">
        <v>33</v>
      </c>
      <c r="I1664" t="s">
        <v>33</v>
      </c>
      <c r="J1664" s="1">
        <v>0.54166666666666663</v>
      </c>
      <c r="K1664" s="1">
        <v>0.375</v>
      </c>
      <c r="L1664">
        <v>90</v>
      </c>
      <c r="M1664">
        <v>480</v>
      </c>
      <c r="N1664" t="str">
        <f>"0000000111111100011111000000000000000000000000000000"</f>
        <v>0000000111111100011111000000000000000000000000000000</v>
      </c>
      <c r="O1664" t="str">
        <f>"0000000100000000001000000000000000000000000000000000"</f>
        <v>0000000100000000001000000000000000000000000000000000</v>
      </c>
    </row>
    <row r="1665" spans="1:15" x14ac:dyDescent="0.25">
      <c r="A1665" s="3">
        <v>1</v>
      </c>
      <c r="B1665" t="s">
        <v>13349</v>
      </c>
      <c r="C1665" t="s">
        <v>180</v>
      </c>
      <c r="D1665" t="s">
        <v>13893</v>
      </c>
      <c r="E1665" t="s">
        <v>45</v>
      </c>
      <c r="F1665" t="s">
        <v>14524</v>
      </c>
      <c r="G1665" t="s">
        <v>14489</v>
      </c>
      <c r="H1665" t="s">
        <v>33</v>
      </c>
      <c r="I1665" t="s">
        <v>33</v>
      </c>
      <c r="J1665" s="1">
        <v>0.54166666666666663</v>
      </c>
      <c r="K1665" s="1">
        <v>0.54166666666666663</v>
      </c>
      <c r="L1665">
        <v>90</v>
      </c>
      <c r="M1665">
        <v>60</v>
      </c>
      <c r="N1665" t="str">
        <f>"0000000111111100011111000000000000000000000000000000"</f>
        <v>0000000111111100011111000000000000000000000000000000</v>
      </c>
      <c r="O1665" t="str">
        <f>"0000000011111100011111000000000000000000000000000000"</f>
        <v>0000000011111100011111000000000000000000000000000000</v>
      </c>
    </row>
    <row r="1666" spans="1:15" x14ac:dyDescent="0.25">
      <c r="A1666" s="3">
        <v>1</v>
      </c>
      <c r="B1666" t="s">
        <v>13349</v>
      </c>
      <c r="C1666" t="s">
        <v>180</v>
      </c>
      <c r="D1666" t="s">
        <v>13885</v>
      </c>
      <c r="E1666" t="s">
        <v>20</v>
      </c>
      <c r="F1666" t="s">
        <v>14607</v>
      </c>
      <c r="G1666" t="s">
        <v>14485</v>
      </c>
      <c r="H1666" t="s">
        <v>33</v>
      </c>
      <c r="I1666" t="s">
        <v>33</v>
      </c>
      <c r="J1666" s="1">
        <v>0.60416666666666663</v>
      </c>
      <c r="K1666" s="1">
        <v>0.375</v>
      </c>
      <c r="L1666">
        <v>90</v>
      </c>
      <c r="M1666">
        <v>480</v>
      </c>
      <c r="N1666" t="str">
        <f>"0000000111111100011111000000000000000000000000000000"</f>
        <v>0000000111111100011111000000000000000000000000000000</v>
      </c>
      <c r="O1666" t="str">
        <f>"0000000100000000001000000000000000000000000000000000"</f>
        <v>0000000100000000001000000000000000000000000000000000</v>
      </c>
    </row>
    <row r="1667" spans="1:15" x14ac:dyDescent="0.25">
      <c r="A1667" s="3">
        <v>1</v>
      </c>
      <c r="B1667" t="s">
        <v>13349</v>
      </c>
      <c r="C1667" t="s">
        <v>180</v>
      </c>
      <c r="D1667" t="s">
        <v>13881</v>
      </c>
      <c r="E1667" t="s">
        <v>20</v>
      </c>
      <c r="F1667" t="s">
        <v>14569</v>
      </c>
      <c r="G1667" t="s">
        <v>14485</v>
      </c>
      <c r="H1667" t="s">
        <v>33</v>
      </c>
      <c r="I1667" t="s">
        <v>33</v>
      </c>
      <c r="J1667" s="1">
        <v>0.54166666666666663</v>
      </c>
      <c r="K1667" s="1">
        <v>0.375</v>
      </c>
      <c r="L1667">
        <v>90</v>
      </c>
      <c r="M1667">
        <v>480</v>
      </c>
      <c r="N1667" t="str">
        <f>"0000000000000000000000000001111110011111100000000000"</f>
        <v>0000000000000000000000000001111110011111100000000000</v>
      </c>
      <c r="O1667" t="str">
        <f>"0000000000000000000000000000100000000000000000000000"</f>
        <v>0000000000000000000000000000100000000000000000000000</v>
      </c>
    </row>
    <row r="1668" spans="1:15" x14ac:dyDescent="0.25">
      <c r="A1668" s="3">
        <v>1</v>
      </c>
      <c r="B1668" t="s">
        <v>13349</v>
      </c>
      <c r="C1668" t="s">
        <v>180</v>
      </c>
      <c r="D1668" t="s">
        <v>13885</v>
      </c>
      <c r="E1668" t="s">
        <v>20</v>
      </c>
      <c r="F1668" t="s">
        <v>14569</v>
      </c>
      <c r="G1668" t="s">
        <v>14503</v>
      </c>
      <c r="H1668" t="s">
        <v>33</v>
      </c>
      <c r="I1668" t="s">
        <v>33</v>
      </c>
      <c r="J1668" s="1">
        <v>0.54166666666666663</v>
      </c>
      <c r="K1668" s="1">
        <v>0.4375</v>
      </c>
      <c r="L1668">
        <v>90</v>
      </c>
      <c r="M1668">
        <v>330</v>
      </c>
      <c r="N1668" t="str">
        <f>"0000000000000000000000000001111110011111100000000000"</f>
        <v>0000000000000000000000000001111110011111100000000000</v>
      </c>
      <c r="O1668" t="str">
        <f>"0000000000000000000000000000000000000001000000000000"</f>
        <v>0000000000000000000000000000000000000001000000000000</v>
      </c>
    </row>
    <row r="1669" spans="1:15" x14ac:dyDescent="0.25">
      <c r="A1669" s="3">
        <v>1</v>
      </c>
      <c r="B1669" t="s">
        <v>13349</v>
      </c>
      <c r="C1669" t="s">
        <v>180</v>
      </c>
      <c r="D1669" t="s">
        <v>13881</v>
      </c>
      <c r="E1669" t="s">
        <v>20</v>
      </c>
      <c r="F1669" t="s">
        <v>14556</v>
      </c>
      <c r="G1669" t="s">
        <v>14485</v>
      </c>
      <c r="H1669" t="s">
        <v>33</v>
      </c>
      <c r="I1669" t="s">
        <v>33</v>
      </c>
      <c r="J1669" s="1">
        <v>0.60416666666666663</v>
      </c>
      <c r="K1669" s="1">
        <v>0.375</v>
      </c>
      <c r="L1669">
        <v>90</v>
      </c>
      <c r="M1669">
        <v>480</v>
      </c>
      <c r="N1669" t="str">
        <f>"0000000000000000000000000001111110011111100000000000"</f>
        <v>0000000000000000000000000001111110011111100000000000</v>
      </c>
      <c r="O1669" t="str">
        <f>"0000000000000000000000000000100000000000000000000000"</f>
        <v>0000000000000000000000000000100000000000000000000000</v>
      </c>
    </row>
    <row r="1670" spans="1:15" x14ac:dyDescent="0.25">
      <c r="A1670" s="3">
        <v>1</v>
      </c>
      <c r="B1670" t="s">
        <v>13349</v>
      </c>
      <c r="C1670" t="s">
        <v>180</v>
      </c>
      <c r="D1670" t="s">
        <v>13885</v>
      </c>
      <c r="E1670" t="s">
        <v>20</v>
      </c>
      <c r="F1670" t="s">
        <v>14556</v>
      </c>
      <c r="G1670" t="s">
        <v>14503</v>
      </c>
      <c r="H1670" t="s">
        <v>33</v>
      </c>
      <c r="I1670" t="s">
        <v>33</v>
      </c>
      <c r="J1670" s="1">
        <v>0.60416666666666663</v>
      </c>
      <c r="K1670" s="1">
        <v>0.4375</v>
      </c>
      <c r="L1670">
        <v>90</v>
      </c>
      <c r="M1670">
        <v>330</v>
      </c>
      <c r="N1670" t="str">
        <f>"0000000000000000000000000001111110011111100000000000"</f>
        <v>0000000000000000000000000001111110011111100000000000</v>
      </c>
      <c r="O1670" t="str">
        <f>"0000000000000000000000000000000000000001000000000000"</f>
        <v>0000000000000000000000000000000000000001000000000000</v>
      </c>
    </row>
    <row r="1671" spans="1:15" x14ac:dyDescent="0.25">
      <c r="A1671" s="3">
        <v>1</v>
      </c>
      <c r="B1671" t="s">
        <v>14028</v>
      </c>
      <c r="C1671" t="s">
        <v>20</v>
      </c>
      <c r="D1671" t="s">
        <v>14314</v>
      </c>
      <c r="E1671" t="s">
        <v>20</v>
      </c>
      <c r="F1671" t="s">
        <v>14488</v>
      </c>
      <c r="G1671" t="s">
        <v>14488</v>
      </c>
      <c r="H1671" t="s">
        <v>29</v>
      </c>
      <c r="I1671" t="s">
        <v>29</v>
      </c>
      <c r="J1671" s="1">
        <v>0.41666666666666669</v>
      </c>
      <c r="K1671" s="1">
        <v>0.41666666666666669</v>
      </c>
      <c r="L1671">
        <v>60</v>
      </c>
      <c r="M1671">
        <v>120</v>
      </c>
      <c r="N1671" t="str">
        <f>"0000000111110100011111000000000000000000000000000000"</f>
        <v>0000000111110100011111000000000000000000000000000000</v>
      </c>
      <c r="O1671" t="str">
        <f>"0000001111110000000111000000000000000000000000000000"</f>
        <v>0000001111110000000111000000000000000000000000000000</v>
      </c>
    </row>
    <row r="1672" spans="1:15" x14ac:dyDescent="0.25">
      <c r="A1672" s="3">
        <v>1</v>
      </c>
      <c r="B1672" t="s">
        <v>10850</v>
      </c>
      <c r="C1672" t="s">
        <v>9372</v>
      </c>
      <c r="D1672" t="s">
        <v>11516</v>
      </c>
      <c r="E1672" t="s">
        <v>20</v>
      </c>
      <c r="F1672" t="s">
        <v>14494</v>
      </c>
      <c r="G1672" t="s">
        <v>14488</v>
      </c>
      <c r="H1672" t="s">
        <v>19</v>
      </c>
      <c r="I1672" t="s">
        <v>19</v>
      </c>
      <c r="J1672" s="1">
        <v>0.58333333333333337</v>
      </c>
      <c r="K1672" s="1">
        <v>0.625</v>
      </c>
      <c r="L1672">
        <v>180</v>
      </c>
      <c r="M1672">
        <v>60</v>
      </c>
      <c r="N1672" t="str">
        <f>"0000000000000000000000000000000000000001000000000000"</f>
        <v>0000000000000000000000000000000000000001000000000000</v>
      </c>
      <c r="O1672" t="str">
        <f>"0000000000000000000000000001111110011111100000000000"</f>
        <v>0000000000000000000000000001111110011111100000000000</v>
      </c>
    </row>
    <row r="1673" spans="1:15" x14ac:dyDescent="0.25">
      <c r="A1673" s="3">
        <v>1</v>
      </c>
      <c r="B1673" t="s">
        <v>10850</v>
      </c>
      <c r="C1673" t="s">
        <v>20</v>
      </c>
      <c r="D1673" t="s">
        <v>10921</v>
      </c>
      <c r="E1673" t="s">
        <v>395</v>
      </c>
      <c r="F1673" t="s">
        <v>14485</v>
      </c>
      <c r="G1673" t="s">
        <v>14630</v>
      </c>
      <c r="H1673" t="s">
        <v>37</v>
      </c>
      <c r="I1673" t="s">
        <v>37</v>
      </c>
      <c r="J1673" s="1">
        <v>0.375</v>
      </c>
      <c r="K1673" s="1">
        <v>0.33333333333333331</v>
      </c>
      <c r="L1673">
        <v>60</v>
      </c>
      <c r="M1673">
        <v>240</v>
      </c>
      <c r="N1673" t="str">
        <f>"0000000000000000000000000001111110011111100000000000"</f>
        <v>0000000000000000000000000001111110011111100000000000</v>
      </c>
      <c r="O1673" t="str">
        <f>"0000000000000000000000000000100000000000000000000000"</f>
        <v>0000000000000000000000000000100000000000000000000000</v>
      </c>
    </row>
    <row r="1674" spans="1:15" x14ac:dyDescent="0.25">
      <c r="A1674" s="3">
        <v>1</v>
      </c>
      <c r="B1674" t="s">
        <v>10850</v>
      </c>
      <c r="C1674" t="s">
        <v>20</v>
      </c>
      <c r="D1674" t="s">
        <v>10921</v>
      </c>
      <c r="E1674" t="s">
        <v>395</v>
      </c>
      <c r="F1674" t="s">
        <v>14485</v>
      </c>
      <c r="G1674" t="s">
        <v>14631</v>
      </c>
      <c r="H1674" t="s">
        <v>37</v>
      </c>
      <c r="I1674" t="s">
        <v>37</v>
      </c>
      <c r="J1674" s="1">
        <v>0.375</v>
      </c>
      <c r="K1674" s="1">
        <v>0.33333333333333331</v>
      </c>
      <c r="L1674">
        <v>60</v>
      </c>
      <c r="M1674">
        <v>240</v>
      </c>
      <c r="N1674" t="str">
        <f>"0000000000000000000000000001111110011111100000000000"</f>
        <v>0000000000000000000000000001111110011111100000000000</v>
      </c>
      <c r="O1674" t="str">
        <f>"0000000000000000000000000000000100000000000000000000"</f>
        <v>0000000000000000000000000000000100000000000000000000</v>
      </c>
    </row>
    <row r="1675" spans="1:15" x14ac:dyDescent="0.25">
      <c r="A1675" s="3">
        <v>1</v>
      </c>
      <c r="B1675" t="s">
        <v>10850</v>
      </c>
      <c r="C1675" t="s">
        <v>20</v>
      </c>
      <c r="D1675" t="s">
        <v>10921</v>
      </c>
      <c r="E1675" t="s">
        <v>395</v>
      </c>
      <c r="F1675" t="s">
        <v>14485</v>
      </c>
      <c r="G1675" t="s">
        <v>14632</v>
      </c>
      <c r="H1675" t="s">
        <v>37</v>
      </c>
      <c r="I1675" t="s">
        <v>37</v>
      </c>
      <c r="J1675" s="1">
        <v>0.375</v>
      </c>
      <c r="K1675" s="1">
        <v>0.33333333333333331</v>
      </c>
      <c r="L1675">
        <v>60</v>
      </c>
      <c r="M1675">
        <v>240</v>
      </c>
      <c r="N1675" t="str">
        <f>"0000000000000000000000000001111110011111100000000000"</f>
        <v>0000000000000000000000000001111110011111100000000000</v>
      </c>
      <c r="O1675" t="str">
        <f>"0000000000000000000000000000000000001000000000000000"</f>
        <v>0000000000000000000000000000000000001000000000000000</v>
      </c>
    </row>
    <row r="1676" spans="1:15" x14ac:dyDescent="0.25">
      <c r="A1676" s="3">
        <v>1</v>
      </c>
      <c r="B1676" t="s">
        <v>10850</v>
      </c>
      <c r="C1676" t="s">
        <v>20</v>
      </c>
      <c r="D1676" t="s">
        <v>10921</v>
      </c>
      <c r="E1676" t="s">
        <v>395</v>
      </c>
      <c r="F1676" t="s">
        <v>14485</v>
      </c>
      <c r="G1676" t="s">
        <v>14633</v>
      </c>
      <c r="H1676" t="s">
        <v>37</v>
      </c>
      <c r="I1676" t="s">
        <v>37</v>
      </c>
      <c r="J1676" s="1">
        <v>0.375</v>
      </c>
      <c r="K1676" s="1">
        <v>0.33333333333333331</v>
      </c>
      <c r="L1676">
        <v>60</v>
      </c>
      <c r="M1676">
        <v>240</v>
      </c>
      <c r="N1676" t="str">
        <f>"0000000000000000000000000001111110011111100000000000"</f>
        <v>0000000000000000000000000001111110011111100000000000</v>
      </c>
      <c r="O1676" t="str">
        <f>"0000000000000000000000000000000000000001000000000000"</f>
        <v>0000000000000000000000000000000000000001000000000000</v>
      </c>
    </row>
    <row r="1677" spans="1:15" x14ac:dyDescent="0.25">
      <c r="A1677" s="3">
        <v>1</v>
      </c>
      <c r="B1677" t="s">
        <v>10889</v>
      </c>
      <c r="C1677" t="s">
        <v>20</v>
      </c>
      <c r="D1677" t="s">
        <v>10921</v>
      </c>
      <c r="E1677" t="s">
        <v>395</v>
      </c>
      <c r="F1677" t="s">
        <v>14493</v>
      </c>
      <c r="G1677" t="s">
        <v>14534</v>
      </c>
      <c r="H1677" t="s">
        <v>37</v>
      </c>
      <c r="I1677" t="s">
        <v>37</v>
      </c>
      <c r="J1677" s="1">
        <v>0.41666666666666669</v>
      </c>
      <c r="K1677" s="1">
        <v>0.33333333333333331</v>
      </c>
      <c r="L1677">
        <v>60</v>
      </c>
      <c r="M1677">
        <v>240</v>
      </c>
      <c r="N1677" t="str">
        <f>"0000000111101100011111000000000000000000000000000000"</f>
        <v>0000000111101100011111000000000000000000000000000000</v>
      </c>
      <c r="O1677" t="str">
        <f>"0000000000000000000100000000000000000000000000000000"</f>
        <v>0000000000000000000100000000000000000000000000000000</v>
      </c>
    </row>
    <row r="1678" spans="1:15" x14ac:dyDescent="0.25">
      <c r="A1678" s="3">
        <v>1</v>
      </c>
      <c r="B1678" t="s">
        <v>13901</v>
      </c>
      <c r="C1678" t="s">
        <v>20</v>
      </c>
      <c r="D1678" t="s">
        <v>13905</v>
      </c>
      <c r="E1678" t="s">
        <v>20</v>
      </c>
      <c r="F1678" t="s">
        <v>14487</v>
      </c>
      <c r="G1678" t="s">
        <v>14488</v>
      </c>
      <c r="H1678" t="s">
        <v>19</v>
      </c>
      <c r="I1678" t="s">
        <v>19</v>
      </c>
      <c r="J1678" s="1">
        <v>0.375</v>
      </c>
      <c r="K1678" s="1">
        <v>0.5</v>
      </c>
      <c r="L1678">
        <v>480</v>
      </c>
      <c r="M1678">
        <v>60</v>
      </c>
      <c r="N1678" t="str">
        <f>"0000000000000000000000000000100000000001000000000000"</f>
        <v>0000000000000000000000000000100000000001000000000000</v>
      </c>
      <c r="O1678" t="str">
        <f>"0000000000000000000000000001111110011111100000000000"</f>
        <v>0000000000000000000000000001111110011111100000000000</v>
      </c>
    </row>
    <row r="1679" spans="1:15" x14ac:dyDescent="0.25">
      <c r="A1679" s="3">
        <v>1</v>
      </c>
      <c r="B1679" t="s">
        <v>9481</v>
      </c>
      <c r="C1679" t="s">
        <v>20</v>
      </c>
      <c r="D1679" t="s">
        <v>11991</v>
      </c>
      <c r="E1679" t="s">
        <v>395</v>
      </c>
      <c r="F1679" t="s">
        <v>14488</v>
      </c>
      <c r="G1679" t="s">
        <v>14497</v>
      </c>
      <c r="H1679" t="s">
        <v>19</v>
      </c>
      <c r="I1679" t="s">
        <v>19</v>
      </c>
      <c r="J1679" s="1">
        <v>0.5</v>
      </c>
      <c r="K1679" s="1">
        <v>0.45833333333333331</v>
      </c>
      <c r="L1679">
        <v>60</v>
      </c>
      <c r="M1679">
        <v>120</v>
      </c>
      <c r="N1679" t="str">
        <f>"0000000111110100011111000000000000000000000000000000"</f>
        <v>0000000111110100011111000000000000000000000000000000</v>
      </c>
      <c r="O1679" t="str">
        <f>"0000000010100100010101000000000000000000000000000000"</f>
        <v>0000000010100100010101000000000000000000000000000000</v>
      </c>
    </row>
    <row r="1680" spans="1:15" x14ac:dyDescent="0.25">
      <c r="A1680" s="3">
        <v>1</v>
      </c>
      <c r="B1680" t="s">
        <v>10033</v>
      </c>
      <c r="C1680" t="s">
        <v>9353</v>
      </c>
      <c r="D1680" t="s">
        <v>10205</v>
      </c>
      <c r="E1680" t="s">
        <v>20</v>
      </c>
      <c r="F1680" t="s">
        <v>14540</v>
      </c>
      <c r="G1680" t="s">
        <v>14488</v>
      </c>
      <c r="H1680" t="s">
        <v>29</v>
      </c>
      <c r="I1680" t="s">
        <v>29</v>
      </c>
      <c r="J1680" s="1">
        <v>0.58333333333333337</v>
      </c>
      <c r="K1680" s="1">
        <v>0.625</v>
      </c>
      <c r="L1680">
        <v>180</v>
      </c>
      <c r="M1680">
        <v>120</v>
      </c>
      <c r="N1680" t="str">
        <f>"0000000000000000000000000001111110011111100000000000"</f>
        <v>0000000000000000000000000001111110011111100000000000</v>
      </c>
      <c r="O1680" t="str">
        <f>"0000000000000000000000000001111110011111100000000000"</f>
        <v>0000000000000000000000000001111110011111100000000000</v>
      </c>
    </row>
    <row r="1681" spans="1:15" x14ac:dyDescent="0.25">
      <c r="A1681" s="3">
        <v>1</v>
      </c>
      <c r="B1681" t="s">
        <v>9591</v>
      </c>
      <c r="C1681" t="s">
        <v>20</v>
      </c>
      <c r="D1681" t="s">
        <v>13436</v>
      </c>
      <c r="E1681" t="s">
        <v>20</v>
      </c>
      <c r="F1681" t="s">
        <v>14488</v>
      </c>
      <c r="G1681" t="s">
        <v>14485</v>
      </c>
      <c r="H1681" t="s">
        <v>29</v>
      </c>
      <c r="I1681" t="s">
        <v>29</v>
      </c>
      <c r="J1681" s="1">
        <v>0.58333333333333337</v>
      </c>
      <c r="K1681" s="1">
        <v>0.54166666666666663</v>
      </c>
      <c r="L1681">
        <v>60</v>
      </c>
      <c r="M1681">
        <v>120</v>
      </c>
      <c r="N1681" t="str">
        <f>"0000000000000000000000000001111110011111100000000000"</f>
        <v>0000000000000000000000000001111110011111100000000000</v>
      </c>
      <c r="O1681" t="str">
        <f>"0000000000000000000000000001111110011111100000000000"</f>
        <v>0000000000000000000000000001111110011111100000000000</v>
      </c>
    </row>
    <row r="1682" spans="1:15" x14ac:dyDescent="0.25">
      <c r="A1682" s="3">
        <v>1</v>
      </c>
      <c r="B1682" t="s">
        <v>9591</v>
      </c>
      <c r="C1682" t="s">
        <v>20</v>
      </c>
      <c r="D1682" t="s">
        <v>13436</v>
      </c>
      <c r="E1682" t="s">
        <v>20</v>
      </c>
      <c r="F1682" t="s">
        <v>14485</v>
      </c>
      <c r="G1682" t="s">
        <v>14488</v>
      </c>
      <c r="H1682" t="s">
        <v>33</v>
      </c>
      <c r="I1682" t="s">
        <v>33</v>
      </c>
      <c r="J1682" s="1">
        <v>0.41666666666666669</v>
      </c>
      <c r="K1682" s="1">
        <v>0.41666666666666669</v>
      </c>
      <c r="L1682">
        <v>60</v>
      </c>
      <c r="M1682">
        <v>60</v>
      </c>
      <c r="N1682" t="str">
        <f>"0000000000000000000000000001111110011111100000000000"</f>
        <v>0000000000000000000000000001111110011111100000000000</v>
      </c>
      <c r="O1682" t="str">
        <f>"0000000000000000000000000001111110011111100000000000"</f>
        <v>0000000000000000000000000001111110011111100000000000</v>
      </c>
    </row>
    <row r="1683" spans="1:15" x14ac:dyDescent="0.25">
      <c r="A1683" s="3">
        <v>1</v>
      </c>
      <c r="B1683" t="s">
        <v>13448</v>
      </c>
      <c r="C1683" t="s">
        <v>20</v>
      </c>
      <c r="D1683" t="s">
        <v>13627</v>
      </c>
      <c r="E1683" t="s">
        <v>20</v>
      </c>
      <c r="F1683" t="s">
        <v>14493</v>
      </c>
      <c r="G1683" t="s">
        <v>14495</v>
      </c>
      <c r="H1683" t="s">
        <v>19</v>
      </c>
      <c r="I1683" t="s">
        <v>19</v>
      </c>
      <c r="J1683" s="1">
        <v>0.5</v>
      </c>
      <c r="K1683" s="1">
        <v>0.54166666666666663</v>
      </c>
      <c r="L1683">
        <v>120</v>
      </c>
      <c r="M1683">
        <v>60</v>
      </c>
      <c r="N1683" t="str">
        <f>"0000000101010100001010000000000000000000000000000000"</f>
        <v>0000000101010100001010000000000000000000000000000000</v>
      </c>
      <c r="O1683" t="str">
        <f>"0000000111110100011111000000000000000000000000000000"</f>
        <v>0000000111110100011111000000000000000000000000000000</v>
      </c>
    </row>
    <row r="1684" spans="1:15" x14ac:dyDescent="0.25">
      <c r="A1684" s="3">
        <v>1</v>
      </c>
      <c r="B1684" t="s">
        <v>12707</v>
      </c>
      <c r="C1684" t="s">
        <v>20</v>
      </c>
      <c r="D1684" t="s">
        <v>12766</v>
      </c>
      <c r="E1684" t="s">
        <v>20</v>
      </c>
      <c r="F1684" t="s">
        <v>14506</v>
      </c>
      <c r="G1684" t="s">
        <v>14488</v>
      </c>
      <c r="H1684" t="s">
        <v>37</v>
      </c>
      <c r="I1684" t="s">
        <v>37</v>
      </c>
      <c r="J1684" s="1">
        <v>0.375</v>
      </c>
      <c r="K1684" s="1">
        <v>0.375</v>
      </c>
      <c r="L1684">
        <v>60</v>
      </c>
      <c r="M1684">
        <v>120</v>
      </c>
      <c r="N1684" t="str">
        <f>"0000000111101100011111000000000000000000000000000000"</f>
        <v>0000000111101100011111000000000000000000000000000000</v>
      </c>
      <c r="O1684" t="str">
        <f>"0000000111101100011111000000000000000000000000000000"</f>
        <v>0000000111101100011111000000000000000000000000000000</v>
      </c>
    </row>
    <row r="1685" spans="1:15" x14ac:dyDescent="0.25">
      <c r="A1685" s="3">
        <v>1</v>
      </c>
      <c r="B1685" t="s">
        <v>9244</v>
      </c>
      <c r="C1685" t="s">
        <v>20</v>
      </c>
      <c r="D1685" t="s">
        <v>13211</v>
      </c>
      <c r="E1685" t="s">
        <v>45</v>
      </c>
      <c r="F1685" t="s">
        <v>14488</v>
      </c>
      <c r="G1685" t="s">
        <v>14489</v>
      </c>
      <c r="H1685" t="s">
        <v>37</v>
      </c>
      <c r="I1685" t="s">
        <v>37</v>
      </c>
      <c r="J1685" s="1">
        <v>0.375</v>
      </c>
      <c r="K1685" s="1">
        <v>0.375</v>
      </c>
      <c r="L1685">
        <v>120</v>
      </c>
      <c r="M1685">
        <v>120</v>
      </c>
      <c r="N1685" t="str">
        <f>"0000000000000000000000000001111110011111100000000000"</f>
        <v>0000000000000000000000000001111110011111100000000000</v>
      </c>
      <c r="O1685" t="str">
        <f>"0000000000000000000000000000100100000000000000000000"</f>
        <v>0000000000000000000000000000100100000000000000000000</v>
      </c>
    </row>
    <row r="1686" spans="1:15" x14ac:dyDescent="0.25">
      <c r="A1686" s="3">
        <v>1</v>
      </c>
      <c r="B1686" t="s">
        <v>11880</v>
      </c>
      <c r="C1686" t="s">
        <v>20</v>
      </c>
      <c r="D1686" t="s">
        <v>13261</v>
      </c>
      <c r="E1686" t="s">
        <v>20</v>
      </c>
      <c r="F1686" t="s">
        <v>14488</v>
      </c>
      <c r="G1686" t="s">
        <v>14488</v>
      </c>
      <c r="H1686" t="s">
        <v>19</v>
      </c>
      <c r="I1686" t="s">
        <v>19</v>
      </c>
      <c r="J1686" s="1">
        <v>0.375</v>
      </c>
      <c r="K1686" s="1">
        <v>0.54166666666666663</v>
      </c>
      <c r="L1686">
        <v>360</v>
      </c>
      <c r="M1686">
        <v>120</v>
      </c>
      <c r="N1686" t="str">
        <f>"0000000111110100011111000001111110011111100000000000"</f>
        <v>0000000111110100011111000001111110011111100000000000</v>
      </c>
      <c r="O1686" t="str">
        <f>"0000000000000000000000000001111110011111100000000000"</f>
        <v>0000000000000000000000000001111110011111100000000000</v>
      </c>
    </row>
    <row r="1687" spans="1:15" x14ac:dyDescent="0.25">
      <c r="A1687" s="3">
        <v>1</v>
      </c>
      <c r="B1687" t="s">
        <v>12289</v>
      </c>
      <c r="C1687" t="s">
        <v>20</v>
      </c>
      <c r="D1687" t="s">
        <v>12694</v>
      </c>
      <c r="E1687" t="s">
        <v>20</v>
      </c>
      <c r="F1687" t="s">
        <v>14485</v>
      </c>
      <c r="G1687" t="s">
        <v>14485</v>
      </c>
      <c r="H1687" t="s">
        <v>42</v>
      </c>
      <c r="I1687" t="s">
        <v>42</v>
      </c>
      <c r="J1687" s="1">
        <v>0.45833333333333331</v>
      </c>
      <c r="K1687" s="1">
        <v>0.45833333333333331</v>
      </c>
      <c r="L1687">
        <v>60</v>
      </c>
      <c r="M1687">
        <v>60</v>
      </c>
      <c r="N1687" t="str">
        <f>"0000000000000000000000000001111110011111100000000000"</f>
        <v>0000000000000000000000000001111110011111100000000000</v>
      </c>
      <c r="O1687" t="str">
        <f>"0000000111111100011111000001111110011111100000000000"</f>
        <v>0000000111111100011111000001111110011111100000000000</v>
      </c>
    </row>
    <row r="1688" spans="1:15" x14ac:dyDescent="0.25">
      <c r="A1688" s="3">
        <v>1</v>
      </c>
      <c r="B1688" t="s">
        <v>10774</v>
      </c>
      <c r="C1688" t="s">
        <v>39</v>
      </c>
      <c r="D1688" t="s">
        <v>10821</v>
      </c>
      <c r="E1688" t="s">
        <v>39</v>
      </c>
      <c r="F1688" t="s">
        <v>14511</v>
      </c>
      <c r="G1688" t="s">
        <v>14507</v>
      </c>
      <c r="H1688" t="s">
        <v>33</v>
      </c>
      <c r="I1688" t="s">
        <v>33</v>
      </c>
      <c r="J1688" s="1">
        <v>0.77083333333333337</v>
      </c>
      <c r="K1688" s="1">
        <v>0.75</v>
      </c>
      <c r="L1688">
        <v>90</v>
      </c>
      <c r="M1688">
        <v>60</v>
      </c>
      <c r="N1688" t="str">
        <f>"0000000000000000010000000000000000000000000000000000"</f>
        <v>0000000000000000010000000000000000000000000000000000</v>
      </c>
      <c r="O1688" t="str">
        <f>"0000000000000000010000000000000000000000000000000000"</f>
        <v>0000000000000000010000000000000000000000000000000000</v>
      </c>
    </row>
    <row r="1689" spans="1:15" x14ac:dyDescent="0.25">
      <c r="A1689" s="3">
        <v>1</v>
      </c>
      <c r="B1689" t="s">
        <v>10095</v>
      </c>
      <c r="C1689" t="s">
        <v>20</v>
      </c>
      <c r="D1689" t="s">
        <v>10198</v>
      </c>
      <c r="E1689" t="s">
        <v>20</v>
      </c>
      <c r="F1689" t="s">
        <v>14493</v>
      </c>
      <c r="G1689" t="s">
        <v>14488</v>
      </c>
      <c r="H1689" t="s">
        <v>42</v>
      </c>
      <c r="I1689" t="s">
        <v>42</v>
      </c>
      <c r="J1689" s="1">
        <v>0.58333333333333337</v>
      </c>
      <c r="K1689" s="1">
        <v>0.58333333333333337</v>
      </c>
      <c r="L1689">
        <v>60</v>
      </c>
      <c r="M1689">
        <v>120</v>
      </c>
      <c r="N1689" t="str">
        <f>"0000000111111100011111000000000000000000000000000000"</f>
        <v>0000000111111100011111000000000000000000000000000000</v>
      </c>
      <c r="O1689" t="str">
        <f>"0000000111111100011111000000000000000000000000000000"</f>
        <v>0000000111111100011111000000000000000000000000000000</v>
      </c>
    </row>
    <row r="1690" spans="1:15" x14ac:dyDescent="0.25">
      <c r="A1690" s="3">
        <v>1</v>
      </c>
      <c r="B1690" t="s">
        <v>12332</v>
      </c>
      <c r="C1690" t="s">
        <v>20</v>
      </c>
      <c r="D1690" t="s">
        <v>12339</v>
      </c>
      <c r="E1690" t="s">
        <v>20</v>
      </c>
      <c r="F1690" t="s">
        <v>14485</v>
      </c>
      <c r="G1690" t="s">
        <v>14485</v>
      </c>
      <c r="H1690" t="s">
        <v>33</v>
      </c>
      <c r="I1690" t="s">
        <v>33</v>
      </c>
      <c r="J1690" s="1">
        <v>0.41666666666666669</v>
      </c>
      <c r="K1690" s="1">
        <v>0.41666666666666669</v>
      </c>
      <c r="L1690">
        <v>60</v>
      </c>
      <c r="M1690">
        <v>60</v>
      </c>
      <c r="N1690" t="str">
        <f>"0000000000000000000000000001111110011111100000000000"</f>
        <v>0000000000000000000000000001111110011111100000000000</v>
      </c>
      <c r="O1690" t="str">
        <f>"0000000000000000000000000001111110011111100000000000"</f>
        <v>0000000000000000000000000001111110011111100000000000</v>
      </c>
    </row>
    <row r="1691" spans="1:15" x14ac:dyDescent="0.25">
      <c r="A1691" s="3">
        <v>1</v>
      </c>
      <c r="B1691" t="s">
        <v>12303</v>
      </c>
      <c r="C1691" t="s">
        <v>20</v>
      </c>
      <c r="D1691" t="s">
        <v>13840</v>
      </c>
      <c r="E1691" t="s">
        <v>20</v>
      </c>
      <c r="F1691" t="s">
        <v>14485</v>
      </c>
      <c r="G1691" t="s">
        <v>14488</v>
      </c>
      <c r="H1691" t="s">
        <v>29</v>
      </c>
      <c r="I1691" t="s">
        <v>29</v>
      </c>
      <c r="J1691" s="1">
        <v>0.5</v>
      </c>
      <c r="K1691" s="1">
        <v>0.45833333333333331</v>
      </c>
      <c r="L1691">
        <v>60</v>
      </c>
      <c r="M1691">
        <v>120</v>
      </c>
      <c r="N1691" t="str">
        <f>"0000000111110100011111000000000000000000000000000000"</f>
        <v>0000000111110100011111000000000000000000000000000000</v>
      </c>
      <c r="O1691" t="str">
        <f>"0000000111110100011111000000000000000000000000000000"</f>
        <v>0000000111110100011111000000000000000000000000000000</v>
      </c>
    </row>
    <row r="1692" spans="1:15" x14ac:dyDescent="0.25">
      <c r="A1692" s="3">
        <v>1</v>
      </c>
      <c r="B1692" t="s">
        <v>10519</v>
      </c>
      <c r="C1692" t="s">
        <v>20</v>
      </c>
      <c r="D1692" t="s">
        <v>13227</v>
      </c>
      <c r="E1692" t="s">
        <v>20</v>
      </c>
      <c r="F1692" t="s">
        <v>14488</v>
      </c>
      <c r="G1692" t="s">
        <v>14488</v>
      </c>
      <c r="H1692" t="s">
        <v>19</v>
      </c>
      <c r="I1692" t="s">
        <v>19</v>
      </c>
      <c r="J1692" s="1">
        <v>0.41666666666666669</v>
      </c>
      <c r="K1692" s="1">
        <v>0.375</v>
      </c>
      <c r="L1692">
        <v>60</v>
      </c>
      <c r="M1692">
        <v>120</v>
      </c>
      <c r="N1692" t="str">
        <f>"0000000000000000000000000001111110011111100000000000"</f>
        <v>0000000000000000000000000001111110011111100000000000</v>
      </c>
      <c r="O1692" t="str">
        <f>"0000000000000000000000000001111110011111100000000000"</f>
        <v>0000000000000000000000000001111110011111100000000000</v>
      </c>
    </row>
    <row r="1693" spans="1:15" x14ac:dyDescent="0.25">
      <c r="A1693" s="3">
        <v>1</v>
      </c>
      <c r="B1693" t="s">
        <v>12860</v>
      </c>
      <c r="C1693" t="s">
        <v>20</v>
      </c>
      <c r="D1693" t="s">
        <v>13281</v>
      </c>
      <c r="E1693" t="s">
        <v>20</v>
      </c>
      <c r="F1693" t="s">
        <v>14485</v>
      </c>
      <c r="G1693" t="s">
        <v>14488</v>
      </c>
      <c r="H1693" t="s">
        <v>37</v>
      </c>
      <c r="I1693" t="s">
        <v>37</v>
      </c>
      <c r="J1693" s="1">
        <v>0.58333333333333337</v>
      </c>
      <c r="K1693" s="1">
        <v>0.54166666666666663</v>
      </c>
      <c r="L1693">
        <v>60</v>
      </c>
      <c r="M1693">
        <v>120</v>
      </c>
      <c r="N1693" t="str">
        <f>"0000000000000000000000000001111110011111100000000000"</f>
        <v>0000000000000000000000000001111110011111100000000000</v>
      </c>
      <c r="O1693" t="str">
        <f>"0000000000000000000000000001111110011111100000000000"</f>
        <v>0000000000000000000000000001111110011111100000000000</v>
      </c>
    </row>
    <row r="1694" spans="1:15" x14ac:dyDescent="0.25">
      <c r="A1694" s="3">
        <v>1</v>
      </c>
      <c r="B1694" t="s">
        <v>13829</v>
      </c>
      <c r="C1694" t="s">
        <v>20</v>
      </c>
      <c r="D1694" t="s">
        <v>14297</v>
      </c>
      <c r="E1694" t="s">
        <v>20</v>
      </c>
      <c r="F1694" t="s">
        <v>14485</v>
      </c>
      <c r="G1694" t="s">
        <v>14488</v>
      </c>
      <c r="H1694" t="s">
        <v>42</v>
      </c>
      <c r="I1694" t="s">
        <v>42</v>
      </c>
      <c r="J1694" s="1">
        <v>0.66666666666666663</v>
      </c>
      <c r="K1694" s="1">
        <v>0.66666666666666663</v>
      </c>
      <c r="L1694">
        <v>60</v>
      </c>
      <c r="M1694">
        <v>60</v>
      </c>
      <c r="N1694" t="str">
        <f>"0000000000000000000000000001111110011111100000000000"</f>
        <v>0000000000000000000000000001111110011111100000000000</v>
      </c>
      <c r="O1694" t="str">
        <f>"0000000000000000000000000001111110011111100000000000"</f>
        <v>0000000000000000000000000001111110011111100000000000</v>
      </c>
    </row>
    <row r="1695" spans="1:15" x14ac:dyDescent="0.25">
      <c r="A1695" s="3">
        <v>1</v>
      </c>
      <c r="B1695" t="s">
        <v>10544</v>
      </c>
      <c r="C1695" t="s">
        <v>45</v>
      </c>
      <c r="D1695" t="s">
        <v>12970</v>
      </c>
      <c r="E1695" t="s">
        <v>20</v>
      </c>
      <c r="F1695" t="s">
        <v>14489</v>
      </c>
      <c r="G1695" t="s">
        <v>14493</v>
      </c>
      <c r="H1695" t="s">
        <v>42</v>
      </c>
      <c r="I1695" t="s">
        <v>42</v>
      </c>
      <c r="J1695" s="1">
        <v>0.5</v>
      </c>
      <c r="K1695" s="1">
        <v>0.5</v>
      </c>
      <c r="L1695">
        <v>60</v>
      </c>
      <c r="M1695">
        <v>60</v>
      </c>
      <c r="N1695" t="str">
        <f>"0000000011111100011111000000000000000000000000000000"</f>
        <v>0000000011111100011111000000000000000000000000000000</v>
      </c>
      <c r="O1695" t="str">
        <f>"0000000111111100011111000000000000000000000000000000"</f>
        <v>0000000111111100011111000000000000000000000000000000</v>
      </c>
    </row>
    <row r="1696" spans="1:15" x14ac:dyDescent="0.25">
      <c r="A1696" s="3">
        <v>1</v>
      </c>
      <c r="B1696" t="s">
        <v>13028</v>
      </c>
      <c r="C1696" t="s">
        <v>20</v>
      </c>
      <c r="D1696" t="s">
        <v>14030</v>
      </c>
      <c r="E1696" t="s">
        <v>20</v>
      </c>
      <c r="F1696" t="s">
        <v>14488</v>
      </c>
      <c r="G1696" t="s">
        <v>14488</v>
      </c>
      <c r="H1696" t="s">
        <v>19</v>
      </c>
      <c r="I1696" t="s">
        <v>19</v>
      </c>
      <c r="J1696" s="1">
        <v>0.45833333333333331</v>
      </c>
      <c r="K1696" s="1">
        <v>0.45833333333333331</v>
      </c>
      <c r="L1696">
        <v>60</v>
      </c>
      <c r="M1696">
        <v>60</v>
      </c>
      <c r="N1696" t="str">
        <f>"0000000000000000000000000001111110011111100000000000"</f>
        <v>0000000000000000000000000001111110011111100000000000</v>
      </c>
      <c r="O1696" t="str">
        <f>"0000000000000000000000000001111110011111100000000000"</f>
        <v>0000000000000000000000000001111110011111100000000000</v>
      </c>
    </row>
    <row r="1697" spans="1:15" x14ac:dyDescent="0.25">
      <c r="A1697" s="3">
        <v>1</v>
      </c>
      <c r="B1697" t="s">
        <v>10296</v>
      </c>
      <c r="C1697" t="s">
        <v>20</v>
      </c>
      <c r="D1697" t="s">
        <v>13656</v>
      </c>
      <c r="E1697" t="s">
        <v>20</v>
      </c>
      <c r="F1697" t="s">
        <v>14485</v>
      </c>
      <c r="G1697" t="s">
        <v>14485</v>
      </c>
      <c r="H1697" t="s">
        <v>33</v>
      </c>
      <c r="I1697" t="s">
        <v>33</v>
      </c>
      <c r="J1697" s="1">
        <v>0.54166666666666663</v>
      </c>
      <c r="K1697" s="1">
        <v>0.54166666666666663</v>
      </c>
      <c r="L1697">
        <v>60</v>
      </c>
      <c r="M1697">
        <v>60</v>
      </c>
      <c r="N1697" t="str">
        <f>"0000000000000000000000000001111110011111100000000000"</f>
        <v>0000000000000000000000000001111110011111100000000000</v>
      </c>
      <c r="O1697" t="str">
        <f>"0000000000000000000000000001111110011111100000000000"</f>
        <v>0000000000000000000000000001111110011111100000000000</v>
      </c>
    </row>
    <row r="1698" spans="1:15" x14ac:dyDescent="0.25">
      <c r="A1698" s="3">
        <v>1</v>
      </c>
      <c r="B1698" t="s">
        <v>11427</v>
      </c>
      <c r="C1698" t="s">
        <v>20</v>
      </c>
      <c r="D1698" t="s">
        <v>13649</v>
      </c>
      <c r="E1698" t="s">
        <v>20</v>
      </c>
      <c r="F1698" t="s">
        <v>14488</v>
      </c>
      <c r="G1698" t="s">
        <v>14488</v>
      </c>
      <c r="H1698" t="s">
        <v>19</v>
      </c>
      <c r="I1698" t="s">
        <v>19</v>
      </c>
      <c r="J1698" s="1">
        <v>0.45833333333333331</v>
      </c>
      <c r="K1698" s="1">
        <v>0.45833333333333331</v>
      </c>
      <c r="L1698">
        <v>60</v>
      </c>
      <c r="M1698">
        <v>60</v>
      </c>
      <c r="N1698" t="str">
        <f>"0000000111110100011111000000000000000000000000000000"</f>
        <v>0000000111110100011111000000000000000000000000000000</v>
      </c>
      <c r="O1698" t="str">
        <f>"0000000111110100011111000000000000000000000000000000"</f>
        <v>0000000111110100011111000000000000000000000000000000</v>
      </c>
    </row>
    <row r="1699" spans="1:15" x14ac:dyDescent="0.25">
      <c r="A1699" s="3">
        <v>1</v>
      </c>
      <c r="B1699" t="s">
        <v>10768</v>
      </c>
      <c r="C1699" t="s">
        <v>9372</v>
      </c>
      <c r="D1699" t="s">
        <v>12944</v>
      </c>
      <c r="E1699" t="s">
        <v>39</v>
      </c>
      <c r="F1699" t="s">
        <v>14634</v>
      </c>
      <c r="G1699" t="s">
        <v>14507</v>
      </c>
      <c r="H1699" t="s">
        <v>42</v>
      </c>
      <c r="I1699" t="s">
        <v>42</v>
      </c>
      <c r="J1699" s="1">
        <v>0.70833333333333337</v>
      </c>
      <c r="K1699" s="1">
        <v>0.77083333333333337</v>
      </c>
      <c r="L1699">
        <v>180</v>
      </c>
      <c r="M1699">
        <v>90</v>
      </c>
      <c r="N1699" t="str">
        <f>"0000000000000000000000000001111110011111000000000000"</f>
        <v>0000000000000000000000000001111110011111000000000000</v>
      </c>
      <c r="O1699" t="str">
        <f>"0000000000000000000000000000000010000000000000000000"</f>
        <v>0000000000000000000000000000000010000000000000000000</v>
      </c>
    </row>
    <row r="1700" spans="1:15" x14ac:dyDescent="0.25">
      <c r="A1700" s="3">
        <v>1</v>
      </c>
      <c r="B1700" t="s">
        <v>13575</v>
      </c>
      <c r="C1700" t="s">
        <v>20</v>
      </c>
      <c r="D1700" t="s">
        <v>13607</v>
      </c>
      <c r="E1700" t="s">
        <v>20</v>
      </c>
      <c r="F1700" t="s">
        <v>14485</v>
      </c>
      <c r="G1700" t="s">
        <v>14485</v>
      </c>
      <c r="H1700" t="s">
        <v>37</v>
      </c>
      <c r="I1700" t="s">
        <v>37</v>
      </c>
      <c r="J1700" s="1">
        <v>0.5</v>
      </c>
      <c r="K1700" s="1">
        <v>0.45833333333333331</v>
      </c>
      <c r="L1700">
        <v>60</v>
      </c>
      <c r="M1700">
        <v>120</v>
      </c>
      <c r="N1700" t="str">
        <f>"0000000000000000000000000001111110011111100000000000"</f>
        <v>0000000000000000000000000001111110011111100000000000</v>
      </c>
      <c r="O1700" t="str">
        <f>"0000000000000000000000000001111110011111100000000000"</f>
        <v>0000000000000000000000000001111110011111100000000000</v>
      </c>
    </row>
    <row r="1701" spans="1:15" x14ac:dyDescent="0.25">
      <c r="A1701" s="3">
        <v>1</v>
      </c>
      <c r="B1701" t="s">
        <v>10811</v>
      </c>
      <c r="C1701" t="s">
        <v>45</v>
      </c>
      <c r="D1701" t="s">
        <v>13237</v>
      </c>
      <c r="E1701" t="s">
        <v>20</v>
      </c>
      <c r="F1701" t="s">
        <v>14489</v>
      </c>
      <c r="G1701" t="s">
        <v>14488</v>
      </c>
      <c r="H1701" t="s">
        <v>42</v>
      </c>
      <c r="I1701" t="s">
        <v>42</v>
      </c>
      <c r="J1701" s="1">
        <v>0.58333333333333337</v>
      </c>
      <c r="K1701" s="1">
        <v>0.58333333333333337</v>
      </c>
      <c r="L1701">
        <v>60</v>
      </c>
      <c r="M1701">
        <v>120</v>
      </c>
      <c r="N1701" t="str">
        <f>"0000000000000000000000000000111110011111100000000000"</f>
        <v>0000000000000000000000000000111110011111100000000000</v>
      </c>
      <c r="O1701" t="str">
        <f>"0000000000000000000000000001111110011111100000000000"</f>
        <v>0000000000000000000000000001111110011111100000000000</v>
      </c>
    </row>
    <row r="1702" spans="1:15" x14ac:dyDescent="0.25">
      <c r="A1702" s="3">
        <v>1</v>
      </c>
      <c r="B1702" t="s">
        <v>11133</v>
      </c>
      <c r="C1702" t="s">
        <v>20</v>
      </c>
      <c r="D1702" t="s">
        <v>11186</v>
      </c>
      <c r="E1702" t="s">
        <v>20</v>
      </c>
      <c r="F1702" t="s">
        <v>14493</v>
      </c>
      <c r="G1702" t="s">
        <v>14485</v>
      </c>
      <c r="H1702" t="s">
        <v>42</v>
      </c>
      <c r="I1702" t="s">
        <v>42</v>
      </c>
      <c r="J1702" s="1">
        <v>0.41666666666666669</v>
      </c>
      <c r="K1702" s="1">
        <v>0.41666666666666669</v>
      </c>
      <c r="L1702">
        <v>60</v>
      </c>
      <c r="M1702">
        <v>60</v>
      </c>
      <c r="N1702" t="str">
        <f>"0000000000000000000000000001111110011111100000000000"</f>
        <v>0000000000000000000000000001111110011111100000000000</v>
      </c>
      <c r="O1702" t="str">
        <f>"0000000000000000000000000001111110011111100000000000"</f>
        <v>0000000000000000000000000001111110011111100000000000</v>
      </c>
    </row>
    <row r="1703" spans="1:15" x14ac:dyDescent="0.25">
      <c r="A1703" s="3">
        <v>1</v>
      </c>
      <c r="B1703" t="s">
        <v>12133</v>
      </c>
      <c r="C1703" t="s">
        <v>20</v>
      </c>
      <c r="D1703" t="s">
        <v>12930</v>
      </c>
      <c r="E1703" t="s">
        <v>20</v>
      </c>
      <c r="F1703" t="s">
        <v>14488</v>
      </c>
      <c r="G1703" t="s">
        <v>14488</v>
      </c>
      <c r="H1703" t="s">
        <v>19</v>
      </c>
      <c r="I1703" t="s">
        <v>19</v>
      </c>
      <c r="J1703" s="1">
        <v>0.5</v>
      </c>
      <c r="K1703" s="1">
        <v>0.5</v>
      </c>
      <c r="L1703">
        <v>60</v>
      </c>
      <c r="M1703">
        <v>60</v>
      </c>
      <c r="N1703" t="str">
        <f>"0000000111110100011111000000000000000000000000000000"</f>
        <v>0000000111110100011111000000000000000000000000000000</v>
      </c>
      <c r="O1703" t="str">
        <f>"0000000111110100011111000000000000000000000000000000"</f>
        <v>0000000111110100011111000000000000000000000000000000</v>
      </c>
    </row>
    <row r="1704" spans="1:15" x14ac:dyDescent="0.25">
      <c r="A1704" s="3">
        <v>1</v>
      </c>
      <c r="B1704" t="s">
        <v>13879</v>
      </c>
      <c r="C1704" t="s">
        <v>20</v>
      </c>
      <c r="D1704" t="s">
        <v>13885</v>
      </c>
      <c r="E1704" t="s">
        <v>20</v>
      </c>
      <c r="F1704" t="s">
        <v>14488</v>
      </c>
      <c r="G1704" t="s">
        <v>14488</v>
      </c>
      <c r="H1704" t="s">
        <v>29</v>
      </c>
      <c r="I1704" t="s">
        <v>29</v>
      </c>
      <c r="J1704" s="1">
        <v>0.54166666666666663</v>
      </c>
      <c r="K1704" s="1">
        <v>0.54166666666666663</v>
      </c>
      <c r="L1704">
        <v>120</v>
      </c>
      <c r="M1704">
        <v>180</v>
      </c>
      <c r="N1704" t="str">
        <f>"0000000111110100011111000000000000000000000000000000"</f>
        <v>0000000111110100011111000000000000000000000000000000</v>
      </c>
      <c r="O1704" t="str">
        <f>"0000000100000000000000000000000000000000000000000000"</f>
        <v>0000000100000000000000000000000000000000000000000000</v>
      </c>
    </row>
    <row r="1705" spans="1:15" x14ac:dyDescent="0.25">
      <c r="A1705" s="3">
        <v>1</v>
      </c>
      <c r="B1705" t="s">
        <v>13879</v>
      </c>
      <c r="C1705" t="s">
        <v>20</v>
      </c>
      <c r="D1705" t="s">
        <v>13893</v>
      </c>
      <c r="E1705" t="s">
        <v>20</v>
      </c>
      <c r="F1705" t="s">
        <v>14488</v>
      </c>
      <c r="G1705" t="s">
        <v>14488</v>
      </c>
      <c r="H1705" t="s">
        <v>29</v>
      </c>
      <c r="I1705" t="s">
        <v>29</v>
      </c>
      <c r="J1705" s="1">
        <v>0.54166666666666663</v>
      </c>
      <c r="K1705" s="1">
        <v>0.54166666666666663</v>
      </c>
      <c r="L1705">
        <v>120</v>
      </c>
      <c r="M1705">
        <v>120</v>
      </c>
      <c r="N1705" t="str">
        <f>"0000000111110100011111000000000000000000000000000000"</f>
        <v>0000000111110100011111000000000000000000000000000000</v>
      </c>
      <c r="O1705" t="str">
        <f>"0000000011110100011111000000000000000000000000000000"</f>
        <v>0000000011110100011111000000000000000000000000000000</v>
      </c>
    </row>
    <row r="1706" spans="1:15" x14ac:dyDescent="0.25">
      <c r="A1706" s="3">
        <v>1</v>
      </c>
      <c r="B1706" t="s">
        <v>9183</v>
      </c>
      <c r="C1706" t="s">
        <v>39</v>
      </c>
      <c r="D1706" t="s">
        <v>12649</v>
      </c>
      <c r="E1706" t="s">
        <v>39</v>
      </c>
      <c r="F1706" t="s">
        <v>14507</v>
      </c>
      <c r="G1706" t="s">
        <v>14507</v>
      </c>
      <c r="H1706" t="s">
        <v>29</v>
      </c>
      <c r="I1706" t="s">
        <v>29</v>
      </c>
      <c r="J1706" s="1">
        <v>0.77083333333333337</v>
      </c>
      <c r="K1706" s="1">
        <v>0.77083333333333337</v>
      </c>
      <c r="L1706">
        <v>90</v>
      </c>
      <c r="M1706">
        <v>120</v>
      </c>
      <c r="N1706" t="str">
        <f>"0000000000000000000000000000000000010000000000000000"</f>
        <v>0000000000000000000000000000000000010000000000000000</v>
      </c>
      <c r="O1706" t="str">
        <f>"0000000000000000000000000000000000010000000000000000"</f>
        <v>0000000000000000000000000000000000010000000000000000</v>
      </c>
    </row>
    <row r="1707" spans="1:15" x14ac:dyDescent="0.25">
      <c r="A1707" s="3">
        <v>1</v>
      </c>
      <c r="B1707" t="s">
        <v>9189</v>
      </c>
      <c r="C1707" t="s">
        <v>20</v>
      </c>
      <c r="D1707" t="s">
        <v>12908</v>
      </c>
      <c r="E1707" t="s">
        <v>20</v>
      </c>
      <c r="F1707" t="s">
        <v>14488</v>
      </c>
      <c r="G1707" t="s">
        <v>14485</v>
      </c>
      <c r="H1707" t="s">
        <v>29</v>
      </c>
      <c r="I1707" t="s">
        <v>29</v>
      </c>
      <c r="J1707" s="1">
        <v>0.33333333333333331</v>
      </c>
      <c r="K1707" s="1">
        <v>0.33333333333333331</v>
      </c>
      <c r="L1707">
        <v>60</v>
      </c>
      <c r="M1707">
        <v>60</v>
      </c>
      <c r="N1707" t="str">
        <f>"0000000111110100011111000000000000000000000000000000"</f>
        <v>0000000111110100011111000000000000000000000000000000</v>
      </c>
      <c r="O1707" t="str">
        <f>"0000000111010100001111000000000000000000000000000000"</f>
        <v>0000000111010100001111000000000000000000000000000000</v>
      </c>
    </row>
    <row r="1708" spans="1:15" x14ac:dyDescent="0.25">
      <c r="A1708" s="3">
        <v>1</v>
      </c>
      <c r="B1708" t="s">
        <v>9189</v>
      </c>
      <c r="C1708" t="s">
        <v>20</v>
      </c>
      <c r="D1708" t="s">
        <v>12908</v>
      </c>
      <c r="E1708" t="s">
        <v>39</v>
      </c>
      <c r="F1708" t="s">
        <v>14488</v>
      </c>
      <c r="G1708" t="s">
        <v>14507</v>
      </c>
      <c r="H1708" t="s">
        <v>29</v>
      </c>
      <c r="I1708" t="s">
        <v>29</v>
      </c>
      <c r="J1708" s="1">
        <v>0.33333333333333331</v>
      </c>
      <c r="K1708" s="1">
        <v>0.33333333333333331</v>
      </c>
      <c r="L1708">
        <v>60</v>
      </c>
      <c r="M1708">
        <v>60</v>
      </c>
      <c r="N1708" t="str">
        <f>"0000000111110100011111000000000000000000000000000000"</f>
        <v>0000000111110100011111000000000000000000000000000000</v>
      </c>
      <c r="O1708" t="str">
        <f>"0000000000100000000000000000000000000000000000000000"</f>
        <v>0000000000100000000000000000000000000000000000000000</v>
      </c>
    </row>
    <row r="1709" spans="1:15" x14ac:dyDescent="0.25">
      <c r="A1709" s="3">
        <v>1</v>
      </c>
      <c r="B1709" t="s">
        <v>9189</v>
      </c>
      <c r="C1709" t="s">
        <v>20</v>
      </c>
      <c r="D1709" t="s">
        <v>12908</v>
      </c>
      <c r="E1709" t="s">
        <v>39</v>
      </c>
      <c r="F1709" t="s">
        <v>14488</v>
      </c>
      <c r="G1709" t="s">
        <v>14511</v>
      </c>
      <c r="H1709" t="s">
        <v>29</v>
      </c>
      <c r="I1709" t="s">
        <v>29</v>
      </c>
      <c r="J1709" s="1">
        <v>0.33333333333333331</v>
      </c>
      <c r="K1709" s="1">
        <v>0.33333333333333331</v>
      </c>
      <c r="L1709">
        <v>60</v>
      </c>
      <c r="M1709">
        <v>60</v>
      </c>
      <c r="N1709" t="str">
        <f>"0000000111110100011111000000000000000000000000000000"</f>
        <v>0000000111110100011111000000000000000000000000000000</v>
      </c>
      <c r="O1709" t="str">
        <f>"0000000000000000010000000000000000000000000000000000"</f>
        <v>0000000000000000010000000000000000000000000000000000</v>
      </c>
    </row>
    <row r="1710" spans="1:15" x14ac:dyDescent="0.25">
      <c r="A1710" s="3">
        <v>1</v>
      </c>
      <c r="B1710" t="s">
        <v>12897</v>
      </c>
      <c r="C1710" t="s">
        <v>20</v>
      </c>
      <c r="D1710" t="s">
        <v>13649</v>
      </c>
      <c r="E1710" t="s">
        <v>20</v>
      </c>
      <c r="F1710" t="s">
        <v>14488</v>
      </c>
      <c r="G1710" t="s">
        <v>14488</v>
      </c>
      <c r="H1710" t="s">
        <v>19</v>
      </c>
      <c r="I1710" t="s">
        <v>19</v>
      </c>
      <c r="J1710" s="1">
        <v>0.45833333333333331</v>
      </c>
      <c r="K1710" s="1">
        <v>0.45833333333333331</v>
      </c>
      <c r="L1710">
        <v>60</v>
      </c>
      <c r="M1710">
        <v>60</v>
      </c>
      <c r="N1710" t="str">
        <f>"0000000111110100011111000000000000000000000000000000"</f>
        <v>0000000111110100011111000000000000000000000000000000</v>
      </c>
      <c r="O1710" t="str">
        <f>"0000000111110100011111000000000000000000000000000000"</f>
        <v>0000000111110100011111000000000000000000000000000000</v>
      </c>
    </row>
    <row r="1711" spans="1:15" x14ac:dyDescent="0.25">
      <c r="A1711" s="3">
        <v>1</v>
      </c>
      <c r="B1711" t="s">
        <v>10283</v>
      </c>
      <c r="C1711" t="s">
        <v>20</v>
      </c>
      <c r="D1711" t="s">
        <v>12610</v>
      </c>
      <c r="E1711" t="s">
        <v>20</v>
      </c>
      <c r="F1711" t="s">
        <v>14493</v>
      </c>
      <c r="G1711" t="s">
        <v>14488</v>
      </c>
      <c r="H1711" t="s">
        <v>42</v>
      </c>
      <c r="I1711" t="s">
        <v>42</v>
      </c>
      <c r="J1711" s="1">
        <v>0.45833333333333331</v>
      </c>
      <c r="K1711" s="1">
        <v>0.41666666666666669</v>
      </c>
      <c r="L1711">
        <v>60</v>
      </c>
      <c r="M1711">
        <v>120</v>
      </c>
      <c r="N1711" t="str">
        <f>"0000000111111100011110000000000000000000000000000000"</f>
        <v>0000000111111100011110000000000000000000000000000000</v>
      </c>
      <c r="O1711" t="str">
        <f>"0000000111111100011111000000000000000000000000000000"</f>
        <v>0000000111111100011111000000000000000000000000000000</v>
      </c>
    </row>
    <row r="1712" spans="1:15" x14ac:dyDescent="0.25">
      <c r="A1712" s="3">
        <v>1</v>
      </c>
      <c r="B1712" t="s">
        <v>12610</v>
      </c>
      <c r="C1712" t="s">
        <v>39</v>
      </c>
      <c r="D1712" t="s">
        <v>12975</v>
      </c>
      <c r="E1712" t="s">
        <v>39</v>
      </c>
      <c r="F1712" t="s">
        <v>14507</v>
      </c>
      <c r="G1712" t="s">
        <v>14507</v>
      </c>
      <c r="H1712" t="s">
        <v>29</v>
      </c>
      <c r="I1712" t="s">
        <v>29</v>
      </c>
      <c r="J1712" s="1">
        <v>0.70833333333333337</v>
      </c>
      <c r="K1712" s="1">
        <v>0.77083333333333337</v>
      </c>
      <c r="L1712">
        <v>120</v>
      </c>
      <c r="M1712">
        <v>90</v>
      </c>
      <c r="N1712" t="str">
        <f>"0000000000000100000000000000000000000000000000000000"</f>
        <v>0000000000000100000000000000000000000000000000000000</v>
      </c>
      <c r="O1712" t="str">
        <f>"0000000000000100000000000000000000000000000000000000"</f>
        <v>0000000000000100000000000000000000000000000000000000</v>
      </c>
    </row>
    <row r="1713" spans="1:15" x14ac:dyDescent="0.25">
      <c r="A1713" s="3">
        <v>1</v>
      </c>
      <c r="B1713" t="s">
        <v>10514</v>
      </c>
      <c r="C1713" t="s">
        <v>20</v>
      </c>
      <c r="D1713" t="s">
        <v>13517</v>
      </c>
      <c r="E1713" t="s">
        <v>20</v>
      </c>
      <c r="F1713" t="s">
        <v>14493</v>
      </c>
      <c r="G1713" t="s">
        <v>14485</v>
      </c>
      <c r="H1713" t="s">
        <v>33</v>
      </c>
      <c r="I1713" t="s">
        <v>33</v>
      </c>
      <c r="J1713" s="1">
        <v>0.54166666666666663</v>
      </c>
      <c r="K1713" s="1">
        <v>0.54166666666666663</v>
      </c>
      <c r="L1713">
        <v>60</v>
      </c>
      <c r="M1713">
        <v>60</v>
      </c>
      <c r="N1713" t="str">
        <f>"0000000111111100011111000000000000000000000000000000"</f>
        <v>0000000111111100011111000000000000000000000000000000</v>
      </c>
      <c r="O1713" t="str">
        <f>"0000000111111100011111000000000000000000000000000000"</f>
        <v>0000000111111100011111000000000000000000000000000000</v>
      </c>
    </row>
    <row r="1714" spans="1:15" x14ac:dyDescent="0.25">
      <c r="A1714" s="3">
        <v>1</v>
      </c>
      <c r="B1714" t="s">
        <v>9605</v>
      </c>
      <c r="C1714" t="s">
        <v>9372</v>
      </c>
      <c r="D1714" t="s">
        <v>14439</v>
      </c>
      <c r="E1714" t="s">
        <v>20</v>
      </c>
      <c r="F1714" t="s">
        <v>14494</v>
      </c>
      <c r="G1714" t="s">
        <v>14485</v>
      </c>
      <c r="H1714" t="s">
        <v>33</v>
      </c>
      <c r="I1714" t="s">
        <v>33</v>
      </c>
      <c r="J1714" s="1">
        <v>0.375</v>
      </c>
      <c r="K1714" s="1">
        <v>0.41666666666666669</v>
      </c>
      <c r="L1714">
        <v>180</v>
      </c>
      <c r="M1714">
        <v>120</v>
      </c>
      <c r="N1714" t="str">
        <f>"0000000000000000000000000001111110011111100000000000"</f>
        <v>0000000000000000000000000001111110011111100000000000</v>
      </c>
      <c r="O1714" t="str">
        <f>"0000000000000000000000000001111110011111100000000000"</f>
        <v>0000000000000000000000000001111110011111100000000000</v>
      </c>
    </row>
    <row r="1715" spans="1:15" x14ac:dyDescent="0.25">
      <c r="A1715" s="3">
        <v>1</v>
      </c>
      <c r="B1715" t="s">
        <v>10024</v>
      </c>
      <c r="C1715" t="s">
        <v>20</v>
      </c>
      <c r="D1715" t="s">
        <v>13579</v>
      </c>
      <c r="E1715" t="s">
        <v>20</v>
      </c>
      <c r="F1715" t="s">
        <v>14488</v>
      </c>
      <c r="G1715" t="s">
        <v>14488</v>
      </c>
      <c r="H1715" t="s">
        <v>19</v>
      </c>
      <c r="I1715" t="s">
        <v>19</v>
      </c>
      <c r="J1715" s="1">
        <v>0.54166666666666663</v>
      </c>
      <c r="K1715" s="1">
        <v>0.54166666666666663</v>
      </c>
      <c r="L1715">
        <v>60</v>
      </c>
      <c r="M1715">
        <v>60</v>
      </c>
      <c r="N1715" t="str">
        <f>"0000000111110100011111000001111110011111100000000000"</f>
        <v>0000000111110100011111000001111110011111100000000000</v>
      </c>
      <c r="O1715" t="str">
        <f>"0000000000000000000000000001111110011111100000000000"</f>
        <v>0000000000000000000000000001111110011111100000000000</v>
      </c>
    </row>
    <row r="1716" spans="1:15" x14ac:dyDescent="0.25">
      <c r="A1716" s="3">
        <v>1</v>
      </c>
      <c r="B1716" t="s">
        <v>10024</v>
      </c>
      <c r="C1716" t="s">
        <v>20</v>
      </c>
      <c r="D1716" t="s">
        <v>10222</v>
      </c>
      <c r="E1716" t="s">
        <v>20</v>
      </c>
      <c r="F1716" t="s">
        <v>14487</v>
      </c>
      <c r="G1716" t="s">
        <v>14485</v>
      </c>
      <c r="H1716" t="s">
        <v>42</v>
      </c>
      <c r="I1716" t="s">
        <v>42</v>
      </c>
      <c r="J1716" s="1">
        <v>0.5</v>
      </c>
      <c r="K1716" s="1">
        <v>0.5</v>
      </c>
      <c r="L1716">
        <v>60</v>
      </c>
      <c r="M1716">
        <v>60</v>
      </c>
      <c r="N1716" t="str">
        <f>"0000000111111100011111000001111110011111100000000000"</f>
        <v>0000000111111100011111000001111110011111100000000000</v>
      </c>
      <c r="O1716" t="str">
        <f>"0000000000000000000000000001111110011111100000000000"</f>
        <v>0000000000000000000000000001111110011111100000000000</v>
      </c>
    </row>
    <row r="1717" spans="1:15" x14ac:dyDescent="0.25">
      <c r="A1717" s="3">
        <v>1</v>
      </c>
      <c r="B1717" t="s">
        <v>11578</v>
      </c>
      <c r="C1717" t="s">
        <v>20</v>
      </c>
      <c r="D1717" t="s">
        <v>13172</v>
      </c>
      <c r="E1717" t="s">
        <v>20</v>
      </c>
      <c r="F1717" t="s">
        <v>14488</v>
      </c>
      <c r="G1717" t="s">
        <v>14485</v>
      </c>
      <c r="H1717" t="s">
        <v>33</v>
      </c>
      <c r="I1717" t="s">
        <v>33</v>
      </c>
      <c r="J1717" s="1">
        <v>0.45833333333333331</v>
      </c>
      <c r="K1717" s="1">
        <v>0.45833333333333331</v>
      </c>
      <c r="L1717">
        <v>60</v>
      </c>
      <c r="M1717">
        <v>60</v>
      </c>
      <c r="N1717" t="str">
        <f>"0000000000000000000000000001111110000000000000000000"</f>
        <v>0000000000000000000000000001111110000000000000000000</v>
      </c>
      <c r="O1717" t="str">
        <f>"0000000000000000000000000001111110011111100000000000"</f>
        <v>0000000000000000000000000001111110011111100000000000</v>
      </c>
    </row>
    <row r="1718" spans="1:15" x14ac:dyDescent="0.25">
      <c r="A1718" s="3">
        <v>1</v>
      </c>
      <c r="B1718" t="s">
        <v>11578</v>
      </c>
      <c r="C1718" t="s">
        <v>20</v>
      </c>
      <c r="D1718" t="s">
        <v>13172</v>
      </c>
      <c r="E1718" t="s">
        <v>20</v>
      </c>
      <c r="F1718" t="s">
        <v>14498</v>
      </c>
      <c r="G1718" t="s">
        <v>14485</v>
      </c>
      <c r="H1718" t="s">
        <v>33</v>
      </c>
      <c r="I1718" t="s">
        <v>33</v>
      </c>
      <c r="J1718" s="1">
        <v>0.45833333333333331</v>
      </c>
      <c r="K1718" s="1">
        <v>0.45833333333333331</v>
      </c>
      <c r="L1718">
        <v>60</v>
      </c>
      <c r="M1718">
        <v>60</v>
      </c>
      <c r="N1718" t="str">
        <f>"0000000000000000000000000000000000011111100000000000"</f>
        <v>0000000000000000000000000000000000011111100000000000</v>
      </c>
      <c r="O1718" t="str">
        <f>"0000000000000000000000000001111110011111100000000000"</f>
        <v>0000000000000000000000000001111110011111100000000000</v>
      </c>
    </row>
    <row r="1719" spans="1:15" x14ac:dyDescent="0.25">
      <c r="A1719" s="3">
        <v>1</v>
      </c>
      <c r="B1719" t="s">
        <v>9435</v>
      </c>
      <c r="C1719" t="s">
        <v>395</v>
      </c>
      <c r="D1719" t="s">
        <v>12964</v>
      </c>
      <c r="E1719" t="s">
        <v>20</v>
      </c>
      <c r="F1719" t="s">
        <v>14497</v>
      </c>
      <c r="G1719" t="s">
        <v>14493</v>
      </c>
      <c r="H1719" t="s">
        <v>42</v>
      </c>
      <c r="I1719" t="s">
        <v>42</v>
      </c>
      <c r="J1719" s="1">
        <v>0.41666666666666669</v>
      </c>
      <c r="K1719" s="1">
        <v>0.54166666666666663</v>
      </c>
      <c r="L1719">
        <v>240</v>
      </c>
      <c r="M1719">
        <v>60</v>
      </c>
      <c r="N1719" t="str">
        <f>"0000000000000000000000000001111110011111100000000000"</f>
        <v>0000000000000000000000000001111110011111100000000000</v>
      </c>
      <c r="O1719" t="str">
        <f>"0000000000000000000000000001111100011111100000000000"</f>
        <v>0000000000000000000000000001111100011111100000000000</v>
      </c>
    </row>
    <row r="1720" spans="1:15" x14ac:dyDescent="0.25">
      <c r="A1720" s="3">
        <v>1</v>
      </c>
      <c r="B1720" t="s">
        <v>9435</v>
      </c>
      <c r="C1720" t="s">
        <v>395</v>
      </c>
      <c r="D1720" t="s">
        <v>12964</v>
      </c>
      <c r="E1720" t="s">
        <v>39</v>
      </c>
      <c r="F1720" t="s">
        <v>14497</v>
      </c>
      <c r="G1720" t="s">
        <v>14507</v>
      </c>
      <c r="H1720" t="s">
        <v>42</v>
      </c>
      <c r="I1720" t="s">
        <v>42</v>
      </c>
      <c r="J1720" s="1">
        <v>0.41666666666666669</v>
      </c>
      <c r="K1720" s="1">
        <v>0.54166666666666663</v>
      </c>
      <c r="L1720">
        <v>240</v>
      </c>
      <c r="M1720">
        <v>60</v>
      </c>
      <c r="N1720" t="str">
        <f>"0000000000000000000000000001111110011111100000000000"</f>
        <v>0000000000000000000000000001111110011111100000000000</v>
      </c>
      <c r="O1720" t="str">
        <f>"0000000000000000000000000000000010000000000000000000"</f>
        <v>0000000000000000000000000000000010000000000000000000</v>
      </c>
    </row>
    <row r="1721" spans="1:15" x14ac:dyDescent="0.25">
      <c r="A1721" s="3">
        <v>1</v>
      </c>
      <c r="B1721" t="s">
        <v>9435</v>
      </c>
      <c r="C1721" t="s">
        <v>395</v>
      </c>
      <c r="D1721" t="s">
        <v>14037</v>
      </c>
      <c r="E1721" t="s">
        <v>20</v>
      </c>
      <c r="F1721" t="s">
        <v>14499</v>
      </c>
      <c r="G1721" t="s">
        <v>14485</v>
      </c>
      <c r="H1721" t="s">
        <v>33</v>
      </c>
      <c r="I1721" t="s">
        <v>33</v>
      </c>
      <c r="J1721" s="1">
        <v>0.41666666666666669</v>
      </c>
      <c r="K1721" s="1">
        <v>0.45833333333333331</v>
      </c>
      <c r="L1721">
        <v>240</v>
      </c>
      <c r="M1721">
        <v>60</v>
      </c>
      <c r="N1721" t="str">
        <f>"0000000000000000000000000001111110011111100000000000"</f>
        <v>0000000000000000000000000001111110011111100000000000</v>
      </c>
      <c r="O1721" t="str">
        <f>"0000000000000000000000000001111110011111100000000000"</f>
        <v>0000000000000000000000000001111110011111100000000000</v>
      </c>
    </row>
    <row r="1722" spans="1:15" x14ac:dyDescent="0.25">
      <c r="A1722" s="3">
        <v>1</v>
      </c>
      <c r="B1722" t="s">
        <v>9299</v>
      </c>
      <c r="C1722" t="s">
        <v>20</v>
      </c>
      <c r="D1722" t="s">
        <v>11097</v>
      </c>
      <c r="E1722" t="s">
        <v>39</v>
      </c>
      <c r="F1722" t="s">
        <v>14488</v>
      </c>
      <c r="G1722" t="s">
        <v>14507</v>
      </c>
      <c r="H1722" t="s">
        <v>37</v>
      </c>
      <c r="I1722" t="s">
        <v>37</v>
      </c>
      <c r="J1722" s="1">
        <v>0.5</v>
      </c>
      <c r="K1722" s="1">
        <v>0.5</v>
      </c>
      <c r="L1722">
        <v>120</v>
      </c>
      <c r="M1722">
        <v>90</v>
      </c>
      <c r="N1722" t="str">
        <f>"0000000111101100011111000000000000000000000000000000"</f>
        <v>0000000111101100011111000000000000000000000000000000</v>
      </c>
      <c r="O1722" t="str">
        <f>"0000000000000100000000000000000000000000000000000000"</f>
        <v>0000000000000100000000000000000000000000000000000000</v>
      </c>
    </row>
    <row r="1723" spans="1:15" x14ac:dyDescent="0.25">
      <c r="A1723" s="3">
        <v>1</v>
      </c>
      <c r="B1723" t="s">
        <v>12794</v>
      </c>
      <c r="C1723" t="s">
        <v>20</v>
      </c>
      <c r="D1723" t="s">
        <v>13656</v>
      </c>
      <c r="E1723" t="s">
        <v>20</v>
      </c>
      <c r="F1723" t="s">
        <v>14488</v>
      </c>
      <c r="G1723" t="s">
        <v>14488</v>
      </c>
      <c r="H1723" t="s">
        <v>19</v>
      </c>
      <c r="I1723" t="s">
        <v>19</v>
      </c>
      <c r="J1723" s="1">
        <v>0.5</v>
      </c>
      <c r="K1723" s="1">
        <v>0.54166666666666663</v>
      </c>
      <c r="L1723">
        <v>120</v>
      </c>
      <c r="M1723">
        <v>60</v>
      </c>
      <c r="N1723" t="str">
        <f>"0000000000000000000000000001111110011111100000000000"</f>
        <v>0000000000000000000000000001111110011111100000000000</v>
      </c>
      <c r="O1723" t="str">
        <f>"0000000000000000000000000001111110011111100000000000"</f>
        <v>0000000000000000000000000001111110011111100000000000</v>
      </c>
    </row>
    <row r="1724" spans="1:15" x14ac:dyDescent="0.25">
      <c r="A1724" s="3">
        <v>1</v>
      </c>
      <c r="B1724" t="s">
        <v>14274</v>
      </c>
      <c r="C1724" t="s">
        <v>20</v>
      </c>
      <c r="D1724" t="s">
        <v>14344</v>
      </c>
      <c r="E1724" t="s">
        <v>180</v>
      </c>
      <c r="F1724" t="s">
        <v>14488</v>
      </c>
      <c r="G1724" t="s">
        <v>14524</v>
      </c>
      <c r="H1724" t="s">
        <v>19</v>
      </c>
      <c r="I1724" t="s">
        <v>19</v>
      </c>
      <c r="J1724" s="1">
        <v>0.625</v>
      </c>
      <c r="K1724" s="1">
        <v>0.625</v>
      </c>
      <c r="L1724">
        <v>60</v>
      </c>
      <c r="M1724">
        <v>120</v>
      </c>
      <c r="N1724" t="str">
        <f>"0000000111110100011111000000000000000000000000000000"</f>
        <v>0000000111110100011111000000000000000000000000000000</v>
      </c>
      <c r="O1724" t="str">
        <f>"0000000010100010010000001000000000000000000000000000"</f>
        <v>0000000010100010010000001000000000000000000000000000</v>
      </c>
    </row>
    <row r="1725" spans="1:15" x14ac:dyDescent="0.25">
      <c r="A1725" s="3">
        <v>1</v>
      </c>
      <c r="B1725" t="s">
        <v>9687</v>
      </c>
      <c r="C1725" t="s">
        <v>20</v>
      </c>
      <c r="D1725" t="s">
        <v>13698</v>
      </c>
      <c r="E1725" t="s">
        <v>20</v>
      </c>
      <c r="F1725" t="s">
        <v>14488</v>
      </c>
      <c r="G1725" t="s">
        <v>14488</v>
      </c>
      <c r="H1725" t="s">
        <v>29</v>
      </c>
      <c r="I1725" t="s">
        <v>29</v>
      </c>
      <c r="J1725" s="1">
        <v>0.45833333333333331</v>
      </c>
      <c r="K1725" s="1">
        <v>0.45833333333333331</v>
      </c>
      <c r="L1725">
        <v>60</v>
      </c>
      <c r="M1725">
        <v>60</v>
      </c>
      <c r="N1725" t="str">
        <f>"0000000111110100011111000000000000000000000000000000"</f>
        <v>0000000111110100011111000000000000000000000000000000</v>
      </c>
      <c r="O1725" t="str">
        <f>"0000000111110100011111000000000000000000000000000000"</f>
        <v>0000000111110100011111000000000000000000000000000000</v>
      </c>
    </row>
    <row r="1726" spans="1:15" x14ac:dyDescent="0.25">
      <c r="A1726" s="3">
        <v>1</v>
      </c>
      <c r="B1726" t="s">
        <v>9687</v>
      </c>
      <c r="C1726" t="s">
        <v>20</v>
      </c>
      <c r="D1726" t="s">
        <v>13698</v>
      </c>
      <c r="E1726" t="s">
        <v>20</v>
      </c>
      <c r="F1726" t="s">
        <v>14485</v>
      </c>
      <c r="G1726" t="s">
        <v>14485</v>
      </c>
      <c r="H1726" t="s">
        <v>33</v>
      </c>
      <c r="I1726" t="s">
        <v>33</v>
      </c>
      <c r="J1726" s="1">
        <v>0.66666666666666663</v>
      </c>
      <c r="K1726" s="1">
        <v>0.66666666666666663</v>
      </c>
      <c r="L1726">
        <v>60</v>
      </c>
      <c r="M1726">
        <v>60</v>
      </c>
      <c r="N1726" t="str">
        <f>"0000000111111100011111000000000000000000000000000000"</f>
        <v>0000000111111100011111000000000000000000000000000000</v>
      </c>
      <c r="O1726" t="str">
        <f>"0000000111111000011111000000000000000000000000000000"</f>
        <v>0000000111111000011111000000000000000000000000000000</v>
      </c>
    </row>
    <row r="1727" spans="1:15" x14ac:dyDescent="0.25">
      <c r="A1727" s="3">
        <v>1</v>
      </c>
      <c r="B1727" t="s">
        <v>9687</v>
      </c>
      <c r="C1727" t="s">
        <v>20</v>
      </c>
      <c r="D1727" t="s">
        <v>13698</v>
      </c>
      <c r="E1727" t="s">
        <v>39</v>
      </c>
      <c r="F1727" t="s">
        <v>14485</v>
      </c>
      <c r="G1727" t="s">
        <v>14507</v>
      </c>
      <c r="H1727" t="s">
        <v>33</v>
      </c>
      <c r="I1727" t="s">
        <v>33</v>
      </c>
      <c r="J1727" s="1">
        <v>0.66666666666666663</v>
      </c>
      <c r="K1727" s="1">
        <v>0.66666666666666663</v>
      </c>
      <c r="L1727">
        <v>60</v>
      </c>
      <c r="M1727">
        <v>120</v>
      </c>
      <c r="N1727" t="str">
        <f>"0000000111111100011111000000000000000000000000000000"</f>
        <v>0000000111111100011111000000000000000000000000000000</v>
      </c>
      <c r="O1727" t="str">
        <f>"0000000000000100000000000000000000000000000000000000"</f>
        <v>0000000000000100000000000000000000000000000000000000</v>
      </c>
    </row>
    <row r="1728" spans="1:15" x14ac:dyDescent="0.25">
      <c r="A1728" s="3">
        <v>1</v>
      </c>
      <c r="B1728" t="s">
        <v>10774</v>
      </c>
      <c r="C1728" t="s">
        <v>45</v>
      </c>
      <c r="D1728" t="s">
        <v>11083</v>
      </c>
      <c r="E1728" t="s">
        <v>45</v>
      </c>
      <c r="F1728" t="s">
        <v>14635</v>
      </c>
      <c r="G1728" t="s">
        <v>14636</v>
      </c>
      <c r="H1728" t="s">
        <v>42</v>
      </c>
      <c r="I1728" t="s">
        <v>42</v>
      </c>
      <c r="J1728" s="1">
        <v>0.58333333333333337</v>
      </c>
      <c r="K1728" s="1">
        <v>0.58333333333333337</v>
      </c>
      <c r="L1728">
        <v>60</v>
      </c>
      <c r="M1728">
        <v>60</v>
      </c>
      <c r="N1728" t="str">
        <f>"0000000111111100011111000000000000000000000000000000"</f>
        <v>0000000111111100011111000000000000000000000000000000</v>
      </c>
      <c r="O1728" t="str">
        <f>"0000000000000000000010000000000000000000000000000000"</f>
        <v>0000000000000000000010000000000000000000000000000000</v>
      </c>
    </row>
    <row r="1729" spans="1:15" x14ac:dyDescent="0.25">
      <c r="A1729" s="3">
        <v>1</v>
      </c>
      <c r="B1729" t="s">
        <v>11984</v>
      </c>
      <c r="C1729" t="s">
        <v>20</v>
      </c>
      <c r="D1729" t="s">
        <v>13332</v>
      </c>
      <c r="E1729" t="s">
        <v>180</v>
      </c>
      <c r="F1729" t="s">
        <v>14488</v>
      </c>
      <c r="G1729" t="s">
        <v>14524</v>
      </c>
      <c r="H1729" t="s">
        <v>19</v>
      </c>
      <c r="I1729" t="s">
        <v>19</v>
      </c>
      <c r="J1729" s="1">
        <v>0.41666666666666669</v>
      </c>
      <c r="K1729" s="1">
        <v>0.41666666666666669</v>
      </c>
      <c r="L1729">
        <v>60</v>
      </c>
      <c r="M1729">
        <v>60</v>
      </c>
      <c r="N1729" t="str">
        <f>"0000000000000000000000000001111110011111100000000000"</f>
        <v>0000000000000000000000000001111110011111100000000000</v>
      </c>
      <c r="O1729" t="str">
        <f>"0000000000000000000000000001111110011111100000000000"</f>
        <v>0000000000000000000000000001111110011111100000000000</v>
      </c>
    </row>
    <row r="1730" spans="1:15" x14ac:dyDescent="0.25">
      <c r="A1730" s="3">
        <v>1</v>
      </c>
      <c r="B1730" t="s">
        <v>9530</v>
      </c>
      <c r="C1730" t="s">
        <v>20</v>
      </c>
      <c r="D1730" t="s">
        <v>14023</v>
      </c>
      <c r="E1730" t="s">
        <v>20</v>
      </c>
      <c r="F1730" t="s">
        <v>14488</v>
      </c>
      <c r="G1730" t="s">
        <v>14512</v>
      </c>
      <c r="H1730" t="s">
        <v>42</v>
      </c>
      <c r="I1730" t="s">
        <v>42</v>
      </c>
      <c r="J1730" s="1">
        <v>0.58333333333333337</v>
      </c>
      <c r="K1730" s="1">
        <v>0.58333333333333337</v>
      </c>
      <c r="L1730">
        <v>60</v>
      </c>
      <c r="M1730">
        <v>60</v>
      </c>
      <c r="N1730" t="str">
        <f>"0000000000000000000000000000111110000000000000000000"</f>
        <v>0000000000000000000000000000111110000000000000000000</v>
      </c>
      <c r="O1730" t="str">
        <f>"0000000000000000000000000000111110011111100000000000"</f>
        <v>0000000000000000000000000000111110011111100000000000</v>
      </c>
    </row>
    <row r="1731" spans="1:15" x14ac:dyDescent="0.25">
      <c r="A1731" s="3">
        <v>1</v>
      </c>
      <c r="B1731" t="s">
        <v>9574</v>
      </c>
      <c r="C1731" t="s">
        <v>20</v>
      </c>
      <c r="D1731" t="s">
        <v>9914</v>
      </c>
      <c r="E1731" t="s">
        <v>20</v>
      </c>
      <c r="F1731" t="s">
        <v>14485</v>
      </c>
      <c r="G1731" t="s">
        <v>14485</v>
      </c>
      <c r="H1731" t="s">
        <v>42</v>
      </c>
      <c r="I1731" t="s">
        <v>42</v>
      </c>
      <c r="J1731" s="1">
        <v>0.58333333333333337</v>
      </c>
      <c r="K1731" s="1">
        <v>0.58333333333333337</v>
      </c>
      <c r="L1731">
        <v>60</v>
      </c>
      <c r="M1731">
        <v>60</v>
      </c>
      <c r="N1731" t="str">
        <f>"0000000111111100011111000000000000000000000000000000"</f>
        <v>0000000111111100011111000000000000000000000000000000</v>
      </c>
      <c r="O1731" t="str">
        <f>"0000000111111100011111000000000000000000000000000000"</f>
        <v>0000000111111100011111000000000000000000000000000000</v>
      </c>
    </row>
    <row r="1732" spans="1:15" x14ac:dyDescent="0.25">
      <c r="A1732" s="3">
        <v>1</v>
      </c>
      <c r="B1732" t="s">
        <v>13590</v>
      </c>
      <c r="C1732" t="s">
        <v>20</v>
      </c>
      <c r="D1732" t="s">
        <v>13604</v>
      </c>
      <c r="E1732" t="s">
        <v>20</v>
      </c>
      <c r="F1732" t="s">
        <v>14488</v>
      </c>
      <c r="G1732" t="s">
        <v>14488</v>
      </c>
      <c r="H1732" t="s">
        <v>19</v>
      </c>
      <c r="I1732" t="s">
        <v>19</v>
      </c>
      <c r="J1732" s="1">
        <v>0.45833333333333331</v>
      </c>
      <c r="K1732" s="1">
        <v>0.45833333333333331</v>
      </c>
      <c r="L1732">
        <v>120</v>
      </c>
      <c r="M1732">
        <v>120</v>
      </c>
      <c r="N1732" t="str">
        <f>"0000000111110100011111000000000000000000000000000000"</f>
        <v>0000000111110100011111000000000000000000000000000000</v>
      </c>
      <c r="O1732" t="str">
        <f>"0000000111110100011111000000000000000000000000000000"</f>
        <v>0000000111110100011111000000000000000000000000000000</v>
      </c>
    </row>
    <row r="1733" spans="1:15" x14ac:dyDescent="0.25">
      <c r="A1733" s="3">
        <v>1</v>
      </c>
      <c r="B1733" t="s">
        <v>12929</v>
      </c>
      <c r="C1733" t="s">
        <v>20</v>
      </c>
      <c r="D1733" t="s">
        <v>13508</v>
      </c>
      <c r="E1733" t="s">
        <v>395</v>
      </c>
      <c r="F1733" t="s">
        <v>14488</v>
      </c>
      <c r="G1733" t="s">
        <v>14497</v>
      </c>
      <c r="H1733" t="s">
        <v>29</v>
      </c>
      <c r="I1733" t="s">
        <v>29</v>
      </c>
      <c r="J1733" s="1">
        <v>0.375</v>
      </c>
      <c r="K1733" s="1">
        <v>0.375</v>
      </c>
      <c r="L1733">
        <v>90</v>
      </c>
      <c r="M1733">
        <v>180</v>
      </c>
      <c r="N1733" t="str">
        <f>"1111100000000000000000000000000000000000000000000000"</f>
        <v>1111100000000000000000000000000000000000000000000000</v>
      </c>
      <c r="O1733" t="str">
        <f>"0111000000000000000000000000000000000000000000000000"</f>
        <v>0111000000000000000000000000000000000000000000000000</v>
      </c>
    </row>
    <row r="1734" spans="1:15" x14ac:dyDescent="0.25">
      <c r="A1734" s="3">
        <v>1</v>
      </c>
      <c r="B1734" t="s">
        <v>12929</v>
      </c>
      <c r="C1734" t="s">
        <v>20</v>
      </c>
      <c r="D1734" t="s">
        <v>13508</v>
      </c>
      <c r="E1734" t="s">
        <v>395</v>
      </c>
      <c r="F1734" t="s">
        <v>14487</v>
      </c>
      <c r="G1734" t="s">
        <v>14499</v>
      </c>
      <c r="H1734" t="s">
        <v>37</v>
      </c>
      <c r="I1734" t="s">
        <v>37</v>
      </c>
      <c r="J1734" s="1">
        <v>0.375</v>
      </c>
      <c r="K1734" s="1">
        <v>0.375</v>
      </c>
      <c r="L1734">
        <v>90</v>
      </c>
      <c r="M1734">
        <v>180</v>
      </c>
      <c r="N1734" t="str">
        <f>"1111000000000000000000000000000000000000000000000000"</f>
        <v>1111000000000000000000000000000000000000000000000000</v>
      </c>
      <c r="O1734" t="str">
        <f>"0111000000000000000000000000000000000000000000000000"</f>
        <v>0111000000000000000000000000000000000000000000000000</v>
      </c>
    </row>
    <row r="1735" spans="1:15" x14ac:dyDescent="0.25">
      <c r="A1735" s="3">
        <v>1</v>
      </c>
      <c r="B1735" t="s">
        <v>12929</v>
      </c>
      <c r="C1735" t="s">
        <v>45</v>
      </c>
      <c r="D1735" t="s">
        <v>13508</v>
      </c>
      <c r="E1735" t="s">
        <v>395</v>
      </c>
      <c r="F1735" t="s">
        <v>14489</v>
      </c>
      <c r="G1735" t="s">
        <v>14497</v>
      </c>
      <c r="H1735" t="s">
        <v>29</v>
      </c>
      <c r="I1735" t="s">
        <v>29</v>
      </c>
      <c r="J1735" s="1">
        <v>0.45833333333333331</v>
      </c>
      <c r="K1735" s="1">
        <v>0.375</v>
      </c>
      <c r="L1735">
        <v>60</v>
      </c>
      <c r="M1735">
        <v>180</v>
      </c>
      <c r="N1735" t="str">
        <f>"1111100000000000000000000000000000000000000000000000"</f>
        <v>1111100000000000000000000000000000000000000000000000</v>
      </c>
      <c r="O1735" t="str">
        <f>"0111000000000000000000000000000000000000000000000000"</f>
        <v>0111000000000000000000000000000000000000000000000000</v>
      </c>
    </row>
    <row r="1736" spans="1:15" x14ac:dyDescent="0.25">
      <c r="A1736" s="3">
        <v>1</v>
      </c>
      <c r="B1736" t="s">
        <v>12929</v>
      </c>
      <c r="C1736" t="s">
        <v>45</v>
      </c>
      <c r="D1736" t="s">
        <v>13508</v>
      </c>
      <c r="E1736" t="s">
        <v>395</v>
      </c>
      <c r="F1736" t="s">
        <v>14637</v>
      </c>
      <c r="G1736" t="s">
        <v>14499</v>
      </c>
      <c r="H1736" t="s">
        <v>37</v>
      </c>
      <c r="I1736" t="s">
        <v>37</v>
      </c>
      <c r="J1736" s="1">
        <v>0.45833333333333331</v>
      </c>
      <c r="K1736" s="1">
        <v>0.375</v>
      </c>
      <c r="L1736">
        <v>60</v>
      </c>
      <c r="M1736">
        <v>180</v>
      </c>
      <c r="N1736" t="str">
        <f>"1111000000000000000000000000000000000000000000000000"</f>
        <v>1111000000000000000000000000000000000000000000000000</v>
      </c>
      <c r="O1736" t="str">
        <f>"0111000000000000000000000000000000000000000000000000"</f>
        <v>0111000000000000000000000000000000000000000000000000</v>
      </c>
    </row>
    <row r="1737" spans="1:15" x14ac:dyDescent="0.25">
      <c r="A1737" s="3">
        <v>1</v>
      </c>
      <c r="B1737" t="s">
        <v>10709</v>
      </c>
      <c r="C1737" t="s">
        <v>20</v>
      </c>
      <c r="D1737" t="s">
        <v>14302</v>
      </c>
      <c r="E1737" t="s">
        <v>180</v>
      </c>
      <c r="F1737" t="s">
        <v>14485</v>
      </c>
      <c r="G1737" t="s">
        <v>14607</v>
      </c>
      <c r="H1737" t="s">
        <v>33</v>
      </c>
      <c r="I1737" t="s">
        <v>33</v>
      </c>
      <c r="J1737" s="1">
        <v>0.625</v>
      </c>
      <c r="K1737" s="1">
        <v>0.58333333333333337</v>
      </c>
      <c r="L1737">
        <v>60</v>
      </c>
      <c r="M1737">
        <v>120</v>
      </c>
      <c r="N1737" t="str">
        <f>"0000000111111100011111000000000000000000000000000000"</f>
        <v>0000000111111100011111000000000000000000000000000000</v>
      </c>
      <c r="O1737" t="str">
        <f>"0000000111111100011100000000000000000000000000000000"</f>
        <v>0000000111111100011100000000000000000000000000000000</v>
      </c>
    </row>
    <row r="1738" spans="1:15" x14ac:dyDescent="0.25">
      <c r="A1738" s="3">
        <v>1</v>
      </c>
      <c r="B1738" t="s">
        <v>9557</v>
      </c>
      <c r="C1738" t="s">
        <v>20</v>
      </c>
      <c r="D1738" t="s">
        <v>10332</v>
      </c>
      <c r="E1738" t="s">
        <v>20</v>
      </c>
      <c r="F1738" t="s">
        <v>14485</v>
      </c>
      <c r="G1738" t="s">
        <v>14485</v>
      </c>
      <c r="H1738" t="s">
        <v>42</v>
      </c>
      <c r="I1738" t="s">
        <v>42</v>
      </c>
      <c r="J1738" s="1">
        <v>0.54166666666666663</v>
      </c>
      <c r="K1738" s="1">
        <v>0.5</v>
      </c>
      <c r="L1738">
        <v>60</v>
      </c>
      <c r="M1738">
        <v>120</v>
      </c>
      <c r="N1738" t="str">
        <f>"0000000111111100011111000000000000000000000000000000"</f>
        <v>0000000111111100011111000000000000000000000000000000</v>
      </c>
      <c r="O1738" t="str">
        <f>"0000000111111100011111000000000000000000000000000000"</f>
        <v>0000000111111100011111000000000000000000000000000000</v>
      </c>
    </row>
    <row r="1739" spans="1:15" x14ac:dyDescent="0.25">
      <c r="A1739" s="3">
        <v>1</v>
      </c>
      <c r="B1739" t="s">
        <v>9591</v>
      </c>
      <c r="C1739" t="s">
        <v>20</v>
      </c>
      <c r="D1739" t="s">
        <v>10325</v>
      </c>
      <c r="E1739" t="s">
        <v>9372</v>
      </c>
      <c r="F1739" t="s">
        <v>14488</v>
      </c>
      <c r="G1739" t="s">
        <v>14494</v>
      </c>
      <c r="H1739" t="s">
        <v>29</v>
      </c>
      <c r="I1739" t="s">
        <v>29</v>
      </c>
      <c r="J1739" s="1">
        <v>0.58333333333333337</v>
      </c>
      <c r="K1739" s="1">
        <v>0.54166666666666663</v>
      </c>
      <c r="L1739">
        <v>60</v>
      </c>
      <c r="M1739">
        <v>120</v>
      </c>
      <c r="N1739" t="str">
        <f>"0000000000000000000000000001111110011111100000000000"</f>
        <v>0000000000000000000000000001111110011111100000000000</v>
      </c>
      <c r="O1739" t="str">
        <f>"0000000000000000000000000001111110011111100000000000"</f>
        <v>0000000000000000000000000001111110011111100000000000</v>
      </c>
    </row>
    <row r="1740" spans="1:15" x14ac:dyDescent="0.25">
      <c r="A1740" s="3">
        <v>1</v>
      </c>
      <c r="B1740" t="s">
        <v>9591</v>
      </c>
      <c r="C1740" t="s">
        <v>20</v>
      </c>
      <c r="D1740" t="s">
        <v>10336</v>
      </c>
      <c r="E1740" t="s">
        <v>20</v>
      </c>
      <c r="F1740" t="s">
        <v>14485</v>
      </c>
      <c r="G1740" t="s">
        <v>14488</v>
      </c>
      <c r="H1740" t="s">
        <v>33</v>
      </c>
      <c r="I1740" t="s">
        <v>33</v>
      </c>
      <c r="J1740" s="1">
        <v>0.41666666666666669</v>
      </c>
      <c r="K1740" s="1">
        <v>0.41666666666666669</v>
      </c>
      <c r="L1740">
        <v>60</v>
      </c>
      <c r="M1740">
        <v>60</v>
      </c>
      <c r="N1740" t="str">
        <f>"0000000000000000000000000001111110011111100000000000"</f>
        <v>0000000000000000000000000001111110011111100000000000</v>
      </c>
      <c r="O1740" t="str">
        <f>"0000000000000000000000000001111110011111100000000000"</f>
        <v>0000000000000000000000000001111110011111100000000000</v>
      </c>
    </row>
    <row r="1741" spans="1:15" x14ac:dyDescent="0.25">
      <c r="A1741" s="3">
        <v>1</v>
      </c>
      <c r="B1741" t="s">
        <v>9266</v>
      </c>
      <c r="C1741" t="s">
        <v>20</v>
      </c>
      <c r="D1741" t="s">
        <v>9930</v>
      </c>
      <c r="E1741" t="s">
        <v>395</v>
      </c>
      <c r="F1741" t="s">
        <v>14485</v>
      </c>
      <c r="G1741" t="s">
        <v>14499</v>
      </c>
      <c r="H1741" t="s">
        <v>33</v>
      </c>
      <c r="I1741" t="s">
        <v>33</v>
      </c>
      <c r="J1741" s="1">
        <v>0.58333333333333337</v>
      </c>
      <c r="K1741" s="1">
        <v>0.58333333333333337</v>
      </c>
      <c r="L1741">
        <v>60</v>
      </c>
      <c r="M1741">
        <v>240</v>
      </c>
      <c r="N1741" t="str">
        <f>"0000000111111100011111000000000000000000000000000000"</f>
        <v>0000000111111100011111000000000000000000000000000000</v>
      </c>
      <c r="O1741" t="str">
        <f>"0000000111111100011111000000000000000000000000000000"</f>
        <v>0000000111111100011111000000000000000000000000000000</v>
      </c>
    </row>
    <row r="1742" spans="1:15" x14ac:dyDescent="0.25">
      <c r="A1742" s="3">
        <v>1</v>
      </c>
      <c r="B1742" t="s">
        <v>9978</v>
      </c>
      <c r="C1742" t="s">
        <v>395</v>
      </c>
      <c r="D1742" t="s">
        <v>13523</v>
      </c>
      <c r="E1742" t="s">
        <v>20</v>
      </c>
      <c r="F1742" t="s">
        <v>14499</v>
      </c>
      <c r="G1742" t="s">
        <v>14493</v>
      </c>
      <c r="H1742" t="s">
        <v>19</v>
      </c>
      <c r="I1742" t="s">
        <v>19</v>
      </c>
      <c r="J1742" s="1">
        <v>0.58333333333333337</v>
      </c>
      <c r="K1742" s="1">
        <v>0.625</v>
      </c>
      <c r="L1742">
        <v>240</v>
      </c>
      <c r="M1742">
        <v>60</v>
      </c>
      <c r="N1742" t="str">
        <f>"0000000000000000000000000001111110011111100000000000"</f>
        <v>0000000000000000000000000001111110011111100000000000</v>
      </c>
      <c r="O1742" t="str">
        <f>"0000000000000000000000000001111110011111100000000000"</f>
        <v>0000000000000000000000000001111110011111100000000000</v>
      </c>
    </row>
    <row r="1743" spans="1:15" x14ac:dyDescent="0.25">
      <c r="A1743" s="3">
        <v>1</v>
      </c>
      <c r="B1743" t="s">
        <v>12649</v>
      </c>
      <c r="C1743" t="s">
        <v>45</v>
      </c>
      <c r="D1743" t="s">
        <v>13421</v>
      </c>
      <c r="E1743" t="s">
        <v>45</v>
      </c>
      <c r="F1743" t="s">
        <v>14638</v>
      </c>
      <c r="G1743" t="s">
        <v>14528</v>
      </c>
      <c r="H1743" t="s">
        <v>29</v>
      </c>
      <c r="I1743" t="s">
        <v>29</v>
      </c>
      <c r="J1743" s="1">
        <v>0.66666666666666663</v>
      </c>
      <c r="K1743" s="1">
        <v>0.66666666666666663</v>
      </c>
      <c r="L1743">
        <v>60</v>
      </c>
      <c r="M1743">
        <v>60</v>
      </c>
      <c r="N1743" t="str">
        <f>"0000000001010000000101000000001010001010100000000000"</f>
        <v>0000000001010000000101000000001010001010100000000000</v>
      </c>
      <c r="O1743" t="str">
        <f>"0000000000000000000000000000111110011111100000000000"</f>
        <v>0000000000000000000000000000111110011111100000000000</v>
      </c>
    </row>
    <row r="1744" spans="1:15" x14ac:dyDescent="0.25">
      <c r="A1744" s="3">
        <v>1</v>
      </c>
      <c r="B1744" t="s">
        <v>11748</v>
      </c>
      <c r="C1744" t="s">
        <v>395</v>
      </c>
      <c r="D1744" t="s">
        <v>11887</v>
      </c>
      <c r="E1744" t="s">
        <v>20</v>
      </c>
      <c r="F1744" t="s">
        <v>14529</v>
      </c>
      <c r="G1744" t="s">
        <v>14485</v>
      </c>
      <c r="H1744" t="s">
        <v>33</v>
      </c>
      <c r="I1744" t="s">
        <v>33</v>
      </c>
      <c r="J1744" s="1">
        <v>0.375</v>
      </c>
      <c r="K1744" s="1">
        <v>0.45833333333333331</v>
      </c>
      <c r="L1744">
        <v>180</v>
      </c>
      <c r="M1744">
        <v>60</v>
      </c>
      <c r="N1744" t="str">
        <f>"0000000000000000000000000000010100000000000000000000"</f>
        <v>0000000000000000000000000000010100000000000000000000</v>
      </c>
      <c r="O1744" t="str">
        <f>"0000000000000000000000000001111110011111100000000000"</f>
        <v>0000000000000000000000000001111110011111100000000000</v>
      </c>
    </row>
    <row r="1745" spans="1:15" x14ac:dyDescent="0.25">
      <c r="A1745" s="3">
        <v>1</v>
      </c>
      <c r="B1745" t="s">
        <v>11748</v>
      </c>
      <c r="C1745" t="s">
        <v>395</v>
      </c>
      <c r="D1745" t="s">
        <v>12019</v>
      </c>
      <c r="E1745" t="s">
        <v>20</v>
      </c>
      <c r="F1745" t="s">
        <v>14529</v>
      </c>
      <c r="G1745" t="s">
        <v>14488</v>
      </c>
      <c r="H1745" t="s">
        <v>33</v>
      </c>
      <c r="I1745" t="s">
        <v>33</v>
      </c>
      <c r="J1745" s="1">
        <v>0.375</v>
      </c>
      <c r="K1745" s="1">
        <v>0.375</v>
      </c>
      <c r="L1745">
        <v>180</v>
      </c>
      <c r="M1745">
        <v>60</v>
      </c>
      <c r="N1745" t="str">
        <f>"0000000000000000000000000000010100000000000000000000"</f>
        <v>0000000000000000000000000000010100000000000000000000</v>
      </c>
      <c r="O1745" t="str">
        <f>"0000000000000000000000000001111110011111100000000000"</f>
        <v>0000000000000000000000000001111110011111100000000000</v>
      </c>
    </row>
    <row r="1746" spans="1:15" x14ac:dyDescent="0.25">
      <c r="A1746" s="3">
        <v>1</v>
      </c>
      <c r="B1746" t="s">
        <v>11757</v>
      </c>
      <c r="C1746" t="s">
        <v>20</v>
      </c>
      <c r="D1746" t="s">
        <v>12006</v>
      </c>
      <c r="E1746" t="s">
        <v>20</v>
      </c>
      <c r="F1746" t="s">
        <v>14485</v>
      </c>
      <c r="G1746" t="s">
        <v>14485</v>
      </c>
      <c r="H1746" t="s">
        <v>42</v>
      </c>
      <c r="I1746" t="s">
        <v>42</v>
      </c>
      <c r="J1746" s="1">
        <v>0.5</v>
      </c>
      <c r="K1746" s="1">
        <v>0.5</v>
      </c>
      <c r="L1746">
        <v>60</v>
      </c>
      <c r="M1746">
        <v>60</v>
      </c>
      <c r="N1746" t="str">
        <f>"0000000111111100011111000000000000000000000000000000"</f>
        <v>0000000111111100011111000000000000000000000000000000</v>
      </c>
      <c r="O1746" t="str">
        <f>"0000000111111100011111000000000000000000000000000000"</f>
        <v>0000000111111100011111000000000000000000000000000000</v>
      </c>
    </row>
    <row r="1747" spans="1:15" x14ac:dyDescent="0.25">
      <c r="A1747" s="3">
        <v>1</v>
      </c>
      <c r="B1747" t="s">
        <v>10042</v>
      </c>
      <c r="C1747" t="s">
        <v>20</v>
      </c>
      <c r="D1747" t="s">
        <v>13342</v>
      </c>
      <c r="E1747" t="s">
        <v>20</v>
      </c>
      <c r="F1747" t="s">
        <v>14489</v>
      </c>
      <c r="G1747" t="s">
        <v>14488</v>
      </c>
      <c r="H1747" t="s">
        <v>33</v>
      </c>
      <c r="I1747" t="s">
        <v>33</v>
      </c>
      <c r="J1747" s="1">
        <v>0.41666666666666669</v>
      </c>
      <c r="K1747" s="1">
        <v>0.375</v>
      </c>
      <c r="L1747">
        <v>60</v>
      </c>
      <c r="M1747">
        <v>120</v>
      </c>
      <c r="N1747" t="str">
        <f>"0000000111111100011111000000000000000000000000000000"</f>
        <v>0000000111111100011111000000000000000000000000000000</v>
      </c>
      <c r="O1747" t="str">
        <f>"0000000111111100011111000000000000000000000000000000"</f>
        <v>0000000111111100011111000000000000000000000000000000</v>
      </c>
    </row>
    <row r="1748" spans="1:15" x14ac:dyDescent="0.25">
      <c r="A1748" s="3">
        <v>1</v>
      </c>
      <c r="B1748" t="s">
        <v>10203</v>
      </c>
      <c r="C1748" t="s">
        <v>20</v>
      </c>
      <c r="D1748" t="s">
        <v>13371</v>
      </c>
      <c r="E1748" t="s">
        <v>395</v>
      </c>
      <c r="F1748" t="s">
        <v>14488</v>
      </c>
      <c r="G1748" t="s">
        <v>14497</v>
      </c>
      <c r="H1748" t="s">
        <v>42</v>
      </c>
      <c r="I1748" t="s">
        <v>42</v>
      </c>
      <c r="J1748" s="1">
        <v>0.375</v>
      </c>
      <c r="K1748" s="1">
        <v>0.41666666666666669</v>
      </c>
      <c r="L1748">
        <v>120</v>
      </c>
      <c r="M1748">
        <v>60</v>
      </c>
      <c r="N1748" t="str">
        <f>"0000000000000000000000000001111110011111100000000000"</f>
        <v>0000000000000000000000000001111110011111100000000000</v>
      </c>
      <c r="O1748" t="str">
        <f>"0000000000000000000000000001111110011111100000000000"</f>
        <v>0000000000000000000000000001111110011111100000000000</v>
      </c>
    </row>
    <row r="1749" spans="1:15" x14ac:dyDescent="0.25">
      <c r="A1749" s="3">
        <v>1</v>
      </c>
      <c r="B1749" t="s">
        <v>10203</v>
      </c>
      <c r="C1749" t="s">
        <v>20</v>
      </c>
      <c r="D1749" t="s">
        <v>13371</v>
      </c>
      <c r="E1749" t="s">
        <v>20</v>
      </c>
      <c r="F1749" t="s">
        <v>14488</v>
      </c>
      <c r="G1749" t="s">
        <v>14485</v>
      </c>
      <c r="H1749" t="s">
        <v>42</v>
      </c>
      <c r="I1749" t="s">
        <v>42</v>
      </c>
      <c r="J1749" s="1">
        <v>0.375</v>
      </c>
      <c r="K1749" s="1">
        <v>0.375</v>
      </c>
      <c r="L1749">
        <v>120</v>
      </c>
      <c r="M1749">
        <v>60</v>
      </c>
      <c r="N1749" t="str">
        <f>"0000000000000000000000000001111110011111100000000000"</f>
        <v>0000000000000000000000000001111110011111100000000000</v>
      </c>
      <c r="O1749" t="str">
        <f>"0000000000000000000000000001111110011111100000000000"</f>
        <v>0000000000000000000000000001111110011111100000000000</v>
      </c>
    </row>
    <row r="1750" spans="1:15" x14ac:dyDescent="0.25">
      <c r="A1750" s="3">
        <v>1</v>
      </c>
      <c r="B1750" t="s">
        <v>10207</v>
      </c>
      <c r="C1750" t="s">
        <v>20</v>
      </c>
      <c r="D1750" t="s">
        <v>10393</v>
      </c>
      <c r="E1750" t="s">
        <v>20</v>
      </c>
      <c r="F1750" t="s">
        <v>14488</v>
      </c>
      <c r="G1750" t="s">
        <v>14488</v>
      </c>
      <c r="H1750" t="s">
        <v>19</v>
      </c>
      <c r="I1750" t="s">
        <v>19</v>
      </c>
      <c r="J1750" s="1">
        <v>0.58333333333333337</v>
      </c>
      <c r="K1750" s="1">
        <v>0.58333333333333337</v>
      </c>
      <c r="L1750">
        <v>90</v>
      </c>
      <c r="M1750">
        <v>60</v>
      </c>
      <c r="N1750" t="str">
        <f>"0000000111110100011111000000000000000000000000000000"</f>
        <v>0000000111110100011111000000000000000000000000000000</v>
      </c>
      <c r="O1750" t="str">
        <f>"0000000111110100011111000000000000000000000000000000"</f>
        <v>0000000111110100011111000000000000000000000000000000</v>
      </c>
    </row>
    <row r="1751" spans="1:15" x14ac:dyDescent="0.25">
      <c r="A1751" s="3">
        <v>1</v>
      </c>
      <c r="B1751" t="s">
        <v>10050</v>
      </c>
      <c r="C1751" t="s">
        <v>20</v>
      </c>
      <c r="D1751" t="s">
        <v>13600</v>
      </c>
      <c r="E1751" t="s">
        <v>20</v>
      </c>
      <c r="F1751" t="s">
        <v>14488</v>
      </c>
      <c r="G1751" t="s">
        <v>14485</v>
      </c>
      <c r="H1751" t="s">
        <v>29</v>
      </c>
      <c r="I1751" t="s">
        <v>29</v>
      </c>
      <c r="J1751" s="1">
        <v>0.45833333333333331</v>
      </c>
      <c r="K1751" s="1">
        <v>0.45833333333333331</v>
      </c>
      <c r="L1751">
        <v>60</v>
      </c>
      <c r="M1751">
        <v>120</v>
      </c>
      <c r="N1751" t="str">
        <f>"0000000111110100011111000000000000000000000000000000"</f>
        <v>0000000111110100011111000000000000000000000000000000</v>
      </c>
      <c r="O1751" t="str">
        <f>"0000000111110100011111000000000000000000000000000000"</f>
        <v>0000000111110100011111000000000000000000000000000000</v>
      </c>
    </row>
    <row r="1752" spans="1:15" x14ac:dyDescent="0.25">
      <c r="A1752" s="3">
        <v>1</v>
      </c>
      <c r="B1752" t="s">
        <v>12356</v>
      </c>
      <c r="C1752" t="s">
        <v>20</v>
      </c>
      <c r="D1752" t="s">
        <v>12694</v>
      </c>
      <c r="E1752" t="s">
        <v>20</v>
      </c>
      <c r="F1752" t="s">
        <v>14485</v>
      </c>
      <c r="G1752" t="s">
        <v>14488</v>
      </c>
      <c r="H1752" t="s">
        <v>29</v>
      </c>
      <c r="I1752" t="s">
        <v>29</v>
      </c>
      <c r="J1752" s="1">
        <v>0.625</v>
      </c>
      <c r="K1752" s="1">
        <v>0.625</v>
      </c>
      <c r="L1752">
        <v>60</v>
      </c>
      <c r="M1752">
        <v>120</v>
      </c>
      <c r="N1752" t="str">
        <f>"0000000000000000000000000001111110011111100000000000"</f>
        <v>0000000000000000000000000001111110011111100000000000</v>
      </c>
      <c r="O1752" t="str">
        <f>"0000000111110100011111000001111110011111100000000000"</f>
        <v>0000000111110100011111000001111110011111100000000000</v>
      </c>
    </row>
    <row r="1753" spans="1:15" x14ac:dyDescent="0.25">
      <c r="A1753" s="3">
        <v>1</v>
      </c>
      <c r="B1753" t="s">
        <v>9610</v>
      </c>
      <c r="C1753" t="s">
        <v>20</v>
      </c>
      <c r="D1753" t="s">
        <v>14063</v>
      </c>
      <c r="E1753" t="s">
        <v>9372</v>
      </c>
      <c r="F1753" t="s">
        <v>14488</v>
      </c>
      <c r="G1753" t="s">
        <v>14494</v>
      </c>
      <c r="H1753" t="s">
        <v>42</v>
      </c>
      <c r="I1753" t="s">
        <v>42</v>
      </c>
      <c r="J1753" s="1">
        <v>0.66666666666666663</v>
      </c>
      <c r="K1753" s="1">
        <v>0.66666666666666663</v>
      </c>
      <c r="L1753">
        <v>60</v>
      </c>
      <c r="M1753">
        <v>60</v>
      </c>
      <c r="N1753" t="str">
        <f>"0000000000000000000000000001111110011100000000000000"</f>
        <v>0000000000000000000000000001111110011100000000000000</v>
      </c>
      <c r="O1753" t="str">
        <f>"0000000000000000000000000000111110011111100000000000"</f>
        <v>0000000000000000000000000000111110011111100000000000</v>
      </c>
    </row>
    <row r="1754" spans="1:15" x14ac:dyDescent="0.25">
      <c r="A1754" s="3">
        <v>1</v>
      </c>
      <c r="B1754" t="s">
        <v>11432</v>
      </c>
      <c r="C1754" t="s">
        <v>20</v>
      </c>
      <c r="D1754" t="s">
        <v>14063</v>
      </c>
      <c r="E1754" t="s">
        <v>20</v>
      </c>
      <c r="F1754" t="s">
        <v>14488</v>
      </c>
      <c r="G1754" t="s">
        <v>14488</v>
      </c>
      <c r="H1754" t="s">
        <v>19</v>
      </c>
      <c r="I1754" t="s">
        <v>19</v>
      </c>
      <c r="J1754" s="1">
        <v>0.41666666666666669</v>
      </c>
      <c r="K1754" s="1">
        <v>0.41666666666666669</v>
      </c>
      <c r="L1754">
        <v>60</v>
      </c>
      <c r="M1754">
        <v>60</v>
      </c>
      <c r="N1754" t="str">
        <f>"0000000000000000000000000001111110011111000000000000"</f>
        <v>0000000000000000000000000001111110011111000000000000</v>
      </c>
      <c r="O1754" t="str">
        <f>"0000000000000000000000000001111110011111100000000000"</f>
        <v>0000000000000000000000000001111110011111100000000000</v>
      </c>
    </row>
    <row r="1755" spans="1:15" x14ac:dyDescent="0.25">
      <c r="A1755" s="3">
        <v>1</v>
      </c>
      <c r="B1755" t="s">
        <v>9871</v>
      </c>
      <c r="C1755" t="s">
        <v>39</v>
      </c>
      <c r="D1755" t="s">
        <v>10517</v>
      </c>
      <c r="E1755" t="s">
        <v>39</v>
      </c>
      <c r="F1755" t="s">
        <v>14507</v>
      </c>
      <c r="G1755" t="s">
        <v>14507</v>
      </c>
      <c r="H1755" t="s">
        <v>19</v>
      </c>
      <c r="I1755" t="s">
        <v>19</v>
      </c>
      <c r="J1755" s="1">
        <v>0.79166666666666663</v>
      </c>
      <c r="K1755" s="1">
        <v>0.79166666666666663</v>
      </c>
      <c r="L1755">
        <v>90</v>
      </c>
      <c r="M1755">
        <v>120</v>
      </c>
      <c r="N1755" t="str">
        <f>"0000000000000000000000000000000000010000000000000000"</f>
        <v>0000000000000000000000000000000000010000000000000000</v>
      </c>
      <c r="O1755" t="str">
        <f>"0000000000000000000000000000000000010000000000000000"</f>
        <v>0000000000000000000000000000000000010000000000000000</v>
      </c>
    </row>
    <row r="1756" spans="1:15" x14ac:dyDescent="0.25">
      <c r="A1756" s="3">
        <v>1</v>
      </c>
      <c r="B1756" t="s">
        <v>11790</v>
      </c>
      <c r="C1756" t="s">
        <v>20</v>
      </c>
      <c r="D1756" t="s">
        <v>13827</v>
      </c>
      <c r="E1756" t="s">
        <v>20</v>
      </c>
      <c r="F1756" t="s">
        <v>14488</v>
      </c>
      <c r="G1756" t="s">
        <v>14485</v>
      </c>
      <c r="H1756" t="s">
        <v>29</v>
      </c>
      <c r="I1756" t="s">
        <v>29</v>
      </c>
      <c r="J1756" s="1">
        <v>0.45833333333333331</v>
      </c>
      <c r="K1756" s="1">
        <v>0.45833333333333331</v>
      </c>
      <c r="L1756">
        <v>120</v>
      </c>
      <c r="M1756">
        <v>60</v>
      </c>
      <c r="N1756" t="str">
        <f>"0000000111110100011111000000000000000000000000000000"</f>
        <v>0000000111110100011111000000000000000000000000000000</v>
      </c>
      <c r="O1756" t="str">
        <f>"0000000111110100011111000000000000000000000000000000"</f>
        <v>0000000111110100011111000000000000000000000000000000</v>
      </c>
    </row>
    <row r="1757" spans="1:15" x14ac:dyDescent="0.25">
      <c r="A1757" s="3">
        <v>1</v>
      </c>
      <c r="B1757" t="s">
        <v>12718</v>
      </c>
      <c r="C1757" t="s">
        <v>39</v>
      </c>
      <c r="D1757" t="s">
        <v>12897</v>
      </c>
      <c r="E1757" t="s">
        <v>39</v>
      </c>
      <c r="F1757" t="s">
        <v>14507</v>
      </c>
      <c r="G1757" t="s">
        <v>14549</v>
      </c>
      <c r="H1757" t="s">
        <v>29</v>
      </c>
      <c r="I1757" t="s">
        <v>29</v>
      </c>
      <c r="J1757" s="1">
        <v>0.77083333333333337</v>
      </c>
      <c r="K1757" s="1">
        <v>0.75</v>
      </c>
      <c r="L1757">
        <v>120</v>
      </c>
      <c r="M1757">
        <v>90</v>
      </c>
      <c r="N1757" t="str">
        <f>"0000000000000000001000000000000000000000000000000000"</f>
        <v>0000000000000000001000000000000000000000000000000000</v>
      </c>
      <c r="O1757" t="str">
        <f>"0000000000000000001000000000000000000000000000000000"</f>
        <v>0000000000000000001000000000000000000000000000000000</v>
      </c>
    </row>
    <row r="1758" spans="1:15" x14ac:dyDescent="0.25">
      <c r="A1758" s="3">
        <v>1</v>
      </c>
      <c r="B1758" t="s">
        <v>11882</v>
      </c>
      <c r="C1758" t="s">
        <v>20</v>
      </c>
      <c r="D1758" t="s">
        <v>13959</v>
      </c>
      <c r="E1758" t="s">
        <v>20</v>
      </c>
      <c r="F1758" t="s">
        <v>14485</v>
      </c>
      <c r="G1758" t="s">
        <v>14488</v>
      </c>
      <c r="H1758" t="s">
        <v>42</v>
      </c>
      <c r="I1758" t="s">
        <v>42</v>
      </c>
      <c r="J1758" s="1">
        <v>0.41666666666666669</v>
      </c>
      <c r="K1758" s="1">
        <v>0.375</v>
      </c>
      <c r="L1758">
        <v>60</v>
      </c>
      <c r="M1758">
        <v>120</v>
      </c>
      <c r="N1758" t="str">
        <f>"0000000111111100011111000000000000000000000000000000"</f>
        <v>0000000111111100011111000000000000000000000000000000</v>
      </c>
      <c r="O1758" t="str">
        <f>"0000000111111100011111000000000000000000000000000000"</f>
        <v>0000000111111100011111000000000000000000000000000000</v>
      </c>
    </row>
    <row r="1759" spans="1:15" x14ac:dyDescent="0.25">
      <c r="A1759" s="3">
        <v>1</v>
      </c>
      <c r="B1759" t="s">
        <v>11801</v>
      </c>
      <c r="C1759" t="s">
        <v>20</v>
      </c>
      <c r="D1759" t="s">
        <v>13592</v>
      </c>
      <c r="E1759" t="s">
        <v>20</v>
      </c>
      <c r="F1759" t="s">
        <v>14488</v>
      </c>
      <c r="G1759" t="s">
        <v>14485</v>
      </c>
      <c r="H1759" t="s">
        <v>42</v>
      </c>
      <c r="I1759" t="s">
        <v>42</v>
      </c>
      <c r="J1759" s="1">
        <v>0.5</v>
      </c>
      <c r="K1759" s="1">
        <v>0.54166666666666663</v>
      </c>
      <c r="L1759">
        <v>120</v>
      </c>
      <c r="M1759">
        <v>60</v>
      </c>
      <c r="N1759" t="str">
        <f>"0000000000000000000000000001111110011111100000000000"</f>
        <v>0000000000000000000000000001111110011111100000000000</v>
      </c>
      <c r="O1759" t="str">
        <f>"0000000000000000000000000001111110011111100000000000"</f>
        <v>0000000000000000000000000001111110011111100000000000</v>
      </c>
    </row>
    <row r="1760" spans="1:15" x14ac:dyDescent="0.25">
      <c r="A1760" s="3">
        <v>1</v>
      </c>
      <c r="B1760" t="s">
        <v>12401</v>
      </c>
      <c r="C1760" t="s">
        <v>20</v>
      </c>
      <c r="D1760" t="s">
        <v>13602</v>
      </c>
      <c r="E1760" t="s">
        <v>20</v>
      </c>
      <c r="F1760" t="s">
        <v>14488</v>
      </c>
      <c r="G1760" t="s">
        <v>14485</v>
      </c>
      <c r="H1760" t="s">
        <v>42</v>
      </c>
      <c r="I1760" t="s">
        <v>42</v>
      </c>
      <c r="J1760" s="1">
        <v>0.5</v>
      </c>
      <c r="K1760" s="1">
        <v>0.54166666666666663</v>
      </c>
      <c r="L1760">
        <v>120</v>
      </c>
      <c r="M1760">
        <v>120</v>
      </c>
      <c r="N1760" t="str">
        <f>"0000000000000000000000000001111110011111100000000000"</f>
        <v>0000000000000000000000000001111110011111100000000000</v>
      </c>
      <c r="O1760" t="str">
        <f>"0000000000000000000000000001111110011111100000000000"</f>
        <v>0000000000000000000000000001111110011111100000000000</v>
      </c>
    </row>
    <row r="1761" spans="1:15" x14ac:dyDescent="0.25">
      <c r="A1761" s="3">
        <v>1</v>
      </c>
      <c r="B1761" t="s">
        <v>10811</v>
      </c>
      <c r="C1761" t="s">
        <v>20</v>
      </c>
      <c r="D1761" t="s">
        <v>13009</v>
      </c>
      <c r="E1761" t="s">
        <v>20</v>
      </c>
      <c r="F1761" t="s">
        <v>14485</v>
      </c>
      <c r="G1761" t="s">
        <v>14488</v>
      </c>
      <c r="H1761" t="s">
        <v>19</v>
      </c>
      <c r="I1761" t="s">
        <v>19</v>
      </c>
      <c r="J1761" s="1">
        <v>0.625</v>
      </c>
      <c r="K1761" s="1">
        <v>0.625</v>
      </c>
      <c r="L1761">
        <v>60</v>
      </c>
      <c r="M1761">
        <v>60</v>
      </c>
      <c r="N1761" t="str">
        <f>"0000000000000000000000000001111110011111100000000000"</f>
        <v>0000000000000000000000000001111110011111100000000000</v>
      </c>
      <c r="O1761" t="str">
        <f>"0000000000000000000000000001111110011111100000000000"</f>
        <v>0000000000000000000000000001111110011111100000000000</v>
      </c>
    </row>
    <row r="1762" spans="1:15" x14ac:dyDescent="0.25">
      <c r="A1762" s="3">
        <v>1</v>
      </c>
      <c r="B1762" t="s">
        <v>9516</v>
      </c>
      <c r="C1762" t="s">
        <v>20</v>
      </c>
      <c r="D1762" t="s">
        <v>10695</v>
      </c>
      <c r="E1762" t="s">
        <v>20</v>
      </c>
      <c r="F1762" t="s">
        <v>14488</v>
      </c>
      <c r="G1762" t="s">
        <v>14485</v>
      </c>
      <c r="H1762" t="s">
        <v>33</v>
      </c>
      <c r="I1762" t="s">
        <v>33</v>
      </c>
      <c r="J1762" s="1">
        <v>0.375</v>
      </c>
      <c r="K1762" s="1">
        <v>0.375</v>
      </c>
      <c r="L1762">
        <v>60</v>
      </c>
      <c r="M1762">
        <v>60</v>
      </c>
      <c r="N1762" t="str">
        <f>"0000000000000000000000000001111110011111100000000000"</f>
        <v>0000000000000000000000000001111110011111100000000000</v>
      </c>
      <c r="O1762" t="str">
        <f>"0000000000000000000000000001111110011111100000000000"</f>
        <v>0000000000000000000000000001111110011111100000000000</v>
      </c>
    </row>
    <row r="1763" spans="1:15" x14ac:dyDescent="0.25">
      <c r="A1763" s="3">
        <v>1</v>
      </c>
      <c r="B1763" t="s">
        <v>10140</v>
      </c>
      <c r="C1763" t="s">
        <v>1317</v>
      </c>
      <c r="D1763" t="s">
        <v>13379</v>
      </c>
      <c r="E1763" t="s">
        <v>180</v>
      </c>
      <c r="F1763" t="s">
        <v>14501</v>
      </c>
      <c r="G1763" t="s">
        <v>14524</v>
      </c>
      <c r="H1763" t="s">
        <v>33</v>
      </c>
      <c r="I1763" t="s">
        <v>33</v>
      </c>
      <c r="J1763" s="1">
        <v>0.54166666666666663</v>
      </c>
      <c r="K1763" s="1">
        <v>0.54166666666666663</v>
      </c>
      <c r="L1763">
        <v>240</v>
      </c>
      <c r="M1763">
        <v>90</v>
      </c>
      <c r="N1763" t="str">
        <f>"0000000111111100011111000000000000000000000000000000"</f>
        <v>0000000111111100011111000000000000000000000000000000</v>
      </c>
      <c r="O1763" t="str">
        <f>"0000000111111100011111000000000000000000000000000000"</f>
        <v>0000000111111100011111000000000000000000000000000000</v>
      </c>
    </row>
    <row r="1764" spans="1:15" x14ac:dyDescent="0.25">
      <c r="A1764" s="3">
        <v>1</v>
      </c>
      <c r="B1764" t="s">
        <v>10140</v>
      </c>
      <c r="C1764" t="s">
        <v>1317</v>
      </c>
      <c r="D1764" t="s">
        <v>13379</v>
      </c>
      <c r="E1764" t="s">
        <v>180</v>
      </c>
      <c r="F1764" t="s">
        <v>14501</v>
      </c>
      <c r="G1764" t="s">
        <v>14607</v>
      </c>
      <c r="H1764" t="s">
        <v>33</v>
      </c>
      <c r="I1764" t="s">
        <v>33</v>
      </c>
      <c r="J1764" s="1">
        <v>0.54166666666666663</v>
      </c>
      <c r="K1764" s="1">
        <v>0.60416666666666663</v>
      </c>
      <c r="L1764">
        <v>240</v>
      </c>
      <c r="M1764">
        <v>90</v>
      </c>
      <c r="N1764" t="str">
        <f>"0000000111111100011111000000000000000000000000000000"</f>
        <v>0000000111111100011111000000000000000000000000000000</v>
      </c>
      <c r="O1764" t="str">
        <f>"0000000111111100011111000000000000000000000000000000"</f>
        <v>0000000111111100011111000000000000000000000000000000</v>
      </c>
    </row>
    <row r="1765" spans="1:15" x14ac:dyDescent="0.25">
      <c r="A1765" s="3">
        <v>1</v>
      </c>
      <c r="B1765" t="s">
        <v>10141</v>
      </c>
      <c r="C1765" t="s">
        <v>1317</v>
      </c>
      <c r="D1765" t="s">
        <v>13379</v>
      </c>
      <c r="E1765" t="s">
        <v>180</v>
      </c>
      <c r="F1765" t="s">
        <v>14605</v>
      </c>
      <c r="G1765" t="s">
        <v>14569</v>
      </c>
      <c r="H1765" t="s">
        <v>33</v>
      </c>
      <c r="I1765" t="s">
        <v>33</v>
      </c>
      <c r="J1765" s="1">
        <v>0.54166666666666663</v>
      </c>
      <c r="K1765" s="1">
        <v>0.54166666666666663</v>
      </c>
      <c r="L1765">
        <v>240</v>
      </c>
      <c r="M1765">
        <v>90</v>
      </c>
      <c r="N1765" t="str">
        <f>"0000000000000000000000000001111110011111100000000000"</f>
        <v>0000000000000000000000000001111110011111100000000000</v>
      </c>
      <c r="O1765" t="str">
        <f>"0000000000000000000000000001111110011111100000000000"</f>
        <v>0000000000000000000000000001111110011111100000000000</v>
      </c>
    </row>
    <row r="1766" spans="1:15" x14ac:dyDescent="0.25">
      <c r="A1766" s="3">
        <v>1</v>
      </c>
      <c r="B1766" t="s">
        <v>10141</v>
      </c>
      <c r="C1766" t="s">
        <v>1317</v>
      </c>
      <c r="D1766" t="s">
        <v>13379</v>
      </c>
      <c r="E1766" t="s">
        <v>180</v>
      </c>
      <c r="F1766" t="s">
        <v>14605</v>
      </c>
      <c r="G1766" t="s">
        <v>14556</v>
      </c>
      <c r="H1766" t="s">
        <v>33</v>
      </c>
      <c r="I1766" t="s">
        <v>33</v>
      </c>
      <c r="J1766" s="1">
        <v>0.54166666666666663</v>
      </c>
      <c r="K1766" s="1">
        <v>0.60416666666666663</v>
      </c>
      <c r="L1766">
        <v>240</v>
      </c>
      <c r="M1766">
        <v>90</v>
      </c>
      <c r="N1766" t="str">
        <f>"0000000000000000000000000001111110011111100000000000"</f>
        <v>0000000000000000000000000001111110011111100000000000</v>
      </c>
      <c r="O1766" t="str">
        <f>"0000000000000000000000000001111110011111100000000000"</f>
        <v>0000000000000000000000000001111110011111100000000000</v>
      </c>
    </row>
    <row r="1767" spans="1:15" x14ac:dyDescent="0.25">
      <c r="A1767" s="3">
        <v>1</v>
      </c>
      <c r="B1767" t="s">
        <v>9357</v>
      </c>
      <c r="C1767" t="s">
        <v>20</v>
      </c>
      <c r="D1767" t="s">
        <v>10256</v>
      </c>
      <c r="E1767" t="s">
        <v>20</v>
      </c>
      <c r="F1767" t="s">
        <v>14488</v>
      </c>
      <c r="G1767" t="s">
        <v>14488</v>
      </c>
      <c r="H1767" t="s">
        <v>19</v>
      </c>
      <c r="I1767" t="s">
        <v>19</v>
      </c>
      <c r="J1767" s="1">
        <v>0.54166666666666663</v>
      </c>
      <c r="K1767" s="1">
        <v>0.54166666666666663</v>
      </c>
      <c r="L1767">
        <v>60</v>
      </c>
      <c r="M1767">
        <v>60</v>
      </c>
      <c r="N1767" t="str">
        <f>"0000000000000000000000000001111110011111100000000000"</f>
        <v>0000000000000000000000000001111110011111100000000000</v>
      </c>
      <c r="O1767" t="str">
        <f>"0000000000000000000000000001111110011111100000000000"</f>
        <v>0000000000000000000000000001111110011111100000000000</v>
      </c>
    </row>
    <row r="1768" spans="1:15" x14ac:dyDescent="0.25">
      <c r="A1768" s="3">
        <v>1</v>
      </c>
      <c r="B1768" t="s">
        <v>9357</v>
      </c>
      <c r="C1768" t="s">
        <v>20</v>
      </c>
      <c r="D1768" t="s">
        <v>9493</v>
      </c>
      <c r="E1768" t="s">
        <v>20</v>
      </c>
      <c r="F1768" t="s">
        <v>14493</v>
      </c>
      <c r="G1768" t="s">
        <v>14485</v>
      </c>
      <c r="H1768" t="s">
        <v>42</v>
      </c>
      <c r="I1768" t="s">
        <v>42</v>
      </c>
      <c r="J1768" s="1">
        <v>0.41666666666666669</v>
      </c>
      <c r="K1768" s="1">
        <v>0.41666666666666669</v>
      </c>
      <c r="L1768">
        <v>60</v>
      </c>
      <c r="M1768">
        <v>60</v>
      </c>
      <c r="N1768" t="str">
        <f>"0000000000000000000000000001111110011111100000000000"</f>
        <v>0000000000000000000000000001111110011111100000000000</v>
      </c>
      <c r="O1768" t="str">
        <f>"0000000000000000000000000000111110011111100000000000"</f>
        <v>0000000000000000000000000000111110011111100000000000</v>
      </c>
    </row>
    <row r="1769" spans="1:15" x14ac:dyDescent="0.25">
      <c r="A1769" s="3">
        <v>1</v>
      </c>
      <c r="B1769" t="s">
        <v>9355</v>
      </c>
      <c r="C1769" t="s">
        <v>20</v>
      </c>
      <c r="D1769" t="s">
        <v>9435</v>
      </c>
      <c r="E1769" t="s">
        <v>395</v>
      </c>
      <c r="F1769" t="s">
        <v>14485</v>
      </c>
      <c r="G1769" t="s">
        <v>14499</v>
      </c>
      <c r="H1769" t="s">
        <v>33</v>
      </c>
      <c r="I1769" t="s">
        <v>33</v>
      </c>
      <c r="J1769" s="1">
        <v>0.54166666666666663</v>
      </c>
      <c r="K1769" s="1">
        <v>0.41666666666666669</v>
      </c>
      <c r="L1769">
        <v>60</v>
      </c>
      <c r="M1769">
        <v>240</v>
      </c>
      <c r="N1769" t="str">
        <f>"0000000000000000000000000001111110011111100000000000"</f>
        <v>0000000000000000000000000001111110011111100000000000</v>
      </c>
      <c r="O1769" t="str">
        <f>"0000000000000000000000000001111110011111100000000000"</f>
        <v>0000000000000000000000000001111110011111100000000000</v>
      </c>
    </row>
    <row r="1770" spans="1:15" x14ac:dyDescent="0.25">
      <c r="A1770" s="3">
        <v>1</v>
      </c>
      <c r="B1770" t="s">
        <v>9161</v>
      </c>
      <c r="C1770" t="s">
        <v>20</v>
      </c>
      <c r="D1770" t="s">
        <v>13262</v>
      </c>
      <c r="E1770" t="s">
        <v>20</v>
      </c>
      <c r="F1770" t="s">
        <v>14488</v>
      </c>
      <c r="G1770" t="s">
        <v>14488</v>
      </c>
      <c r="H1770" t="s">
        <v>19</v>
      </c>
      <c r="I1770" t="s">
        <v>19</v>
      </c>
      <c r="J1770" s="1">
        <v>0.5</v>
      </c>
      <c r="K1770" s="1">
        <v>0.45833333333333331</v>
      </c>
      <c r="L1770">
        <v>60</v>
      </c>
      <c r="M1770">
        <v>120</v>
      </c>
      <c r="N1770" t="str">
        <f>"0000000111110100011111000000000000000000000000000000"</f>
        <v>0000000111110100011111000000000000000000000000000000</v>
      </c>
      <c r="O1770" t="str">
        <f>"0000000111110100011111000000000000000000000000000000"</f>
        <v>0000000111110100011111000000000000000000000000000000</v>
      </c>
    </row>
    <row r="1771" spans="1:15" x14ac:dyDescent="0.25">
      <c r="A1771" s="3">
        <v>1</v>
      </c>
      <c r="B1771" t="s">
        <v>9855</v>
      </c>
      <c r="C1771" t="s">
        <v>20</v>
      </c>
      <c r="D1771" t="s">
        <v>13530</v>
      </c>
      <c r="E1771" t="s">
        <v>20</v>
      </c>
      <c r="F1771" t="s">
        <v>14639</v>
      </c>
      <c r="G1771" t="s">
        <v>14493</v>
      </c>
      <c r="H1771" t="s">
        <v>37</v>
      </c>
      <c r="I1771" t="s">
        <v>37</v>
      </c>
      <c r="J1771" s="1">
        <v>0.54166666666666663</v>
      </c>
      <c r="K1771" s="1">
        <v>0.54166666666666663</v>
      </c>
      <c r="L1771">
        <v>60</v>
      </c>
      <c r="M1771">
        <v>60</v>
      </c>
      <c r="N1771" t="str">
        <f>"0000000110101100011100000000000000000000000000000000"</f>
        <v>0000000110101100011100000000000000000000000000000000</v>
      </c>
      <c r="O1771" t="str">
        <f>"0000000111101100011100000000000000000000000000000000"</f>
        <v>0000000111101100011100000000000000000000000000000000</v>
      </c>
    </row>
    <row r="1772" spans="1:15" x14ac:dyDescent="0.25">
      <c r="A1772" s="3">
        <v>1</v>
      </c>
      <c r="B1772" t="s">
        <v>10227</v>
      </c>
      <c r="C1772" t="s">
        <v>20</v>
      </c>
      <c r="D1772" t="s">
        <v>12322</v>
      </c>
      <c r="E1772" t="s">
        <v>20</v>
      </c>
      <c r="F1772" t="s">
        <v>14488</v>
      </c>
      <c r="G1772" t="s">
        <v>14488</v>
      </c>
      <c r="H1772" t="s">
        <v>29</v>
      </c>
      <c r="I1772" t="s">
        <v>29</v>
      </c>
      <c r="J1772" s="1">
        <v>0.41666666666666669</v>
      </c>
      <c r="K1772" s="1">
        <v>0.41666666666666669</v>
      </c>
      <c r="L1772">
        <v>120</v>
      </c>
      <c r="M1772">
        <v>120</v>
      </c>
      <c r="N1772" t="str">
        <f>"0000000000000000000000000001111110011111100000000000"</f>
        <v>0000000000000000000000000001111110011111100000000000</v>
      </c>
      <c r="O1772" t="str">
        <f>"0000000000000000000000000001111110011111100000000000"</f>
        <v>0000000000000000000000000001111110011111100000000000</v>
      </c>
    </row>
    <row r="1773" spans="1:15" x14ac:dyDescent="0.25">
      <c r="A1773" s="3">
        <v>1</v>
      </c>
      <c r="B1773" t="s">
        <v>12515</v>
      </c>
      <c r="C1773" t="s">
        <v>20</v>
      </c>
      <c r="D1773" t="s">
        <v>12870</v>
      </c>
      <c r="E1773" t="s">
        <v>20</v>
      </c>
      <c r="F1773" t="s">
        <v>14485</v>
      </c>
      <c r="G1773" t="s">
        <v>14488</v>
      </c>
      <c r="H1773" t="s">
        <v>29</v>
      </c>
      <c r="I1773" t="s">
        <v>29</v>
      </c>
      <c r="J1773" s="1">
        <v>0.45833333333333331</v>
      </c>
      <c r="K1773" s="1">
        <v>0.45833333333333331</v>
      </c>
      <c r="L1773">
        <v>60</v>
      </c>
      <c r="M1773">
        <v>60</v>
      </c>
      <c r="N1773" t="str">
        <f>"0000000000000000000000000001111110011111100000000000"</f>
        <v>0000000000000000000000000001111110011111100000000000</v>
      </c>
      <c r="O1773" t="str">
        <f>"0000000000000000000000000001111110011111100000000000"</f>
        <v>0000000000000000000000000001111110011111100000000000</v>
      </c>
    </row>
    <row r="1774" spans="1:15" x14ac:dyDescent="0.25">
      <c r="A1774" s="3">
        <v>1</v>
      </c>
      <c r="B1774" t="s">
        <v>10522</v>
      </c>
      <c r="C1774" t="s">
        <v>20</v>
      </c>
      <c r="D1774" t="s">
        <v>13674</v>
      </c>
      <c r="E1774" t="s">
        <v>20</v>
      </c>
      <c r="F1774" t="s">
        <v>14493</v>
      </c>
      <c r="G1774" t="s">
        <v>14488</v>
      </c>
      <c r="H1774" t="s">
        <v>42</v>
      </c>
      <c r="I1774" t="s">
        <v>42</v>
      </c>
      <c r="J1774" s="1">
        <v>0.41666666666666669</v>
      </c>
      <c r="K1774" s="1">
        <v>0.375</v>
      </c>
      <c r="L1774">
        <v>60</v>
      </c>
      <c r="M1774">
        <v>120</v>
      </c>
      <c r="N1774" t="str">
        <f>"0000000111111100011111000000000000000000000000000000"</f>
        <v>0000000111111100011111000000000000000000000000000000</v>
      </c>
      <c r="O1774" t="str">
        <f>"0000000111111100011111000001111110011111100000000000"</f>
        <v>0000000111111100011111000001111110011111100000000000</v>
      </c>
    </row>
    <row r="1775" spans="1:15" x14ac:dyDescent="0.25">
      <c r="A1775" s="3">
        <v>1</v>
      </c>
      <c r="B1775" t="s">
        <v>10537</v>
      </c>
      <c r="C1775" t="s">
        <v>20</v>
      </c>
      <c r="D1775" t="s">
        <v>13681</v>
      </c>
      <c r="E1775" t="s">
        <v>20</v>
      </c>
      <c r="F1775" t="s">
        <v>14485</v>
      </c>
      <c r="G1775" t="s">
        <v>14493</v>
      </c>
      <c r="H1775" t="s">
        <v>42</v>
      </c>
      <c r="I1775" t="s">
        <v>42</v>
      </c>
      <c r="J1775" s="1">
        <v>0.58333333333333337</v>
      </c>
      <c r="K1775" s="1">
        <v>0.58333333333333337</v>
      </c>
      <c r="L1775">
        <v>60</v>
      </c>
      <c r="M1775">
        <v>60</v>
      </c>
      <c r="N1775" t="str">
        <f>"0000000111111100011111000000000000000000000000000000"</f>
        <v>0000000111111100011111000000000000000000000000000000</v>
      </c>
      <c r="O1775" t="str">
        <f>"0000000111111100011111000000000000000000000000000000"</f>
        <v>0000000111111100011111000000000000000000000000000000</v>
      </c>
    </row>
    <row r="1776" spans="1:15" x14ac:dyDescent="0.25">
      <c r="A1776" s="3">
        <v>1</v>
      </c>
      <c r="B1776" t="s">
        <v>13662</v>
      </c>
      <c r="C1776" t="s">
        <v>395</v>
      </c>
      <c r="D1776" t="s">
        <v>13674</v>
      </c>
      <c r="E1776" t="s">
        <v>20</v>
      </c>
      <c r="F1776" t="s">
        <v>14629</v>
      </c>
      <c r="G1776" t="s">
        <v>14488</v>
      </c>
      <c r="H1776" t="s">
        <v>42</v>
      </c>
      <c r="I1776" t="s">
        <v>42</v>
      </c>
      <c r="J1776" s="1">
        <v>0.375</v>
      </c>
      <c r="K1776" s="1">
        <v>0.375</v>
      </c>
      <c r="L1776">
        <v>120</v>
      </c>
      <c r="M1776">
        <v>120</v>
      </c>
      <c r="N1776" t="str">
        <f>"0000000000000000000000000000111110011111100000000000"</f>
        <v>0000000000000000000000000000111110011111100000000000</v>
      </c>
      <c r="O1776" t="str">
        <f>"0000000111111100011111000001111110011111100000000000"</f>
        <v>0000000111111100011111000001111110011111100000000000</v>
      </c>
    </row>
    <row r="1777" spans="1:15" x14ac:dyDescent="0.25">
      <c r="A1777" s="3">
        <v>1</v>
      </c>
      <c r="B1777" t="s">
        <v>9537</v>
      </c>
      <c r="C1777" t="s">
        <v>395</v>
      </c>
      <c r="D1777" t="s">
        <v>10054</v>
      </c>
      <c r="E1777" t="s">
        <v>20</v>
      </c>
      <c r="F1777" t="s">
        <v>14497</v>
      </c>
      <c r="G1777" t="s">
        <v>14493</v>
      </c>
      <c r="H1777" t="s">
        <v>42</v>
      </c>
      <c r="I1777" t="s">
        <v>42</v>
      </c>
      <c r="J1777" s="1">
        <v>0.5</v>
      </c>
      <c r="K1777" s="1">
        <v>0.58333333333333337</v>
      </c>
      <c r="L1777">
        <v>180</v>
      </c>
      <c r="M1777">
        <v>60</v>
      </c>
      <c r="N1777" t="str">
        <f>"0000000000000000000000000000000000011111100000000000"</f>
        <v>0000000000000000000000000000000000011111100000000000</v>
      </c>
      <c r="O1777" t="str">
        <f>"0000000000000000000000000000111110011111100000000000"</f>
        <v>0000000000000000000000000000111110011111100000000000</v>
      </c>
    </row>
    <row r="1778" spans="1:15" x14ac:dyDescent="0.25">
      <c r="A1778" s="3">
        <v>1</v>
      </c>
      <c r="B1778" t="s">
        <v>9396</v>
      </c>
      <c r="C1778" t="s">
        <v>20</v>
      </c>
      <c r="D1778" t="s">
        <v>13655</v>
      </c>
      <c r="E1778" t="s">
        <v>20</v>
      </c>
      <c r="F1778" t="s">
        <v>14488</v>
      </c>
      <c r="G1778" t="s">
        <v>14488</v>
      </c>
      <c r="H1778" t="s">
        <v>19</v>
      </c>
      <c r="I1778" t="s">
        <v>19</v>
      </c>
      <c r="J1778" s="1">
        <v>0.58333333333333337</v>
      </c>
      <c r="K1778" s="1">
        <v>0.58333333333333337</v>
      </c>
      <c r="L1778">
        <v>60</v>
      </c>
      <c r="M1778">
        <v>60</v>
      </c>
      <c r="N1778" t="str">
        <f>"0000000111100100001000000000000000000000000000000000"</f>
        <v>0000000111100100001000000000000000000000000000000000</v>
      </c>
      <c r="O1778" t="str">
        <f>"0000000111110100011111000000000000000000000000000000"</f>
        <v>0000000111110100011111000000000000000000000000000000</v>
      </c>
    </row>
    <row r="1779" spans="1:15" x14ac:dyDescent="0.25">
      <c r="A1779" s="3">
        <v>1</v>
      </c>
      <c r="B1779" t="s">
        <v>13597</v>
      </c>
      <c r="C1779" t="s">
        <v>20</v>
      </c>
      <c r="D1779" t="s">
        <v>13611</v>
      </c>
      <c r="E1779" t="s">
        <v>20</v>
      </c>
      <c r="F1779" t="s">
        <v>14488</v>
      </c>
      <c r="G1779" t="s">
        <v>14488</v>
      </c>
      <c r="H1779" t="s">
        <v>19</v>
      </c>
      <c r="I1779" t="s">
        <v>19</v>
      </c>
      <c r="J1779" s="1">
        <v>0.625</v>
      </c>
      <c r="K1779" s="1">
        <v>0.58333333333333337</v>
      </c>
      <c r="L1779">
        <v>120</v>
      </c>
      <c r="M1779">
        <v>120</v>
      </c>
      <c r="N1779" t="str">
        <f>"0000000000000000000000000001111110011111100000000000"</f>
        <v>0000000000000000000000000001111110011111100000000000</v>
      </c>
      <c r="O1779" t="str">
        <f>"0000000000000000000000000001111110011111100000000000"</f>
        <v>0000000000000000000000000001111110011111100000000000</v>
      </c>
    </row>
    <row r="1780" spans="1:15" x14ac:dyDescent="0.25">
      <c r="A1780" s="3">
        <v>1</v>
      </c>
      <c r="B1780" t="s">
        <v>11133</v>
      </c>
      <c r="C1780" t="s">
        <v>20</v>
      </c>
      <c r="D1780" t="s">
        <v>11984</v>
      </c>
      <c r="E1780" t="s">
        <v>20</v>
      </c>
      <c r="F1780" t="s">
        <v>14488</v>
      </c>
      <c r="G1780" t="s">
        <v>14485</v>
      </c>
      <c r="H1780" t="s">
        <v>29</v>
      </c>
      <c r="I1780" t="s">
        <v>29</v>
      </c>
      <c r="J1780" s="1">
        <v>0.375</v>
      </c>
      <c r="K1780" s="1">
        <v>0.375</v>
      </c>
      <c r="L1780">
        <v>60</v>
      </c>
      <c r="M1780">
        <v>60</v>
      </c>
      <c r="N1780" t="str">
        <f>"0000000000000000000000000001111110011111100000000000"</f>
        <v>0000000000000000000000000001111110011111100000000000</v>
      </c>
      <c r="O1780" t="str">
        <f>"0000000000000000000000000001111110011111100000000000"</f>
        <v>0000000000000000000000000001111110011111100000000000</v>
      </c>
    </row>
    <row r="1781" spans="1:15" x14ac:dyDescent="0.25">
      <c r="A1781" s="3">
        <v>1</v>
      </c>
      <c r="B1781" t="s">
        <v>11133</v>
      </c>
      <c r="C1781" t="s">
        <v>20</v>
      </c>
      <c r="D1781" t="s">
        <v>11738</v>
      </c>
      <c r="E1781" t="s">
        <v>45</v>
      </c>
      <c r="F1781" t="s">
        <v>14487</v>
      </c>
      <c r="G1781" t="s">
        <v>14489</v>
      </c>
      <c r="H1781" t="s">
        <v>37</v>
      </c>
      <c r="I1781" t="s">
        <v>37</v>
      </c>
      <c r="J1781" s="1">
        <v>0.375</v>
      </c>
      <c r="K1781" s="1">
        <v>0.375</v>
      </c>
      <c r="L1781">
        <v>60</v>
      </c>
      <c r="M1781">
        <v>90</v>
      </c>
      <c r="N1781" t="str">
        <f>"0000000000000000000000000001111110011111100000000000"</f>
        <v>0000000000000000000000000001111110011111100000000000</v>
      </c>
      <c r="O1781" t="str">
        <f>"0000000000000000000000000000101010001010000000000000"</f>
        <v>0000000000000000000000000000101010001010000000000000</v>
      </c>
    </row>
    <row r="1782" spans="1:15" x14ac:dyDescent="0.25">
      <c r="A1782" s="3">
        <v>1</v>
      </c>
      <c r="B1782" t="s">
        <v>10713</v>
      </c>
      <c r="C1782" t="s">
        <v>20</v>
      </c>
      <c r="D1782" t="s">
        <v>13885</v>
      </c>
      <c r="E1782" t="s">
        <v>20</v>
      </c>
      <c r="F1782" t="s">
        <v>14488</v>
      </c>
      <c r="G1782" t="s">
        <v>14487</v>
      </c>
      <c r="H1782" t="s">
        <v>19</v>
      </c>
      <c r="I1782" t="s">
        <v>19</v>
      </c>
      <c r="J1782" s="1">
        <v>0.54166666666666663</v>
      </c>
      <c r="K1782" s="1">
        <v>0.375</v>
      </c>
      <c r="L1782">
        <v>60</v>
      </c>
      <c r="M1782">
        <v>480</v>
      </c>
      <c r="N1782" t="str">
        <f>"0000000000000000000000000001111110011111100000000000"</f>
        <v>0000000000000000000000000001111110011111100000000000</v>
      </c>
      <c r="O1782" t="str">
        <f>"0000000000000000000000000000100000000001000000000000"</f>
        <v>0000000000000000000000000000100000000001000000000000</v>
      </c>
    </row>
    <row r="1783" spans="1:15" x14ac:dyDescent="0.25">
      <c r="A1783" s="3">
        <v>1</v>
      </c>
      <c r="B1783" t="s">
        <v>10713</v>
      </c>
      <c r="C1783" t="s">
        <v>20</v>
      </c>
      <c r="D1783" t="s">
        <v>13885</v>
      </c>
      <c r="E1783" t="s">
        <v>20</v>
      </c>
      <c r="F1783" t="s">
        <v>14485</v>
      </c>
      <c r="G1783" t="s">
        <v>14498</v>
      </c>
      <c r="H1783" t="s">
        <v>29</v>
      </c>
      <c r="I1783" t="s">
        <v>29</v>
      </c>
      <c r="J1783" s="1">
        <v>0.58333333333333337</v>
      </c>
      <c r="K1783" s="1">
        <v>0.375</v>
      </c>
      <c r="L1783">
        <v>60</v>
      </c>
      <c r="M1783">
        <v>480</v>
      </c>
      <c r="N1783" t="str">
        <f>"0000000000000000000000000001111110011111100000000000"</f>
        <v>0000000000000000000000000001111110011111100000000000</v>
      </c>
      <c r="O1783" t="str">
        <f>"0000000000000000000000000000100000000001000000000000"</f>
        <v>0000000000000000000000000000100000000001000000000000</v>
      </c>
    </row>
    <row r="1784" spans="1:15" x14ac:dyDescent="0.25">
      <c r="A1784" s="3">
        <v>1</v>
      </c>
      <c r="B1784" t="s">
        <v>10713</v>
      </c>
      <c r="C1784" t="s">
        <v>20</v>
      </c>
      <c r="D1784" t="s">
        <v>13893</v>
      </c>
      <c r="E1784" t="s">
        <v>20</v>
      </c>
      <c r="F1784" t="s">
        <v>14485</v>
      </c>
      <c r="G1784" t="s">
        <v>14485</v>
      </c>
      <c r="H1784" t="s">
        <v>29</v>
      </c>
      <c r="I1784" t="s">
        <v>29</v>
      </c>
      <c r="J1784" s="1">
        <v>0.58333333333333337</v>
      </c>
      <c r="K1784" s="1">
        <v>0.58333333333333337</v>
      </c>
      <c r="L1784">
        <v>60</v>
      </c>
      <c r="M1784">
        <v>120</v>
      </c>
      <c r="N1784" t="str">
        <f>"0000000000000000000000000001111110011111100000000000"</f>
        <v>0000000000000000000000000001111110011111100000000000</v>
      </c>
      <c r="O1784" t="str">
        <f>"0000000000000000000000000001011110011110100000000000"</f>
        <v>0000000000000000000000000001011110011110100000000000</v>
      </c>
    </row>
    <row r="1785" spans="1:15" x14ac:dyDescent="0.25">
      <c r="A1785" s="3">
        <v>1</v>
      </c>
      <c r="B1785" t="s">
        <v>10713</v>
      </c>
      <c r="C1785" t="s">
        <v>20</v>
      </c>
      <c r="D1785" t="s">
        <v>13881</v>
      </c>
      <c r="E1785" t="s">
        <v>20</v>
      </c>
      <c r="F1785" t="s">
        <v>14493</v>
      </c>
      <c r="G1785" t="s">
        <v>14493</v>
      </c>
      <c r="H1785" t="s">
        <v>42</v>
      </c>
      <c r="I1785" t="s">
        <v>42</v>
      </c>
      <c r="J1785" s="1">
        <v>0.5</v>
      </c>
      <c r="K1785" s="1">
        <v>0.375</v>
      </c>
      <c r="L1785">
        <v>60</v>
      </c>
      <c r="M1785">
        <v>480</v>
      </c>
      <c r="N1785" t="str">
        <f>"0000000000000000000000000001111110011111100000000000"</f>
        <v>0000000000000000000000000001111110011111100000000000</v>
      </c>
      <c r="O1785" t="str">
        <f>"0000000000000000000000000000100000000000000000000000"</f>
        <v>0000000000000000000000000000100000000000000000000000</v>
      </c>
    </row>
    <row r="1786" spans="1:15" x14ac:dyDescent="0.25">
      <c r="A1786" s="3">
        <v>1</v>
      </c>
      <c r="B1786" t="s">
        <v>14018</v>
      </c>
      <c r="C1786" t="s">
        <v>20</v>
      </c>
      <c r="D1786" t="s">
        <v>14018</v>
      </c>
      <c r="E1786" t="s">
        <v>39</v>
      </c>
      <c r="F1786" t="s">
        <v>14512</v>
      </c>
      <c r="G1786" t="s">
        <v>14640</v>
      </c>
      <c r="H1786" t="s">
        <v>42</v>
      </c>
      <c r="I1786" t="s">
        <v>42</v>
      </c>
      <c r="J1786" s="1">
        <v>0.5</v>
      </c>
      <c r="K1786" s="1">
        <v>0.52083333333333337</v>
      </c>
      <c r="L1786">
        <v>60</v>
      </c>
      <c r="M1786">
        <v>30</v>
      </c>
      <c r="N1786" t="str">
        <f>"0000000111111100011111000000000000000000000000000000"</f>
        <v>0000000111111100011111000000000000000000000000000000</v>
      </c>
      <c r="O1786" t="str">
        <f>"0000000000010000000000000000000000000000000000000000"</f>
        <v>0000000000010000000000000000000000000000000000000000</v>
      </c>
    </row>
    <row r="1787" spans="1:15" x14ac:dyDescent="0.25">
      <c r="A1787" s="3">
        <v>1</v>
      </c>
      <c r="B1787" t="s">
        <v>11145</v>
      </c>
      <c r="C1787" t="s">
        <v>9372</v>
      </c>
      <c r="D1787" t="s">
        <v>11202</v>
      </c>
      <c r="E1787" t="s">
        <v>20</v>
      </c>
      <c r="F1787" t="s">
        <v>14518</v>
      </c>
      <c r="G1787" t="s">
        <v>14488</v>
      </c>
      <c r="H1787" t="s">
        <v>19</v>
      </c>
      <c r="I1787" t="s">
        <v>19</v>
      </c>
      <c r="J1787" s="1">
        <v>0.33333333333333331</v>
      </c>
      <c r="K1787" s="1">
        <v>0.375</v>
      </c>
      <c r="L1787">
        <v>120</v>
      </c>
      <c r="M1787">
        <v>120</v>
      </c>
      <c r="N1787" t="str">
        <f>"0000000000100000000011000000000000000000000000000000"</f>
        <v>0000000000100000000011000000000000000000000000000000</v>
      </c>
      <c r="O1787" t="str">
        <f>"0000000111110100011111000000000000000000000000000000"</f>
        <v>0000000111110100011111000000000000000000000000000000</v>
      </c>
    </row>
    <row r="1788" spans="1:15" x14ac:dyDescent="0.25">
      <c r="A1788" s="3">
        <v>1</v>
      </c>
      <c r="B1788" t="s">
        <v>10198</v>
      </c>
      <c r="C1788" t="s">
        <v>20</v>
      </c>
      <c r="D1788" t="s">
        <v>12743</v>
      </c>
      <c r="E1788" t="s">
        <v>20</v>
      </c>
      <c r="F1788" t="s">
        <v>14488</v>
      </c>
      <c r="G1788" t="s">
        <v>14488</v>
      </c>
      <c r="H1788" t="s">
        <v>42</v>
      </c>
      <c r="I1788" t="s">
        <v>42</v>
      </c>
      <c r="J1788" s="1">
        <v>0.58333333333333337</v>
      </c>
      <c r="K1788" s="1">
        <v>0.625</v>
      </c>
      <c r="L1788">
        <v>120</v>
      </c>
      <c r="M1788">
        <v>120</v>
      </c>
      <c r="N1788" t="str">
        <f>"0000000111111100011111000000000000000000000000000000"</f>
        <v>0000000111111100011111000000000000000000000000000000</v>
      </c>
      <c r="O1788" t="str">
        <f>"0000000111111100011111000000000000000000000000000000"</f>
        <v>0000000111111100011111000000000000000000000000000000</v>
      </c>
    </row>
    <row r="1789" spans="1:15" x14ac:dyDescent="0.25">
      <c r="A1789" s="3">
        <v>1</v>
      </c>
      <c r="B1789" t="s">
        <v>12649</v>
      </c>
      <c r="C1789" t="s">
        <v>20</v>
      </c>
      <c r="D1789" t="s">
        <v>13662</v>
      </c>
      <c r="E1789" t="s">
        <v>20</v>
      </c>
      <c r="F1789" t="s">
        <v>14514</v>
      </c>
      <c r="G1789" t="s">
        <v>14485</v>
      </c>
      <c r="H1789" t="s">
        <v>37</v>
      </c>
      <c r="I1789" t="s">
        <v>37</v>
      </c>
      <c r="J1789" s="1">
        <v>0.45833333333333331</v>
      </c>
      <c r="K1789" s="1">
        <v>0.45833333333333331</v>
      </c>
      <c r="L1789">
        <v>60</v>
      </c>
      <c r="M1789">
        <v>60</v>
      </c>
      <c r="N1789" t="str">
        <f>"0000000111101100011111000001111110011111100000000000"</f>
        <v>0000000111101100011111000001111110011111100000000000</v>
      </c>
      <c r="O1789" t="str">
        <f>"0000000000000000000000000001111110011111100000000000"</f>
        <v>0000000000000000000000000001111110011111100000000000</v>
      </c>
    </row>
    <row r="1790" spans="1:15" x14ac:dyDescent="0.25">
      <c r="A1790" s="3">
        <v>1</v>
      </c>
      <c r="B1790" t="s">
        <v>10016</v>
      </c>
      <c r="C1790" t="s">
        <v>20</v>
      </c>
      <c r="D1790" t="s">
        <v>10211</v>
      </c>
      <c r="E1790" t="s">
        <v>20</v>
      </c>
      <c r="F1790" t="s">
        <v>14493</v>
      </c>
      <c r="G1790" t="s">
        <v>14485</v>
      </c>
      <c r="H1790" t="s">
        <v>33</v>
      </c>
      <c r="I1790" t="s">
        <v>33</v>
      </c>
      <c r="J1790" s="1">
        <v>0.41666666666666669</v>
      </c>
      <c r="K1790" s="1">
        <v>0.41666666666666669</v>
      </c>
      <c r="L1790">
        <v>60</v>
      </c>
      <c r="M1790">
        <v>120</v>
      </c>
      <c r="N1790" t="str">
        <f>"0000000111111100011111000001111110011111100000000000"</f>
        <v>0000000111111100011111000001111110011111100000000000</v>
      </c>
      <c r="O1790" t="str">
        <f>"0000000000000000000000000001111110000000000000000000"</f>
        <v>0000000000000000000000000001111110000000000000000000</v>
      </c>
    </row>
    <row r="1791" spans="1:15" x14ac:dyDescent="0.25">
      <c r="A1791" s="3">
        <v>1</v>
      </c>
      <c r="B1791" t="s">
        <v>10016</v>
      </c>
      <c r="C1791" t="s">
        <v>20</v>
      </c>
      <c r="D1791" t="s">
        <v>10207</v>
      </c>
      <c r="E1791" t="s">
        <v>20</v>
      </c>
      <c r="F1791" t="s">
        <v>14487</v>
      </c>
      <c r="G1791" t="s">
        <v>14485</v>
      </c>
      <c r="H1791" t="s">
        <v>42</v>
      </c>
      <c r="I1791" t="s">
        <v>42</v>
      </c>
      <c r="J1791" s="1">
        <v>0.45833333333333331</v>
      </c>
      <c r="K1791" s="1">
        <v>0.41666666666666669</v>
      </c>
      <c r="L1791">
        <v>60</v>
      </c>
      <c r="M1791">
        <v>90</v>
      </c>
      <c r="N1791" t="str">
        <f>"0000000111111100011111000001111110011111100000000000"</f>
        <v>0000000111111100011111000001111110011111100000000000</v>
      </c>
      <c r="O1791" t="str">
        <f>"0000000111111100011111000000000000000000000000000000"</f>
        <v>0000000111111100011111000000000000000000000000000000</v>
      </c>
    </row>
    <row r="1792" spans="1:15" x14ac:dyDescent="0.25">
      <c r="A1792" s="3">
        <v>1</v>
      </c>
      <c r="B1792" t="s">
        <v>12521</v>
      </c>
      <c r="C1792" t="s">
        <v>20</v>
      </c>
      <c r="D1792" t="s">
        <v>13690</v>
      </c>
      <c r="E1792" t="s">
        <v>20</v>
      </c>
      <c r="F1792" t="s">
        <v>14488</v>
      </c>
      <c r="G1792" t="s">
        <v>14485</v>
      </c>
      <c r="H1792" t="s">
        <v>33</v>
      </c>
      <c r="I1792" t="s">
        <v>33</v>
      </c>
      <c r="J1792" s="1">
        <v>0.375</v>
      </c>
      <c r="K1792" s="1">
        <v>0.375</v>
      </c>
      <c r="L1792">
        <v>120</v>
      </c>
      <c r="M1792">
        <v>60</v>
      </c>
      <c r="N1792" t="str">
        <f>"0000000000000000000000000001111110011111100000000000"</f>
        <v>0000000000000000000000000001111110011111100000000000</v>
      </c>
      <c r="O1792" t="str">
        <f>"0000000000000000000000000001111110011111100000000000"</f>
        <v>0000000000000000000000000001111110011111100000000000</v>
      </c>
    </row>
    <row r="1793" spans="1:15" x14ac:dyDescent="0.25">
      <c r="A1793" s="3">
        <v>1</v>
      </c>
      <c r="B1793" t="s">
        <v>11633</v>
      </c>
      <c r="C1793" t="s">
        <v>395</v>
      </c>
      <c r="D1793" t="s">
        <v>11670</v>
      </c>
      <c r="E1793" t="s">
        <v>45</v>
      </c>
      <c r="F1793" t="s">
        <v>14534</v>
      </c>
      <c r="G1793" t="s">
        <v>14489</v>
      </c>
      <c r="H1793" t="s">
        <v>37</v>
      </c>
      <c r="I1793" t="s">
        <v>37</v>
      </c>
      <c r="J1793" s="1">
        <v>0.375</v>
      </c>
      <c r="K1793" s="1">
        <v>0.375</v>
      </c>
      <c r="L1793">
        <v>180</v>
      </c>
      <c r="M1793">
        <v>480</v>
      </c>
      <c r="N1793" t="str">
        <f>"0000000000000000000000000000000000011111000000000000"</f>
        <v>0000000000000000000000000000000000011111000000000000</v>
      </c>
      <c r="O1793" t="str">
        <f>"0000000011101100011110000001111110011110100000000000"</f>
        <v>0000000011101100011110000001111110011110100000000000</v>
      </c>
    </row>
    <row r="1794" spans="1:15" x14ac:dyDescent="0.25">
      <c r="A1794" s="3">
        <v>1</v>
      </c>
      <c r="B1794" t="s">
        <v>13349</v>
      </c>
      <c r="C1794" t="s">
        <v>180</v>
      </c>
      <c r="D1794" t="s">
        <v>13379</v>
      </c>
      <c r="E1794" t="s">
        <v>180</v>
      </c>
      <c r="F1794" t="s">
        <v>14524</v>
      </c>
      <c r="G1794" t="s">
        <v>14524</v>
      </c>
      <c r="H1794" t="s">
        <v>33</v>
      </c>
      <c r="I1794" t="s">
        <v>33</v>
      </c>
      <c r="J1794" s="1">
        <v>0.54166666666666663</v>
      </c>
      <c r="K1794" s="1">
        <v>0.54166666666666663</v>
      </c>
      <c r="L1794">
        <v>90</v>
      </c>
      <c r="M1794">
        <v>90</v>
      </c>
      <c r="N1794" t="str">
        <f>"0000000111111100011111000000000000000000000000000000"</f>
        <v>0000000111111100011111000000000000000000000000000000</v>
      </c>
      <c r="O1794" t="str">
        <f>"0000000111111100011111000000000000000000000000000000"</f>
        <v>0000000111111100011111000000000000000000000000000000</v>
      </c>
    </row>
    <row r="1795" spans="1:15" x14ac:dyDescent="0.25">
      <c r="A1795" s="3">
        <v>1</v>
      </c>
      <c r="B1795" t="s">
        <v>13349</v>
      </c>
      <c r="C1795" t="s">
        <v>180</v>
      </c>
      <c r="D1795" t="s">
        <v>13379</v>
      </c>
      <c r="E1795" t="s">
        <v>180</v>
      </c>
      <c r="F1795" t="s">
        <v>14607</v>
      </c>
      <c r="G1795" t="s">
        <v>14607</v>
      </c>
      <c r="H1795" t="s">
        <v>33</v>
      </c>
      <c r="I1795" t="s">
        <v>33</v>
      </c>
      <c r="J1795" s="1">
        <v>0.60416666666666663</v>
      </c>
      <c r="K1795" s="1">
        <v>0.60416666666666663</v>
      </c>
      <c r="L1795">
        <v>90</v>
      </c>
      <c r="M1795">
        <v>90</v>
      </c>
      <c r="N1795" t="str">
        <f>"0000000111111100011111000000000000000000000000000000"</f>
        <v>0000000111111100011111000000000000000000000000000000</v>
      </c>
      <c r="O1795" t="str">
        <f>"0000000111111100011111000000000000000000000000000000"</f>
        <v>0000000111111100011111000000000000000000000000000000</v>
      </c>
    </row>
    <row r="1796" spans="1:15" x14ac:dyDescent="0.25">
      <c r="A1796" s="3">
        <v>1</v>
      </c>
      <c r="B1796" t="s">
        <v>13349</v>
      </c>
      <c r="C1796" t="s">
        <v>180</v>
      </c>
      <c r="D1796" t="s">
        <v>13379</v>
      </c>
      <c r="E1796" t="s">
        <v>180</v>
      </c>
      <c r="F1796" t="s">
        <v>14569</v>
      </c>
      <c r="G1796" t="s">
        <v>14569</v>
      </c>
      <c r="H1796" t="s">
        <v>33</v>
      </c>
      <c r="I1796" t="s">
        <v>33</v>
      </c>
      <c r="J1796" s="1">
        <v>0.54166666666666663</v>
      </c>
      <c r="K1796" s="1">
        <v>0.54166666666666663</v>
      </c>
      <c r="L1796">
        <v>90</v>
      </c>
      <c r="M1796">
        <v>90</v>
      </c>
      <c r="N1796" t="str">
        <f>"0000000000000000000000000001111110011111100000000000"</f>
        <v>0000000000000000000000000001111110011111100000000000</v>
      </c>
      <c r="O1796" t="str">
        <f>"0000000000000000000000000001111110011111100000000000"</f>
        <v>0000000000000000000000000001111110011111100000000000</v>
      </c>
    </row>
    <row r="1797" spans="1:15" x14ac:dyDescent="0.25">
      <c r="A1797" s="3">
        <v>1</v>
      </c>
      <c r="B1797" t="s">
        <v>13349</v>
      </c>
      <c r="C1797" t="s">
        <v>180</v>
      </c>
      <c r="D1797" t="s">
        <v>13379</v>
      </c>
      <c r="E1797" t="s">
        <v>180</v>
      </c>
      <c r="F1797" t="s">
        <v>14556</v>
      </c>
      <c r="G1797" t="s">
        <v>14556</v>
      </c>
      <c r="H1797" t="s">
        <v>33</v>
      </c>
      <c r="I1797" t="s">
        <v>33</v>
      </c>
      <c r="J1797" s="1">
        <v>0.60416666666666663</v>
      </c>
      <c r="K1797" s="1">
        <v>0.60416666666666663</v>
      </c>
      <c r="L1797">
        <v>90</v>
      </c>
      <c r="M1797">
        <v>90</v>
      </c>
      <c r="N1797" t="str">
        <f>"0000000000000000000000000001111110011111100000000000"</f>
        <v>0000000000000000000000000001111110011111100000000000</v>
      </c>
      <c r="O1797" t="str">
        <f>"0000000000000000000000000001111110011111100000000000"</f>
        <v>0000000000000000000000000001111110011111100000000000</v>
      </c>
    </row>
    <row r="1798" spans="1:15" x14ac:dyDescent="0.25">
      <c r="A1798" s="3">
        <v>1</v>
      </c>
      <c r="B1798" t="s">
        <v>11563</v>
      </c>
      <c r="C1798" t="s">
        <v>20</v>
      </c>
      <c r="D1798" t="s">
        <v>11633</v>
      </c>
      <c r="E1798" t="s">
        <v>45</v>
      </c>
      <c r="F1798" t="s">
        <v>14485</v>
      </c>
      <c r="G1798" t="s">
        <v>14641</v>
      </c>
      <c r="H1798" t="s">
        <v>42</v>
      </c>
      <c r="I1798" t="s">
        <v>42</v>
      </c>
      <c r="J1798" s="1">
        <v>0.33333333333333331</v>
      </c>
      <c r="K1798" s="1">
        <v>0.375</v>
      </c>
      <c r="L1798">
        <v>120</v>
      </c>
      <c r="M1798">
        <v>60</v>
      </c>
      <c r="N1798" t="str">
        <f>"0000000000000000000000000001111110011111100000000000"</f>
        <v>0000000000000000000000000001111110011111100000000000</v>
      </c>
      <c r="O1798" t="str">
        <f>"0000000000000000000000000001111110000000000000000000"</f>
        <v>0000000000000000000000000001111110000000000000000000</v>
      </c>
    </row>
    <row r="1799" spans="1:15" x14ac:dyDescent="0.25">
      <c r="A1799" s="3">
        <v>1</v>
      </c>
      <c r="B1799" t="s">
        <v>11563</v>
      </c>
      <c r="C1799" t="s">
        <v>20</v>
      </c>
      <c r="D1799" t="s">
        <v>11633</v>
      </c>
      <c r="E1799" t="s">
        <v>395</v>
      </c>
      <c r="F1799" t="s">
        <v>14493</v>
      </c>
      <c r="G1799" t="s">
        <v>14534</v>
      </c>
      <c r="H1799" t="s">
        <v>37</v>
      </c>
      <c r="I1799" t="s">
        <v>37</v>
      </c>
      <c r="J1799" s="1">
        <v>0.33333333333333331</v>
      </c>
      <c r="K1799" s="1">
        <v>0.375</v>
      </c>
      <c r="L1799">
        <v>120</v>
      </c>
      <c r="M1799">
        <v>180</v>
      </c>
      <c r="N1799" t="str">
        <f>"0000000000000000000000000001111100011111100000000000"</f>
        <v>0000000000000000000000000001111100011111100000000000</v>
      </c>
      <c r="O1799" t="str">
        <f>"0000000000000000000000000000000000011111000000000000"</f>
        <v>0000000000000000000000000000000000011111000000000000</v>
      </c>
    </row>
    <row r="1800" spans="1:15" x14ac:dyDescent="0.25">
      <c r="A1800" s="3">
        <v>1</v>
      </c>
      <c r="B1800" t="s">
        <v>11605</v>
      </c>
      <c r="C1800" t="s">
        <v>45</v>
      </c>
      <c r="D1800" t="s">
        <v>11663</v>
      </c>
      <c r="E1800" t="s">
        <v>20</v>
      </c>
      <c r="F1800" t="s">
        <v>14489</v>
      </c>
      <c r="G1800" t="s">
        <v>14493</v>
      </c>
      <c r="H1800" t="s">
        <v>29</v>
      </c>
      <c r="I1800" t="s">
        <v>29</v>
      </c>
      <c r="J1800" s="1">
        <v>0.41666666666666669</v>
      </c>
      <c r="K1800" s="1">
        <v>0.41666666666666669</v>
      </c>
      <c r="L1800">
        <v>60</v>
      </c>
      <c r="M1800">
        <v>60</v>
      </c>
      <c r="N1800" t="str">
        <f>"0000000111110100011111000000000000000000000000000000"</f>
        <v>0000000111110100011111000000000000000000000000000000</v>
      </c>
      <c r="O1800" t="str">
        <f>"0000000111110100011111000000000000000000000000000000"</f>
        <v>0000000111110100011111000000000000000000000000000000</v>
      </c>
    </row>
    <row r="1801" spans="1:15" x14ac:dyDescent="0.25">
      <c r="A1801" s="3">
        <v>1</v>
      </c>
      <c r="B1801" t="s">
        <v>12624</v>
      </c>
      <c r="C1801" t="s">
        <v>20</v>
      </c>
      <c r="D1801" t="s">
        <v>12975</v>
      </c>
      <c r="E1801" t="s">
        <v>20</v>
      </c>
      <c r="F1801" t="s">
        <v>14493</v>
      </c>
      <c r="G1801" t="s">
        <v>14493</v>
      </c>
      <c r="H1801" t="s">
        <v>37</v>
      </c>
      <c r="I1801" t="s">
        <v>37</v>
      </c>
      <c r="J1801" s="1">
        <v>0.41666666666666669</v>
      </c>
      <c r="K1801" s="1">
        <v>0.41666666666666669</v>
      </c>
      <c r="L1801">
        <v>60</v>
      </c>
      <c r="M1801">
        <v>60</v>
      </c>
      <c r="N1801" t="str">
        <f>"0000000111101100011111000000000000000000000000000000"</f>
        <v>0000000111101100011111000000000000000000000000000000</v>
      </c>
      <c r="O1801" t="str">
        <f>"0000000111101100011111000000000000000000000000000000"</f>
        <v>0000000111101100011111000000000000000000000000000000</v>
      </c>
    </row>
    <row r="1802" spans="1:15" x14ac:dyDescent="0.25">
      <c r="A1802" s="3">
        <v>1</v>
      </c>
      <c r="B1802" t="s">
        <v>12535</v>
      </c>
      <c r="C1802" t="s">
        <v>20</v>
      </c>
      <c r="D1802" t="s">
        <v>13698</v>
      </c>
      <c r="E1802" t="s">
        <v>20</v>
      </c>
      <c r="F1802" t="s">
        <v>14488</v>
      </c>
      <c r="G1802" t="s">
        <v>14488</v>
      </c>
      <c r="H1802" t="s">
        <v>29</v>
      </c>
      <c r="I1802" t="s">
        <v>29</v>
      </c>
      <c r="J1802" s="1">
        <v>0.45833333333333331</v>
      </c>
      <c r="K1802" s="1">
        <v>0.45833333333333331</v>
      </c>
      <c r="L1802">
        <v>120</v>
      </c>
      <c r="M1802">
        <v>60</v>
      </c>
      <c r="N1802" t="str">
        <f>"0000000111110100011111000000000000000000000000000000"</f>
        <v>0000000111110100011111000000000000000000000000000000</v>
      </c>
      <c r="O1802" t="str">
        <f>"0000000111110100011111000000000000000000000000000000"</f>
        <v>0000000111110100011111000000000000000000000000000000</v>
      </c>
    </row>
    <row r="1803" spans="1:15" x14ac:dyDescent="0.25">
      <c r="A1803" s="3">
        <v>1</v>
      </c>
      <c r="B1803" t="s">
        <v>9569</v>
      </c>
      <c r="C1803" t="s">
        <v>395</v>
      </c>
      <c r="D1803" t="s">
        <v>9924</v>
      </c>
      <c r="E1803" t="s">
        <v>20</v>
      </c>
      <c r="F1803" t="s">
        <v>14497</v>
      </c>
      <c r="G1803" t="s">
        <v>14488</v>
      </c>
      <c r="H1803" t="s">
        <v>29</v>
      </c>
      <c r="I1803" t="s">
        <v>29</v>
      </c>
      <c r="J1803" s="1">
        <v>0.625</v>
      </c>
      <c r="K1803" s="1">
        <v>0.625</v>
      </c>
      <c r="L1803">
        <v>180</v>
      </c>
      <c r="M1803">
        <v>60</v>
      </c>
      <c r="N1803" t="str">
        <f>"0000000000000000000000000000111010001110000000000000"</f>
        <v>0000000000000000000000000000111010001110000000000000</v>
      </c>
      <c r="O1803" t="str">
        <f>"0000000000000000000000000001111110011111100000000000"</f>
        <v>0000000000000000000000000001111110011111100000000000</v>
      </c>
    </row>
    <row r="1804" spans="1:15" x14ac:dyDescent="0.25">
      <c r="A1804" s="3">
        <v>1</v>
      </c>
      <c r="B1804" t="s">
        <v>9516</v>
      </c>
      <c r="C1804" t="s">
        <v>395</v>
      </c>
      <c r="D1804" t="s">
        <v>13939</v>
      </c>
      <c r="E1804" t="s">
        <v>20</v>
      </c>
      <c r="F1804" t="s">
        <v>14497</v>
      </c>
      <c r="G1804" t="s">
        <v>14488</v>
      </c>
      <c r="H1804" t="s">
        <v>29</v>
      </c>
      <c r="I1804" t="s">
        <v>29</v>
      </c>
      <c r="J1804" s="1">
        <v>0.58333333333333337</v>
      </c>
      <c r="K1804" s="1">
        <v>0.58333333333333337</v>
      </c>
      <c r="L1804">
        <v>180</v>
      </c>
      <c r="M1804">
        <v>120</v>
      </c>
      <c r="N1804" t="str">
        <f>"0000000000000000000000000000011110000000000000000000"</f>
        <v>0000000000000000000000000000011110000000000000000000</v>
      </c>
      <c r="O1804" t="str">
        <f>"0000000000000000000000000001111110011111100000000000"</f>
        <v>0000000000000000000000000001111110011111100000000000</v>
      </c>
    </row>
    <row r="1805" spans="1:15" x14ac:dyDescent="0.25">
      <c r="A1805" s="3">
        <v>1</v>
      </c>
      <c r="B1805" t="s">
        <v>10718</v>
      </c>
      <c r="C1805" t="s">
        <v>9372</v>
      </c>
      <c r="D1805" t="s">
        <v>13694</v>
      </c>
      <c r="E1805" t="s">
        <v>20</v>
      </c>
      <c r="F1805" t="s">
        <v>14494</v>
      </c>
      <c r="G1805" t="s">
        <v>14485</v>
      </c>
      <c r="H1805" t="s">
        <v>42</v>
      </c>
      <c r="I1805" t="s">
        <v>42</v>
      </c>
      <c r="J1805" s="1">
        <v>0.45833333333333331</v>
      </c>
      <c r="K1805" s="1">
        <v>0.45833333333333331</v>
      </c>
      <c r="L1805">
        <v>120</v>
      </c>
      <c r="M1805">
        <v>60</v>
      </c>
      <c r="N1805" t="str">
        <f>"0000000111111100011111000000000000000000000000000000"</f>
        <v>0000000111111100011111000000000000000000000000000000</v>
      </c>
      <c r="O1805" t="str">
        <f>"0000000111111100011111000000000000000000000000000000"</f>
        <v>0000000111111100011111000000000000000000000000000000</v>
      </c>
    </row>
    <row r="1806" spans="1:15" x14ac:dyDescent="0.25">
      <c r="A1806" s="3">
        <v>1</v>
      </c>
      <c r="B1806" t="s">
        <v>10038</v>
      </c>
      <c r="C1806" t="s">
        <v>20</v>
      </c>
      <c r="D1806" t="s">
        <v>10207</v>
      </c>
      <c r="E1806" t="s">
        <v>20</v>
      </c>
      <c r="F1806" t="s">
        <v>14488</v>
      </c>
      <c r="G1806" t="s">
        <v>14488</v>
      </c>
      <c r="H1806" t="s">
        <v>19</v>
      </c>
      <c r="I1806" t="s">
        <v>19</v>
      </c>
      <c r="J1806" s="1">
        <v>0.54166666666666663</v>
      </c>
      <c r="K1806" s="1">
        <v>0.58333333333333337</v>
      </c>
      <c r="L1806">
        <v>120</v>
      </c>
      <c r="M1806">
        <v>90</v>
      </c>
      <c r="N1806" t="str">
        <f>"0000000111110100011111000000000000000000000000000000"</f>
        <v>0000000111110100011111000000000000000000000000000000</v>
      </c>
      <c r="O1806" t="str">
        <f>"0000000111110100011111000000000000000000000000000000"</f>
        <v>0000000111110100011111000000000000000000000000000000</v>
      </c>
    </row>
    <row r="1807" spans="1:15" x14ac:dyDescent="0.25">
      <c r="A1807" s="3">
        <v>1</v>
      </c>
      <c r="B1807" t="s">
        <v>10048</v>
      </c>
      <c r="C1807" t="s">
        <v>45</v>
      </c>
      <c r="D1807" t="s">
        <v>12877</v>
      </c>
      <c r="E1807" t="s">
        <v>45</v>
      </c>
      <c r="F1807" t="s">
        <v>14489</v>
      </c>
      <c r="G1807" t="s">
        <v>14489</v>
      </c>
      <c r="H1807" t="s">
        <v>37</v>
      </c>
      <c r="I1807" t="s">
        <v>37</v>
      </c>
      <c r="J1807" s="1">
        <v>0.45833333333333331</v>
      </c>
      <c r="K1807" s="1">
        <v>0.45833333333333331</v>
      </c>
      <c r="L1807">
        <v>60</v>
      </c>
      <c r="M1807">
        <v>60</v>
      </c>
      <c r="N1807" t="str">
        <f>"0000000000000000000000000001111110011111100000000000"</f>
        <v>0000000000000000000000000001111110011111100000000000</v>
      </c>
      <c r="O1807" t="str">
        <f>"0000000000000000000000000001111110011111100000000000"</f>
        <v>0000000000000000000000000001111110011111100000000000</v>
      </c>
    </row>
    <row r="1808" spans="1:15" x14ac:dyDescent="0.25">
      <c r="A1808" s="3">
        <v>1</v>
      </c>
      <c r="B1808" t="s">
        <v>10525</v>
      </c>
      <c r="C1808" t="s">
        <v>20</v>
      </c>
      <c r="D1808" t="s">
        <v>12258</v>
      </c>
      <c r="E1808" t="s">
        <v>45</v>
      </c>
      <c r="F1808" t="s">
        <v>14485</v>
      </c>
      <c r="G1808" t="s">
        <v>14489</v>
      </c>
      <c r="H1808" t="s">
        <v>33</v>
      </c>
      <c r="I1808" t="s">
        <v>33</v>
      </c>
      <c r="J1808" s="1">
        <v>0.41666666666666669</v>
      </c>
      <c r="K1808" s="1">
        <v>0.41666666666666669</v>
      </c>
      <c r="L1808">
        <v>60</v>
      </c>
      <c r="M1808">
        <v>60</v>
      </c>
      <c r="N1808" t="str">
        <f>"0000000000000000000000000001111110011111100000000000"</f>
        <v>0000000000000000000000000001111110011111100000000000</v>
      </c>
      <c r="O1808" t="str">
        <f>"0000000000000000000000000001111110011111100000000000"</f>
        <v>0000000000000000000000000001111110011111100000000000</v>
      </c>
    </row>
    <row r="1809" spans="1:15" x14ac:dyDescent="0.25">
      <c r="A1809" s="3">
        <v>1</v>
      </c>
      <c r="B1809" t="s">
        <v>12258</v>
      </c>
      <c r="C1809" t="s">
        <v>20</v>
      </c>
      <c r="D1809" t="s">
        <v>13597</v>
      </c>
      <c r="E1809" t="s">
        <v>20</v>
      </c>
      <c r="F1809" t="s">
        <v>14488</v>
      </c>
      <c r="G1809" t="s">
        <v>14488</v>
      </c>
      <c r="H1809" t="s">
        <v>19</v>
      </c>
      <c r="I1809" t="s">
        <v>19</v>
      </c>
      <c r="J1809" s="1">
        <v>0.625</v>
      </c>
      <c r="K1809" s="1">
        <v>0.625</v>
      </c>
      <c r="L1809">
        <v>120</v>
      </c>
      <c r="M1809">
        <v>120</v>
      </c>
      <c r="N1809" t="str">
        <f>"0000000000000000000000000001111110011111100000000000"</f>
        <v>0000000000000000000000000001111110011111100000000000</v>
      </c>
      <c r="O1809" t="str">
        <f>"0000000000000000000000000001111110011111100000000000"</f>
        <v>0000000000000000000000000001111110011111100000000000</v>
      </c>
    </row>
    <row r="1810" spans="1:15" x14ac:dyDescent="0.25">
      <c r="A1810" s="3">
        <v>1</v>
      </c>
      <c r="B1810" t="s">
        <v>9557</v>
      </c>
      <c r="C1810" t="s">
        <v>20</v>
      </c>
      <c r="D1810" t="s">
        <v>13666</v>
      </c>
      <c r="E1810" t="s">
        <v>20</v>
      </c>
      <c r="F1810" t="s">
        <v>14488</v>
      </c>
      <c r="G1810" t="s">
        <v>14493</v>
      </c>
      <c r="H1810" t="s">
        <v>19</v>
      </c>
      <c r="I1810" t="s">
        <v>19</v>
      </c>
      <c r="J1810" s="1">
        <v>0.625</v>
      </c>
      <c r="K1810" s="1">
        <v>0.625</v>
      </c>
      <c r="L1810">
        <v>60</v>
      </c>
      <c r="M1810">
        <v>60</v>
      </c>
      <c r="N1810" t="str">
        <f>"0000000111110100011111000000000000000000000000000000"</f>
        <v>0000000111110100011111000000000000000000000000000000</v>
      </c>
      <c r="O1810" t="str">
        <f>"0000000111110000011111000000000000000000000000000000"</f>
        <v>0000000111110000011111000000000000000000000000000000</v>
      </c>
    </row>
    <row r="1811" spans="1:15" x14ac:dyDescent="0.25">
      <c r="A1811" s="3">
        <v>1</v>
      </c>
      <c r="B1811" t="s">
        <v>9557</v>
      </c>
      <c r="C1811" t="s">
        <v>20</v>
      </c>
      <c r="D1811" t="s">
        <v>13666</v>
      </c>
      <c r="E1811" t="s">
        <v>39</v>
      </c>
      <c r="F1811" t="s">
        <v>14488</v>
      </c>
      <c r="G1811" t="s">
        <v>14511</v>
      </c>
      <c r="H1811" t="s">
        <v>19</v>
      </c>
      <c r="I1811" t="s">
        <v>19</v>
      </c>
      <c r="J1811" s="1">
        <v>0.625</v>
      </c>
      <c r="K1811" s="1">
        <v>0.625</v>
      </c>
      <c r="L1811">
        <v>60</v>
      </c>
      <c r="M1811">
        <v>60</v>
      </c>
      <c r="N1811" t="str">
        <f>"0000000111110100011111000000000000000000000000000000"</f>
        <v>0000000111110100011111000000000000000000000000000000</v>
      </c>
      <c r="O1811" t="str">
        <f>"0000000000000100000000000000000000000000000000000000"</f>
        <v>0000000000000100000000000000000000000000000000000000</v>
      </c>
    </row>
    <row r="1812" spans="1:15" x14ac:dyDescent="0.25">
      <c r="A1812" s="3">
        <v>1</v>
      </c>
      <c r="B1812" t="s">
        <v>9305</v>
      </c>
      <c r="C1812" t="s">
        <v>20</v>
      </c>
      <c r="D1812" t="s">
        <v>11453</v>
      </c>
      <c r="E1812" t="s">
        <v>20</v>
      </c>
      <c r="F1812" t="s">
        <v>14488</v>
      </c>
      <c r="G1812" t="s">
        <v>14488</v>
      </c>
      <c r="H1812" t="s">
        <v>19</v>
      </c>
      <c r="I1812" t="s">
        <v>19</v>
      </c>
      <c r="J1812" s="1">
        <v>0.45833333333333331</v>
      </c>
      <c r="K1812" s="1">
        <v>0.5</v>
      </c>
      <c r="L1812">
        <v>120</v>
      </c>
      <c r="M1812">
        <v>60</v>
      </c>
      <c r="N1812" t="str">
        <f>"0000000111110100011111000000000000000000000000000000"</f>
        <v>0000000111110100011111000000000000000000000000000000</v>
      </c>
      <c r="O1812" t="str">
        <f>"0000000111110100011111000000000000000000000000000000"</f>
        <v>0000000111110100011111000000000000000000000000000000</v>
      </c>
    </row>
    <row r="1813" spans="1:15" x14ac:dyDescent="0.25">
      <c r="A1813" s="3">
        <v>1</v>
      </c>
      <c r="B1813" t="s">
        <v>11984</v>
      </c>
      <c r="C1813" t="s">
        <v>395</v>
      </c>
      <c r="D1813" t="s">
        <v>13267</v>
      </c>
      <c r="E1813" t="s">
        <v>20</v>
      </c>
      <c r="F1813" t="s">
        <v>14534</v>
      </c>
      <c r="G1813" t="s">
        <v>14492</v>
      </c>
      <c r="H1813" t="s">
        <v>42</v>
      </c>
      <c r="I1813" t="s">
        <v>42</v>
      </c>
      <c r="J1813" s="1">
        <v>0.625</v>
      </c>
      <c r="K1813" s="1">
        <v>0.625</v>
      </c>
      <c r="L1813">
        <v>120</v>
      </c>
      <c r="M1813">
        <v>120</v>
      </c>
      <c r="N1813" t="str">
        <f>"0000000000000000000000000000111110011111100000000000"</f>
        <v>0000000000000000000000000000111110011111100000000000</v>
      </c>
      <c r="O1813" t="str">
        <f>"0000000000000000000000000000111010011111100000000000"</f>
        <v>0000000000000000000000000000111010011111100000000000</v>
      </c>
    </row>
    <row r="1814" spans="1:15" x14ac:dyDescent="0.25">
      <c r="A1814" s="3">
        <v>1</v>
      </c>
      <c r="B1814" t="s">
        <v>11984</v>
      </c>
      <c r="C1814" t="s">
        <v>395</v>
      </c>
      <c r="D1814" t="s">
        <v>13267</v>
      </c>
      <c r="E1814" t="s">
        <v>39</v>
      </c>
      <c r="F1814" t="s">
        <v>14534</v>
      </c>
      <c r="G1814" t="s">
        <v>14507</v>
      </c>
      <c r="H1814" t="s">
        <v>42</v>
      </c>
      <c r="I1814" t="s">
        <v>42</v>
      </c>
      <c r="J1814" s="1">
        <v>0.625</v>
      </c>
      <c r="K1814" s="1">
        <v>0.625</v>
      </c>
      <c r="L1814">
        <v>120</v>
      </c>
      <c r="M1814">
        <v>120</v>
      </c>
      <c r="N1814" t="str">
        <f>"0000000000000000000000000000111110011111100000000000"</f>
        <v>0000000000000000000000000000111110011111100000000000</v>
      </c>
      <c r="O1814" t="str">
        <f>"0000000000000000000000000000000100000000000000000000"</f>
        <v>0000000000000000000000000000000100000000000000000000</v>
      </c>
    </row>
    <row r="1815" spans="1:15" x14ac:dyDescent="0.25">
      <c r="A1815" s="3">
        <v>1</v>
      </c>
      <c r="B1815" t="s">
        <v>11984</v>
      </c>
      <c r="C1815" t="s">
        <v>20</v>
      </c>
      <c r="D1815" t="s">
        <v>13662</v>
      </c>
      <c r="E1815" t="s">
        <v>20</v>
      </c>
      <c r="F1815" t="s">
        <v>14485</v>
      </c>
      <c r="G1815" t="s">
        <v>14488</v>
      </c>
      <c r="H1815" t="s">
        <v>29</v>
      </c>
      <c r="I1815" t="s">
        <v>29</v>
      </c>
      <c r="J1815" s="1">
        <v>0.375</v>
      </c>
      <c r="K1815" s="1">
        <v>0.375</v>
      </c>
      <c r="L1815">
        <v>60</v>
      </c>
      <c r="M1815">
        <v>60</v>
      </c>
      <c r="N1815" t="str">
        <f>"0000000000000000000000000001111110011111100000000000"</f>
        <v>0000000000000000000000000001111110011111100000000000</v>
      </c>
      <c r="O1815" t="str">
        <f>"0000000000000000000000000001111110011111100000000000"</f>
        <v>0000000000000000000000000001111110011111100000000000</v>
      </c>
    </row>
    <row r="1816" spans="1:15" x14ac:dyDescent="0.25">
      <c r="A1816" s="3">
        <v>1</v>
      </c>
      <c r="B1816" t="s">
        <v>11892</v>
      </c>
      <c r="C1816" t="s">
        <v>20</v>
      </c>
      <c r="D1816" t="s">
        <v>12014</v>
      </c>
      <c r="E1816" t="s">
        <v>20</v>
      </c>
      <c r="F1816" t="s">
        <v>14488</v>
      </c>
      <c r="G1816" t="s">
        <v>14488</v>
      </c>
      <c r="H1816" t="s">
        <v>19</v>
      </c>
      <c r="I1816" t="s">
        <v>19</v>
      </c>
      <c r="J1816" s="1">
        <v>0.41666666666666669</v>
      </c>
      <c r="K1816" s="1">
        <v>0.41666666666666669</v>
      </c>
      <c r="L1816">
        <v>60</v>
      </c>
      <c r="M1816">
        <v>60</v>
      </c>
      <c r="N1816" t="str">
        <f>"0000000111110100011111000000000000000000000000000000"</f>
        <v>0000000111110100011111000000000000000000000000000000</v>
      </c>
      <c r="O1816" t="str">
        <f>"0000000111110100011111000000000000000000000000000000"</f>
        <v>0000000111110100011111000000000000000000000000000000</v>
      </c>
    </row>
    <row r="1817" spans="1:15" x14ac:dyDescent="0.25">
      <c r="A1817" s="3">
        <v>1</v>
      </c>
      <c r="B1817" t="s">
        <v>11984</v>
      </c>
      <c r="C1817" t="s">
        <v>20</v>
      </c>
      <c r="D1817" t="s">
        <v>13932</v>
      </c>
      <c r="E1817" t="s">
        <v>180</v>
      </c>
      <c r="F1817" t="s">
        <v>14488</v>
      </c>
      <c r="G1817" t="s">
        <v>14642</v>
      </c>
      <c r="H1817" t="s">
        <v>19</v>
      </c>
      <c r="I1817" t="s">
        <v>19</v>
      </c>
      <c r="J1817" s="1">
        <v>0.41666666666666669</v>
      </c>
      <c r="K1817" s="1">
        <v>0.41666666666666669</v>
      </c>
      <c r="L1817">
        <v>60</v>
      </c>
      <c r="M1817">
        <v>60</v>
      </c>
      <c r="N1817" t="str">
        <f>"0000000000000000000000000001111110011111100000000000"</f>
        <v>0000000000000000000000000001111110011111100000000000</v>
      </c>
      <c r="O1817" t="str">
        <f>"0000000000000000000000000000000000011111100000000000"</f>
        <v>0000000000000000000000000000000000011111100000000000</v>
      </c>
    </row>
    <row r="1818" spans="1:15" x14ac:dyDescent="0.25">
      <c r="A1818" s="3">
        <v>1</v>
      </c>
      <c r="B1818" t="s">
        <v>10774</v>
      </c>
      <c r="C1818" t="s">
        <v>45</v>
      </c>
      <c r="D1818" t="s">
        <v>11711</v>
      </c>
      <c r="E1818" t="s">
        <v>395</v>
      </c>
      <c r="F1818" t="s">
        <v>14530</v>
      </c>
      <c r="G1818" t="s">
        <v>14611</v>
      </c>
      <c r="H1818" t="s">
        <v>37</v>
      </c>
      <c r="I1818" t="s">
        <v>37</v>
      </c>
      <c r="J1818" s="1">
        <v>0.54166666666666663</v>
      </c>
      <c r="K1818" s="1">
        <v>0.54166666666666663</v>
      </c>
      <c r="L1818">
        <v>60</v>
      </c>
      <c r="M1818">
        <v>180</v>
      </c>
      <c r="N1818" t="str">
        <f>"0000000111101100011111000000000000000000000000000000"</f>
        <v>0000000111101100011111000000000000000000000000000000</v>
      </c>
      <c r="O1818" t="str">
        <f>"0000000010000000000000000000000000000000000000000000"</f>
        <v>0000000010000000000000000000000000000000000000000000</v>
      </c>
    </row>
    <row r="1819" spans="1:15" x14ac:dyDescent="0.25">
      <c r="A1819" s="3">
        <v>1</v>
      </c>
      <c r="B1819" t="s">
        <v>10774</v>
      </c>
      <c r="C1819" t="s">
        <v>45</v>
      </c>
      <c r="D1819" t="s">
        <v>11711</v>
      </c>
      <c r="E1819" t="s">
        <v>395</v>
      </c>
      <c r="F1819" t="s">
        <v>14530</v>
      </c>
      <c r="G1819" t="s">
        <v>14643</v>
      </c>
      <c r="H1819" t="s">
        <v>37</v>
      </c>
      <c r="I1819" t="s">
        <v>37</v>
      </c>
      <c r="J1819" s="1">
        <v>0.54166666666666663</v>
      </c>
      <c r="K1819" s="1">
        <v>0.54166666666666663</v>
      </c>
      <c r="L1819">
        <v>60</v>
      </c>
      <c r="M1819">
        <v>180</v>
      </c>
      <c r="N1819" t="str">
        <f>"0000000111101100011111000000000000000000000000000000"</f>
        <v>0000000111101100011111000000000000000000000000000000</v>
      </c>
      <c r="O1819" t="str">
        <f>"0000000000000000010000000000000000000000000000000000"</f>
        <v>0000000000000000010000000000000000000000000000000000</v>
      </c>
    </row>
    <row r="1820" spans="1:15" x14ac:dyDescent="0.25">
      <c r="A1820" s="3">
        <v>1</v>
      </c>
      <c r="B1820" t="s">
        <v>9888</v>
      </c>
      <c r="C1820" t="s">
        <v>20</v>
      </c>
      <c r="D1820" t="s">
        <v>13512</v>
      </c>
      <c r="E1820" t="s">
        <v>45</v>
      </c>
      <c r="F1820" t="s">
        <v>14488</v>
      </c>
      <c r="G1820" t="s">
        <v>14583</v>
      </c>
      <c r="H1820" t="s">
        <v>19</v>
      </c>
      <c r="I1820" t="s">
        <v>19</v>
      </c>
      <c r="J1820" s="1">
        <v>0.45833333333333331</v>
      </c>
      <c r="K1820" s="1">
        <v>0.45833333333333331</v>
      </c>
      <c r="L1820">
        <v>60</v>
      </c>
      <c r="M1820">
        <v>60</v>
      </c>
      <c r="N1820" t="str">
        <f>"0000000000000000000000000001111110011111100000000000"</f>
        <v>0000000000000000000000000001111110011111100000000000</v>
      </c>
      <c r="O1820" t="str">
        <f>"0000000000000000000000000000111110011111100000000000"</f>
        <v>0000000000000000000000000000111110011111100000000000</v>
      </c>
    </row>
    <row r="1821" spans="1:15" x14ac:dyDescent="0.25">
      <c r="A1821" s="3">
        <v>1</v>
      </c>
      <c r="B1821" t="s">
        <v>9888</v>
      </c>
      <c r="C1821" t="s">
        <v>20</v>
      </c>
      <c r="D1821" t="s">
        <v>13512</v>
      </c>
      <c r="E1821" t="s">
        <v>395</v>
      </c>
      <c r="F1821" t="s">
        <v>14487</v>
      </c>
      <c r="G1821" t="s">
        <v>14534</v>
      </c>
      <c r="H1821" t="s">
        <v>42</v>
      </c>
      <c r="I1821" t="s">
        <v>42</v>
      </c>
      <c r="J1821" s="1">
        <v>0.45833333333333331</v>
      </c>
      <c r="K1821" s="1">
        <v>0.41666666666666669</v>
      </c>
      <c r="L1821">
        <v>60</v>
      </c>
      <c r="M1821">
        <v>180</v>
      </c>
      <c r="N1821" t="str">
        <f>"0000000000000000000000000000111110011111100000000000"</f>
        <v>0000000000000000000000000000111110011111100000000000</v>
      </c>
      <c r="O1821" t="str">
        <f>"0000000000000000000000000000111010001011100000000000"</f>
        <v>0000000000000000000000000000111010001011100000000000</v>
      </c>
    </row>
    <row r="1822" spans="1:15" x14ac:dyDescent="0.25">
      <c r="A1822" s="3">
        <v>1</v>
      </c>
      <c r="B1822" t="s">
        <v>9910</v>
      </c>
      <c r="C1822" t="s">
        <v>20</v>
      </c>
      <c r="D1822" t="s">
        <v>14018</v>
      </c>
      <c r="E1822" t="s">
        <v>20</v>
      </c>
      <c r="F1822" t="s">
        <v>14493</v>
      </c>
      <c r="G1822" t="s">
        <v>14488</v>
      </c>
      <c r="H1822" t="s">
        <v>33</v>
      </c>
      <c r="I1822" t="s">
        <v>33</v>
      </c>
      <c r="J1822" s="1">
        <v>0.45833333333333331</v>
      </c>
      <c r="K1822" s="1">
        <v>0.45833333333333331</v>
      </c>
      <c r="L1822">
        <v>60</v>
      </c>
      <c r="M1822">
        <v>60</v>
      </c>
      <c r="N1822" t="str">
        <f>"0000000111111100011111000000000000000000000000000000"</f>
        <v>0000000111111100011111000000000000000000000000000000</v>
      </c>
      <c r="O1822" t="str">
        <f>"0000000111111100011111000000000000000000000000000000"</f>
        <v>0000000111111100011111000000000000000000000000000000</v>
      </c>
    </row>
    <row r="1823" spans="1:15" x14ac:dyDescent="0.25">
      <c r="A1823" s="3">
        <v>1</v>
      </c>
      <c r="B1823" t="s">
        <v>13190</v>
      </c>
      <c r="C1823" t="s">
        <v>20</v>
      </c>
      <c r="D1823" t="s">
        <v>13538</v>
      </c>
      <c r="E1823" t="s">
        <v>20</v>
      </c>
      <c r="F1823" t="s">
        <v>14488</v>
      </c>
      <c r="G1823" t="s">
        <v>14519</v>
      </c>
      <c r="H1823" t="s">
        <v>37</v>
      </c>
      <c r="I1823" t="s">
        <v>37</v>
      </c>
      <c r="J1823" s="1">
        <v>0.54166666666666663</v>
      </c>
      <c r="K1823" s="1">
        <v>0.54166666666666663</v>
      </c>
      <c r="L1823">
        <v>120</v>
      </c>
      <c r="M1823">
        <v>60</v>
      </c>
      <c r="N1823" t="str">
        <f>"0000000000000000000000000001111110011111100000000000"</f>
        <v>0000000000000000000000000001111110011111100000000000</v>
      </c>
      <c r="O1823" t="str">
        <f>"0000000000000000000000000000000000011111100000000000"</f>
        <v>0000000000000000000000000000000000011111100000000000</v>
      </c>
    </row>
    <row r="1824" spans="1:15" x14ac:dyDescent="0.25">
      <c r="A1824" s="3">
        <v>1</v>
      </c>
      <c r="B1824" t="s">
        <v>13190</v>
      </c>
      <c r="C1824" t="s">
        <v>20</v>
      </c>
      <c r="D1824" t="s">
        <v>13538</v>
      </c>
      <c r="E1824" t="s">
        <v>20</v>
      </c>
      <c r="F1824" t="s">
        <v>14488</v>
      </c>
      <c r="G1824" t="s">
        <v>14562</v>
      </c>
      <c r="H1824" t="s">
        <v>37</v>
      </c>
      <c r="I1824" t="s">
        <v>37</v>
      </c>
      <c r="J1824" s="1">
        <v>0.54166666666666663</v>
      </c>
      <c r="K1824" s="1">
        <v>0.58333333333333337</v>
      </c>
      <c r="L1824">
        <v>120</v>
      </c>
      <c r="M1824">
        <v>60</v>
      </c>
      <c r="N1824" t="str">
        <f>"0000000000000000000000000001111110011111100000000000"</f>
        <v>0000000000000000000000000001111110011111100000000000</v>
      </c>
      <c r="O1824" t="str">
        <f>"0000000000000000000000000001111110000000000000000000"</f>
        <v>0000000000000000000000000001111110000000000000000000</v>
      </c>
    </row>
    <row r="1825" spans="1:15" x14ac:dyDescent="0.25">
      <c r="A1825" s="3">
        <v>1</v>
      </c>
      <c r="B1825" t="s">
        <v>13190</v>
      </c>
      <c r="C1825" t="s">
        <v>20</v>
      </c>
      <c r="D1825" t="s">
        <v>13538</v>
      </c>
      <c r="E1825" t="s">
        <v>45</v>
      </c>
      <c r="F1825" t="s">
        <v>14488</v>
      </c>
      <c r="G1825" t="s">
        <v>14563</v>
      </c>
      <c r="H1825" t="s">
        <v>37</v>
      </c>
      <c r="I1825" t="s">
        <v>37</v>
      </c>
      <c r="J1825" s="1">
        <v>0.54166666666666663</v>
      </c>
      <c r="K1825" s="1">
        <v>0.58333333333333337</v>
      </c>
      <c r="L1825">
        <v>120</v>
      </c>
      <c r="M1825">
        <v>60</v>
      </c>
      <c r="N1825" t="str">
        <f>"0000000000000000000000000001111110011111100000000000"</f>
        <v>0000000000000000000000000001111110011111100000000000</v>
      </c>
      <c r="O1825" t="str">
        <f>"0000000000000000000000000000000000011111100000000000"</f>
        <v>0000000000000000000000000000000000011111100000000000</v>
      </c>
    </row>
    <row r="1826" spans="1:15" x14ac:dyDescent="0.25">
      <c r="A1826" s="3">
        <v>1</v>
      </c>
      <c r="B1826" t="s">
        <v>13769</v>
      </c>
      <c r="C1826" t="s">
        <v>20</v>
      </c>
      <c r="D1826" t="s">
        <v>13858</v>
      </c>
      <c r="E1826" t="s">
        <v>45</v>
      </c>
      <c r="F1826" t="s">
        <v>14485</v>
      </c>
      <c r="G1826" t="s">
        <v>14489</v>
      </c>
      <c r="H1826" t="s">
        <v>29</v>
      </c>
      <c r="I1826" t="s">
        <v>29</v>
      </c>
      <c r="J1826" s="1">
        <v>0.5</v>
      </c>
      <c r="K1826" s="1">
        <v>0.5</v>
      </c>
      <c r="L1826">
        <v>60</v>
      </c>
      <c r="M1826">
        <v>60</v>
      </c>
      <c r="N1826" t="str">
        <f>"0000000000000000000000000001111110011111100000000000"</f>
        <v>0000000000000000000000000001111110011111100000000000</v>
      </c>
      <c r="O1826" t="str">
        <f>"0000000000000000000000000001111110011111100000000000"</f>
        <v>0000000000000000000000000001111110011111100000000000</v>
      </c>
    </row>
    <row r="1827" spans="1:15" x14ac:dyDescent="0.25">
      <c r="A1827" s="3">
        <v>1</v>
      </c>
      <c r="B1827" t="s">
        <v>10406</v>
      </c>
      <c r="C1827" t="s">
        <v>20</v>
      </c>
      <c r="D1827" t="s">
        <v>13488</v>
      </c>
      <c r="E1827" t="s">
        <v>20</v>
      </c>
      <c r="F1827" t="s">
        <v>14488</v>
      </c>
      <c r="G1827" t="s">
        <v>14488</v>
      </c>
      <c r="H1827" t="s">
        <v>19</v>
      </c>
      <c r="I1827" t="s">
        <v>19</v>
      </c>
      <c r="J1827" s="1">
        <v>0.58333333333333337</v>
      </c>
      <c r="K1827" s="1">
        <v>0.5</v>
      </c>
      <c r="L1827">
        <v>120</v>
      </c>
      <c r="M1827">
        <v>180</v>
      </c>
      <c r="N1827" t="str">
        <f>"0000000000000000000000000001111110011111100000000000"</f>
        <v>0000000000000000000000000001111110011111100000000000</v>
      </c>
      <c r="O1827" t="str">
        <f>"0000000111110100011111000001111110011111100000000000"</f>
        <v>0000000111110100011111000001111110011111100000000000</v>
      </c>
    </row>
    <row r="1828" spans="1:15" x14ac:dyDescent="0.25">
      <c r="A1828" s="3">
        <v>1</v>
      </c>
      <c r="B1828" t="s">
        <v>9289</v>
      </c>
      <c r="C1828" t="s">
        <v>20</v>
      </c>
      <c r="D1828" t="s">
        <v>13437</v>
      </c>
      <c r="E1828" t="s">
        <v>20</v>
      </c>
      <c r="F1828" t="s">
        <v>14488</v>
      </c>
      <c r="G1828" t="s">
        <v>14485</v>
      </c>
      <c r="H1828" t="s">
        <v>33</v>
      </c>
      <c r="I1828" t="s">
        <v>33</v>
      </c>
      <c r="J1828" s="1">
        <v>0.45833333333333331</v>
      </c>
      <c r="K1828" s="1">
        <v>0.45833333333333331</v>
      </c>
      <c r="L1828">
        <v>120</v>
      </c>
      <c r="M1828">
        <v>60</v>
      </c>
      <c r="N1828" t="str">
        <f>"0000000111111100011111000000000000000000000000000000"</f>
        <v>0000000111111100011111000000000000000000000000000000</v>
      </c>
      <c r="O1828" t="str">
        <f>"0000000111111100011111000000000000000000000000000000"</f>
        <v>0000000111111100011111000000000000000000000000000000</v>
      </c>
    </row>
    <row r="1829" spans="1:15" x14ac:dyDescent="0.25">
      <c r="A1829" s="3">
        <v>1</v>
      </c>
      <c r="B1829" t="s">
        <v>13437</v>
      </c>
      <c r="C1829" t="s">
        <v>20</v>
      </c>
      <c r="D1829" t="s">
        <v>13581</v>
      </c>
      <c r="E1829" t="s">
        <v>20</v>
      </c>
      <c r="F1829" t="s">
        <v>14488</v>
      </c>
      <c r="G1829" t="s">
        <v>14488</v>
      </c>
      <c r="H1829" t="s">
        <v>19</v>
      </c>
      <c r="I1829" t="s">
        <v>19</v>
      </c>
      <c r="J1829" s="1">
        <v>0.58333333333333337</v>
      </c>
      <c r="K1829" s="1">
        <v>0.58333333333333337</v>
      </c>
      <c r="L1829">
        <v>60</v>
      </c>
      <c r="M1829">
        <v>60</v>
      </c>
      <c r="N1829" t="str">
        <f>"0000000111110100011111000000000000000000000000000000"</f>
        <v>0000000111110100011111000000000000000000000000000000</v>
      </c>
      <c r="O1829" t="str">
        <f>"0000000111110100011111000000000000000000000000000000"</f>
        <v>0000000111110100011111000000000000000000000000000000</v>
      </c>
    </row>
    <row r="1830" spans="1:15" x14ac:dyDescent="0.25">
      <c r="A1830" s="3">
        <v>1</v>
      </c>
      <c r="B1830" t="s">
        <v>13441</v>
      </c>
      <c r="C1830" t="s">
        <v>20</v>
      </c>
      <c r="D1830" t="s">
        <v>13575</v>
      </c>
      <c r="E1830" t="s">
        <v>20</v>
      </c>
      <c r="F1830" t="s">
        <v>14488</v>
      </c>
      <c r="G1830" t="s">
        <v>14485</v>
      </c>
      <c r="H1830" t="s">
        <v>37</v>
      </c>
      <c r="I1830" t="s">
        <v>37</v>
      </c>
      <c r="J1830" s="1">
        <v>0.5</v>
      </c>
      <c r="K1830" s="1">
        <v>0.5</v>
      </c>
      <c r="L1830">
        <v>120</v>
      </c>
      <c r="M1830">
        <v>60</v>
      </c>
      <c r="N1830" t="str">
        <f>"0000000000000000000000000001111110011111100000000000"</f>
        <v>0000000000000000000000000001111110011111100000000000</v>
      </c>
      <c r="O1830" t="str">
        <f>"0000000000000000000000000001111110011111100000000000"</f>
        <v>0000000000000000000000000001111110011111100000000000</v>
      </c>
    </row>
    <row r="1831" spans="1:15" x14ac:dyDescent="0.25">
      <c r="A1831" s="3">
        <v>1</v>
      </c>
      <c r="B1831" t="s">
        <v>12042</v>
      </c>
      <c r="C1831" t="s">
        <v>9372</v>
      </c>
      <c r="D1831" t="s">
        <v>12124</v>
      </c>
      <c r="E1831" t="s">
        <v>395</v>
      </c>
      <c r="F1831" t="s">
        <v>14494</v>
      </c>
      <c r="G1831" t="s">
        <v>14497</v>
      </c>
      <c r="H1831" t="s">
        <v>42</v>
      </c>
      <c r="I1831" t="s">
        <v>42</v>
      </c>
      <c r="J1831" s="1">
        <v>0.625</v>
      </c>
      <c r="K1831" s="1">
        <v>0.64583333333333337</v>
      </c>
      <c r="L1831">
        <v>180</v>
      </c>
      <c r="M1831">
        <v>150</v>
      </c>
      <c r="N1831" t="str">
        <f>"0000000000000000000000000000001100000100000000000000"</f>
        <v>0000000000000000000000000000001100000100000000000000</v>
      </c>
      <c r="O1831" t="str">
        <f>"0000000000000000000000000000011110001110000000000000"</f>
        <v>0000000000000000000000000000011110001110000000000000</v>
      </c>
    </row>
    <row r="1832" spans="1:15" x14ac:dyDescent="0.25">
      <c r="A1832" s="3">
        <v>1</v>
      </c>
      <c r="B1832" t="s">
        <v>11477</v>
      </c>
      <c r="C1832" t="s">
        <v>45</v>
      </c>
      <c r="D1832" t="s">
        <v>12780</v>
      </c>
      <c r="E1832" t="s">
        <v>20</v>
      </c>
      <c r="F1832" t="s">
        <v>14489</v>
      </c>
      <c r="G1832" t="s">
        <v>14488</v>
      </c>
      <c r="H1832" t="s">
        <v>42</v>
      </c>
      <c r="I1832" t="s">
        <v>42</v>
      </c>
      <c r="J1832" s="1">
        <v>0.45833333333333331</v>
      </c>
      <c r="K1832" s="1">
        <v>0.41666666666666669</v>
      </c>
      <c r="L1832">
        <v>60</v>
      </c>
      <c r="M1832">
        <v>120</v>
      </c>
      <c r="N1832" t="str">
        <f>"0000000000000000000000000000111110011111100000000000"</f>
        <v>0000000000000000000000000000111110011111100000000000</v>
      </c>
      <c r="O1832" t="str">
        <f>"0000000000000000000000000001111110011111100000000000"</f>
        <v>0000000000000000000000000001111110011111100000000000</v>
      </c>
    </row>
    <row r="1833" spans="1:15" x14ac:dyDescent="0.25">
      <c r="A1833" s="3">
        <v>1</v>
      </c>
      <c r="B1833" t="s">
        <v>12595</v>
      </c>
      <c r="C1833" t="s">
        <v>9372</v>
      </c>
      <c r="D1833" t="s">
        <v>13784</v>
      </c>
      <c r="E1833" t="s">
        <v>20</v>
      </c>
      <c r="F1833" t="s">
        <v>14526</v>
      </c>
      <c r="G1833" t="s">
        <v>14485</v>
      </c>
      <c r="H1833" t="s">
        <v>33</v>
      </c>
      <c r="I1833" t="s">
        <v>33</v>
      </c>
      <c r="J1833" s="1">
        <v>0.54166666666666663</v>
      </c>
      <c r="K1833" s="1">
        <v>0.58333333333333337</v>
      </c>
      <c r="L1833">
        <v>120</v>
      </c>
      <c r="M1833">
        <v>60</v>
      </c>
      <c r="N1833" t="str">
        <f>"0000000111111100011111000000000000000000000000000000"</f>
        <v>0000000111111100011111000000000000000000000000000000</v>
      </c>
      <c r="O1833" t="str">
        <f>"0000000111111100011111000000000000000000000000000000"</f>
        <v>0000000111111100011111000000000000000000000000000000</v>
      </c>
    </row>
    <row r="1834" spans="1:15" x14ac:dyDescent="0.25">
      <c r="A1834" s="3">
        <v>1</v>
      </c>
      <c r="B1834" t="s">
        <v>9507</v>
      </c>
      <c r="C1834" t="s">
        <v>20</v>
      </c>
      <c r="D1834" t="s">
        <v>13517</v>
      </c>
      <c r="E1834" t="s">
        <v>20</v>
      </c>
      <c r="F1834" t="s">
        <v>14488</v>
      </c>
      <c r="G1834" t="s">
        <v>14488</v>
      </c>
      <c r="H1834" t="s">
        <v>19</v>
      </c>
      <c r="I1834" t="s">
        <v>19</v>
      </c>
      <c r="J1834" s="1">
        <v>0.375</v>
      </c>
      <c r="K1834" s="1">
        <v>0.375</v>
      </c>
      <c r="L1834">
        <v>60</v>
      </c>
      <c r="M1834">
        <v>60</v>
      </c>
      <c r="N1834" t="str">
        <f>"0000000111110100011111000000000000000000000000000000"</f>
        <v>0000000111110100011111000000000000000000000000000000</v>
      </c>
      <c r="O1834" t="str">
        <f>"0000000111110100011111000000000000000000000000000000"</f>
        <v>0000000111110100011111000000000000000000000000000000</v>
      </c>
    </row>
    <row r="1835" spans="1:15" x14ac:dyDescent="0.25">
      <c r="A1835" s="3">
        <v>1</v>
      </c>
      <c r="B1835" t="s">
        <v>12863</v>
      </c>
      <c r="C1835" t="s">
        <v>20</v>
      </c>
      <c r="D1835" t="s">
        <v>13780</v>
      </c>
      <c r="E1835" t="s">
        <v>20</v>
      </c>
      <c r="F1835" t="s">
        <v>14485</v>
      </c>
      <c r="G1835" t="s">
        <v>14485</v>
      </c>
      <c r="H1835" t="s">
        <v>37</v>
      </c>
      <c r="I1835" t="s">
        <v>37</v>
      </c>
      <c r="J1835" s="1">
        <v>0.41666666666666669</v>
      </c>
      <c r="K1835" s="1">
        <v>0.375</v>
      </c>
      <c r="L1835">
        <v>60</v>
      </c>
      <c r="M1835">
        <v>240</v>
      </c>
      <c r="N1835" t="str">
        <f>"0000000000000000000000000001111110011111100000000000"</f>
        <v>0000000000000000000000000001111110011111100000000000</v>
      </c>
      <c r="O1835" t="str">
        <f>"0000000111101100011111000001111110011111100000000000"</f>
        <v>0000000111101100011111000001111110011111100000000000</v>
      </c>
    </row>
    <row r="1836" spans="1:15" x14ac:dyDescent="0.25">
      <c r="A1836" s="3">
        <v>1</v>
      </c>
      <c r="B1836" t="s">
        <v>13264</v>
      </c>
      <c r="C1836" t="s">
        <v>20</v>
      </c>
      <c r="D1836" t="s">
        <v>13582</v>
      </c>
      <c r="E1836" t="s">
        <v>20</v>
      </c>
      <c r="F1836" t="s">
        <v>14492</v>
      </c>
      <c r="G1836" t="s">
        <v>14488</v>
      </c>
      <c r="H1836" t="s">
        <v>19</v>
      </c>
      <c r="I1836" t="s">
        <v>19</v>
      </c>
      <c r="J1836" s="1">
        <v>0.54166666666666663</v>
      </c>
      <c r="K1836" s="1">
        <v>0.58333333333333337</v>
      </c>
      <c r="L1836">
        <v>120</v>
      </c>
      <c r="M1836">
        <v>60</v>
      </c>
      <c r="N1836" t="str">
        <f>"0000000000000000000000000001110110011111100000000000"</f>
        <v>0000000000000000000000000001110110011111100000000000</v>
      </c>
      <c r="O1836" t="str">
        <f>"0000000000000000000000000001111110011111100000000000"</f>
        <v>0000000000000000000000000001111110011111100000000000</v>
      </c>
    </row>
    <row r="1837" spans="1:15" x14ac:dyDescent="0.25">
      <c r="A1837" s="3">
        <v>1</v>
      </c>
      <c r="B1837" t="s">
        <v>13265</v>
      </c>
      <c r="C1837" t="s">
        <v>20</v>
      </c>
      <c r="D1837" t="s">
        <v>13577</v>
      </c>
      <c r="E1837" t="s">
        <v>20</v>
      </c>
      <c r="F1837" t="s">
        <v>14488</v>
      </c>
      <c r="G1837" t="s">
        <v>14488</v>
      </c>
      <c r="H1837" t="s">
        <v>29</v>
      </c>
      <c r="I1837" t="s">
        <v>29</v>
      </c>
      <c r="J1837" s="1">
        <v>0.625</v>
      </c>
      <c r="K1837" s="1">
        <v>0.625</v>
      </c>
      <c r="L1837">
        <v>120</v>
      </c>
      <c r="M1837">
        <v>60</v>
      </c>
      <c r="N1837" t="str">
        <f>"0000000111110100011111000000000000000000000000000000"</f>
        <v>0000000111110100011111000000000000000000000000000000</v>
      </c>
      <c r="O1837" t="str">
        <f>"0000000111110100011111000000000000000000000000000000"</f>
        <v>0000000111110100011111000000000000000000000000000000</v>
      </c>
    </row>
    <row r="1838" spans="1:15" x14ac:dyDescent="0.25">
      <c r="A1838" s="3">
        <v>1</v>
      </c>
      <c r="B1838" t="s">
        <v>10730</v>
      </c>
      <c r="C1838" t="s">
        <v>45</v>
      </c>
      <c r="D1838" t="s">
        <v>11242</v>
      </c>
      <c r="E1838" t="s">
        <v>45</v>
      </c>
      <c r="F1838" t="s">
        <v>14489</v>
      </c>
      <c r="G1838" t="s">
        <v>14489</v>
      </c>
      <c r="H1838" t="s">
        <v>19</v>
      </c>
      <c r="I1838" t="s">
        <v>19</v>
      </c>
      <c r="J1838" s="1">
        <v>0.5</v>
      </c>
      <c r="K1838" s="1">
        <v>0.5</v>
      </c>
      <c r="L1838">
        <v>60</v>
      </c>
      <c r="M1838">
        <v>60</v>
      </c>
      <c r="N1838" t="str">
        <f>"0000000111110100011111000000000000000000000000000000"</f>
        <v>0000000111110100011111000000000000000000000000000000</v>
      </c>
      <c r="O1838" t="str">
        <f>"0000000111110100011111000000000000000000000000000000"</f>
        <v>0000000111110100011111000000000000000000000000000000</v>
      </c>
    </row>
    <row r="1839" spans="1:15" x14ac:dyDescent="0.25">
      <c r="A1839" s="3">
        <v>1</v>
      </c>
      <c r="B1839" t="s">
        <v>13674</v>
      </c>
      <c r="C1839" t="s">
        <v>20</v>
      </c>
      <c r="D1839" t="s">
        <v>13709</v>
      </c>
      <c r="E1839" t="s">
        <v>20</v>
      </c>
      <c r="F1839" t="s">
        <v>14488</v>
      </c>
      <c r="G1839" t="s">
        <v>14485</v>
      </c>
      <c r="H1839" t="s">
        <v>42</v>
      </c>
      <c r="I1839" t="s">
        <v>42</v>
      </c>
      <c r="J1839" s="1">
        <v>0.375</v>
      </c>
      <c r="K1839" s="1">
        <v>0.375</v>
      </c>
      <c r="L1839">
        <v>120</v>
      </c>
      <c r="M1839">
        <v>120</v>
      </c>
      <c r="N1839" t="str">
        <f>"0000000111111100011111000001111110011111100000000000"</f>
        <v>0000000111111100011111000001111110011111100000000000</v>
      </c>
      <c r="O1839" t="str">
        <f>"0000000000000000000000000000000000011100000000000000"</f>
        <v>0000000000000000000000000000000000011100000000000000</v>
      </c>
    </row>
    <row r="1840" spans="1:15" x14ac:dyDescent="0.25">
      <c r="A1840" s="3">
        <v>1</v>
      </c>
      <c r="B1840" t="s">
        <v>10768</v>
      </c>
      <c r="C1840" t="s">
        <v>9372</v>
      </c>
      <c r="D1840" t="s">
        <v>13512</v>
      </c>
      <c r="E1840" t="s">
        <v>39</v>
      </c>
      <c r="F1840" t="s">
        <v>14644</v>
      </c>
      <c r="G1840" t="s">
        <v>14507</v>
      </c>
      <c r="H1840" t="s">
        <v>19</v>
      </c>
      <c r="I1840" t="s">
        <v>19</v>
      </c>
      <c r="J1840" s="1">
        <v>0.70833333333333337</v>
      </c>
      <c r="K1840" s="1">
        <v>0.72916666666666663</v>
      </c>
      <c r="L1840">
        <v>180</v>
      </c>
      <c r="M1840">
        <v>60</v>
      </c>
      <c r="N1840" t="str">
        <f>"0000000000000000000000000001111110011111000000000000"</f>
        <v>0000000000000000000000000001111110011111000000000000</v>
      </c>
      <c r="O1840" t="str">
        <f>"0000000000000000000000000000000010000000000000000000"</f>
        <v>0000000000000000000000000000000010000000000000000000</v>
      </c>
    </row>
    <row r="1841" spans="1:15" x14ac:dyDescent="0.25">
      <c r="A1841" s="3">
        <v>1</v>
      </c>
      <c r="B1841" t="s">
        <v>9542</v>
      </c>
      <c r="C1841" t="s">
        <v>20</v>
      </c>
      <c r="D1841" t="s">
        <v>9557</v>
      </c>
      <c r="E1841" t="s">
        <v>395</v>
      </c>
      <c r="F1841" t="s">
        <v>14485</v>
      </c>
      <c r="G1841" t="s">
        <v>14539</v>
      </c>
      <c r="H1841" t="s">
        <v>33</v>
      </c>
      <c r="I1841" t="s">
        <v>33</v>
      </c>
      <c r="J1841" s="1">
        <v>0.58333333333333337</v>
      </c>
      <c r="K1841" s="1">
        <v>0.58333333333333337</v>
      </c>
      <c r="L1841">
        <v>60</v>
      </c>
      <c r="M1841">
        <v>240</v>
      </c>
      <c r="N1841" t="str">
        <f>"0000000111111100011111000000000000000000000000000000"</f>
        <v>0000000111111100011111000000000000000000000000000000</v>
      </c>
      <c r="O1841" t="str">
        <f>"0000000111111100000000000000000000000000000000000000"</f>
        <v>0000000111111100000000000000000000000000000000000000</v>
      </c>
    </row>
    <row r="1842" spans="1:15" x14ac:dyDescent="0.25">
      <c r="A1842" s="3">
        <v>1</v>
      </c>
      <c r="B1842" t="s">
        <v>12718</v>
      </c>
      <c r="C1842" t="s">
        <v>45</v>
      </c>
      <c r="D1842" t="s">
        <v>12752</v>
      </c>
      <c r="E1842" t="s">
        <v>20</v>
      </c>
      <c r="F1842" t="s">
        <v>14533</v>
      </c>
      <c r="G1842" t="s">
        <v>14488</v>
      </c>
      <c r="H1842" t="s">
        <v>33</v>
      </c>
      <c r="I1842" t="s">
        <v>33</v>
      </c>
      <c r="J1842" s="1">
        <v>0.58333333333333337</v>
      </c>
      <c r="K1842" s="1">
        <v>0.58333333333333337</v>
      </c>
      <c r="L1842">
        <v>60</v>
      </c>
      <c r="M1842">
        <v>120</v>
      </c>
      <c r="N1842" t="str">
        <f>"0000000001010000000100000000010000001001000000000000"</f>
        <v>0000000001010000000100000000010000001001000000000000</v>
      </c>
      <c r="O1842" t="str">
        <f>"0000000000000000000000000001111110011111100000000000"</f>
        <v>0000000000000000000000000001111110011111100000000000</v>
      </c>
    </row>
    <row r="1843" spans="1:15" x14ac:dyDescent="0.25">
      <c r="A1843" s="3">
        <v>1</v>
      </c>
      <c r="B1843" t="s">
        <v>10774</v>
      </c>
      <c r="C1843" t="s">
        <v>20</v>
      </c>
      <c r="D1843" t="s">
        <v>12083</v>
      </c>
      <c r="E1843" t="s">
        <v>20</v>
      </c>
      <c r="F1843" t="s">
        <v>14514</v>
      </c>
      <c r="G1843" t="s">
        <v>14493</v>
      </c>
      <c r="H1843" t="s">
        <v>42</v>
      </c>
      <c r="I1843" t="s">
        <v>42</v>
      </c>
      <c r="J1843" s="1">
        <v>0.45833333333333331</v>
      </c>
      <c r="K1843" s="1">
        <v>0.45833333333333331</v>
      </c>
      <c r="L1843">
        <v>60</v>
      </c>
      <c r="M1843">
        <v>60</v>
      </c>
      <c r="N1843" t="str">
        <f>"0000000111111100011111000000000000000000000000000000"</f>
        <v>0000000111111100011111000000000000000000000000000000</v>
      </c>
      <c r="O1843" t="str">
        <f>"0000000111111100011111000000000000000000000000000000"</f>
        <v>0000000111111100011111000000000000000000000000000000</v>
      </c>
    </row>
    <row r="1844" spans="1:15" x14ac:dyDescent="0.25">
      <c r="A1844" s="3">
        <v>1</v>
      </c>
      <c r="B1844" t="s">
        <v>10774</v>
      </c>
      <c r="C1844" t="s">
        <v>20</v>
      </c>
      <c r="D1844" t="s">
        <v>12083</v>
      </c>
      <c r="E1844" t="s">
        <v>20</v>
      </c>
      <c r="F1844" t="s">
        <v>14521</v>
      </c>
      <c r="G1844" t="s">
        <v>14508</v>
      </c>
      <c r="H1844" t="s">
        <v>37</v>
      </c>
      <c r="I1844" t="s">
        <v>37</v>
      </c>
      <c r="J1844" s="1">
        <v>0.45833333333333331</v>
      </c>
      <c r="K1844" s="1">
        <v>0.45833333333333331</v>
      </c>
      <c r="L1844">
        <v>60</v>
      </c>
      <c r="M1844">
        <v>60</v>
      </c>
      <c r="N1844" t="str">
        <f>"0000000111101100011111000000000000000000000000000000"</f>
        <v>0000000111101100011111000000000000000000000000000000</v>
      </c>
      <c r="O1844" t="str">
        <f>"0000000111101100011111000000000000000000000000000000"</f>
        <v>0000000111101100011111000000000000000000000000000000</v>
      </c>
    </row>
    <row r="1845" spans="1:15" x14ac:dyDescent="0.25">
      <c r="A1845" s="3">
        <v>1</v>
      </c>
      <c r="B1845" t="s">
        <v>11641</v>
      </c>
      <c r="C1845" t="s">
        <v>395</v>
      </c>
      <c r="D1845" t="s">
        <v>11693</v>
      </c>
      <c r="E1845" t="s">
        <v>20</v>
      </c>
      <c r="F1845" t="s">
        <v>14645</v>
      </c>
      <c r="G1845" t="s">
        <v>14485</v>
      </c>
      <c r="H1845" t="s">
        <v>29</v>
      </c>
      <c r="I1845" t="s">
        <v>29</v>
      </c>
      <c r="J1845" s="1">
        <v>0.58333333333333337</v>
      </c>
      <c r="K1845" s="1">
        <v>0.58333333333333337</v>
      </c>
      <c r="L1845">
        <v>180</v>
      </c>
      <c r="M1845">
        <v>60</v>
      </c>
      <c r="N1845" t="str">
        <f>"0000000000000000000010000000000000000000000000000000"</f>
        <v>0000000000000000000010000000000000000000000000000000</v>
      </c>
      <c r="O1845" t="str">
        <f>"0000000111110100011111000000000000000000000000000000"</f>
        <v>0000000111110100011111000000000000000000000000000000</v>
      </c>
    </row>
    <row r="1846" spans="1:15" x14ac:dyDescent="0.25">
      <c r="A1846" s="3">
        <v>1</v>
      </c>
      <c r="B1846" t="s">
        <v>12019</v>
      </c>
      <c r="C1846" t="s">
        <v>20</v>
      </c>
      <c r="D1846" t="s">
        <v>12108</v>
      </c>
      <c r="E1846" t="s">
        <v>395</v>
      </c>
      <c r="F1846" t="s">
        <v>14485</v>
      </c>
      <c r="G1846" t="s">
        <v>14646</v>
      </c>
      <c r="H1846" t="s">
        <v>37</v>
      </c>
      <c r="I1846" t="s">
        <v>37</v>
      </c>
      <c r="J1846" s="1">
        <v>0.41666666666666669</v>
      </c>
      <c r="K1846" s="1">
        <v>0.375</v>
      </c>
      <c r="L1846">
        <v>60</v>
      </c>
      <c r="M1846">
        <v>150</v>
      </c>
      <c r="N1846" t="str">
        <f>"0000000000000000000000000001111110011111100000000000"</f>
        <v>0000000000000000000000000001111110011111100000000000</v>
      </c>
      <c r="O1846" t="str">
        <f>"0000000000000000000000000000101010001010100000000000"</f>
        <v>0000000000000000000000000000101010001010100000000000</v>
      </c>
    </row>
    <row r="1847" spans="1:15" x14ac:dyDescent="0.25">
      <c r="A1847" s="3">
        <v>1</v>
      </c>
      <c r="B1847" t="s">
        <v>13664</v>
      </c>
      <c r="C1847" t="s">
        <v>20</v>
      </c>
      <c r="D1847" t="s">
        <v>13913</v>
      </c>
      <c r="E1847" t="s">
        <v>20</v>
      </c>
      <c r="F1847" t="s">
        <v>14485</v>
      </c>
      <c r="G1847" t="s">
        <v>14512</v>
      </c>
      <c r="H1847" t="s">
        <v>33</v>
      </c>
      <c r="I1847" t="s">
        <v>33</v>
      </c>
      <c r="J1847" s="1">
        <v>0.45833333333333331</v>
      </c>
      <c r="K1847" s="1">
        <v>0.45833333333333331</v>
      </c>
      <c r="L1847">
        <v>60</v>
      </c>
      <c r="M1847">
        <v>60</v>
      </c>
      <c r="N1847" t="str">
        <f>"0000000000000000000000000001111110011111100000000000"</f>
        <v>0000000000000000000000000001111110011111100000000000</v>
      </c>
      <c r="O1847" t="str">
        <f>"0000000000000000000000000001111110011111100000000000"</f>
        <v>0000000000000000000000000001111110011111100000000000</v>
      </c>
    </row>
    <row r="1848" spans="1:15" x14ac:dyDescent="0.25">
      <c r="A1848" s="3">
        <v>1</v>
      </c>
      <c r="B1848" t="s">
        <v>10595</v>
      </c>
      <c r="C1848" t="s">
        <v>20</v>
      </c>
      <c r="D1848" t="s">
        <v>10608</v>
      </c>
      <c r="E1848" t="s">
        <v>20</v>
      </c>
      <c r="F1848" t="s">
        <v>14485</v>
      </c>
      <c r="G1848" t="s">
        <v>14488</v>
      </c>
      <c r="H1848" t="s">
        <v>530</v>
      </c>
      <c r="I1848" t="s">
        <v>530</v>
      </c>
      <c r="J1848" s="1">
        <v>0.375</v>
      </c>
      <c r="K1848" s="1">
        <v>0.375</v>
      </c>
      <c r="L1848">
        <v>420</v>
      </c>
      <c r="M1848">
        <v>420</v>
      </c>
      <c r="N1848" t="str">
        <f>"0001000000000000000000000000000000000000000000000000"</f>
        <v>0001000000000000000000000000000000000000000000000000</v>
      </c>
      <c r="O1848" t="str">
        <f>"0011110000000000000000000000000000000000000000000000"</f>
        <v>0011110000000000000000000000000000000000000000000000</v>
      </c>
    </row>
    <row r="1849" spans="1:15" x14ac:dyDescent="0.25">
      <c r="A1849" s="3">
        <v>1</v>
      </c>
      <c r="B1849" t="s">
        <v>10595</v>
      </c>
      <c r="C1849" t="s">
        <v>20</v>
      </c>
      <c r="D1849" t="s">
        <v>10608</v>
      </c>
      <c r="E1849" t="s">
        <v>20</v>
      </c>
      <c r="F1849" t="s">
        <v>14493</v>
      </c>
      <c r="G1849" t="s">
        <v>14488</v>
      </c>
      <c r="H1849" t="s">
        <v>530</v>
      </c>
      <c r="I1849" t="s">
        <v>530</v>
      </c>
      <c r="J1849" s="1">
        <v>0.375</v>
      </c>
      <c r="K1849" s="1">
        <v>0.375</v>
      </c>
      <c r="L1849">
        <v>420</v>
      </c>
      <c r="M1849">
        <v>420</v>
      </c>
      <c r="N1849" t="str">
        <f>"0000010000000000000000000000000000000000000000000000"</f>
        <v>0000010000000000000000000000000000000000000000000000</v>
      </c>
      <c r="O1849" t="str">
        <f>"0011110000000000000000000000000000000000000000000000"</f>
        <v>0011110000000000000000000000000000000000000000000000</v>
      </c>
    </row>
    <row r="1850" spans="1:15" x14ac:dyDescent="0.25">
      <c r="A1850" s="3">
        <v>1</v>
      </c>
      <c r="B1850" t="s">
        <v>11432</v>
      </c>
      <c r="C1850" t="s">
        <v>20</v>
      </c>
      <c r="D1850" t="s">
        <v>13487</v>
      </c>
      <c r="E1850" t="s">
        <v>20</v>
      </c>
      <c r="F1850" t="s">
        <v>14485</v>
      </c>
      <c r="G1850" t="s">
        <v>14488</v>
      </c>
      <c r="H1850" t="s">
        <v>29</v>
      </c>
      <c r="I1850" t="s">
        <v>29</v>
      </c>
      <c r="J1850" s="1">
        <v>0.54166666666666663</v>
      </c>
      <c r="K1850" s="1">
        <v>0.375</v>
      </c>
      <c r="L1850">
        <v>60</v>
      </c>
      <c r="M1850">
        <v>360</v>
      </c>
      <c r="N1850" t="str">
        <f>"0000000000000000000000000001111110011111000000000000"</f>
        <v>0000000000000000000000000001111110011111000000000000</v>
      </c>
      <c r="O1850" t="str">
        <f>"0000000111110100011111000001111110011111100000000000"</f>
        <v>0000000111110100011111000001111110011111100000000000</v>
      </c>
    </row>
    <row r="1851" spans="1:15" x14ac:dyDescent="0.25">
      <c r="A1851" s="3">
        <v>1</v>
      </c>
      <c r="B1851" t="s">
        <v>10033</v>
      </c>
      <c r="C1851" t="s">
        <v>9353</v>
      </c>
      <c r="D1851" t="s">
        <v>13376</v>
      </c>
      <c r="E1851" t="s">
        <v>45</v>
      </c>
      <c r="F1851" t="s">
        <v>14540</v>
      </c>
      <c r="G1851" t="s">
        <v>14489</v>
      </c>
      <c r="H1851" t="s">
        <v>29</v>
      </c>
      <c r="I1851" t="s">
        <v>29</v>
      </c>
      <c r="J1851" s="1">
        <v>0.58333333333333337</v>
      </c>
      <c r="K1851" s="1">
        <v>0.58333333333333337</v>
      </c>
      <c r="L1851">
        <v>180</v>
      </c>
      <c r="M1851">
        <v>60</v>
      </c>
      <c r="N1851" t="str">
        <f>"0000000000000000000000000001111110011111100000000000"</f>
        <v>0000000000000000000000000001111110011111100000000000</v>
      </c>
      <c r="O1851" t="str">
        <f>"0000000000000000000000000001111110011111100000000000"</f>
        <v>0000000000000000000000000001111110011111100000000000</v>
      </c>
    </row>
    <row r="1852" spans="1:15" x14ac:dyDescent="0.25">
      <c r="A1852" s="3">
        <v>1</v>
      </c>
      <c r="B1852" t="s">
        <v>12535</v>
      </c>
      <c r="C1852" t="s">
        <v>20</v>
      </c>
      <c r="D1852" t="s">
        <v>13653</v>
      </c>
      <c r="E1852" t="s">
        <v>20</v>
      </c>
      <c r="F1852" t="s">
        <v>14488</v>
      </c>
      <c r="G1852" t="s">
        <v>14488</v>
      </c>
      <c r="H1852" t="s">
        <v>29</v>
      </c>
      <c r="I1852" t="s">
        <v>29</v>
      </c>
      <c r="J1852" s="1">
        <v>0.45833333333333331</v>
      </c>
      <c r="K1852" s="1">
        <v>0.5</v>
      </c>
      <c r="L1852">
        <v>120</v>
      </c>
      <c r="M1852">
        <v>60</v>
      </c>
      <c r="N1852" t="str">
        <f>"0000000111110100011111000000000000000000000000000000"</f>
        <v>0000000111110100011111000000000000000000000000000000</v>
      </c>
      <c r="O1852" t="str">
        <f>"0000000111110100011111000000000000000000000000000000"</f>
        <v>0000000111110100011111000000000000000000000000000000</v>
      </c>
    </row>
    <row r="1853" spans="1:15" x14ac:dyDescent="0.25">
      <c r="A1853" s="3">
        <v>1</v>
      </c>
      <c r="B1853" t="s">
        <v>9284</v>
      </c>
      <c r="C1853" t="s">
        <v>20</v>
      </c>
      <c r="D1853" t="s">
        <v>9305</v>
      </c>
      <c r="E1853" t="s">
        <v>20</v>
      </c>
      <c r="F1853" t="s">
        <v>14488</v>
      </c>
      <c r="G1853" t="s">
        <v>14488</v>
      </c>
      <c r="H1853" t="s">
        <v>19</v>
      </c>
      <c r="I1853" t="s">
        <v>19</v>
      </c>
      <c r="J1853" s="1">
        <v>0.45833333333333331</v>
      </c>
      <c r="K1853" s="1">
        <v>0.45833333333333331</v>
      </c>
      <c r="L1853">
        <v>60</v>
      </c>
      <c r="M1853">
        <v>120</v>
      </c>
      <c r="N1853" t="str">
        <f>"0000000111110100011111000000000000000000000000000000"</f>
        <v>0000000111110100011111000000000000000000000000000000</v>
      </c>
      <c r="O1853" t="str">
        <f>"0000000111110100011111000000000000000000000000000000"</f>
        <v>0000000111110100011111000000000000000000000000000000</v>
      </c>
    </row>
    <row r="1854" spans="1:15" x14ac:dyDescent="0.25">
      <c r="A1854" s="3">
        <v>1</v>
      </c>
      <c r="B1854" t="s">
        <v>10047</v>
      </c>
      <c r="C1854" t="s">
        <v>20</v>
      </c>
      <c r="D1854" t="s">
        <v>11461</v>
      </c>
      <c r="E1854" t="s">
        <v>20</v>
      </c>
      <c r="F1854" t="s">
        <v>14488</v>
      </c>
      <c r="G1854" t="s">
        <v>14488</v>
      </c>
      <c r="H1854" t="s">
        <v>42</v>
      </c>
      <c r="I1854" t="s">
        <v>42</v>
      </c>
      <c r="J1854" s="1">
        <v>0.54166666666666663</v>
      </c>
      <c r="K1854" s="1">
        <v>0.58333333333333337</v>
      </c>
      <c r="L1854">
        <v>120</v>
      </c>
      <c r="M1854">
        <v>120</v>
      </c>
      <c r="N1854" t="str">
        <f>"0000000111111100011111000000000000000000000000000000"</f>
        <v>0000000111111100011111000000000000000000000000000000</v>
      </c>
      <c r="O1854" t="str">
        <f>"0000000111111100011111000000000000000000000000000000"</f>
        <v>0000000111111100011111000000000000000000000000000000</v>
      </c>
    </row>
    <row r="1855" spans="1:15" x14ac:dyDescent="0.25">
      <c r="A1855" s="3">
        <v>1</v>
      </c>
      <c r="B1855" t="s">
        <v>10047</v>
      </c>
      <c r="C1855" t="s">
        <v>20</v>
      </c>
      <c r="D1855" t="s">
        <v>12345</v>
      </c>
      <c r="E1855" t="s">
        <v>45</v>
      </c>
      <c r="F1855" t="s">
        <v>14488</v>
      </c>
      <c r="G1855" t="s">
        <v>14489</v>
      </c>
      <c r="H1855" t="s">
        <v>42</v>
      </c>
      <c r="I1855" t="s">
        <v>42</v>
      </c>
      <c r="J1855" s="1">
        <v>0.54166666666666663</v>
      </c>
      <c r="K1855" s="1">
        <v>0.58333333333333337</v>
      </c>
      <c r="L1855">
        <v>120</v>
      </c>
      <c r="M1855">
        <v>60</v>
      </c>
      <c r="N1855" t="str">
        <f>"0000000111111100011111000000000000000000000000000000"</f>
        <v>0000000111111100011111000000000000000000000000000000</v>
      </c>
      <c r="O1855" t="str">
        <f>"0000000011111100011111000000000000000000000000000000"</f>
        <v>0000000011111100011111000000000000000000000000000000</v>
      </c>
    </row>
    <row r="1856" spans="1:15" x14ac:dyDescent="0.25">
      <c r="A1856" s="3">
        <v>1</v>
      </c>
      <c r="B1856" t="s">
        <v>11461</v>
      </c>
      <c r="C1856" t="s">
        <v>20</v>
      </c>
      <c r="D1856" t="s">
        <v>12345</v>
      </c>
      <c r="E1856" t="s">
        <v>45</v>
      </c>
      <c r="F1856" t="s">
        <v>14488</v>
      </c>
      <c r="G1856" t="s">
        <v>14489</v>
      </c>
      <c r="H1856" t="s">
        <v>42</v>
      </c>
      <c r="I1856" t="s">
        <v>42</v>
      </c>
      <c r="J1856" s="1">
        <v>0.58333333333333337</v>
      </c>
      <c r="K1856" s="1">
        <v>0.58333333333333337</v>
      </c>
      <c r="L1856">
        <v>120</v>
      </c>
      <c r="M1856">
        <v>60</v>
      </c>
      <c r="N1856" t="str">
        <f>"0000000111111100011111000000000000000000000000000000"</f>
        <v>0000000111111100011111000000000000000000000000000000</v>
      </c>
      <c r="O1856" t="str">
        <f>"0000000011111100011111000000000000000000000000000000"</f>
        <v>0000000011111100011111000000000000000000000000000000</v>
      </c>
    </row>
    <row r="1857" spans="1:15" x14ac:dyDescent="0.25">
      <c r="A1857" s="3">
        <v>1</v>
      </c>
      <c r="B1857" t="s">
        <v>11461</v>
      </c>
      <c r="C1857" t="s">
        <v>20</v>
      </c>
      <c r="D1857" t="s">
        <v>12345</v>
      </c>
      <c r="E1857" t="s">
        <v>20</v>
      </c>
      <c r="F1857" t="s">
        <v>14485</v>
      </c>
      <c r="G1857" t="s">
        <v>14488</v>
      </c>
      <c r="H1857" t="s">
        <v>33</v>
      </c>
      <c r="I1857" t="s">
        <v>33</v>
      </c>
      <c r="J1857" s="1">
        <v>0.41666666666666669</v>
      </c>
      <c r="K1857" s="1">
        <v>0.41666666666666669</v>
      </c>
      <c r="L1857">
        <v>60</v>
      </c>
      <c r="M1857">
        <v>60</v>
      </c>
      <c r="N1857" t="str">
        <f>"0000000111111100011111000000000000000000000000000000"</f>
        <v>0000000111111100011111000000000000000000000000000000</v>
      </c>
      <c r="O1857" t="str">
        <f>"0000000111111100011111000000000000000000000000000000"</f>
        <v>0000000111111100011111000000000000000000000000000000</v>
      </c>
    </row>
    <row r="1858" spans="1:15" x14ac:dyDescent="0.25">
      <c r="A1858" s="3">
        <v>1</v>
      </c>
      <c r="B1858" t="s">
        <v>12792</v>
      </c>
      <c r="C1858" t="s">
        <v>20</v>
      </c>
      <c r="D1858" t="s">
        <v>13776</v>
      </c>
      <c r="E1858" t="s">
        <v>20</v>
      </c>
      <c r="F1858" t="s">
        <v>14488</v>
      </c>
      <c r="G1858" t="s">
        <v>14488</v>
      </c>
      <c r="H1858" t="s">
        <v>19</v>
      </c>
      <c r="I1858" t="s">
        <v>19</v>
      </c>
      <c r="J1858" s="1">
        <v>0.58333333333333337</v>
      </c>
      <c r="K1858" s="1">
        <v>0.58333333333333337</v>
      </c>
      <c r="L1858">
        <v>60</v>
      </c>
      <c r="M1858">
        <v>60</v>
      </c>
      <c r="N1858" t="str">
        <f>"0000000000000000000000000001111110011111100000000000"</f>
        <v>0000000000000000000000000001111110011111100000000000</v>
      </c>
      <c r="O1858" t="str">
        <f>"0000000000000000000000000001111110011111100000000000"</f>
        <v>0000000000000000000000000001111110011111100000000000</v>
      </c>
    </row>
    <row r="1859" spans="1:15" x14ac:dyDescent="0.25">
      <c r="A1859" s="3">
        <v>1</v>
      </c>
      <c r="B1859" t="s">
        <v>11234</v>
      </c>
      <c r="C1859" t="s">
        <v>20</v>
      </c>
      <c r="D1859" t="s">
        <v>11264</v>
      </c>
      <c r="E1859" t="s">
        <v>9372</v>
      </c>
      <c r="F1859" t="s">
        <v>14488</v>
      </c>
      <c r="G1859" t="s">
        <v>14494</v>
      </c>
      <c r="H1859" t="s">
        <v>33</v>
      </c>
      <c r="I1859" t="s">
        <v>33</v>
      </c>
      <c r="J1859" s="1">
        <v>0.375</v>
      </c>
      <c r="K1859" s="1">
        <v>0.375</v>
      </c>
      <c r="L1859">
        <v>60</v>
      </c>
      <c r="M1859">
        <v>180</v>
      </c>
      <c r="N1859" t="str">
        <f>"0000000111111100011111000001111110011111100000000000"</f>
        <v>0000000111111100011111000001111110011111100000000000</v>
      </c>
      <c r="O1859" t="str">
        <f>"0000000000000000000000000001111110011111000000000000"</f>
        <v>0000000000000000000000000001111110011111000000000000</v>
      </c>
    </row>
    <row r="1860" spans="1:15" x14ac:dyDescent="0.25">
      <c r="A1860" s="3">
        <v>1</v>
      </c>
      <c r="B1860" t="s">
        <v>11234</v>
      </c>
      <c r="C1860" t="s">
        <v>20</v>
      </c>
      <c r="D1860" t="s">
        <v>11264</v>
      </c>
      <c r="E1860" t="s">
        <v>45</v>
      </c>
      <c r="F1860" t="s">
        <v>14488</v>
      </c>
      <c r="G1860" t="s">
        <v>14489</v>
      </c>
      <c r="H1860" t="s">
        <v>33</v>
      </c>
      <c r="I1860" t="s">
        <v>33</v>
      </c>
      <c r="J1860" s="1">
        <v>0.375</v>
      </c>
      <c r="K1860" s="1">
        <v>0.375</v>
      </c>
      <c r="L1860">
        <v>60</v>
      </c>
      <c r="M1860">
        <v>180</v>
      </c>
      <c r="N1860" t="str">
        <f>"0000000111111100011111000001111110011111100000000000"</f>
        <v>0000000111111100011111000001111110011111100000000000</v>
      </c>
      <c r="O1860" t="str">
        <f>"0000000000000000000000000000000000000000100000000000"</f>
        <v>0000000000000000000000000000000000000000100000000000</v>
      </c>
    </row>
    <row r="1861" spans="1:15" x14ac:dyDescent="0.25">
      <c r="A1861" s="3">
        <v>1</v>
      </c>
      <c r="B1861" t="s">
        <v>11238</v>
      </c>
      <c r="C1861" t="s">
        <v>395</v>
      </c>
      <c r="D1861" t="s">
        <v>11292</v>
      </c>
      <c r="E1861" t="s">
        <v>20</v>
      </c>
      <c r="F1861" t="s">
        <v>14529</v>
      </c>
      <c r="G1861" t="s">
        <v>14493</v>
      </c>
      <c r="H1861" t="s">
        <v>42</v>
      </c>
      <c r="I1861" t="s">
        <v>42</v>
      </c>
      <c r="J1861" s="1">
        <v>0.5</v>
      </c>
      <c r="K1861" s="1">
        <v>0.58333333333333337</v>
      </c>
      <c r="L1861">
        <v>180</v>
      </c>
      <c r="M1861">
        <v>60</v>
      </c>
      <c r="N1861" t="str">
        <f>"0000000001111000011110000000000000000000000000000000"</f>
        <v>0000000001111000011110000000000000000000000000000000</v>
      </c>
      <c r="O1861" t="str">
        <f>"0000000111111100011111000000000000000000000000000000"</f>
        <v>0000000111111100011111000000000000000000000000000000</v>
      </c>
    </row>
    <row r="1862" spans="1:15" x14ac:dyDescent="0.25">
      <c r="A1862" s="3">
        <v>1</v>
      </c>
      <c r="B1862" t="s">
        <v>10077</v>
      </c>
      <c r="C1862" t="s">
        <v>20</v>
      </c>
      <c r="D1862" t="s">
        <v>10283</v>
      </c>
      <c r="E1862" t="s">
        <v>20</v>
      </c>
      <c r="F1862" t="s">
        <v>14493</v>
      </c>
      <c r="G1862" t="s">
        <v>14493</v>
      </c>
      <c r="H1862" t="s">
        <v>42</v>
      </c>
      <c r="I1862" t="s">
        <v>42</v>
      </c>
      <c r="J1862" s="1">
        <v>0.45833333333333331</v>
      </c>
      <c r="K1862" s="1">
        <v>0.45833333333333331</v>
      </c>
      <c r="L1862">
        <v>60</v>
      </c>
      <c r="M1862">
        <v>60</v>
      </c>
      <c r="N1862" t="str">
        <f>"0000000111111100011111000000000000000000000000000000"</f>
        <v>0000000111111100011111000000000000000000000000000000</v>
      </c>
      <c r="O1862" t="str">
        <f>"0000000111111100011110000000000000000000000000000000"</f>
        <v>0000000111111100011110000000000000000000000000000000</v>
      </c>
    </row>
    <row r="1863" spans="1:15" x14ac:dyDescent="0.25">
      <c r="A1863" s="3">
        <v>1</v>
      </c>
      <c r="B1863" t="s">
        <v>9785</v>
      </c>
      <c r="C1863" t="s">
        <v>20</v>
      </c>
      <c r="D1863" t="s">
        <v>12108</v>
      </c>
      <c r="E1863" t="s">
        <v>20</v>
      </c>
      <c r="F1863" t="s">
        <v>14493</v>
      </c>
      <c r="G1863" t="s">
        <v>14485</v>
      </c>
      <c r="H1863" t="s">
        <v>42</v>
      </c>
      <c r="I1863" t="s">
        <v>42</v>
      </c>
      <c r="J1863" s="1">
        <v>0.58333333333333337</v>
      </c>
      <c r="K1863" s="1">
        <v>0.58333333333333337</v>
      </c>
      <c r="L1863">
        <v>60</v>
      </c>
      <c r="M1863">
        <v>60</v>
      </c>
      <c r="N1863" t="str">
        <f>"0000000000000000000000000011111110111111000000000000"</f>
        <v>0000000000000000000000000011111110111111000000000000</v>
      </c>
      <c r="O1863" t="str">
        <f>"0000000000000000000000000000111110011111100000000000"</f>
        <v>0000000000000000000000000000111110011111100000000000</v>
      </c>
    </row>
    <row r="1864" spans="1:15" x14ac:dyDescent="0.25">
      <c r="A1864" s="3">
        <v>1</v>
      </c>
      <c r="B1864" t="s">
        <v>12748</v>
      </c>
      <c r="C1864" t="s">
        <v>20</v>
      </c>
      <c r="D1864" t="s">
        <v>13604</v>
      </c>
      <c r="E1864" t="s">
        <v>20</v>
      </c>
      <c r="F1864" t="s">
        <v>14488</v>
      </c>
      <c r="G1864" t="s">
        <v>14488</v>
      </c>
      <c r="H1864" t="s">
        <v>19</v>
      </c>
      <c r="I1864" t="s">
        <v>19</v>
      </c>
      <c r="J1864" s="1">
        <v>0.5</v>
      </c>
      <c r="K1864" s="1">
        <v>0.45833333333333331</v>
      </c>
      <c r="L1864">
        <v>120</v>
      </c>
      <c r="M1864">
        <v>120</v>
      </c>
      <c r="N1864" t="str">
        <f>"0000000111110100011111000000000000000000000000000000"</f>
        <v>0000000111110100011111000000000000000000000000000000</v>
      </c>
      <c r="O1864" t="str">
        <f>"0000000111110100011111000000000000000000000000000000"</f>
        <v>0000000111110100011111000000000000000000000000000000</v>
      </c>
    </row>
    <row r="1865" spans="1:15" x14ac:dyDescent="0.25">
      <c r="A1865" s="3">
        <v>1</v>
      </c>
      <c r="B1865" t="s">
        <v>12767</v>
      </c>
      <c r="C1865" t="s">
        <v>20</v>
      </c>
      <c r="D1865" t="s">
        <v>12802</v>
      </c>
      <c r="E1865" t="s">
        <v>20</v>
      </c>
      <c r="F1865" t="s">
        <v>14488</v>
      </c>
      <c r="G1865" t="s">
        <v>14488</v>
      </c>
      <c r="H1865" t="s">
        <v>19</v>
      </c>
      <c r="I1865" t="s">
        <v>19</v>
      </c>
      <c r="J1865" s="1">
        <v>0.45833333333333331</v>
      </c>
      <c r="K1865" s="1">
        <v>0.45833333333333331</v>
      </c>
      <c r="L1865">
        <v>60</v>
      </c>
      <c r="M1865">
        <v>60</v>
      </c>
      <c r="N1865" t="str">
        <f>"0000000111110100011111000000000000000000000000000000"</f>
        <v>0000000111110100011111000000000000000000000000000000</v>
      </c>
      <c r="O1865" t="str">
        <f>"0000000111110100011111000000000000000000000000000000"</f>
        <v>0000000111110100011111000000000000000000000000000000</v>
      </c>
    </row>
    <row r="1866" spans="1:15" x14ac:dyDescent="0.25">
      <c r="A1866" s="3">
        <v>1</v>
      </c>
      <c r="B1866" t="s">
        <v>12767</v>
      </c>
      <c r="C1866" t="s">
        <v>20</v>
      </c>
      <c r="D1866" t="s">
        <v>13604</v>
      </c>
      <c r="E1866" t="s">
        <v>20</v>
      </c>
      <c r="F1866" t="s">
        <v>14488</v>
      </c>
      <c r="G1866" t="s">
        <v>14488</v>
      </c>
      <c r="H1866" t="s">
        <v>19</v>
      </c>
      <c r="I1866" t="s">
        <v>19</v>
      </c>
      <c r="J1866" s="1">
        <v>0.45833333333333331</v>
      </c>
      <c r="K1866" s="1">
        <v>0.45833333333333331</v>
      </c>
      <c r="L1866">
        <v>60</v>
      </c>
      <c r="M1866">
        <v>120</v>
      </c>
      <c r="N1866" t="str">
        <f>"0000000111110100011111000000000000000000000000000000"</f>
        <v>0000000111110100011111000000000000000000000000000000</v>
      </c>
      <c r="O1866" t="str">
        <f>"0000000111110100011111000000000000000000000000000000"</f>
        <v>0000000111110100011111000000000000000000000000000000</v>
      </c>
    </row>
    <row r="1867" spans="1:15" x14ac:dyDescent="0.25">
      <c r="A1867" s="3">
        <v>1</v>
      </c>
      <c r="B1867" t="s">
        <v>12802</v>
      </c>
      <c r="C1867" t="s">
        <v>20</v>
      </c>
      <c r="D1867" t="s">
        <v>13604</v>
      </c>
      <c r="E1867" t="s">
        <v>20</v>
      </c>
      <c r="F1867" t="s">
        <v>14488</v>
      </c>
      <c r="G1867" t="s">
        <v>14488</v>
      </c>
      <c r="H1867" t="s">
        <v>19</v>
      </c>
      <c r="I1867" t="s">
        <v>19</v>
      </c>
      <c r="J1867" s="1">
        <v>0.45833333333333331</v>
      </c>
      <c r="K1867" s="1">
        <v>0.45833333333333331</v>
      </c>
      <c r="L1867">
        <v>60</v>
      </c>
      <c r="M1867">
        <v>120</v>
      </c>
      <c r="N1867" t="str">
        <f>"0000000111110100011111000000000000000000000000000000"</f>
        <v>0000000111110100011111000000000000000000000000000000</v>
      </c>
      <c r="O1867" t="str">
        <f>"0000000111110100011111000000000000000000000000000000"</f>
        <v>0000000111110100011111000000000000000000000000000000</v>
      </c>
    </row>
    <row r="1868" spans="1:15" x14ac:dyDescent="0.25">
      <c r="A1868" s="3">
        <v>1</v>
      </c>
      <c r="B1868" t="s">
        <v>12908</v>
      </c>
      <c r="C1868" t="s">
        <v>20</v>
      </c>
      <c r="D1868" t="s">
        <v>13328</v>
      </c>
      <c r="E1868" t="s">
        <v>20</v>
      </c>
      <c r="F1868" t="s">
        <v>14488</v>
      </c>
      <c r="G1868" t="s">
        <v>14488</v>
      </c>
      <c r="H1868" t="s">
        <v>19</v>
      </c>
      <c r="I1868" t="s">
        <v>19</v>
      </c>
      <c r="J1868" s="1">
        <v>0.45833333333333331</v>
      </c>
      <c r="K1868" s="1">
        <v>0.45833333333333331</v>
      </c>
      <c r="L1868">
        <v>60</v>
      </c>
      <c r="M1868">
        <v>60</v>
      </c>
      <c r="N1868" t="str">
        <f>"0000000111110100011111000000000000000000000000000000"</f>
        <v>0000000111110100011111000000000000000000000000000000</v>
      </c>
      <c r="O1868" t="str">
        <f>"0000000111110100011111000000000000000000000000000000"</f>
        <v>0000000111110100011111000000000000000000000000000000</v>
      </c>
    </row>
    <row r="1869" spans="1:15" x14ac:dyDescent="0.25">
      <c r="A1869" s="3">
        <v>1</v>
      </c>
      <c r="B1869" t="s">
        <v>10220</v>
      </c>
      <c r="C1869" t="s">
        <v>45</v>
      </c>
      <c r="D1869" t="s">
        <v>11841</v>
      </c>
      <c r="E1869" t="s">
        <v>20</v>
      </c>
      <c r="F1869" t="s">
        <v>14528</v>
      </c>
      <c r="G1869" t="s">
        <v>14485</v>
      </c>
      <c r="H1869" t="s">
        <v>37</v>
      </c>
      <c r="I1869" t="s">
        <v>37</v>
      </c>
      <c r="J1869" s="1">
        <v>0.5</v>
      </c>
      <c r="K1869" s="1">
        <v>0.375</v>
      </c>
      <c r="L1869">
        <v>60</v>
      </c>
      <c r="M1869">
        <v>240</v>
      </c>
      <c r="N1869" t="str">
        <f>"0000000011101100011111000000000000000000000000000000"</f>
        <v>0000000011101100011111000000000000000000000000000000</v>
      </c>
      <c r="O1869" t="str">
        <f>"0000000111101100011111000001111110011111100000000000"</f>
        <v>0000000111101100011111000001111110011111100000000000</v>
      </c>
    </row>
    <row r="1870" spans="1:15" x14ac:dyDescent="0.25">
      <c r="A1870" s="3">
        <v>1</v>
      </c>
      <c r="B1870" t="s">
        <v>10702</v>
      </c>
      <c r="C1870" t="s">
        <v>20</v>
      </c>
      <c r="D1870" t="s">
        <v>12372</v>
      </c>
      <c r="E1870" t="s">
        <v>20</v>
      </c>
      <c r="F1870" t="s">
        <v>14485</v>
      </c>
      <c r="G1870" t="s">
        <v>14488</v>
      </c>
      <c r="H1870" t="s">
        <v>42</v>
      </c>
      <c r="I1870" t="s">
        <v>42</v>
      </c>
      <c r="J1870" s="1">
        <v>0.625</v>
      </c>
      <c r="K1870" s="1">
        <v>0.625</v>
      </c>
      <c r="L1870">
        <v>60</v>
      </c>
      <c r="M1870">
        <v>60</v>
      </c>
      <c r="N1870" t="str">
        <f>"0000000111111100011111000000000000000000000000000000"</f>
        <v>0000000111111100011111000000000000000000000000000000</v>
      </c>
      <c r="O1870" t="str">
        <f>"0000000111111100011111000000000000000000000000000000"</f>
        <v>0000000111111100011111000000000000000000000000000000</v>
      </c>
    </row>
    <row r="1871" spans="1:15" x14ac:dyDescent="0.25">
      <c r="A1871" s="3">
        <v>1</v>
      </c>
      <c r="B1871" t="s">
        <v>11991</v>
      </c>
      <c r="C1871" t="s">
        <v>20</v>
      </c>
      <c r="D1871" t="s">
        <v>14031</v>
      </c>
      <c r="E1871" t="s">
        <v>20</v>
      </c>
      <c r="F1871" t="s">
        <v>14493</v>
      </c>
      <c r="G1871" t="s">
        <v>14485</v>
      </c>
      <c r="H1871" t="s">
        <v>42</v>
      </c>
      <c r="I1871" t="s">
        <v>42</v>
      </c>
      <c r="J1871" s="1">
        <v>0.41666666666666669</v>
      </c>
      <c r="K1871" s="1">
        <v>0.41666666666666669</v>
      </c>
      <c r="L1871">
        <v>60</v>
      </c>
      <c r="M1871">
        <v>60</v>
      </c>
      <c r="N1871" t="str">
        <f>"0000000111111100011111000000000000000000000000000000"</f>
        <v>0000000111111100011111000000000000000000000000000000</v>
      </c>
      <c r="O1871" t="str">
        <f>"0000000111111100011111000000000000000000000000000000"</f>
        <v>0000000111111100011111000000000000000000000000000000</v>
      </c>
    </row>
    <row r="1872" spans="1:15" x14ac:dyDescent="0.25">
      <c r="A1872" s="3">
        <v>1</v>
      </c>
      <c r="B1872" t="s">
        <v>9266</v>
      </c>
      <c r="C1872" t="s">
        <v>20</v>
      </c>
      <c r="D1872" t="s">
        <v>13229</v>
      </c>
      <c r="E1872" t="s">
        <v>20</v>
      </c>
      <c r="F1872" t="s">
        <v>14493</v>
      </c>
      <c r="G1872" t="s">
        <v>14488</v>
      </c>
      <c r="H1872" t="s">
        <v>37</v>
      </c>
      <c r="I1872" t="s">
        <v>37</v>
      </c>
      <c r="J1872" s="1">
        <v>0.375</v>
      </c>
      <c r="K1872" s="1">
        <v>0.375</v>
      </c>
      <c r="L1872">
        <v>60</v>
      </c>
      <c r="M1872">
        <v>120</v>
      </c>
      <c r="N1872" t="str">
        <f>"0000000111101100011111000000000000000000000000000000"</f>
        <v>0000000111101100011111000000000000000000000000000000</v>
      </c>
      <c r="O1872" t="str">
        <f>"0000000111101100011111000000000000000000000000000000"</f>
        <v>0000000111101100011111000000000000000000000000000000</v>
      </c>
    </row>
    <row r="1873" spans="1:15" x14ac:dyDescent="0.25">
      <c r="A1873" s="3">
        <v>1</v>
      </c>
      <c r="B1873" t="s">
        <v>13571</v>
      </c>
      <c r="C1873" t="s">
        <v>20</v>
      </c>
      <c r="D1873" t="s">
        <v>13907</v>
      </c>
      <c r="E1873" t="s">
        <v>45</v>
      </c>
      <c r="F1873" t="s">
        <v>14485</v>
      </c>
      <c r="G1873" t="s">
        <v>14489</v>
      </c>
      <c r="H1873" t="s">
        <v>37</v>
      </c>
      <c r="I1873" t="s">
        <v>37</v>
      </c>
      <c r="J1873" s="1">
        <v>0.5</v>
      </c>
      <c r="K1873" s="1">
        <v>0.5</v>
      </c>
      <c r="L1873">
        <v>60</v>
      </c>
      <c r="M1873">
        <v>60</v>
      </c>
      <c r="N1873" t="str">
        <f>"0000000111101100011111000000000000000000000000000000"</f>
        <v>0000000111101100011111000000000000000000000000000000</v>
      </c>
      <c r="O1873" t="str">
        <f>"0000000111101100011111000000000000000000000000000000"</f>
        <v>0000000111101100011111000000000000000000000000000000</v>
      </c>
    </row>
    <row r="1874" spans="1:15" x14ac:dyDescent="0.25">
      <c r="A1874" s="3">
        <v>1</v>
      </c>
      <c r="B1874" t="s">
        <v>14122</v>
      </c>
      <c r="C1874" t="s">
        <v>20</v>
      </c>
      <c r="D1874" t="s">
        <v>14134</v>
      </c>
      <c r="E1874" t="s">
        <v>180</v>
      </c>
      <c r="F1874" t="s">
        <v>14485</v>
      </c>
      <c r="G1874" t="s">
        <v>14607</v>
      </c>
      <c r="H1874" t="s">
        <v>19</v>
      </c>
      <c r="I1874" t="s">
        <v>19</v>
      </c>
      <c r="J1874" s="1">
        <v>0.58333333333333337</v>
      </c>
      <c r="K1874" s="1">
        <v>0.58333333333333337</v>
      </c>
      <c r="L1874">
        <v>120</v>
      </c>
      <c r="M1874">
        <v>120</v>
      </c>
      <c r="N1874" t="str">
        <f>"0000000000000000000000000000111111110000000000000000"</f>
        <v>0000000000000000000000000000111111110000000000000000</v>
      </c>
      <c r="O1874" t="str">
        <f>"0000000000000000000000000000111111000000100000000000"</f>
        <v>0000000000000000000000000000111111000000100000000000</v>
      </c>
    </row>
    <row r="1875" spans="1:15" x14ac:dyDescent="0.25">
      <c r="A1875" s="3">
        <v>1</v>
      </c>
      <c r="B1875" t="s">
        <v>10774</v>
      </c>
      <c r="C1875" t="s">
        <v>45</v>
      </c>
      <c r="D1875" t="s">
        <v>11551</v>
      </c>
      <c r="E1875" t="s">
        <v>395</v>
      </c>
      <c r="F1875" t="s">
        <v>14647</v>
      </c>
      <c r="G1875" t="s">
        <v>14648</v>
      </c>
      <c r="H1875" t="s">
        <v>42</v>
      </c>
      <c r="I1875" t="s">
        <v>42</v>
      </c>
      <c r="J1875" s="1">
        <v>0.58333333333333337</v>
      </c>
      <c r="K1875" s="1">
        <v>0.58333333333333337</v>
      </c>
      <c r="L1875">
        <v>60</v>
      </c>
      <c r="M1875">
        <v>180</v>
      </c>
      <c r="N1875" t="str">
        <f>"0000000111111100011111000000000000000000000000000000"</f>
        <v>0000000111111100011111000000000000000000000000000000</v>
      </c>
      <c r="O1875" t="str">
        <f>"0000000000100000000000000000000000000000000000000000"</f>
        <v>0000000000100000000000000000000000000000000000000000</v>
      </c>
    </row>
    <row r="1876" spans="1:15" x14ac:dyDescent="0.25">
      <c r="A1876" s="3">
        <v>1</v>
      </c>
      <c r="B1876" t="s">
        <v>9888</v>
      </c>
      <c r="C1876" t="s">
        <v>20</v>
      </c>
      <c r="D1876" t="s">
        <v>12250</v>
      </c>
      <c r="E1876" t="s">
        <v>20</v>
      </c>
      <c r="F1876" t="s">
        <v>14488</v>
      </c>
      <c r="G1876" t="s">
        <v>14488</v>
      </c>
      <c r="H1876" t="s">
        <v>19</v>
      </c>
      <c r="I1876" t="s">
        <v>19</v>
      </c>
      <c r="J1876" s="1">
        <v>0.45833333333333331</v>
      </c>
      <c r="K1876" s="1">
        <v>0.45833333333333331</v>
      </c>
      <c r="L1876">
        <v>60</v>
      </c>
      <c r="M1876">
        <v>60</v>
      </c>
      <c r="N1876" t="str">
        <f>"0000000000000000000000000001111110011111100000000000"</f>
        <v>0000000000000000000000000001111110011111100000000000</v>
      </c>
      <c r="O1876" t="str">
        <f>"0000000000000000000000000001111110011111100000000000"</f>
        <v>0000000000000000000000000001111110011111100000000000</v>
      </c>
    </row>
    <row r="1877" spans="1:15" x14ac:dyDescent="0.25">
      <c r="A1877" s="3">
        <v>1</v>
      </c>
      <c r="B1877" t="s">
        <v>9888</v>
      </c>
      <c r="C1877" t="s">
        <v>20</v>
      </c>
      <c r="D1877" t="s">
        <v>12250</v>
      </c>
      <c r="E1877" t="s">
        <v>20</v>
      </c>
      <c r="F1877" t="s">
        <v>14487</v>
      </c>
      <c r="G1877" t="s">
        <v>14487</v>
      </c>
      <c r="H1877" t="s">
        <v>42</v>
      </c>
      <c r="I1877" t="s">
        <v>42</v>
      </c>
      <c r="J1877" s="1">
        <v>0.45833333333333331</v>
      </c>
      <c r="K1877" s="1">
        <v>0.45833333333333331</v>
      </c>
      <c r="L1877">
        <v>60</v>
      </c>
      <c r="M1877">
        <v>60</v>
      </c>
      <c r="N1877" t="str">
        <f>"0000000000000000000000000000111110011111100000000000"</f>
        <v>0000000000000000000000000000111110011111100000000000</v>
      </c>
      <c r="O1877" t="str">
        <f>"0000000000000000000000000001111110011111100000000000"</f>
        <v>0000000000000000000000000001111110011111100000000000</v>
      </c>
    </row>
    <row r="1878" spans="1:15" x14ac:dyDescent="0.25">
      <c r="A1878" s="3">
        <v>1</v>
      </c>
      <c r="B1878" t="s">
        <v>10408</v>
      </c>
      <c r="C1878" t="s">
        <v>45</v>
      </c>
      <c r="D1878" t="s">
        <v>13431</v>
      </c>
      <c r="E1878" t="s">
        <v>45</v>
      </c>
      <c r="F1878" t="s">
        <v>14575</v>
      </c>
      <c r="G1878" t="s">
        <v>14564</v>
      </c>
      <c r="H1878" t="s">
        <v>42</v>
      </c>
      <c r="I1878" t="s">
        <v>42</v>
      </c>
      <c r="J1878" s="1">
        <v>0.58333333333333337</v>
      </c>
      <c r="K1878" s="1">
        <v>0.58333333333333337</v>
      </c>
      <c r="L1878">
        <v>60</v>
      </c>
      <c r="M1878">
        <v>60</v>
      </c>
      <c r="N1878" t="str">
        <f>"0000000001010000010100000000000000000000000000000000"</f>
        <v>0000000001010000010100000000000000000000000000000000</v>
      </c>
      <c r="O1878" t="str">
        <f>"0000000011111100011111000000000000000000000000000000"</f>
        <v>0000000011111100011111000000000000000000000000000000</v>
      </c>
    </row>
    <row r="1879" spans="1:15" x14ac:dyDescent="0.25">
      <c r="A1879" s="3">
        <v>1</v>
      </c>
      <c r="B1879" t="s">
        <v>12336</v>
      </c>
      <c r="C1879" t="s">
        <v>20</v>
      </c>
      <c r="D1879" t="s">
        <v>12694</v>
      </c>
      <c r="E1879" t="s">
        <v>20</v>
      </c>
      <c r="F1879" t="s">
        <v>14485</v>
      </c>
      <c r="G1879" t="s">
        <v>14485</v>
      </c>
      <c r="H1879" t="s">
        <v>42</v>
      </c>
      <c r="I1879" t="s">
        <v>42</v>
      </c>
      <c r="J1879" s="1">
        <v>0.45833333333333331</v>
      </c>
      <c r="K1879" s="1">
        <v>0.45833333333333331</v>
      </c>
      <c r="L1879">
        <v>60</v>
      </c>
      <c r="M1879">
        <v>60</v>
      </c>
      <c r="N1879" t="str">
        <f>"0000000111111100011111000000000000000000000000000000"</f>
        <v>0000000111111100011111000000000000000000000000000000</v>
      </c>
      <c r="O1879" t="str">
        <f>"0000000111111100011111000001111110011111100000000000"</f>
        <v>0000000111111100011111000001111110011111100000000000</v>
      </c>
    </row>
    <row r="1880" spans="1:15" x14ac:dyDescent="0.25">
      <c r="A1880" s="3">
        <v>1</v>
      </c>
      <c r="B1880" t="s">
        <v>10522</v>
      </c>
      <c r="C1880" t="s">
        <v>20</v>
      </c>
      <c r="D1880" t="s">
        <v>13586</v>
      </c>
      <c r="E1880" t="s">
        <v>20</v>
      </c>
      <c r="F1880" t="s">
        <v>14488</v>
      </c>
      <c r="G1880" t="s">
        <v>14488</v>
      </c>
      <c r="H1880" t="s">
        <v>19</v>
      </c>
      <c r="I1880" t="s">
        <v>19</v>
      </c>
      <c r="J1880" s="1">
        <v>0.41666666666666669</v>
      </c>
      <c r="K1880" s="1">
        <v>0.375</v>
      </c>
      <c r="L1880">
        <v>60</v>
      </c>
      <c r="M1880">
        <v>120</v>
      </c>
      <c r="N1880" t="str">
        <f>"0000000111110100011111000000000000000000000000000000"</f>
        <v>0000000111110100011111000000000000000000000000000000</v>
      </c>
      <c r="O1880" t="str">
        <f>"0000000111110100011111000000000000000000000000000000"</f>
        <v>0000000111110100011111000000000000000000000000000000</v>
      </c>
    </row>
    <row r="1881" spans="1:15" x14ac:dyDescent="0.25">
      <c r="A1881" s="3">
        <v>1</v>
      </c>
      <c r="B1881" t="s">
        <v>10031</v>
      </c>
      <c r="C1881" t="s">
        <v>20</v>
      </c>
      <c r="D1881" t="s">
        <v>11991</v>
      </c>
      <c r="E1881" t="s">
        <v>20</v>
      </c>
      <c r="F1881" t="s">
        <v>14488</v>
      </c>
      <c r="G1881" t="s">
        <v>14493</v>
      </c>
      <c r="H1881" t="s">
        <v>42</v>
      </c>
      <c r="I1881" t="s">
        <v>42</v>
      </c>
      <c r="J1881" s="1">
        <v>0.41666666666666669</v>
      </c>
      <c r="K1881" s="1">
        <v>0.41666666666666669</v>
      </c>
      <c r="L1881">
        <v>60</v>
      </c>
      <c r="M1881">
        <v>60</v>
      </c>
      <c r="N1881" t="str">
        <f>"0000000111111100011111000000000000000000000000000000"</f>
        <v>0000000111111100011111000000000000000000000000000000</v>
      </c>
      <c r="O1881" t="str">
        <f>"0000000111111100011111000000000000000000000000000000"</f>
        <v>0000000111111100011111000000000000000000000000000000</v>
      </c>
    </row>
    <row r="1882" spans="1:15" x14ac:dyDescent="0.25">
      <c r="A1882" s="3">
        <v>1</v>
      </c>
      <c r="B1882" t="s">
        <v>11991</v>
      </c>
      <c r="C1882" t="s">
        <v>20</v>
      </c>
      <c r="D1882" t="s">
        <v>12293</v>
      </c>
      <c r="E1882" t="s">
        <v>20</v>
      </c>
      <c r="F1882" t="s">
        <v>14488</v>
      </c>
      <c r="G1882" t="s">
        <v>14488</v>
      </c>
      <c r="H1882" t="s">
        <v>29</v>
      </c>
      <c r="I1882" t="s">
        <v>29</v>
      </c>
      <c r="J1882" s="1">
        <v>0.58333333333333337</v>
      </c>
      <c r="K1882" s="1">
        <v>0.58333333333333337</v>
      </c>
      <c r="L1882">
        <v>60</v>
      </c>
      <c r="M1882">
        <v>60</v>
      </c>
      <c r="N1882" t="str">
        <f>"0000000111110100011111000000000000000000000000000000"</f>
        <v>0000000111110100011111000000000000000000000000000000</v>
      </c>
      <c r="O1882" t="str">
        <f>"0000000111110100011111000000000000000000000000000000"</f>
        <v>0000000111110100011111000000000000000000000000000000</v>
      </c>
    </row>
    <row r="1883" spans="1:15" x14ac:dyDescent="0.25">
      <c r="A1883" s="3">
        <v>1</v>
      </c>
      <c r="B1883" t="s">
        <v>12624</v>
      </c>
      <c r="C1883" t="s">
        <v>20</v>
      </c>
      <c r="D1883" t="s">
        <v>13328</v>
      </c>
      <c r="E1883" t="s">
        <v>20</v>
      </c>
      <c r="F1883" t="s">
        <v>14488</v>
      </c>
      <c r="G1883" t="s">
        <v>14488</v>
      </c>
      <c r="H1883" t="s">
        <v>19</v>
      </c>
      <c r="I1883" t="s">
        <v>19</v>
      </c>
      <c r="J1883" s="1">
        <v>0.45833333333333331</v>
      </c>
      <c r="K1883" s="1">
        <v>0.45833333333333331</v>
      </c>
      <c r="L1883">
        <v>60</v>
      </c>
      <c r="M1883">
        <v>60</v>
      </c>
      <c r="N1883" t="str">
        <f>"0000000111110100011111000000000000000000000000000000"</f>
        <v>0000000111110100011111000000000000000000000000000000</v>
      </c>
      <c r="O1883" t="str">
        <f>"0000000111110100011111000000000000000000000000000000"</f>
        <v>0000000111110100011111000000000000000000000000000000</v>
      </c>
    </row>
    <row r="1884" spans="1:15" x14ac:dyDescent="0.25">
      <c r="A1884" s="3">
        <v>1</v>
      </c>
      <c r="B1884" t="s">
        <v>9187</v>
      </c>
      <c r="C1884" t="s">
        <v>20</v>
      </c>
      <c r="D1884" t="s">
        <v>13258</v>
      </c>
      <c r="E1884" t="s">
        <v>20</v>
      </c>
      <c r="F1884" t="s">
        <v>14485</v>
      </c>
      <c r="G1884" t="s">
        <v>14488</v>
      </c>
      <c r="H1884" t="s">
        <v>37</v>
      </c>
      <c r="I1884" t="s">
        <v>37</v>
      </c>
      <c r="J1884" s="1">
        <v>0.5</v>
      </c>
      <c r="K1884" s="1">
        <v>0.45833333333333331</v>
      </c>
      <c r="L1884">
        <v>120</v>
      </c>
      <c r="M1884">
        <v>120</v>
      </c>
      <c r="N1884" t="str">
        <f>"0000000111101100011111000000000000000000000000000000"</f>
        <v>0000000111101100011111000000000000000000000000000000</v>
      </c>
      <c r="O1884" t="str">
        <f>"0000000111101100011111000000000000000000000000000000"</f>
        <v>0000000111101100011111000000000000000000000000000000</v>
      </c>
    </row>
    <row r="1885" spans="1:15" x14ac:dyDescent="0.25">
      <c r="A1885" s="3">
        <v>1</v>
      </c>
      <c r="B1885" t="s">
        <v>9849</v>
      </c>
      <c r="C1885" t="s">
        <v>20</v>
      </c>
      <c r="D1885" t="s">
        <v>11015</v>
      </c>
      <c r="E1885" t="s">
        <v>20</v>
      </c>
      <c r="F1885" t="s">
        <v>14488</v>
      </c>
      <c r="G1885" t="s">
        <v>14485</v>
      </c>
      <c r="H1885" t="s">
        <v>29</v>
      </c>
      <c r="I1885" t="s">
        <v>29</v>
      </c>
      <c r="J1885" s="1">
        <v>0.58333333333333337</v>
      </c>
      <c r="K1885" s="1">
        <v>0.375</v>
      </c>
      <c r="L1885">
        <v>240</v>
      </c>
      <c r="M1885">
        <v>480</v>
      </c>
      <c r="N1885" t="str">
        <f>"0000000111110100011111000000000000000000000000000000"</f>
        <v>0000000111110100011111000000000000000000000000000000</v>
      </c>
      <c r="O1885" t="str">
        <f>"0000000000010000000000000000000000000000000000000000"</f>
        <v>0000000000010000000000000000000000000000000000000000</v>
      </c>
    </row>
    <row r="1886" spans="1:15" x14ac:dyDescent="0.25">
      <c r="A1886" s="3">
        <v>1</v>
      </c>
      <c r="B1886" t="s">
        <v>9849</v>
      </c>
      <c r="C1886" t="s">
        <v>20</v>
      </c>
      <c r="D1886" t="s">
        <v>11015</v>
      </c>
      <c r="E1886" t="s">
        <v>20</v>
      </c>
      <c r="F1886" t="s">
        <v>14488</v>
      </c>
      <c r="G1886" t="s">
        <v>14498</v>
      </c>
      <c r="H1886" t="s">
        <v>29</v>
      </c>
      <c r="I1886" t="s">
        <v>29</v>
      </c>
      <c r="J1886" s="1">
        <v>0.58333333333333337</v>
      </c>
      <c r="K1886" s="1">
        <v>0.375</v>
      </c>
      <c r="L1886">
        <v>240</v>
      </c>
      <c r="M1886">
        <v>480</v>
      </c>
      <c r="N1886" t="str">
        <f>"0000000111110100011111000000000000000000000000000000"</f>
        <v>0000000111110100011111000000000000000000000000000000</v>
      </c>
      <c r="O1886" t="str">
        <f>"0000000000000000001000000000000000000000000000000000"</f>
        <v>0000000000000000001000000000000000000000000000000000</v>
      </c>
    </row>
    <row r="1887" spans="1:15" x14ac:dyDescent="0.25">
      <c r="A1887" s="3">
        <v>1</v>
      </c>
      <c r="B1887" t="s">
        <v>11015</v>
      </c>
      <c r="C1887" t="s">
        <v>20</v>
      </c>
      <c r="D1887" t="s">
        <v>11757</v>
      </c>
      <c r="E1887" t="s">
        <v>20</v>
      </c>
      <c r="F1887" t="s">
        <v>14493</v>
      </c>
      <c r="G1887" t="s">
        <v>14488</v>
      </c>
      <c r="H1887" t="s">
        <v>33</v>
      </c>
      <c r="I1887" t="s">
        <v>33</v>
      </c>
      <c r="J1887" s="1">
        <v>0.375</v>
      </c>
      <c r="K1887" s="1">
        <v>0.5</v>
      </c>
      <c r="L1887">
        <v>480</v>
      </c>
      <c r="M1887">
        <v>60</v>
      </c>
      <c r="N1887" t="str">
        <f>"0000000000010000000000000000000000000000000000000000"</f>
        <v>0000000000010000000000000000000000000000000000000000</v>
      </c>
      <c r="O1887" t="str">
        <f>"0000000111111100011111000000000000000000000000000000"</f>
        <v>0000000111111100011111000000000000000000000000000000</v>
      </c>
    </row>
    <row r="1888" spans="1:15" x14ac:dyDescent="0.25">
      <c r="A1888" s="3">
        <v>1</v>
      </c>
      <c r="B1888" t="s">
        <v>11015</v>
      </c>
      <c r="C1888" t="s">
        <v>20</v>
      </c>
      <c r="D1888" t="s">
        <v>11757</v>
      </c>
      <c r="E1888" t="s">
        <v>45</v>
      </c>
      <c r="F1888" t="s">
        <v>14493</v>
      </c>
      <c r="G1888" t="s">
        <v>14489</v>
      </c>
      <c r="H1888" t="s">
        <v>33</v>
      </c>
      <c r="I1888" t="s">
        <v>33</v>
      </c>
      <c r="J1888" s="1">
        <v>0.375</v>
      </c>
      <c r="K1888" s="1">
        <v>0.54166666666666663</v>
      </c>
      <c r="L1888">
        <v>480</v>
      </c>
      <c r="M1888">
        <v>60</v>
      </c>
      <c r="N1888" t="str">
        <f>"0000000000010000000000000000000000000000000000000000"</f>
        <v>0000000000010000000000000000000000000000000000000000</v>
      </c>
      <c r="O1888" t="str">
        <f>"0000000111111100011111000000000000000000000000000000"</f>
        <v>0000000111111100011111000000000000000000000000000000</v>
      </c>
    </row>
    <row r="1889" spans="1:15" x14ac:dyDescent="0.25">
      <c r="A1889" s="3">
        <v>1</v>
      </c>
      <c r="B1889" t="s">
        <v>11015</v>
      </c>
      <c r="C1889" t="s">
        <v>20</v>
      </c>
      <c r="D1889" t="s">
        <v>11757</v>
      </c>
      <c r="E1889" t="s">
        <v>20</v>
      </c>
      <c r="F1889" t="s">
        <v>14503</v>
      </c>
      <c r="G1889" t="s">
        <v>14488</v>
      </c>
      <c r="H1889" t="s">
        <v>33</v>
      </c>
      <c r="I1889" t="s">
        <v>33</v>
      </c>
      <c r="J1889" s="1">
        <v>0.375</v>
      </c>
      <c r="K1889" s="1">
        <v>0.5</v>
      </c>
      <c r="L1889">
        <v>480</v>
      </c>
      <c r="M1889">
        <v>60</v>
      </c>
      <c r="N1889" t="str">
        <f>"0000000000000000001000000000000000000000000000000000"</f>
        <v>0000000000000000001000000000000000000000000000000000</v>
      </c>
      <c r="O1889" t="str">
        <f>"0000000111111100011111000000000000000000000000000000"</f>
        <v>0000000111111100011111000000000000000000000000000000</v>
      </c>
    </row>
    <row r="1890" spans="1:15" x14ac:dyDescent="0.25">
      <c r="A1890" s="3">
        <v>1</v>
      </c>
      <c r="B1890" t="s">
        <v>11015</v>
      </c>
      <c r="C1890" t="s">
        <v>20</v>
      </c>
      <c r="D1890" t="s">
        <v>11757</v>
      </c>
      <c r="E1890" t="s">
        <v>45</v>
      </c>
      <c r="F1890" t="s">
        <v>14503</v>
      </c>
      <c r="G1890" t="s">
        <v>14489</v>
      </c>
      <c r="H1890" t="s">
        <v>33</v>
      </c>
      <c r="I1890" t="s">
        <v>33</v>
      </c>
      <c r="J1890" s="1">
        <v>0.375</v>
      </c>
      <c r="K1890" s="1">
        <v>0.54166666666666663</v>
      </c>
      <c r="L1890">
        <v>480</v>
      </c>
      <c r="M1890">
        <v>60</v>
      </c>
      <c r="N1890" t="str">
        <f>"0000000000000000001000000000000000000000000000000000"</f>
        <v>0000000000000000001000000000000000000000000000000000</v>
      </c>
      <c r="O1890" t="str">
        <f>"0000000111111100011111000000000000000000000000000000"</f>
        <v>0000000111111100011111000000000000000000000000000000</v>
      </c>
    </row>
    <row r="1891" spans="1:15" x14ac:dyDescent="0.25">
      <c r="A1891" s="3">
        <v>1</v>
      </c>
      <c r="B1891" t="s">
        <v>11292</v>
      </c>
      <c r="C1891" t="s">
        <v>20</v>
      </c>
      <c r="D1891" t="s">
        <v>11864</v>
      </c>
      <c r="E1891" t="s">
        <v>20</v>
      </c>
      <c r="F1891" t="s">
        <v>14485</v>
      </c>
      <c r="G1891" t="s">
        <v>14485</v>
      </c>
      <c r="H1891" t="s">
        <v>29</v>
      </c>
      <c r="I1891" t="s">
        <v>29</v>
      </c>
      <c r="J1891" s="1">
        <v>0.66666666666666663</v>
      </c>
      <c r="K1891" s="1">
        <v>0.66666666666666663</v>
      </c>
      <c r="L1891">
        <v>60</v>
      </c>
      <c r="M1891">
        <v>60</v>
      </c>
      <c r="N1891" t="str">
        <f>"0000000111110100011111000000000000000000000000000000"</f>
        <v>0000000111110100011111000000000000000000000000000000</v>
      </c>
      <c r="O1891" t="str">
        <f>"0000000111110100011111000000000000000000000000000000"</f>
        <v>0000000111110100011111000000000000000000000000000000</v>
      </c>
    </row>
    <row r="1892" spans="1:15" x14ac:dyDescent="0.25">
      <c r="A1892" s="3">
        <v>1</v>
      </c>
      <c r="B1892" t="s">
        <v>11463</v>
      </c>
      <c r="C1892" t="s">
        <v>20</v>
      </c>
      <c r="D1892" t="s">
        <v>12028</v>
      </c>
      <c r="E1892" t="s">
        <v>20</v>
      </c>
      <c r="F1892" t="s">
        <v>14488</v>
      </c>
      <c r="G1892" t="s">
        <v>14488</v>
      </c>
      <c r="H1892" t="s">
        <v>19</v>
      </c>
      <c r="I1892" t="s">
        <v>19</v>
      </c>
      <c r="J1892" s="1">
        <v>0.41666666666666669</v>
      </c>
      <c r="K1892" s="1">
        <v>0.41666666666666669</v>
      </c>
      <c r="L1892">
        <v>60</v>
      </c>
      <c r="M1892">
        <v>60</v>
      </c>
      <c r="N1892" t="str">
        <f>"0000000111110100011111000000000000000000000000000000"</f>
        <v>0000000111110100011111000000000000000000000000000000</v>
      </c>
      <c r="O1892" t="str">
        <f>"0000000111110100011111000000000000000000000000000000"</f>
        <v>0000000111110100011111000000000000000000000000000000</v>
      </c>
    </row>
    <row r="1893" spans="1:15" x14ac:dyDescent="0.25">
      <c r="A1893" s="3">
        <v>1</v>
      </c>
      <c r="B1893" t="s">
        <v>11466</v>
      </c>
      <c r="C1893" t="s">
        <v>20</v>
      </c>
      <c r="D1893" t="s">
        <v>12067</v>
      </c>
      <c r="E1893" t="s">
        <v>20</v>
      </c>
      <c r="F1893" t="s">
        <v>14485</v>
      </c>
      <c r="G1893" t="s">
        <v>14485</v>
      </c>
      <c r="H1893" t="s">
        <v>42</v>
      </c>
      <c r="I1893" t="s">
        <v>42</v>
      </c>
      <c r="J1893" s="1">
        <v>0.5</v>
      </c>
      <c r="K1893" s="1">
        <v>0.54166666666666663</v>
      </c>
      <c r="L1893">
        <v>120</v>
      </c>
      <c r="M1893">
        <v>60</v>
      </c>
      <c r="N1893" t="str">
        <f>"0000000000000000000000000001111110011111100000000000"</f>
        <v>0000000000000000000000000001111110011111100000000000</v>
      </c>
      <c r="O1893" t="str">
        <f>"0000000000000000000000000001111110011111100000000000"</f>
        <v>0000000000000000000000000001111110011111100000000000</v>
      </c>
    </row>
    <row r="1894" spans="1:15" x14ac:dyDescent="0.25">
      <c r="A1894" s="3">
        <v>1</v>
      </c>
      <c r="B1894" t="s">
        <v>10016</v>
      </c>
      <c r="C1894" t="s">
        <v>20</v>
      </c>
      <c r="D1894" t="s">
        <v>13592</v>
      </c>
      <c r="E1894" t="s">
        <v>20</v>
      </c>
      <c r="F1894" t="s">
        <v>14488</v>
      </c>
      <c r="G1894" t="s">
        <v>14488</v>
      </c>
      <c r="H1894" t="s">
        <v>19</v>
      </c>
      <c r="I1894" t="s">
        <v>19</v>
      </c>
      <c r="J1894" s="1">
        <v>0.5</v>
      </c>
      <c r="K1894" s="1">
        <v>0.5</v>
      </c>
      <c r="L1894">
        <v>60</v>
      </c>
      <c r="M1894">
        <v>120</v>
      </c>
      <c r="N1894" t="str">
        <f>"0000000111110100011111000001111110011111100000000000"</f>
        <v>0000000111110100011111000001111110011111100000000000</v>
      </c>
      <c r="O1894" t="str">
        <f>"0000000000000000000000000001111110011111100000000000"</f>
        <v>0000000000000000000000000001111110011111100000000000</v>
      </c>
    </row>
    <row r="1895" spans="1:15" x14ac:dyDescent="0.25">
      <c r="A1895" s="3">
        <v>1</v>
      </c>
      <c r="B1895" t="s">
        <v>13225</v>
      </c>
      <c r="C1895" t="s">
        <v>20</v>
      </c>
      <c r="D1895" t="s">
        <v>13291</v>
      </c>
      <c r="E1895" t="s">
        <v>20</v>
      </c>
      <c r="F1895" t="s">
        <v>14488</v>
      </c>
      <c r="G1895" t="s">
        <v>14488</v>
      </c>
      <c r="H1895" t="s">
        <v>33</v>
      </c>
      <c r="I1895" t="s">
        <v>33</v>
      </c>
      <c r="J1895" s="1">
        <v>0.375</v>
      </c>
      <c r="K1895" s="1">
        <v>0.375</v>
      </c>
      <c r="L1895">
        <v>120</v>
      </c>
      <c r="M1895">
        <v>120</v>
      </c>
      <c r="N1895" t="str">
        <f>"0000000111111100011111000000000000000000000000000000"</f>
        <v>0000000111111100011111000000000000000000000000000000</v>
      </c>
      <c r="O1895" t="str">
        <f>"0000000111111100011111000000000000000000000000000000"</f>
        <v>0000000111111100011111000000000000000000000000000000</v>
      </c>
    </row>
    <row r="1896" spans="1:15" x14ac:dyDescent="0.25">
      <c r="A1896" s="3">
        <v>1</v>
      </c>
      <c r="B1896" t="s">
        <v>13441</v>
      </c>
      <c r="C1896" t="s">
        <v>20</v>
      </c>
      <c r="D1896" t="s">
        <v>13607</v>
      </c>
      <c r="E1896" t="s">
        <v>20</v>
      </c>
      <c r="F1896" t="s">
        <v>14488</v>
      </c>
      <c r="G1896" t="s">
        <v>14485</v>
      </c>
      <c r="H1896" t="s">
        <v>37</v>
      </c>
      <c r="I1896" t="s">
        <v>37</v>
      </c>
      <c r="J1896" s="1">
        <v>0.5</v>
      </c>
      <c r="K1896" s="1">
        <v>0.45833333333333331</v>
      </c>
      <c r="L1896">
        <v>120</v>
      </c>
      <c r="M1896">
        <v>120</v>
      </c>
      <c r="N1896" t="str">
        <f>"0000000000000000000000000001111110011111100000000000"</f>
        <v>0000000000000000000000000001111110011111100000000000</v>
      </c>
      <c r="O1896" t="str">
        <f>"0000000000000000000000000001111110011111100000000000"</f>
        <v>0000000000000000000000000001111110011111100000000000</v>
      </c>
    </row>
    <row r="1897" spans="1:15" x14ac:dyDescent="0.25">
      <c r="A1897" s="3">
        <v>1</v>
      </c>
      <c r="B1897" t="s">
        <v>11477</v>
      </c>
      <c r="C1897" t="s">
        <v>20</v>
      </c>
      <c r="D1897" t="s">
        <v>12356</v>
      </c>
      <c r="E1897" t="s">
        <v>20</v>
      </c>
      <c r="F1897" t="s">
        <v>14488</v>
      </c>
      <c r="G1897" t="s">
        <v>14485</v>
      </c>
      <c r="H1897" t="s">
        <v>29</v>
      </c>
      <c r="I1897" t="s">
        <v>29</v>
      </c>
      <c r="J1897" s="1">
        <v>0.58333333333333337</v>
      </c>
      <c r="K1897" s="1">
        <v>0.625</v>
      </c>
      <c r="L1897">
        <v>120</v>
      </c>
      <c r="M1897">
        <v>60</v>
      </c>
      <c r="N1897" t="str">
        <f>"0000000000000000000000000001111110011111100000000000"</f>
        <v>0000000000000000000000000001111110011111100000000000</v>
      </c>
      <c r="O1897" t="str">
        <f>"0000000000000000000000000001111110011111100000000000"</f>
        <v>0000000000000000000000000001111110011111100000000000</v>
      </c>
    </row>
    <row r="1898" spans="1:15" x14ac:dyDescent="0.25">
      <c r="A1898" s="3">
        <v>1</v>
      </c>
      <c r="B1898" t="s">
        <v>9525</v>
      </c>
      <c r="C1898" t="s">
        <v>20</v>
      </c>
      <c r="D1898" t="s">
        <v>12624</v>
      </c>
      <c r="E1898" t="s">
        <v>20</v>
      </c>
      <c r="F1898" t="s">
        <v>14485</v>
      </c>
      <c r="G1898" t="s">
        <v>14488</v>
      </c>
      <c r="H1898" t="s">
        <v>19</v>
      </c>
      <c r="I1898" t="s">
        <v>19</v>
      </c>
      <c r="J1898" s="1">
        <v>0.45833333333333331</v>
      </c>
      <c r="K1898" s="1">
        <v>0.45833333333333331</v>
      </c>
      <c r="L1898">
        <v>60</v>
      </c>
      <c r="M1898">
        <v>60</v>
      </c>
      <c r="N1898" t="str">
        <f>"0000000111110100011111000000000000000000000000000000"</f>
        <v>0000000111110100011111000000000000000000000000000000</v>
      </c>
      <c r="O1898" t="str">
        <f>"0000000111110100011111000000000000000000000000000000"</f>
        <v>0000000111110100011111000000000000000000000000000000</v>
      </c>
    </row>
    <row r="1899" spans="1:15" x14ac:dyDescent="0.25">
      <c r="A1899" s="3">
        <v>1</v>
      </c>
      <c r="B1899" t="s">
        <v>12067</v>
      </c>
      <c r="C1899" t="s">
        <v>20</v>
      </c>
      <c r="D1899" t="s">
        <v>13837</v>
      </c>
      <c r="E1899" t="s">
        <v>20</v>
      </c>
      <c r="F1899" t="s">
        <v>14485</v>
      </c>
      <c r="G1899" t="s">
        <v>14485</v>
      </c>
      <c r="H1899" t="s">
        <v>42</v>
      </c>
      <c r="I1899" t="s">
        <v>42</v>
      </c>
      <c r="J1899" s="1">
        <v>0.54166666666666663</v>
      </c>
      <c r="K1899" s="1">
        <v>0.54166666666666663</v>
      </c>
      <c r="L1899">
        <v>60</v>
      </c>
      <c r="M1899">
        <v>120</v>
      </c>
      <c r="N1899" t="str">
        <f>"0000000000000000000000000001111110011111100000000000"</f>
        <v>0000000000000000000000000001111110011111100000000000</v>
      </c>
      <c r="O1899" t="str">
        <f>"0000000000000000000000000001111110011111100000000000"</f>
        <v>0000000000000000000000000001111110011111100000000000</v>
      </c>
    </row>
    <row r="1900" spans="1:15" x14ac:dyDescent="0.25">
      <c r="A1900" s="3">
        <v>1</v>
      </c>
      <c r="B1900" t="s">
        <v>9871</v>
      </c>
      <c r="C1900" t="s">
        <v>395</v>
      </c>
      <c r="D1900" t="s">
        <v>11845</v>
      </c>
      <c r="E1900" t="s">
        <v>20</v>
      </c>
      <c r="F1900" t="s">
        <v>14539</v>
      </c>
      <c r="G1900" t="s">
        <v>14493</v>
      </c>
      <c r="H1900" t="s">
        <v>42</v>
      </c>
      <c r="I1900" t="s">
        <v>42</v>
      </c>
      <c r="J1900" s="1">
        <v>0.58333333333333337</v>
      </c>
      <c r="K1900" s="1">
        <v>0.625</v>
      </c>
      <c r="L1900">
        <v>180</v>
      </c>
      <c r="M1900">
        <v>60</v>
      </c>
      <c r="N1900" t="str">
        <f>"0000000000000000000000000000101010001010100000000000"</f>
        <v>0000000000000000000000000000101010001010100000000000</v>
      </c>
      <c r="O1900" t="str">
        <f>"0000000000000000000000000001111110011111100000000000"</f>
        <v>0000000000000000000000000001111110011111100000000000</v>
      </c>
    </row>
    <row r="1901" spans="1:15" x14ac:dyDescent="0.25">
      <c r="A1901" s="3">
        <v>1</v>
      </c>
      <c r="B1901" t="s">
        <v>9888</v>
      </c>
      <c r="C1901" t="s">
        <v>20</v>
      </c>
      <c r="D1901" t="s">
        <v>12289</v>
      </c>
      <c r="E1901" t="s">
        <v>20</v>
      </c>
      <c r="F1901" t="s">
        <v>14487</v>
      </c>
      <c r="G1901" t="s">
        <v>14485</v>
      </c>
      <c r="H1901" t="s">
        <v>42</v>
      </c>
      <c r="I1901" t="s">
        <v>42</v>
      </c>
      <c r="J1901" s="1">
        <v>0.45833333333333331</v>
      </c>
      <c r="K1901" s="1">
        <v>0.45833333333333331</v>
      </c>
      <c r="L1901">
        <v>60</v>
      </c>
      <c r="M1901">
        <v>60</v>
      </c>
      <c r="N1901" t="str">
        <f>"0000000000000000000000000000111110011111100000000000"</f>
        <v>0000000000000000000000000000111110011111100000000000</v>
      </c>
      <c r="O1901" t="str">
        <f>"0000000000000000000000000001111110011111100000000000"</f>
        <v>0000000000000000000000000001111110011111100000000000</v>
      </c>
    </row>
    <row r="1902" spans="1:15" x14ac:dyDescent="0.25">
      <c r="A1902" s="3">
        <v>1</v>
      </c>
      <c r="B1902" t="s">
        <v>12629</v>
      </c>
      <c r="C1902" t="s">
        <v>9372</v>
      </c>
      <c r="D1902" t="s">
        <v>13694</v>
      </c>
      <c r="E1902" t="s">
        <v>20</v>
      </c>
      <c r="F1902" t="s">
        <v>14494</v>
      </c>
      <c r="G1902" t="s">
        <v>14488</v>
      </c>
      <c r="H1902" t="s">
        <v>19</v>
      </c>
      <c r="I1902" t="s">
        <v>19</v>
      </c>
      <c r="J1902" s="1">
        <v>0.54166666666666663</v>
      </c>
      <c r="K1902" s="1">
        <v>0.54166666666666663</v>
      </c>
      <c r="L1902">
        <v>60</v>
      </c>
      <c r="M1902">
        <v>60</v>
      </c>
      <c r="N1902" t="str">
        <f>"0000000011110100011111000000000000000000000000000000"</f>
        <v>0000000011110100011111000000000000000000000000000000</v>
      </c>
      <c r="O1902" t="str">
        <f>"0000000111110100011111000000000000000000000000000000"</f>
        <v>0000000111110100011111000000000000000000000000000000</v>
      </c>
    </row>
    <row r="1903" spans="1:15" x14ac:dyDescent="0.25">
      <c r="A1903" s="3">
        <v>1</v>
      </c>
      <c r="B1903" t="s">
        <v>9211</v>
      </c>
      <c r="C1903" t="s">
        <v>20</v>
      </c>
      <c r="D1903" t="s">
        <v>12679</v>
      </c>
      <c r="E1903" t="s">
        <v>20</v>
      </c>
      <c r="F1903" t="s">
        <v>14488</v>
      </c>
      <c r="G1903" t="s">
        <v>14488</v>
      </c>
      <c r="H1903" t="s">
        <v>29</v>
      </c>
      <c r="I1903" t="s">
        <v>29</v>
      </c>
      <c r="J1903" s="1">
        <v>0.41666666666666669</v>
      </c>
      <c r="K1903" s="1">
        <v>0.41666666666666669</v>
      </c>
      <c r="L1903">
        <v>60</v>
      </c>
      <c r="M1903">
        <v>60</v>
      </c>
      <c r="N1903" t="str">
        <f>"0000000000000000000000000001111110011111100000000000"</f>
        <v>0000000000000000000000000001111110011111100000000000</v>
      </c>
      <c r="O1903" t="str">
        <f>"0000000111110100011111000001111110011111100000000000"</f>
        <v>0000000111110100011111000001111110011111100000000000</v>
      </c>
    </row>
    <row r="1904" spans="1:15" x14ac:dyDescent="0.25">
      <c r="A1904" s="3">
        <v>1</v>
      </c>
      <c r="B1904" t="s">
        <v>9591</v>
      </c>
      <c r="C1904" t="s">
        <v>395</v>
      </c>
      <c r="D1904" t="s">
        <v>14297</v>
      </c>
      <c r="E1904" t="s">
        <v>20</v>
      </c>
      <c r="F1904" t="s">
        <v>14529</v>
      </c>
      <c r="G1904" t="s">
        <v>14488</v>
      </c>
      <c r="H1904" t="s">
        <v>42</v>
      </c>
      <c r="I1904" t="s">
        <v>42</v>
      </c>
      <c r="J1904" s="1">
        <v>0.58333333333333337</v>
      </c>
      <c r="K1904" s="1">
        <v>0.66666666666666663</v>
      </c>
      <c r="L1904">
        <v>180</v>
      </c>
      <c r="M1904">
        <v>60</v>
      </c>
      <c r="N1904" t="str">
        <f>"0000000000000000000000000001100000000000000000000000"</f>
        <v>0000000000000000000000000001100000000000000000000000</v>
      </c>
      <c r="O1904" t="str">
        <f>"0000000000000000000000000001111110011111100000000000"</f>
        <v>0000000000000000000000000001111110011111100000000000</v>
      </c>
    </row>
    <row r="1905" spans="1:15" x14ac:dyDescent="0.25">
      <c r="A1905" s="3">
        <v>1</v>
      </c>
      <c r="B1905" t="s">
        <v>10220</v>
      </c>
      <c r="C1905" t="s">
        <v>20</v>
      </c>
      <c r="D1905" t="s">
        <v>13674</v>
      </c>
      <c r="E1905" t="s">
        <v>395</v>
      </c>
      <c r="F1905" t="s">
        <v>14485</v>
      </c>
      <c r="G1905" t="s">
        <v>14497</v>
      </c>
      <c r="H1905" t="s">
        <v>37</v>
      </c>
      <c r="I1905" t="s">
        <v>37</v>
      </c>
      <c r="J1905" s="1">
        <v>0.41666666666666669</v>
      </c>
      <c r="K1905" s="1">
        <v>0.41666666666666669</v>
      </c>
      <c r="L1905">
        <v>120</v>
      </c>
      <c r="M1905">
        <v>60</v>
      </c>
      <c r="N1905" t="str">
        <f>"0000000111101100011111000000000000000000000000000000"</f>
        <v>0000000111101100011111000000000000000000000000000000</v>
      </c>
      <c r="O1905" t="str">
        <f>"0000000011101100011110000001111110011110100000000000"</f>
        <v>0000000011101100011110000001111110011110100000000000</v>
      </c>
    </row>
    <row r="1906" spans="1:15" x14ac:dyDescent="0.25">
      <c r="A1906" s="3">
        <v>1</v>
      </c>
      <c r="B1906" t="s">
        <v>10220</v>
      </c>
      <c r="C1906" t="s">
        <v>20</v>
      </c>
      <c r="D1906" t="s">
        <v>13674</v>
      </c>
      <c r="E1906" t="s">
        <v>39</v>
      </c>
      <c r="F1906" t="s">
        <v>14485</v>
      </c>
      <c r="G1906" t="s">
        <v>14507</v>
      </c>
      <c r="H1906" t="s">
        <v>37</v>
      </c>
      <c r="I1906" t="s">
        <v>37</v>
      </c>
      <c r="J1906" s="1">
        <v>0.41666666666666669</v>
      </c>
      <c r="K1906" s="1">
        <v>0.41666666666666669</v>
      </c>
      <c r="L1906">
        <v>120</v>
      </c>
      <c r="M1906">
        <v>60</v>
      </c>
      <c r="N1906" t="str">
        <f>"0000000111101100011111000000000000000000000000000000"</f>
        <v>0000000111101100011111000000000000000000000000000000</v>
      </c>
      <c r="O1906" t="str">
        <f>"0000000000000000000001000000000000000000000000000000"</f>
        <v>0000000000000000000001000000000000000000000000000000</v>
      </c>
    </row>
    <row r="1907" spans="1:15" x14ac:dyDescent="0.25">
      <c r="A1907" s="3">
        <v>1</v>
      </c>
      <c r="B1907" t="s">
        <v>10994</v>
      </c>
      <c r="C1907" t="s">
        <v>20</v>
      </c>
      <c r="D1907" t="s">
        <v>11670</v>
      </c>
      <c r="E1907" t="s">
        <v>45</v>
      </c>
      <c r="F1907" t="s">
        <v>14493</v>
      </c>
      <c r="G1907" t="s">
        <v>14489</v>
      </c>
      <c r="H1907" t="s">
        <v>37</v>
      </c>
      <c r="I1907" t="s">
        <v>37</v>
      </c>
      <c r="J1907" s="1">
        <v>0.45833333333333331</v>
      </c>
      <c r="K1907" s="1">
        <v>0.375</v>
      </c>
      <c r="L1907">
        <v>60</v>
      </c>
      <c r="M1907">
        <v>480</v>
      </c>
      <c r="N1907" t="str">
        <f>"0000000111101100011111000000000000000000000000000000"</f>
        <v>0000000111101100011111000000000000000000000000000000</v>
      </c>
      <c r="O1907" t="str">
        <f>"0000000011101100011110000001111110011110100000000000"</f>
        <v>0000000011101100011110000001111110011110100000000000</v>
      </c>
    </row>
    <row r="1908" spans="1:15" x14ac:dyDescent="0.25">
      <c r="A1908" s="3">
        <v>1</v>
      </c>
      <c r="B1908" t="s">
        <v>11164</v>
      </c>
      <c r="C1908" t="s">
        <v>20</v>
      </c>
      <c r="D1908" t="s">
        <v>11670</v>
      </c>
      <c r="E1908" t="s">
        <v>45</v>
      </c>
      <c r="F1908" t="s">
        <v>14487</v>
      </c>
      <c r="G1908" t="s">
        <v>14489</v>
      </c>
      <c r="H1908" t="s">
        <v>37</v>
      </c>
      <c r="I1908" t="s">
        <v>37</v>
      </c>
      <c r="J1908" s="1">
        <v>0.58333333333333337</v>
      </c>
      <c r="K1908" s="1">
        <v>0.375</v>
      </c>
      <c r="L1908">
        <v>60</v>
      </c>
      <c r="M1908">
        <v>480</v>
      </c>
      <c r="N1908" t="str">
        <f>"0000000000000000000000000001111110011111100000000000"</f>
        <v>0000000000000000000000000001111110011111100000000000</v>
      </c>
      <c r="O1908" t="str">
        <f>"0000000011101100011110000001111110011110100000000000"</f>
        <v>0000000011101100011110000001111110011110100000000000</v>
      </c>
    </row>
    <row r="1909" spans="1:15" x14ac:dyDescent="0.25">
      <c r="A1909" s="3">
        <v>1</v>
      </c>
      <c r="B1909" t="s">
        <v>10014</v>
      </c>
      <c r="C1909" t="s">
        <v>20</v>
      </c>
      <c r="D1909" t="s">
        <v>11853</v>
      </c>
      <c r="E1909" t="s">
        <v>20</v>
      </c>
      <c r="F1909" t="s">
        <v>14493</v>
      </c>
      <c r="G1909" t="s">
        <v>14493</v>
      </c>
      <c r="H1909" t="s">
        <v>42</v>
      </c>
      <c r="I1909" t="s">
        <v>42</v>
      </c>
      <c r="J1909" s="1">
        <v>0.5</v>
      </c>
      <c r="K1909" s="1">
        <v>0.5</v>
      </c>
      <c r="L1909">
        <v>60</v>
      </c>
      <c r="M1909">
        <v>60</v>
      </c>
      <c r="N1909" t="str">
        <f>"0000000000000000000000000001111110011111100000000000"</f>
        <v>0000000000000000000000000001111110011111100000000000</v>
      </c>
      <c r="O1909" t="str">
        <f>"0000000000000000000000000001111110011111100000000000"</f>
        <v>0000000000000000000000000001111110011111100000000000</v>
      </c>
    </row>
    <row r="1910" spans="1:15" x14ac:dyDescent="0.25">
      <c r="A1910" s="3">
        <v>1</v>
      </c>
      <c r="B1910" t="s">
        <v>11633</v>
      </c>
      <c r="C1910" t="s">
        <v>45</v>
      </c>
      <c r="D1910" t="s">
        <v>11653</v>
      </c>
      <c r="E1910" t="s">
        <v>395</v>
      </c>
      <c r="F1910" t="s">
        <v>14528</v>
      </c>
      <c r="G1910" t="s">
        <v>14497</v>
      </c>
      <c r="H1910" t="s">
        <v>19</v>
      </c>
      <c r="I1910" t="s">
        <v>19</v>
      </c>
      <c r="J1910" s="1">
        <v>0.54166666666666663</v>
      </c>
      <c r="K1910" s="1">
        <v>0.54166666666666663</v>
      </c>
      <c r="L1910">
        <v>60</v>
      </c>
      <c r="M1910">
        <v>180</v>
      </c>
      <c r="N1910" t="str">
        <f>"0000000000000000000000000001111110011111100000000000"</f>
        <v>0000000000000000000000000001111110011111100000000000</v>
      </c>
      <c r="O1910" t="str">
        <f>"0000000000000000000000000000010000000000000000000000"</f>
        <v>0000000000000000000000000000010000000000000000000000</v>
      </c>
    </row>
    <row r="1911" spans="1:15" x14ac:dyDescent="0.25">
      <c r="A1911" s="3">
        <v>1</v>
      </c>
      <c r="B1911" t="s">
        <v>11633</v>
      </c>
      <c r="C1911" t="s">
        <v>45</v>
      </c>
      <c r="D1911" t="s">
        <v>11674</v>
      </c>
      <c r="E1911" t="s">
        <v>395</v>
      </c>
      <c r="F1911" t="s">
        <v>14528</v>
      </c>
      <c r="G1911" t="s">
        <v>14497</v>
      </c>
      <c r="H1911" t="s">
        <v>19</v>
      </c>
      <c r="I1911" t="s">
        <v>19</v>
      </c>
      <c r="J1911" s="1">
        <v>0.54166666666666663</v>
      </c>
      <c r="K1911" s="1">
        <v>0.54166666666666663</v>
      </c>
      <c r="L1911">
        <v>60</v>
      </c>
      <c r="M1911">
        <v>120</v>
      </c>
      <c r="N1911" t="str">
        <f>"0000000000000000000000000001111110011111100000000000"</f>
        <v>0000000000000000000000000001111110011111100000000000</v>
      </c>
      <c r="O1911" t="str">
        <f>"0000000000000000000000000000000000010000000000000000"</f>
        <v>0000000000000000000000000000000000010000000000000000</v>
      </c>
    </row>
    <row r="1912" spans="1:15" x14ac:dyDescent="0.25">
      <c r="A1912" s="3">
        <v>1</v>
      </c>
      <c r="B1912" t="s">
        <v>12280</v>
      </c>
      <c r="C1912" t="s">
        <v>20</v>
      </c>
      <c r="D1912" t="s">
        <v>14037</v>
      </c>
      <c r="E1912" t="s">
        <v>20</v>
      </c>
      <c r="F1912" t="s">
        <v>14485</v>
      </c>
      <c r="G1912" t="s">
        <v>14485</v>
      </c>
      <c r="H1912" t="s">
        <v>33</v>
      </c>
      <c r="I1912" t="s">
        <v>33</v>
      </c>
      <c r="J1912" s="1">
        <v>0.45833333333333331</v>
      </c>
      <c r="K1912" s="1">
        <v>0.45833333333333331</v>
      </c>
      <c r="L1912">
        <v>60</v>
      </c>
      <c r="M1912">
        <v>60</v>
      </c>
      <c r="N1912" t="str">
        <f>"0000000000000000000000000001111110011111100000000000"</f>
        <v>0000000000000000000000000001111110011111100000000000</v>
      </c>
      <c r="O1912" t="str">
        <f>"0000000000000000000000000001111110011111100000000000"</f>
        <v>0000000000000000000000000001111110011111100000000000</v>
      </c>
    </row>
    <row r="1913" spans="1:15" x14ac:dyDescent="0.25">
      <c r="A1913" s="3">
        <v>1</v>
      </c>
      <c r="B1913" t="s">
        <v>9171</v>
      </c>
      <c r="C1913" t="s">
        <v>20</v>
      </c>
      <c r="D1913" t="s">
        <v>14023</v>
      </c>
      <c r="E1913" t="s">
        <v>45</v>
      </c>
      <c r="F1913" t="s">
        <v>14488</v>
      </c>
      <c r="G1913" t="s">
        <v>14528</v>
      </c>
      <c r="H1913" t="s">
        <v>19</v>
      </c>
      <c r="I1913" t="s">
        <v>19</v>
      </c>
      <c r="J1913" s="1">
        <v>0.41666666666666669</v>
      </c>
      <c r="K1913" s="1">
        <v>0.41666666666666669</v>
      </c>
      <c r="L1913">
        <v>60</v>
      </c>
      <c r="M1913">
        <v>60</v>
      </c>
      <c r="N1913" t="str">
        <f>"0000000000000000000000000001111110011111100000000000"</f>
        <v>0000000000000000000000000001111110011111100000000000</v>
      </c>
      <c r="O1913" t="str">
        <f>"0000000000000000000000000001111110011111100000000000"</f>
        <v>0000000000000000000000000001111110011111100000000000</v>
      </c>
    </row>
    <row r="1914" spans="1:15" x14ac:dyDescent="0.25">
      <c r="A1914" s="3">
        <v>1</v>
      </c>
      <c r="B1914" t="s">
        <v>10290</v>
      </c>
      <c r="C1914" t="s">
        <v>20</v>
      </c>
      <c r="D1914" t="s">
        <v>12633</v>
      </c>
      <c r="E1914" t="s">
        <v>20</v>
      </c>
      <c r="F1914" t="s">
        <v>14488</v>
      </c>
      <c r="G1914" t="s">
        <v>14488</v>
      </c>
      <c r="H1914" t="s">
        <v>19</v>
      </c>
      <c r="I1914" t="s">
        <v>19</v>
      </c>
      <c r="J1914" s="1">
        <v>0.45833333333333331</v>
      </c>
      <c r="K1914" s="1">
        <v>0.45833333333333331</v>
      </c>
      <c r="L1914">
        <v>60</v>
      </c>
      <c r="M1914">
        <v>60</v>
      </c>
      <c r="N1914" t="str">
        <f>"0000000000000000000000000001111110011111100000000000"</f>
        <v>0000000000000000000000000001111110011111100000000000</v>
      </c>
      <c r="O1914" t="str">
        <f>"0000000000000000000000000001111110011111100000000000"</f>
        <v>0000000000000000000000000001111110011111100000000000</v>
      </c>
    </row>
    <row r="1915" spans="1:15" x14ac:dyDescent="0.25">
      <c r="A1915" s="3">
        <v>1</v>
      </c>
      <c r="B1915" t="s">
        <v>11238</v>
      </c>
      <c r="C1915" t="s">
        <v>20</v>
      </c>
      <c r="D1915" t="s">
        <v>12624</v>
      </c>
      <c r="E1915" t="s">
        <v>20</v>
      </c>
      <c r="F1915" t="s">
        <v>14493</v>
      </c>
      <c r="G1915" t="s">
        <v>14488</v>
      </c>
      <c r="H1915" t="s">
        <v>19</v>
      </c>
      <c r="I1915" t="s">
        <v>19</v>
      </c>
      <c r="J1915" s="1">
        <v>0.45833333333333331</v>
      </c>
      <c r="K1915" s="1">
        <v>0.45833333333333331</v>
      </c>
      <c r="L1915">
        <v>60</v>
      </c>
      <c r="M1915">
        <v>60</v>
      </c>
      <c r="N1915" t="str">
        <f>"0000000111110100011111000000000000000000000000000000"</f>
        <v>0000000111110100011111000000000000000000000000000000</v>
      </c>
      <c r="O1915" t="str">
        <f>"0000000111110100011111000000000000000000000000000000"</f>
        <v>0000000111110100011111000000000000000000000000000000</v>
      </c>
    </row>
    <row r="1916" spans="1:15" x14ac:dyDescent="0.25">
      <c r="A1916" s="3">
        <v>1</v>
      </c>
      <c r="B1916" t="s">
        <v>10461</v>
      </c>
      <c r="C1916" t="s">
        <v>20</v>
      </c>
      <c r="D1916" t="s">
        <v>11477</v>
      </c>
      <c r="E1916" t="s">
        <v>45</v>
      </c>
      <c r="F1916" t="s">
        <v>14488</v>
      </c>
      <c r="G1916" t="s">
        <v>14489</v>
      </c>
      <c r="H1916" t="s">
        <v>42</v>
      </c>
      <c r="I1916" t="s">
        <v>42</v>
      </c>
      <c r="J1916" s="1">
        <v>0.375</v>
      </c>
      <c r="K1916" s="1">
        <v>0.45833333333333331</v>
      </c>
      <c r="L1916">
        <v>240</v>
      </c>
      <c r="M1916">
        <v>60</v>
      </c>
      <c r="N1916" t="str">
        <f>"0000000111111100011111000001111110011111100000000000"</f>
        <v>0000000111111100011111000001111110011111100000000000</v>
      </c>
      <c r="O1916" t="str">
        <f>"0000000000000000000000000000111110011111100000000000"</f>
        <v>0000000000000000000000000000111110011111100000000000</v>
      </c>
    </row>
    <row r="1917" spans="1:15" x14ac:dyDescent="0.25">
      <c r="A1917" s="3">
        <v>1</v>
      </c>
      <c r="B1917" t="s">
        <v>11984</v>
      </c>
      <c r="C1917" t="s">
        <v>20</v>
      </c>
      <c r="D1917" t="s">
        <v>13965</v>
      </c>
      <c r="E1917" t="s">
        <v>395</v>
      </c>
      <c r="F1917" t="s">
        <v>14493</v>
      </c>
      <c r="G1917" t="s">
        <v>14497</v>
      </c>
      <c r="H1917" t="s">
        <v>33</v>
      </c>
      <c r="I1917" t="s">
        <v>33</v>
      </c>
      <c r="J1917" s="1">
        <v>0.5</v>
      </c>
      <c r="K1917" s="1">
        <v>0.45833333333333331</v>
      </c>
      <c r="L1917">
        <v>60</v>
      </c>
      <c r="M1917">
        <v>120</v>
      </c>
      <c r="N1917" t="str">
        <f>"0000000000000000000000000001111110011111100000000000"</f>
        <v>0000000000000000000000000001111110011111100000000000</v>
      </c>
      <c r="O1917" t="str">
        <f>"0000000000000000000000000001111110011111100000000000"</f>
        <v>0000000000000000000000000001111110011111100000000000</v>
      </c>
    </row>
    <row r="1918" spans="1:15" x14ac:dyDescent="0.25">
      <c r="A1918" s="3">
        <v>1</v>
      </c>
      <c r="B1918" t="s">
        <v>12821</v>
      </c>
      <c r="C1918" t="s">
        <v>20</v>
      </c>
      <c r="D1918" t="s">
        <v>12843</v>
      </c>
      <c r="E1918" t="s">
        <v>45</v>
      </c>
      <c r="F1918" t="s">
        <v>14485</v>
      </c>
      <c r="G1918" t="s">
        <v>14489</v>
      </c>
      <c r="H1918" t="s">
        <v>42</v>
      </c>
      <c r="I1918" t="s">
        <v>42</v>
      </c>
      <c r="J1918" s="1">
        <v>0.625</v>
      </c>
      <c r="K1918" s="1">
        <v>0.625</v>
      </c>
      <c r="L1918">
        <v>60</v>
      </c>
      <c r="M1918">
        <v>60</v>
      </c>
      <c r="N1918" t="str">
        <f>"0000000000000000000000000000111110011111100000000000"</f>
        <v>0000000000000000000000000000111110011111100000000000</v>
      </c>
      <c r="O1918" t="str">
        <f>"0000000000000000000000000000111110011111100000000000"</f>
        <v>0000000000000000000000000000111110011111100000000000</v>
      </c>
    </row>
    <row r="1919" spans="1:15" x14ac:dyDescent="0.25">
      <c r="A1919" s="3">
        <v>1</v>
      </c>
      <c r="B1919" t="s">
        <v>12964</v>
      </c>
      <c r="C1919" t="s">
        <v>20</v>
      </c>
      <c r="D1919" t="s">
        <v>13503</v>
      </c>
      <c r="E1919" t="s">
        <v>20</v>
      </c>
      <c r="F1919" t="s">
        <v>14493</v>
      </c>
      <c r="G1919" t="s">
        <v>14493</v>
      </c>
      <c r="H1919" t="s">
        <v>42</v>
      </c>
      <c r="I1919" t="s">
        <v>42</v>
      </c>
      <c r="J1919" s="1">
        <v>0.54166666666666663</v>
      </c>
      <c r="K1919" s="1">
        <v>0.54166666666666663</v>
      </c>
      <c r="L1919">
        <v>60</v>
      </c>
      <c r="M1919">
        <v>60</v>
      </c>
      <c r="N1919" t="str">
        <f>"0000000000000000000000000001111100011111100000000000"</f>
        <v>0000000000000000000000000001111100011111100000000000</v>
      </c>
      <c r="O1919" t="str">
        <f>"0000000000000000000000000000111110011111100000000000"</f>
        <v>0000000000000000000000000000111110011111100000000000</v>
      </c>
    </row>
    <row r="1920" spans="1:15" x14ac:dyDescent="0.25">
      <c r="A1920" s="3">
        <v>1</v>
      </c>
      <c r="B1920" t="s">
        <v>12964</v>
      </c>
      <c r="C1920" t="s">
        <v>39</v>
      </c>
      <c r="D1920" t="s">
        <v>13503</v>
      </c>
      <c r="E1920" t="s">
        <v>20</v>
      </c>
      <c r="F1920" t="s">
        <v>14507</v>
      </c>
      <c r="G1920" t="s">
        <v>14493</v>
      </c>
      <c r="H1920" t="s">
        <v>42</v>
      </c>
      <c r="I1920" t="s">
        <v>42</v>
      </c>
      <c r="J1920" s="1">
        <v>0.54166666666666663</v>
      </c>
      <c r="K1920" s="1">
        <v>0.54166666666666663</v>
      </c>
      <c r="L1920">
        <v>60</v>
      </c>
      <c r="M1920">
        <v>60</v>
      </c>
      <c r="N1920" t="str">
        <f>"0000000000000000000000000000000010000000000000000000"</f>
        <v>0000000000000000000000000000000010000000000000000000</v>
      </c>
      <c r="O1920" t="str">
        <f>"0000000000000000000000000000111110011111100000000000"</f>
        <v>0000000000000000000000000000111110011111100000000000</v>
      </c>
    </row>
    <row r="1921" spans="1:15" x14ac:dyDescent="0.25">
      <c r="A1921" s="3">
        <v>1</v>
      </c>
      <c r="B1921" t="s">
        <v>10319</v>
      </c>
      <c r="C1921" t="s">
        <v>20</v>
      </c>
      <c r="D1921" t="s">
        <v>10569</v>
      </c>
      <c r="E1921" t="s">
        <v>45</v>
      </c>
      <c r="F1921" t="s">
        <v>14488</v>
      </c>
      <c r="G1921" t="s">
        <v>14489</v>
      </c>
      <c r="H1921" t="s">
        <v>29</v>
      </c>
      <c r="I1921" t="s">
        <v>29</v>
      </c>
      <c r="J1921" s="1">
        <v>0.45833333333333331</v>
      </c>
      <c r="K1921" s="1">
        <v>0.45833333333333331</v>
      </c>
      <c r="L1921">
        <v>60</v>
      </c>
      <c r="M1921">
        <v>60</v>
      </c>
      <c r="N1921" t="str">
        <f>"0000000000000000000000000001111110011111100000000000"</f>
        <v>0000000000000000000000000001111110011111100000000000</v>
      </c>
      <c r="O1921" t="str">
        <f>"0000000000000000000000000001111110011111100000000000"</f>
        <v>0000000000000000000000000001111110011111100000000000</v>
      </c>
    </row>
    <row r="1922" spans="1:15" x14ac:dyDescent="0.25">
      <c r="A1922" s="3">
        <v>1</v>
      </c>
      <c r="B1922" t="s">
        <v>9664</v>
      </c>
      <c r="C1922" t="s">
        <v>20</v>
      </c>
      <c r="D1922" t="s">
        <v>13470</v>
      </c>
      <c r="E1922" t="s">
        <v>20</v>
      </c>
      <c r="F1922" t="s">
        <v>14488</v>
      </c>
      <c r="G1922" t="s">
        <v>14488</v>
      </c>
      <c r="H1922" t="s">
        <v>29</v>
      </c>
      <c r="I1922" t="s">
        <v>29</v>
      </c>
      <c r="J1922" s="1">
        <v>0.41666666666666669</v>
      </c>
      <c r="K1922" s="1">
        <v>0.375</v>
      </c>
      <c r="L1922">
        <v>60</v>
      </c>
      <c r="M1922">
        <v>120</v>
      </c>
      <c r="N1922" t="str">
        <f>"0000000000000000000000000000001110011100000000000000"</f>
        <v>0000000000000000000000000000001110011100000000000000</v>
      </c>
      <c r="O1922" t="str">
        <f>"0000000000000000000000000001111110011111100000000000"</f>
        <v>0000000000000000000000000001111110011111100000000000</v>
      </c>
    </row>
    <row r="1923" spans="1:15" x14ac:dyDescent="0.25">
      <c r="A1923" s="3">
        <v>1</v>
      </c>
      <c r="B1923" t="s">
        <v>13470</v>
      </c>
      <c r="C1923" t="s">
        <v>20</v>
      </c>
      <c r="D1923" t="s">
        <v>14439</v>
      </c>
      <c r="E1923" t="s">
        <v>20</v>
      </c>
      <c r="F1923" t="s">
        <v>14488</v>
      </c>
      <c r="G1923" t="s">
        <v>14488</v>
      </c>
      <c r="H1923" t="s">
        <v>29</v>
      </c>
      <c r="I1923" t="s">
        <v>29</v>
      </c>
      <c r="J1923" s="1">
        <v>0.375</v>
      </c>
      <c r="K1923" s="1">
        <v>0.375</v>
      </c>
      <c r="L1923">
        <v>120</v>
      </c>
      <c r="M1923">
        <v>60</v>
      </c>
      <c r="N1923" t="str">
        <f>"0000000000000000000000000001111110011111100000000000"</f>
        <v>0000000000000000000000000001111110011111100000000000</v>
      </c>
      <c r="O1923" t="str">
        <f>"0000000000000000000000000001111110011111100000000000"</f>
        <v>0000000000000000000000000001111110011111100000000000</v>
      </c>
    </row>
    <row r="1924" spans="1:15" x14ac:dyDescent="0.25">
      <c r="A1924" s="3">
        <v>1</v>
      </c>
      <c r="B1924" t="s">
        <v>12108</v>
      </c>
      <c r="C1924" t="s">
        <v>395</v>
      </c>
      <c r="D1924" t="s">
        <v>13776</v>
      </c>
      <c r="E1924" t="s">
        <v>20</v>
      </c>
      <c r="F1924" t="s">
        <v>14646</v>
      </c>
      <c r="G1924" t="s">
        <v>14485</v>
      </c>
      <c r="H1924" t="s">
        <v>37</v>
      </c>
      <c r="I1924" t="s">
        <v>37</v>
      </c>
      <c r="J1924" s="1">
        <v>0.375</v>
      </c>
      <c r="K1924" s="1">
        <v>0.41666666666666669</v>
      </c>
      <c r="L1924">
        <v>150</v>
      </c>
      <c r="M1924">
        <v>60</v>
      </c>
      <c r="N1924" t="str">
        <f>"0000000000000000000000000000101010001010100000000000"</f>
        <v>0000000000000000000000000000101010001010100000000000</v>
      </c>
      <c r="O1924" t="str">
        <f>"0000000000000000000000000001111110011111100000000000"</f>
        <v>0000000000000000000000000001111110011111100000000000</v>
      </c>
    </row>
    <row r="1925" spans="1:15" x14ac:dyDescent="0.25">
      <c r="A1925" s="3">
        <v>1</v>
      </c>
      <c r="B1925" t="s">
        <v>12108</v>
      </c>
      <c r="C1925" t="s">
        <v>20</v>
      </c>
      <c r="D1925" t="s">
        <v>13776</v>
      </c>
      <c r="E1925" t="s">
        <v>20</v>
      </c>
      <c r="F1925" t="s">
        <v>14488</v>
      </c>
      <c r="G1925" t="s">
        <v>14488</v>
      </c>
      <c r="H1925" t="s">
        <v>19</v>
      </c>
      <c r="I1925" t="s">
        <v>19</v>
      </c>
      <c r="J1925" s="1">
        <v>0.58333333333333337</v>
      </c>
      <c r="K1925" s="1">
        <v>0.58333333333333337</v>
      </c>
      <c r="L1925">
        <v>60</v>
      </c>
      <c r="M1925">
        <v>60</v>
      </c>
      <c r="N1925" t="str">
        <f>"0000000000000000000000000001111110011111100000000000"</f>
        <v>0000000000000000000000000001111110011111100000000000</v>
      </c>
      <c r="O1925" t="str">
        <f>"0000000000000000000000000001111110011111100000000000"</f>
        <v>0000000000000000000000000001111110011111100000000000</v>
      </c>
    </row>
    <row r="1926" spans="1:15" x14ac:dyDescent="0.25">
      <c r="A1926" s="3">
        <v>1</v>
      </c>
      <c r="B1926" t="s">
        <v>12076</v>
      </c>
      <c r="C1926" t="s">
        <v>20</v>
      </c>
      <c r="D1926" t="s">
        <v>12221</v>
      </c>
      <c r="E1926" t="s">
        <v>9544</v>
      </c>
      <c r="F1926" t="s">
        <v>14488</v>
      </c>
      <c r="G1926" t="s">
        <v>14550</v>
      </c>
      <c r="H1926" t="s">
        <v>19</v>
      </c>
      <c r="I1926" t="s">
        <v>19</v>
      </c>
      <c r="J1926" s="1">
        <v>0.54166666666666663</v>
      </c>
      <c r="K1926" s="1">
        <v>0.33333333333333331</v>
      </c>
      <c r="L1926">
        <v>180</v>
      </c>
      <c r="M1926">
        <v>540</v>
      </c>
      <c r="N1926" t="str">
        <f>"0000000111110100011111000000000000000000000000000000"</f>
        <v>0000000111110100011111000000000000000000000000000000</v>
      </c>
      <c r="O1926" t="str">
        <f>"0000000001000000000000000000000000000000000000000000"</f>
        <v>0000000001000000000000000000000000000000000000000000</v>
      </c>
    </row>
    <row r="1927" spans="1:15" x14ac:dyDescent="0.25">
      <c r="A1927" s="3">
        <v>1</v>
      </c>
      <c r="B1927" t="s">
        <v>9584</v>
      </c>
      <c r="C1927" t="s">
        <v>20</v>
      </c>
      <c r="D1927" t="s">
        <v>9910</v>
      </c>
      <c r="E1927" t="s">
        <v>20</v>
      </c>
      <c r="F1927" t="s">
        <v>14485</v>
      </c>
      <c r="G1927" t="s">
        <v>14493</v>
      </c>
      <c r="H1927" t="s">
        <v>33</v>
      </c>
      <c r="I1927" t="s">
        <v>33</v>
      </c>
      <c r="J1927" s="1">
        <v>0.45833333333333331</v>
      </c>
      <c r="K1927" s="1">
        <v>0.45833333333333331</v>
      </c>
      <c r="L1927">
        <v>60</v>
      </c>
      <c r="M1927">
        <v>60</v>
      </c>
      <c r="N1927" t="str">
        <f>"0000000111111100011111000000000000000000000000000000"</f>
        <v>0000000111111100011111000000000000000000000000000000</v>
      </c>
      <c r="O1927" t="str">
        <f>"0000000111111100011111000000000000000000000000000000"</f>
        <v>0000000111111100011111000000000000000000000000000000</v>
      </c>
    </row>
    <row r="1928" spans="1:15" x14ac:dyDescent="0.25">
      <c r="A1928" s="3">
        <v>1</v>
      </c>
      <c r="B1928" t="s">
        <v>12707</v>
      </c>
      <c r="C1928" t="s">
        <v>45</v>
      </c>
      <c r="D1928" t="s">
        <v>12725</v>
      </c>
      <c r="E1928" t="s">
        <v>20</v>
      </c>
      <c r="F1928" t="s">
        <v>14541</v>
      </c>
      <c r="G1928" t="s">
        <v>14562</v>
      </c>
      <c r="H1928" t="s">
        <v>33</v>
      </c>
      <c r="I1928" t="s">
        <v>33</v>
      </c>
      <c r="J1928" s="1">
        <v>0.45833333333333331</v>
      </c>
      <c r="K1928" s="1">
        <v>0.45833333333333331</v>
      </c>
      <c r="L1928">
        <v>60</v>
      </c>
      <c r="M1928">
        <v>60</v>
      </c>
      <c r="N1928" t="str">
        <f>"0000000001010000000100000000010100001001000000000000"</f>
        <v>0000000001010000000100000000010100001001000000000000</v>
      </c>
      <c r="O1928" t="str">
        <f>"0000000000000000000000000001111110011111100000000000"</f>
        <v>0000000000000000000000000001111110011111100000000000</v>
      </c>
    </row>
    <row r="1929" spans="1:15" x14ac:dyDescent="0.25">
      <c r="A1929" s="3">
        <v>1</v>
      </c>
      <c r="B1929" t="s">
        <v>12053</v>
      </c>
      <c r="C1929" t="s">
        <v>20</v>
      </c>
      <c r="D1929" t="s">
        <v>13655</v>
      </c>
      <c r="E1929" t="s">
        <v>20</v>
      </c>
      <c r="F1929" t="s">
        <v>14488</v>
      </c>
      <c r="G1929" t="s">
        <v>14488</v>
      </c>
      <c r="H1929" t="s">
        <v>19</v>
      </c>
      <c r="I1929" t="s">
        <v>19</v>
      </c>
      <c r="J1929" s="1">
        <v>0.58333333333333337</v>
      </c>
      <c r="K1929" s="1">
        <v>0.58333333333333337</v>
      </c>
      <c r="L1929">
        <v>60</v>
      </c>
      <c r="M1929">
        <v>60</v>
      </c>
      <c r="N1929" t="str">
        <f>"0000000111110100011111000000000000000000000000000000"</f>
        <v>0000000111110100011111000000000000000000000000000000</v>
      </c>
      <c r="O1929" t="str">
        <f>"0000000111110100011111000000000000000000000000000000"</f>
        <v>0000000111110100011111000000000000000000000000000000</v>
      </c>
    </row>
    <row r="1930" spans="1:15" x14ac:dyDescent="0.25">
      <c r="A1930" s="3">
        <v>1</v>
      </c>
      <c r="B1930" t="s">
        <v>12412</v>
      </c>
      <c r="C1930" t="s">
        <v>20</v>
      </c>
      <c r="D1930" t="s">
        <v>13656</v>
      </c>
      <c r="E1930" t="s">
        <v>20</v>
      </c>
      <c r="F1930" t="s">
        <v>14488</v>
      </c>
      <c r="G1930" t="s">
        <v>14488</v>
      </c>
      <c r="H1930" t="s">
        <v>19</v>
      </c>
      <c r="I1930" t="s">
        <v>19</v>
      </c>
      <c r="J1930" s="1">
        <v>0.54166666666666663</v>
      </c>
      <c r="K1930" s="1">
        <v>0.54166666666666663</v>
      </c>
      <c r="L1930">
        <v>120</v>
      </c>
      <c r="M1930">
        <v>60</v>
      </c>
      <c r="N1930" t="str">
        <f>"0000000000000000000000000001111110011111100000000000"</f>
        <v>0000000000000000000000000001111110011111100000000000</v>
      </c>
      <c r="O1930" t="str">
        <f>"0000000000000000000000000001111110011111100000000000"</f>
        <v>0000000000000000000000000001111110011111100000000000</v>
      </c>
    </row>
    <row r="1931" spans="1:15" x14ac:dyDescent="0.25">
      <c r="A1931" s="3">
        <v>1</v>
      </c>
      <c r="B1931" t="s">
        <v>11991</v>
      </c>
      <c r="C1931" t="s">
        <v>20</v>
      </c>
      <c r="D1931" t="s">
        <v>12511</v>
      </c>
      <c r="E1931" t="s">
        <v>20</v>
      </c>
      <c r="F1931" t="s">
        <v>14485</v>
      </c>
      <c r="G1931" t="s">
        <v>14488</v>
      </c>
      <c r="H1931" t="s">
        <v>33</v>
      </c>
      <c r="I1931" t="s">
        <v>33</v>
      </c>
      <c r="J1931" s="1">
        <v>0.54166666666666663</v>
      </c>
      <c r="K1931" s="1">
        <v>0.54166666666666663</v>
      </c>
      <c r="L1931">
        <v>60</v>
      </c>
      <c r="M1931">
        <v>60</v>
      </c>
      <c r="N1931" t="str">
        <f>"0000000111111100011111000000000000000000000000000000"</f>
        <v>0000000111111100011111000000000000000000000000000000</v>
      </c>
      <c r="O1931" t="str">
        <f>"0000000111111100011111000000000000000000000000000000"</f>
        <v>0000000111111100011111000000000000000000000000000000</v>
      </c>
    </row>
    <row r="1932" spans="1:15" x14ac:dyDescent="0.25">
      <c r="A1932" s="3">
        <v>1</v>
      </c>
      <c r="B1932" t="s">
        <v>10077</v>
      </c>
      <c r="C1932" t="s">
        <v>20</v>
      </c>
      <c r="D1932" t="s">
        <v>11453</v>
      </c>
      <c r="E1932" t="s">
        <v>20</v>
      </c>
      <c r="F1932" t="s">
        <v>14485</v>
      </c>
      <c r="G1932" t="s">
        <v>14485</v>
      </c>
      <c r="H1932" t="s">
        <v>33</v>
      </c>
      <c r="I1932" t="s">
        <v>33</v>
      </c>
      <c r="J1932" s="1">
        <v>0.5</v>
      </c>
      <c r="K1932" s="1">
        <v>0.5</v>
      </c>
      <c r="L1932">
        <v>60</v>
      </c>
      <c r="M1932">
        <v>60</v>
      </c>
      <c r="N1932" t="str">
        <f>"0000000111111100011111000000000000000000000000000000"</f>
        <v>0000000111111100011111000000000000000000000000000000</v>
      </c>
      <c r="O1932" t="str">
        <f>"0000000111111100011111000000000000000000000000000000"</f>
        <v>0000000111111100011111000000000000000000000000000000</v>
      </c>
    </row>
    <row r="1933" spans="1:15" x14ac:dyDescent="0.25">
      <c r="A1933" s="3">
        <v>1</v>
      </c>
      <c r="B1933" t="s">
        <v>10821</v>
      </c>
      <c r="C1933" t="s">
        <v>45</v>
      </c>
      <c r="D1933" t="s">
        <v>11647</v>
      </c>
      <c r="E1933" t="s">
        <v>20</v>
      </c>
      <c r="F1933" t="s">
        <v>14489</v>
      </c>
      <c r="G1933" t="s">
        <v>14485</v>
      </c>
      <c r="H1933" t="s">
        <v>33</v>
      </c>
      <c r="I1933" t="s">
        <v>33</v>
      </c>
      <c r="J1933" s="1">
        <v>0.33333333333333331</v>
      </c>
      <c r="K1933" s="1">
        <v>0.33333333333333331</v>
      </c>
      <c r="L1933">
        <v>60</v>
      </c>
      <c r="M1933">
        <v>60</v>
      </c>
      <c r="N1933" t="str">
        <f>"0000000111111100011111000000000000000000000000000000"</f>
        <v>0000000111111100011111000000000000000000000000000000</v>
      </c>
      <c r="O1933" t="str">
        <f>"0000000111111100011111000000000000000000000000000000"</f>
        <v>0000000111111100011111000000000000000000000000000000</v>
      </c>
    </row>
    <row r="1934" spans="1:15" x14ac:dyDescent="0.25">
      <c r="A1934" s="3">
        <v>1</v>
      </c>
      <c r="B1934" t="s">
        <v>9493</v>
      </c>
      <c r="C1934" t="s">
        <v>20</v>
      </c>
      <c r="D1934" t="s">
        <v>13436</v>
      </c>
      <c r="E1934" t="s">
        <v>20</v>
      </c>
      <c r="F1934" t="s">
        <v>14488</v>
      </c>
      <c r="G1934" t="s">
        <v>14485</v>
      </c>
      <c r="H1934" t="s">
        <v>29</v>
      </c>
      <c r="I1934" t="s">
        <v>29</v>
      </c>
      <c r="J1934" s="1">
        <v>0.54166666666666663</v>
      </c>
      <c r="K1934" s="1">
        <v>0.54166666666666663</v>
      </c>
      <c r="L1934">
        <v>60</v>
      </c>
      <c r="M1934">
        <v>120</v>
      </c>
      <c r="N1934" t="str">
        <f>"0000000000000000000000000001111110011111100000000000"</f>
        <v>0000000000000000000000000001111110011111100000000000</v>
      </c>
      <c r="O1934" t="str">
        <f>"0000000000000000000000000001111110011111100000000000"</f>
        <v>0000000000000000000000000001111110011111100000000000</v>
      </c>
    </row>
    <row r="1935" spans="1:15" x14ac:dyDescent="0.25">
      <c r="A1935" s="3">
        <v>1</v>
      </c>
      <c r="B1935" t="s">
        <v>10514</v>
      </c>
      <c r="C1935" t="s">
        <v>45</v>
      </c>
      <c r="D1935" t="s">
        <v>12649</v>
      </c>
      <c r="E1935" t="s">
        <v>20</v>
      </c>
      <c r="F1935" t="s">
        <v>14575</v>
      </c>
      <c r="G1935" t="s">
        <v>14485</v>
      </c>
      <c r="H1935" t="s">
        <v>33</v>
      </c>
      <c r="I1935" t="s">
        <v>33</v>
      </c>
      <c r="J1935" s="1">
        <v>0.45833333333333331</v>
      </c>
      <c r="K1935" s="1">
        <v>0.45833333333333331</v>
      </c>
      <c r="L1935">
        <v>60</v>
      </c>
      <c r="M1935">
        <v>60</v>
      </c>
      <c r="N1935" t="str">
        <f>"0000000011111100011111000000000000000000000000000000"</f>
        <v>0000000011111100011111000000000000000000000000000000</v>
      </c>
      <c r="O1935" t="str">
        <f>"0000000111111100011111000000111110011111100000000000"</f>
        <v>0000000111111100011111000000111110011111100000000000</v>
      </c>
    </row>
    <row r="1936" spans="1:15" x14ac:dyDescent="0.25">
      <c r="A1936" s="3">
        <v>1</v>
      </c>
      <c r="B1936" t="s">
        <v>13462</v>
      </c>
      <c r="C1936" t="s">
        <v>20</v>
      </c>
      <c r="D1936" t="s">
        <v>13853</v>
      </c>
      <c r="E1936" t="s">
        <v>20</v>
      </c>
      <c r="F1936" t="s">
        <v>14488</v>
      </c>
      <c r="G1936" t="s">
        <v>14488</v>
      </c>
      <c r="H1936" t="s">
        <v>29</v>
      </c>
      <c r="I1936" t="s">
        <v>29</v>
      </c>
      <c r="J1936" s="1">
        <v>0.625</v>
      </c>
      <c r="K1936" s="1">
        <v>0.625</v>
      </c>
      <c r="L1936">
        <v>120</v>
      </c>
      <c r="M1936">
        <v>120</v>
      </c>
      <c r="N1936" t="str">
        <f>"0000000000000000000000000001111110011111100000000000"</f>
        <v>0000000000000000000000000001111110011111100000000000</v>
      </c>
      <c r="O1936" t="str">
        <f>"0000000000000000000000000000111110011111100000000000"</f>
        <v>0000000000000000000000000000111110011111100000000000</v>
      </c>
    </row>
    <row r="1937" spans="1:15" x14ac:dyDescent="0.25">
      <c r="A1937" s="3">
        <v>1</v>
      </c>
      <c r="B1937" t="s">
        <v>11567</v>
      </c>
      <c r="C1937" t="s">
        <v>395</v>
      </c>
      <c r="D1937" t="s">
        <v>12083</v>
      </c>
      <c r="E1937" t="s">
        <v>395</v>
      </c>
      <c r="F1937" t="s">
        <v>14649</v>
      </c>
      <c r="G1937" t="s">
        <v>14534</v>
      </c>
      <c r="H1937" t="s">
        <v>42</v>
      </c>
      <c r="I1937" t="s">
        <v>42</v>
      </c>
      <c r="J1937" s="1">
        <v>0.64583333333333337</v>
      </c>
      <c r="K1937" s="1">
        <v>0.58333333333333337</v>
      </c>
      <c r="L1937">
        <v>120</v>
      </c>
      <c r="M1937">
        <v>150</v>
      </c>
      <c r="N1937" t="str">
        <f>"0000000000100000000000000000000000000000000000000000"</f>
        <v>0000000000100000000000000000000000000000000000000000</v>
      </c>
      <c r="O1937" t="str">
        <f>"0000000010101000001010000000000000000000000000000000"</f>
        <v>0000000010101000001010000000000000000000000000000000</v>
      </c>
    </row>
    <row r="1938" spans="1:15" x14ac:dyDescent="0.25">
      <c r="A1938" s="3">
        <v>1</v>
      </c>
      <c r="B1938" t="s">
        <v>11605</v>
      </c>
      <c r="C1938" t="s">
        <v>20</v>
      </c>
      <c r="D1938" t="s">
        <v>11670</v>
      </c>
      <c r="E1938" t="s">
        <v>45</v>
      </c>
      <c r="F1938" t="s">
        <v>14485</v>
      </c>
      <c r="G1938" t="s">
        <v>14489</v>
      </c>
      <c r="H1938" t="s">
        <v>37</v>
      </c>
      <c r="I1938" t="s">
        <v>37</v>
      </c>
      <c r="J1938" s="1">
        <v>0.58333333333333337</v>
      </c>
      <c r="K1938" s="1">
        <v>0.375</v>
      </c>
      <c r="L1938">
        <v>60</v>
      </c>
      <c r="M1938">
        <v>480</v>
      </c>
      <c r="N1938" t="str">
        <f>"0000000111101100011111000000000000000000000000000000"</f>
        <v>0000000111101100011111000000000000000000000000000000</v>
      </c>
      <c r="O1938" t="str">
        <f>"0000000011101100011110000001111110011110100000000000"</f>
        <v>0000000011101100011110000001111110011110100000000000</v>
      </c>
    </row>
    <row r="1939" spans="1:15" x14ac:dyDescent="0.25">
      <c r="A1939" s="3">
        <v>1</v>
      </c>
      <c r="B1939" t="s">
        <v>9855</v>
      </c>
      <c r="C1939" t="s">
        <v>395</v>
      </c>
      <c r="D1939" t="s">
        <v>13493</v>
      </c>
      <c r="E1939" t="s">
        <v>395</v>
      </c>
      <c r="F1939" t="s">
        <v>14646</v>
      </c>
      <c r="G1939" t="s">
        <v>14629</v>
      </c>
      <c r="H1939" t="s">
        <v>42</v>
      </c>
      <c r="I1939" t="s">
        <v>42</v>
      </c>
      <c r="J1939" s="1">
        <v>0.58333333333333337</v>
      </c>
      <c r="K1939" s="1">
        <v>0.58333333333333337</v>
      </c>
      <c r="L1939">
        <v>180</v>
      </c>
      <c r="M1939">
        <v>180</v>
      </c>
      <c r="N1939" t="str">
        <f>"0000000010101000010101000000000000000000000000000000"</f>
        <v>0000000010101000010101000000000000000000000000000000</v>
      </c>
      <c r="O1939" t="str">
        <f>"0000000001111100011111000000000000000000000000000000"</f>
        <v>0000000001111100011111000000000000000000000000000000</v>
      </c>
    </row>
    <row r="1940" spans="1:15" x14ac:dyDescent="0.25">
      <c r="A1940" s="3">
        <v>1</v>
      </c>
      <c r="B1940" t="s">
        <v>9855</v>
      </c>
      <c r="C1940" t="s">
        <v>395</v>
      </c>
      <c r="D1940" t="s">
        <v>13493</v>
      </c>
      <c r="E1940" t="s">
        <v>395</v>
      </c>
      <c r="F1940" t="s">
        <v>14650</v>
      </c>
      <c r="G1940" t="s">
        <v>14629</v>
      </c>
      <c r="H1940" t="s">
        <v>42</v>
      </c>
      <c r="I1940" t="s">
        <v>42</v>
      </c>
      <c r="J1940" s="1">
        <v>0.58333333333333337</v>
      </c>
      <c r="K1940" s="1">
        <v>0.58333333333333337</v>
      </c>
      <c r="L1940">
        <v>60</v>
      </c>
      <c r="M1940">
        <v>180</v>
      </c>
      <c r="N1940" t="str">
        <f>"0000000000010000000010000000000000000000000000000000"</f>
        <v>0000000000010000000010000000000000000000000000000000</v>
      </c>
      <c r="O1940" t="str">
        <f>"0000000001111100011111000000000000000000000000000000"</f>
        <v>0000000001111100011111000000000000000000000000000000</v>
      </c>
    </row>
    <row r="1941" spans="1:15" x14ac:dyDescent="0.25">
      <c r="A1941" s="3">
        <v>1</v>
      </c>
      <c r="B1941" t="s">
        <v>10245</v>
      </c>
      <c r="C1941" t="s">
        <v>20</v>
      </c>
      <c r="D1941" t="s">
        <v>14040</v>
      </c>
      <c r="E1941" t="s">
        <v>9372</v>
      </c>
      <c r="F1941" t="s">
        <v>14493</v>
      </c>
      <c r="G1941" t="s">
        <v>14494</v>
      </c>
      <c r="H1941" t="s">
        <v>37</v>
      </c>
      <c r="I1941" t="s">
        <v>37</v>
      </c>
      <c r="J1941" s="1">
        <v>0.5</v>
      </c>
      <c r="K1941" s="1">
        <v>0.5</v>
      </c>
      <c r="L1941">
        <v>60</v>
      </c>
      <c r="M1941">
        <v>60</v>
      </c>
      <c r="N1941" t="str">
        <f>"0000000111101100011111000000000000000000000000000000"</f>
        <v>0000000111101100011111000000000000000000000000000000</v>
      </c>
      <c r="O1941" t="str">
        <f>"0000000111101100011111000000000000000000000000000000"</f>
        <v>0000000111101100011111000000000000000000000000000000</v>
      </c>
    </row>
    <row r="1942" spans="1:15" x14ac:dyDescent="0.25">
      <c r="A1942" s="3">
        <v>1</v>
      </c>
      <c r="B1942" t="s">
        <v>12872</v>
      </c>
      <c r="C1942" t="s">
        <v>20</v>
      </c>
      <c r="D1942" t="s">
        <v>13779</v>
      </c>
      <c r="E1942" t="s">
        <v>20</v>
      </c>
      <c r="F1942" t="s">
        <v>14488</v>
      </c>
      <c r="G1942" t="s">
        <v>14488</v>
      </c>
      <c r="H1942" t="s">
        <v>19</v>
      </c>
      <c r="I1942" t="s">
        <v>19</v>
      </c>
      <c r="J1942" s="1">
        <v>0.54166666666666663</v>
      </c>
      <c r="K1942" s="1">
        <v>0.5</v>
      </c>
      <c r="L1942">
        <v>120</v>
      </c>
      <c r="M1942">
        <v>180</v>
      </c>
      <c r="N1942" t="str">
        <f>"0000000111110100011111000000000000000000000000000000"</f>
        <v>0000000111110100011111000000000000000000000000000000</v>
      </c>
      <c r="O1942" t="str">
        <f>"0000000111110100011111000001111110011111100000000000"</f>
        <v>0000000111110100011111000001111110011111100000000000</v>
      </c>
    </row>
    <row r="1943" spans="1:15" x14ac:dyDescent="0.25">
      <c r="A1943" s="3">
        <v>1</v>
      </c>
      <c r="B1943" t="s">
        <v>11984</v>
      </c>
      <c r="C1943" t="s">
        <v>20</v>
      </c>
      <c r="D1943" t="s">
        <v>14439</v>
      </c>
      <c r="E1943" t="s">
        <v>20</v>
      </c>
      <c r="F1943" t="s">
        <v>14485</v>
      </c>
      <c r="G1943" t="s">
        <v>14488</v>
      </c>
      <c r="H1943" t="s">
        <v>29</v>
      </c>
      <c r="I1943" t="s">
        <v>29</v>
      </c>
      <c r="J1943" s="1">
        <v>0.375</v>
      </c>
      <c r="K1943" s="1">
        <v>0.375</v>
      </c>
      <c r="L1943">
        <v>60</v>
      </c>
      <c r="M1943">
        <v>60</v>
      </c>
      <c r="N1943" t="str">
        <f>"0000000000000000000000000001111110011111100000000000"</f>
        <v>0000000000000000000000000001111110011111100000000000</v>
      </c>
      <c r="O1943" t="str">
        <f>"0000000000000000000000000001111110011111100000000000"</f>
        <v>0000000000000000000000000001111110011111100000000000</v>
      </c>
    </row>
    <row r="1944" spans="1:15" x14ac:dyDescent="0.25">
      <c r="A1944" s="3">
        <v>1</v>
      </c>
      <c r="B1944" t="s">
        <v>9133</v>
      </c>
      <c r="C1944" t="s">
        <v>20</v>
      </c>
      <c r="D1944" t="s">
        <v>13180</v>
      </c>
      <c r="E1944" t="s">
        <v>9205</v>
      </c>
      <c r="F1944" t="s">
        <v>14485</v>
      </c>
      <c r="G1944" t="s">
        <v>14486</v>
      </c>
      <c r="H1944" t="s">
        <v>29</v>
      </c>
      <c r="I1944" t="s">
        <v>29</v>
      </c>
      <c r="J1944" s="1">
        <v>0.41666666666666669</v>
      </c>
      <c r="K1944" s="1">
        <v>0.375</v>
      </c>
      <c r="L1944">
        <v>60</v>
      </c>
      <c r="M1944">
        <v>120</v>
      </c>
      <c r="N1944" t="str">
        <f>"0000000111110100011111000000000000000000000000000000"</f>
        <v>0000000111110100011111000000000000000000000000000000</v>
      </c>
      <c r="O1944" t="str">
        <f>"0000000001100000010000000000000000000000000000000000"</f>
        <v>0000000001100000010000000000000000000000000000000000</v>
      </c>
    </row>
    <row r="1945" spans="1:15" x14ac:dyDescent="0.25">
      <c r="A1945" s="3">
        <v>1</v>
      </c>
      <c r="B1945" t="s">
        <v>10506</v>
      </c>
      <c r="C1945" t="s">
        <v>9372</v>
      </c>
      <c r="D1945" t="s">
        <v>11039</v>
      </c>
      <c r="E1945" t="s">
        <v>20</v>
      </c>
      <c r="F1945" t="s">
        <v>14494</v>
      </c>
      <c r="G1945" t="s">
        <v>14485</v>
      </c>
      <c r="H1945" t="s">
        <v>37</v>
      </c>
      <c r="I1945" t="s">
        <v>37</v>
      </c>
      <c r="J1945" s="1">
        <v>0.375</v>
      </c>
      <c r="K1945" s="1">
        <v>0.375</v>
      </c>
      <c r="L1945">
        <v>180</v>
      </c>
      <c r="M1945">
        <v>480</v>
      </c>
      <c r="N1945" t="str">
        <f>"0000000000000000000000000001111110011111100000000000"</f>
        <v>0000000000000000000000000001111110011111100000000000</v>
      </c>
      <c r="O1945" t="str">
        <f>"0000000000000000000000000000000100000000000000000000"</f>
        <v>0000000000000000000000000000000100000000000000000000</v>
      </c>
    </row>
    <row r="1946" spans="1:15" x14ac:dyDescent="0.25">
      <c r="A1946" s="3">
        <v>1</v>
      </c>
      <c r="B1946" t="s">
        <v>10506</v>
      </c>
      <c r="C1946" t="s">
        <v>9372</v>
      </c>
      <c r="D1946" t="s">
        <v>11039</v>
      </c>
      <c r="E1946" t="s">
        <v>20</v>
      </c>
      <c r="F1946" t="s">
        <v>14494</v>
      </c>
      <c r="G1946" t="s">
        <v>14487</v>
      </c>
      <c r="H1946" t="s">
        <v>37</v>
      </c>
      <c r="I1946" t="s">
        <v>37</v>
      </c>
      <c r="J1946" s="1">
        <v>0.375</v>
      </c>
      <c r="K1946" s="1">
        <v>0.375</v>
      </c>
      <c r="L1946">
        <v>180</v>
      </c>
      <c r="M1946">
        <v>480</v>
      </c>
      <c r="N1946" t="str">
        <f>"0000000000000000000000000001111110011111100000000000"</f>
        <v>0000000000000000000000000001111110011111100000000000</v>
      </c>
      <c r="O1946" t="str">
        <f>"0000000000000000000000000000000000000100000000000000"</f>
        <v>0000000000000000000000000000000000000100000000000000</v>
      </c>
    </row>
    <row r="1947" spans="1:15" x14ac:dyDescent="0.25">
      <c r="A1947" s="3">
        <v>1</v>
      </c>
      <c r="B1947" t="s">
        <v>13709</v>
      </c>
      <c r="C1947" t="s">
        <v>20</v>
      </c>
      <c r="D1947" t="s">
        <v>14078</v>
      </c>
      <c r="E1947" t="s">
        <v>20</v>
      </c>
      <c r="F1947" t="s">
        <v>14485</v>
      </c>
      <c r="G1947" t="s">
        <v>14488</v>
      </c>
      <c r="H1947" t="s">
        <v>42</v>
      </c>
      <c r="I1947" t="s">
        <v>42</v>
      </c>
      <c r="J1947" s="1">
        <v>0.375</v>
      </c>
      <c r="K1947" s="1">
        <v>0.375</v>
      </c>
      <c r="L1947">
        <v>120</v>
      </c>
      <c r="M1947">
        <v>60</v>
      </c>
      <c r="N1947" t="str">
        <f>"0000000000000000000000000000000000011100000000000000"</f>
        <v>0000000000000000000000000000000000011100000000000000</v>
      </c>
      <c r="O1947" t="str">
        <f>"0000000000000000000000000001111110011111100000000000"</f>
        <v>0000000000000000000000000001111110011111100000000000</v>
      </c>
    </row>
    <row r="1948" spans="1:15" x14ac:dyDescent="0.25">
      <c r="A1948" s="3">
        <v>1</v>
      </c>
      <c r="B1948" t="s">
        <v>9312</v>
      </c>
      <c r="C1948" t="s">
        <v>20</v>
      </c>
      <c r="D1948" t="s">
        <v>12707</v>
      </c>
      <c r="E1948" t="s">
        <v>20</v>
      </c>
      <c r="F1948" t="s">
        <v>14488</v>
      </c>
      <c r="G1948" t="s">
        <v>14543</v>
      </c>
      <c r="H1948" t="s">
        <v>29</v>
      </c>
      <c r="I1948" t="s">
        <v>29</v>
      </c>
      <c r="J1948" s="1">
        <v>0.54166666666666663</v>
      </c>
      <c r="K1948" s="1">
        <v>0.54166666666666663</v>
      </c>
      <c r="L1948">
        <v>120</v>
      </c>
      <c r="M1948">
        <v>60</v>
      </c>
      <c r="N1948" t="str">
        <f>"0000000000000000000000000001111110011111100000000000"</f>
        <v>0000000000000000000000000001111110011111100000000000</v>
      </c>
      <c r="O1948" t="str">
        <f>"0000000000000000000000000001111110011111100000000000"</f>
        <v>0000000000000000000000000001111110011111100000000000</v>
      </c>
    </row>
    <row r="1949" spans="1:15" x14ac:dyDescent="0.25">
      <c r="A1949" s="3">
        <v>1</v>
      </c>
      <c r="B1949" t="s">
        <v>9643</v>
      </c>
      <c r="C1949" t="s">
        <v>395</v>
      </c>
      <c r="D1949" t="s">
        <v>9945</v>
      </c>
      <c r="E1949" t="s">
        <v>45</v>
      </c>
      <c r="F1949" t="s">
        <v>14497</v>
      </c>
      <c r="G1949" t="s">
        <v>14489</v>
      </c>
      <c r="H1949" t="s">
        <v>37</v>
      </c>
      <c r="I1949" t="s">
        <v>37</v>
      </c>
      <c r="J1949" s="1">
        <v>0.375</v>
      </c>
      <c r="K1949" s="1">
        <v>0.375</v>
      </c>
      <c r="L1949">
        <v>120</v>
      </c>
      <c r="M1949">
        <v>60</v>
      </c>
      <c r="N1949" t="str">
        <f>"0000000111101100011111000000000000000000000000000000"</f>
        <v>0000000111101100011111000000000000000000000000000000</v>
      </c>
      <c r="O1949" t="str">
        <f>"0000000001001100001011000000010110000101100000000000"</f>
        <v>0000000001001100001011000000010110000101100000000000</v>
      </c>
    </row>
    <row r="1950" spans="1:15" x14ac:dyDescent="0.25">
      <c r="A1950" s="3">
        <v>1</v>
      </c>
      <c r="B1950" t="s">
        <v>9923</v>
      </c>
      <c r="C1950" t="s">
        <v>20</v>
      </c>
      <c r="D1950" t="s">
        <v>14037</v>
      </c>
      <c r="E1950" t="s">
        <v>20</v>
      </c>
      <c r="F1950" t="s">
        <v>14493</v>
      </c>
      <c r="G1950" t="s">
        <v>14493</v>
      </c>
      <c r="H1950" t="s">
        <v>42</v>
      </c>
      <c r="I1950" t="s">
        <v>42</v>
      </c>
      <c r="J1950" s="1">
        <v>0.58333333333333337</v>
      </c>
      <c r="K1950" s="1">
        <v>0.58333333333333337</v>
      </c>
      <c r="L1950">
        <v>60</v>
      </c>
      <c r="M1950">
        <v>60</v>
      </c>
      <c r="N1950" t="str">
        <f>"0000000000000000000000000000111110011111100000000000"</f>
        <v>0000000000000000000000000000111110011111100000000000</v>
      </c>
      <c r="O1950" t="str">
        <f>"0000000000000000000000000001111110011111100000000000"</f>
        <v>0000000000000000000000000001111110011111100000000000</v>
      </c>
    </row>
    <row r="1951" spans="1:15" x14ac:dyDescent="0.25">
      <c r="A1951" s="3">
        <v>1</v>
      </c>
      <c r="B1951" t="s">
        <v>9930</v>
      </c>
      <c r="C1951" t="s">
        <v>395</v>
      </c>
      <c r="D1951" t="s">
        <v>11847</v>
      </c>
      <c r="E1951" t="s">
        <v>20</v>
      </c>
      <c r="F1951" t="s">
        <v>14497</v>
      </c>
      <c r="G1951" t="s">
        <v>14485</v>
      </c>
      <c r="H1951" t="s">
        <v>29</v>
      </c>
      <c r="I1951" t="s">
        <v>29</v>
      </c>
      <c r="J1951" s="1">
        <v>0.58333333333333337</v>
      </c>
      <c r="K1951" s="1">
        <v>0.58333333333333337</v>
      </c>
      <c r="L1951">
        <v>240</v>
      </c>
      <c r="M1951">
        <v>60</v>
      </c>
      <c r="N1951" t="str">
        <f>"0000000111110100011111000000000000000000000000000000"</f>
        <v>0000000111110100011111000000000000000000000000000000</v>
      </c>
      <c r="O1951" t="str">
        <f>"0000000111110100011111000000000000000000000000000000"</f>
        <v>0000000111110100011111000000000000000000000000000000</v>
      </c>
    </row>
    <row r="1952" spans="1:15" x14ac:dyDescent="0.25">
      <c r="A1952" s="3">
        <v>1</v>
      </c>
      <c r="B1952" t="s">
        <v>9930</v>
      </c>
      <c r="C1952" t="s">
        <v>395</v>
      </c>
      <c r="D1952" t="s">
        <v>11847</v>
      </c>
      <c r="E1952" t="s">
        <v>20</v>
      </c>
      <c r="F1952" t="s">
        <v>14499</v>
      </c>
      <c r="G1952" t="s">
        <v>14493</v>
      </c>
      <c r="H1952" t="s">
        <v>33</v>
      </c>
      <c r="I1952" t="s">
        <v>33</v>
      </c>
      <c r="J1952" s="1">
        <v>0.58333333333333337</v>
      </c>
      <c r="K1952" s="1">
        <v>0.625</v>
      </c>
      <c r="L1952">
        <v>240</v>
      </c>
      <c r="M1952">
        <v>60</v>
      </c>
      <c r="N1952" t="str">
        <f>"0000000111111100011111000000000000000000000000000000"</f>
        <v>0000000111111100011111000000000000000000000000000000</v>
      </c>
      <c r="O1952" t="str">
        <f>"0000000111111100011111000000000000000000000000000000"</f>
        <v>0000000111111100011111000000000000000000000000000000</v>
      </c>
    </row>
    <row r="1953" spans="1:15" x14ac:dyDescent="0.25">
      <c r="A1953" s="3">
        <v>1</v>
      </c>
      <c r="B1953" t="s">
        <v>12300</v>
      </c>
      <c r="C1953" t="s">
        <v>20</v>
      </c>
      <c r="D1953" t="s">
        <v>12743</v>
      </c>
      <c r="E1953" t="s">
        <v>20</v>
      </c>
      <c r="F1953" t="s">
        <v>14488</v>
      </c>
      <c r="G1953" t="s">
        <v>14488</v>
      </c>
      <c r="H1953" t="s">
        <v>42</v>
      </c>
      <c r="I1953" t="s">
        <v>42</v>
      </c>
      <c r="J1953" s="1">
        <v>0.66666666666666663</v>
      </c>
      <c r="K1953" s="1">
        <v>0.625</v>
      </c>
      <c r="L1953">
        <v>60</v>
      </c>
      <c r="M1953">
        <v>120</v>
      </c>
      <c r="N1953" t="str">
        <f>"0000000111111100011111000000000000000000000000000000"</f>
        <v>0000000111111100011111000000000000000000000000000000</v>
      </c>
      <c r="O1953" t="str">
        <f>"0000000111111100011111000000000000000000000000000000"</f>
        <v>0000000111111100011111000000000000000000000000000000</v>
      </c>
    </row>
    <row r="1954" spans="1:15" x14ac:dyDescent="0.25">
      <c r="A1954" s="3">
        <v>1</v>
      </c>
      <c r="B1954" t="s">
        <v>12339</v>
      </c>
      <c r="C1954" t="s">
        <v>20</v>
      </c>
      <c r="D1954" t="s">
        <v>13921</v>
      </c>
      <c r="E1954" t="s">
        <v>20</v>
      </c>
      <c r="F1954" t="s">
        <v>14485</v>
      </c>
      <c r="G1954" t="s">
        <v>14485</v>
      </c>
      <c r="H1954" t="s">
        <v>33</v>
      </c>
      <c r="I1954" t="s">
        <v>33</v>
      </c>
      <c r="J1954" s="1">
        <v>0.41666666666666669</v>
      </c>
      <c r="K1954" s="1">
        <v>0.41666666666666669</v>
      </c>
      <c r="L1954">
        <v>60</v>
      </c>
      <c r="M1954">
        <v>60</v>
      </c>
      <c r="N1954" t="str">
        <f>"0000000000000000000000000001111110011111100000000000"</f>
        <v>0000000000000000000000000001111110011111100000000000</v>
      </c>
      <c r="O1954" t="str">
        <f>"0000000000000000000000000001111110011111100000000000"</f>
        <v>0000000000000000000000000001111110011111100000000000</v>
      </c>
    </row>
    <row r="1955" spans="1:15" x14ac:dyDescent="0.25">
      <c r="A1955" s="3">
        <v>1</v>
      </c>
      <c r="B1955" t="s">
        <v>9554</v>
      </c>
      <c r="C1955" t="s">
        <v>395</v>
      </c>
      <c r="D1955" t="s">
        <v>9574</v>
      </c>
      <c r="E1955" t="s">
        <v>395</v>
      </c>
      <c r="F1955" t="s">
        <v>14497</v>
      </c>
      <c r="G1955" t="s">
        <v>14497</v>
      </c>
      <c r="H1955" t="s">
        <v>37</v>
      </c>
      <c r="I1955" t="s">
        <v>37</v>
      </c>
      <c r="J1955" s="1">
        <v>0.58333333333333337</v>
      </c>
      <c r="K1955" s="1">
        <v>0.625</v>
      </c>
      <c r="L1955">
        <v>240</v>
      </c>
      <c r="M1955">
        <v>180</v>
      </c>
      <c r="N1955" t="str">
        <f>"0000000001100100010000000000000000000000000000000000"</f>
        <v>0000000001100100010000000000000000000000000000000000</v>
      </c>
      <c r="O1955" t="str">
        <f>"0000000010100000000000000000000000000000000000000000"</f>
        <v>0000000010100000000000000000000000000000000000000000</v>
      </c>
    </row>
    <row r="1956" spans="1:15" x14ac:dyDescent="0.25">
      <c r="A1956" s="3">
        <v>1</v>
      </c>
      <c r="B1956" t="s">
        <v>9554</v>
      </c>
      <c r="C1956" t="s">
        <v>395</v>
      </c>
      <c r="D1956" t="s">
        <v>9574</v>
      </c>
      <c r="E1956" t="s">
        <v>20</v>
      </c>
      <c r="F1956" t="s">
        <v>14497</v>
      </c>
      <c r="G1956" t="s">
        <v>14487</v>
      </c>
      <c r="H1956" t="s">
        <v>37</v>
      </c>
      <c r="I1956" t="s">
        <v>37</v>
      </c>
      <c r="J1956" s="1">
        <v>0.58333333333333337</v>
      </c>
      <c r="K1956" s="1">
        <v>0.58333333333333337</v>
      </c>
      <c r="L1956">
        <v>240</v>
      </c>
      <c r="M1956">
        <v>60</v>
      </c>
      <c r="N1956" t="str">
        <f>"0000000001100100010000000000000000000000000000000000"</f>
        <v>0000000001100100010000000000000000000000000000000000</v>
      </c>
      <c r="O1956" t="str">
        <f>"0000000111101100011111000000000000000000000000000000"</f>
        <v>0000000111101100011111000000000000000000000000000000</v>
      </c>
    </row>
    <row r="1957" spans="1:15" x14ac:dyDescent="0.25">
      <c r="A1957" s="3">
        <v>1</v>
      </c>
      <c r="B1957" t="s">
        <v>9930</v>
      </c>
      <c r="C1957" t="s">
        <v>20</v>
      </c>
      <c r="D1957" t="s">
        <v>12897</v>
      </c>
      <c r="E1957" t="s">
        <v>20</v>
      </c>
      <c r="F1957" t="s">
        <v>14488</v>
      </c>
      <c r="G1957" t="s">
        <v>14488</v>
      </c>
      <c r="H1957" t="s">
        <v>19</v>
      </c>
      <c r="I1957" t="s">
        <v>19</v>
      </c>
      <c r="J1957" s="1">
        <v>0.45833333333333331</v>
      </c>
      <c r="K1957" s="1">
        <v>0.45833333333333331</v>
      </c>
      <c r="L1957">
        <v>60</v>
      </c>
      <c r="M1957">
        <v>60</v>
      </c>
      <c r="N1957" t="str">
        <f>"0000000111110100011101000000000000000000000000000000"</f>
        <v>0000000111110100011101000000000000000000000000000000</v>
      </c>
      <c r="O1957" t="str">
        <f>"0000000111110100011111000000000000000000000000000000"</f>
        <v>0000000111110100011111000000000000000000000000000000</v>
      </c>
    </row>
    <row r="1958" spans="1:15" x14ac:dyDescent="0.25">
      <c r="A1958" s="3">
        <v>1</v>
      </c>
      <c r="B1958" t="s">
        <v>10050</v>
      </c>
      <c r="C1958" t="s">
        <v>20</v>
      </c>
      <c r="D1958" t="s">
        <v>11567</v>
      </c>
      <c r="E1958" t="s">
        <v>20</v>
      </c>
      <c r="F1958" t="s">
        <v>14485</v>
      </c>
      <c r="G1958" t="s">
        <v>14493</v>
      </c>
      <c r="H1958" t="s">
        <v>42</v>
      </c>
      <c r="I1958" t="s">
        <v>42</v>
      </c>
      <c r="J1958" s="1">
        <v>0.5</v>
      </c>
      <c r="K1958" s="1">
        <v>0.5</v>
      </c>
      <c r="L1958">
        <v>60</v>
      </c>
      <c r="M1958">
        <v>60</v>
      </c>
      <c r="N1958" t="str">
        <f>"0000000111111100011111000000000000000000000000000000"</f>
        <v>0000000111111100011111000000000000000000000000000000</v>
      </c>
      <c r="O1958" t="str">
        <f>"0000000111111100011111000000000000000000000000000000"</f>
        <v>0000000111111100011111000000000000000000000000000000</v>
      </c>
    </row>
    <row r="1959" spans="1:15" x14ac:dyDescent="0.25">
      <c r="A1959" s="3">
        <v>1</v>
      </c>
      <c r="B1959" t="s">
        <v>10965</v>
      </c>
      <c r="C1959" t="s">
        <v>39</v>
      </c>
      <c r="D1959" t="s">
        <v>11188</v>
      </c>
      <c r="E1959" t="s">
        <v>39</v>
      </c>
      <c r="F1959" t="s">
        <v>14507</v>
      </c>
      <c r="G1959" t="s">
        <v>14507</v>
      </c>
      <c r="H1959" t="s">
        <v>29</v>
      </c>
      <c r="I1959" t="s">
        <v>29</v>
      </c>
      <c r="J1959" s="1">
        <v>0.72916666666666663</v>
      </c>
      <c r="K1959" s="1">
        <v>0.79166666666666663</v>
      </c>
      <c r="L1959">
        <v>120</v>
      </c>
      <c r="M1959">
        <v>120</v>
      </c>
      <c r="N1959" t="str">
        <f>"0000000000000000010000000000000000000000000000000000"</f>
        <v>0000000000000000010000000000000000000000000000000000</v>
      </c>
      <c r="O1959" t="str">
        <f>"0000000000000000010000000000000000000000000000000000"</f>
        <v>0000000000000000010000000000000000000000000000000000</v>
      </c>
    </row>
    <row r="1960" spans="1:15" x14ac:dyDescent="0.25">
      <c r="A1960" s="3">
        <v>1</v>
      </c>
      <c r="B1960" t="s">
        <v>11188</v>
      </c>
      <c r="C1960" t="s">
        <v>45</v>
      </c>
      <c r="D1960" t="s">
        <v>11202</v>
      </c>
      <c r="E1960" t="s">
        <v>395</v>
      </c>
      <c r="F1960" t="s">
        <v>14489</v>
      </c>
      <c r="G1960" t="s">
        <v>14515</v>
      </c>
      <c r="H1960" t="s">
        <v>29</v>
      </c>
      <c r="I1960" t="s">
        <v>29</v>
      </c>
      <c r="J1960" s="1">
        <v>0.58333333333333337</v>
      </c>
      <c r="K1960" s="1">
        <v>0.58333333333333337</v>
      </c>
      <c r="L1960">
        <v>60</v>
      </c>
      <c r="M1960">
        <v>180</v>
      </c>
      <c r="N1960" t="str">
        <f>"0000000010100000010101000000000000000000000000000000"</f>
        <v>0000000010100000010101000000000000000000000000000000</v>
      </c>
      <c r="O1960" t="str">
        <f>"0000000000100000000000000000000000000000000000000000"</f>
        <v>0000000000100000000000000000000000000000000000000000</v>
      </c>
    </row>
    <row r="1961" spans="1:15" x14ac:dyDescent="0.25">
      <c r="A1961" s="3">
        <v>1</v>
      </c>
      <c r="B1961" t="s">
        <v>10811</v>
      </c>
      <c r="C1961" t="s">
        <v>20</v>
      </c>
      <c r="D1961" t="s">
        <v>13441</v>
      </c>
      <c r="E1961" t="s">
        <v>20</v>
      </c>
      <c r="F1961" t="s">
        <v>14488</v>
      </c>
      <c r="G1961" t="s">
        <v>14488</v>
      </c>
      <c r="H1961" t="s">
        <v>37</v>
      </c>
      <c r="I1961" t="s">
        <v>37</v>
      </c>
      <c r="J1961" s="1">
        <v>0.54166666666666663</v>
      </c>
      <c r="K1961" s="1">
        <v>0.5</v>
      </c>
      <c r="L1961">
        <v>60</v>
      </c>
      <c r="M1961">
        <v>120</v>
      </c>
      <c r="N1961" t="str">
        <f>"0000000000000000000000000001111110011111100000000000"</f>
        <v>0000000000000000000000000001111110011111100000000000</v>
      </c>
      <c r="O1961" t="str">
        <f>"0000000000000000000000000001111110011111100000000000"</f>
        <v>0000000000000000000000000001111110011111100000000000</v>
      </c>
    </row>
    <row r="1962" spans="1:15" x14ac:dyDescent="0.25">
      <c r="A1962" s="3">
        <v>1</v>
      </c>
      <c r="B1962" t="s">
        <v>12633</v>
      </c>
      <c r="C1962" t="s">
        <v>20</v>
      </c>
      <c r="D1962" t="s">
        <v>13322</v>
      </c>
      <c r="E1962" t="s">
        <v>9372</v>
      </c>
      <c r="F1962" t="s">
        <v>14493</v>
      </c>
      <c r="G1962" t="s">
        <v>14651</v>
      </c>
      <c r="H1962" t="s">
        <v>42</v>
      </c>
      <c r="I1962" t="s">
        <v>42</v>
      </c>
      <c r="J1962" s="1">
        <v>0.45833333333333331</v>
      </c>
      <c r="K1962" s="1">
        <v>0.45833333333333331</v>
      </c>
      <c r="L1962">
        <v>60</v>
      </c>
      <c r="M1962">
        <v>120</v>
      </c>
      <c r="N1962" t="str">
        <f>"0000000000000000000000000001111110011111100000000000"</f>
        <v>0000000000000000000000000001111110011111100000000000</v>
      </c>
      <c r="O1962" t="str">
        <f>"0000000000000000000000000000000100000000000000000000"</f>
        <v>0000000000000000000000000000000100000000000000000000</v>
      </c>
    </row>
    <row r="1963" spans="1:15" x14ac:dyDescent="0.25">
      <c r="A1963" s="3">
        <v>1</v>
      </c>
      <c r="B1963" t="s">
        <v>12633</v>
      </c>
      <c r="C1963" t="s">
        <v>20</v>
      </c>
      <c r="D1963" t="s">
        <v>13322</v>
      </c>
      <c r="E1963" t="s">
        <v>20</v>
      </c>
      <c r="F1963" t="s">
        <v>14493</v>
      </c>
      <c r="G1963" t="s">
        <v>14485</v>
      </c>
      <c r="H1963" t="s">
        <v>42</v>
      </c>
      <c r="I1963" t="s">
        <v>42</v>
      </c>
      <c r="J1963" s="1">
        <v>0.45833333333333331</v>
      </c>
      <c r="K1963" s="1">
        <v>0.45833333333333331</v>
      </c>
      <c r="L1963">
        <v>60</v>
      </c>
      <c r="M1963">
        <v>120</v>
      </c>
      <c r="N1963" t="str">
        <f>"0000000000000000000000000001111110011111100000000000"</f>
        <v>0000000000000000000000000001111110011111100000000000</v>
      </c>
      <c r="O1963" t="str">
        <f>"0000000000000000000000000001111010011111100000000000"</f>
        <v>0000000000000000000000000001111010011111100000000000</v>
      </c>
    </row>
    <row r="1964" spans="1:15" x14ac:dyDescent="0.25">
      <c r="A1964" s="3">
        <v>1</v>
      </c>
      <c r="B1964" t="s">
        <v>11197</v>
      </c>
      <c r="C1964" t="s">
        <v>20</v>
      </c>
      <c r="D1964" t="s">
        <v>11670</v>
      </c>
      <c r="E1964" t="s">
        <v>20</v>
      </c>
      <c r="F1964" t="s">
        <v>14493</v>
      </c>
      <c r="G1964" t="s">
        <v>14488</v>
      </c>
      <c r="H1964" t="s">
        <v>37</v>
      </c>
      <c r="I1964" t="s">
        <v>37</v>
      </c>
      <c r="J1964" s="1">
        <v>0.33333333333333331</v>
      </c>
      <c r="K1964" s="1">
        <v>0.33333333333333331</v>
      </c>
      <c r="L1964">
        <v>60</v>
      </c>
      <c r="M1964">
        <v>60</v>
      </c>
      <c r="N1964" t="str">
        <f>"0000000111101100011111000000000000000000000000000000"</f>
        <v>0000000111101100011111000000000000000000000000000000</v>
      </c>
      <c r="O1964" t="str">
        <f>"0000000111101100011111000001111110011111100000000000"</f>
        <v>0000000111101100011111000001111110011111100000000000</v>
      </c>
    </row>
    <row r="1965" spans="1:15" x14ac:dyDescent="0.25">
      <c r="A1965" s="3">
        <v>1</v>
      </c>
      <c r="B1965" t="s">
        <v>11197</v>
      </c>
      <c r="C1965" t="s">
        <v>45</v>
      </c>
      <c r="D1965" t="s">
        <v>11663</v>
      </c>
      <c r="E1965" t="s">
        <v>395</v>
      </c>
      <c r="F1965" t="s">
        <v>14489</v>
      </c>
      <c r="G1965" t="s">
        <v>14593</v>
      </c>
      <c r="H1965" t="s">
        <v>29</v>
      </c>
      <c r="I1965" t="s">
        <v>29</v>
      </c>
      <c r="J1965" s="1">
        <v>0.66666666666666663</v>
      </c>
      <c r="K1965" s="1">
        <v>0.625</v>
      </c>
      <c r="L1965">
        <v>60</v>
      </c>
      <c r="M1965">
        <v>120</v>
      </c>
      <c r="N1965" t="str">
        <f>"0000000111110100011111000000000000000000000000000000"</f>
        <v>0000000111110100011111000000000000000000000000000000</v>
      </c>
      <c r="O1965" t="str">
        <f>"0000000000010000000000000000000000000000000000000000"</f>
        <v>0000000000010000000000000000000000000000000000000000</v>
      </c>
    </row>
    <row r="1966" spans="1:15" x14ac:dyDescent="0.25">
      <c r="A1966" s="3">
        <v>1</v>
      </c>
      <c r="B1966" t="s">
        <v>11197</v>
      </c>
      <c r="C1966" t="s">
        <v>45</v>
      </c>
      <c r="D1966" t="s">
        <v>11663</v>
      </c>
      <c r="E1966" t="s">
        <v>395</v>
      </c>
      <c r="F1966" t="s">
        <v>14489</v>
      </c>
      <c r="G1966" t="s">
        <v>14627</v>
      </c>
      <c r="H1966" t="s">
        <v>29</v>
      </c>
      <c r="I1966" t="s">
        <v>29</v>
      </c>
      <c r="J1966" s="1">
        <v>0.66666666666666663</v>
      </c>
      <c r="K1966" s="1">
        <v>0.625</v>
      </c>
      <c r="L1966">
        <v>60</v>
      </c>
      <c r="M1966">
        <v>120</v>
      </c>
      <c r="N1966" t="str">
        <f>"0000000111110100011111000000000000000000000000000000"</f>
        <v>0000000111110100011111000000000000000000000000000000</v>
      </c>
      <c r="O1966" t="str">
        <f>"0000000000000000001000000000000000000000000000000000"</f>
        <v>0000000000000000001000000000000000000000000000000000</v>
      </c>
    </row>
    <row r="1967" spans="1:15" x14ac:dyDescent="0.25">
      <c r="A1967" s="3">
        <v>1</v>
      </c>
      <c r="B1967" t="s">
        <v>11197</v>
      </c>
      <c r="C1967" t="s">
        <v>45</v>
      </c>
      <c r="D1967" t="s">
        <v>11663</v>
      </c>
      <c r="E1967" t="s">
        <v>395</v>
      </c>
      <c r="F1967" t="s">
        <v>14489</v>
      </c>
      <c r="G1967" t="s">
        <v>14612</v>
      </c>
      <c r="H1967" t="s">
        <v>29</v>
      </c>
      <c r="I1967" t="s">
        <v>29</v>
      </c>
      <c r="J1967" s="1">
        <v>0.66666666666666663</v>
      </c>
      <c r="K1967" s="1">
        <v>0.625</v>
      </c>
      <c r="L1967">
        <v>60</v>
      </c>
      <c r="M1967">
        <v>120</v>
      </c>
      <c r="N1967" t="str">
        <f>"0000000111110100011111000000000000000000000000000000"</f>
        <v>0000000111110100011111000000000000000000000000000000</v>
      </c>
      <c r="O1967" t="str">
        <f>"0000000000000000000010000000000000000000000000000000"</f>
        <v>0000000000000000000010000000000000000000000000000000</v>
      </c>
    </row>
    <row r="1968" spans="1:15" x14ac:dyDescent="0.25">
      <c r="A1968" s="3">
        <v>1</v>
      </c>
      <c r="B1968" t="s">
        <v>11197</v>
      </c>
      <c r="C1968" t="s">
        <v>45</v>
      </c>
      <c r="D1968" t="s">
        <v>11670</v>
      </c>
      <c r="E1968" t="s">
        <v>45</v>
      </c>
      <c r="F1968" t="s">
        <v>14489</v>
      </c>
      <c r="G1968" t="s">
        <v>14552</v>
      </c>
      <c r="H1968" t="s">
        <v>29</v>
      </c>
      <c r="I1968" t="s">
        <v>29</v>
      </c>
      <c r="J1968" s="1">
        <v>0.66666666666666663</v>
      </c>
      <c r="K1968" s="1">
        <v>0.625</v>
      </c>
      <c r="L1968">
        <v>60</v>
      </c>
      <c r="M1968">
        <v>180</v>
      </c>
      <c r="N1968" t="str">
        <f>"0000000111110100011111000000000000000000000000000000"</f>
        <v>0000000111110100011111000000000000000000000000000000</v>
      </c>
      <c r="O1968" t="str">
        <f>"0000000100000000000000000000000000000000000000000000"</f>
        <v>0000000100000000000000000000000000000000000000000000</v>
      </c>
    </row>
    <row r="1969" spans="1:15" x14ac:dyDescent="0.25">
      <c r="A1969" s="3">
        <v>1</v>
      </c>
      <c r="B1969" t="s">
        <v>10033</v>
      </c>
      <c r="C1969" t="s">
        <v>9353</v>
      </c>
      <c r="D1969" t="s">
        <v>13462</v>
      </c>
      <c r="E1969" t="s">
        <v>20</v>
      </c>
      <c r="F1969" t="s">
        <v>14540</v>
      </c>
      <c r="G1969" t="s">
        <v>14488</v>
      </c>
      <c r="H1969" t="s">
        <v>29</v>
      </c>
      <c r="I1969" t="s">
        <v>29</v>
      </c>
      <c r="J1969" s="1">
        <v>0.58333333333333337</v>
      </c>
      <c r="K1969" s="1">
        <v>0.625</v>
      </c>
      <c r="L1969">
        <v>180</v>
      </c>
      <c r="M1969">
        <v>120</v>
      </c>
      <c r="N1969" t="str">
        <f>"0000000000000000000000000001111110011111100000000000"</f>
        <v>0000000000000000000000000001111110011111100000000000</v>
      </c>
      <c r="O1969" t="str">
        <f>"0000000000000000000000000001111110011111100000000000"</f>
        <v>0000000000000000000000000001111110011111100000000000</v>
      </c>
    </row>
    <row r="1970" spans="1:15" x14ac:dyDescent="0.25">
      <c r="A1970" s="3">
        <v>1</v>
      </c>
      <c r="B1970" t="s">
        <v>10033</v>
      </c>
      <c r="C1970" t="s">
        <v>20</v>
      </c>
      <c r="D1970" t="s">
        <v>13458</v>
      </c>
      <c r="E1970" t="s">
        <v>20</v>
      </c>
      <c r="F1970" t="s">
        <v>14488</v>
      </c>
      <c r="G1970" t="s">
        <v>14485</v>
      </c>
      <c r="H1970" t="s">
        <v>42</v>
      </c>
      <c r="I1970" t="s">
        <v>42</v>
      </c>
      <c r="J1970" s="1">
        <v>0.45833333333333331</v>
      </c>
      <c r="K1970" s="1">
        <v>0.45833333333333331</v>
      </c>
      <c r="L1970">
        <v>60</v>
      </c>
      <c r="M1970">
        <v>60</v>
      </c>
      <c r="N1970" t="str">
        <f>"0000000000000000000000000001111110011111100000000000"</f>
        <v>0000000000000000000000000001111110011111100000000000</v>
      </c>
      <c r="O1970" t="str">
        <f>"0000000000000000000000000001111110011111100000000000"</f>
        <v>0000000000000000000000000001111110011111100000000000</v>
      </c>
    </row>
    <row r="1971" spans="1:15" x14ac:dyDescent="0.25">
      <c r="A1971" s="3">
        <v>1</v>
      </c>
      <c r="B1971" t="s">
        <v>13177</v>
      </c>
      <c r="C1971" t="s">
        <v>20</v>
      </c>
      <c r="D1971" t="s">
        <v>13409</v>
      </c>
      <c r="E1971" t="s">
        <v>20</v>
      </c>
      <c r="F1971" t="s">
        <v>14488</v>
      </c>
      <c r="G1971" t="s">
        <v>14485</v>
      </c>
      <c r="H1971" t="s">
        <v>33</v>
      </c>
      <c r="I1971" t="s">
        <v>33</v>
      </c>
      <c r="J1971" s="1">
        <v>0.5</v>
      </c>
      <c r="K1971" s="1">
        <v>0.5</v>
      </c>
      <c r="L1971">
        <v>120</v>
      </c>
      <c r="M1971">
        <v>60</v>
      </c>
      <c r="N1971" t="str">
        <f>"0000000111111100011111000000000000000000000000000000"</f>
        <v>0000000111111100011111000000000000000000000000000000</v>
      </c>
      <c r="O1971" t="str">
        <f>"0000000111111100011111000000000000000000000000000000"</f>
        <v>0000000111111100011111000000000000000000000000000000</v>
      </c>
    </row>
    <row r="1972" spans="1:15" x14ac:dyDescent="0.25">
      <c r="A1972" s="3">
        <v>1</v>
      </c>
      <c r="B1972" t="s">
        <v>12382</v>
      </c>
      <c r="C1972" t="s">
        <v>20</v>
      </c>
      <c r="D1972" t="s">
        <v>14226</v>
      </c>
      <c r="E1972" t="s">
        <v>180</v>
      </c>
      <c r="F1972" t="s">
        <v>14485</v>
      </c>
      <c r="G1972" t="s">
        <v>14524</v>
      </c>
      <c r="H1972" t="s">
        <v>37</v>
      </c>
      <c r="I1972" t="s">
        <v>37</v>
      </c>
      <c r="J1972" s="1">
        <v>0.45833333333333331</v>
      </c>
      <c r="K1972" s="1">
        <v>0.39583333333333331</v>
      </c>
      <c r="L1972">
        <v>120</v>
      </c>
      <c r="M1972">
        <v>180</v>
      </c>
      <c r="N1972" t="str">
        <f>"0000000000000000000000000001111110011111100000000000"</f>
        <v>0000000000000000000000000001111110011111100000000000</v>
      </c>
      <c r="O1972" t="str">
        <f>"0000000000000000000000000011111000000000111110000000"</f>
        <v>0000000000000000000000000011111000000000111110000000</v>
      </c>
    </row>
    <row r="1973" spans="1:15" x14ac:dyDescent="0.25">
      <c r="A1973" s="3">
        <v>1</v>
      </c>
      <c r="B1973" t="s">
        <v>9435</v>
      </c>
      <c r="C1973" t="s">
        <v>395</v>
      </c>
      <c r="D1973" t="s">
        <v>9649</v>
      </c>
      <c r="E1973" t="s">
        <v>20</v>
      </c>
      <c r="F1973" t="s">
        <v>14497</v>
      </c>
      <c r="G1973" t="s">
        <v>14493</v>
      </c>
      <c r="H1973" t="s">
        <v>42</v>
      </c>
      <c r="I1973" t="s">
        <v>42</v>
      </c>
      <c r="J1973" s="1">
        <v>0.41666666666666669</v>
      </c>
      <c r="K1973" s="1">
        <v>0.5</v>
      </c>
      <c r="L1973">
        <v>240</v>
      </c>
      <c r="M1973">
        <v>60</v>
      </c>
      <c r="N1973" t="str">
        <f>"0000000000000000000000000001111110011111100000000000"</f>
        <v>0000000000000000000000000001111110011111100000000000</v>
      </c>
      <c r="O1973" t="str">
        <f>"0000000000000000000000000000111110000000000000000000"</f>
        <v>0000000000000000000000000000111110000000000000000000</v>
      </c>
    </row>
    <row r="1974" spans="1:15" x14ac:dyDescent="0.25">
      <c r="A1974" s="3">
        <v>1</v>
      </c>
      <c r="B1974" t="s">
        <v>12679</v>
      </c>
      <c r="C1974" t="s">
        <v>20</v>
      </c>
      <c r="D1974" t="s">
        <v>13611</v>
      </c>
      <c r="E1974" t="s">
        <v>20</v>
      </c>
      <c r="F1974" t="s">
        <v>14493</v>
      </c>
      <c r="G1974" t="s">
        <v>14485</v>
      </c>
      <c r="H1974" t="s">
        <v>37</v>
      </c>
      <c r="I1974" t="s">
        <v>37</v>
      </c>
      <c r="J1974" s="1">
        <v>0.58333333333333337</v>
      </c>
      <c r="K1974" s="1">
        <v>0.54166666666666663</v>
      </c>
      <c r="L1974">
        <v>60</v>
      </c>
      <c r="M1974">
        <v>120</v>
      </c>
      <c r="N1974" t="str">
        <f>"0000000111101100011111000001111110011111100000000000"</f>
        <v>0000000111101100011111000001111110011111100000000000</v>
      </c>
      <c r="O1974" t="str">
        <f>"0000000000000000000000000001111110011111100000000000"</f>
        <v>0000000000000000000000000001111110011111100000000000</v>
      </c>
    </row>
    <row r="1975" spans="1:15" x14ac:dyDescent="0.25">
      <c r="A1975" s="3">
        <v>1</v>
      </c>
      <c r="B1975" t="s">
        <v>12694</v>
      </c>
      <c r="C1975" t="s">
        <v>20</v>
      </c>
      <c r="D1975" t="s">
        <v>13599</v>
      </c>
      <c r="E1975" t="s">
        <v>20</v>
      </c>
      <c r="F1975" t="s">
        <v>14485</v>
      </c>
      <c r="G1975" t="s">
        <v>14485</v>
      </c>
      <c r="H1975" t="s">
        <v>42</v>
      </c>
      <c r="I1975" t="s">
        <v>42</v>
      </c>
      <c r="J1975" s="1">
        <v>0.45833333333333331</v>
      </c>
      <c r="K1975" s="1">
        <v>0.45833333333333331</v>
      </c>
      <c r="L1975">
        <v>60</v>
      </c>
      <c r="M1975">
        <v>120</v>
      </c>
      <c r="N1975" t="str">
        <f>"0000000111111100011111000001111110011111100000000000"</f>
        <v>0000000111111100011111000001111110011111100000000000</v>
      </c>
      <c r="O1975" t="str">
        <f>"0000000111111100011111000000000000000000000000000000"</f>
        <v>0000000111111100011111000000000000000000000000000000</v>
      </c>
    </row>
    <row r="1976" spans="1:15" x14ac:dyDescent="0.25">
      <c r="A1976" s="3">
        <v>1</v>
      </c>
      <c r="B1976" t="s">
        <v>13441</v>
      </c>
      <c r="C1976" t="s">
        <v>20</v>
      </c>
      <c r="D1976" t="s">
        <v>13611</v>
      </c>
      <c r="E1976" t="s">
        <v>20</v>
      </c>
      <c r="F1976" t="s">
        <v>14488</v>
      </c>
      <c r="G1976" t="s">
        <v>14485</v>
      </c>
      <c r="H1976" t="s">
        <v>37</v>
      </c>
      <c r="I1976" t="s">
        <v>37</v>
      </c>
      <c r="J1976" s="1">
        <v>0.5</v>
      </c>
      <c r="K1976" s="1">
        <v>0.54166666666666663</v>
      </c>
      <c r="L1976">
        <v>120</v>
      </c>
      <c r="M1976">
        <v>120</v>
      </c>
      <c r="N1976" t="str">
        <f>"0000000000000000000000000001111110011111100000000000"</f>
        <v>0000000000000000000000000001111110011111100000000000</v>
      </c>
      <c r="O1976" t="str">
        <f>"0000000000000000000000000001111110011111100000000000"</f>
        <v>0000000000000000000000000001111110011111100000000000</v>
      </c>
    </row>
    <row r="1977" spans="1:15" x14ac:dyDescent="0.25">
      <c r="A1977" s="3">
        <v>1</v>
      </c>
      <c r="B1977" t="s">
        <v>14201</v>
      </c>
      <c r="C1977" t="s">
        <v>45</v>
      </c>
      <c r="D1977" t="s">
        <v>14203</v>
      </c>
      <c r="E1977" t="s">
        <v>45</v>
      </c>
      <c r="F1977" t="s">
        <v>14489</v>
      </c>
      <c r="G1977" t="s">
        <v>14489</v>
      </c>
      <c r="H1977" t="s">
        <v>19</v>
      </c>
      <c r="I1977" t="s">
        <v>19</v>
      </c>
      <c r="J1977" s="1">
        <v>0.58333333333333337</v>
      </c>
      <c r="K1977" s="1">
        <v>0.58333333333333337</v>
      </c>
      <c r="L1977">
        <v>120</v>
      </c>
      <c r="M1977">
        <v>120</v>
      </c>
      <c r="N1977" t="str">
        <f>"0000000000000000000000000011111000000000111110000000"</f>
        <v>0000000000000000000000000011111000000000111110000000</v>
      </c>
      <c r="O1977" t="str">
        <f>"0000000000000000000000000011111000000000111110000000"</f>
        <v>0000000000000000000000000011111000000000111110000000</v>
      </c>
    </row>
    <row r="1978" spans="1:15" x14ac:dyDescent="0.25">
      <c r="A1978" s="3">
        <v>1</v>
      </c>
      <c r="B1978" t="s">
        <v>10514</v>
      </c>
      <c r="C1978" t="s">
        <v>20</v>
      </c>
      <c r="D1978" t="s">
        <v>13448</v>
      </c>
      <c r="E1978" t="s">
        <v>20</v>
      </c>
      <c r="F1978" t="s">
        <v>14488</v>
      </c>
      <c r="G1978" t="s">
        <v>14493</v>
      </c>
      <c r="H1978" t="s">
        <v>19</v>
      </c>
      <c r="I1978" t="s">
        <v>19</v>
      </c>
      <c r="J1978" s="1">
        <v>0.5</v>
      </c>
      <c r="K1978" s="1">
        <v>0.5</v>
      </c>
      <c r="L1978">
        <v>60</v>
      </c>
      <c r="M1978">
        <v>120</v>
      </c>
      <c r="N1978" t="str">
        <f>"0000000111110100011111000000000000000000000000000000"</f>
        <v>0000000111110100011111000000000000000000000000000000</v>
      </c>
      <c r="O1978" t="str">
        <f>"0000000101010100001010000000000000000000000000000000"</f>
        <v>0000000101010100001010000000000000000000000000000000</v>
      </c>
    </row>
    <row r="1979" spans="1:15" x14ac:dyDescent="0.25">
      <c r="A1979" s="3">
        <v>1</v>
      </c>
      <c r="B1979" t="s">
        <v>13450</v>
      </c>
      <c r="C1979" t="s">
        <v>9544</v>
      </c>
      <c r="D1979" t="s">
        <v>13598</v>
      </c>
      <c r="E1979" t="s">
        <v>20</v>
      </c>
      <c r="F1979" t="s">
        <v>14491</v>
      </c>
      <c r="G1979" t="s">
        <v>14485</v>
      </c>
      <c r="H1979" t="s">
        <v>29</v>
      </c>
      <c r="I1979" t="s">
        <v>29</v>
      </c>
      <c r="J1979" s="1">
        <v>0.625</v>
      </c>
      <c r="K1979" s="1">
        <v>0.54166666666666663</v>
      </c>
      <c r="L1979">
        <v>60</v>
      </c>
      <c r="M1979">
        <v>180</v>
      </c>
      <c r="N1979" t="str">
        <f>"0001000000000000000000000000000000000000000000000000"</f>
        <v>0001000000000000000000000000000000000000000000000000</v>
      </c>
      <c r="O1979" t="str">
        <f>"1111110000000000000000000000000000000000000000000000"</f>
        <v>1111110000000000000000000000000000000000000000000000</v>
      </c>
    </row>
    <row r="1980" spans="1:15" x14ac:dyDescent="0.25">
      <c r="A1980" s="3">
        <v>1</v>
      </c>
      <c r="B1980" t="s">
        <v>13450</v>
      </c>
      <c r="C1980" t="s">
        <v>20</v>
      </c>
      <c r="D1980" t="s">
        <v>13598</v>
      </c>
      <c r="E1980" t="s">
        <v>20</v>
      </c>
      <c r="F1980" t="s">
        <v>14485</v>
      </c>
      <c r="G1980" t="s">
        <v>14485</v>
      </c>
      <c r="H1980" t="s">
        <v>29</v>
      </c>
      <c r="I1980" t="s">
        <v>29</v>
      </c>
      <c r="J1980" s="1">
        <v>0.58333333333333337</v>
      </c>
      <c r="K1980" s="1">
        <v>0.54166666666666663</v>
      </c>
      <c r="L1980">
        <v>60</v>
      </c>
      <c r="M1980">
        <v>180</v>
      </c>
      <c r="N1980" t="str">
        <f>"1111110000000000000000000000000000000000000000000000"</f>
        <v>1111110000000000000000000000000000000000000000000000</v>
      </c>
      <c r="O1980" t="str">
        <f>"1111110000000000000000000000000000000000000000000000"</f>
        <v>1111110000000000000000000000000000000000000000000000</v>
      </c>
    </row>
    <row r="1981" spans="1:15" x14ac:dyDescent="0.25">
      <c r="A1981" s="3">
        <v>1</v>
      </c>
      <c r="B1981" t="s">
        <v>12642</v>
      </c>
      <c r="C1981" t="s">
        <v>20</v>
      </c>
      <c r="D1981" t="s">
        <v>12838</v>
      </c>
      <c r="E1981" t="s">
        <v>20</v>
      </c>
      <c r="F1981" t="s">
        <v>14488</v>
      </c>
      <c r="G1981" t="s">
        <v>14488</v>
      </c>
      <c r="H1981" t="s">
        <v>29</v>
      </c>
      <c r="I1981" t="s">
        <v>29</v>
      </c>
      <c r="J1981" s="1">
        <v>0.58333333333333337</v>
      </c>
      <c r="K1981" s="1">
        <v>0.58333333333333337</v>
      </c>
      <c r="L1981">
        <v>60</v>
      </c>
      <c r="M1981">
        <v>120</v>
      </c>
      <c r="N1981" t="str">
        <f>"0000000000000000000000000001111110011111100000000000"</f>
        <v>0000000000000000000000000001111110011111100000000000</v>
      </c>
      <c r="O1981" t="str">
        <f>"0000000000000000000000000001111110011111100000000000"</f>
        <v>0000000000000000000000000001111110011111100000000000</v>
      </c>
    </row>
    <row r="1982" spans="1:15" x14ac:dyDescent="0.25">
      <c r="A1982" s="3">
        <v>1</v>
      </c>
      <c r="B1982" t="s">
        <v>10706</v>
      </c>
      <c r="C1982" t="s">
        <v>20</v>
      </c>
      <c r="D1982" t="s">
        <v>14215</v>
      </c>
      <c r="E1982" t="s">
        <v>45</v>
      </c>
      <c r="F1982" t="s">
        <v>14502</v>
      </c>
      <c r="G1982" t="s">
        <v>14489</v>
      </c>
      <c r="H1982" t="s">
        <v>19</v>
      </c>
      <c r="I1982" t="s">
        <v>19</v>
      </c>
      <c r="J1982" s="1">
        <v>0.5</v>
      </c>
      <c r="K1982" s="1">
        <v>0.5</v>
      </c>
      <c r="L1982">
        <v>120</v>
      </c>
      <c r="M1982">
        <v>120</v>
      </c>
      <c r="N1982" t="str">
        <f>"0000000111110100011111000000000000000000000000000000"</f>
        <v>0000000111110100011111000000000000000000000000000000</v>
      </c>
      <c r="O1982" t="str">
        <f>"0000011111000000000111110000000000000000000000000000"</f>
        <v>0000011111000000000111110000000000000000000000000000</v>
      </c>
    </row>
    <row r="1983" spans="1:15" x14ac:dyDescent="0.25">
      <c r="A1983" s="3">
        <v>1</v>
      </c>
      <c r="B1983" t="s">
        <v>14215</v>
      </c>
      <c r="C1983" t="s">
        <v>180</v>
      </c>
      <c r="D1983" t="s">
        <v>14402</v>
      </c>
      <c r="E1983" t="s">
        <v>20</v>
      </c>
      <c r="F1983" t="s">
        <v>14524</v>
      </c>
      <c r="G1983" t="s">
        <v>14485</v>
      </c>
      <c r="H1983" t="s">
        <v>42</v>
      </c>
      <c r="I1983" t="s">
        <v>42</v>
      </c>
      <c r="J1983" s="1">
        <v>0.54166666666666663</v>
      </c>
      <c r="K1983" s="1">
        <v>0.5</v>
      </c>
      <c r="L1983">
        <v>180</v>
      </c>
      <c r="M1983">
        <v>120</v>
      </c>
      <c r="N1983" t="str">
        <f>"0000011111000000000111110000000000000000000000000000"</f>
        <v>0000011111000000000111110000000000000000000000000000</v>
      </c>
      <c r="O1983" t="str">
        <f>"0000001111110000000111110000000000000000000000000000"</f>
        <v>0000001111110000000111110000000000000000000000000000</v>
      </c>
    </row>
    <row r="1984" spans="1:15" x14ac:dyDescent="0.25">
      <c r="A1984" s="3">
        <v>1</v>
      </c>
      <c r="B1984" t="s">
        <v>10290</v>
      </c>
      <c r="C1984" t="s">
        <v>20</v>
      </c>
      <c r="D1984" t="s">
        <v>10349</v>
      </c>
      <c r="E1984" t="s">
        <v>20</v>
      </c>
      <c r="F1984" t="s">
        <v>14488</v>
      </c>
      <c r="G1984" t="s">
        <v>14488</v>
      </c>
      <c r="H1984" t="s">
        <v>19</v>
      </c>
      <c r="I1984" t="s">
        <v>19</v>
      </c>
      <c r="J1984" s="1">
        <v>0.45833333333333331</v>
      </c>
      <c r="K1984" s="1">
        <v>0.45833333333333331</v>
      </c>
      <c r="L1984">
        <v>60</v>
      </c>
      <c r="M1984">
        <v>60</v>
      </c>
      <c r="N1984" t="str">
        <f>"0000000000000000000000000001111110011111100000000000"</f>
        <v>0000000000000000000000000001111110011111100000000000</v>
      </c>
      <c r="O1984" t="str">
        <f>"0000000000000000000000000001111110011111100000000000"</f>
        <v>0000000000000000000000000001111110011111100000000000</v>
      </c>
    </row>
    <row r="1985" spans="1:15" x14ac:dyDescent="0.25">
      <c r="A1985" s="3">
        <v>1</v>
      </c>
      <c r="B1985" t="s">
        <v>12836</v>
      </c>
      <c r="C1985" t="s">
        <v>20</v>
      </c>
      <c r="D1985" t="s">
        <v>13827</v>
      </c>
      <c r="E1985" t="s">
        <v>20</v>
      </c>
      <c r="F1985" t="s">
        <v>14488</v>
      </c>
      <c r="G1985" t="s">
        <v>14488</v>
      </c>
      <c r="H1985" t="s">
        <v>19</v>
      </c>
      <c r="I1985" t="s">
        <v>19</v>
      </c>
      <c r="J1985" s="1">
        <v>0.375</v>
      </c>
      <c r="K1985" s="1">
        <v>0.375</v>
      </c>
      <c r="L1985">
        <v>120</v>
      </c>
      <c r="M1985">
        <v>60</v>
      </c>
      <c r="N1985" t="str">
        <f>"0000000111110100011111000000000000000000000000000000"</f>
        <v>0000000111110100011111000000000000000000000000000000</v>
      </c>
      <c r="O1985" t="str">
        <f>"0000000111110100011111000000000000000000000000000000"</f>
        <v>0000000111110100011111000000000000000000000000000000</v>
      </c>
    </row>
    <row r="1986" spans="1:15" x14ac:dyDescent="0.25">
      <c r="A1986" s="3">
        <v>1</v>
      </c>
      <c r="B1986" t="s">
        <v>11974</v>
      </c>
      <c r="C1986" t="s">
        <v>20</v>
      </c>
      <c r="D1986" t="s">
        <v>13452</v>
      </c>
      <c r="E1986" t="s">
        <v>45</v>
      </c>
      <c r="F1986" t="s">
        <v>14488</v>
      </c>
      <c r="G1986" t="s">
        <v>14489</v>
      </c>
      <c r="H1986" t="s">
        <v>29</v>
      </c>
      <c r="I1986" t="s">
        <v>29</v>
      </c>
      <c r="J1986" s="1">
        <v>0.5</v>
      </c>
      <c r="K1986" s="1">
        <v>0.5</v>
      </c>
      <c r="L1986">
        <v>60</v>
      </c>
      <c r="M1986">
        <v>60</v>
      </c>
      <c r="N1986" t="str">
        <f>"0000000000000000000000000001111110011111100000000000"</f>
        <v>0000000000000000000000000001111110011111100000000000</v>
      </c>
      <c r="O1986" t="str">
        <f>"0000000000000000000000000000111110011111100000000000"</f>
        <v>0000000000000000000000000000111110011111100000000000</v>
      </c>
    </row>
    <row r="1987" spans="1:15" x14ac:dyDescent="0.25">
      <c r="A1987" s="3">
        <v>1</v>
      </c>
      <c r="B1987" t="s">
        <v>11974</v>
      </c>
      <c r="C1987" t="s">
        <v>20</v>
      </c>
      <c r="D1987" t="s">
        <v>13452</v>
      </c>
      <c r="E1987" t="s">
        <v>20</v>
      </c>
      <c r="F1987" t="s">
        <v>14493</v>
      </c>
      <c r="G1987" t="s">
        <v>14485</v>
      </c>
      <c r="H1987" t="s">
        <v>42</v>
      </c>
      <c r="I1987" t="s">
        <v>42</v>
      </c>
      <c r="J1987" s="1">
        <v>0.54166666666666663</v>
      </c>
      <c r="K1987" s="1">
        <v>0.54166666666666663</v>
      </c>
      <c r="L1987">
        <v>60</v>
      </c>
      <c r="M1987">
        <v>60</v>
      </c>
      <c r="N1987" t="str">
        <f>"0000000000000000000000000001111110011111100000000000"</f>
        <v>0000000000000000000000000001111110011111100000000000</v>
      </c>
      <c r="O1987" t="str">
        <f>"0000000000000000000000000001111110011111100000000000"</f>
        <v>0000000000000000000000000001111110011111100000000000</v>
      </c>
    </row>
    <row r="1988" spans="1:15" x14ac:dyDescent="0.25">
      <c r="A1988" s="3">
        <v>1</v>
      </c>
      <c r="B1988" t="s">
        <v>10514</v>
      </c>
      <c r="C1988" t="s">
        <v>20</v>
      </c>
      <c r="D1988" t="s">
        <v>13471</v>
      </c>
      <c r="E1988" t="s">
        <v>20</v>
      </c>
      <c r="F1988" t="s">
        <v>14488</v>
      </c>
      <c r="G1988" t="s">
        <v>14493</v>
      </c>
      <c r="H1988" t="s">
        <v>19</v>
      </c>
      <c r="I1988" t="s">
        <v>19</v>
      </c>
      <c r="J1988" s="1">
        <v>0.5</v>
      </c>
      <c r="K1988" s="1">
        <v>0.5</v>
      </c>
      <c r="L1988">
        <v>60</v>
      </c>
      <c r="M1988">
        <v>120</v>
      </c>
      <c r="N1988" t="str">
        <f>"0000000111110100011111000000000000000000000000000000"</f>
        <v>0000000111110100011111000000000000000000000000000000</v>
      </c>
      <c r="O1988" t="str">
        <f>"0000000101010100001010000000000000000000000000000000"</f>
        <v>0000000101010100001010000000000000000000000000000000</v>
      </c>
    </row>
    <row r="1989" spans="1:15" x14ac:dyDescent="0.25">
      <c r="A1989" s="3">
        <v>1</v>
      </c>
      <c r="B1989" t="s">
        <v>10519</v>
      </c>
      <c r="C1989" t="s">
        <v>20</v>
      </c>
      <c r="D1989" t="s">
        <v>13458</v>
      </c>
      <c r="E1989" t="s">
        <v>20</v>
      </c>
      <c r="F1989" t="s">
        <v>14493</v>
      </c>
      <c r="G1989" t="s">
        <v>14485</v>
      </c>
      <c r="H1989" t="s">
        <v>42</v>
      </c>
      <c r="I1989" t="s">
        <v>42</v>
      </c>
      <c r="J1989" s="1">
        <v>0.45833333333333331</v>
      </c>
      <c r="K1989" s="1">
        <v>0.45833333333333331</v>
      </c>
      <c r="L1989">
        <v>60</v>
      </c>
      <c r="M1989">
        <v>60</v>
      </c>
      <c r="N1989" t="str">
        <f>"0000000000000000000000000000111110011111100000000000"</f>
        <v>0000000000000000000000000000111110011111100000000000</v>
      </c>
      <c r="O1989" t="str">
        <f>"0000000000000000000000000001111110011111100000000000"</f>
        <v>0000000000000000000000000001111110011111100000000000</v>
      </c>
    </row>
    <row r="1990" spans="1:15" x14ac:dyDescent="0.25">
      <c r="A1990" s="3">
        <v>1</v>
      </c>
      <c r="B1990" t="s">
        <v>11850</v>
      </c>
      <c r="C1990" t="s">
        <v>20</v>
      </c>
      <c r="D1990" t="s">
        <v>13458</v>
      </c>
      <c r="E1990" t="s">
        <v>20</v>
      </c>
      <c r="F1990" t="s">
        <v>14488</v>
      </c>
      <c r="G1990" t="s">
        <v>14488</v>
      </c>
      <c r="H1990" t="s">
        <v>19</v>
      </c>
      <c r="I1990" t="s">
        <v>19</v>
      </c>
      <c r="J1990" s="1">
        <v>0.5</v>
      </c>
      <c r="K1990" s="1">
        <v>0.45833333333333331</v>
      </c>
      <c r="L1990">
        <v>60</v>
      </c>
      <c r="M1990">
        <v>120</v>
      </c>
      <c r="N1990" t="str">
        <f>"0000000000000000000000000001111110011111100000000000"</f>
        <v>0000000000000000000000000001111110011111100000000000</v>
      </c>
      <c r="O1990" t="str">
        <f>"0000000000000000000000000001111110011111100000000000"</f>
        <v>0000000000000000000000000001111110011111100000000000</v>
      </c>
    </row>
    <row r="1991" spans="1:15" x14ac:dyDescent="0.25">
      <c r="A1991" s="3">
        <v>1</v>
      </c>
      <c r="B1991" t="s">
        <v>11164</v>
      </c>
      <c r="C1991" t="s">
        <v>395</v>
      </c>
      <c r="D1991" t="s">
        <v>11748</v>
      </c>
      <c r="E1991" t="s">
        <v>395</v>
      </c>
      <c r="F1991" t="s">
        <v>14629</v>
      </c>
      <c r="G1991" t="s">
        <v>14497</v>
      </c>
      <c r="H1991" t="s">
        <v>29</v>
      </c>
      <c r="I1991" t="s">
        <v>29</v>
      </c>
      <c r="J1991" s="1">
        <v>0.33333333333333331</v>
      </c>
      <c r="K1991" s="1">
        <v>0.375</v>
      </c>
      <c r="L1991">
        <v>180</v>
      </c>
      <c r="M1991">
        <v>180</v>
      </c>
      <c r="N1991" t="str">
        <f>"0000000000000000000000000000000100000000000000000000"</f>
        <v>0000000000000000000000000000000100000000000000000000</v>
      </c>
      <c r="O1991" t="str">
        <f>"0000000000000000000000000000010100000000000000000000"</f>
        <v>0000000000000000000000000000010100000000000000000000</v>
      </c>
    </row>
    <row r="1992" spans="1:15" x14ac:dyDescent="0.25">
      <c r="A1992" s="3">
        <v>1</v>
      </c>
      <c r="B1992" t="s">
        <v>12524</v>
      </c>
      <c r="C1992" t="s">
        <v>20</v>
      </c>
      <c r="D1992" t="s">
        <v>14430</v>
      </c>
      <c r="E1992" t="s">
        <v>45</v>
      </c>
      <c r="F1992" t="s">
        <v>14488</v>
      </c>
      <c r="G1992" t="s">
        <v>14580</v>
      </c>
      <c r="H1992" t="s">
        <v>29</v>
      </c>
      <c r="I1992" t="s">
        <v>29</v>
      </c>
      <c r="J1992" s="1">
        <v>0.54166666666666663</v>
      </c>
      <c r="K1992" s="1">
        <v>0.58333333333333337</v>
      </c>
      <c r="L1992">
        <v>120</v>
      </c>
      <c r="M1992">
        <v>60</v>
      </c>
      <c r="N1992" t="str">
        <f>"0000000111110100011111000000000000000000000000000000"</f>
        <v>0000000111110100011111000000000000000000000000000000</v>
      </c>
      <c r="O1992" t="str">
        <f>"0000000111110100011111000001111110011111100000000000"</f>
        <v>0000000111110100011111000001111110011111100000000000</v>
      </c>
    </row>
    <row r="1993" spans="1:15" x14ac:dyDescent="0.25">
      <c r="A1993" s="3">
        <v>1</v>
      </c>
      <c r="B1993" t="s">
        <v>9855</v>
      </c>
      <c r="C1993" t="s">
        <v>20</v>
      </c>
      <c r="D1993" t="s">
        <v>12629</v>
      </c>
      <c r="E1993" t="s">
        <v>39</v>
      </c>
      <c r="F1993" t="s">
        <v>14652</v>
      </c>
      <c r="G1993" t="s">
        <v>14511</v>
      </c>
      <c r="H1993" t="s">
        <v>42</v>
      </c>
      <c r="I1993" t="s">
        <v>42</v>
      </c>
      <c r="J1993" s="1">
        <v>0.75</v>
      </c>
      <c r="K1993" s="1">
        <v>0.6875</v>
      </c>
      <c r="L1993">
        <v>60</v>
      </c>
      <c r="M1993">
        <v>120</v>
      </c>
      <c r="N1993" t="str">
        <f>"0000000001000000000011000000000000000000000000000000"</f>
        <v>0000000001000000000011000000000000000000000000000000</v>
      </c>
      <c r="O1993" t="str">
        <f>"0000000000000000000001000000000000000000000000000000"</f>
        <v>0000000000000000000001000000000000000000000000000000</v>
      </c>
    </row>
    <row r="1994" spans="1:15" x14ac:dyDescent="0.25">
      <c r="A1994" s="3">
        <v>1</v>
      </c>
      <c r="B1994" t="s">
        <v>10265</v>
      </c>
      <c r="C1994" t="s">
        <v>20</v>
      </c>
      <c r="D1994" t="s">
        <v>13592</v>
      </c>
      <c r="E1994" t="s">
        <v>20</v>
      </c>
      <c r="F1994" t="s">
        <v>14488</v>
      </c>
      <c r="G1994" t="s">
        <v>14488</v>
      </c>
      <c r="H1994" t="s">
        <v>19</v>
      </c>
      <c r="I1994" t="s">
        <v>19</v>
      </c>
      <c r="J1994" s="1">
        <v>0.54166666666666663</v>
      </c>
      <c r="K1994" s="1">
        <v>0.5</v>
      </c>
      <c r="L1994">
        <v>60</v>
      </c>
      <c r="M1994">
        <v>120</v>
      </c>
      <c r="N1994" t="str">
        <f>"0000000000000000000000000001111110011111100000000000"</f>
        <v>0000000000000000000000000001111110011111100000000000</v>
      </c>
      <c r="O1994" t="str">
        <f>"0000000000000000000000000001111110011111100000000000"</f>
        <v>0000000000000000000000000001111110011111100000000000</v>
      </c>
    </row>
    <row r="1995" spans="1:15" x14ac:dyDescent="0.25">
      <c r="A1995" s="3">
        <v>1</v>
      </c>
      <c r="B1995" t="s">
        <v>11427</v>
      </c>
      <c r="C1995" t="s">
        <v>20</v>
      </c>
      <c r="D1995" t="s">
        <v>12380</v>
      </c>
      <c r="E1995" t="s">
        <v>20</v>
      </c>
      <c r="F1995" t="s">
        <v>14485</v>
      </c>
      <c r="G1995" t="s">
        <v>14485</v>
      </c>
      <c r="H1995" t="s">
        <v>37</v>
      </c>
      <c r="I1995" t="s">
        <v>37</v>
      </c>
      <c r="J1995" s="1">
        <v>0.45833333333333331</v>
      </c>
      <c r="K1995" s="1">
        <v>0.41666666666666669</v>
      </c>
      <c r="L1995">
        <v>60</v>
      </c>
      <c r="M1995">
        <v>120</v>
      </c>
      <c r="N1995" t="str">
        <f>"0000000111101100011111000000000000000000000000000000"</f>
        <v>0000000111101100011111000000000000000000000000000000</v>
      </c>
      <c r="O1995" t="str">
        <f>"0000000111101100011111000000000000000000000000000000"</f>
        <v>0000000111101100011111000000000000000000000000000000</v>
      </c>
    </row>
    <row r="1996" spans="1:15" x14ac:dyDescent="0.25">
      <c r="A1996" s="3">
        <v>1</v>
      </c>
      <c r="B1996" t="s">
        <v>11272</v>
      </c>
      <c r="C1996" t="s">
        <v>20</v>
      </c>
      <c r="D1996" t="s">
        <v>13824</v>
      </c>
      <c r="E1996" t="s">
        <v>9372</v>
      </c>
      <c r="F1996" t="s">
        <v>14485</v>
      </c>
      <c r="G1996" t="s">
        <v>14494</v>
      </c>
      <c r="H1996" t="s">
        <v>29</v>
      </c>
      <c r="I1996" t="s">
        <v>29</v>
      </c>
      <c r="J1996" s="1">
        <v>0.625</v>
      </c>
      <c r="K1996" s="1">
        <v>0.625</v>
      </c>
      <c r="L1996">
        <v>60</v>
      </c>
      <c r="M1996">
        <v>120</v>
      </c>
      <c r="N1996" t="str">
        <f>"0000000000000000000000000001111110011111100000000000"</f>
        <v>0000000000000000000000000001111110011111100000000000</v>
      </c>
      <c r="O1996" t="str">
        <f>"0000000000000000000000000001111110011111100000000000"</f>
        <v>0000000000000000000000000001111110011111100000000000</v>
      </c>
    </row>
    <row r="1997" spans="1:15" x14ac:dyDescent="0.25">
      <c r="A1997" s="3">
        <v>1</v>
      </c>
      <c r="B1997" t="s">
        <v>9284</v>
      </c>
      <c r="C1997" t="s">
        <v>20</v>
      </c>
      <c r="D1997" t="s">
        <v>12624</v>
      </c>
      <c r="E1997" t="s">
        <v>20</v>
      </c>
      <c r="F1997" t="s">
        <v>14488</v>
      </c>
      <c r="G1997" t="s">
        <v>14488</v>
      </c>
      <c r="H1997" t="s">
        <v>19</v>
      </c>
      <c r="I1997" t="s">
        <v>19</v>
      </c>
      <c r="J1997" s="1">
        <v>0.45833333333333331</v>
      </c>
      <c r="K1997" s="1">
        <v>0.45833333333333331</v>
      </c>
      <c r="L1997">
        <v>60</v>
      </c>
      <c r="M1997">
        <v>60</v>
      </c>
      <c r="N1997" t="str">
        <f>"0000000111110100011111000000000000000000000000000000"</f>
        <v>0000000111110100011111000000000000000000000000000000</v>
      </c>
      <c r="O1997" t="str">
        <f>"0000000111110100011111000000000000000000000000000000"</f>
        <v>0000000111110100011111000000000000000000000000000000</v>
      </c>
    </row>
    <row r="1998" spans="1:15" x14ac:dyDescent="0.25">
      <c r="A1998" s="3">
        <v>1</v>
      </c>
      <c r="B1998" t="s">
        <v>9481</v>
      </c>
      <c r="C1998" t="s">
        <v>20</v>
      </c>
      <c r="D1998" t="s">
        <v>10283</v>
      </c>
      <c r="E1998" t="s">
        <v>20</v>
      </c>
      <c r="F1998" t="s">
        <v>14485</v>
      </c>
      <c r="G1998" t="s">
        <v>14485</v>
      </c>
      <c r="H1998" t="s">
        <v>29</v>
      </c>
      <c r="I1998" t="s">
        <v>29</v>
      </c>
      <c r="J1998" s="1">
        <v>0.5</v>
      </c>
      <c r="K1998" s="1">
        <v>0.5</v>
      </c>
      <c r="L1998">
        <v>60</v>
      </c>
      <c r="M1998">
        <v>60</v>
      </c>
      <c r="N1998" t="str">
        <f>"0000000111110100011111000000000000000000000000000000"</f>
        <v>0000000111110100011111000000000000000000000000000000</v>
      </c>
      <c r="O1998" t="str">
        <f>"0000000111110100011110000000000000000000000000000000"</f>
        <v>0000000111110100011110000000000000000000000000000000</v>
      </c>
    </row>
    <row r="1999" spans="1:15" x14ac:dyDescent="0.25">
      <c r="A1999" s="3">
        <v>1</v>
      </c>
      <c r="B1999" t="s">
        <v>9591</v>
      </c>
      <c r="C1999" t="s">
        <v>20</v>
      </c>
      <c r="D1999" t="s">
        <v>10296</v>
      </c>
      <c r="E1999" t="s">
        <v>20</v>
      </c>
      <c r="F1999" t="s">
        <v>14488</v>
      </c>
      <c r="G1999" t="s">
        <v>14488</v>
      </c>
      <c r="H1999" t="s">
        <v>29</v>
      </c>
      <c r="I1999" t="s">
        <v>29</v>
      </c>
      <c r="J1999" s="1">
        <v>0.58333333333333337</v>
      </c>
      <c r="K1999" s="1">
        <v>0.58333333333333337</v>
      </c>
      <c r="L1999">
        <v>60</v>
      </c>
      <c r="M1999">
        <v>60</v>
      </c>
      <c r="N1999" t="str">
        <f>"0000000000000000000000000001111110011111100000000000"</f>
        <v>0000000000000000000000000001111110011111100000000000</v>
      </c>
      <c r="O1999" t="str">
        <f>"0000000000000000000000000001111110011111100000000000"</f>
        <v>0000000000000000000000000001111110011111100000000000</v>
      </c>
    </row>
    <row r="2000" spans="1:15" x14ac:dyDescent="0.25">
      <c r="A2000" s="3">
        <v>1</v>
      </c>
      <c r="B2000" t="s">
        <v>12640</v>
      </c>
      <c r="C2000" t="s">
        <v>20</v>
      </c>
      <c r="D2000" t="s">
        <v>12743</v>
      </c>
      <c r="E2000" t="s">
        <v>20</v>
      </c>
      <c r="F2000" t="s">
        <v>14514</v>
      </c>
      <c r="G2000" t="s">
        <v>14488</v>
      </c>
      <c r="H2000" t="s">
        <v>42</v>
      </c>
      <c r="I2000" t="s">
        <v>42</v>
      </c>
      <c r="J2000" s="1">
        <v>0.625</v>
      </c>
      <c r="K2000" s="1">
        <v>0.625</v>
      </c>
      <c r="L2000">
        <v>60</v>
      </c>
      <c r="M2000">
        <v>120</v>
      </c>
      <c r="N2000" t="str">
        <f>"0000000111111100011111000000000000000000000000000000"</f>
        <v>0000000111111100011111000000000000000000000000000000</v>
      </c>
      <c r="O2000" t="str">
        <f>"0000000111111100011111000000000000000000000000000000"</f>
        <v>0000000111111100011111000000000000000000000000000000</v>
      </c>
    </row>
    <row r="2001" spans="1:15" x14ac:dyDescent="0.25">
      <c r="A2001" s="3">
        <v>1</v>
      </c>
      <c r="B2001" t="s">
        <v>12642</v>
      </c>
      <c r="C2001" t="s">
        <v>20</v>
      </c>
      <c r="D2001" t="s">
        <v>12752</v>
      </c>
      <c r="E2001" t="s">
        <v>20</v>
      </c>
      <c r="F2001" t="s">
        <v>14485</v>
      </c>
      <c r="G2001" t="s">
        <v>14488</v>
      </c>
      <c r="H2001" t="s">
        <v>33</v>
      </c>
      <c r="I2001" t="s">
        <v>33</v>
      </c>
      <c r="J2001" s="1">
        <v>0.58333333333333337</v>
      </c>
      <c r="K2001" s="1">
        <v>0.58333333333333337</v>
      </c>
      <c r="L2001">
        <v>60</v>
      </c>
      <c r="M2001">
        <v>120</v>
      </c>
      <c r="N2001" t="str">
        <f>"0000000000000000000000000001111110011111100000000000"</f>
        <v>0000000000000000000000000001111110011111100000000000</v>
      </c>
      <c r="O2001" t="str">
        <f>"0000000000000000000000000001111110011111100000000000"</f>
        <v>0000000000000000000000000001111110011111100000000000</v>
      </c>
    </row>
    <row r="2002" spans="1:15" x14ac:dyDescent="0.25">
      <c r="A2002" s="3">
        <v>1</v>
      </c>
      <c r="B2002" t="s">
        <v>12642</v>
      </c>
      <c r="C2002" t="s">
        <v>20</v>
      </c>
      <c r="D2002" t="s">
        <v>12803</v>
      </c>
      <c r="E2002" t="s">
        <v>20</v>
      </c>
      <c r="F2002" t="s">
        <v>14493</v>
      </c>
      <c r="G2002" t="s">
        <v>14488</v>
      </c>
      <c r="H2002" t="s">
        <v>42</v>
      </c>
      <c r="I2002" t="s">
        <v>42</v>
      </c>
      <c r="J2002" s="1">
        <v>0.58333333333333337</v>
      </c>
      <c r="K2002" s="1">
        <v>0.54166666666666663</v>
      </c>
      <c r="L2002">
        <v>60</v>
      </c>
      <c r="M2002">
        <v>120</v>
      </c>
      <c r="N2002" t="str">
        <f>"0000000000000000000000000001111110011111100000000000"</f>
        <v>0000000000000000000000000001111110011111100000000000</v>
      </c>
      <c r="O2002" t="str">
        <f>"0000000000000000000000000001111110011111100000000000"</f>
        <v>0000000000000000000000000001111110011111100000000000</v>
      </c>
    </row>
    <row r="2003" spans="1:15" x14ac:dyDescent="0.25">
      <c r="A2003" s="3">
        <v>1</v>
      </c>
      <c r="B2003" t="s">
        <v>9849</v>
      </c>
      <c r="C2003" t="s">
        <v>20</v>
      </c>
      <c r="D2003" t="s">
        <v>10865</v>
      </c>
      <c r="E2003" t="s">
        <v>395</v>
      </c>
      <c r="F2003" t="s">
        <v>14488</v>
      </c>
      <c r="G2003" t="s">
        <v>14653</v>
      </c>
      <c r="H2003" t="s">
        <v>29</v>
      </c>
      <c r="I2003" t="s">
        <v>29</v>
      </c>
      <c r="J2003" s="1">
        <v>0.58333333333333337</v>
      </c>
      <c r="K2003" s="1">
        <v>0.54166666666666663</v>
      </c>
      <c r="L2003">
        <v>240</v>
      </c>
      <c r="M2003">
        <v>180</v>
      </c>
      <c r="N2003" t="str">
        <f>"0000000111110100011111000000000000000000000000000000"</f>
        <v>0000000111110100011111000000000000000000000000000000</v>
      </c>
      <c r="O2003" t="str">
        <f>"0000000000000000000001000000000000000000000000000000"</f>
        <v>0000000000000000000001000000000000000000000000000000</v>
      </c>
    </row>
    <row r="2004" spans="1:15" x14ac:dyDescent="0.25">
      <c r="A2004" s="3">
        <v>1</v>
      </c>
      <c r="B2004" t="s">
        <v>12268</v>
      </c>
      <c r="C2004" t="s">
        <v>9544</v>
      </c>
      <c r="D2004" t="s">
        <v>14456</v>
      </c>
      <c r="E2004" t="s">
        <v>9544</v>
      </c>
      <c r="F2004" t="s">
        <v>14491</v>
      </c>
      <c r="G2004" t="s">
        <v>14491</v>
      </c>
      <c r="H2004" t="s">
        <v>530</v>
      </c>
      <c r="I2004" t="s">
        <v>530</v>
      </c>
      <c r="J2004" s="1">
        <v>0.375</v>
      </c>
      <c r="K2004" s="1">
        <v>0.375</v>
      </c>
      <c r="L2004">
        <v>480</v>
      </c>
      <c r="M2004">
        <v>480</v>
      </c>
      <c r="N2004" t="str">
        <f>"0000000001000000000000000000000000000000000000000000"</f>
        <v>0000000001000000000000000000000000000000000000000000</v>
      </c>
      <c r="O2004" t="str">
        <f>"0000000001000000000000000000000000000000000000000000"</f>
        <v>0000000001000000000000000000000000000000000000000000</v>
      </c>
    </row>
    <row r="2005" spans="1:15" x14ac:dyDescent="0.25">
      <c r="A2005" s="3">
        <v>1</v>
      </c>
      <c r="B2005" t="s">
        <v>12268</v>
      </c>
      <c r="C2005" t="s">
        <v>20</v>
      </c>
      <c r="D2005" t="s">
        <v>14456</v>
      </c>
      <c r="E2005" t="s">
        <v>20</v>
      </c>
      <c r="F2005" t="s">
        <v>14488</v>
      </c>
      <c r="G2005" t="s">
        <v>14488</v>
      </c>
      <c r="H2005" t="s">
        <v>37</v>
      </c>
      <c r="I2005" t="s">
        <v>37</v>
      </c>
      <c r="J2005" s="1">
        <v>0.375</v>
      </c>
      <c r="K2005" s="1">
        <v>0.54166666666666663</v>
      </c>
      <c r="L2005">
        <v>480</v>
      </c>
      <c r="M2005">
        <v>180</v>
      </c>
      <c r="N2005" t="str">
        <f>"0000000010000000000000000000000000000000000000000000"</f>
        <v>0000000010000000000000000000000000000000000000000000</v>
      </c>
      <c r="O2005" t="str">
        <f>"0000000111101100011111000000000000000000000000000000"</f>
        <v>0000000111101100011111000000000000000000000000000000</v>
      </c>
    </row>
    <row r="2006" spans="1:15" x14ac:dyDescent="0.25">
      <c r="A2006" s="3">
        <v>1</v>
      </c>
      <c r="B2006" t="s">
        <v>12268</v>
      </c>
      <c r="C2006" t="s">
        <v>20</v>
      </c>
      <c r="D2006" t="s">
        <v>14456</v>
      </c>
      <c r="E2006" t="s">
        <v>20</v>
      </c>
      <c r="F2006" t="s">
        <v>14493</v>
      </c>
      <c r="G2006" t="s">
        <v>14488</v>
      </c>
      <c r="H2006" t="s">
        <v>37</v>
      </c>
      <c r="I2006" t="s">
        <v>37</v>
      </c>
      <c r="J2006" s="1">
        <v>0.375</v>
      </c>
      <c r="K2006" s="1">
        <v>0.54166666666666663</v>
      </c>
      <c r="L2006">
        <v>480</v>
      </c>
      <c r="M2006">
        <v>180</v>
      </c>
      <c r="N2006" t="str">
        <f>"0000000001000000000000000000000000000000000000000000"</f>
        <v>0000000001000000000000000000000000000000000000000000</v>
      </c>
      <c r="O2006" t="str">
        <f>"0000000111101100011111000000000000000000000000000000"</f>
        <v>0000000111101100011111000000000000000000000000000000</v>
      </c>
    </row>
    <row r="2007" spans="1:15" x14ac:dyDescent="0.25">
      <c r="A2007" s="3">
        <v>1</v>
      </c>
      <c r="B2007" t="s">
        <v>12268</v>
      </c>
      <c r="C2007" t="s">
        <v>20</v>
      </c>
      <c r="D2007" t="s">
        <v>14456</v>
      </c>
      <c r="E2007" t="s">
        <v>20</v>
      </c>
      <c r="F2007" t="s">
        <v>14498</v>
      </c>
      <c r="G2007" t="s">
        <v>14488</v>
      </c>
      <c r="H2007" t="s">
        <v>37</v>
      </c>
      <c r="I2007" t="s">
        <v>37</v>
      </c>
      <c r="J2007" s="1">
        <v>0.375</v>
      </c>
      <c r="K2007" s="1">
        <v>0.54166666666666663</v>
      </c>
      <c r="L2007">
        <v>480</v>
      </c>
      <c r="M2007">
        <v>180</v>
      </c>
      <c r="N2007" t="str">
        <f>"0000000000001000000000000000000000000000000000000000"</f>
        <v>0000000000001000000000000000000000000000000000000000</v>
      </c>
      <c r="O2007" t="str">
        <f>"0000000111101100011111000000000000000000000000000000"</f>
        <v>0000000111101100011111000000000000000000000000000000</v>
      </c>
    </row>
    <row r="2008" spans="1:15" x14ac:dyDescent="0.25">
      <c r="A2008" s="3">
        <v>1</v>
      </c>
      <c r="B2008" t="s">
        <v>11457</v>
      </c>
      <c r="C2008" t="s">
        <v>20</v>
      </c>
      <c r="D2008" t="s">
        <v>12358</v>
      </c>
      <c r="E2008" t="s">
        <v>20</v>
      </c>
      <c r="F2008" t="s">
        <v>14488</v>
      </c>
      <c r="G2008" t="s">
        <v>14488</v>
      </c>
      <c r="H2008" t="s">
        <v>19</v>
      </c>
      <c r="I2008" t="s">
        <v>19</v>
      </c>
      <c r="J2008" s="1">
        <v>0.41666666666666669</v>
      </c>
      <c r="K2008" s="1">
        <v>0.41666666666666669</v>
      </c>
      <c r="L2008">
        <v>120</v>
      </c>
      <c r="M2008">
        <v>60</v>
      </c>
      <c r="N2008" t="str">
        <f>"0000000000000000000000000001111110011111100000000000"</f>
        <v>0000000000000000000000000001111110011111100000000000</v>
      </c>
      <c r="O2008" t="str">
        <f>"0000000000000000000000000001111110011111100000000000"</f>
        <v>0000000000000000000000000001111110011111100000000000</v>
      </c>
    </row>
    <row r="2009" spans="1:15" x14ac:dyDescent="0.25">
      <c r="A2009" s="3">
        <v>1</v>
      </c>
      <c r="B2009" t="s">
        <v>12624</v>
      </c>
      <c r="C2009" t="s">
        <v>20</v>
      </c>
      <c r="D2009" t="s">
        <v>13831</v>
      </c>
      <c r="E2009" t="s">
        <v>20</v>
      </c>
      <c r="F2009" t="s">
        <v>14485</v>
      </c>
      <c r="G2009" t="s">
        <v>14488</v>
      </c>
      <c r="H2009" t="s">
        <v>33</v>
      </c>
      <c r="I2009" t="s">
        <v>33</v>
      </c>
      <c r="J2009" s="1">
        <v>0.54166666666666663</v>
      </c>
      <c r="K2009" s="1">
        <v>0.54166666666666663</v>
      </c>
      <c r="L2009">
        <v>60</v>
      </c>
      <c r="M2009">
        <v>60</v>
      </c>
      <c r="N2009" t="str">
        <f>"0000000111111100011111000000000000000000000000000000"</f>
        <v>0000000111111100011111000000000000000000000000000000</v>
      </c>
      <c r="O2009" t="str">
        <f>"0000000111111100011111000000000000000000000000000000"</f>
        <v>0000000111111100011111000000000000000000000000000000</v>
      </c>
    </row>
    <row r="2010" spans="1:15" x14ac:dyDescent="0.25">
      <c r="A2010" s="3">
        <v>1</v>
      </c>
      <c r="B2010" t="s">
        <v>12127</v>
      </c>
      <c r="C2010" t="s">
        <v>20</v>
      </c>
      <c r="D2010" t="s">
        <v>13907</v>
      </c>
      <c r="E2010" t="s">
        <v>45</v>
      </c>
      <c r="F2010" t="s">
        <v>14493</v>
      </c>
      <c r="G2010" t="s">
        <v>14489</v>
      </c>
      <c r="H2010" t="s">
        <v>37</v>
      </c>
      <c r="I2010" t="s">
        <v>37</v>
      </c>
      <c r="J2010" s="1">
        <v>0.5</v>
      </c>
      <c r="K2010" s="1">
        <v>0.5</v>
      </c>
      <c r="L2010">
        <v>60</v>
      </c>
      <c r="M2010">
        <v>60</v>
      </c>
      <c r="N2010" t="str">
        <f>"0000000111101100011111000000000000000000000000000000"</f>
        <v>0000000111101100011111000000000000000000000000000000</v>
      </c>
      <c r="O2010" t="str">
        <f>"0000000111101100011111000000000000000000000000000000"</f>
        <v>0000000111101100011111000000000000000000000000000000</v>
      </c>
    </row>
    <row r="2011" spans="1:15" x14ac:dyDescent="0.25">
      <c r="A2011" s="3">
        <v>1</v>
      </c>
      <c r="B2011" t="s">
        <v>11847</v>
      </c>
      <c r="C2011" t="s">
        <v>20</v>
      </c>
      <c r="D2011" t="s">
        <v>14062</v>
      </c>
      <c r="E2011" t="s">
        <v>20</v>
      </c>
      <c r="F2011" t="s">
        <v>14488</v>
      </c>
      <c r="G2011" t="s">
        <v>14488</v>
      </c>
      <c r="H2011" t="s">
        <v>19</v>
      </c>
      <c r="I2011" t="s">
        <v>19</v>
      </c>
      <c r="J2011" s="1">
        <v>0.66666666666666663</v>
      </c>
      <c r="K2011" s="1">
        <v>0.66666666666666663</v>
      </c>
      <c r="L2011">
        <v>60</v>
      </c>
      <c r="M2011">
        <v>60</v>
      </c>
      <c r="N2011" t="str">
        <f>"0000000111110100011111000000000000000000000000000000"</f>
        <v>0000000111110100011111000000000000000000000000000000</v>
      </c>
      <c r="O2011" t="str">
        <f>"0000000111110100011111000000000000000000000000000000"</f>
        <v>0000000111110100011111000000000000000000000000000000</v>
      </c>
    </row>
    <row r="2012" spans="1:15" x14ac:dyDescent="0.25">
      <c r="A2012" s="3">
        <v>1</v>
      </c>
      <c r="B2012" t="s">
        <v>12604</v>
      </c>
      <c r="C2012" t="s">
        <v>20</v>
      </c>
      <c r="D2012" t="s">
        <v>14057</v>
      </c>
      <c r="E2012" t="s">
        <v>9372</v>
      </c>
      <c r="F2012" t="s">
        <v>14488</v>
      </c>
      <c r="G2012" t="s">
        <v>14494</v>
      </c>
      <c r="H2012" t="s">
        <v>29</v>
      </c>
      <c r="I2012" t="s">
        <v>29</v>
      </c>
      <c r="J2012" s="1">
        <v>0.375</v>
      </c>
      <c r="K2012" s="1">
        <v>0.375</v>
      </c>
      <c r="L2012">
        <v>120</v>
      </c>
      <c r="M2012">
        <v>60</v>
      </c>
      <c r="N2012" t="str">
        <f>"0000000000000000000000000001111110011111100000000000"</f>
        <v>0000000000000000000000000001111110011111100000000000</v>
      </c>
      <c r="O2012" t="str">
        <f>"0000000000000000000000000000111110011111100000000000"</f>
        <v>0000000000000000000000000000111110011111100000000000</v>
      </c>
    </row>
    <row r="2013" spans="1:15" x14ac:dyDescent="0.25">
      <c r="A2013" s="3">
        <v>1</v>
      </c>
      <c r="B2013" t="s">
        <v>12604</v>
      </c>
      <c r="C2013" t="s">
        <v>20</v>
      </c>
      <c r="D2013" t="s">
        <v>14057</v>
      </c>
      <c r="E2013" t="s">
        <v>20</v>
      </c>
      <c r="F2013" t="s">
        <v>14488</v>
      </c>
      <c r="G2013" t="s">
        <v>14485</v>
      </c>
      <c r="H2013" t="s">
        <v>29</v>
      </c>
      <c r="I2013" t="s">
        <v>29</v>
      </c>
      <c r="J2013" s="1">
        <v>0.375</v>
      </c>
      <c r="K2013" s="1">
        <v>0.41666666666666669</v>
      </c>
      <c r="L2013">
        <v>120</v>
      </c>
      <c r="M2013">
        <v>60</v>
      </c>
      <c r="N2013" t="str">
        <f>"0000000000000000000000000001111110011111100000000000"</f>
        <v>0000000000000000000000000001111110011111100000000000</v>
      </c>
      <c r="O2013" t="str">
        <f>"0000000000000000000000000001111110011111100000000000"</f>
        <v>0000000000000000000000000001111110011111100000000000</v>
      </c>
    </row>
    <row r="2014" spans="1:15" x14ac:dyDescent="0.25">
      <c r="A2014" s="3">
        <v>1</v>
      </c>
      <c r="B2014" t="s">
        <v>12794</v>
      </c>
      <c r="C2014" t="s">
        <v>20</v>
      </c>
      <c r="D2014" t="s">
        <v>13849</v>
      </c>
      <c r="E2014" t="s">
        <v>20</v>
      </c>
      <c r="F2014" t="s">
        <v>14488</v>
      </c>
      <c r="G2014" t="s">
        <v>14488</v>
      </c>
      <c r="H2014" t="s">
        <v>19</v>
      </c>
      <c r="I2014" t="s">
        <v>19</v>
      </c>
      <c r="J2014" s="1">
        <v>0.5</v>
      </c>
      <c r="K2014" s="1">
        <v>0.54166666666666663</v>
      </c>
      <c r="L2014">
        <v>120</v>
      </c>
      <c r="M2014">
        <v>60</v>
      </c>
      <c r="N2014" t="str">
        <f>"0000000000000000000000000001111110011111100000000000"</f>
        <v>0000000000000000000000000001111110011111100000000000</v>
      </c>
      <c r="O2014" t="str">
        <f>"0000000000000000000000000001111110011111100000000000"</f>
        <v>0000000000000000000000000001111110011111100000000000</v>
      </c>
    </row>
    <row r="2015" spans="1:15" x14ac:dyDescent="0.25">
      <c r="A2015" s="3">
        <v>1</v>
      </c>
      <c r="B2015" t="s">
        <v>10216</v>
      </c>
      <c r="C2015" t="s">
        <v>20</v>
      </c>
      <c r="D2015" t="s">
        <v>13586</v>
      </c>
      <c r="E2015" t="s">
        <v>20</v>
      </c>
      <c r="F2015" t="s">
        <v>14485</v>
      </c>
      <c r="G2015" t="s">
        <v>14488</v>
      </c>
      <c r="H2015" t="s">
        <v>19</v>
      </c>
      <c r="I2015" t="s">
        <v>19</v>
      </c>
      <c r="J2015" s="1">
        <v>0.375</v>
      </c>
      <c r="K2015" s="1">
        <v>0.375</v>
      </c>
      <c r="L2015">
        <v>120</v>
      </c>
      <c r="M2015">
        <v>120</v>
      </c>
      <c r="N2015" t="str">
        <f>"0000000000100000000000000000000000000000000000000000"</f>
        <v>0000000000100000000000000000000000000000000000000000</v>
      </c>
      <c r="O2015" t="str">
        <f>"0000000111110100011111000000000000000000000000000000"</f>
        <v>0000000111110100011111000000000000000000000000000000</v>
      </c>
    </row>
    <row r="2016" spans="1:15" x14ac:dyDescent="0.25">
      <c r="A2016" s="3">
        <v>1</v>
      </c>
      <c r="B2016" t="s">
        <v>12679</v>
      </c>
      <c r="C2016" t="s">
        <v>20</v>
      </c>
      <c r="D2016" t="s">
        <v>13200</v>
      </c>
      <c r="E2016" t="s">
        <v>20</v>
      </c>
      <c r="F2016" t="s">
        <v>14488</v>
      </c>
      <c r="G2016" t="s">
        <v>14488</v>
      </c>
      <c r="H2016" t="s">
        <v>29</v>
      </c>
      <c r="I2016" t="s">
        <v>29</v>
      </c>
      <c r="J2016" s="1">
        <v>0.41666666666666669</v>
      </c>
      <c r="K2016" s="1">
        <v>0.41666666666666669</v>
      </c>
      <c r="L2016">
        <v>60</v>
      </c>
      <c r="M2016">
        <v>60</v>
      </c>
      <c r="N2016" t="str">
        <f>"0000000111110100011111000001111110011111100000000000"</f>
        <v>0000000111110100011111000001111110011111100000000000</v>
      </c>
      <c r="O2016" t="str">
        <f>"0000000111110100011111000000000000000000000000000000"</f>
        <v>0000000111110100011111000000000000000000000000000000</v>
      </c>
    </row>
    <row r="2017" spans="1:15" x14ac:dyDescent="0.25">
      <c r="A2017" s="3">
        <v>1</v>
      </c>
      <c r="B2017" t="s">
        <v>11197</v>
      </c>
      <c r="C2017" t="s">
        <v>45</v>
      </c>
      <c r="D2017" t="s">
        <v>11202</v>
      </c>
      <c r="E2017" t="s">
        <v>395</v>
      </c>
      <c r="F2017" t="s">
        <v>14489</v>
      </c>
      <c r="G2017" t="s">
        <v>14529</v>
      </c>
      <c r="H2017" t="s">
        <v>29</v>
      </c>
      <c r="I2017" t="s">
        <v>29</v>
      </c>
      <c r="J2017" s="1">
        <v>0.66666666666666663</v>
      </c>
      <c r="K2017" s="1">
        <v>0.625</v>
      </c>
      <c r="L2017">
        <v>60</v>
      </c>
      <c r="M2017">
        <v>180</v>
      </c>
      <c r="N2017" t="str">
        <f>"0000000111110100011111000000000000000000000000000000"</f>
        <v>0000000111110100011111000000000000000000000000000000</v>
      </c>
      <c r="O2017" t="str">
        <f>"0000000001000000000000000000000000000000000000000000"</f>
        <v>0000000001000000000000000000000000000000000000000000</v>
      </c>
    </row>
    <row r="2018" spans="1:15" x14ac:dyDescent="0.25">
      <c r="A2018" s="3">
        <v>1</v>
      </c>
      <c r="B2018" t="s">
        <v>11563</v>
      </c>
      <c r="C2018" t="s">
        <v>20</v>
      </c>
      <c r="D2018" t="s">
        <v>11633</v>
      </c>
      <c r="E2018" t="s">
        <v>45</v>
      </c>
      <c r="F2018" t="s">
        <v>14485</v>
      </c>
      <c r="G2018" t="s">
        <v>14654</v>
      </c>
      <c r="H2018" t="s">
        <v>42</v>
      </c>
      <c r="I2018" t="s">
        <v>42</v>
      </c>
      <c r="J2018" s="1">
        <v>0.33333333333333331</v>
      </c>
      <c r="K2018" s="1">
        <v>0.375</v>
      </c>
      <c r="L2018">
        <v>120</v>
      </c>
      <c r="M2018">
        <v>60</v>
      </c>
      <c r="N2018" t="str">
        <f>"0000000000000000000000000001111110011111100000000000"</f>
        <v>0000000000000000000000000001111110011111100000000000</v>
      </c>
      <c r="O2018" t="str">
        <f>"0000000000000000000000000001111110000000000000000000"</f>
        <v>0000000000000000000000000001111110000000000000000000</v>
      </c>
    </row>
    <row r="2019" spans="1:15" x14ac:dyDescent="0.25">
      <c r="A2019" s="3">
        <v>1</v>
      </c>
      <c r="B2019" t="s">
        <v>13571</v>
      </c>
      <c r="C2019" t="s">
        <v>20</v>
      </c>
      <c r="D2019" t="s">
        <v>13649</v>
      </c>
      <c r="E2019" t="s">
        <v>20</v>
      </c>
      <c r="F2019" t="s">
        <v>14485</v>
      </c>
      <c r="G2019" t="s">
        <v>14493</v>
      </c>
      <c r="H2019" t="s">
        <v>37</v>
      </c>
      <c r="I2019" t="s">
        <v>37</v>
      </c>
      <c r="J2019" s="1">
        <v>0.5</v>
      </c>
      <c r="K2019" s="1">
        <v>0.5</v>
      </c>
      <c r="L2019">
        <v>60</v>
      </c>
      <c r="M2019">
        <v>60</v>
      </c>
      <c r="N2019" t="str">
        <f>"0000000111101100011111000000000000000000000000000000"</f>
        <v>0000000111101100011111000000000000000000000000000000</v>
      </c>
      <c r="O2019" t="str">
        <f>"0000000111101100011111000000000000000000000000000000"</f>
        <v>0000000111101100011111000000000000000000000000000000</v>
      </c>
    </row>
    <row r="2020" spans="1:15" x14ac:dyDescent="0.25">
      <c r="A2020" s="3">
        <v>1</v>
      </c>
      <c r="B2020" t="s">
        <v>12718</v>
      </c>
      <c r="C2020" t="s">
        <v>20</v>
      </c>
      <c r="D2020" t="s">
        <v>13664</v>
      </c>
      <c r="E2020" t="s">
        <v>20</v>
      </c>
      <c r="F2020" t="s">
        <v>14543</v>
      </c>
      <c r="G2020" t="s">
        <v>14493</v>
      </c>
      <c r="H2020" t="s">
        <v>37</v>
      </c>
      <c r="I2020" t="s">
        <v>37</v>
      </c>
      <c r="J2020" s="1">
        <v>0.5</v>
      </c>
      <c r="K2020" s="1">
        <v>0.5</v>
      </c>
      <c r="L2020">
        <v>60</v>
      </c>
      <c r="M2020">
        <v>60</v>
      </c>
      <c r="N2020" t="str">
        <f>"0000000000000000000000000001111110011111100000000000"</f>
        <v>0000000000000000000000000001111110011111100000000000</v>
      </c>
      <c r="O2020" t="str">
        <f>"0000000000000000000000000001111110011111100000000000"</f>
        <v>0000000000000000000000000001111110011111100000000000</v>
      </c>
    </row>
    <row r="2021" spans="1:15" x14ac:dyDescent="0.25">
      <c r="A2021" s="3">
        <v>1</v>
      </c>
      <c r="B2021" t="s">
        <v>12375</v>
      </c>
      <c r="C2021" t="s">
        <v>20</v>
      </c>
      <c r="D2021" t="s">
        <v>13656</v>
      </c>
      <c r="E2021" t="s">
        <v>20</v>
      </c>
      <c r="F2021" t="s">
        <v>14488</v>
      </c>
      <c r="G2021" t="s">
        <v>14485</v>
      </c>
      <c r="H2021" t="s">
        <v>33</v>
      </c>
      <c r="I2021" t="s">
        <v>33</v>
      </c>
      <c r="J2021" s="1">
        <v>0.5</v>
      </c>
      <c r="K2021" s="1">
        <v>0.54166666666666663</v>
      </c>
      <c r="L2021">
        <v>120</v>
      </c>
      <c r="M2021">
        <v>60</v>
      </c>
      <c r="N2021" t="str">
        <f>"0000000000000000000000000001111110011111100000000000"</f>
        <v>0000000000000000000000000001111110011111100000000000</v>
      </c>
      <c r="O2021" t="str">
        <f>"0000000000000000000000000001111110011111100000000000"</f>
        <v>0000000000000000000000000001111110011111100000000000</v>
      </c>
    </row>
    <row r="2022" spans="1:15" x14ac:dyDescent="0.25">
      <c r="A2022" s="3">
        <v>1</v>
      </c>
      <c r="B2022" t="s">
        <v>13159</v>
      </c>
      <c r="C2022" t="s">
        <v>45</v>
      </c>
      <c r="D2022" t="s">
        <v>13258</v>
      </c>
      <c r="E2022" t="s">
        <v>20</v>
      </c>
      <c r="F2022" t="s">
        <v>14583</v>
      </c>
      <c r="G2022" t="s">
        <v>14488</v>
      </c>
      <c r="H2022" t="s">
        <v>37</v>
      </c>
      <c r="I2022" t="s">
        <v>37</v>
      </c>
      <c r="J2022" s="1">
        <v>0.45833333333333331</v>
      </c>
      <c r="K2022" s="1">
        <v>0.45833333333333331</v>
      </c>
      <c r="L2022">
        <v>60</v>
      </c>
      <c r="M2022">
        <v>120</v>
      </c>
      <c r="N2022" t="str">
        <f>"0000000011100100010010000000000000000000000000000000"</f>
        <v>0000000011100100010010000000000000000000000000000000</v>
      </c>
      <c r="O2022" t="str">
        <f>"0000000111101100011111000000000000000000000000000000"</f>
        <v>0000000111101100011111000000000000000000000000000000</v>
      </c>
    </row>
    <row r="2023" spans="1:15" x14ac:dyDescent="0.25">
      <c r="A2023" s="3">
        <v>1</v>
      </c>
      <c r="B2023" t="s">
        <v>13440</v>
      </c>
      <c r="C2023" t="s">
        <v>20</v>
      </c>
      <c r="D2023" t="s">
        <v>13517</v>
      </c>
      <c r="E2023" t="s">
        <v>20</v>
      </c>
      <c r="F2023" t="s">
        <v>14488</v>
      </c>
      <c r="G2023" t="s">
        <v>14493</v>
      </c>
      <c r="H2023" t="s">
        <v>42</v>
      </c>
      <c r="I2023" t="s">
        <v>42</v>
      </c>
      <c r="J2023" s="1">
        <v>0.5</v>
      </c>
      <c r="K2023" s="1">
        <v>0.54166666666666663</v>
      </c>
      <c r="L2023">
        <v>120</v>
      </c>
      <c r="M2023">
        <v>60</v>
      </c>
      <c r="N2023" t="str">
        <f>"0000000111111100011111000000000000000000000000000000"</f>
        <v>0000000111111100011111000000000000000000000000000000</v>
      </c>
      <c r="O2023" t="str">
        <f>"0000000111111100011111000000000000000000000000000000"</f>
        <v>0000000111111100011111000000000000000000000000000000</v>
      </c>
    </row>
    <row r="2024" spans="1:15" x14ac:dyDescent="0.25">
      <c r="A2024" s="3">
        <v>1</v>
      </c>
      <c r="B2024" t="s">
        <v>9151</v>
      </c>
      <c r="C2024" t="s">
        <v>20</v>
      </c>
      <c r="D2024" t="s">
        <v>12649</v>
      </c>
      <c r="E2024" t="s">
        <v>45</v>
      </c>
      <c r="F2024" t="s">
        <v>14488</v>
      </c>
      <c r="G2024" t="s">
        <v>14575</v>
      </c>
      <c r="H2024" t="s">
        <v>19</v>
      </c>
      <c r="I2024" t="s">
        <v>19</v>
      </c>
      <c r="J2024" s="1">
        <v>0.45833333333333331</v>
      </c>
      <c r="K2024" s="1">
        <v>0.45833333333333331</v>
      </c>
      <c r="L2024">
        <v>60</v>
      </c>
      <c r="M2024">
        <v>60</v>
      </c>
      <c r="N2024" t="str">
        <f>"0000000000000000000000000001111110011111100000000000"</f>
        <v>0000000000000000000000000001111110011111100000000000</v>
      </c>
      <c r="O2024" t="str">
        <f>"0000000001010000000101000000001010001010100000000000"</f>
        <v>0000000001010000000101000000001010001010100000000000</v>
      </c>
    </row>
    <row r="2025" spans="1:15" x14ac:dyDescent="0.25">
      <c r="A2025" s="3">
        <v>1</v>
      </c>
      <c r="B2025" t="s">
        <v>11866</v>
      </c>
      <c r="C2025" t="s">
        <v>20</v>
      </c>
      <c r="D2025" t="s">
        <v>14037</v>
      </c>
      <c r="E2025" t="s">
        <v>20</v>
      </c>
      <c r="F2025" t="s">
        <v>14488</v>
      </c>
      <c r="G2025" t="s">
        <v>14485</v>
      </c>
      <c r="H2025" t="s">
        <v>33</v>
      </c>
      <c r="I2025" t="s">
        <v>33</v>
      </c>
      <c r="J2025" s="1">
        <v>0.41666666666666669</v>
      </c>
      <c r="K2025" s="1">
        <v>0.45833333333333331</v>
      </c>
      <c r="L2025">
        <v>120</v>
      </c>
      <c r="M2025">
        <v>60</v>
      </c>
      <c r="N2025" t="str">
        <f>"0000000000000000000000000001111110011111100000000000"</f>
        <v>0000000000000000000000000001111110011111100000000000</v>
      </c>
      <c r="O2025" t="str">
        <f>"0000000000000000000000000001111110011111100000000000"</f>
        <v>0000000000000000000000000001111110011111100000000000</v>
      </c>
    </row>
    <row r="2026" spans="1:15" x14ac:dyDescent="0.25">
      <c r="A2026" s="3">
        <v>1</v>
      </c>
      <c r="B2026" t="s">
        <v>11461</v>
      </c>
      <c r="C2026" t="s">
        <v>20</v>
      </c>
      <c r="D2026" t="s">
        <v>11465</v>
      </c>
      <c r="E2026" t="s">
        <v>20</v>
      </c>
      <c r="F2026" t="s">
        <v>14485</v>
      </c>
      <c r="G2026" t="s">
        <v>14485</v>
      </c>
      <c r="H2026" t="s">
        <v>33</v>
      </c>
      <c r="I2026" t="s">
        <v>33</v>
      </c>
      <c r="J2026" s="1">
        <v>0.41666666666666669</v>
      </c>
      <c r="K2026" s="1">
        <v>0.41666666666666669</v>
      </c>
      <c r="L2026">
        <v>60</v>
      </c>
      <c r="M2026">
        <v>60</v>
      </c>
      <c r="N2026" t="str">
        <f>"0000000111111100011111000000000000000000000000000000"</f>
        <v>0000000111111100011111000000000000000000000000000000</v>
      </c>
      <c r="O2026" t="str">
        <f>"0000000111111100011111000000000000000000000000000000"</f>
        <v>0000000111111100011111000000000000000000000000000000</v>
      </c>
    </row>
    <row r="2027" spans="1:15" x14ac:dyDescent="0.25">
      <c r="A2027" s="3">
        <v>1</v>
      </c>
      <c r="B2027" t="s">
        <v>9360</v>
      </c>
      <c r="C2027" t="s">
        <v>20</v>
      </c>
      <c r="D2027" t="s">
        <v>13295</v>
      </c>
      <c r="E2027" t="s">
        <v>20</v>
      </c>
      <c r="F2027" t="s">
        <v>14488</v>
      </c>
      <c r="G2027" t="s">
        <v>14488</v>
      </c>
      <c r="H2027" t="s">
        <v>29</v>
      </c>
      <c r="I2027" t="s">
        <v>29</v>
      </c>
      <c r="J2027" s="1">
        <v>0.54166666666666663</v>
      </c>
      <c r="K2027" s="1">
        <v>0.54166666666666663</v>
      </c>
      <c r="L2027">
        <v>120</v>
      </c>
      <c r="M2027">
        <v>120</v>
      </c>
      <c r="N2027" t="str">
        <f>"0000000000000000000000000001111110011111100000000000"</f>
        <v>0000000000000000000000000001111110011111100000000000</v>
      </c>
      <c r="O2027" t="str">
        <f>"0000000000000000000000000001111110011111100000000000"</f>
        <v>0000000000000000000000000001111110011111100000000000</v>
      </c>
    </row>
    <row r="2028" spans="1:15" x14ac:dyDescent="0.25">
      <c r="A2028" s="3">
        <v>1</v>
      </c>
      <c r="B2028" t="s">
        <v>14300</v>
      </c>
      <c r="C2028" t="s">
        <v>180</v>
      </c>
      <c r="D2028" t="s">
        <v>14310</v>
      </c>
      <c r="E2028" t="s">
        <v>20</v>
      </c>
      <c r="F2028" t="s">
        <v>14524</v>
      </c>
      <c r="G2028" t="s">
        <v>14488</v>
      </c>
      <c r="H2028" t="s">
        <v>37</v>
      </c>
      <c r="I2028" t="s">
        <v>37</v>
      </c>
      <c r="J2028" s="1">
        <v>0.58333333333333337</v>
      </c>
      <c r="K2028" s="1">
        <v>0.54166666666666663</v>
      </c>
      <c r="L2028">
        <v>60</v>
      </c>
      <c r="M2028">
        <v>180</v>
      </c>
      <c r="N2028" t="str">
        <f>"0000000000000000000000000001111110010111100000000000"</f>
        <v>0000000000000000000000000001111110010111100000000000</v>
      </c>
      <c r="O2028" t="str">
        <f>"0000000000000000000000000001111110011111100000000000"</f>
        <v>0000000000000000000000000001111110011111100000000000</v>
      </c>
    </row>
    <row r="2029" spans="1:15" x14ac:dyDescent="0.25">
      <c r="A2029" s="3">
        <v>1</v>
      </c>
      <c r="B2029" t="s">
        <v>12842</v>
      </c>
      <c r="C2029" t="s">
        <v>395</v>
      </c>
      <c r="D2029" t="s">
        <v>13655</v>
      </c>
      <c r="E2029" t="s">
        <v>20</v>
      </c>
      <c r="F2029" t="s">
        <v>14497</v>
      </c>
      <c r="G2029" t="s">
        <v>14485</v>
      </c>
      <c r="H2029" t="s">
        <v>42</v>
      </c>
      <c r="I2029" t="s">
        <v>42</v>
      </c>
      <c r="J2029" s="1">
        <v>0.58333333333333337</v>
      </c>
      <c r="K2029" s="1">
        <v>0.58333333333333337</v>
      </c>
      <c r="L2029">
        <v>120</v>
      </c>
      <c r="M2029">
        <v>60</v>
      </c>
      <c r="N2029" t="str">
        <f>"0000000111111100011111000000000000000000000000000000"</f>
        <v>0000000111111100011111000000000000000000000000000000</v>
      </c>
      <c r="O2029" t="str">
        <f>"0000000111110100011111000000000000000000000000000000"</f>
        <v>0000000111110100011111000000000000000000000000000000</v>
      </c>
    </row>
    <row r="2030" spans="1:15" x14ac:dyDescent="0.25">
      <c r="A2030" s="3">
        <v>1</v>
      </c>
      <c r="B2030" t="s">
        <v>12842</v>
      </c>
      <c r="C2030" t="s">
        <v>395</v>
      </c>
      <c r="D2030" t="s">
        <v>13655</v>
      </c>
      <c r="E2030" t="s">
        <v>39</v>
      </c>
      <c r="F2030" t="s">
        <v>14497</v>
      </c>
      <c r="G2030" t="s">
        <v>14507</v>
      </c>
      <c r="H2030" t="s">
        <v>42</v>
      </c>
      <c r="I2030" t="s">
        <v>42</v>
      </c>
      <c r="J2030" s="1">
        <v>0.58333333333333337</v>
      </c>
      <c r="K2030" s="1">
        <v>0.58333333333333337</v>
      </c>
      <c r="L2030">
        <v>120</v>
      </c>
      <c r="M2030">
        <v>60</v>
      </c>
      <c r="N2030" t="str">
        <f>"0000000111111100011111000000000000000000000000000000"</f>
        <v>0000000111111100011111000000000000000000000000000000</v>
      </c>
      <c r="O2030" t="str">
        <f>"0000000000001000000000000000000000000000000000000000"</f>
        <v>0000000000001000000000000000000000000000000000000000</v>
      </c>
    </row>
    <row r="2031" spans="1:15" x14ac:dyDescent="0.25">
      <c r="A2031" s="3">
        <v>1</v>
      </c>
      <c r="B2031" t="s">
        <v>9760</v>
      </c>
      <c r="C2031" t="s">
        <v>20</v>
      </c>
      <c r="D2031" t="s">
        <v>9871</v>
      </c>
      <c r="E2031" t="s">
        <v>20</v>
      </c>
      <c r="F2031" t="s">
        <v>14485</v>
      </c>
      <c r="G2031" t="s">
        <v>14487</v>
      </c>
      <c r="H2031" t="s">
        <v>42</v>
      </c>
      <c r="I2031" t="s">
        <v>42</v>
      </c>
      <c r="J2031" s="1">
        <v>0.375</v>
      </c>
      <c r="K2031" s="1">
        <v>0.375</v>
      </c>
      <c r="L2031">
        <v>60</v>
      </c>
      <c r="M2031">
        <v>60</v>
      </c>
      <c r="N2031" t="str">
        <f>"0000000000000000000000000011111110111111000000000000"</f>
        <v>0000000000000000000000000011111110111111000000000000</v>
      </c>
      <c r="O2031" t="str">
        <f>"0000000000000000000000000000111110011111100000000000"</f>
        <v>0000000000000000000000000000111110011111100000000000</v>
      </c>
    </row>
    <row r="2032" spans="1:15" x14ac:dyDescent="0.25">
      <c r="A2032" s="3">
        <v>1</v>
      </c>
      <c r="B2032" t="s">
        <v>10540</v>
      </c>
      <c r="C2032" t="s">
        <v>20</v>
      </c>
      <c r="D2032" t="s">
        <v>11845</v>
      </c>
      <c r="E2032" t="s">
        <v>20</v>
      </c>
      <c r="F2032" t="s">
        <v>14488</v>
      </c>
      <c r="G2032" t="s">
        <v>14488</v>
      </c>
      <c r="H2032" t="s">
        <v>19</v>
      </c>
      <c r="I2032" t="s">
        <v>19</v>
      </c>
      <c r="J2032" s="1">
        <v>0.625</v>
      </c>
      <c r="K2032" s="1">
        <v>0.66666666666666663</v>
      </c>
      <c r="L2032">
        <v>120</v>
      </c>
      <c r="M2032">
        <v>60</v>
      </c>
      <c r="N2032" t="str">
        <f>"0000000000000000000000000001111110011111100000000000"</f>
        <v>0000000000000000000000000001111110011111100000000000</v>
      </c>
      <c r="O2032" t="str">
        <f>"0000000000000000000000000001111110011111100000000000"</f>
        <v>0000000000000000000000000001111110011111100000000000</v>
      </c>
    </row>
    <row r="2033" spans="1:15" x14ac:dyDescent="0.25">
      <c r="A2033" s="3">
        <v>1</v>
      </c>
      <c r="B2033" t="s">
        <v>11463</v>
      </c>
      <c r="C2033" t="s">
        <v>20</v>
      </c>
      <c r="D2033" t="s">
        <v>12336</v>
      </c>
      <c r="E2033" t="s">
        <v>20</v>
      </c>
      <c r="F2033" t="s">
        <v>14488</v>
      </c>
      <c r="G2033" t="s">
        <v>14488</v>
      </c>
      <c r="H2033" t="s">
        <v>19</v>
      </c>
      <c r="I2033" t="s">
        <v>19</v>
      </c>
      <c r="J2033" s="1">
        <v>0.41666666666666669</v>
      </c>
      <c r="K2033" s="1">
        <v>0.41666666666666669</v>
      </c>
      <c r="L2033">
        <v>60</v>
      </c>
      <c r="M2033">
        <v>60</v>
      </c>
      <c r="N2033" t="str">
        <f>"0000000111110100011111000000000000000000000000000000"</f>
        <v>0000000111110100011111000000000000000000000000000000</v>
      </c>
      <c r="O2033" t="str">
        <f>"0000000111110100011111000000000000000000000000000000"</f>
        <v>0000000111110100011111000000000000000000000000000000</v>
      </c>
    </row>
    <row r="2034" spans="1:15" x14ac:dyDescent="0.25">
      <c r="A2034" s="3">
        <v>1</v>
      </c>
      <c r="B2034" t="s">
        <v>9910</v>
      </c>
      <c r="C2034" t="s">
        <v>20</v>
      </c>
      <c r="D2034" t="s">
        <v>13907</v>
      </c>
      <c r="E2034" t="s">
        <v>45</v>
      </c>
      <c r="F2034" t="s">
        <v>14485</v>
      </c>
      <c r="G2034" t="s">
        <v>14489</v>
      </c>
      <c r="H2034" t="s">
        <v>37</v>
      </c>
      <c r="I2034" t="s">
        <v>37</v>
      </c>
      <c r="J2034" s="1">
        <v>0.5</v>
      </c>
      <c r="K2034" s="1">
        <v>0.5</v>
      </c>
      <c r="L2034">
        <v>60</v>
      </c>
      <c r="M2034">
        <v>60</v>
      </c>
      <c r="N2034" t="str">
        <f>"0000000111101100011111000000000000000000000000000000"</f>
        <v>0000000111101100011111000000000000000000000000000000</v>
      </c>
      <c r="O2034" t="str">
        <f>"0000000111101100011111000000000000000000000000000000"</f>
        <v>0000000111101100011111000000000000000000000000000000</v>
      </c>
    </row>
    <row r="2035" spans="1:15" x14ac:dyDescent="0.25">
      <c r="A2035" s="3">
        <v>1</v>
      </c>
      <c r="B2035" t="s">
        <v>12718</v>
      </c>
      <c r="C2035" t="s">
        <v>39</v>
      </c>
      <c r="D2035" t="s">
        <v>12897</v>
      </c>
      <c r="E2035" t="s">
        <v>39</v>
      </c>
      <c r="F2035" t="s">
        <v>14507</v>
      </c>
      <c r="G2035" t="s">
        <v>14511</v>
      </c>
      <c r="H2035" t="s">
        <v>29</v>
      </c>
      <c r="I2035" t="s">
        <v>29</v>
      </c>
      <c r="J2035" s="1">
        <v>0.77083333333333337</v>
      </c>
      <c r="K2035" s="1">
        <v>0.75</v>
      </c>
      <c r="L2035">
        <v>120</v>
      </c>
      <c r="M2035">
        <v>90</v>
      </c>
      <c r="N2035" t="str">
        <f>"0000000000000000001000000000000000000000000000000000"</f>
        <v>0000000000000000001000000000000000000000000000000000</v>
      </c>
      <c r="O2035" t="str">
        <f>"0000000000000000001000000000000000000000000000000000"</f>
        <v>0000000000000000001000000000000000000000000000000000</v>
      </c>
    </row>
    <row r="2036" spans="1:15" x14ac:dyDescent="0.25">
      <c r="A2036" s="3">
        <v>1</v>
      </c>
      <c r="B2036" t="s">
        <v>9914</v>
      </c>
      <c r="C2036" t="s">
        <v>20</v>
      </c>
      <c r="D2036" t="s">
        <v>11882</v>
      </c>
      <c r="E2036" t="s">
        <v>20</v>
      </c>
      <c r="F2036" t="s">
        <v>14493</v>
      </c>
      <c r="G2036" t="s">
        <v>14493</v>
      </c>
      <c r="H2036" t="s">
        <v>37</v>
      </c>
      <c r="I2036" t="s">
        <v>37</v>
      </c>
      <c r="J2036" s="1">
        <v>0.54166666666666663</v>
      </c>
      <c r="K2036" s="1">
        <v>0.54166666666666663</v>
      </c>
      <c r="L2036">
        <v>60</v>
      </c>
      <c r="M2036">
        <v>60</v>
      </c>
      <c r="N2036" t="str">
        <f>"0000000111101100011111000000000000000000000000000000"</f>
        <v>0000000111101100011111000000000000000000000000000000</v>
      </c>
      <c r="O2036" t="str">
        <f>"0000000111101100011111000000000000000000000000000000"</f>
        <v>0000000111101100011111000000000000000000000000000000</v>
      </c>
    </row>
    <row r="2037" spans="1:15" x14ac:dyDescent="0.25">
      <c r="A2037" s="3">
        <v>1</v>
      </c>
      <c r="B2037" t="s">
        <v>12777</v>
      </c>
      <c r="C2037" t="s">
        <v>20</v>
      </c>
      <c r="D2037" t="s">
        <v>13215</v>
      </c>
      <c r="E2037" t="s">
        <v>20</v>
      </c>
      <c r="F2037" t="s">
        <v>14485</v>
      </c>
      <c r="G2037" t="s">
        <v>14488</v>
      </c>
      <c r="H2037" t="s">
        <v>33</v>
      </c>
      <c r="I2037" t="s">
        <v>33</v>
      </c>
      <c r="J2037" s="1">
        <v>0.54166666666666663</v>
      </c>
      <c r="K2037" s="1">
        <v>0.5</v>
      </c>
      <c r="L2037">
        <v>60</v>
      </c>
      <c r="M2037">
        <v>120</v>
      </c>
      <c r="N2037" t="str">
        <f>"0000000000000000000000000001111110011111100000000000"</f>
        <v>0000000000000000000000000001111110011111100000000000</v>
      </c>
      <c r="O2037" t="str">
        <f>"0000000000000000000000000001111110011111100000000000"</f>
        <v>0000000000000000000000000001111110011111100000000000</v>
      </c>
    </row>
    <row r="2038" spans="1:15" x14ac:dyDescent="0.25">
      <c r="A2038" s="3">
        <v>1</v>
      </c>
      <c r="B2038" t="s">
        <v>12342</v>
      </c>
      <c r="C2038" t="s">
        <v>20</v>
      </c>
      <c r="D2038" t="s">
        <v>12358</v>
      </c>
      <c r="E2038" t="s">
        <v>20</v>
      </c>
      <c r="F2038" t="s">
        <v>14485</v>
      </c>
      <c r="G2038" t="s">
        <v>14488</v>
      </c>
      <c r="H2038" t="s">
        <v>19</v>
      </c>
      <c r="I2038" t="s">
        <v>19</v>
      </c>
      <c r="J2038" s="1">
        <v>0.41666666666666669</v>
      </c>
      <c r="K2038" s="1">
        <v>0.41666666666666669</v>
      </c>
      <c r="L2038">
        <v>120</v>
      </c>
      <c r="M2038">
        <v>60</v>
      </c>
      <c r="N2038" t="str">
        <f>"0000000000000000000000000001111110011111100000000000"</f>
        <v>0000000000000000000000000001111110011111100000000000</v>
      </c>
      <c r="O2038" t="str">
        <f>"0000000000000000000000000001111110011111100000000000"</f>
        <v>0000000000000000000000000001111110011111100000000000</v>
      </c>
    </row>
    <row r="2039" spans="1:15" x14ac:dyDescent="0.25">
      <c r="A2039" s="3">
        <v>1</v>
      </c>
      <c r="B2039" t="s">
        <v>9493</v>
      </c>
      <c r="C2039" t="s">
        <v>20</v>
      </c>
      <c r="D2039" t="s">
        <v>12042</v>
      </c>
      <c r="E2039" t="s">
        <v>20</v>
      </c>
      <c r="F2039" t="s">
        <v>14493</v>
      </c>
      <c r="G2039" t="s">
        <v>14485</v>
      </c>
      <c r="H2039" t="s">
        <v>19</v>
      </c>
      <c r="I2039" t="s">
        <v>19</v>
      </c>
      <c r="J2039" s="1">
        <v>0.66666666666666663</v>
      </c>
      <c r="K2039" s="1">
        <v>0.66666666666666663</v>
      </c>
      <c r="L2039">
        <v>60</v>
      </c>
      <c r="M2039">
        <v>60</v>
      </c>
      <c r="N2039" t="str">
        <f>"0000000000000000000000000001111110011111100000000000"</f>
        <v>0000000000000000000000000001111110011111100000000000</v>
      </c>
      <c r="O2039" t="str">
        <f>"0000000000000000000000000000101010001010100000000000"</f>
        <v>0000000000000000000000000000101010001010100000000000</v>
      </c>
    </row>
    <row r="2040" spans="1:15" x14ac:dyDescent="0.25">
      <c r="A2040" s="3">
        <v>1</v>
      </c>
      <c r="B2040" t="s">
        <v>12010</v>
      </c>
      <c r="C2040" t="s">
        <v>395</v>
      </c>
      <c r="D2040" t="s">
        <v>12021</v>
      </c>
      <c r="E2040" t="s">
        <v>395</v>
      </c>
      <c r="F2040" t="s">
        <v>14529</v>
      </c>
      <c r="G2040" t="s">
        <v>14497</v>
      </c>
      <c r="H2040" t="s">
        <v>42</v>
      </c>
      <c r="I2040" t="s">
        <v>42</v>
      </c>
      <c r="J2040" s="1">
        <v>0.66666666666666663</v>
      </c>
      <c r="K2040" s="1">
        <v>0.66666666666666663</v>
      </c>
      <c r="L2040">
        <v>120</v>
      </c>
      <c r="M2040">
        <v>120</v>
      </c>
      <c r="N2040" t="str">
        <f>"0000000001010100001010000000000000000000000000000000"</f>
        <v>0000000001010100001010000000000000000000000000000000</v>
      </c>
      <c r="O2040" t="str">
        <f>"0000000011111100000000000000000000000000000000000000"</f>
        <v>0000000011111100000000000000000000000000000000000000</v>
      </c>
    </row>
    <row r="2041" spans="1:15" x14ac:dyDescent="0.25">
      <c r="A2041" s="3">
        <v>1</v>
      </c>
      <c r="B2041" t="s">
        <v>11453</v>
      </c>
      <c r="C2041" t="s">
        <v>20</v>
      </c>
      <c r="D2041" t="s">
        <v>12331</v>
      </c>
      <c r="E2041" t="s">
        <v>20</v>
      </c>
      <c r="F2041" t="s">
        <v>14488</v>
      </c>
      <c r="G2041" t="s">
        <v>14488</v>
      </c>
      <c r="H2041" t="s">
        <v>19</v>
      </c>
      <c r="I2041" t="s">
        <v>19</v>
      </c>
      <c r="J2041" s="1">
        <v>0.5</v>
      </c>
      <c r="K2041" s="1">
        <v>0.45833333333333331</v>
      </c>
      <c r="L2041">
        <v>60</v>
      </c>
      <c r="M2041">
        <v>120</v>
      </c>
      <c r="N2041" t="str">
        <f>"0000000111110100011111000000000000000000000000000000"</f>
        <v>0000000111110100011111000000000000000000000000000000</v>
      </c>
      <c r="O2041" t="str">
        <f>"0000000111110100011111000000000000000000000000000000"</f>
        <v>0000000111110100011111000000000000000000000000000000</v>
      </c>
    </row>
    <row r="2042" spans="1:15" x14ac:dyDescent="0.25">
      <c r="A2042" s="3">
        <v>1</v>
      </c>
      <c r="B2042" t="s">
        <v>11459</v>
      </c>
      <c r="C2042" t="s">
        <v>20</v>
      </c>
      <c r="D2042" t="s">
        <v>12315</v>
      </c>
      <c r="E2042" t="s">
        <v>20</v>
      </c>
      <c r="F2042" t="s">
        <v>14485</v>
      </c>
      <c r="G2042" t="s">
        <v>14485</v>
      </c>
      <c r="H2042" t="s">
        <v>29</v>
      </c>
      <c r="I2042" t="s">
        <v>29</v>
      </c>
      <c r="J2042" s="1">
        <v>0.58333333333333337</v>
      </c>
      <c r="K2042" s="1">
        <v>0.58333333333333337</v>
      </c>
      <c r="L2042">
        <v>60</v>
      </c>
      <c r="M2042">
        <v>60</v>
      </c>
      <c r="N2042" t="str">
        <f>"0000000000000000000000000001111110011111100000000000"</f>
        <v>0000000000000000000000000001111110011111100000000000</v>
      </c>
      <c r="O2042" t="str">
        <f>"0000000000000000000000000001111110011111100000000000"</f>
        <v>0000000000000000000000000001111110011111100000000000</v>
      </c>
    </row>
    <row r="2043" spans="1:15" x14ac:dyDescent="0.25">
      <c r="A2043" s="3">
        <v>1</v>
      </c>
      <c r="B2043" t="s">
        <v>11464</v>
      </c>
      <c r="C2043" t="s">
        <v>20</v>
      </c>
      <c r="D2043" t="s">
        <v>12306</v>
      </c>
      <c r="E2043" t="s">
        <v>20</v>
      </c>
      <c r="F2043" t="s">
        <v>14488</v>
      </c>
      <c r="G2043" t="s">
        <v>14485</v>
      </c>
      <c r="H2043" t="s">
        <v>37</v>
      </c>
      <c r="I2043" t="s">
        <v>37</v>
      </c>
      <c r="J2043" s="1">
        <v>0.45833333333333331</v>
      </c>
      <c r="K2043" s="1">
        <v>0.5</v>
      </c>
      <c r="L2043">
        <v>180</v>
      </c>
      <c r="M2043">
        <v>120</v>
      </c>
      <c r="N2043" t="str">
        <f>"0000000000000000000000000000111110011111000000000000"</f>
        <v>0000000000000000000000000000111110011111000000000000</v>
      </c>
      <c r="O2043" t="str">
        <f>"0000000000000000000000000001111110011111100000000000"</f>
        <v>0000000000000000000000000001111110011111100000000000</v>
      </c>
    </row>
    <row r="2044" spans="1:15" x14ac:dyDescent="0.25">
      <c r="A2044" s="3">
        <v>1</v>
      </c>
      <c r="B2044" t="s">
        <v>10095</v>
      </c>
      <c r="C2044" t="s">
        <v>20</v>
      </c>
      <c r="D2044" t="s">
        <v>13412</v>
      </c>
      <c r="E2044" t="s">
        <v>20</v>
      </c>
      <c r="F2044" t="s">
        <v>14488</v>
      </c>
      <c r="G2044" t="s">
        <v>14488</v>
      </c>
      <c r="H2044" t="s">
        <v>19</v>
      </c>
      <c r="I2044" t="s">
        <v>19</v>
      </c>
      <c r="J2044" s="1">
        <v>0.5</v>
      </c>
      <c r="K2044" s="1">
        <v>0.5</v>
      </c>
      <c r="L2044">
        <v>60</v>
      </c>
      <c r="M2044">
        <v>180</v>
      </c>
      <c r="N2044" t="str">
        <f>"0000000111110100011111000000000000000000000000000000"</f>
        <v>0000000111110100011111000000000000000000000000000000</v>
      </c>
      <c r="O2044" t="str">
        <f>"0000000111110100011111000001111110011111100000000000"</f>
        <v>0000000111110100011111000001111110011111100000000000</v>
      </c>
    </row>
    <row r="2045" spans="1:15" x14ac:dyDescent="0.25">
      <c r="A2045" s="3">
        <v>1</v>
      </c>
      <c r="B2045" t="s">
        <v>9357</v>
      </c>
      <c r="C2045" t="s">
        <v>20</v>
      </c>
      <c r="D2045" t="s">
        <v>12633</v>
      </c>
      <c r="E2045" t="s">
        <v>20</v>
      </c>
      <c r="F2045" t="s">
        <v>14485</v>
      </c>
      <c r="G2045" t="s">
        <v>14485</v>
      </c>
      <c r="H2045" t="s">
        <v>33</v>
      </c>
      <c r="I2045" t="s">
        <v>33</v>
      </c>
      <c r="J2045" s="1">
        <v>0.41666666666666669</v>
      </c>
      <c r="K2045" s="1">
        <v>0.41666666666666669</v>
      </c>
      <c r="L2045">
        <v>60</v>
      </c>
      <c r="M2045">
        <v>60</v>
      </c>
      <c r="N2045" t="str">
        <f>"0000000000000000000000000001111110011111100000000000"</f>
        <v>0000000000000000000000000001111110011111100000000000</v>
      </c>
      <c r="O2045" t="str">
        <f>"0000000000000000000000000001111110011111100000000000"</f>
        <v>0000000000000000000000000001111110011111100000000000</v>
      </c>
    </row>
    <row r="2046" spans="1:15" x14ac:dyDescent="0.25">
      <c r="A2046" s="3">
        <v>1</v>
      </c>
      <c r="B2046" t="s">
        <v>9357</v>
      </c>
      <c r="C2046" t="s">
        <v>20</v>
      </c>
      <c r="D2046" t="s">
        <v>12631</v>
      </c>
      <c r="E2046" t="s">
        <v>20</v>
      </c>
      <c r="F2046" t="s">
        <v>14493</v>
      </c>
      <c r="G2046" t="s">
        <v>14493</v>
      </c>
      <c r="H2046" t="s">
        <v>42</v>
      </c>
      <c r="I2046" t="s">
        <v>42</v>
      </c>
      <c r="J2046" s="1">
        <v>0.41666666666666669</v>
      </c>
      <c r="K2046" s="1">
        <v>0.41666666666666669</v>
      </c>
      <c r="L2046">
        <v>60</v>
      </c>
      <c r="M2046">
        <v>60</v>
      </c>
      <c r="N2046" t="str">
        <f>"0000000000000000000000000001111110011111100000000000"</f>
        <v>0000000000000000000000000001111110011111100000000000</v>
      </c>
      <c r="O2046" t="str">
        <f>"0000000000000000000000000001111110011111100000000000"</f>
        <v>0000000000000000000000000001111110011111100000000000</v>
      </c>
    </row>
    <row r="2047" spans="1:15" x14ac:dyDescent="0.25">
      <c r="A2047" s="3">
        <v>1</v>
      </c>
      <c r="B2047" t="s">
        <v>12604</v>
      </c>
      <c r="C2047" t="s">
        <v>20</v>
      </c>
      <c r="D2047" t="s">
        <v>13172</v>
      </c>
      <c r="E2047" t="s">
        <v>20</v>
      </c>
      <c r="F2047" t="s">
        <v>14488</v>
      </c>
      <c r="G2047" t="s">
        <v>14488</v>
      </c>
      <c r="H2047" t="s">
        <v>29</v>
      </c>
      <c r="I2047" t="s">
        <v>29</v>
      </c>
      <c r="J2047" s="1">
        <v>0.375</v>
      </c>
      <c r="K2047" s="1">
        <v>0.375</v>
      </c>
      <c r="L2047">
        <v>120</v>
      </c>
      <c r="M2047">
        <v>60</v>
      </c>
      <c r="N2047" t="str">
        <f>"0000000000000000000000000001111110011111100000000000"</f>
        <v>0000000000000000000000000001111110011111100000000000</v>
      </c>
      <c r="O2047" t="str">
        <f>"0000000000000000000000000001111110011111100000000000"</f>
        <v>0000000000000000000000000001111110011111100000000000</v>
      </c>
    </row>
    <row r="2048" spans="1:15" x14ac:dyDescent="0.25">
      <c r="A2048" s="3">
        <v>1</v>
      </c>
      <c r="B2048" t="s">
        <v>9530</v>
      </c>
      <c r="C2048" t="s">
        <v>20</v>
      </c>
      <c r="D2048" t="s">
        <v>11982</v>
      </c>
      <c r="E2048" t="s">
        <v>20</v>
      </c>
      <c r="F2048" t="s">
        <v>14487</v>
      </c>
      <c r="G2048" t="s">
        <v>14485</v>
      </c>
      <c r="H2048" t="s">
        <v>29</v>
      </c>
      <c r="I2048" t="s">
        <v>29</v>
      </c>
      <c r="J2048" s="1">
        <v>0.45833333333333331</v>
      </c>
      <c r="K2048" s="1">
        <v>0.45833333333333331</v>
      </c>
      <c r="L2048">
        <v>60</v>
      </c>
      <c r="M2048">
        <v>60</v>
      </c>
      <c r="N2048" t="str">
        <f>"0000000000000000000000000001111110000000000000000000"</f>
        <v>0000000000000000000000000001111110000000000000000000</v>
      </c>
      <c r="O2048" t="str">
        <f>"0000000000000000000000000001111110011111100000000000"</f>
        <v>0000000000000000000000000001111110011111100000000000</v>
      </c>
    </row>
    <row r="2049" spans="1:15" x14ac:dyDescent="0.25">
      <c r="A2049" s="3">
        <v>1</v>
      </c>
      <c r="B2049" t="s">
        <v>9584</v>
      </c>
      <c r="C2049" t="s">
        <v>20</v>
      </c>
      <c r="D2049" t="s">
        <v>11978</v>
      </c>
      <c r="E2049" t="s">
        <v>20</v>
      </c>
      <c r="F2049" t="s">
        <v>14485</v>
      </c>
      <c r="G2049" t="s">
        <v>14488</v>
      </c>
      <c r="H2049" t="s">
        <v>33</v>
      </c>
      <c r="I2049" t="s">
        <v>33</v>
      </c>
      <c r="J2049" s="1">
        <v>0.45833333333333331</v>
      </c>
      <c r="K2049" s="1">
        <v>0.45833333333333331</v>
      </c>
      <c r="L2049">
        <v>60</v>
      </c>
      <c r="M2049">
        <v>60</v>
      </c>
      <c r="N2049" t="str">
        <f>"0000000111111100011111000000000000000000000000000000"</f>
        <v>0000000111111100011111000000000000000000000000000000</v>
      </c>
      <c r="O2049" t="str">
        <f>"0000000111111100011111000000000000000000000000000000"</f>
        <v>0000000111111100011111000000000000000000000000000000</v>
      </c>
    </row>
    <row r="2050" spans="1:15" x14ac:dyDescent="0.25">
      <c r="A2050" s="3">
        <v>1</v>
      </c>
      <c r="B2050" t="s">
        <v>13436</v>
      </c>
      <c r="C2050" t="s">
        <v>20</v>
      </c>
      <c r="D2050" t="s">
        <v>13864</v>
      </c>
      <c r="E2050" t="s">
        <v>20</v>
      </c>
      <c r="F2050" t="s">
        <v>14485</v>
      </c>
      <c r="G2050" t="s">
        <v>14488</v>
      </c>
      <c r="H2050" t="s">
        <v>29</v>
      </c>
      <c r="I2050" t="s">
        <v>29</v>
      </c>
      <c r="J2050" s="1">
        <v>0.54166666666666663</v>
      </c>
      <c r="K2050" s="1">
        <v>0.58333333333333337</v>
      </c>
      <c r="L2050">
        <v>120</v>
      </c>
      <c r="M2050">
        <v>60</v>
      </c>
      <c r="N2050" t="str">
        <f>"0000000000000000000000000001111110011111100000000000"</f>
        <v>0000000000000000000000000001111110011111100000000000</v>
      </c>
      <c r="O2050" t="str">
        <f>"0000000000000000000000000001111110011111100000000000"</f>
        <v>0000000000000000000000000001111110011111100000000000</v>
      </c>
    </row>
    <row r="2051" spans="1:15" x14ac:dyDescent="0.25">
      <c r="A2051" s="3">
        <v>1</v>
      </c>
      <c r="B2051" t="s">
        <v>9369</v>
      </c>
      <c r="C2051" t="s">
        <v>20</v>
      </c>
      <c r="D2051" t="s">
        <v>13746</v>
      </c>
      <c r="E2051" t="s">
        <v>20</v>
      </c>
      <c r="F2051" t="s">
        <v>14485</v>
      </c>
      <c r="G2051" t="s">
        <v>14485</v>
      </c>
      <c r="H2051" t="s">
        <v>29</v>
      </c>
      <c r="I2051" t="s">
        <v>29</v>
      </c>
      <c r="J2051" s="1">
        <v>0.5</v>
      </c>
      <c r="K2051" s="1">
        <v>0.5</v>
      </c>
      <c r="L2051">
        <v>60</v>
      </c>
      <c r="M2051">
        <v>60</v>
      </c>
      <c r="N2051" t="str">
        <f>"0000000111110100011111000000000000000000000000000000"</f>
        <v>0000000111110100011111000000000000000000000000000000</v>
      </c>
      <c r="O2051" t="str">
        <f>"0000000111110100011111000000000000000000000000000000"</f>
        <v>0000000111110100011111000000000000000000000000000000</v>
      </c>
    </row>
    <row r="2052" spans="1:15" x14ac:dyDescent="0.25">
      <c r="A2052" s="3">
        <v>1</v>
      </c>
      <c r="B2052" t="s">
        <v>13409</v>
      </c>
      <c r="C2052" t="s">
        <v>20</v>
      </c>
      <c r="D2052" t="s">
        <v>13653</v>
      </c>
      <c r="E2052" t="s">
        <v>20</v>
      </c>
      <c r="F2052" t="s">
        <v>14485</v>
      </c>
      <c r="G2052" t="s">
        <v>14485</v>
      </c>
      <c r="H2052" t="s">
        <v>33</v>
      </c>
      <c r="I2052" t="s">
        <v>33</v>
      </c>
      <c r="J2052" s="1">
        <v>0.5</v>
      </c>
      <c r="K2052" s="1">
        <v>0.5</v>
      </c>
      <c r="L2052">
        <v>60</v>
      </c>
      <c r="M2052">
        <v>60</v>
      </c>
      <c r="N2052" t="str">
        <f>"0000000111111100011111000000000000000000000000000000"</f>
        <v>0000000111111100011111000000000000000000000000000000</v>
      </c>
      <c r="O2052" t="str">
        <f>"0000000111111000011110000000000000000000000000000000"</f>
        <v>0000000111111000011110000000000000000000000000000000</v>
      </c>
    </row>
    <row r="2053" spans="1:15" x14ac:dyDescent="0.25">
      <c r="A2053" s="3">
        <v>1</v>
      </c>
      <c r="B2053" t="s">
        <v>13409</v>
      </c>
      <c r="C2053" t="s">
        <v>20</v>
      </c>
      <c r="D2053" t="s">
        <v>13653</v>
      </c>
      <c r="E2053" t="s">
        <v>39</v>
      </c>
      <c r="F2053" t="s">
        <v>14485</v>
      </c>
      <c r="G2053" t="s">
        <v>14507</v>
      </c>
      <c r="H2053" t="s">
        <v>33</v>
      </c>
      <c r="I2053" t="s">
        <v>33</v>
      </c>
      <c r="J2053" s="1">
        <v>0.5</v>
      </c>
      <c r="K2053" s="1">
        <v>0.5</v>
      </c>
      <c r="L2053">
        <v>60</v>
      </c>
      <c r="M2053">
        <v>60</v>
      </c>
      <c r="N2053" t="str">
        <f>"0000000111111100011111000000000000000000000000000000"</f>
        <v>0000000111111100011111000000000000000000000000000000</v>
      </c>
      <c r="O2053" t="str">
        <f>"0000000000000100000000000000000000000000000000000000"</f>
        <v>0000000000000100000000000000000000000000000000000000</v>
      </c>
    </row>
    <row r="2054" spans="1:15" x14ac:dyDescent="0.25">
      <c r="A2054" s="3">
        <v>1</v>
      </c>
      <c r="B2054" t="s">
        <v>13409</v>
      </c>
      <c r="C2054" t="s">
        <v>20</v>
      </c>
      <c r="D2054" t="s">
        <v>13653</v>
      </c>
      <c r="E2054" t="s">
        <v>39</v>
      </c>
      <c r="F2054" t="s">
        <v>14485</v>
      </c>
      <c r="G2054" t="s">
        <v>14511</v>
      </c>
      <c r="H2054" t="s">
        <v>33</v>
      </c>
      <c r="I2054" t="s">
        <v>33</v>
      </c>
      <c r="J2054" s="1">
        <v>0.5</v>
      </c>
      <c r="K2054" s="1">
        <v>0.5</v>
      </c>
      <c r="L2054">
        <v>60</v>
      </c>
      <c r="M2054">
        <v>60</v>
      </c>
      <c r="N2054" t="str">
        <f>"0000000111111100011111000000000000000000000000000000"</f>
        <v>0000000111111100011111000000000000000000000000000000</v>
      </c>
      <c r="O2054" t="str">
        <f>"0000000000000000000001000000000000000000000000000000"</f>
        <v>0000000000000000000001000000000000000000000000000000</v>
      </c>
    </row>
    <row r="2055" spans="1:15" x14ac:dyDescent="0.25">
      <c r="A2055" s="3">
        <v>1</v>
      </c>
      <c r="B2055" t="s">
        <v>10519</v>
      </c>
      <c r="C2055" t="s">
        <v>20</v>
      </c>
      <c r="D2055" t="s">
        <v>14063</v>
      </c>
      <c r="E2055" t="s">
        <v>20</v>
      </c>
      <c r="F2055" t="s">
        <v>14488</v>
      </c>
      <c r="G2055" t="s">
        <v>14488</v>
      </c>
      <c r="H2055" t="s">
        <v>19</v>
      </c>
      <c r="I2055" t="s">
        <v>19</v>
      </c>
      <c r="J2055" s="1">
        <v>0.41666666666666669</v>
      </c>
      <c r="K2055" s="1">
        <v>0.41666666666666669</v>
      </c>
      <c r="L2055">
        <v>60</v>
      </c>
      <c r="M2055">
        <v>60</v>
      </c>
      <c r="N2055" t="str">
        <f>"0000000000000000000000000001111110011111100000000000"</f>
        <v>0000000000000000000000000001111110011111100000000000</v>
      </c>
      <c r="O2055" t="str">
        <f>"0000000000000000000000000001111110011111100000000000"</f>
        <v>0000000000000000000000000001111110011111100000000000</v>
      </c>
    </row>
    <row r="2056" spans="1:15" x14ac:dyDescent="0.25">
      <c r="A2056" s="3">
        <v>1</v>
      </c>
      <c r="B2056" t="s">
        <v>10564</v>
      </c>
      <c r="C2056" t="s">
        <v>20</v>
      </c>
      <c r="D2056" t="s">
        <v>14028</v>
      </c>
      <c r="E2056" t="s">
        <v>20</v>
      </c>
      <c r="F2056" t="s">
        <v>14488</v>
      </c>
      <c r="G2056" t="s">
        <v>14488</v>
      </c>
      <c r="H2056" t="s">
        <v>29</v>
      </c>
      <c r="I2056" t="s">
        <v>29</v>
      </c>
      <c r="J2056" s="1">
        <v>0.41666666666666669</v>
      </c>
      <c r="K2056" s="1">
        <v>0.41666666666666669</v>
      </c>
      <c r="L2056">
        <v>120</v>
      </c>
      <c r="M2056">
        <v>60</v>
      </c>
      <c r="N2056" t="str">
        <f>"0000000111110100011111000000000000000000000000000000"</f>
        <v>0000000111110100011111000000000000000000000000000000</v>
      </c>
      <c r="O2056" t="str">
        <f>"0000000111110100011111000000000000000000000000000000"</f>
        <v>0000000111110100011111000000000000000000000000000000</v>
      </c>
    </row>
    <row r="2057" spans="1:15" x14ac:dyDescent="0.25">
      <c r="A2057" s="3">
        <v>1</v>
      </c>
      <c r="B2057" t="s">
        <v>10564</v>
      </c>
      <c r="C2057" t="s">
        <v>20</v>
      </c>
      <c r="D2057" t="s">
        <v>14031</v>
      </c>
      <c r="E2057" t="s">
        <v>45</v>
      </c>
      <c r="F2057" t="s">
        <v>14488</v>
      </c>
      <c r="G2057" t="s">
        <v>14489</v>
      </c>
      <c r="H2057" t="s">
        <v>29</v>
      </c>
      <c r="I2057" t="s">
        <v>29</v>
      </c>
      <c r="J2057" s="1">
        <v>0.41666666666666669</v>
      </c>
      <c r="K2057" s="1">
        <v>0.45833333333333331</v>
      </c>
      <c r="L2057">
        <v>120</v>
      </c>
      <c r="M2057">
        <v>60</v>
      </c>
      <c r="N2057" t="str">
        <f>"0000000111110100011111000000000000000000000000000000"</f>
        <v>0000000111110100011111000000000000000000000000000000</v>
      </c>
      <c r="O2057" t="str">
        <f>"0000000011110100011111000000000000000000000000000000"</f>
        <v>0000000011110100011111000000000000000000000000000000</v>
      </c>
    </row>
    <row r="2058" spans="1:15" x14ac:dyDescent="0.25">
      <c r="A2058" s="3">
        <v>1</v>
      </c>
      <c r="B2058" t="s">
        <v>10306</v>
      </c>
      <c r="C2058" t="s">
        <v>20</v>
      </c>
      <c r="D2058" t="s">
        <v>10540</v>
      </c>
      <c r="E2058" t="s">
        <v>20</v>
      </c>
      <c r="F2058" t="s">
        <v>14488</v>
      </c>
      <c r="G2058" t="s">
        <v>14485</v>
      </c>
      <c r="H2058" t="s">
        <v>33</v>
      </c>
      <c r="I2058" t="s">
        <v>33</v>
      </c>
      <c r="J2058" s="1">
        <v>0.45833333333333331</v>
      </c>
      <c r="K2058" s="1">
        <v>0.45833333333333331</v>
      </c>
      <c r="L2058">
        <v>60</v>
      </c>
      <c r="M2058">
        <v>60</v>
      </c>
      <c r="N2058" t="str">
        <f>"0000000000000000000000000001111110011111100000000000"</f>
        <v>0000000000000000000000000001111110011111100000000000</v>
      </c>
      <c r="O2058" t="str">
        <f>"0000000000000000000000000001111110011111100000000000"</f>
        <v>0000000000000000000000000001111110011111100000000000</v>
      </c>
    </row>
    <row r="2059" spans="1:15" x14ac:dyDescent="0.25">
      <c r="A2059" s="3">
        <v>1</v>
      </c>
      <c r="B2059" t="s">
        <v>12566</v>
      </c>
      <c r="C2059" t="s">
        <v>20</v>
      </c>
      <c r="D2059" t="s">
        <v>12884</v>
      </c>
      <c r="E2059" t="s">
        <v>20</v>
      </c>
      <c r="F2059" t="s">
        <v>14488</v>
      </c>
      <c r="G2059" t="s">
        <v>14488</v>
      </c>
      <c r="H2059" t="s">
        <v>19</v>
      </c>
      <c r="I2059" t="s">
        <v>19</v>
      </c>
      <c r="J2059" s="1">
        <v>0.58333333333333337</v>
      </c>
      <c r="K2059" s="1">
        <v>0.54166666666666663</v>
      </c>
      <c r="L2059">
        <v>120</v>
      </c>
      <c r="M2059">
        <v>180</v>
      </c>
      <c r="N2059" t="str">
        <f>"0000000111110100011111000001111110011111100000000000"</f>
        <v>0000000111110100011111000001111110011111100000000000</v>
      </c>
      <c r="O2059" t="str">
        <f>"0000000111110100011111000000000000000000000000000000"</f>
        <v>0000000111110100011111000000000000000000000000000000</v>
      </c>
    </row>
    <row r="2060" spans="1:15" x14ac:dyDescent="0.25">
      <c r="A2060" s="3">
        <v>1</v>
      </c>
      <c r="B2060" t="s">
        <v>10061</v>
      </c>
      <c r="C2060" t="s">
        <v>20</v>
      </c>
      <c r="D2060" t="s">
        <v>10245</v>
      </c>
      <c r="E2060" t="s">
        <v>20</v>
      </c>
      <c r="F2060" t="s">
        <v>14493</v>
      </c>
      <c r="G2060" t="s">
        <v>14493</v>
      </c>
      <c r="H2060" t="s">
        <v>37</v>
      </c>
      <c r="I2060" t="s">
        <v>37</v>
      </c>
      <c r="J2060" s="1">
        <v>0.5</v>
      </c>
      <c r="K2060" s="1">
        <v>0.5</v>
      </c>
      <c r="L2060">
        <v>60</v>
      </c>
      <c r="M2060">
        <v>60</v>
      </c>
      <c r="N2060" t="str">
        <f>"0000000111101100011111000000000000000000000000000000"</f>
        <v>0000000111101100011111000000000000000000000000000000</v>
      </c>
      <c r="O2060" t="str">
        <f>"0000000111101100011111000000000000000000000000000000"</f>
        <v>0000000111101100011111000000000000000000000000000000</v>
      </c>
    </row>
    <row r="2061" spans="1:15" x14ac:dyDescent="0.25">
      <c r="A2061" s="3">
        <v>1</v>
      </c>
      <c r="B2061" t="s">
        <v>11500</v>
      </c>
      <c r="C2061" t="s">
        <v>20</v>
      </c>
      <c r="D2061" t="s">
        <v>13937</v>
      </c>
      <c r="E2061" t="s">
        <v>20</v>
      </c>
      <c r="F2061" t="s">
        <v>14514</v>
      </c>
      <c r="G2061" t="s">
        <v>14485</v>
      </c>
      <c r="H2061" t="s">
        <v>42</v>
      </c>
      <c r="I2061" t="s">
        <v>42</v>
      </c>
      <c r="J2061" s="1">
        <v>0.41666666666666669</v>
      </c>
      <c r="K2061" s="1">
        <v>0.375</v>
      </c>
      <c r="L2061">
        <v>60</v>
      </c>
      <c r="M2061">
        <v>120</v>
      </c>
      <c r="N2061" t="str">
        <f>"0000000000000000000000000000111110011111100000000000"</f>
        <v>0000000000000000000000000000111110011111100000000000</v>
      </c>
      <c r="O2061" t="str">
        <f>"0000000000000000000000000001111110011111100000000000"</f>
        <v>0000000000000000000000000001111110011111100000000000</v>
      </c>
    </row>
    <row r="2062" spans="1:15" x14ac:dyDescent="0.25">
      <c r="A2062" s="3">
        <v>1</v>
      </c>
      <c r="B2062" t="s">
        <v>11438</v>
      </c>
      <c r="C2062" t="s">
        <v>45</v>
      </c>
      <c r="D2062" t="s">
        <v>14425</v>
      </c>
      <c r="E2062" t="s">
        <v>20</v>
      </c>
      <c r="F2062" t="s">
        <v>14575</v>
      </c>
      <c r="G2062" t="s">
        <v>14485</v>
      </c>
      <c r="H2062" t="s">
        <v>42</v>
      </c>
      <c r="I2062" t="s">
        <v>42</v>
      </c>
      <c r="J2062" s="1">
        <v>0.66666666666666663</v>
      </c>
      <c r="K2062" s="1">
        <v>0.66666666666666663</v>
      </c>
      <c r="L2062">
        <v>60</v>
      </c>
      <c r="M2062">
        <v>120</v>
      </c>
      <c r="N2062" t="str">
        <f>"0000000000000000000000000000111110011111100000000000"</f>
        <v>0000000000000000000000000000111110011111100000000000</v>
      </c>
      <c r="O2062" t="str">
        <f>"0000000000000000000000000001111110011111100000000000"</f>
        <v>0000000000000000000000000001111110011111100000000000</v>
      </c>
    </row>
    <row r="2063" spans="1:15" x14ac:dyDescent="0.25">
      <c r="A2063" s="3">
        <v>1</v>
      </c>
      <c r="B2063" t="s">
        <v>12375</v>
      </c>
      <c r="C2063" t="s">
        <v>20</v>
      </c>
      <c r="D2063" t="s">
        <v>13579</v>
      </c>
      <c r="E2063" t="s">
        <v>20</v>
      </c>
      <c r="F2063" t="s">
        <v>14485</v>
      </c>
      <c r="G2063" t="s">
        <v>14485</v>
      </c>
      <c r="H2063" t="s">
        <v>42</v>
      </c>
      <c r="I2063" t="s">
        <v>42</v>
      </c>
      <c r="J2063" s="1">
        <v>0.45833333333333331</v>
      </c>
      <c r="K2063" s="1">
        <v>0.45833333333333331</v>
      </c>
      <c r="L2063">
        <v>120</v>
      </c>
      <c r="M2063">
        <v>60</v>
      </c>
      <c r="N2063" t="str">
        <f>"0000000000000000000000000001111110011111100000000000"</f>
        <v>0000000000000000000000000001111110011111100000000000</v>
      </c>
      <c r="O2063" t="str">
        <f>"0000000000000000000000000000111110011111100000000000"</f>
        <v>0000000000000000000000000000111110011111100000000000</v>
      </c>
    </row>
    <row r="2064" spans="1:15" x14ac:dyDescent="0.25">
      <c r="A2064" s="3">
        <v>1</v>
      </c>
      <c r="B2064" t="s">
        <v>9537</v>
      </c>
      <c r="C2064" t="s">
        <v>395</v>
      </c>
      <c r="D2064" t="s">
        <v>12149</v>
      </c>
      <c r="E2064" t="s">
        <v>20</v>
      </c>
      <c r="F2064" t="s">
        <v>14497</v>
      </c>
      <c r="G2064" t="s">
        <v>14493</v>
      </c>
      <c r="H2064" t="s">
        <v>42</v>
      </c>
      <c r="I2064" t="s">
        <v>42</v>
      </c>
      <c r="J2064" s="1">
        <v>0.5</v>
      </c>
      <c r="K2064" s="1">
        <v>0.5</v>
      </c>
      <c r="L2064">
        <v>180</v>
      </c>
      <c r="M2064">
        <v>60</v>
      </c>
      <c r="N2064" t="str">
        <f>"0000000000000000000000000000000000011111100000000000"</f>
        <v>0000000000000000000000000000000000011111100000000000</v>
      </c>
      <c r="O2064" t="str">
        <f>"0000000000000000000000000000111110011111100000000000"</f>
        <v>0000000000000000000000000000111110011111100000000000</v>
      </c>
    </row>
    <row r="2065" spans="1:15" x14ac:dyDescent="0.25">
      <c r="A2065" s="3">
        <v>1</v>
      </c>
      <c r="B2065" t="s">
        <v>12771</v>
      </c>
      <c r="C2065" t="s">
        <v>20</v>
      </c>
      <c r="D2065" t="s">
        <v>13208</v>
      </c>
      <c r="E2065" t="s">
        <v>20</v>
      </c>
      <c r="F2065" t="s">
        <v>14488</v>
      </c>
      <c r="G2065" t="s">
        <v>14488</v>
      </c>
      <c r="H2065" t="s">
        <v>29</v>
      </c>
      <c r="I2065" t="s">
        <v>29</v>
      </c>
      <c r="J2065" s="1">
        <v>0.54166666666666663</v>
      </c>
      <c r="K2065" s="1">
        <v>0.5</v>
      </c>
      <c r="L2065">
        <v>60</v>
      </c>
      <c r="M2065">
        <v>120</v>
      </c>
      <c r="N2065" t="str">
        <f>"0000000111110100011111000000000000000000000000000000"</f>
        <v>0000000111110100011111000000000000000000000000000000</v>
      </c>
      <c r="O2065" t="str">
        <f>"0000000111110100011111000000000000000000000000000000"</f>
        <v>0000000111110100011111000000000000000000000000000000</v>
      </c>
    </row>
    <row r="2066" spans="1:15" x14ac:dyDescent="0.25">
      <c r="A2066" s="3">
        <v>1</v>
      </c>
      <c r="B2066" t="s">
        <v>9493</v>
      </c>
      <c r="C2066" t="s">
        <v>395</v>
      </c>
      <c r="D2066" t="s">
        <v>9888</v>
      </c>
      <c r="E2066" t="s">
        <v>20</v>
      </c>
      <c r="F2066" t="s">
        <v>14539</v>
      </c>
      <c r="G2066" t="s">
        <v>14493</v>
      </c>
      <c r="H2066" t="s">
        <v>33</v>
      </c>
      <c r="I2066" t="s">
        <v>33</v>
      </c>
      <c r="J2066" s="1">
        <v>0.375</v>
      </c>
      <c r="K2066" s="1">
        <v>0.45833333333333331</v>
      </c>
      <c r="L2066">
        <v>180</v>
      </c>
      <c r="M2066">
        <v>60</v>
      </c>
      <c r="N2066" t="str">
        <f>"0000000000000000000000000000111110001111000000000000"</f>
        <v>0000000000000000000000000000111110001111000000000000</v>
      </c>
      <c r="O2066" t="str">
        <f>"0000000000000000000000000001111110011111100000000000"</f>
        <v>0000000000000000000000000001111110011111100000000000</v>
      </c>
    </row>
    <row r="2067" spans="1:15" x14ac:dyDescent="0.25">
      <c r="A2067" s="3">
        <v>1</v>
      </c>
      <c r="B2067" t="s">
        <v>9888</v>
      </c>
      <c r="C2067" t="s">
        <v>395</v>
      </c>
      <c r="D2067" t="s">
        <v>12944</v>
      </c>
      <c r="E2067" t="s">
        <v>20</v>
      </c>
      <c r="F2067" t="s">
        <v>14497</v>
      </c>
      <c r="G2067" t="s">
        <v>14493</v>
      </c>
      <c r="H2067" t="s">
        <v>42</v>
      </c>
      <c r="I2067" t="s">
        <v>42</v>
      </c>
      <c r="J2067" s="1">
        <v>0.625</v>
      </c>
      <c r="K2067" s="1">
        <v>0.625</v>
      </c>
      <c r="L2067">
        <v>180</v>
      </c>
      <c r="M2067">
        <v>60</v>
      </c>
      <c r="N2067" t="str">
        <f>"0000000000000000000000000001010100010101000000000000"</f>
        <v>0000000000000000000000000001010100010101000000000000</v>
      </c>
      <c r="O2067" t="str">
        <f>"0000000000000000000000000000111110011111100000000000"</f>
        <v>0000000000000000000000000000111110011111100000000000</v>
      </c>
    </row>
    <row r="2068" spans="1:15" x14ac:dyDescent="0.25">
      <c r="A2068" s="3">
        <v>1</v>
      </c>
      <c r="B2068" t="s">
        <v>12694</v>
      </c>
      <c r="C2068" t="s">
        <v>20</v>
      </c>
      <c r="D2068" t="s">
        <v>12908</v>
      </c>
      <c r="E2068" t="s">
        <v>20</v>
      </c>
      <c r="F2068" t="s">
        <v>14485</v>
      </c>
      <c r="G2068" t="s">
        <v>14487</v>
      </c>
      <c r="H2068" t="s">
        <v>42</v>
      </c>
      <c r="I2068" t="s">
        <v>42</v>
      </c>
      <c r="J2068" s="1">
        <v>0.45833333333333331</v>
      </c>
      <c r="K2068" s="1">
        <v>0.45833333333333331</v>
      </c>
      <c r="L2068">
        <v>60</v>
      </c>
      <c r="M2068">
        <v>60</v>
      </c>
      <c r="N2068" t="str">
        <f>"0000000111111100011111000001111110011111100000000000"</f>
        <v>0000000111111100011111000001111110011111100000000000</v>
      </c>
      <c r="O2068" t="str">
        <f>"0000000111111100011111000000000000000000000000000000"</f>
        <v>0000000111111100011111000000000000000000000000000000</v>
      </c>
    </row>
    <row r="2069" spans="1:15" x14ac:dyDescent="0.25">
      <c r="A2069" s="3">
        <v>1</v>
      </c>
      <c r="B2069" t="s">
        <v>11206</v>
      </c>
      <c r="C2069" t="s">
        <v>20</v>
      </c>
      <c r="D2069" t="s">
        <v>11772</v>
      </c>
      <c r="E2069" t="s">
        <v>20</v>
      </c>
      <c r="F2069" t="s">
        <v>14488</v>
      </c>
      <c r="G2069" t="s">
        <v>14488</v>
      </c>
      <c r="H2069" t="s">
        <v>19</v>
      </c>
      <c r="I2069" t="s">
        <v>19</v>
      </c>
      <c r="J2069" s="1">
        <v>0.41666666666666669</v>
      </c>
      <c r="K2069" s="1">
        <v>0.375</v>
      </c>
      <c r="L2069">
        <v>60</v>
      </c>
      <c r="M2069">
        <v>480</v>
      </c>
      <c r="N2069" t="str">
        <f>"0000000000000000000000000001101110011111100000000000"</f>
        <v>0000000000000000000000000001101110011111100000000000</v>
      </c>
      <c r="O2069" t="str">
        <f>"0000000000000000000000000000001000000000000000000000"</f>
        <v>0000000000000000000000000000001000000000000000000000</v>
      </c>
    </row>
    <row r="2070" spans="1:15" x14ac:dyDescent="0.25">
      <c r="A2070" s="3">
        <v>1</v>
      </c>
      <c r="B2070" t="s">
        <v>11206</v>
      </c>
      <c r="C2070" t="s">
        <v>20</v>
      </c>
      <c r="D2070" t="s">
        <v>11772</v>
      </c>
      <c r="E2070" t="s">
        <v>20</v>
      </c>
      <c r="F2070" t="s">
        <v>14488</v>
      </c>
      <c r="G2070" t="s">
        <v>14493</v>
      </c>
      <c r="H2070" t="s">
        <v>19</v>
      </c>
      <c r="I2070" t="s">
        <v>19</v>
      </c>
      <c r="J2070" s="1">
        <v>0.41666666666666669</v>
      </c>
      <c r="K2070" s="1">
        <v>0.375</v>
      </c>
      <c r="L2070">
        <v>60</v>
      </c>
      <c r="M2070">
        <v>480</v>
      </c>
      <c r="N2070" t="str">
        <f>"0000000000000000000000000001101110011111100000000000"</f>
        <v>0000000000000000000000000001101110011111100000000000</v>
      </c>
      <c r="O2070" t="str">
        <f>"0000000000000000000000000000000000000010000000000000"</f>
        <v>0000000000000000000000000000000000000010000000000000</v>
      </c>
    </row>
    <row r="2071" spans="1:15" x14ac:dyDescent="0.25">
      <c r="A2071" s="3">
        <v>1</v>
      </c>
      <c r="B2071" t="s">
        <v>11206</v>
      </c>
      <c r="C2071" t="s">
        <v>20</v>
      </c>
      <c r="D2071" t="s">
        <v>11772</v>
      </c>
      <c r="E2071" t="s">
        <v>20</v>
      </c>
      <c r="F2071" t="s">
        <v>14485</v>
      </c>
      <c r="G2071" t="s">
        <v>14487</v>
      </c>
      <c r="H2071" t="s">
        <v>29</v>
      </c>
      <c r="I2071" t="s">
        <v>29</v>
      </c>
      <c r="J2071" s="1">
        <v>0.41666666666666669</v>
      </c>
      <c r="K2071" s="1">
        <v>0.375</v>
      </c>
      <c r="L2071">
        <v>60</v>
      </c>
      <c r="M2071">
        <v>480</v>
      </c>
      <c r="N2071" t="str">
        <f>"0000000000000000000000000001010110011111100000000000"</f>
        <v>0000000000000000000000000001010110011111100000000000</v>
      </c>
      <c r="O2071" t="str">
        <f>"0000000000000000000000000000000000000010000000000000"</f>
        <v>0000000000000000000000000000000000000010000000000000</v>
      </c>
    </row>
    <row r="2072" spans="1:15" x14ac:dyDescent="0.25">
      <c r="A2072" s="3">
        <v>1</v>
      </c>
      <c r="B2072" t="s">
        <v>11223</v>
      </c>
      <c r="C2072" t="s">
        <v>20</v>
      </c>
      <c r="D2072" t="s">
        <v>11772</v>
      </c>
      <c r="E2072" t="s">
        <v>20</v>
      </c>
      <c r="F2072" t="s">
        <v>14488</v>
      </c>
      <c r="G2072" t="s">
        <v>14488</v>
      </c>
      <c r="H2072" t="s">
        <v>19</v>
      </c>
      <c r="I2072" t="s">
        <v>19</v>
      </c>
      <c r="J2072" s="1">
        <v>0.5</v>
      </c>
      <c r="K2072" s="1">
        <v>0.375</v>
      </c>
      <c r="L2072">
        <v>120</v>
      </c>
      <c r="M2072">
        <v>480</v>
      </c>
      <c r="N2072" t="str">
        <f>"0000000000000000000000000001111110011111100000000000"</f>
        <v>0000000000000000000000000001111110011111100000000000</v>
      </c>
      <c r="O2072" t="str">
        <f>"0000000000000000000000000000001000000000000000000000"</f>
        <v>0000000000000000000000000000001000000000000000000000</v>
      </c>
    </row>
    <row r="2073" spans="1:15" x14ac:dyDescent="0.25">
      <c r="A2073" s="3">
        <v>1</v>
      </c>
      <c r="B2073" t="s">
        <v>11223</v>
      </c>
      <c r="C2073" t="s">
        <v>20</v>
      </c>
      <c r="D2073" t="s">
        <v>11772</v>
      </c>
      <c r="E2073" t="s">
        <v>20</v>
      </c>
      <c r="F2073" t="s">
        <v>14488</v>
      </c>
      <c r="G2073" t="s">
        <v>14493</v>
      </c>
      <c r="H2073" t="s">
        <v>19</v>
      </c>
      <c r="I2073" t="s">
        <v>19</v>
      </c>
      <c r="J2073" s="1">
        <v>0.5</v>
      </c>
      <c r="K2073" s="1">
        <v>0.375</v>
      </c>
      <c r="L2073">
        <v>120</v>
      </c>
      <c r="M2073">
        <v>480</v>
      </c>
      <c r="N2073" t="str">
        <f>"0000000000000000000000000001111110011111100000000000"</f>
        <v>0000000000000000000000000001111110011111100000000000</v>
      </c>
      <c r="O2073" t="str">
        <f>"0000000000000000000000000000000000000010000000000000"</f>
        <v>0000000000000000000000000000000000000010000000000000</v>
      </c>
    </row>
    <row r="2074" spans="1:15" x14ac:dyDescent="0.25">
      <c r="A2074" s="3">
        <v>1</v>
      </c>
      <c r="B2074" t="s">
        <v>11223</v>
      </c>
      <c r="C2074" t="s">
        <v>20</v>
      </c>
      <c r="D2074" t="s">
        <v>11772</v>
      </c>
      <c r="E2074" t="s">
        <v>20</v>
      </c>
      <c r="F2074" t="s">
        <v>14485</v>
      </c>
      <c r="G2074" t="s">
        <v>14485</v>
      </c>
      <c r="H2074" t="s">
        <v>29</v>
      </c>
      <c r="I2074" t="s">
        <v>29</v>
      </c>
      <c r="J2074" s="1">
        <v>0.58333333333333337</v>
      </c>
      <c r="K2074" s="1">
        <v>0.375</v>
      </c>
      <c r="L2074">
        <v>120</v>
      </c>
      <c r="M2074">
        <v>480</v>
      </c>
      <c r="N2074" t="str">
        <f>"0000000000000000000000000001111110011111100000000000"</f>
        <v>0000000000000000000000000001111110011111100000000000</v>
      </c>
      <c r="O2074" t="str">
        <f>"0000000000000000000000000000001000000000000000000000"</f>
        <v>0000000000000000000000000000001000000000000000000000</v>
      </c>
    </row>
    <row r="2075" spans="1:15" x14ac:dyDescent="0.25">
      <c r="A2075" s="3">
        <v>1</v>
      </c>
      <c r="B2075" t="s">
        <v>11223</v>
      </c>
      <c r="C2075" t="s">
        <v>20</v>
      </c>
      <c r="D2075" t="s">
        <v>11772</v>
      </c>
      <c r="E2075" t="s">
        <v>20</v>
      </c>
      <c r="F2075" t="s">
        <v>14485</v>
      </c>
      <c r="G2075" t="s">
        <v>14487</v>
      </c>
      <c r="H2075" t="s">
        <v>29</v>
      </c>
      <c r="I2075" t="s">
        <v>29</v>
      </c>
      <c r="J2075" s="1">
        <v>0.58333333333333337</v>
      </c>
      <c r="K2075" s="1">
        <v>0.375</v>
      </c>
      <c r="L2075">
        <v>120</v>
      </c>
      <c r="M2075">
        <v>480</v>
      </c>
      <c r="N2075" t="str">
        <f>"0000000000000000000000000001111110011111100000000000"</f>
        <v>0000000000000000000000000001111110011111100000000000</v>
      </c>
      <c r="O2075" t="str">
        <f>"0000000000000000000000000000000000000010000000000000"</f>
        <v>0000000000000000000000000000000000000010000000000000</v>
      </c>
    </row>
    <row r="2076" spans="1:15" x14ac:dyDescent="0.25">
      <c r="A2076" s="3">
        <v>1</v>
      </c>
      <c r="B2076" t="s">
        <v>10774</v>
      </c>
      <c r="C2076" t="s">
        <v>45</v>
      </c>
      <c r="D2076" t="s">
        <v>11551</v>
      </c>
      <c r="E2076" t="s">
        <v>395</v>
      </c>
      <c r="F2076" t="s">
        <v>14583</v>
      </c>
      <c r="G2076" t="s">
        <v>14539</v>
      </c>
      <c r="H2076" t="s">
        <v>19</v>
      </c>
      <c r="I2076" t="s">
        <v>19</v>
      </c>
      <c r="J2076" s="1">
        <v>0.58333333333333337</v>
      </c>
      <c r="K2076" s="1">
        <v>0.54166666666666663</v>
      </c>
      <c r="L2076">
        <v>60</v>
      </c>
      <c r="M2076">
        <v>180</v>
      </c>
      <c r="N2076" t="str">
        <f>"0000000111110100011111000000000000000000000000000000"</f>
        <v>0000000111110100011111000000000000000000000000000000</v>
      </c>
      <c r="O2076" t="str">
        <f>"0000000001000000000000000000000000000000000000000000"</f>
        <v>0000000001000000000000000000000000000000000000000000</v>
      </c>
    </row>
    <row r="2077" spans="1:15" x14ac:dyDescent="0.25">
      <c r="A2077" s="3">
        <v>1</v>
      </c>
      <c r="B2077" t="s">
        <v>10774</v>
      </c>
      <c r="C2077" t="s">
        <v>45</v>
      </c>
      <c r="D2077" t="s">
        <v>11551</v>
      </c>
      <c r="E2077" t="s">
        <v>395</v>
      </c>
      <c r="F2077" t="s">
        <v>14583</v>
      </c>
      <c r="G2077" t="s">
        <v>14572</v>
      </c>
      <c r="H2077" t="s">
        <v>19</v>
      </c>
      <c r="I2077" t="s">
        <v>19</v>
      </c>
      <c r="J2077" s="1">
        <v>0.58333333333333337</v>
      </c>
      <c r="K2077" s="1">
        <v>0.54166666666666663</v>
      </c>
      <c r="L2077">
        <v>60</v>
      </c>
      <c r="M2077">
        <v>180</v>
      </c>
      <c r="N2077" t="str">
        <f>"0000000111110100011111000000000000000000000000000000"</f>
        <v>0000000111110100011111000000000000000000000000000000</v>
      </c>
      <c r="O2077" t="str">
        <f>"0000000000100000000000000000000000000000000000000000"</f>
        <v>0000000000100000000000000000000000000000000000000000</v>
      </c>
    </row>
    <row r="2078" spans="1:15" x14ac:dyDescent="0.25">
      <c r="A2078" s="3">
        <v>1</v>
      </c>
      <c r="B2078" t="s">
        <v>10774</v>
      </c>
      <c r="C2078" t="s">
        <v>45</v>
      </c>
      <c r="D2078" t="s">
        <v>11567</v>
      </c>
      <c r="E2078" t="s">
        <v>395</v>
      </c>
      <c r="F2078" t="s">
        <v>14583</v>
      </c>
      <c r="G2078" t="s">
        <v>14655</v>
      </c>
      <c r="H2078" t="s">
        <v>19</v>
      </c>
      <c r="I2078" t="s">
        <v>19</v>
      </c>
      <c r="J2078" s="1">
        <v>0.58333333333333337</v>
      </c>
      <c r="K2078" s="1">
        <v>0.54166666666666663</v>
      </c>
      <c r="L2078">
        <v>60</v>
      </c>
      <c r="M2078">
        <v>120</v>
      </c>
      <c r="N2078" t="str">
        <f>"0000000111110100011111000000000000000000000000000000"</f>
        <v>0000000111110100011111000000000000000000000000000000</v>
      </c>
      <c r="O2078" t="str">
        <f>"0000000000000100000000000000000000000000000000000000"</f>
        <v>0000000000000100000000000000000000000000000000000000</v>
      </c>
    </row>
    <row r="2079" spans="1:15" x14ac:dyDescent="0.25">
      <c r="A2079" s="3">
        <v>1</v>
      </c>
      <c r="B2079" t="s">
        <v>9530</v>
      </c>
      <c r="C2079" t="s">
        <v>20</v>
      </c>
      <c r="D2079" t="s">
        <v>14037</v>
      </c>
      <c r="E2079" t="s">
        <v>20</v>
      </c>
      <c r="F2079" t="s">
        <v>14488</v>
      </c>
      <c r="G2079" t="s">
        <v>14493</v>
      </c>
      <c r="H2079" t="s">
        <v>42</v>
      </c>
      <c r="I2079" t="s">
        <v>42</v>
      </c>
      <c r="J2079" s="1">
        <v>0.58333333333333337</v>
      </c>
      <c r="K2079" s="1">
        <v>0.58333333333333337</v>
      </c>
      <c r="L2079">
        <v>60</v>
      </c>
      <c r="M2079">
        <v>60</v>
      </c>
      <c r="N2079" t="str">
        <f>"0000000000000000000000000000111110000000000000000000"</f>
        <v>0000000000000000000000000000111110000000000000000000</v>
      </c>
      <c r="O2079" t="str">
        <f>"0000000000000000000000000001111110011111100000000000"</f>
        <v>0000000000000000000000000001111110011111100000000000</v>
      </c>
    </row>
    <row r="2080" spans="1:15" x14ac:dyDescent="0.25">
      <c r="A2080" s="3">
        <v>1</v>
      </c>
      <c r="B2080" t="s">
        <v>12679</v>
      </c>
      <c r="C2080" t="s">
        <v>20</v>
      </c>
      <c r="D2080" t="s">
        <v>12860</v>
      </c>
      <c r="E2080" t="s">
        <v>20</v>
      </c>
      <c r="F2080" t="s">
        <v>14493</v>
      </c>
      <c r="G2080" t="s">
        <v>14485</v>
      </c>
      <c r="H2080" t="s">
        <v>37</v>
      </c>
      <c r="I2080" t="s">
        <v>37</v>
      </c>
      <c r="J2080" s="1">
        <v>0.58333333333333337</v>
      </c>
      <c r="K2080" s="1">
        <v>0.58333333333333337</v>
      </c>
      <c r="L2080">
        <v>60</v>
      </c>
      <c r="M2080">
        <v>60</v>
      </c>
      <c r="N2080" t="str">
        <f>"0000000111101100011111000001111110011111100000000000"</f>
        <v>0000000111101100011111000001111110011111100000000000</v>
      </c>
      <c r="O2080" t="str">
        <f>"0000000000000000000000000001111110011111100000000000"</f>
        <v>0000000000000000000000000001111110011111100000000000</v>
      </c>
    </row>
    <row r="2081" spans="1:15" x14ac:dyDescent="0.25">
      <c r="A2081" s="3">
        <v>1</v>
      </c>
      <c r="B2081" t="s">
        <v>10534</v>
      </c>
      <c r="C2081" t="s">
        <v>39</v>
      </c>
      <c r="D2081" t="s">
        <v>13192</v>
      </c>
      <c r="E2081" t="s">
        <v>20</v>
      </c>
      <c r="F2081" t="s">
        <v>14507</v>
      </c>
      <c r="G2081" t="s">
        <v>14485</v>
      </c>
      <c r="H2081" t="s">
        <v>33</v>
      </c>
      <c r="I2081" t="s">
        <v>33</v>
      </c>
      <c r="J2081" s="1">
        <v>0.41666666666666669</v>
      </c>
      <c r="K2081" s="1">
        <v>0.45833333333333331</v>
      </c>
      <c r="L2081">
        <v>120</v>
      </c>
      <c r="M2081">
        <v>60</v>
      </c>
      <c r="N2081" t="str">
        <f>"0000000000001000000000000000000000000000000000000000"</f>
        <v>0000000000001000000000000000000000000000000000000000</v>
      </c>
      <c r="O2081" t="str">
        <f>"0000000111111100011111000000000000000000000000000000"</f>
        <v>0000000111111100011111000000000000000000000000000000</v>
      </c>
    </row>
    <row r="2082" spans="1:15" x14ac:dyDescent="0.25">
      <c r="A2082" s="3">
        <v>1</v>
      </c>
      <c r="B2082" t="s">
        <v>10534</v>
      </c>
      <c r="C2082" t="s">
        <v>39</v>
      </c>
      <c r="D2082" t="s">
        <v>13192</v>
      </c>
      <c r="E2082" t="s">
        <v>20</v>
      </c>
      <c r="F2082" t="s">
        <v>14511</v>
      </c>
      <c r="G2082" t="s">
        <v>14485</v>
      </c>
      <c r="H2082" t="s">
        <v>33</v>
      </c>
      <c r="I2082" t="s">
        <v>33</v>
      </c>
      <c r="J2082" s="1">
        <v>0.41666666666666669</v>
      </c>
      <c r="K2082" s="1">
        <v>0.45833333333333331</v>
      </c>
      <c r="L2082">
        <v>120</v>
      </c>
      <c r="M2082">
        <v>60</v>
      </c>
      <c r="N2082" t="str">
        <f>"0000000000000000000001000000000000000000000000000000"</f>
        <v>0000000000000000000001000000000000000000000000000000</v>
      </c>
      <c r="O2082" t="str">
        <f>"0000000111111100011111000000000000000000000000000000"</f>
        <v>0000000111111100011111000000000000000000000000000000</v>
      </c>
    </row>
    <row r="2083" spans="1:15" x14ac:dyDescent="0.25">
      <c r="A2083" s="3">
        <v>1</v>
      </c>
      <c r="B2083" t="s">
        <v>10048</v>
      </c>
      <c r="C2083" t="s">
        <v>20</v>
      </c>
      <c r="D2083" t="s">
        <v>10453</v>
      </c>
      <c r="E2083" t="s">
        <v>9353</v>
      </c>
      <c r="F2083" t="s">
        <v>14488</v>
      </c>
      <c r="G2083" t="s">
        <v>14540</v>
      </c>
      <c r="H2083" t="s">
        <v>42</v>
      </c>
      <c r="I2083" t="s">
        <v>42</v>
      </c>
      <c r="J2083" s="1">
        <v>0.58333333333333337</v>
      </c>
      <c r="K2083" s="1">
        <v>0.58333333333333337</v>
      </c>
      <c r="L2083">
        <v>120</v>
      </c>
      <c r="M2083">
        <v>180</v>
      </c>
      <c r="N2083" t="str">
        <f>"0000000000000000000000000000111110011111100000000000"</f>
        <v>0000000000000000000000000000111110011111100000000000</v>
      </c>
      <c r="O2083" t="str">
        <f>"0000000000000000000000000001111110011111100000000000"</f>
        <v>0000000000000000000000000001111110011111100000000000</v>
      </c>
    </row>
    <row r="2084" spans="1:15" x14ac:dyDescent="0.25">
      <c r="A2084" s="3">
        <v>1</v>
      </c>
      <c r="B2084" t="s">
        <v>12936</v>
      </c>
      <c r="C2084" t="s">
        <v>20</v>
      </c>
      <c r="D2084" t="s">
        <v>14052</v>
      </c>
      <c r="E2084" t="s">
        <v>9372</v>
      </c>
      <c r="F2084" t="s">
        <v>14487</v>
      </c>
      <c r="G2084" t="s">
        <v>14494</v>
      </c>
      <c r="H2084" t="s">
        <v>37</v>
      </c>
      <c r="I2084" t="s">
        <v>37</v>
      </c>
      <c r="J2084" s="1">
        <v>0.375</v>
      </c>
      <c r="K2084" s="1">
        <v>0.375</v>
      </c>
      <c r="L2084">
        <v>60</v>
      </c>
      <c r="M2084">
        <v>60</v>
      </c>
      <c r="N2084" t="str">
        <f>"0000000000000000000000000001101110010111100000000000"</f>
        <v>0000000000000000000000000001101110010111100000000000</v>
      </c>
      <c r="O2084" t="str">
        <f>"0000000000000000000000000001111110011111100000000000"</f>
        <v>0000000000000000000000000001111110011111100000000000</v>
      </c>
    </row>
    <row r="2085" spans="1:15" x14ac:dyDescent="0.25">
      <c r="A2085" s="3">
        <v>1</v>
      </c>
      <c r="B2085" t="s">
        <v>12936</v>
      </c>
      <c r="C2085" t="s">
        <v>39</v>
      </c>
      <c r="D2085" t="s">
        <v>14052</v>
      </c>
      <c r="E2085" t="s">
        <v>9372</v>
      </c>
      <c r="F2085" t="s">
        <v>14507</v>
      </c>
      <c r="G2085" t="s">
        <v>14494</v>
      </c>
      <c r="H2085" t="s">
        <v>37</v>
      </c>
      <c r="I2085" t="s">
        <v>37</v>
      </c>
      <c r="J2085" s="1">
        <v>0.375</v>
      </c>
      <c r="K2085" s="1">
        <v>0.375</v>
      </c>
      <c r="L2085">
        <v>60</v>
      </c>
      <c r="M2085">
        <v>60</v>
      </c>
      <c r="N2085" t="str">
        <f>"0000000000000000000000000000010000000000000000000000"</f>
        <v>0000000000000000000000000000010000000000000000000000</v>
      </c>
      <c r="O2085" t="str">
        <f>"0000000000000000000000000001111110011111100000000000"</f>
        <v>0000000000000000000000000001111110011111100000000000</v>
      </c>
    </row>
    <row r="2086" spans="1:15" x14ac:dyDescent="0.25">
      <c r="A2086" s="3">
        <v>1</v>
      </c>
      <c r="B2086" t="s">
        <v>12936</v>
      </c>
      <c r="C2086" t="s">
        <v>39</v>
      </c>
      <c r="D2086" t="s">
        <v>14052</v>
      </c>
      <c r="E2086" t="s">
        <v>9372</v>
      </c>
      <c r="F2086" t="s">
        <v>14511</v>
      </c>
      <c r="G2086" t="s">
        <v>14494</v>
      </c>
      <c r="H2086" t="s">
        <v>37</v>
      </c>
      <c r="I2086" t="s">
        <v>37</v>
      </c>
      <c r="J2086" s="1">
        <v>0.375</v>
      </c>
      <c r="K2086" s="1">
        <v>0.375</v>
      </c>
      <c r="L2086">
        <v>60</v>
      </c>
      <c r="M2086">
        <v>60</v>
      </c>
      <c r="N2086" t="str">
        <f>"0000000000000000000000000000000000001000000000000000"</f>
        <v>0000000000000000000000000000000000001000000000000000</v>
      </c>
      <c r="O2086" t="str">
        <f>"0000000000000000000000000001111110011111100000000000"</f>
        <v>0000000000000000000000000001111110011111100000000000</v>
      </c>
    </row>
    <row r="2087" spans="1:15" x14ac:dyDescent="0.25">
      <c r="A2087" s="3">
        <v>1</v>
      </c>
      <c r="B2087" t="s">
        <v>9853</v>
      </c>
      <c r="C2087" t="s">
        <v>20</v>
      </c>
      <c r="D2087" t="s">
        <v>10713</v>
      </c>
      <c r="E2087" t="s">
        <v>20</v>
      </c>
      <c r="F2087" t="s">
        <v>14488</v>
      </c>
      <c r="G2087" t="s">
        <v>14485</v>
      </c>
      <c r="H2087" t="s">
        <v>29</v>
      </c>
      <c r="I2087" t="s">
        <v>29</v>
      </c>
      <c r="J2087" s="1">
        <v>0.58333333333333337</v>
      </c>
      <c r="K2087" s="1">
        <v>0.58333333333333337</v>
      </c>
      <c r="L2087">
        <v>240</v>
      </c>
      <c r="M2087">
        <v>60</v>
      </c>
      <c r="N2087" t="str">
        <f>"0000000000000000000000000001111110011111100000000000"</f>
        <v>0000000000000000000000000001111110011111100000000000</v>
      </c>
      <c r="O2087" t="str">
        <f>"0000000000000000000000000001111110011111100000000000"</f>
        <v>0000000000000000000000000001111110011111100000000000</v>
      </c>
    </row>
    <row r="2088" spans="1:15" x14ac:dyDescent="0.25">
      <c r="A2088" s="3">
        <v>1</v>
      </c>
      <c r="B2088" t="s">
        <v>12797</v>
      </c>
      <c r="C2088" t="s">
        <v>20</v>
      </c>
      <c r="D2088" t="s">
        <v>13470</v>
      </c>
      <c r="E2088" t="s">
        <v>45</v>
      </c>
      <c r="F2088" t="s">
        <v>14488</v>
      </c>
      <c r="G2088" t="s">
        <v>14489</v>
      </c>
      <c r="H2088" t="s">
        <v>19</v>
      </c>
      <c r="I2088" t="s">
        <v>19</v>
      </c>
      <c r="J2088" s="1">
        <v>0.5</v>
      </c>
      <c r="K2088" s="1">
        <v>0.54166666666666663</v>
      </c>
      <c r="L2088">
        <v>120</v>
      </c>
      <c r="M2088">
        <v>60</v>
      </c>
      <c r="N2088" t="str">
        <f>"0000000000000000000000000001111110011111100000000000"</f>
        <v>0000000000000000000000000001111110011111100000000000</v>
      </c>
      <c r="O2088" t="str">
        <f>"0000000000000000000000000000101010001010100000000000"</f>
        <v>0000000000000000000000000000101010001010100000000000</v>
      </c>
    </row>
    <row r="2089" spans="1:15" x14ac:dyDescent="0.25">
      <c r="A2089" s="3">
        <v>1</v>
      </c>
      <c r="B2089" t="s">
        <v>9493</v>
      </c>
      <c r="C2089" t="s">
        <v>20</v>
      </c>
      <c r="D2089" t="s">
        <v>11441</v>
      </c>
      <c r="E2089" t="s">
        <v>20</v>
      </c>
      <c r="F2089" t="s">
        <v>14485</v>
      </c>
      <c r="G2089" t="s">
        <v>14485</v>
      </c>
      <c r="H2089" t="s">
        <v>42</v>
      </c>
      <c r="I2089" t="s">
        <v>42</v>
      </c>
      <c r="J2089" s="1">
        <v>0.41666666666666669</v>
      </c>
      <c r="K2089" s="1">
        <v>0.41666666666666669</v>
      </c>
      <c r="L2089">
        <v>60</v>
      </c>
      <c r="M2089">
        <v>60</v>
      </c>
      <c r="N2089" t="str">
        <f>"0000000000000000000000000000111110011111100000000000"</f>
        <v>0000000000000000000000000000111110011111100000000000</v>
      </c>
      <c r="O2089" t="str">
        <f>"0000000000000000000000000001111110011111100000000000"</f>
        <v>0000000000000000000000000001111110011111100000000000</v>
      </c>
    </row>
    <row r="2090" spans="1:15" x14ac:dyDescent="0.25">
      <c r="A2090" s="3">
        <v>1</v>
      </c>
      <c r="B2090" t="s">
        <v>9516</v>
      </c>
      <c r="C2090" t="s">
        <v>20</v>
      </c>
      <c r="D2090" t="s">
        <v>13267</v>
      </c>
      <c r="E2090" t="s">
        <v>20</v>
      </c>
      <c r="F2090" t="s">
        <v>14485</v>
      </c>
      <c r="G2090" t="s">
        <v>14492</v>
      </c>
      <c r="H2090" t="s">
        <v>42</v>
      </c>
      <c r="I2090" t="s">
        <v>42</v>
      </c>
      <c r="J2090" s="1">
        <v>0.625</v>
      </c>
      <c r="K2090" s="1">
        <v>0.625</v>
      </c>
      <c r="L2090">
        <v>60</v>
      </c>
      <c r="M2090">
        <v>120</v>
      </c>
      <c r="N2090" t="str">
        <f>"0000000000000000000000000001111110011111100000000000"</f>
        <v>0000000000000000000000000001111110011111100000000000</v>
      </c>
      <c r="O2090" t="str">
        <f>"0000000000000000000000000000111010011111100000000000"</f>
        <v>0000000000000000000000000000111010011111100000000000</v>
      </c>
    </row>
    <row r="2091" spans="1:15" x14ac:dyDescent="0.25">
      <c r="A2091" s="3">
        <v>1</v>
      </c>
      <c r="B2091" t="s">
        <v>9516</v>
      </c>
      <c r="C2091" t="s">
        <v>20</v>
      </c>
      <c r="D2091" t="s">
        <v>13267</v>
      </c>
      <c r="E2091" t="s">
        <v>39</v>
      </c>
      <c r="F2091" t="s">
        <v>14485</v>
      </c>
      <c r="G2091" t="s">
        <v>14507</v>
      </c>
      <c r="H2091" t="s">
        <v>42</v>
      </c>
      <c r="I2091" t="s">
        <v>42</v>
      </c>
      <c r="J2091" s="1">
        <v>0.625</v>
      </c>
      <c r="K2091" s="1">
        <v>0.625</v>
      </c>
      <c r="L2091">
        <v>60</v>
      </c>
      <c r="M2091">
        <v>120</v>
      </c>
      <c r="N2091" t="str">
        <f>"0000000000000000000000000001111110011111100000000000"</f>
        <v>0000000000000000000000000001111110011111100000000000</v>
      </c>
      <c r="O2091" t="str">
        <f>"0000000000000000000000000000000100000000000000000000"</f>
        <v>0000000000000000000000000000000100000000000000000000</v>
      </c>
    </row>
    <row r="2092" spans="1:15" x14ac:dyDescent="0.25">
      <c r="A2092" s="3">
        <v>1</v>
      </c>
      <c r="B2092" t="s">
        <v>13698</v>
      </c>
      <c r="C2092" t="s">
        <v>20</v>
      </c>
      <c r="D2092" t="s">
        <v>13827</v>
      </c>
      <c r="E2092" t="s">
        <v>20</v>
      </c>
      <c r="F2092" t="s">
        <v>14488</v>
      </c>
      <c r="G2092" t="s">
        <v>14485</v>
      </c>
      <c r="H2092" t="s">
        <v>29</v>
      </c>
      <c r="I2092" t="s">
        <v>29</v>
      </c>
      <c r="J2092" s="1">
        <v>0.45833333333333331</v>
      </c>
      <c r="K2092" s="1">
        <v>0.45833333333333331</v>
      </c>
      <c r="L2092">
        <v>60</v>
      </c>
      <c r="M2092">
        <v>60</v>
      </c>
      <c r="N2092" t="str">
        <f>"0000000111110100011111000000000000000000000000000000"</f>
        <v>0000000111110100011111000000000000000000000000000000</v>
      </c>
      <c r="O2092" t="str">
        <f>"0000000111110100011111000000000000000000000000000000"</f>
        <v>0000000111110100011111000000000000000000000000000000</v>
      </c>
    </row>
    <row r="2093" spans="1:15" x14ac:dyDescent="0.25">
      <c r="A2093" s="3">
        <v>1</v>
      </c>
      <c r="B2093" t="s">
        <v>10077</v>
      </c>
      <c r="C2093" t="s">
        <v>20</v>
      </c>
      <c r="D2093" t="s">
        <v>12336</v>
      </c>
      <c r="E2093" t="s">
        <v>20</v>
      </c>
      <c r="F2093" t="s">
        <v>14493</v>
      </c>
      <c r="G2093" t="s">
        <v>14485</v>
      </c>
      <c r="H2093" t="s">
        <v>42</v>
      </c>
      <c r="I2093" t="s">
        <v>42</v>
      </c>
      <c r="J2093" s="1">
        <v>0.45833333333333331</v>
      </c>
      <c r="K2093" s="1">
        <v>0.45833333333333331</v>
      </c>
      <c r="L2093">
        <v>60</v>
      </c>
      <c r="M2093">
        <v>60</v>
      </c>
      <c r="N2093" t="str">
        <f>"0000000111111100011111000000000000000000000000000000"</f>
        <v>0000000111111100011111000000000000000000000000000000</v>
      </c>
      <c r="O2093" t="str">
        <f>"0000000111111100011111000000000000000000000000000000"</f>
        <v>0000000111111100011111000000000000000000000000000000</v>
      </c>
    </row>
    <row r="2094" spans="1:15" x14ac:dyDescent="0.25">
      <c r="A2094" s="3">
        <v>1</v>
      </c>
      <c r="B2094" t="s">
        <v>12541</v>
      </c>
      <c r="C2094" t="s">
        <v>45</v>
      </c>
      <c r="D2094" t="s">
        <v>13597</v>
      </c>
      <c r="E2094" t="s">
        <v>20</v>
      </c>
      <c r="F2094" t="s">
        <v>14489</v>
      </c>
      <c r="G2094" t="s">
        <v>14488</v>
      </c>
      <c r="H2094" t="s">
        <v>19</v>
      </c>
      <c r="I2094" t="s">
        <v>19</v>
      </c>
      <c r="J2094" s="1">
        <v>0.66666666666666663</v>
      </c>
      <c r="K2094" s="1">
        <v>0.625</v>
      </c>
      <c r="L2094">
        <v>60</v>
      </c>
      <c r="M2094">
        <v>120</v>
      </c>
      <c r="N2094" t="str">
        <f>"0000000111110100011111000001111110011111100000000000"</f>
        <v>0000000111110100011111000001111110011111100000000000</v>
      </c>
      <c r="O2094" t="str">
        <f>"0000000000000000000000000001111110011111100000000000"</f>
        <v>0000000000000000000000000001111110011111100000000000</v>
      </c>
    </row>
    <row r="2095" spans="1:15" x14ac:dyDescent="0.25">
      <c r="A2095" s="3">
        <v>1</v>
      </c>
      <c r="B2095" t="s">
        <v>10987</v>
      </c>
      <c r="C2095" t="s">
        <v>20</v>
      </c>
      <c r="D2095" t="s">
        <v>11164</v>
      </c>
      <c r="E2095" t="s">
        <v>395</v>
      </c>
      <c r="F2095" t="s">
        <v>14485</v>
      </c>
      <c r="G2095" t="s">
        <v>14539</v>
      </c>
      <c r="H2095" t="s">
        <v>37</v>
      </c>
      <c r="I2095" t="s">
        <v>37</v>
      </c>
      <c r="J2095" s="1">
        <v>0.375</v>
      </c>
      <c r="K2095" s="1">
        <v>0.375</v>
      </c>
      <c r="L2095">
        <v>60</v>
      </c>
      <c r="M2095">
        <v>180</v>
      </c>
      <c r="N2095" t="str">
        <f>"0000000000000000000000000001111110011111100000000000"</f>
        <v>0000000000000000000000000001111110011111100000000000</v>
      </c>
      <c r="O2095" t="str">
        <f>"0000000000000000000000000000010000000000000000000000"</f>
        <v>0000000000000000000000000000010000000000000000000000</v>
      </c>
    </row>
    <row r="2096" spans="1:15" x14ac:dyDescent="0.25">
      <c r="A2096" s="3">
        <v>1</v>
      </c>
      <c r="B2096" t="s">
        <v>10987</v>
      </c>
      <c r="C2096" t="s">
        <v>45</v>
      </c>
      <c r="D2096" t="s">
        <v>11164</v>
      </c>
      <c r="E2096" t="s">
        <v>395</v>
      </c>
      <c r="F2096" t="s">
        <v>14489</v>
      </c>
      <c r="G2096" t="s">
        <v>14539</v>
      </c>
      <c r="H2096" t="s">
        <v>37</v>
      </c>
      <c r="I2096" t="s">
        <v>37</v>
      </c>
      <c r="J2096" s="1">
        <v>0.41666666666666669</v>
      </c>
      <c r="K2096" s="1">
        <v>0.375</v>
      </c>
      <c r="L2096">
        <v>60</v>
      </c>
      <c r="M2096">
        <v>180</v>
      </c>
      <c r="N2096" t="str">
        <f>"0000000000000000000000000001111110011111100000000000"</f>
        <v>0000000000000000000000000001111110011111100000000000</v>
      </c>
      <c r="O2096" t="str">
        <f>"0000000000000000000000000000010000000000000000000000"</f>
        <v>0000000000000000000000000000010000000000000000000000</v>
      </c>
    </row>
    <row r="2097" spans="1:15" x14ac:dyDescent="0.25">
      <c r="A2097" s="3">
        <v>1</v>
      </c>
      <c r="B2097" t="s">
        <v>12332</v>
      </c>
      <c r="C2097" t="s">
        <v>20</v>
      </c>
      <c r="D2097" t="s">
        <v>12718</v>
      </c>
      <c r="E2097" t="s">
        <v>20</v>
      </c>
      <c r="F2097" t="s">
        <v>14485</v>
      </c>
      <c r="G2097" t="s">
        <v>14492</v>
      </c>
      <c r="H2097" t="s">
        <v>33</v>
      </c>
      <c r="I2097" t="s">
        <v>33</v>
      </c>
      <c r="J2097" s="1">
        <v>0.41666666666666669</v>
      </c>
      <c r="K2097" s="1">
        <v>0.375</v>
      </c>
      <c r="L2097">
        <v>60</v>
      </c>
      <c r="M2097">
        <v>120</v>
      </c>
      <c r="N2097" t="str">
        <f>"0000000000000000000000000001111110011111100000000000"</f>
        <v>0000000000000000000000000001111110011111100000000000</v>
      </c>
      <c r="O2097" t="str">
        <f>"0000000000000000000000000001111110011111100000000000"</f>
        <v>0000000000000000000000000001111110011111100000000000</v>
      </c>
    </row>
    <row r="2098" spans="1:15" x14ac:dyDescent="0.25">
      <c r="A2098" s="3">
        <v>1</v>
      </c>
      <c r="B2098" t="s">
        <v>10220</v>
      </c>
      <c r="C2098" t="s">
        <v>20</v>
      </c>
      <c r="D2098" t="s">
        <v>13831</v>
      </c>
      <c r="E2098" t="s">
        <v>20</v>
      </c>
      <c r="F2098" t="s">
        <v>14485</v>
      </c>
      <c r="G2098" t="s">
        <v>14485</v>
      </c>
      <c r="H2098" t="s">
        <v>37</v>
      </c>
      <c r="I2098" t="s">
        <v>37</v>
      </c>
      <c r="J2098" s="1">
        <v>0.41666666666666669</v>
      </c>
      <c r="K2098" s="1">
        <v>0.45833333333333331</v>
      </c>
      <c r="L2098">
        <v>120</v>
      </c>
      <c r="M2098">
        <v>60</v>
      </c>
      <c r="N2098" t="str">
        <f>"0000000111101100011111000000000000000000000000000000"</f>
        <v>0000000111101100011111000000000000000000000000000000</v>
      </c>
      <c r="O2098" t="str">
        <f>"0000000111101100011111000000000000000000000000000000"</f>
        <v>0000000111101100011111000000000000000000000000000000</v>
      </c>
    </row>
    <row r="2099" spans="1:15" x14ac:dyDescent="0.25">
      <c r="A2099" s="3">
        <v>1</v>
      </c>
      <c r="B2099" t="s">
        <v>11238</v>
      </c>
      <c r="C2099" t="s">
        <v>20</v>
      </c>
      <c r="D2099" t="s">
        <v>12970</v>
      </c>
      <c r="E2099" t="s">
        <v>20</v>
      </c>
      <c r="F2099" t="s">
        <v>14498</v>
      </c>
      <c r="G2099" t="s">
        <v>14493</v>
      </c>
      <c r="H2099" t="s">
        <v>42</v>
      </c>
      <c r="I2099" t="s">
        <v>42</v>
      </c>
      <c r="J2099" s="1">
        <v>0.5</v>
      </c>
      <c r="K2099" s="1">
        <v>0.5</v>
      </c>
      <c r="L2099">
        <v>60</v>
      </c>
      <c r="M2099">
        <v>60</v>
      </c>
      <c r="N2099" t="str">
        <f>"0000000000000100000000000000000000000000000000000000"</f>
        <v>0000000000000100000000000000000000000000000000000000</v>
      </c>
      <c r="O2099" t="str">
        <f>"0000000111111100011111000000000000000000000000000000"</f>
        <v>0000000111111100011111000000000000000000000000000000</v>
      </c>
    </row>
    <row r="2100" spans="1:15" x14ac:dyDescent="0.25">
      <c r="A2100" s="3">
        <v>1</v>
      </c>
      <c r="B2100" t="s">
        <v>11238</v>
      </c>
      <c r="C2100" t="s">
        <v>20</v>
      </c>
      <c r="D2100" t="s">
        <v>12970</v>
      </c>
      <c r="E2100" t="s">
        <v>20</v>
      </c>
      <c r="F2100" t="s">
        <v>14503</v>
      </c>
      <c r="G2100" t="s">
        <v>14493</v>
      </c>
      <c r="H2100" t="s">
        <v>42</v>
      </c>
      <c r="I2100" t="s">
        <v>42</v>
      </c>
      <c r="J2100" s="1">
        <v>0.5</v>
      </c>
      <c r="K2100" s="1">
        <v>0.5</v>
      </c>
      <c r="L2100">
        <v>120</v>
      </c>
      <c r="M2100">
        <v>60</v>
      </c>
      <c r="N2100" t="str">
        <f>"0000000000000000000001000000000000000000000000000000"</f>
        <v>0000000000000000000001000000000000000000000000000000</v>
      </c>
      <c r="O2100" t="str">
        <f>"0000000111111100011111000000000000000000000000000000"</f>
        <v>0000000111111100011111000000000000000000000000000000</v>
      </c>
    </row>
    <row r="2101" spans="1:15" x14ac:dyDescent="0.25">
      <c r="A2101" s="3">
        <v>1</v>
      </c>
      <c r="B2101" t="s">
        <v>11790</v>
      </c>
      <c r="C2101" t="s">
        <v>45</v>
      </c>
      <c r="D2101" t="s">
        <v>11978</v>
      </c>
      <c r="E2101" t="s">
        <v>20</v>
      </c>
      <c r="F2101" t="s">
        <v>14489</v>
      </c>
      <c r="G2101" t="s">
        <v>14493</v>
      </c>
      <c r="H2101" t="s">
        <v>37</v>
      </c>
      <c r="I2101" t="s">
        <v>37</v>
      </c>
      <c r="J2101" s="1">
        <v>0.45833333333333331</v>
      </c>
      <c r="K2101" s="1">
        <v>0.45833333333333331</v>
      </c>
      <c r="L2101">
        <v>90</v>
      </c>
      <c r="M2101">
        <v>60</v>
      </c>
      <c r="N2101" t="str">
        <f>"0000000111101100011111000000000000000000000000000000"</f>
        <v>0000000111101100011111000000000000000000000000000000</v>
      </c>
      <c r="O2101" t="str">
        <f>"0000000111101100011111000000000000000000000000000000"</f>
        <v>0000000111101100011111000000000000000000000000000000</v>
      </c>
    </row>
    <row r="2102" spans="1:15" x14ac:dyDescent="0.25">
      <c r="A2102" s="3">
        <v>1</v>
      </c>
      <c r="B2102" t="s">
        <v>9230</v>
      </c>
      <c r="C2102" t="s">
        <v>20</v>
      </c>
      <c r="D2102" t="s">
        <v>10514</v>
      </c>
      <c r="E2102" t="s">
        <v>20</v>
      </c>
      <c r="F2102" t="s">
        <v>14488</v>
      </c>
      <c r="G2102" t="s">
        <v>14493</v>
      </c>
      <c r="H2102" t="s">
        <v>33</v>
      </c>
      <c r="I2102" t="s">
        <v>33</v>
      </c>
      <c r="J2102" s="1">
        <v>0.5</v>
      </c>
      <c r="K2102" s="1">
        <v>0.54166666666666663</v>
      </c>
      <c r="L2102">
        <v>120</v>
      </c>
      <c r="M2102">
        <v>60</v>
      </c>
      <c r="N2102" t="str">
        <f>"0000000111111100011111000000000000000000000000000000"</f>
        <v>0000000111111100011111000000000000000000000000000000</v>
      </c>
      <c r="O2102" t="str">
        <f>"0000000111111100011111000000000000000000000000000000"</f>
        <v>0000000111111100011111000000000000000000000000000000</v>
      </c>
    </row>
    <row r="2103" spans="1:15" x14ac:dyDescent="0.25">
      <c r="A2103" s="3">
        <v>1</v>
      </c>
      <c r="B2103" t="s">
        <v>9664</v>
      </c>
      <c r="C2103" t="s">
        <v>395</v>
      </c>
      <c r="D2103" t="s">
        <v>11984</v>
      </c>
      <c r="E2103" t="s">
        <v>20</v>
      </c>
      <c r="F2103" t="s">
        <v>14497</v>
      </c>
      <c r="G2103" t="s">
        <v>14493</v>
      </c>
      <c r="H2103" t="s">
        <v>33</v>
      </c>
      <c r="I2103" t="s">
        <v>33</v>
      </c>
      <c r="J2103" s="1">
        <v>0.5</v>
      </c>
      <c r="K2103" s="1">
        <v>0.5</v>
      </c>
      <c r="L2103">
        <v>120</v>
      </c>
      <c r="M2103">
        <v>60</v>
      </c>
      <c r="N2103" t="str">
        <f>"0000000000000000000000000000001100000000000000000000"</f>
        <v>0000000000000000000000000000001100000000000000000000</v>
      </c>
      <c r="O2103" t="str">
        <f>"0000000000000000000000000001111110011111100000000000"</f>
        <v>0000000000000000000000000001111110011111100000000000</v>
      </c>
    </row>
    <row r="2104" spans="1:15" x14ac:dyDescent="0.25">
      <c r="A2104" s="3">
        <v>1</v>
      </c>
      <c r="B2104" t="s">
        <v>9171</v>
      </c>
      <c r="C2104" t="s">
        <v>39</v>
      </c>
      <c r="D2104" t="s">
        <v>12649</v>
      </c>
      <c r="E2104" t="s">
        <v>45</v>
      </c>
      <c r="F2104" t="s">
        <v>14507</v>
      </c>
      <c r="G2104" t="s">
        <v>14635</v>
      </c>
      <c r="H2104" t="s">
        <v>29</v>
      </c>
      <c r="I2104" t="s">
        <v>29</v>
      </c>
      <c r="J2104" s="1">
        <v>0.72916666666666663</v>
      </c>
      <c r="K2104" s="1">
        <v>0.70833333333333337</v>
      </c>
      <c r="L2104">
        <v>120</v>
      </c>
      <c r="M2104">
        <v>60</v>
      </c>
      <c r="N2104" t="str">
        <f>"0000000000000000000000000000000010000000000000000000"</f>
        <v>0000000000000000000000000000000010000000000000000000</v>
      </c>
      <c r="O2104" t="str">
        <f>"0000000001010000000101000000001010001010100000000000"</f>
        <v>0000000001010000000101000000001010001010100000000000</v>
      </c>
    </row>
    <row r="2105" spans="1:15" x14ac:dyDescent="0.25">
      <c r="A2105" s="3">
        <v>1</v>
      </c>
      <c r="B2105" t="s">
        <v>10828</v>
      </c>
      <c r="C2105" t="s">
        <v>20</v>
      </c>
      <c r="D2105" t="s">
        <v>12602</v>
      </c>
      <c r="E2105" t="s">
        <v>20</v>
      </c>
      <c r="F2105" t="s">
        <v>14488</v>
      </c>
      <c r="G2105" t="s">
        <v>14488</v>
      </c>
      <c r="H2105" t="s">
        <v>29</v>
      </c>
      <c r="I2105" t="s">
        <v>29</v>
      </c>
      <c r="J2105" s="1">
        <v>0.54166666666666663</v>
      </c>
      <c r="K2105" s="1">
        <v>0.54166666666666663</v>
      </c>
      <c r="L2105">
        <v>60</v>
      </c>
      <c r="M2105">
        <v>120</v>
      </c>
      <c r="N2105" t="str">
        <f>"0000000111110100011111000000000000000000000000000000"</f>
        <v>0000000111110100011111000000000000000000000000000000</v>
      </c>
      <c r="O2105" t="str">
        <f>"0000000111110100011111000000000000000000000000000000"</f>
        <v>0000000111110100011111000000000000000000000000000000</v>
      </c>
    </row>
    <row r="2106" spans="1:15" x14ac:dyDescent="0.25">
      <c r="A2106" s="3">
        <v>1</v>
      </c>
      <c r="B2106" t="s">
        <v>10828</v>
      </c>
      <c r="C2106" t="s">
        <v>20</v>
      </c>
      <c r="D2106" t="s">
        <v>12975</v>
      </c>
      <c r="E2106" t="s">
        <v>20</v>
      </c>
      <c r="F2106" t="s">
        <v>14485</v>
      </c>
      <c r="G2106" t="s">
        <v>14485</v>
      </c>
      <c r="H2106" t="s">
        <v>33</v>
      </c>
      <c r="I2106" t="s">
        <v>33</v>
      </c>
      <c r="J2106" s="1">
        <v>0.5</v>
      </c>
      <c r="K2106" s="1">
        <v>0.5</v>
      </c>
      <c r="L2106">
        <v>60</v>
      </c>
      <c r="M2106">
        <v>60</v>
      </c>
      <c r="N2106" t="str">
        <f>"0000000111111100011111000000000000000000000000000000"</f>
        <v>0000000111111100011111000000000000000000000000000000</v>
      </c>
      <c r="O2106" t="str">
        <f>"0000000111111100011111000000000000000000000000000000"</f>
        <v>0000000111111100011111000000000000000000000000000000</v>
      </c>
    </row>
    <row r="2107" spans="1:15" x14ac:dyDescent="0.25">
      <c r="A2107" s="3">
        <v>1</v>
      </c>
      <c r="B2107" t="s">
        <v>10828</v>
      </c>
      <c r="C2107" t="s">
        <v>45</v>
      </c>
      <c r="D2107" t="s">
        <v>12602</v>
      </c>
      <c r="E2107" t="s">
        <v>20</v>
      </c>
      <c r="F2107" t="s">
        <v>14489</v>
      </c>
      <c r="G2107" t="s">
        <v>14488</v>
      </c>
      <c r="H2107" t="s">
        <v>29</v>
      </c>
      <c r="I2107" t="s">
        <v>29</v>
      </c>
      <c r="J2107" s="1">
        <v>0.58333333333333337</v>
      </c>
      <c r="K2107" s="1">
        <v>0.54166666666666663</v>
      </c>
      <c r="L2107">
        <v>120</v>
      </c>
      <c r="M2107">
        <v>120</v>
      </c>
      <c r="N2107" t="str">
        <f>"0000000011000000000000000000000000000000000000000000"</f>
        <v>0000000011000000000000000000000000000000000000000000</v>
      </c>
      <c r="O2107" t="str">
        <f>"0000000111110100011111000000000000000000000000000000"</f>
        <v>0000000111110100011111000000000000000000000000000000</v>
      </c>
    </row>
    <row r="2108" spans="1:15" x14ac:dyDescent="0.25">
      <c r="A2108" s="3">
        <v>1</v>
      </c>
      <c r="B2108" t="s">
        <v>10509</v>
      </c>
      <c r="C2108" t="s">
        <v>39</v>
      </c>
      <c r="D2108" t="s">
        <v>12975</v>
      </c>
      <c r="E2108" t="s">
        <v>39</v>
      </c>
      <c r="F2108" t="s">
        <v>14507</v>
      </c>
      <c r="G2108" t="s">
        <v>14507</v>
      </c>
      <c r="H2108" t="s">
        <v>29</v>
      </c>
      <c r="I2108" t="s">
        <v>29</v>
      </c>
      <c r="J2108" s="1">
        <v>0.79166666666666663</v>
      </c>
      <c r="K2108" s="1">
        <v>0.77083333333333337</v>
      </c>
      <c r="L2108">
        <v>120</v>
      </c>
      <c r="M2108">
        <v>90</v>
      </c>
      <c r="N2108" t="str">
        <f>"0000000000000100000000000000000000000000000000000000"</f>
        <v>0000000000000100000000000000000000000000000000000000</v>
      </c>
      <c r="O2108" t="str">
        <f>"0000000000000100000000000000000000000000000000000000"</f>
        <v>0000000000000100000000000000000000000000000000000000</v>
      </c>
    </row>
    <row r="2109" spans="1:15" x14ac:dyDescent="0.25">
      <c r="A2109" s="3">
        <v>1</v>
      </c>
      <c r="B2109" t="s">
        <v>12855</v>
      </c>
      <c r="C2109" t="s">
        <v>20</v>
      </c>
      <c r="D2109" t="s">
        <v>12975</v>
      </c>
      <c r="E2109" t="s">
        <v>20</v>
      </c>
      <c r="F2109" t="s">
        <v>14485</v>
      </c>
      <c r="G2109" t="s">
        <v>14485</v>
      </c>
      <c r="H2109" t="s">
        <v>33</v>
      </c>
      <c r="I2109" t="s">
        <v>33</v>
      </c>
      <c r="J2109" s="1">
        <v>0.5</v>
      </c>
      <c r="K2109" s="1">
        <v>0.5</v>
      </c>
      <c r="L2109">
        <v>60</v>
      </c>
      <c r="M2109">
        <v>60</v>
      </c>
      <c r="N2109" t="str">
        <f>"0000000111111100011111000000000000000000000000000000"</f>
        <v>0000000111111100011111000000000000000000000000000000</v>
      </c>
      <c r="O2109" t="str">
        <f>"0000000111111100011111000000000000000000000000000000"</f>
        <v>0000000111111100011111000000000000000000000000000000</v>
      </c>
    </row>
    <row r="2110" spans="1:15" x14ac:dyDescent="0.25">
      <c r="A2110" s="3">
        <v>1</v>
      </c>
      <c r="B2110" t="s">
        <v>12624</v>
      </c>
      <c r="C2110" t="s">
        <v>20</v>
      </c>
      <c r="D2110" t="s">
        <v>13177</v>
      </c>
      <c r="E2110" t="s">
        <v>20</v>
      </c>
      <c r="F2110" t="s">
        <v>14485</v>
      </c>
      <c r="G2110" t="s">
        <v>14488</v>
      </c>
      <c r="H2110" t="s">
        <v>33</v>
      </c>
      <c r="I2110" t="s">
        <v>33</v>
      </c>
      <c r="J2110" s="1">
        <v>0.54166666666666663</v>
      </c>
      <c r="K2110" s="1">
        <v>0.5</v>
      </c>
      <c r="L2110">
        <v>60</v>
      </c>
      <c r="M2110">
        <v>120</v>
      </c>
      <c r="N2110" t="str">
        <f>"0000000111111100011111000000000000000000000000000000"</f>
        <v>0000000111111100011111000000000000000000000000000000</v>
      </c>
      <c r="O2110" t="str">
        <f>"0000000111111100011111000000000000000000000000000000"</f>
        <v>0000000111111100011111000000000000000000000000000000</v>
      </c>
    </row>
    <row r="2111" spans="1:15" x14ac:dyDescent="0.25">
      <c r="A2111" s="3">
        <v>1</v>
      </c>
      <c r="B2111" t="s">
        <v>12624</v>
      </c>
      <c r="C2111" t="s">
        <v>20</v>
      </c>
      <c r="D2111" t="s">
        <v>13180</v>
      </c>
      <c r="E2111" t="s">
        <v>9205</v>
      </c>
      <c r="F2111" t="s">
        <v>14493</v>
      </c>
      <c r="G2111" t="s">
        <v>14500</v>
      </c>
      <c r="H2111" t="s">
        <v>37</v>
      </c>
      <c r="I2111" t="s">
        <v>37</v>
      </c>
      <c r="J2111" s="1">
        <v>0.41666666666666669</v>
      </c>
      <c r="K2111" s="1">
        <v>0.375</v>
      </c>
      <c r="L2111">
        <v>60</v>
      </c>
      <c r="M2111">
        <v>120</v>
      </c>
      <c r="N2111" t="str">
        <f>"0000000111101100011111000000000000000000000000000000"</f>
        <v>0000000111101100011111000000000000000000000000000000</v>
      </c>
      <c r="O2111" t="str">
        <f>"0000000000001100000000000000000000000000000000000000"</f>
        <v>0000000000001100000000000000000000000000000000000000</v>
      </c>
    </row>
    <row r="2112" spans="1:15" x14ac:dyDescent="0.25">
      <c r="A2112" s="3">
        <v>1</v>
      </c>
      <c r="B2112" t="s">
        <v>12342</v>
      </c>
      <c r="C2112" t="s">
        <v>20</v>
      </c>
      <c r="D2112" t="s">
        <v>12752</v>
      </c>
      <c r="E2112" t="s">
        <v>20</v>
      </c>
      <c r="F2112" t="s">
        <v>14489</v>
      </c>
      <c r="G2112" t="s">
        <v>14488</v>
      </c>
      <c r="H2112" t="s">
        <v>33</v>
      </c>
      <c r="I2112" t="s">
        <v>33</v>
      </c>
      <c r="J2112" s="1">
        <v>0.58333333333333337</v>
      </c>
      <c r="K2112" s="1">
        <v>0.58333333333333337</v>
      </c>
      <c r="L2112">
        <v>60</v>
      </c>
      <c r="M2112">
        <v>120</v>
      </c>
      <c r="N2112" t="str">
        <f>"0000000000000000000000000000000110011100000000000000"</f>
        <v>0000000000000000000000000000000110011100000000000000</v>
      </c>
      <c r="O2112" t="str">
        <f>"0000000000000000000000000001111110011111100000000000"</f>
        <v>0000000000000000000000000001111110011111100000000000</v>
      </c>
    </row>
    <row r="2113" spans="1:15" x14ac:dyDescent="0.25">
      <c r="A2113" s="3">
        <v>1</v>
      </c>
      <c r="B2113" t="s">
        <v>10077</v>
      </c>
      <c r="C2113" t="s">
        <v>20</v>
      </c>
      <c r="D2113" t="s">
        <v>11473</v>
      </c>
      <c r="E2113" t="s">
        <v>20</v>
      </c>
      <c r="F2113" t="s">
        <v>14493</v>
      </c>
      <c r="G2113" t="s">
        <v>14485</v>
      </c>
      <c r="H2113" t="s">
        <v>42</v>
      </c>
      <c r="I2113" t="s">
        <v>42</v>
      </c>
      <c r="J2113" s="1">
        <v>0.45833333333333331</v>
      </c>
      <c r="K2113" s="1">
        <v>0.41666666666666669</v>
      </c>
      <c r="L2113">
        <v>60</v>
      </c>
      <c r="M2113">
        <v>120</v>
      </c>
      <c r="N2113" t="str">
        <f>"0000000111111100011111000000000000000000000000000000"</f>
        <v>0000000111111100011111000000000000000000000000000000</v>
      </c>
      <c r="O2113" t="str">
        <f>"0000000111111100011111000000000000000000000000000000"</f>
        <v>0000000111111100011111000000000000000000000000000000</v>
      </c>
    </row>
    <row r="2114" spans="1:15" x14ac:dyDescent="0.25">
      <c r="A2114" s="3">
        <v>1</v>
      </c>
      <c r="B2114" t="s">
        <v>10704</v>
      </c>
      <c r="C2114" t="s">
        <v>45</v>
      </c>
      <c r="D2114" t="s">
        <v>12535</v>
      </c>
      <c r="E2114" t="s">
        <v>45</v>
      </c>
      <c r="F2114" t="s">
        <v>14575</v>
      </c>
      <c r="G2114" t="s">
        <v>14489</v>
      </c>
      <c r="H2114" t="s">
        <v>42</v>
      </c>
      <c r="I2114" t="s">
        <v>42</v>
      </c>
      <c r="J2114" s="1">
        <v>0.375</v>
      </c>
      <c r="K2114" s="1">
        <v>0.375</v>
      </c>
      <c r="L2114">
        <v>60</v>
      </c>
      <c r="M2114">
        <v>60</v>
      </c>
      <c r="N2114" t="str">
        <f>"0000000001000100010110000000000000000000000000000000"</f>
        <v>0000000001000100010110000000000000000000000000000000</v>
      </c>
      <c r="O2114" t="str">
        <f>"0000000011111100011111000000000000000000000000000000"</f>
        <v>0000000011111100011111000000000000000000000000000000</v>
      </c>
    </row>
    <row r="2115" spans="1:15" x14ac:dyDescent="0.25">
      <c r="A2115" s="3">
        <v>1</v>
      </c>
      <c r="B2115" t="s">
        <v>11607</v>
      </c>
      <c r="C2115" t="s">
        <v>20</v>
      </c>
      <c r="D2115" t="s">
        <v>12589</v>
      </c>
      <c r="E2115" t="s">
        <v>20</v>
      </c>
      <c r="F2115" t="s">
        <v>14488</v>
      </c>
      <c r="G2115" t="s">
        <v>14485</v>
      </c>
      <c r="H2115" t="s">
        <v>29</v>
      </c>
      <c r="I2115" t="s">
        <v>29</v>
      </c>
      <c r="J2115" s="1">
        <v>0.54166666666666663</v>
      </c>
      <c r="K2115" s="1">
        <v>0.58333333333333337</v>
      </c>
      <c r="L2115">
        <v>120</v>
      </c>
      <c r="M2115">
        <v>60</v>
      </c>
      <c r="N2115" t="str">
        <f>"0000000000000000000000000001111110011111100000000000"</f>
        <v>0000000000000000000000000001111110011111100000000000</v>
      </c>
      <c r="O2115" t="str">
        <f>"0000000000000000000000000001111110011111100000000000"</f>
        <v>0000000000000000000000000001111110011111100000000000</v>
      </c>
    </row>
    <row r="2116" spans="1:15" x14ac:dyDescent="0.25">
      <c r="A2116" s="3">
        <v>1</v>
      </c>
      <c r="B2116" t="s">
        <v>9871</v>
      </c>
      <c r="C2116" t="s">
        <v>20</v>
      </c>
      <c r="D2116" t="s">
        <v>10783</v>
      </c>
      <c r="E2116" t="s">
        <v>20</v>
      </c>
      <c r="F2116" t="s">
        <v>14493</v>
      </c>
      <c r="G2116" t="s">
        <v>14485</v>
      </c>
      <c r="H2116" t="s">
        <v>33</v>
      </c>
      <c r="I2116" t="s">
        <v>33</v>
      </c>
      <c r="J2116" s="1">
        <v>0.41666666666666669</v>
      </c>
      <c r="K2116" s="1">
        <v>0.41666666666666669</v>
      </c>
      <c r="L2116">
        <v>60</v>
      </c>
      <c r="M2116">
        <v>60</v>
      </c>
      <c r="N2116" t="str">
        <f>"0000000000000000000000000001111110011111100000000000"</f>
        <v>0000000000000000000000000001111110011111100000000000</v>
      </c>
      <c r="O2116" t="str">
        <f>"0000000000000000000000000001111110011111100000000000"</f>
        <v>0000000000000000000000000001111110011111100000000000</v>
      </c>
    </row>
    <row r="2117" spans="1:15" x14ac:dyDescent="0.25">
      <c r="A2117" s="3">
        <v>1</v>
      </c>
      <c r="B2117" t="s">
        <v>10783</v>
      </c>
      <c r="C2117" t="s">
        <v>20</v>
      </c>
      <c r="D2117" t="s">
        <v>11500</v>
      </c>
      <c r="E2117" t="s">
        <v>20</v>
      </c>
      <c r="F2117" t="s">
        <v>14487</v>
      </c>
      <c r="G2117" t="s">
        <v>14514</v>
      </c>
      <c r="H2117" t="s">
        <v>42</v>
      </c>
      <c r="I2117" t="s">
        <v>42</v>
      </c>
      <c r="J2117" s="1">
        <v>0.41666666666666669</v>
      </c>
      <c r="K2117" s="1">
        <v>0.41666666666666669</v>
      </c>
      <c r="L2117">
        <v>60</v>
      </c>
      <c r="M2117">
        <v>60</v>
      </c>
      <c r="N2117" t="str">
        <f>"0000000000000000000000000001111110011111100000000000"</f>
        <v>0000000000000000000000000001111110011111100000000000</v>
      </c>
      <c r="O2117" t="str">
        <f>"0000000000000000000000000000111110011111100000000000"</f>
        <v>0000000000000000000000000000111110011111100000000000</v>
      </c>
    </row>
    <row r="2118" spans="1:15" x14ac:dyDescent="0.25">
      <c r="A2118" s="3">
        <v>1</v>
      </c>
      <c r="B2118" t="s">
        <v>9871</v>
      </c>
      <c r="C2118" t="s">
        <v>395</v>
      </c>
      <c r="D2118" t="s">
        <v>10755</v>
      </c>
      <c r="E2118" t="s">
        <v>39</v>
      </c>
      <c r="F2118" t="s">
        <v>14539</v>
      </c>
      <c r="G2118" t="s">
        <v>14592</v>
      </c>
      <c r="H2118" t="s">
        <v>42</v>
      </c>
      <c r="I2118" t="s">
        <v>42</v>
      </c>
      <c r="J2118" s="1">
        <v>0.58333333333333337</v>
      </c>
      <c r="K2118" s="1">
        <v>0.66666666666666663</v>
      </c>
      <c r="L2118">
        <v>180</v>
      </c>
      <c r="M2118">
        <v>30</v>
      </c>
      <c r="N2118" t="str">
        <f>"0000000000000000000000000000101010001010100000000000"</f>
        <v>0000000000000000000000000000101010001010100000000000</v>
      </c>
      <c r="O2118" t="str">
        <f>"0000000000000000000000000000001000001001000000000000"</f>
        <v>0000000000000000000000000000001000001001000000000000</v>
      </c>
    </row>
    <row r="2119" spans="1:15" x14ac:dyDescent="0.25">
      <c r="A2119" s="3">
        <v>1</v>
      </c>
      <c r="B2119" t="s">
        <v>9351</v>
      </c>
      <c r="C2119" t="s">
        <v>9353</v>
      </c>
      <c r="D2119" t="s">
        <v>12718</v>
      </c>
      <c r="E2119" t="s">
        <v>20</v>
      </c>
      <c r="F2119" t="s">
        <v>14540</v>
      </c>
      <c r="G2119" t="s">
        <v>14508</v>
      </c>
      <c r="H2119" t="s">
        <v>33</v>
      </c>
      <c r="I2119" t="s">
        <v>33</v>
      </c>
      <c r="J2119" s="1">
        <v>0.66666666666666663</v>
      </c>
      <c r="K2119" s="1">
        <v>0.66666666666666663</v>
      </c>
      <c r="L2119">
        <v>120</v>
      </c>
      <c r="M2119">
        <v>120</v>
      </c>
      <c r="N2119" t="str">
        <f>"0000000010101100010111000000000000000000000000000000"</f>
        <v>0000000010101100010111000000000000000000000000000000</v>
      </c>
      <c r="O2119" t="str">
        <f>"0000000111111100011111000000000000000000000000000000"</f>
        <v>0000000111111100011111000000000000000000000000000000</v>
      </c>
    </row>
    <row r="2120" spans="1:15" x14ac:dyDescent="0.25">
      <c r="A2120" s="3">
        <v>1</v>
      </c>
      <c r="B2120" t="s">
        <v>12718</v>
      </c>
      <c r="C2120" t="s">
        <v>45</v>
      </c>
      <c r="D2120" t="s">
        <v>13602</v>
      </c>
      <c r="E2120" t="s">
        <v>20</v>
      </c>
      <c r="F2120" t="s">
        <v>14583</v>
      </c>
      <c r="G2120" t="s">
        <v>14488</v>
      </c>
      <c r="H2120" t="s">
        <v>29</v>
      </c>
      <c r="I2120" t="s">
        <v>29</v>
      </c>
      <c r="J2120" s="1">
        <v>0.5</v>
      </c>
      <c r="K2120" s="1">
        <v>0.45833333333333331</v>
      </c>
      <c r="L2120">
        <v>60</v>
      </c>
      <c r="M2120">
        <v>120</v>
      </c>
      <c r="N2120" t="str">
        <f>"0000000000100100000010000000001000000100100000000000"</f>
        <v>0000000000100100000010000000001000000100100000000000</v>
      </c>
      <c r="O2120" t="str">
        <f>"0000000000000000000000000001111110011111100000000000"</f>
        <v>0000000000000000000000000001111110011111100000000000</v>
      </c>
    </row>
    <row r="2121" spans="1:15" x14ac:dyDescent="0.25">
      <c r="A2121" s="3">
        <v>1</v>
      </c>
      <c r="B2121" t="s">
        <v>11693</v>
      </c>
      <c r="C2121" t="s">
        <v>20</v>
      </c>
      <c r="D2121" t="s">
        <v>13418</v>
      </c>
      <c r="E2121" t="s">
        <v>20</v>
      </c>
      <c r="F2121" t="s">
        <v>14485</v>
      </c>
      <c r="G2121" t="s">
        <v>14488</v>
      </c>
      <c r="H2121" t="s">
        <v>29</v>
      </c>
      <c r="I2121" t="s">
        <v>29</v>
      </c>
      <c r="J2121" s="1">
        <v>0.58333333333333337</v>
      </c>
      <c r="K2121" s="1">
        <v>0.58333333333333337</v>
      </c>
      <c r="L2121">
        <v>60</v>
      </c>
      <c r="M2121">
        <v>60</v>
      </c>
      <c r="N2121" t="str">
        <f>"0000000111110100011111000000000000000000000000000000"</f>
        <v>0000000111110100011111000000000000000000000000000000</v>
      </c>
      <c r="O2121" t="str">
        <f>"0000000111110100011111000000000000000000000000000000"</f>
        <v>0000000111110100011111000000000000000000000000000000</v>
      </c>
    </row>
    <row r="2122" spans="1:15" x14ac:dyDescent="0.25">
      <c r="A2122" s="3">
        <v>1</v>
      </c>
      <c r="B2122" t="s">
        <v>13452</v>
      </c>
      <c r="C2122" t="s">
        <v>20</v>
      </c>
      <c r="D2122" t="s">
        <v>13656</v>
      </c>
      <c r="E2122" t="s">
        <v>20</v>
      </c>
      <c r="F2122" t="s">
        <v>14488</v>
      </c>
      <c r="G2122" t="s">
        <v>14485</v>
      </c>
      <c r="H2122" t="s">
        <v>33</v>
      </c>
      <c r="I2122" t="s">
        <v>33</v>
      </c>
      <c r="J2122" s="1">
        <v>0.54166666666666663</v>
      </c>
      <c r="K2122" s="1">
        <v>0.54166666666666663</v>
      </c>
      <c r="L2122">
        <v>60</v>
      </c>
      <c r="M2122">
        <v>60</v>
      </c>
      <c r="N2122" t="str">
        <f>"0000000000000000000000000001111110011111100000000000"</f>
        <v>0000000000000000000000000001111110011111100000000000</v>
      </c>
      <c r="O2122" t="str">
        <f>"0000000000000000000000000001111110011111100000000000"</f>
        <v>0000000000000000000000000001111110011111100000000000</v>
      </c>
    </row>
    <row r="2123" spans="1:15" x14ac:dyDescent="0.25">
      <c r="A2123" s="3">
        <v>1</v>
      </c>
      <c r="B2123" t="s">
        <v>12633</v>
      </c>
      <c r="C2123" t="s">
        <v>20</v>
      </c>
      <c r="D2123" t="s">
        <v>12838</v>
      </c>
      <c r="E2123" t="s">
        <v>20</v>
      </c>
      <c r="F2123" t="s">
        <v>14493</v>
      </c>
      <c r="G2123" t="s">
        <v>14485</v>
      </c>
      <c r="H2123" t="s">
        <v>42</v>
      </c>
      <c r="I2123" t="s">
        <v>42</v>
      </c>
      <c r="J2123" s="1">
        <v>0.45833333333333331</v>
      </c>
      <c r="K2123" s="1">
        <v>0.45833333333333331</v>
      </c>
      <c r="L2123">
        <v>60</v>
      </c>
      <c r="M2123">
        <v>60</v>
      </c>
      <c r="N2123" t="str">
        <f>"0000000000000000000000000001111110011111100000000000"</f>
        <v>0000000000000000000000000001111110011111100000000000</v>
      </c>
      <c r="O2123" t="str">
        <f>"0000000000000000000000000001111110011111100000000000"</f>
        <v>0000000000000000000000000001111110011111100000000000</v>
      </c>
    </row>
    <row r="2124" spans="1:15" x14ac:dyDescent="0.25">
      <c r="A2124" s="3">
        <v>1</v>
      </c>
      <c r="B2124" t="s">
        <v>12322</v>
      </c>
      <c r="C2124" t="s">
        <v>20</v>
      </c>
      <c r="D2124" t="s">
        <v>12679</v>
      </c>
      <c r="E2124" t="s">
        <v>20</v>
      </c>
      <c r="F2124" t="s">
        <v>14488</v>
      </c>
      <c r="G2124" t="s">
        <v>14488</v>
      </c>
      <c r="H2124" t="s">
        <v>29</v>
      </c>
      <c r="I2124" t="s">
        <v>29</v>
      </c>
      <c r="J2124" s="1">
        <v>0.41666666666666669</v>
      </c>
      <c r="K2124" s="1">
        <v>0.41666666666666669</v>
      </c>
      <c r="L2124">
        <v>120</v>
      </c>
      <c r="M2124">
        <v>60</v>
      </c>
      <c r="N2124" t="str">
        <f>"0000000000000000000000000001111110011111100000000000"</f>
        <v>0000000000000000000000000001111110011111100000000000</v>
      </c>
      <c r="O2124" t="str">
        <f>"0000000111110100011111000001111110011111100000000000"</f>
        <v>0000000111110100011111000001111110011111100000000000</v>
      </c>
    </row>
    <row r="2125" spans="1:15" x14ac:dyDescent="0.25">
      <c r="A2125" s="3">
        <v>1</v>
      </c>
      <c r="B2125" t="s">
        <v>12322</v>
      </c>
      <c r="C2125" t="s">
        <v>20</v>
      </c>
      <c r="D2125" t="s">
        <v>13594</v>
      </c>
      <c r="E2125" t="s">
        <v>20</v>
      </c>
      <c r="F2125" t="s">
        <v>14485</v>
      </c>
      <c r="G2125" t="s">
        <v>14488</v>
      </c>
      <c r="H2125" t="s">
        <v>42</v>
      </c>
      <c r="I2125" t="s">
        <v>42</v>
      </c>
      <c r="J2125" s="1">
        <v>0.625</v>
      </c>
      <c r="K2125" s="1">
        <v>0.58333333333333337</v>
      </c>
      <c r="L2125">
        <v>120</v>
      </c>
      <c r="M2125">
        <v>120</v>
      </c>
      <c r="N2125" t="str">
        <f>"0000000000000000000000000001111110011111100000000000"</f>
        <v>0000000000000000000000000001111110011111100000000000</v>
      </c>
      <c r="O2125" t="str">
        <f>"0000000000000000000000000001111110011111100000000000"</f>
        <v>0000000000000000000000000001111110011111100000000000</v>
      </c>
    </row>
    <row r="2126" spans="1:15" x14ac:dyDescent="0.25">
      <c r="A2126" s="3">
        <v>1</v>
      </c>
      <c r="B2126" t="s">
        <v>10319</v>
      </c>
      <c r="C2126" t="s">
        <v>20</v>
      </c>
      <c r="D2126" t="s">
        <v>13028</v>
      </c>
      <c r="E2126" t="s">
        <v>20</v>
      </c>
      <c r="F2126" t="s">
        <v>14485</v>
      </c>
      <c r="G2126" t="s">
        <v>14485</v>
      </c>
      <c r="H2126" t="s">
        <v>42</v>
      </c>
      <c r="I2126" t="s">
        <v>42</v>
      </c>
      <c r="J2126" s="1">
        <v>0.5</v>
      </c>
      <c r="K2126" s="1">
        <v>0.5</v>
      </c>
      <c r="L2126">
        <v>60</v>
      </c>
      <c r="M2126">
        <v>60</v>
      </c>
      <c r="N2126" t="str">
        <f>"0000000000000000000000000000111110011111100000000000"</f>
        <v>0000000000000000000000000000111110011111100000000000</v>
      </c>
      <c r="O2126" t="str">
        <f>"0000000000000000000000000001111110011111100000000000"</f>
        <v>0000000000000000000000000001111110011111100000000000</v>
      </c>
    </row>
    <row r="2127" spans="1:15" x14ac:dyDescent="0.25">
      <c r="A2127" s="3">
        <v>1</v>
      </c>
      <c r="B2127" t="s">
        <v>10315</v>
      </c>
      <c r="C2127" t="s">
        <v>20</v>
      </c>
      <c r="D2127" t="s">
        <v>13001</v>
      </c>
      <c r="E2127" t="s">
        <v>13004</v>
      </c>
      <c r="F2127" t="s">
        <v>14485</v>
      </c>
      <c r="G2127" t="s">
        <v>14656</v>
      </c>
      <c r="H2127" t="s">
        <v>37</v>
      </c>
      <c r="I2127" t="s">
        <v>37</v>
      </c>
      <c r="J2127" s="1">
        <v>0.45833333333333331</v>
      </c>
      <c r="K2127" s="1">
        <v>0.45833333333333331</v>
      </c>
      <c r="L2127">
        <v>60</v>
      </c>
      <c r="M2127">
        <v>60</v>
      </c>
      <c r="N2127" t="str">
        <f>"0000000111101100011111000000000000000000000000000000"</f>
        <v>0000000111101100011111000000000000000000000000000000</v>
      </c>
      <c r="O2127" t="str">
        <f>"0000000101000100001010000000000000000000000000000000"</f>
        <v>0000000101000100001010000000000000000000000000000000</v>
      </c>
    </row>
    <row r="2128" spans="1:15" x14ac:dyDescent="0.25">
      <c r="A2128" s="3">
        <v>1</v>
      </c>
      <c r="B2128" t="s">
        <v>10315</v>
      </c>
      <c r="C2128" t="s">
        <v>20</v>
      </c>
      <c r="D2128" t="s">
        <v>13001</v>
      </c>
      <c r="E2128" t="s">
        <v>45</v>
      </c>
      <c r="F2128" t="s">
        <v>14485</v>
      </c>
      <c r="G2128" t="s">
        <v>14489</v>
      </c>
      <c r="H2128" t="s">
        <v>37</v>
      </c>
      <c r="I2128" t="s">
        <v>37</v>
      </c>
      <c r="J2128" s="1">
        <v>0.45833333333333331</v>
      </c>
      <c r="K2128" s="1">
        <v>0.45833333333333331</v>
      </c>
      <c r="L2128">
        <v>60</v>
      </c>
      <c r="M2128">
        <v>60</v>
      </c>
      <c r="N2128" t="str">
        <f>"0000000111101100011111000000000000000000000000000000"</f>
        <v>0000000111101100011111000000000000000000000000000000</v>
      </c>
      <c r="O2128" t="str">
        <f>"0000000010101000010101000000000000000000000000000000"</f>
        <v>0000000010101000010101000000000000000000000000000000</v>
      </c>
    </row>
    <row r="2129" spans="1:15" x14ac:dyDescent="0.25">
      <c r="A2129" s="3">
        <v>1</v>
      </c>
      <c r="B2129" t="s">
        <v>9916</v>
      </c>
      <c r="C2129" t="s">
        <v>20</v>
      </c>
      <c r="D2129" t="s">
        <v>13446</v>
      </c>
      <c r="E2129" t="s">
        <v>20</v>
      </c>
      <c r="F2129" t="s">
        <v>14488</v>
      </c>
      <c r="G2129" t="s">
        <v>14488</v>
      </c>
      <c r="H2129" t="s">
        <v>29</v>
      </c>
      <c r="I2129" t="s">
        <v>29</v>
      </c>
      <c r="J2129" s="1">
        <v>0.41666666666666669</v>
      </c>
      <c r="K2129" s="1">
        <v>0.375</v>
      </c>
      <c r="L2129">
        <v>60</v>
      </c>
      <c r="M2129">
        <v>120</v>
      </c>
      <c r="N2129" t="str">
        <f>"0000000000000000000000000001111110011111100000000000"</f>
        <v>0000000000000000000000000001111110011111100000000000</v>
      </c>
      <c r="O2129" t="str">
        <f>"0000000000000000000000000001111110011111100000000000"</f>
        <v>0000000000000000000000000001111110011111100000000000</v>
      </c>
    </row>
    <row r="2130" spans="1:15" x14ac:dyDescent="0.25">
      <c r="A2130" s="3">
        <v>1</v>
      </c>
      <c r="B2130" t="s">
        <v>11449</v>
      </c>
      <c r="C2130" t="s">
        <v>20</v>
      </c>
      <c r="D2130" t="s">
        <v>11794</v>
      </c>
      <c r="E2130" t="s">
        <v>20</v>
      </c>
      <c r="F2130" t="s">
        <v>14488</v>
      </c>
      <c r="G2130" t="s">
        <v>14488</v>
      </c>
      <c r="H2130" t="s">
        <v>19</v>
      </c>
      <c r="I2130" t="s">
        <v>19</v>
      </c>
      <c r="J2130" s="1">
        <v>0.41666666666666669</v>
      </c>
      <c r="K2130" s="1">
        <v>0.375</v>
      </c>
      <c r="L2130">
        <v>120</v>
      </c>
      <c r="M2130">
        <v>180</v>
      </c>
      <c r="N2130" t="str">
        <f>"1111110000000000000000000000000000000000000000000000"</f>
        <v>1111110000000000000000000000000000000000000000000000</v>
      </c>
      <c r="O2130" t="str">
        <f>"1111110000000000000000000000000000000000000000000000"</f>
        <v>1111110000000000000000000000000000000000000000000000</v>
      </c>
    </row>
    <row r="2131" spans="1:15" x14ac:dyDescent="0.25">
      <c r="A2131" s="3">
        <v>1</v>
      </c>
      <c r="B2131" t="s">
        <v>9448</v>
      </c>
      <c r="C2131" t="s">
        <v>20</v>
      </c>
      <c r="D2131" t="s">
        <v>9525</v>
      </c>
      <c r="E2131" t="s">
        <v>20</v>
      </c>
      <c r="F2131" t="s">
        <v>14488</v>
      </c>
      <c r="G2131" t="s">
        <v>14485</v>
      </c>
      <c r="H2131" t="s">
        <v>19</v>
      </c>
      <c r="I2131" t="s">
        <v>19</v>
      </c>
      <c r="J2131" s="1">
        <v>0.45833333333333331</v>
      </c>
      <c r="K2131" s="1">
        <v>0.45833333333333331</v>
      </c>
      <c r="L2131">
        <v>60</v>
      </c>
      <c r="M2131">
        <v>60</v>
      </c>
      <c r="N2131" t="str">
        <f>"0000000111110100011111000000000000000000000000000000"</f>
        <v>0000000111110100011111000000000000000000000000000000</v>
      </c>
      <c r="O2131" t="str">
        <f>"0000000111110100011111000000000000000000000000000000"</f>
        <v>0000000111110100011111000000000000000000000000000000</v>
      </c>
    </row>
    <row r="2132" spans="1:15" x14ac:dyDescent="0.25">
      <c r="A2132" s="3">
        <v>1</v>
      </c>
      <c r="B2132" t="s">
        <v>11865</v>
      </c>
      <c r="C2132" t="s">
        <v>20</v>
      </c>
      <c r="D2132" t="s">
        <v>12599</v>
      </c>
      <c r="E2132" t="s">
        <v>20</v>
      </c>
      <c r="F2132" t="s">
        <v>14488</v>
      </c>
      <c r="G2132" t="s">
        <v>14488</v>
      </c>
      <c r="H2132" t="s">
        <v>42</v>
      </c>
      <c r="I2132" t="s">
        <v>42</v>
      </c>
      <c r="J2132" s="1">
        <v>0.54166666666666663</v>
      </c>
      <c r="K2132" s="1">
        <v>0.5</v>
      </c>
      <c r="L2132">
        <v>120</v>
      </c>
      <c r="M2132">
        <v>120</v>
      </c>
      <c r="N2132" t="str">
        <f>"0000000000000000000000000001111110011111100000000000"</f>
        <v>0000000000000000000000000001111110011111100000000000</v>
      </c>
      <c r="O2132" t="str">
        <f>"0000000000000000000000000000111110011111100000000000"</f>
        <v>0000000000000000000000000000111110011111100000000000</v>
      </c>
    </row>
    <row r="2133" spans="1:15" x14ac:dyDescent="0.25">
      <c r="A2133" s="3">
        <v>1</v>
      </c>
      <c r="B2133" t="s">
        <v>12606</v>
      </c>
      <c r="C2133" t="s">
        <v>20</v>
      </c>
      <c r="D2133" t="s">
        <v>13221</v>
      </c>
      <c r="E2133" t="s">
        <v>20</v>
      </c>
      <c r="F2133" t="s">
        <v>14488</v>
      </c>
      <c r="G2133" t="s">
        <v>14488</v>
      </c>
      <c r="H2133" t="s">
        <v>19</v>
      </c>
      <c r="I2133" t="s">
        <v>19</v>
      </c>
      <c r="J2133" s="1">
        <v>0.45833333333333331</v>
      </c>
      <c r="K2133" s="1">
        <v>0.5</v>
      </c>
      <c r="L2133">
        <v>120</v>
      </c>
      <c r="M2133">
        <v>120</v>
      </c>
      <c r="N2133" t="str">
        <f>"0000000111110100011111000000000000000000000000000000"</f>
        <v>0000000111110100011111000000000000000000000000000000</v>
      </c>
      <c r="O2133" t="str">
        <f>"0000000111110100011111000000000000000000000000000000"</f>
        <v>0000000111110100011111000000000000000000000000000000</v>
      </c>
    </row>
    <row r="2134" spans="1:15" x14ac:dyDescent="0.25">
      <c r="A2134" s="3">
        <v>1</v>
      </c>
      <c r="B2134" t="s">
        <v>12616</v>
      </c>
      <c r="C2134" t="s">
        <v>20</v>
      </c>
      <c r="D2134" t="s">
        <v>13211</v>
      </c>
      <c r="E2134" t="s">
        <v>20</v>
      </c>
      <c r="F2134" t="s">
        <v>14488</v>
      </c>
      <c r="G2134" t="s">
        <v>14488</v>
      </c>
      <c r="H2134" t="s">
        <v>19</v>
      </c>
      <c r="I2134" t="s">
        <v>19</v>
      </c>
      <c r="J2134" s="1">
        <v>0.54166666666666663</v>
      </c>
      <c r="K2134" s="1">
        <v>0.5</v>
      </c>
      <c r="L2134">
        <v>120</v>
      </c>
      <c r="M2134">
        <v>120</v>
      </c>
      <c r="N2134" t="str">
        <f>"0000000000000000000000000001111110011111100000000000"</f>
        <v>0000000000000000000000000001111110011111100000000000</v>
      </c>
      <c r="O2134" t="str">
        <f>"0000000000000000000000000001111110011111100000000000"</f>
        <v>0000000000000000000000000001111110011111100000000000</v>
      </c>
    </row>
    <row r="2135" spans="1:15" x14ac:dyDescent="0.25">
      <c r="A2135" s="3">
        <v>1</v>
      </c>
      <c r="B2135" t="s">
        <v>10522</v>
      </c>
      <c r="C2135" t="s">
        <v>20</v>
      </c>
      <c r="D2135" t="s">
        <v>12284</v>
      </c>
      <c r="E2135" t="s">
        <v>20</v>
      </c>
      <c r="F2135" t="s">
        <v>14488</v>
      </c>
      <c r="G2135" t="s">
        <v>14488</v>
      </c>
      <c r="H2135" t="s">
        <v>19</v>
      </c>
      <c r="I2135" t="s">
        <v>19</v>
      </c>
      <c r="J2135" s="1">
        <v>0.41666666666666669</v>
      </c>
      <c r="K2135" s="1">
        <v>0.41666666666666669</v>
      </c>
      <c r="L2135">
        <v>60</v>
      </c>
      <c r="M2135">
        <v>60</v>
      </c>
      <c r="N2135" t="str">
        <f>"0000000111110100011111000000000000000000000000000000"</f>
        <v>0000000111110100011111000000000000000000000000000000</v>
      </c>
      <c r="O2135" t="str">
        <f>"0000000111110100011111000000000000000000000000000000"</f>
        <v>0000000111110100011111000000000000000000000000000000</v>
      </c>
    </row>
    <row r="2136" spans="1:15" x14ac:dyDescent="0.25">
      <c r="A2136" s="3">
        <v>1</v>
      </c>
      <c r="B2136" t="s">
        <v>12880</v>
      </c>
      <c r="C2136" t="s">
        <v>20</v>
      </c>
      <c r="D2136" t="s">
        <v>13858</v>
      </c>
      <c r="E2136" t="s">
        <v>20</v>
      </c>
      <c r="F2136" t="s">
        <v>14488</v>
      </c>
      <c r="G2136" t="s">
        <v>14488</v>
      </c>
      <c r="H2136" t="s">
        <v>19</v>
      </c>
      <c r="I2136" t="s">
        <v>19</v>
      </c>
      <c r="J2136" s="1">
        <v>0.45833333333333331</v>
      </c>
      <c r="K2136" s="1">
        <v>0.5</v>
      </c>
      <c r="L2136">
        <v>120</v>
      </c>
      <c r="M2136">
        <v>120</v>
      </c>
      <c r="N2136" t="str">
        <f>"0000000000000000000000000001111110011111100000000000"</f>
        <v>0000000000000000000000000001111110011111100000000000</v>
      </c>
      <c r="O2136" t="str">
        <f>"0000000000000000000000000001111110011111100000000000"</f>
        <v>0000000000000000000000000001111110011111100000000000</v>
      </c>
    </row>
    <row r="2137" spans="1:15" x14ac:dyDescent="0.25">
      <c r="A2137" s="3">
        <v>1</v>
      </c>
      <c r="B2137" t="s">
        <v>10207</v>
      </c>
      <c r="C2137" t="s">
        <v>20</v>
      </c>
      <c r="D2137" t="s">
        <v>12053</v>
      </c>
      <c r="E2137" t="s">
        <v>20</v>
      </c>
      <c r="F2137" t="s">
        <v>14488</v>
      </c>
      <c r="G2137" t="s">
        <v>14488</v>
      </c>
      <c r="H2137" t="s">
        <v>19</v>
      </c>
      <c r="I2137" t="s">
        <v>19</v>
      </c>
      <c r="J2137" s="1">
        <v>0.58333333333333337</v>
      </c>
      <c r="K2137" s="1">
        <v>0.58333333333333337</v>
      </c>
      <c r="L2137">
        <v>90</v>
      </c>
      <c r="M2137">
        <v>60</v>
      </c>
      <c r="N2137" t="str">
        <f>"0000000111110100011111000000000000000000000000000000"</f>
        <v>0000000111110100011111000000000000000000000000000000</v>
      </c>
      <c r="O2137" t="str">
        <f>"0000000111110100011111000000000000000000000000000000"</f>
        <v>0000000111110100011111000000000000000000000000000000</v>
      </c>
    </row>
    <row r="2138" spans="1:15" x14ac:dyDescent="0.25">
      <c r="A2138" s="3">
        <v>1</v>
      </c>
      <c r="B2138" t="s">
        <v>9234</v>
      </c>
      <c r="C2138" t="s">
        <v>20</v>
      </c>
      <c r="D2138" t="s">
        <v>12815</v>
      </c>
      <c r="E2138" t="s">
        <v>20</v>
      </c>
      <c r="F2138" t="s">
        <v>14488</v>
      </c>
      <c r="G2138" t="s">
        <v>14488</v>
      </c>
      <c r="H2138" t="s">
        <v>33</v>
      </c>
      <c r="I2138" t="s">
        <v>33</v>
      </c>
      <c r="J2138" s="1">
        <v>0.41666666666666669</v>
      </c>
      <c r="K2138" s="1">
        <v>0.45833333333333331</v>
      </c>
      <c r="L2138">
        <v>120</v>
      </c>
      <c r="M2138">
        <v>120</v>
      </c>
      <c r="N2138" t="str">
        <f>"0000000111111100011111000000000000000000000000000000"</f>
        <v>0000000111111100011111000000000000000000000000000000</v>
      </c>
      <c r="O2138" t="str">
        <f>"0000000111111100000000000000000000000000000000000000"</f>
        <v>0000000111111100000000000000000000000000000000000000</v>
      </c>
    </row>
    <row r="2139" spans="1:15" x14ac:dyDescent="0.25">
      <c r="A2139" s="3">
        <v>1</v>
      </c>
      <c r="B2139" t="s">
        <v>11283</v>
      </c>
      <c r="C2139" t="s">
        <v>20</v>
      </c>
      <c r="D2139" t="s">
        <v>11693</v>
      </c>
      <c r="E2139" t="s">
        <v>20</v>
      </c>
      <c r="F2139" t="s">
        <v>14488</v>
      </c>
      <c r="G2139" t="s">
        <v>14488</v>
      </c>
      <c r="H2139" t="s">
        <v>19</v>
      </c>
      <c r="I2139" t="s">
        <v>19</v>
      </c>
      <c r="J2139" s="1">
        <v>0.54166666666666663</v>
      </c>
      <c r="K2139" s="1">
        <v>0.54166666666666663</v>
      </c>
      <c r="L2139">
        <v>60</v>
      </c>
      <c r="M2139">
        <v>60</v>
      </c>
      <c r="N2139" t="str">
        <f>"0000000111110100011111000000000000000000000000000000"</f>
        <v>0000000111110100011111000000000000000000000000000000</v>
      </c>
      <c r="O2139" t="str">
        <f>"0000000111110100011111000000000000000000000000000000"</f>
        <v>0000000111110100011111000000000000000000000000000000</v>
      </c>
    </row>
    <row r="2140" spans="1:15" x14ac:dyDescent="0.25">
      <c r="A2140" s="3">
        <v>1</v>
      </c>
      <c r="B2140" t="s">
        <v>12315</v>
      </c>
      <c r="C2140" t="s">
        <v>20</v>
      </c>
      <c r="D2140" t="s">
        <v>12694</v>
      </c>
      <c r="E2140" t="s">
        <v>20</v>
      </c>
      <c r="F2140" t="s">
        <v>14488</v>
      </c>
      <c r="G2140" t="s">
        <v>14485</v>
      </c>
      <c r="H2140" t="s">
        <v>42</v>
      </c>
      <c r="I2140" t="s">
        <v>42</v>
      </c>
      <c r="J2140" s="1">
        <v>0.45833333333333331</v>
      </c>
      <c r="K2140" s="1">
        <v>0.45833333333333331</v>
      </c>
      <c r="L2140">
        <v>60</v>
      </c>
      <c r="M2140">
        <v>60</v>
      </c>
      <c r="N2140" t="str">
        <f>"0000000000000000000000000001111110011111100000000000"</f>
        <v>0000000000000000000000000001111110011111100000000000</v>
      </c>
      <c r="O2140" t="str">
        <f>"0000000111111100011111000001111110011111100000000000"</f>
        <v>0000000111111100011111000001111110011111100000000000</v>
      </c>
    </row>
    <row r="2141" spans="1:15" x14ac:dyDescent="0.25">
      <c r="A2141" s="3">
        <v>1</v>
      </c>
      <c r="B2141" t="s">
        <v>10566</v>
      </c>
      <c r="C2141" t="s">
        <v>20</v>
      </c>
      <c r="D2141" t="s">
        <v>13289</v>
      </c>
      <c r="E2141" t="s">
        <v>20</v>
      </c>
      <c r="F2141" t="s">
        <v>14488</v>
      </c>
      <c r="G2141" t="s">
        <v>14488</v>
      </c>
      <c r="H2141" t="s">
        <v>33</v>
      </c>
      <c r="I2141" t="s">
        <v>33</v>
      </c>
      <c r="J2141" s="1">
        <v>0.5</v>
      </c>
      <c r="K2141" s="1">
        <v>0.5</v>
      </c>
      <c r="L2141">
        <v>120</v>
      </c>
      <c r="M2141">
        <v>120</v>
      </c>
      <c r="N2141" t="str">
        <f>"0000000000000000000000000001111110011111100000000000"</f>
        <v>0000000000000000000000000001111110011111100000000000</v>
      </c>
      <c r="O2141" t="str">
        <f>"0000000000000000000000000001111110011111100000000000"</f>
        <v>0000000000000000000000000001111110011111100000000000</v>
      </c>
    </row>
    <row r="2142" spans="1:15" x14ac:dyDescent="0.25">
      <c r="A2142" s="3">
        <v>1</v>
      </c>
      <c r="B2142" t="s">
        <v>10558</v>
      </c>
      <c r="C2142" t="s">
        <v>20</v>
      </c>
      <c r="D2142" t="s">
        <v>13177</v>
      </c>
      <c r="E2142" t="s">
        <v>20</v>
      </c>
      <c r="F2142" t="s">
        <v>14508</v>
      </c>
      <c r="G2142" t="s">
        <v>14488</v>
      </c>
      <c r="H2142" t="s">
        <v>33</v>
      </c>
      <c r="I2142" t="s">
        <v>33</v>
      </c>
      <c r="J2142" s="1">
        <v>0.5</v>
      </c>
      <c r="K2142" s="1">
        <v>0.5</v>
      </c>
      <c r="L2142">
        <v>120</v>
      </c>
      <c r="M2142">
        <v>120</v>
      </c>
      <c r="N2142" t="str">
        <f>"0000000111111100011011000000000000000000000000000000"</f>
        <v>0000000111111100011011000000000000000000000000000000</v>
      </c>
      <c r="O2142" t="str">
        <f>"0000000111111100011111000000000000000000000000000000"</f>
        <v>0000000111111100011111000000000000000000000000000000</v>
      </c>
    </row>
    <row r="2143" spans="1:15" x14ac:dyDescent="0.25">
      <c r="A2143" s="3">
        <v>1</v>
      </c>
      <c r="B2143" t="s">
        <v>10059</v>
      </c>
      <c r="C2143" t="s">
        <v>20</v>
      </c>
      <c r="D2143" t="s">
        <v>12299</v>
      </c>
      <c r="E2143" t="s">
        <v>20</v>
      </c>
      <c r="F2143" t="s">
        <v>14488</v>
      </c>
      <c r="G2143" t="s">
        <v>14488</v>
      </c>
      <c r="H2143" t="s">
        <v>19</v>
      </c>
      <c r="I2143" t="s">
        <v>19</v>
      </c>
      <c r="J2143" s="1">
        <v>0.58333333333333337</v>
      </c>
      <c r="K2143" s="1">
        <v>0.58333333333333337</v>
      </c>
      <c r="L2143">
        <v>60</v>
      </c>
      <c r="M2143">
        <v>60</v>
      </c>
      <c r="N2143" t="str">
        <f>"0000000000000000000000000001111110011111100000000000"</f>
        <v>0000000000000000000000000001111110011111100000000000</v>
      </c>
      <c r="O2143" t="str">
        <f>"0000000000000000000000000001111110011111100000000000"</f>
        <v>0000000000000000000000000001111110011111100000000000</v>
      </c>
    </row>
    <row r="2144" spans="1:15" x14ac:dyDescent="0.25">
      <c r="A2144" s="3">
        <v>1</v>
      </c>
      <c r="B2144" t="s">
        <v>12393</v>
      </c>
      <c r="C2144" t="s">
        <v>45</v>
      </c>
      <c r="D2144" t="s">
        <v>12694</v>
      </c>
      <c r="E2144" t="s">
        <v>20</v>
      </c>
      <c r="F2144" t="s">
        <v>14489</v>
      </c>
      <c r="G2144" t="s">
        <v>14485</v>
      </c>
      <c r="H2144" t="s">
        <v>42</v>
      </c>
      <c r="I2144" t="s">
        <v>42</v>
      </c>
      <c r="J2144" s="1">
        <v>0.45833333333333331</v>
      </c>
      <c r="K2144" s="1">
        <v>0.45833333333333331</v>
      </c>
      <c r="L2144">
        <v>60</v>
      </c>
      <c r="M2144">
        <v>60</v>
      </c>
      <c r="N2144" t="str">
        <f>"0000000000000000000000000000111110011111100000000000"</f>
        <v>0000000000000000000000000000111110011111100000000000</v>
      </c>
      <c r="O2144" t="str">
        <f>"0000000111111100011111000001111110011111100000000000"</f>
        <v>0000000111111100011111000001111110011111100000000000</v>
      </c>
    </row>
    <row r="2145" spans="1:15" x14ac:dyDescent="0.25">
      <c r="A2145" s="3">
        <v>1</v>
      </c>
      <c r="B2145" t="s">
        <v>12694</v>
      </c>
      <c r="C2145" t="s">
        <v>20</v>
      </c>
      <c r="D2145" t="s">
        <v>12873</v>
      </c>
      <c r="E2145" t="s">
        <v>20</v>
      </c>
      <c r="F2145" t="s">
        <v>14485</v>
      </c>
      <c r="G2145" t="s">
        <v>14488</v>
      </c>
      <c r="H2145" t="s">
        <v>42</v>
      </c>
      <c r="I2145" t="s">
        <v>42</v>
      </c>
      <c r="J2145" s="1">
        <v>0.45833333333333331</v>
      </c>
      <c r="K2145" s="1">
        <v>0.45833333333333331</v>
      </c>
      <c r="L2145">
        <v>60</v>
      </c>
      <c r="M2145">
        <v>120</v>
      </c>
      <c r="N2145" t="str">
        <f>"0000000111111100011111000001111110011111100000000000"</f>
        <v>0000000111111100011111000001111110011111100000000000</v>
      </c>
      <c r="O2145" t="str">
        <f>"0000000111111100011111000000000000000000000000000000"</f>
        <v>0000000111111100011111000000000000000000000000000000</v>
      </c>
    </row>
    <row r="2146" spans="1:15" x14ac:dyDescent="0.25">
      <c r="A2146" s="3">
        <v>1</v>
      </c>
      <c r="B2146" t="s">
        <v>11880</v>
      </c>
      <c r="C2146" t="s">
        <v>20</v>
      </c>
      <c r="D2146" t="s">
        <v>12637</v>
      </c>
      <c r="E2146" t="s">
        <v>20</v>
      </c>
      <c r="F2146" t="s">
        <v>14485</v>
      </c>
      <c r="G2146" t="s">
        <v>14488</v>
      </c>
      <c r="H2146" t="s">
        <v>29</v>
      </c>
      <c r="I2146" t="s">
        <v>29</v>
      </c>
      <c r="J2146" s="1">
        <v>0.375</v>
      </c>
      <c r="K2146" s="1">
        <v>0.54166666666666663</v>
      </c>
      <c r="L2146">
        <v>360</v>
      </c>
      <c r="M2146">
        <v>60</v>
      </c>
      <c r="N2146" t="str">
        <f>"0000000111110100011111000001111110011111100000000000"</f>
        <v>0000000111110100011111000001111110011111100000000000</v>
      </c>
      <c r="O2146" t="str">
        <f>"0000000000000000000000000001111110011111100000000000"</f>
        <v>0000000000000000000000000001111110011111100000000000</v>
      </c>
    </row>
    <row r="2147" spans="1:15" x14ac:dyDescent="0.25">
      <c r="A2147" s="3">
        <v>1</v>
      </c>
      <c r="B2147" t="s">
        <v>12595</v>
      </c>
      <c r="C2147" t="s">
        <v>20</v>
      </c>
      <c r="D2147" t="s">
        <v>12908</v>
      </c>
      <c r="E2147" t="s">
        <v>20</v>
      </c>
      <c r="F2147" t="s">
        <v>14488</v>
      </c>
      <c r="G2147" t="s">
        <v>14488</v>
      </c>
      <c r="H2147" t="s">
        <v>19</v>
      </c>
      <c r="I2147" t="s">
        <v>19</v>
      </c>
      <c r="J2147" s="1">
        <v>0.41666666666666669</v>
      </c>
      <c r="K2147" s="1">
        <v>0.45833333333333331</v>
      </c>
      <c r="L2147">
        <v>120</v>
      </c>
      <c r="M2147">
        <v>60</v>
      </c>
      <c r="N2147" t="str">
        <f>"0000000111110100011111000000000000000000000000000000"</f>
        <v>0000000111110100011111000000000000000000000000000000</v>
      </c>
      <c r="O2147" t="str">
        <f>"0000000111110100011111000000000000000000000000000000"</f>
        <v>0000000111110100011111000000000000000000000000000000</v>
      </c>
    </row>
    <row r="2148" spans="1:15" x14ac:dyDescent="0.25">
      <c r="A2148" s="3">
        <v>1</v>
      </c>
      <c r="B2148" t="s">
        <v>10519</v>
      </c>
      <c r="C2148" t="s">
        <v>20</v>
      </c>
      <c r="D2148" t="s">
        <v>11653</v>
      </c>
      <c r="E2148" t="s">
        <v>20</v>
      </c>
      <c r="F2148" t="s">
        <v>14493</v>
      </c>
      <c r="G2148" t="s">
        <v>14493</v>
      </c>
      <c r="H2148" t="s">
        <v>42</v>
      </c>
      <c r="I2148" t="s">
        <v>42</v>
      </c>
      <c r="J2148" s="1">
        <v>0.45833333333333331</v>
      </c>
      <c r="K2148" s="1">
        <v>0.45833333333333331</v>
      </c>
      <c r="L2148">
        <v>60</v>
      </c>
      <c r="M2148">
        <v>60</v>
      </c>
      <c r="N2148" t="str">
        <f>"0000000000000000000000000000111110011111100000000000"</f>
        <v>0000000000000000000000000000111110011111100000000000</v>
      </c>
      <c r="O2148" t="str">
        <f>"0000000000000000000000000001111110011111100000000000"</f>
        <v>0000000000000000000000000001111110011111100000000000</v>
      </c>
    </row>
    <row r="2149" spans="1:15" x14ac:dyDescent="0.25">
      <c r="A2149" s="3">
        <v>1</v>
      </c>
      <c r="B2149" t="s">
        <v>11653</v>
      </c>
      <c r="C2149" t="s">
        <v>9372</v>
      </c>
      <c r="D2149" t="s">
        <v>11853</v>
      </c>
      <c r="E2149" t="s">
        <v>20</v>
      </c>
      <c r="F2149" t="s">
        <v>14494</v>
      </c>
      <c r="G2149" t="s">
        <v>14488</v>
      </c>
      <c r="H2149" t="s">
        <v>19</v>
      </c>
      <c r="I2149" t="s">
        <v>19</v>
      </c>
      <c r="J2149" s="1">
        <v>0.54166666666666663</v>
      </c>
      <c r="K2149" s="1">
        <v>0.58333333333333337</v>
      </c>
      <c r="L2149">
        <v>120</v>
      </c>
      <c r="M2149">
        <v>60</v>
      </c>
      <c r="N2149" t="str">
        <f>"0000000000000000000000000000100000000000000000000000"</f>
        <v>0000000000000000000000000000100000000000000000000000</v>
      </c>
      <c r="O2149" t="str">
        <f>"0000000000000000000000000001111110011111100000000000"</f>
        <v>0000000000000000000000000001111110011111100000000000</v>
      </c>
    </row>
    <row r="2150" spans="1:15" x14ac:dyDescent="0.25">
      <c r="A2150" s="3">
        <v>1</v>
      </c>
      <c r="B2150" t="s">
        <v>10525</v>
      </c>
      <c r="C2150" t="s">
        <v>20</v>
      </c>
      <c r="D2150" t="s">
        <v>12936</v>
      </c>
      <c r="E2150" t="s">
        <v>20</v>
      </c>
      <c r="F2150" t="s">
        <v>14493</v>
      </c>
      <c r="G2150" t="s">
        <v>14487</v>
      </c>
      <c r="H2150" t="s">
        <v>37</v>
      </c>
      <c r="I2150" t="s">
        <v>37</v>
      </c>
      <c r="J2150" s="1">
        <v>0.375</v>
      </c>
      <c r="K2150" s="1">
        <v>0.375</v>
      </c>
      <c r="L2150">
        <v>60</v>
      </c>
      <c r="M2150">
        <v>60</v>
      </c>
      <c r="N2150" t="str">
        <f>"0000000000000000000000000001111110011111100000000000"</f>
        <v>0000000000000000000000000001111110011111100000000000</v>
      </c>
      <c r="O2150" t="str">
        <f>"0000000000000000000000000001101110010111100000000000"</f>
        <v>0000000000000000000000000001101110010111100000000000</v>
      </c>
    </row>
    <row r="2151" spans="1:15" x14ac:dyDescent="0.25">
      <c r="A2151" s="3">
        <v>1</v>
      </c>
      <c r="B2151" t="s">
        <v>10525</v>
      </c>
      <c r="C2151" t="s">
        <v>20</v>
      </c>
      <c r="D2151" t="s">
        <v>12936</v>
      </c>
      <c r="E2151" t="s">
        <v>39</v>
      </c>
      <c r="F2151" t="s">
        <v>14493</v>
      </c>
      <c r="G2151" t="s">
        <v>14507</v>
      </c>
      <c r="H2151" t="s">
        <v>37</v>
      </c>
      <c r="I2151" t="s">
        <v>37</v>
      </c>
      <c r="J2151" s="1">
        <v>0.375</v>
      </c>
      <c r="K2151" s="1">
        <v>0.375</v>
      </c>
      <c r="L2151">
        <v>60</v>
      </c>
      <c r="M2151">
        <v>60</v>
      </c>
      <c r="N2151" t="str">
        <f>"0000000000000000000000000001111110011111100000000000"</f>
        <v>0000000000000000000000000001111110011111100000000000</v>
      </c>
      <c r="O2151" t="str">
        <f>"0000000000000000000000000000010000000000000000000000"</f>
        <v>0000000000000000000000000000010000000000000000000000</v>
      </c>
    </row>
    <row r="2152" spans="1:15" x14ac:dyDescent="0.25">
      <c r="A2152" s="3">
        <v>1</v>
      </c>
      <c r="B2152" t="s">
        <v>10525</v>
      </c>
      <c r="C2152" t="s">
        <v>20</v>
      </c>
      <c r="D2152" t="s">
        <v>12936</v>
      </c>
      <c r="E2152" t="s">
        <v>39</v>
      </c>
      <c r="F2152" t="s">
        <v>14493</v>
      </c>
      <c r="G2152" t="s">
        <v>14511</v>
      </c>
      <c r="H2152" t="s">
        <v>37</v>
      </c>
      <c r="I2152" t="s">
        <v>37</v>
      </c>
      <c r="J2152" s="1">
        <v>0.375</v>
      </c>
      <c r="K2152" s="1">
        <v>0.375</v>
      </c>
      <c r="L2152">
        <v>60</v>
      </c>
      <c r="M2152">
        <v>60</v>
      </c>
      <c r="N2152" t="str">
        <f>"0000000000000000000000000001111110011111100000000000"</f>
        <v>0000000000000000000000000001111110011111100000000000</v>
      </c>
      <c r="O2152" t="str">
        <f>"0000000000000000000000000000000000001000000000000000"</f>
        <v>0000000000000000000000000000000000001000000000000000</v>
      </c>
    </row>
    <row r="2153" spans="1:15" x14ac:dyDescent="0.25">
      <c r="A2153" s="3">
        <v>1</v>
      </c>
      <c r="B2153" t="s">
        <v>11574</v>
      </c>
      <c r="C2153" t="s">
        <v>20</v>
      </c>
      <c r="D2153" t="s">
        <v>12042</v>
      </c>
      <c r="E2153" t="s">
        <v>9372</v>
      </c>
      <c r="F2153" t="s">
        <v>14498</v>
      </c>
      <c r="G2153" t="s">
        <v>14526</v>
      </c>
      <c r="H2153" t="s">
        <v>37</v>
      </c>
      <c r="I2153" t="s">
        <v>37</v>
      </c>
      <c r="J2153" s="1">
        <v>0.41666666666666669</v>
      </c>
      <c r="K2153" s="1">
        <v>0.375</v>
      </c>
      <c r="L2153">
        <v>60</v>
      </c>
      <c r="M2153">
        <v>180</v>
      </c>
      <c r="N2153" t="str">
        <f>"0000000000000000000000000001111110011111100000000000"</f>
        <v>0000000000000000000000000001111110011111100000000000</v>
      </c>
      <c r="O2153" t="str">
        <f>"0000000000000000000000000000001100000100000000000000"</f>
        <v>0000000000000000000000000000001100000100000000000000</v>
      </c>
    </row>
    <row r="2154" spans="1:15" x14ac:dyDescent="0.25">
      <c r="A2154" s="3">
        <v>1</v>
      </c>
      <c r="B2154" t="s">
        <v>10079</v>
      </c>
      <c r="C2154" t="s">
        <v>20</v>
      </c>
      <c r="D2154" t="s">
        <v>12586</v>
      </c>
      <c r="E2154" t="s">
        <v>20</v>
      </c>
      <c r="F2154" t="s">
        <v>14488</v>
      </c>
      <c r="G2154" t="s">
        <v>14488</v>
      </c>
      <c r="H2154" t="s">
        <v>19</v>
      </c>
      <c r="I2154" t="s">
        <v>19</v>
      </c>
      <c r="J2154" s="1">
        <v>0.54166666666666663</v>
      </c>
      <c r="K2154" s="1">
        <v>0.54166666666666663</v>
      </c>
      <c r="L2154">
        <v>60</v>
      </c>
      <c r="M2154">
        <v>60</v>
      </c>
      <c r="N2154" t="str">
        <f>"0000000111110100011111000000000000000000000000000000"</f>
        <v>0000000111110100011111000000000000000000000000000000</v>
      </c>
      <c r="O2154" t="str">
        <f>"0000000111110100011111000000000000000000000000000000"</f>
        <v>0000000111110100011111000000000000000000000000000000</v>
      </c>
    </row>
    <row r="2155" spans="1:15" x14ac:dyDescent="0.25">
      <c r="A2155" s="3">
        <v>1</v>
      </c>
      <c r="B2155" t="s">
        <v>12586</v>
      </c>
      <c r="C2155" t="s">
        <v>20</v>
      </c>
      <c r="D2155" t="s">
        <v>13694</v>
      </c>
      <c r="E2155" t="s">
        <v>20</v>
      </c>
      <c r="F2155" t="s">
        <v>14488</v>
      </c>
      <c r="G2155" t="s">
        <v>14488</v>
      </c>
      <c r="H2155" t="s">
        <v>19</v>
      </c>
      <c r="I2155" t="s">
        <v>19</v>
      </c>
      <c r="J2155" s="1">
        <v>0.54166666666666663</v>
      </c>
      <c r="K2155" s="1">
        <v>0.54166666666666663</v>
      </c>
      <c r="L2155">
        <v>60</v>
      </c>
      <c r="M2155">
        <v>60</v>
      </c>
      <c r="N2155" t="str">
        <f>"0000000111110100011111000000000000000000000000000000"</f>
        <v>0000000111110100011111000000000000000000000000000000</v>
      </c>
      <c r="O2155" t="str">
        <f>"0000000111110100011111000000000000000000000000000000"</f>
        <v>0000000111110100011111000000000000000000000000000000</v>
      </c>
    </row>
    <row r="2156" spans="1:15" x14ac:dyDescent="0.25">
      <c r="A2156" s="3">
        <v>1</v>
      </c>
      <c r="B2156" t="s">
        <v>13177</v>
      </c>
      <c r="C2156" t="s">
        <v>20</v>
      </c>
      <c r="D2156" t="s">
        <v>13653</v>
      </c>
      <c r="E2156" t="s">
        <v>20</v>
      </c>
      <c r="F2156" t="s">
        <v>14488</v>
      </c>
      <c r="G2156" t="s">
        <v>14485</v>
      </c>
      <c r="H2156" t="s">
        <v>33</v>
      </c>
      <c r="I2156" t="s">
        <v>33</v>
      </c>
      <c r="J2156" s="1">
        <v>0.5</v>
      </c>
      <c r="K2156" s="1">
        <v>0.5</v>
      </c>
      <c r="L2156">
        <v>120</v>
      </c>
      <c r="M2156">
        <v>60</v>
      </c>
      <c r="N2156" t="str">
        <f>"0000000111111100011111000000000000000000000000000000"</f>
        <v>0000000111111100011111000000000000000000000000000000</v>
      </c>
      <c r="O2156" t="str">
        <f>"0000000111111000011110000000000000000000000000000000"</f>
        <v>0000000111111000011110000000000000000000000000000000</v>
      </c>
    </row>
    <row r="2157" spans="1:15" x14ac:dyDescent="0.25">
      <c r="A2157" s="3">
        <v>1</v>
      </c>
      <c r="B2157" t="s">
        <v>13177</v>
      </c>
      <c r="C2157" t="s">
        <v>20</v>
      </c>
      <c r="D2157" t="s">
        <v>13653</v>
      </c>
      <c r="E2157" t="s">
        <v>39</v>
      </c>
      <c r="F2157" t="s">
        <v>14488</v>
      </c>
      <c r="G2157" t="s">
        <v>14507</v>
      </c>
      <c r="H2157" t="s">
        <v>33</v>
      </c>
      <c r="I2157" t="s">
        <v>33</v>
      </c>
      <c r="J2157" s="1">
        <v>0.5</v>
      </c>
      <c r="K2157" s="1">
        <v>0.5</v>
      </c>
      <c r="L2157">
        <v>120</v>
      </c>
      <c r="M2157">
        <v>60</v>
      </c>
      <c r="N2157" t="str">
        <f>"0000000111111100011111000000000000000000000000000000"</f>
        <v>0000000111111100011111000000000000000000000000000000</v>
      </c>
      <c r="O2157" t="str">
        <f>"0000000000000100000000000000000000000000000000000000"</f>
        <v>0000000000000100000000000000000000000000000000000000</v>
      </c>
    </row>
    <row r="2158" spans="1:15" x14ac:dyDescent="0.25">
      <c r="A2158" s="3">
        <v>1</v>
      </c>
      <c r="B2158" t="s">
        <v>13177</v>
      </c>
      <c r="C2158" t="s">
        <v>20</v>
      </c>
      <c r="D2158" t="s">
        <v>13653</v>
      </c>
      <c r="E2158" t="s">
        <v>39</v>
      </c>
      <c r="F2158" t="s">
        <v>14488</v>
      </c>
      <c r="G2158" t="s">
        <v>14511</v>
      </c>
      <c r="H2158" t="s">
        <v>33</v>
      </c>
      <c r="I2158" t="s">
        <v>33</v>
      </c>
      <c r="J2158" s="1">
        <v>0.5</v>
      </c>
      <c r="K2158" s="1">
        <v>0.5</v>
      </c>
      <c r="L2158">
        <v>120</v>
      </c>
      <c r="M2158">
        <v>60</v>
      </c>
      <c r="N2158" t="str">
        <f>"0000000111111100011111000000000000000000000000000000"</f>
        <v>0000000111111100011111000000000000000000000000000000</v>
      </c>
      <c r="O2158" t="str">
        <f>"0000000000000000000001000000000000000000000000000000"</f>
        <v>0000000000000000000001000000000000000000000000000000</v>
      </c>
    </row>
    <row r="2159" spans="1:15" x14ac:dyDescent="0.25">
      <c r="A2159" s="3">
        <v>1</v>
      </c>
      <c r="B2159" t="s">
        <v>12014</v>
      </c>
      <c r="C2159" t="s">
        <v>20</v>
      </c>
      <c r="D2159" t="s">
        <v>12595</v>
      </c>
      <c r="E2159" t="s">
        <v>20</v>
      </c>
      <c r="F2159" t="s">
        <v>14488</v>
      </c>
      <c r="G2159" t="s">
        <v>14488</v>
      </c>
      <c r="H2159" t="s">
        <v>19</v>
      </c>
      <c r="I2159" t="s">
        <v>19</v>
      </c>
      <c r="J2159" s="1">
        <v>0.41666666666666669</v>
      </c>
      <c r="K2159" s="1">
        <v>0.41666666666666669</v>
      </c>
      <c r="L2159">
        <v>60</v>
      </c>
      <c r="M2159">
        <v>120</v>
      </c>
      <c r="N2159" t="str">
        <f>"0000000111110100011111000000000000000000000000000000"</f>
        <v>0000000111110100011111000000000000000000000000000000</v>
      </c>
      <c r="O2159" t="str">
        <f>"0000000111110100011111000000000000000000000000000000"</f>
        <v>0000000111110100011111000000000000000000000000000000</v>
      </c>
    </row>
    <row r="2160" spans="1:15" x14ac:dyDescent="0.25">
      <c r="A2160" s="3">
        <v>1</v>
      </c>
      <c r="B2160" t="s">
        <v>10077</v>
      </c>
      <c r="C2160" t="s">
        <v>20</v>
      </c>
      <c r="D2160" t="s">
        <v>13944</v>
      </c>
      <c r="E2160" t="s">
        <v>20</v>
      </c>
      <c r="F2160" t="s">
        <v>14488</v>
      </c>
      <c r="G2160" t="s">
        <v>14488</v>
      </c>
      <c r="H2160" t="s">
        <v>29</v>
      </c>
      <c r="I2160" t="s">
        <v>29</v>
      </c>
      <c r="J2160" s="1">
        <v>0.54166666666666663</v>
      </c>
      <c r="K2160" s="1">
        <v>0.54166666666666663</v>
      </c>
      <c r="L2160">
        <v>60</v>
      </c>
      <c r="M2160">
        <v>60</v>
      </c>
      <c r="N2160" t="str">
        <f>"0000000111110100011111000000000000000000000000000000"</f>
        <v>0000000111110100011111000000000000000000000000000000</v>
      </c>
      <c r="O2160" t="str">
        <f>"0000000111110100011111000000000000000000000000000000"</f>
        <v>0000000111110100011111000000000000000000000000000000</v>
      </c>
    </row>
    <row r="2161" spans="1:15" x14ac:dyDescent="0.25">
      <c r="A2161" s="3">
        <v>1</v>
      </c>
      <c r="B2161" t="s">
        <v>11790</v>
      </c>
      <c r="C2161" t="s">
        <v>45</v>
      </c>
      <c r="D2161" t="s">
        <v>13649</v>
      </c>
      <c r="E2161" t="s">
        <v>20</v>
      </c>
      <c r="F2161" t="s">
        <v>14489</v>
      </c>
      <c r="G2161" t="s">
        <v>14493</v>
      </c>
      <c r="H2161" t="s">
        <v>37</v>
      </c>
      <c r="I2161" t="s">
        <v>37</v>
      </c>
      <c r="J2161" s="1">
        <v>0.45833333333333331</v>
      </c>
      <c r="K2161" s="1">
        <v>0.5</v>
      </c>
      <c r="L2161">
        <v>90</v>
      </c>
      <c r="M2161">
        <v>60</v>
      </c>
      <c r="N2161" t="str">
        <f>"0000000111101100011111000000000000000000000000000000"</f>
        <v>0000000111101100011111000000000000000000000000000000</v>
      </c>
      <c r="O2161" t="str">
        <f>"0000000111101100011111000000000000000000000000000000"</f>
        <v>0000000111101100011111000000000000000000000000000000</v>
      </c>
    </row>
    <row r="2162" spans="1:15" x14ac:dyDescent="0.25">
      <c r="A2162" s="3">
        <v>1</v>
      </c>
      <c r="B2162" t="s">
        <v>9291</v>
      </c>
      <c r="C2162" t="s">
        <v>20</v>
      </c>
      <c r="D2162" t="s">
        <v>12315</v>
      </c>
      <c r="E2162" t="s">
        <v>20</v>
      </c>
      <c r="F2162" t="s">
        <v>14488</v>
      </c>
      <c r="G2162" t="s">
        <v>14485</v>
      </c>
      <c r="H2162" t="s">
        <v>29</v>
      </c>
      <c r="I2162" t="s">
        <v>29</v>
      </c>
      <c r="J2162" s="1">
        <v>0.54166666666666663</v>
      </c>
      <c r="K2162" s="1">
        <v>0.58333333333333337</v>
      </c>
      <c r="L2162">
        <v>120</v>
      </c>
      <c r="M2162">
        <v>60</v>
      </c>
      <c r="N2162" t="str">
        <f>"0000000000000000000000000001111110011111100000000000"</f>
        <v>0000000000000000000000000001111110011111100000000000</v>
      </c>
      <c r="O2162" t="str">
        <f>"0000000000000000000000000001111110011111100000000000"</f>
        <v>0000000000000000000000000001111110011111100000000000</v>
      </c>
    </row>
    <row r="2163" spans="1:15" x14ac:dyDescent="0.25">
      <c r="A2163" s="3">
        <v>1</v>
      </c>
      <c r="B2163" t="s">
        <v>10865</v>
      </c>
      <c r="C2163" t="s">
        <v>395</v>
      </c>
      <c r="D2163" t="s">
        <v>10895</v>
      </c>
      <c r="E2163" t="s">
        <v>20</v>
      </c>
      <c r="F2163" t="s">
        <v>14653</v>
      </c>
      <c r="G2163" t="s">
        <v>14488</v>
      </c>
      <c r="H2163" t="s">
        <v>29</v>
      </c>
      <c r="I2163" t="s">
        <v>29</v>
      </c>
      <c r="J2163" s="1">
        <v>0.54166666666666663</v>
      </c>
      <c r="K2163" s="1">
        <v>0.625</v>
      </c>
      <c r="L2163">
        <v>180</v>
      </c>
      <c r="M2163">
        <v>60</v>
      </c>
      <c r="N2163" t="str">
        <f>"0000000000000000000001000000000000000000000000000000"</f>
        <v>0000000000000000000001000000000000000000000000000000</v>
      </c>
      <c r="O2163" t="str">
        <f>"0000000111110100011111000000000000000000000000000000"</f>
        <v>0000000111110100011111000000000000000000000000000000</v>
      </c>
    </row>
    <row r="2164" spans="1:15" x14ac:dyDescent="0.25">
      <c r="A2164" s="3">
        <v>1</v>
      </c>
      <c r="B2164" t="s">
        <v>10865</v>
      </c>
      <c r="C2164" t="s">
        <v>395</v>
      </c>
      <c r="D2164" t="s">
        <v>10915</v>
      </c>
      <c r="E2164" t="s">
        <v>20</v>
      </c>
      <c r="F2164" t="s">
        <v>14653</v>
      </c>
      <c r="G2164" t="s">
        <v>14488</v>
      </c>
      <c r="H2164" t="s">
        <v>29</v>
      </c>
      <c r="I2164" t="s">
        <v>29</v>
      </c>
      <c r="J2164" s="1">
        <v>0.54166666666666663</v>
      </c>
      <c r="K2164" s="1">
        <v>0.54166666666666663</v>
      </c>
      <c r="L2164">
        <v>180</v>
      </c>
      <c r="M2164">
        <v>60</v>
      </c>
      <c r="N2164" t="str">
        <f>"0000000000000000000001000000000000000000000000000000"</f>
        <v>0000000000000000000001000000000000000000000000000000</v>
      </c>
      <c r="O2164" t="str">
        <f>"0000000111110100011111000000000000000000000000000000"</f>
        <v>0000000111110100011111000000000000000000000000000000</v>
      </c>
    </row>
    <row r="2165" spans="1:15" x14ac:dyDescent="0.25">
      <c r="A2165" s="3">
        <v>1</v>
      </c>
      <c r="B2165" t="s">
        <v>10865</v>
      </c>
      <c r="C2165" t="s">
        <v>20</v>
      </c>
      <c r="D2165" t="s">
        <v>10895</v>
      </c>
      <c r="E2165" t="s">
        <v>39</v>
      </c>
      <c r="F2165" t="s">
        <v>14493</v>
      </c>
      <c r="G2165" t="s">
        <v>14507</v>
      </c>
      <c r="H2165" t="s">
        <v>37</v>
      </c>
      <c r="I2165" t="s">
        <v>37</v>
      </c>
      <c r="J2165" s="1">
        <v>0.45833333333333331</v>
      </c>
      <c r="K2165" s="1">
        <v>0.41666666666666669</v>
      </c>
      <c r="L2165">
        <v>60</v>
      </c>
      <c r="M2165">
        <v>180</v>
      </c>
      <c r="N2165" t="str">
        <f>"0000000111101100011111000000000000000000000000000000"</f>
        <v>0000000111101100011111000000000000000000000000000000</v>
      </c>
      <c r="O2165" t="str">
        <f>"0000000001000000000000000000000000000000000000000000"</f>
        <v>0000000001000000000000000000000000000000000000000000</v>
      </c>
    </row>
    <row r="2166" spans="1:15" x14ac:dyDescent="0.25">
      <c r="A2166" s="3">
        <v>1</v>
      </c>
      <c r="B2166" t="s">
        <v>11508</v>
      </c>
      <c r="C2166" t="s">
        <v>20</v>
      </c>
      <c r="D2166" t="s">
        <v>11663</v>
      </c>
      <c r="E2166" t="s">
        <v>395</v>
      </c>
      <c r="F2166" t="s">
        <v>14488</v>
      </c>
      <c r="G2166" t="s">
        <v>14499</v>
      </c>
      <c r="H2166" t="s">
        <v>19</v>
      </c>
      <c r="I2166" t="s">
        <v>19</v>
      </c>
      <c r="J2166" s="1">
        <v>0.58333333333333337</v>
      </c>
      <c r="K2166" s="1">
        <v>0.54166666666666663</v>
      </c>
      <c r="L2166">
        <v>60</v>
      </c>
      <c r="M2166">
        <v>120</v>
      </c>
      <c r="N2166" t="str">
        <f>"0000000111110100011111000000000000000000000000000000"</f>
        <v>0000000111110100011111000000000000000000000000000000</v>
      </c>
      <c r="O2166" t="str">
        <f>"0000000000000000001000000000000000000000000000000000"</f>
        <v>0000000000000000001000000000000000000000000000000000</v>
      </c>
    </row>
    <row r="2167" spans="1:15" x14ac:dyDescent="0.25">
      <c r="A2167" s="3">
        <v>1</v>
      </c>
      <c r="B2167" t="s">
        <v>11508</v>
      </c>
      <c r="C2167" t="s">
        <v>20</v>
      </c>
      <c r="D2167" t="s">
        <v>11663</v>
      </c>
      <c r="E2167" t="s">
        <v>395</v>
      </c>
      <c r="F2167" t="s">
        <v>14488</v>
      </c>
      <c r="G2167" t="s">
        <v>14631</v>
      </c>
      <c r="H2167" t="s">
        <v>19</v>
      </c>
      <c r="I2167" t="s">
        <v>19</v>
      </c>
      <c r="J2167" s="1">
        <v>0.58333333333333337</v>
      </c>
      <c r="K2167" s="1">
        <v>0.54166666666666663</v>
      </c>
      <c r="L2167">
        <v>60</v>
      </c>
      <c r="M2167">
        <v>120</v>
      </c>
      <c r="N2167" t="str">
        <f>"0000000111110100011111000000000000000000000000000000"</f>
        <v>0000000111110100011111000000000000000000000000000000</v>
      </c>
      <c r="O2167" t="str">
        <f>"0000000000000000000010000000000000000000000000000000"</f>
        <v>0000000000000000000010000000000000000000000000000000</v>
      </c>
    </row>
    <row r="2168" spans="1:15" x14ac:dyDescent="0.25">
      <c r="A2168" s="3">
        <v>1</v>
      </c>
      <c r="B2168" t="s">
        <v>12446</v>
      </c>
      <c r="C2168" t="s">
        <v>20</v>
      </c>
      <c r="D2168" t="s">
        <v>12465</v>
      </c>
      <c r="E2168" t="s">
        <v>20</v>
      </c>
      <c r="F2168" t="s">
        <v>14488</v>
      </c>
      <c r="G2168" t="s">
        <v>14488</v>
      </c>
      <c r="H2168" t="s">
        <v>33</v>
      </c>
      <c r="I2168" t="s">
        <v>33</v>
      </c>
      <c r="J2168" s="1">
        <v>0.375</v>
      </c>
      <c r="K2168" s="1">
        <v>0.35416666666666669</v>
      </c>
      <c r="L2168">
        <v>450</v>
      </c>
      <c r="M2168">
        <v>510</v>
      </c>
      <c r="N2168" t="str">
        <f>"0000000010000000000000000000000000000000000000000000"</f>
        <v>0000000010000000000000000000000000000000000000000000</v>
      </c>
      <c r="O2168" t="str">
        <f>"0000000010000000000000000000000000000000000000000000"</f>
        <v>0000000010000000000000000000000000000000000000000000</v>
      </c>
    </row>
    <row r="2169" spans="1:15" x14ac:dyDescent="0.25">
      <c r="A2169" s="3">
        <v>1</v>
      </c>
      <c r="B2169" t="s">
        <v>12446</v>
      </c>
      <c r="C2169" t="s">
        <v>20</v>
      </c>
      <c r="D2169" t="s">
        <v>12465</v>
      </c>
      <c r="E2169" t="s">
        <v>20</v>
      </c>
      <c r="F2169" t="s">
        <v>14485</v>
      </c>
      <c r="G2169" t="s">
        <v>14485</v>
      </c>
      <c r="H2169" t="s">
        <v>42</v>
      </c>
      <c r="I2169" t="s">
        <v>42</v>
      </c>
      <c r="J2169" s="1">
        <v>0.375</v>
      </c>
      <c r="K2169" s="1">
        <v>0.35416666666666669</v>
      </c>
      <c r="L2169">
        <v>450</v>
      </c>
      <c r="M2169">
        <v>510</v>
      </c>
      <c r="N2169" t="str">
        <f>"0000000010000000000000000000000000000000000000000000"</f>
        <v>0000000010000000000000000000000000000000000000000000</v>
      </c>
      <c r="O2169" t="str">
        <f>"0000000010000000000000000000000000000000000000000000"</f>
        <v>0000000010000000000000000000000000000000000000000000</v>
      </c>
    </row>
    <row r="2170" spans="1:15" x14ac:dyDescent="0.25">
      <c r="A2170" s="3">
        <v>1</v>
      </c>
      <c r="B2170" t="s">
        <v>10102</v>
      </c>
      <c r="C2170" t="s">
        <v>20</v>
      </c>
      <c r="D2170" t="s">
        <v>13674</v>
      </c>
      <c r="E2170" t="s">
        <v>20</v>
      </c>
      <c r="F2170" t="s">
        <v>14493</v>
      </c>
      <c r="G2170" t="s">
        <v>14488</v>
      </c>
      <c r="H2170" t="s">
        <v>42</v>
      </c>
      <c r="I2170" t="s">
        <v>42</v>
      </c>
      <c r="J2170" s="1">
        <v>0.41666666666666669</v>
      </c>
      <c r="K2170" s="1">
        <v>0.375</v>
      </c>
      <c r="L2170">
        <v>60</v>
      </c>
      <c r="M2170">
        <v>120</v>
      </c>
      <c r="N2170" t="str">
        <f>"0000000000000000000000000001111110011111100000000000"</f>
        <v>0000000000000000000000000001111110011111100000000000</v>
      </c>
      <c r="O2170" t="str">
        <f>"0000000111111100011111000001111110011111100000000000"</f>
        <v>0000000111111100011111000001111110011111100000000000</v>
      </c>
    </row>
    <row r="2171" spans="1:15" x14ac:dyDescent="0.25">
      <c r="A2171" s="3">
        <v>1</v>
      </c>
      <c r="B2171" t="s">
        <v>10102</v>
      </c>
      <c r="C2171" t="s">
        <v>45</v>
      </c>
      <c r="D2171" t="s">
        <v>13690</v>
      </c>
      <c r="E2171" t="s">
        <v>20</v>
      </c>
      <c r="F2171" t="s">
        <v>14489</v>
      </c>
      <c r="G2171" t="s">
        <v>14493</v>
      </c>
      <c r="H2171" t="s">
        <v>37</v>
      </c>
      <c r="I2171" t="s">
        <v>37</v>
      </c>
      <c r="J2171" s="1">
        <v>0.45833333333333331</v>
      </c>
      <c r="K2171" s="1">
        <v>0.45833333333333331</v>
      </c>
      <c r="L2171">
        <v>60</v>
      </c>
      <c r="M2171">
        <v>60</v>
      </c>
      <c r="N2171" t="str">
        <f>"0000000000000000000000000000101010001010100000000000"</f>
        <v>0000000000000000000000000000101010001010100000000000</v>
      </c>
      <c r="O2171" t="str">
        <f>"0000000000000000000000000001111110011111100000000000"</f>
        <v>0000000000000000000000000001111110011111100000000000</v>
      </c>
    </row>
    <row r="2172" spans="1:15" x14ac:dyDescent="0.25">
      <c r="A2172" s="3">
        <v>1</v>
      </c>
      <c r="B2172" t="s">
        <v>9133</v>
      </c>
      <c r="C2172" t="s">
        <v>45</v>
      </c>
      <c r="D2172" t="s">
        <v>13180</v>
      </c>
      <c r="E2172" t="s">
        <v>9205</v>
      </c>
      <c r="F2172" t="s">
        <v>14598</v>
      </c>
      <c r="G2172" t="s">
        <v>14500</v>
      </c>
      <c r="H2172" t="s">
        <v>37</v>
      </c>
      <c r="I2172" t="s">
        <v>37</v>
      </c>
      <c r="J2172" s="1">
        <v>0.375</v>
      </c>
      <c r="K2172" s="1">
        <v>0.375</v>
      </c>
      <c r="L2172">
        <v>60</v>
      </c>
      <c r="M2172">
        <v>120</v>
      </c>
      <c r="N2172" t="str">
        <f>"0000000111100100011111000000000000000000000000000000"</f>
        <v>0000000111100100011111000000000000000000000000000000</v>
      </c>
      <c r="O2172" t="str">
        <f>"0000000000001100000000000000000000000000000000000000"</f>
        <v>0000000000001100000000000000000000000000000000000000</v>
      </c>
    </row>
    <row r="2173" spans="1:15" x14ac:dyDescent="0.25">
      <c r="A2173" s="3">
        <v>1</v>
      </c>
      <c r="B2173" t="s">
        <v>9232</v>
      </c>
      <c r="C2173" t="s">
        <v>20</v>
      </c>
      <c r="D2173" t="s">
        <v>10569</v>
      </c>
      <c r="E2173" t="s">
        <v>20</v>
      </c>
      <c r="F2173" t="s">
        <v>14488</v>
      </c>
      <c r="G2173" t="s">
        <v>14488</v>
      </c>
      <c r="H2173" t="s">
        <v>19</v>
      </c>
      <c r="I2173" t="s">
        <v>19</v>
      </c>
      <c r="J2173" s="1">
        <v>0.45833333333333331</v>
      </c>
      <c r="K2173" s="1">
        <v>0.45833333333333331</v>
      </c>
      <c r="L2173">
        <v>60</v>
      </c>
      <c r="M2173">
        <v>60</v>
      </c>
      <c r="N2173" t="str">
        <f>"0000000000000000000000000001111110011111100000000000"</f>
        <v>0000000000000000000000000001111110011111100000000000</v>
      </c>
      <c r="O2173" t="str">
        <f>"0000000000000000000000000001111110011111100000000000"</f>
        <v>0000000000000000000000000001111110011111100000000000</v>
      </c>
    </row>
    <row r="2174" spans="1:15" x14ac:dyDescent="0.25">
      <c r="A2174" s="3">
        <v>1</v>
      </c>
      <c r="B2174" t="s">
        <v>10695</v>
      </c>
      <c r="C2174" t="s">
        <v>20</v>
      </c>
      <c r="D2174" t="s">
        <v>11441</v>
      </c>
      <c r="E2174" t="s">
        <v>20</v>
      </c>
      <c r="F2174" t="s">
        <v>14488</v>
      </c>
      <c r="G2174" t="s">
        <v>14488</v>
      </c>
      <c r="H2174" t="s">
        <v>29</v>
      </c>
      <c r="I2174" t="s">
        <v>29</v>
      </c>
      <c r="J2174" s="1">
        <v>0.41666666666666669</v>
      </c>
      <c r="K2174" s="1">
        <v>0.41666666666666669</v>
      </c>
      <c r="L2174">
        <v>60</v>
      </c>
      <c r="M2174">
        <v>60</v>
      </c>
      <c r="N2174" t="str">
        <f>"0000000000000000000000000001111110011111100000000000"</f>
        <v>0000000000000000000000000001111110011111100000000000</v>
      </c>
      <c r="O2174" t="str">
        <f>"0000000000000000000000000001111110011111100000000000"</f>
        <v>0000000000000000000000000001111110011111100000000000</v>
      </c>
    </row>
    <row r="2175" spans="1:15" x14ac:dyDescent="0.25">
      <c r="A2175" s="3">
        <v>1</v>
      </c>
      <c r="B2175" t="s">
        <v>10695</v>
      </c>
      <c r="C2175" t="s">
        <v>20</v>
      </c>
      <c r="D2175" t="s">
        <v>11441</v>
      </c>
      <c r="E2175" t="s">
        <v>20</v>
      </c>
      <c r="F2175" t="s">
        <v>14493</v>
      </c>
      <c r="G2175" t="s">
        <v>14485</v>
      </c>
      <c r="H2175" t="s">
        <v>42</v>
      </c>
      <c r="I2175" t="s">
        <v>42</v>
      </c>
      <c r="J2175" s="1">
        <v>0.41666666666666669</v>
      </c>
      <c r="K2175" s="1">
        <v>0.41666666666666669</v>
      </c>
      <c r="L2175">
        <v>60</v>
      </c>
      <c r="M2175">
        <v>60</v>
      </c>
      <c r="N2175" t="str">
        <f>"0000000000000000000000000000111110011111100000000000"</f>
        <v>0000000000000000000000000000111110011111100000000000</v>
      </c>
      <c r="O2175" t="str">
        <f>"0000000000000000000000000001111110011111100000000000"</f>
        <v>0000000000000000000000000001111110011111100000000000</v>
      </c>
    </row>
    <row r="2176" spans="1:15" x14ac:dyDescent="0.25">
      <c r="A2176" s="3">
        <v>1</v>
      </c>
      <c r="B2176" t="s">
        <v>12818</v>
      </c>
      <c r="C2176" t="s">
        <v>20</v>
      </c>
      <c r="D2176" t="s">
        <v>13577</v>
      </c>
      <c r="E2176" t="s">
        <v>20</v>
      </c>
      <c r="F2176" t="s">
        <v>14485</v>
      </c>
      <c r="G2176" t="s">
        <v>14485</v>
      </c>
      <c r="H2176" t="s">
        <v>42</v>
      </c>
      <c r="I2176" t="s">
        <v>42</v>
      </c>
      <c r="J2176" s="1">
        <v>0.54166666666666663</v>
      </c>
      <c r="K2176" s="1">
        <v>0.54166666666666663</v>
      </c>
      <c r="L2176">
        <v>60</v>
      </c>
      <c r="M2176">
        <v>60</v>
      </c>
      <c r="N2176" t="str">
        <f>"0000000111111100011111000000000000000000000000000000"</f>
        <v>0000000111111100011111000000000000000000000000000000</v>
      </c>
      <c r="O2176" t="str">
        <f>"0000000111111100011111000000000000000000000000000000"</f>
        <v>0000000111111100011111000000000000000000000000000000</v>
      </c>
    </row>
    <row r="2177" spans="1:15" x14ac:dyDescent="0.25">
      <c r="A2177" s="3">
        <v>1</v>
      </c>
      <c r="B2177" t="s">
        <v>10050</v>
      </c>
      <c r="C2177" t="s">
        <v>20</v>
      </c>
      <c r="D2177" t="s">
        <v>12707</v>
      </c>
      <c r="E2177" t="s">
        <v>20</v>
      </c>
      <c r="F2177" t="s">
        <v>14485</v>
      </c>
      <c r="G2177" t="s">
        <v>14508</v>
      </c>
      <c r="H2177" t="s">
        <v>42</v>
      </c>
      <c r="I2177" t="s">
        <v>42</v>
      </c>
      <c r="J2177" s="1">
        <v>0.5</v>
      </c>
      <c r="K2177" s="1">
        <v>0.5</v>
      </c>
      <c r="L2177">
        <v>60</v>
      </c>
      <c r="M2177">
        <v>120</v>
      </c>
      <c r="N2177" t="str">
        <f>"0000000111111100011111000000000000000000000000000000"</f>
        <v>0000000111111100011111000000000000000000000000000000</v>
      </c>
      <c r="O2177" t="str">
        <f>"0000000111111100011111000000000000000000000000000000"</f>
        <v>0000000111111100011111000000000000000000000000000000</v>
      </c>
    </row>
    <row r="2178" spans="1:15" x14ac:dyDescent="0.25">
      <c r="A2178" s="3">
        <v>1</v>
      </c>
      <c r="B2178" t="s">
        <v>10059</v>
      </c>
      <c r="C2178" t="s">
        <v>20</v>
      </c>
      <c r="D2178" t="s">
        <v>12725</v>
      </c>
      <c r="E2178" t="s">
        <v>20</v>
      </c>
      <c r="F2178" t="s">
        <v>14485</v>
      </c>
      <c r="G2178" t="s">
        <v>14543</v>
      </c>
      <c r="H2178" t="s">
        <v>29</v>
      </c>
      <c r="I2178" t="s">
        <v>29</v>
      </c>
      <c r="J2178" s="1">
        <v>0.45833333333333331</v>
      </c>
      <c r="K2178" s="1">
        <v>0.45833333333333331</v>
      </c>
      <c r="L2178">
        <v>60</v>
      </c>
      <c r="M2178">
        <v>60</v>
      </c>
      <c r="N2178" t="str">
        <f>"0000000000000000000000000001111110011111100000000000"</f>
        <v>0000000000000000000000000001111110011111100000000000</v>
      </c>
      <c r="O2178" t="str">
        <f>"0000000000000000000000000001111110011111100000000000"</f>
        <v>0000000000000000000000000001111110011111100000000000</v>
      </c>
    </row>
    <row r="2179" spans="1:15" x14ac:dyDescent="0.25">
      <c r="A2179" s="3">
        <v>1</v>
      </c>
      <c r="B2179" t="s">
        <v>12725</v>
      </c>
      <c r="C2179" t="s">
        <v>20</v>
      </c>
      <c r="D2179" t="s">
        <v>13602</v>
      </c>
      <c r="E2179" t="s">
        <v>20</v>
      </c>
      <c r="F2179" t="s">
        <v>14543</v>
      </c>
      <c r="G2179" t="s">
        <v>14488</v>
      </c>
      <c r="H2179" t="s">
        <v>29</v>
      </c>
      <c r="I2179" t="s">
        <v>29</v>
      </c>
      <c r="J2179" s="1">
        <v>0.45833333333333331</v>
      </c>
      <c r="K2179" s="1">
        <v>0.45833333333333331</v>
      </c>
      <c r="L2179">
        <v>60</v>
      </c>
      <c r="M2179">
        <v>120</v>
      </c>
      <c r="N2179" t="str">
        <f>"0000000000000000000000000001111110011111100000000000"</f>
        <v>0000000000000000000000000001111110011111100000000000</v>
      </c>
      <c r="O2179" t="str">
        <f>"0000000000000000000000000001111110011111100000000000"</f>
        <v>0000000000000000000000000001111110011111100000000000</v>
      </c>
    </row>
    <row r="2180" spans="1:15" x14ac:dyDescent="0.25">
      <c r="A2180" s="3">
        <v>1</v>
      </c>
      <c r="B2180" t="s">
        <v>11238</v>
      </c>
      <c r="C2180" t="s">
        <v>20</v>
      </c>
      <c r="D2180" t="s">
        <v>12300</v>
      </c>
      <c r="E2180" t="s">
        <v>20</v>
      </c>
      <c r="F2180" t="s">
        <v>14487</v>
      </c>
      <c r="G2180" t="s">
        <v>14488</v>
      </c>
      <c r="H2180" t="s">
        <v>42</v>
      </c>
      <c r="I2180" t="s">
        <v>42</v>
      </c>
      <c r="J2180" s="1">
        <v>0.625</v>
      </c>
      <c r="K2180" s="1">
        <v>0.66666666666666663</v>
      </c>
      <c r="L2180">
        <v>120</v>
      </c>
      <c r="M2180">
        <v>60</v>
      </c>
      <c r="N2180" t="str">
        <f>"0000000100000000000000000000000000000000000000000000"</f>
        <v>0000000100000000000000000000000000000000000000000000</v>
      </c>
      <c r="O2180" t="str">
        <f>"0000000111111100011111000000000000000000000000000000"</f>
        <v>0000000111111100011111000000000000000000000000000000</v>
      </c>
    </row>
    <row r="2181" spans="1:15" x14ac:dyDescent="0.25">
      <c r="A2181" s="3">
        <v>1</v>
      </c>
      <c r="B2181" t="s">
        <v>9312</v>
      </c>
      <c r="C2181" t="s">
        <v>20</v>
      </c>
      <c r="D2181" t="s">
        <v>13864</v>
      </c>
      <c r="E2181" t="s">
        <v>20</v>
      </c>
      <c r="F2181" t="s">
        <v>14488</v>
      </c>
      <c r="G2181" t="s">
        <v>14488</v>
      </c>
      <c r="H2181" t="s">
        <v>29</v>
      </c>
      <c r="I2181" t="s">
        <v>29</v>
      </c>
      <c r="J2181" s="1">
        <v>0.54166666666666663</v>
      </c>
      <c r="K2181" s="1">
        <v>0.58333333333333337</v>
      </c>
      <c r="L2181">
        <v>120</v>
      </c>
      <c r="M2181">
        <v>60</v>
      </c>
      <c r="N2181" t="str">
        <f>"0000000000000000000000000001111110011111100000000000"</f>
        <v>0000000000000000000000000001111110011111100000000000</v>
      </c>
      <c r="O2181" t="str">
        <f>"0000000000000000000000000001111110011111100000000000"</f>
        <v>0000000000000000000000000001111110011111100000000000</v>
      </c>
    </row>
    <row r="2182" spans="1:15" x14ac:dyDescent="0.25">
      <c r="A2182" s="3">
        <v>1</v>
      </c>
      <c r="B2182" t="s">
        <v>9312</v>
      </c>
      <c r="C2182" t="s">
        <v>45</v>
      </c>
      <c r="D2182" t="s">
        <v>13864</v>
      </c>
      <c r="E2182" t="s">
        <v>20</v>
      </c>
      <c r="F2182" t="s">
        <v>14489</v>
      </c>
      <c r="G2182" t="s">
        <v>14485</v>
      </c>
      <c r="H2182" t="s">
        <v>42</v>
      </c>
      <c r="I2182" t="s">
        <v>42</v>
      </c>
      <c r="J2182" s="1">
        <v>0.5</v>
      </c>
      <c r="K2182" s="1">
        <v>0.5</v>
      </c>
      <c r="L2182">
        <v>60</v>
      </c>
      <c r="M2182">
        <v>60</v>
      </c>
      <c r="N2182" t="str">
        <f>"0000000000000000000000000000111110011111100000000000"</f>
        <v>0000000000000000000000000000111110011111100000000000</v>
      </c>
      <c r="O2182" t="str">
        <f>"0000000000000000000000000001111110011111100000000000"</f>
        <v>0000000000000000000000000001111110011111100000000000</v>
      </c>
    </row>
    <row r="2183" spans="1:15" x14ac:dyDescent="0.25">
      <c r="A2183" s="3">
        <v>1</v>
      </c>
      <c r="B2183" t="s">
        <v>9230</v>
      </c>
      <c r="C2183" t="s">
        <v>20</v>
      </c>
      <c r="D2183" t="s">
        <v>12748</v>
      </c>
      <c r="E2183" t="s">
        <v>20</v>
      </c>
      <c r="F2183" t="s">
        <v>14488</v>
      </c>
      <c r="G2183" t="s">
        <v>14485</v>
      </c>
      <c r="H2183" t="s">
        <v>33</v>
      </c>
      <c r="I2183" t="s">
        <v>33</v>
      </c>
      <c r="J2183" s="1">
        <v>0.5</v>
      </c>
      <c r="K2183" s="1">
        <v>0.54166666666666663</v>
      </c>
      <c r="L2183">
        <v>120</v>
      </c>
      <c r="M2183">
        <v>60</v>
      </c>
      <c r="N2183" t="str">
        <f>"0000000111111100011111000000000000000000000000000000"</f>
        <v>0000000111111100011111000000000000000000000000000000</v>
      </c>
      <c r="O2183" t="str">
        <f>"0000000111111100011111000000000000000000000000000000"</f>
        <v>0000000111111100011111000000000000000000000000000000</v>
      </c>
    </row>
    <row r="2184" spans="1:15" x14ac:dyDescent="0.25">
      <c r="A2184" s="3">
        <v>1</v>
      </c>
      <c r="B2184" t="s">
        <v>9223</v>
      </c>
      <c r="C2184" t="s">
        <v>20</v>
      </c>
      <c r="D2184" t="s">
        <v>12778</v>
      </c>
      <c r="E2184" t="s">
        <v>20</v>
      </c>
      <c r="F2184" t="s">
        <v>14488</v>
      </c>
      <c r="G2184" t="s">
        <v>14488</v>
      </c>
      <c r="H2184" t="s">
        <v>29</v>
      </c>
      <c r="I2184" t="s">
        <v>29</v>
      </c>
      <c r="J2184" s="1">
        <v>0.54166666666666663</v>
      </c>
      <c r="K2184" s="1">
        <v>0.5</v>
      </c>
      <c r="L2184">
        <v>120</v>
      </c>
      <c r="M2184">
        <v>120</v>
      </c>
      <c r="N2184" t="str">
        <f>"0000000000000000000000000001010100010101000000000000"</f>
        <v>0000000000000000000000000001010100010101000000000000</v>
      </c>
      <c r="O2184" t="str">
        <f>"0000000000000000000000000001111110011111100000000000"</f>
        <v>0000000000000000000000000001111110011111100000000000</v>
      </c>
    </row>
    <row r="2185" spans="1:15" x14ac:dyDescent="0.25">
      <c r="A2185" s="3">
        <v>1</v>
      </c>
      <c r="B2185" t="s">
        <v>9223</v>
      </c>
      <c r="C2185" t="s">
        <v>20</v>
      </c>
      <c r="D2185" t="s">
        <v>12778</v>
      </c>
      <c r="E2185" t="s">
        <v>20</v>
      </c>
      <c r="F2185" t="s">
        <v>14485</v>
      </c>
      <c r="G2185" t="s">
        <v>14488</v>
      </c>
      <c r="H2185" t="s">
        <v>29</v>
      </c>
      <c r="I2185" t="s">
        <v>29</v>
      </c>
      <c r="J2185" s="1">
        <v>0.54166666666666663</v>
      </c>
      <c r="K2185" s="1">
        <v>0.5</v>
      </c>
      <c r="L2185">
        <v>60</v>
      </c>
      <c r="M2185">
        <v>120</v>
      </c>
      <c r="N2185" t="str">
        <f>"0000000000000000000000000000101010001010100000000000"</f>
        <v>0000000000000000000000000000101010001010100000000000</v>
      </c>
      <c r="O2185" t="str">
        <f>"0000000000000000000000000001111110011111100000000000"</f>
        <v>0000000000000000000000000001111110011111100000000000</v>
      </c>
    </row>
    <row r="2186" spans="1:15" x14ac:dyDescent="0.25">
      <c r="A2186" s="3">
        <v>1</v>
      </c>
      <c r="B2186" t="s">
        <v>9369</v>
      </c>
      <c r="C2186" t="s">
        <v>20</v>
      </c>
      <c r="D2186" t="s">
        <v>14423</v>
      </c>
      <c r="E2186" t="s">
        <v>45</v>
      </c>
      <c r="F2186" t="s">
        <v>14488</v>
      </c>
      <c r="G2186" t="s">
        <v>14489</v>
      </c>
      <c r="H2186" t="s">
        <v>19</v>
      </c>
      <c r="I2186" t="s">
        <v>19</v>
      </c>
      <c r="J2186" s="1">
        <v>0.54166666666666663</v>
      </c>
      <c r="K2186" s="1">
        <v>0.54166666666666663</v>
      </c>
      <c r="L2186">
        <v>60</v>
      </c>
      <c r="M2186">
        <v>60</v>
      </c>
      <c r="N2186" t="str">
        <f>"0000000111110100011111000000000000000000000000000000"</f>
        <v>0000000111110100011111000000000000000000000000000000</v>
      </c>
      <c r="O2186" t="str">
        <f>"0000000011110100011111000000000000000000000000000000"</f>
        <v>0000000011110100011111000000000000000000000000000000</v>
      </c>
    </row>
    <row r="2187" spans="1:15" x14ac:dyDescent="0.25">
      <c r="A2187" s="3">
        <v>1</v>
      </c>
      <c r="B2187" t="s">
        <v>10216</v>
      </c>
      <c r="C2187" t="s">
        <v>20</v>
      </c>
      <c r="D2187" t="s">
        <v>13440</v>
      </c>
      <c r="E2187" t="s">
        <v>20</v>
      </c>
      <c r="F2187" t="s">
        <v>14488</v>
      </c>
      <c r="G2187" t="s">
        <v>14488</v>
      </c>
      <c r="H2187" t="s">
        <v>42</v>
      </c>
      <c r="I2187" t="s">
        <v>42</v>
      </c>
      <c r="J2187" s="1">
        <v>0.5</v>
      </c>
      <c r="K2187" s="1">
        <v>0.5</v>
      </c>
      <c r="L2187">
        <v>120</v>
      </c>
      <c r="M2187">
        <v>120</v>
      </c>
      <c r="N2187" t="str">
        <f>"0000000111111100011111000000000000000000000000000000"</f>
        <v>0000000111111100011111000000000000000000000000000000</v>
      </c>
      <c r="O2187" t="str">
        <f>"0000000111111100011111000000000000000000000000000000"</f>
        <v>0000000111111100011111000000000000000000000000000000</v>
      </c>
    </row>
    <row r="2188" spans="1:15" x14ac:dyDescent="0.25">
      <c r="A2188" s="3">
        <v>1</v>
      </c>
      <c r="B2188" t="s">
        <v>12320</v>
      </c>
      <c r="C2188" t="s">
        <v>20</v>
      </c>
      <c r="D2188" t="s">
        <v>12725</v>
      </c>
      <c r="E2188" t="s">
        <v>20</v>
      </c>
      <c r="F2188" t="s">
        <v>14485</v>
      </c>
      <c r="G2188" t="s">
        <v>14492</v>
      </c>
      <c r="H2188" t="s">
        <v>19</v>
      </c>
      <c r="I2188" t="s">
        <v>19</v>
      </c>
      <c r="J2188" s="1">
        <v>0.41666666666666669</v>
      </c>
      <c r="K2188" s="1">
        <v>0.45833333333333331</v>
      </c>
      <c r="L2188">
        <v>120</v>
      </c>
      <c r="M2188">
        <v>60</v>
      </c>
      <c r="N2188" t="str">
        <f>"0000000000000000000000000001111110011111100000000000"</f>
        <v>0000000000000000000000000001111110011111100000000000</v>
      </c>
      <c r="O2188" t="str">
        <f>"0000000000000000000000000001111110011111100000000000"</f>
        <v>0000000000000000000000000001111110011111100000000000</v>
      </c>
    </row>
    <row r="2189" spans="1:15" x14ac:dyDescent="0.25">
      <c r="A2189" s="3">
        <v>1</v>
      </c>
      <c r="B2189" t="s">
        <v>11083</v>
      </c>
      <c r="C2189" t="s">
        <v>45</v>
      </c>
      <c r="D2189" t="s">
        <v>11892</v>
      </c>
      <c r="E2189" t="s">
        <v>20</v>
      </c>
      <c r="F2189" t="s">
        <v>14641</v>
      </c>
      <c r="G2189" t="s">
        <v>14485</v>
      </c>
      <c r="H2189" t="s">
        <v>29</v>
      </c>
      <c r="I2189" t="s">
        <v>29</v>
      </c>
      <c r="J2189" s="1">
        <v>0.58333333333333337</v>
      </c>
      <c r="K2189" s="1">
        <v>0.58333333333333337</v>
      </c>
      <c r="L2189">
        <v>60</v>
      </c>
      <c r="M2189">
        <v>60</v>
      </c>
      <c r="N2189" t="str">
        <f>"0000000000000000000010000000000000000000000000000000"</f>
        <v>0000000000000000000010000000000000000000000000000000</v>
      </c>
      <c r="O2189" t="str">
        <f>"0000000111110100011111000000000000000000000000000000"</f>
        <v>0000000111110100011111000000000000000000000000000000</v>
      </c>
    </row>
    <row r="2190" spans="1:15" x14ac:dyDescent="0.25">
      <c r="A2190" s="3">
        <v>1</v>
      </c>
      <c r="B2190" t="s">
        <v>9560</v>
      </c>
      <c r="C2190" t="s">
        <v>20</v>
      </c>
      <c r="D2190" t="s">
        <v>14023</v>
      </c>
      <c r="E2190" t="s">
        <v>20</v>
      </c>
      <c r="F2190" t="s">
        <v>14485</v>
      </c>
      <c r="G2190" t="s">
        <v>14495</v>
      </c>
      <c r="H2190" t="s">
        <v>33</v>
      </c>
      <c r="I2190" t="s">
        <v>33</v>
      </c>
      <c r="J2190" s="1">
        <v>0.625</v>
      </c>
      <c r="K2190" s="1">
        <v>0.625</v>
      </c>
      <c r="L2190">
        <v>60</v>
      </c>
      <c r="M2190">
        <v>60</v>
      </c>
      <c r="N2190" t="str">
        <f>"0000000000000000000000000001111110011111100000000000"</f>
        <v>0000000000000000000000000001111110011111100000000000</v>
      </c>
      <c r="O2190" t="str">
        <f>"0000000000000000000000000001111110011111100000000000"</f>
        <v>0000000000000000000000000001111110011111100000000000</v>
      </c>
    </row>
    <row r="2191" spans="1:15" x14ac:dyDescent="0.25">
      <c r="A2191" s="3">
        <v>1</v>
      </c>
      <c r="B2191" t="s">
        <v>12550</v>
      </c>
      <c r="C2191" t="s">
        <v>20</v>
      </c>
      <c r="D2191" t="s">
        <v>12557</v>
      </c>
      <c r="E2191" t="s">
        <v>20</v>
      </c>
      <c r="F2191" t="s">
        <v>14485</v>
      </c>
      <c r="G2191" t="s">
        <v>14488</v>
      </c>
      <c r="H2191" t="s">
        <v>29</v>
      </c>
      <c r="I2191" t="s">
        <v>29</v>
      </c>
      <c r="J2191" s="1">
        <v>0.375</v>
      </c>
      <c r="K2191" s="1">
        <v>0.45833333333333331</v>
      </c>
      <c r="L2191">
        <v>180</v>
      </c>
      <c r="M2191">
        <v>120</v>
      </c>
      <c r="N2191" t="str">
        <f>"0000000000000000001000000000000000000000000000000000"</f>
        <v>0000000000000000001000000000000000000000000000000000</v>
      </c>
      <c r="O2191" t="str">
        <f>"0000000111110100011111000000000000000000000000000000"</f>
        <v>0000000111110100011111000000000000000000000000000000</v>
      </c>
    </row>
    <row r="2192" spans="1:15" x14ac:dyDescent="0.25">
      <c r="A2192" s="3">
        <v>1</v>
      </c>
      <c r="B2192" t="s">
        <v>12555</v>
      </c>
      <c r="C2192" t="s">
        <v>20</v>
      </c>
      <c r="D2192" t="s">
        <v>13847</v>
      </c>
      <c r="E2192" t="s">
        <v>20</v>
      </c>
      <c r="F2192" t="s">
        <v>14488</v>
      </c>
      <c r="G2192" t="s">
        <v>14485</v>
      </c>
      <c r="H2192" t="s">
        <v>33</v>
      </c>
      <c r="I2192" t="s">
        <v>33</v>
      </c>
      <c r="J2192" s="1">
        <v>0.5</v>
      </c>
      <c r="K2192" s="1">
        <v>0.5</v>
      </c>
      <c r="L2192">
        <v>120</v>
      </c>
      <c r="M2192">
        <v>60</v>
      </c>
      <c r="N2192" t="str">
        <f>"0000000000000000000000000001111110011111100000000000"</f>
        <v>0000000000000000000000000001111110011111100000000000</v>
      </c>
      <c r="O2192" t="str">
        <f>"0000000000000000000000000001111110011111100000000000"</f>
        <v>0000000000000000000000000001111110011111100000000000</v>
      </c>
    </row>
    <row r="2193" spans="1:15" x14ac:dyDescent="0.25">
      <c r="A2193" s="3">
        <v>1</v>
      </c>
      <c r="B2193" t="s">
        <v>11641</v>
      </c>
      <c r="C2193" t="s">
        <v>20</v>
      </c>
      <c r="D2193" t="s">
        <v>11757</v>
      </c>
      <c r="E2193" t="s">
        <v>20</v>
      </c>
      <c r="F2193" t="s">
        <v>14493</v>
      </c>
      <c r="G2193" t="s">
        <v>14485</v>
      </c>
      <c r="H2193" t="s">
        <v>42</v>
      </c>
      <c r="I2193" t="s">
        <v>42</v>
      </c>
      <c r="J2193" s="1">
        <v>0.5</v>
      </c>
      <c r="K2193" s="1">
        <v>0.5</v>
      </c>
      <c r="L2193">
        <v>60</v>
      </c>
      <c r="M2193">
        <v>60</v>
      </c>
      <c r="N2193" t="str">
        <f>"0000000111111100011111000000000000000000000000000000"</f>
        <v>0000000111111100011111000000000000000000000000000000</v>
      </c>
      <c r="O2193" t="str">
        <f>"0000000111111100011111000000000000000000000000000000"</f>
        <v>0000000111111100011111000000000000000000000000000000</v>
      </c>
    </row>
    <row r="2194" spans="1:15" x14ac:dyDescent="0.25">
      <c r="A2194" s="3">
        <v>1</v>
      </c>
      <c r="B2194" t="s">
        <v>13849</v>
      </c>
      <c r="C2194" t="s">
        <v>20</v>
      </c>
      <c r="D2194" t="s">
        <v>13858</v>
      </c>
      <c r="E2194" t="s">
        <v>20</v>
      </c>
      <c r="F2194" t="s">
        <v>14488</v>
      </c>
      <c r="G2194" t="s">
        <v>14488</v>
      </c>
      <c r="H2194" t="s">
        <v>19</v>
      </c>
      <c r="I2194" t="s">
        <v>19</v>
      </c>
      <c r="J2194" s="1">
        <v>0.54166666666666663</v>
      </c>
      <c r="K2194" s="1">
        <v>0.5</v>
      </c>
      <c r="L2194">
        <v>60</v>
      </c>
      <c r="M2194">
        <v>120</v>
      </c>
      <c r="N2194" t="str">
        <f>"0000000000000000000000000001111110011111100000000000"</f>
        <v>0000000000000000000000000001111110011111100000000000</v>
      </c>
      <c r="O2194" t="str">
        <f>"0000000000000000000000000001111110011111100000000000"</f>
        <v>0000000000000000000000000001111110011111100000000000</v>
      </c>
    </row>
    <row r="2195" spans="1:15" x14ac:dyDescent="0.25">
      <c r="A2195" s="3">
        <v>1</v>
      </c>
      <c r="B2195" t="s">
        <v>9291</v>
      </c>
      <c r="C2195" t="s">
        <v>45</v>
      </c>
      <c r="D2195" t="s">
        <v>13427</v>
      </c>
      <c r="E2195" t="s">
        <v>20</v>
      </c>
      <c r="F2195" t="s">
        <v>14489</v>
      </c>
      <c r="G2195" t="s">
        <v>14485</v>
      </c>
      <c r="H2195" t="s">
        <v>42</v>
      </c>
      <c r="I2195" t="s">
        <v>42</v>
      </c>
      <c r="J2195" s="1">
        <v>0.54166666666666663</v>
      </c>
      <c r="K2195" s="1">
        <v>0.54166666666666663</v>
      </c>
      <c r="L2195">
        <v>60</v>
      </c>
      <c r="M2195">
        <v>60</v>
      </c>
      <c r="N2195" t="str">
        <f>"0000000000000000000000000000111110011111100000000000"</f>
        <v>0000000000000000000000000000111110011111100000000000</v>
      </c>
      <c r="O2195" t="str">
        <f>"0000000000000000000000000000111110011111100000000000"</f>
        <v>0000000000000000000000000000111110011111100000000000</v>
      </c>
    </row>
    <row r="2196" spans="1:15" x14ac:dyDescent="0.25">
      <c r="A2196" s="3">
        <v>1</v>
      </c>
      <c r="B2196" t="s">
        <v>10704</v>
      </c>
      <c r="C2196" t="s">
        <v>20</v>
      </c>
      <c r="D2196" t="s">
        <v>12638</v>
      </c>
      <c r="E2196" t="s">
        <v>20</v>
      </c>
      <c r="F2196" t="s">
        <v>14488</v>
      </c>
      <c r="G2196" t="s">
        <v>14488</v>
      </c>
      <c r="H2196" t="s">
        <v>19</v>
      </c>
      <c r="I2196" t="s">
        <v>19</v>
      </c>
      <c r="J2196" s="1">
        <v>0.66666666666666663</v>
      </c>
      <c r="K2196" s="1">
        <v>0.625</v>
      </c>
      <c r="L2196">
        <v>60</v>
      </c>
      <c r="M2196">
        <v>120</v>
      </c>
      <c r="N2196" t="str">
        <f>"0000000111110100011111000000000000000000000000000000"</f>
        <v>0000000111110100011111000000000000000000000000000000</v>
      </c>
      <c r="O2196" t="str">
        <f>"0000000111110100011111000000000000000000000000000000"</f>
        <v>0000000111110100011111000000000000000000000000000000</v>
      </c>
    </row>
    <row r="2197" spans="1:15" x14ac:dyDescent="0.25">
      <c r="A2197" s="3">
        <v>1</v>
      </c>
      <c r="B2197" t="s">
        <v>11277</v>
      </c>
      <c r="C2197" t="s">
        <v>20</v>
      </c>
      <c r="D2197" t="s">
        <v>11333</v>
      </c>
      <c r="E2197" t="s">
        <v>395</v>
      </c>
      <c r="F2197" t="s">
        <v>14488</v>
      </c>
      <c r="G2197" t="s">
        <v>14497</v>
      </c>
      <c r="H2197" t="s">
        <v>19</v>
      </c>
      <c r="I2197" t="s">
        <v>19</v>
      </c>
      <c r="J2197" s="1">
        <v>0.58333333333333337</v>
      </c>
      <c r="K2197" s="1">
        <v>0.58333333333333337</v>
      </c>
      <c r="L2197">
        <v>60</v>
      </c>
      <c r="M2197">
        <v>180</v>
      </c>
      <c r="N2197" t="str">
        <f>"0000000000000000000000000001111110011111100000000000"</f>
        <v>0000000000000000000000000001111110011111100000000000</v>
      </c>
      <c r="O2197" t="str">
        <f>"0000000000000000000000000000000000011111100000000000"</f>
        <v>0000000000000000000000000000000000011111100000000000</v>
      </c>
    </row>
    <row r="2198" spans="1:15" x14ac:dyDescent="0.25">
      <c r="A2198" s="3">
        <v>1</v>
      </c>
      <c r="B2198" t="s">
        <v>12351</v>
      </c>
      <c r="C2198" t="s">
        <v>20</v>
      </c>
      <c r="D2198" t="s">
        <v>13579</v>
      </c>
      <c r="E2198" t="s">
        <v>20</v>
      </c>
      <c r="F2198" t="s">
        <v>14488</v>
      </c>
      <c r="G2198" t="s">
        <v>14488</v>
      </c>
      <c r="H2198" t="s">
        <v>19</v>
      </c>
      <c r="I2198" t="s">
        <v>19</v>
      </c>
      <c r="J2198" s="1">
        <v>0.54166666666666663</v>
      </c>
      <c r="K2198" s="1">
        <v>0.54166666666666663</v>
      </c>
      <c r="L2198">
        <v>60</v>
      </c>
      <c r="M2198">
        <v>60</v>
      </c>
      <c r="N2198" t="str">
        <f>"0000000000000000000000000001011110011111100000000000"</f>
        <v>0000000000000000000000000001011110011111100000000000</v>
      </c>
      <c r="O2198" t="str">
        <f>"0000000000000000000000000001111110011111100000000000"</f>
        <v>0000000000000000000000000001111110011111100000000000</v>
      </c>
    </row>
    <row r="2199" spans="1:15" x14ac:dyDescent="0.25">
      <c r="A2199" s="3">
        <v>1</v>
      </c>
      <c r="B2199" t="s">
        <v>10774</v>
      </c>
      <c r="C2199" t="s">
        <v>45</v>
      </c>
      <c r="D2199" t="s">
        <v>11551</v>
      </c>
      <c r="E2199" t="s">
        <v>395</v>
      </c>
      <c r="F2199" t="s">
        <v>14635</v>
      </c>
      <c r="G2199" t="s">
        <v>14649</v>
      </c>
      <c r="H2199" t="s">
        <v>42</v>
      </c>
      <c r="I2199" t="s">
        <v>42</v>
      </c>
      <c r="J2199" s="1">
        <v>0.58333333333333337</v>
      </c>
      <c r="K2199" s="1">
        <v>0.58333333333333337</v>
      </c>
      <c r="L2199">
        <v>60</v>
      </c>
      <c r="M2199">
        <v>180</v>
      </c>
      <c r="N2199" t="str">
        <f>"0000000111111100011111000000000000000000000000000000"</f>
        <v>0000000111111100011111000000000000000000000000000000</v>
      </c>
      <c r="O2199" t="str">
        <f>"0000000000000100000000000000000000000000000000000000"</f>
        <v>0000000000000100000000000000000000000000000000000000</v>
      </c>
    </row>
    <row r="2200" spans="1:15" x14ac:dyDescent="0.25">
      <c r="A2200" s="3">
        <v>1</v>
      </c>
      <c r="B2200" t="s">
        <v>10256</v>
      </c>
      <c r="C2200" t="s">
        <v>9372</v>
      </c>
      <c r="D2200" t="s">
        <v>11563</v>
      </c>
      <c r="E2200" t="s">
        <v>9205</v>
      </c>
      <c r="F2200" t="s">
        <v>14494</v>
      </c>
      <c r="G2200" t="s">
        <v>14486</v>
      </c>
      <c r="H2200" t="s">
        <v>19</v>
      </c>
      <c r="I2200" t="s">
        <v>19</v>
      </c>
      <c r="J2200" s="1">
        <v>0.375</v>
      </c>
      <c r="K2200" s="1">
        <v>0.375</v>
      </c>
      <c r="L2200">
        <v>120</v>
      </c>
      <c r="M2200">
        <v>60</v>
      </c>
      <c r="N2200" t="str">
        <f>"0000000000000000000000000001111110011111100000000000"</f>
        <v>0000000000000000000000000001111110011111100000000000</v>
      </c>
      <c r="O2200" t="str">
        <f>"0000000000000000000000000000011000000000000000000000"</f>
        <v>0000000000000000000000000000011000000000000000000000</v>
      </c>
    </row>
    <row r="2201" spans="1:15" x14ac:dyDescent="0.25">
      <c r="A2201" s="3">
        <v>1</v>
      </c>
      <c r="B2201" t="s">
        <v>10256</v>
      </c>
      <c r="C2201" t="s">
        <v>20</v>
      </c>
      <c r="D2201" t="s">
        <v>11621</v>
      </c>
      <c r="E2201" t="s">
        <v>20</v>
      </c>
      <c r="F2201" t="s">
        <v>14485</v>
      </c>
      <c r="G2201" t="s">
        <v>14485</v>
      </c>
      <c r="H2201" t="s">
        <v>33</v>
      </c>
      <c r="I2201" t="s">
        <v>33</v>
      </c>
      <c r="J2201" s="1">
        <v>0.58333333333333337</v>
      </c>
      <c r="K2201" s="1">
        <v>0.54166666666666663</v>
      </c>
      <c r="L2201">
        <v>60</v>
      </c>
      <c r="M2201">
        <v>120</v>
      </c>
      <c r="N2201" t="str">
        <f>"0000000000000000000000000001111110011111100000000000"</f>
        <v>0000000000000000000000000001111110011111100000000000</v>
      </c>
      <c r="O2201" t="str">
        <f>"0000000000000000000000000001111110011111100000000000"</f>
        <v>0000000000000000000000000001111110011111100000000000</v>
      </c>
    </row>
    <row r="2202" spans="1:15" x14ac:dyDescent="0.25">
      <c r="A2202" s="3">
        <v>1</v>
      </c>
      <c r="B2202" t="s">
        <v>12830</v>
      </c>
      <c r="C2202" t="s">
        <v>20</v>
      </c>
      <c r="D2202" t="s">
        <v>13913</v>
      </c>
      <c r="E2202" t="s">
        <v>20</v>
      </c>
      <c r="F2202" t="s">
        <v>14488</v>
      </c>
      <c r="G2202" t="s">
        <v>14495</v>
      </c>
      <c r="H2202" t="s">
        <v>19</v>
      </c>
      <c r="I2202" t="s">
        <v>19</v>
      </c>
      <c r="J2202" s="1">
        <v>0.5</v>
      </c>
      <c r="K2202" s="1">
        <v>0.54166666666666663</v>
      </c>
      <c r="L2202">
        <v>120</v>
      </c>
      <c r="M2202">
        <v>60</v>
      </c>
      <c r="N2202" t="str">
        <f>"0000000000000000000000000001111110011111100000000000"</f>
        <v>0000000000000000000000000001111110011111100000000000</v>
      </c>
      <c r="O2202" t="str">
        <f>"0000000000000000000000000001111110011111100000000000"</f>
        <v>0000000000000000000000000001111110011111100000000000</v>
      </c>
    </row>
    <row r="2203" spans="1:15" x14ac:dyDescent="0.25">
      <c r="A2203" s="3">
        <v>1</v>
      </c>
      <c r="B2203" t="s">
        <v>10311</v>
      </c>
      <c r="C2203" t="s">
        <v>20</v>
      </c>
      <c r="D2203" t="s">
        <v>14040</v>
      </c>
      <c r="E2203" t="s">
        <v>9372</v>
      </c>
      <c r="F2203" t="s">
        <v>14488</v>
      </c>
      <c r="G2203" t="s">
        <v>14494</v>
      </c>
      <c r="H2203" t="s">
        <v>37</v>
      </c>
      <c r="I2203" t="s">
        <v>37</v>
      </c>
      <c r="J2203" s="1">
        <v>0.5</v>
      </c>
      <c r="K2203" s="1">
        <v>0.5</v>
      </c>
      <c r="L2203">
        <v>60</v>
      </c>
      <c r="M2203">
        <v>60</v>
      </c>
      <c r="N2203" t="str">
        <f>"0000000111101100011111000000000000000000000000000000"</f>
        <v>0000000111101100011111000000000000000000000000000000</v>
      </c>
      <c r="O2203" t="str">
        <f>"0000000111101100011111000000000000000000000000000000"</f>
        <v>0000000111101100011111000000000000000000000000000000</v>
      </c>
    </row>
    <row r="2204" spans="1:15" x14ac:dyDescent="0.25">
      <c r="A2204" s="3">
        <v>1</v>
      </c>
      <c r="B2204" t="s">
        <v>10315</v>
      </c>
      <c r="C2204" t="s">
        <v>20</v>
      </c>
      <c r="D2204" t="s">
        <v>13437</v>
      </c>
      <c r="E2204" t="s">
        <v>20</v>
      </c>
      <c r="F2204" t="s">
        <v>14488</v>
      </c>
      <c r="G2204" t="s">
        <v>14485</v>
      </c>
      <c r="H2204" t="s">
        <v>33</v>
      </c>
      <c r="I2204" t="s">
        <v>33</v>
      </c>
      <c r="J2204" s="1">
        <v>0.45833333333333331</v>
      </c>
      <c r="K2204" s="1">
        <v>0.45833333333333331</v>
      </c>
      <c r="L2204">
        <v>60</v>
      </c>
      <c r="M2204">
        <v>60</v>
      </c>
      <c r="N2204" t="str">
        <f>"0000000111111100011111000000000000000000000000000000"</f>
        <v>0000000111111100011111000000000000000000000000000000</v>
      </c>
      <c r="O2204" t="str">
        <f>"0000000111111100011111000000000000000000000000000000"</f>
        <v>0000000111111100011111000000000000000000000000000000</v>
      </c>
    </row>
    <row r="2205" spans="1:15" x14ac:dyDescent="0.25">
      <c r="A2205" s="3">
        <v>1</v>
      </c>
      <c r="B2205" t="s">
        <v>13437</v>
      </c>
      <c r="C2205" t="s">
        <v>20</v>
      </c>
      <c r="D2205" t="s">
        <v>14040</v>
      </c>
      <c r="E2205" t="s">
        <v>20</v>
      </c>
      <c r="F2205" t="s">
        <v>14488</v>
      </c>
      <c r="G2205" t="s">
        <v>14488</v>
      </c>
      <c r="H2205" t="s">
        <v>19</v>
      </c>
      <c r="I2205" t="s">
        <v>19</v>
      </c>
      <c r="J2205" s="1">
        <v>0.58333333333333337</v>
      </c>
      <c r="K2205" s="1">
        <v>0.58333333333333337</v>
      </c>
      <c r="L2205">
        <v>60</v>
      </c>
      <c r="M2205">
        <v>60</v>
      </c>
      <c r="N2205" t="str">
        <f>"0000000111110100011111000000000000000000000000000000"</f>
        <v>0000000111110100011111000000000000000000000000000000</v>
      </c>
      <c r="O2205" t="str">
        <f>"0000000111110100011111000000000000000000000000000000"</f>
        <v>0000000111110100011111000000000000000000000000000000</v>
      </c>
    </row>
    <row r="2206" spans="1:15" x14ac:dyDescent="0.25">
      <c r="A2206" s="3">
        <v>1</v>
      </c>
      <c r="B2206" t="s">
        <v>13437</v>
      </c>
      <c r="C2206" t="s">
        <v>45</v>
      </c>
      <c r="D2206" t="s">
        <v>14040</v>
      </c>
      <c r="E2206" t="s">
        <v>20</v>
      </c>
      <c r="F2206" t="s">
        <v>14489</v>
      </c>
      <c r="G2206" t="s">
        <v>14493</v>
      </c>
      <c r="H2206" t="s">
        <v>42</v>
      </c>
      <c r="I2206" t="s">
        <v>42</v>
      </c>
      <c r="J2206" s="1">
        <v>0.58333333333333337</v>
      </c>
      <c r="K2206" s="1">
        <v>0.58333333333333337</v>
      </c>
      <c r="L2206">
        <v>60</v>
      </c>
      <c r="M2206">
        <v>60</v>
      </c>
      <c r="N2206" t="str">
        <f>"0000000011111100011111000000000000000000000000000000"</f>
        <v>0000000011111100011111000000000000000000000000000000</v>
      </c>
      <c r="O2206" t="str">
        <f>"0000000111111100011111000000000000000000000000000000"</f>
        <v>0000000111111100011111000000000000000000000000000000</v>
      </c>
    </row>
    <row r="2207" spans="1:15" x14ac:dyDescent="0.25">
      <c r="A2207" s="3">
        <v>1</v>
      </c>
      <c r="B2207" t="s">
        <v>10227</v>
      </c>
      <c r="C2207" t="s">
        <v>20</v>
      </c>
      <c r="D2207" t="s">
        <v>13664</v>
      </c>
      <c r="E2207" t="s">
        <v>20</v>
      </c>
      <c r="F2207" t="s">
        <v>14485</v>
      </c>
      <c r="G2207" t="s">
        <v>14493</v>
      </c>
      <c r="H2207" t="s">
        <v>37</v>
      </c>
      <c r="I2207" t="s">
        <v>37</v>
      </c>
      <c r="J2207" s="1">
        <v>0.5</v>
      </c>
      <c r="K2207" s="1">
        <v>0.5</v>
      </c>
      <c r="L2207">
        <v>120</v>
      </c>
      <c r="M2207">
        <v>60</v>
      </c>
      <c r="N2207" t="str">
        <f>"0000000000000000000000000001111110011111100000000000"</f>
        <v>0000000000000000000000000001111110011111100000000000</v>
      </c>
      <c r="O2207" t="str">
        <f>"0000000000000000000000000001111110011111100000000000"</f>
        <v>0000000000000000000000000001111110011111100000000000</v>
      </c>
    </row>
    <row r="2208" spans="1:15" x14ac:dyDescent="0.25">
      <c r="A2208" s="3">
        <v>1</v>
      </c>
      <c r="B2208" t="s">
        <v>12771</v>
      </c>
      <c r="C2208" t="s">
        <v>20</v>
      </c>
      <c r="D2208" t="s">
        <v>13605</v>
      </c>
      <c r="E2208" t="s">
        <v>20</v>
      </c>
      <c r="F2208" t="s">
        <v>14485</v>
      </c>
      <c r="G2208" t="s">
        <v>14485</v>
      </c>
      <c r="H2208" t="s">
        <v>42</v>
      </c>
      <c r="I2208" t="s">
        <v>42</v>
      </c>
      <c r="J2208" s="1">
        <v>0.58333333333333337</v>
      </c>
      <c r="K2208" s="1">
        <v>0.58333333333333337</v>
      </c>
      <c r="L2208">
        <v>60</v>
      </c>
      <c r="M2208">
        <v>120</v>
      </c>
      <c r="N2208" t="str">
        <f>"0000000111111100011111000000000000000000000000000000"</f>
        <v>0000000111111100011111000000000000000000000000000000</v>
      </c>
      <c r="O2208" t="str">
        <f>"0000000111111100011111000000000000000000000000000000"</f>
        <v>0000000111111100011111000000000000000000000000000000</v>
      </c>
    </row>
    <row r="2209" spans="1:15" x14ac:dyDescent="0.25">
      <c r="A2209" s="3">
        <v>1</v>
      </c>
      <c r="B2209" t="s">
        <v>10840</v>
      </c>
      <c r="C2209" t="s">
        <v>20</v>
      </c>
      <c r="D2209" t="s">
        <v>13579</v>
      </c>
      <c r="E2209" t="s">
        <v>20</v>
      </c>
      <c r="F2209" t="s">
        <v>14485</v>
      </c>
      <c r="G2209" t="s">
        <v>14488</v>
      </c>
      <c r="H2209" t="s">
        <v>19</v>
      </c>
      <c r="I2209" t="s">
        <v>19</v>
      </c>
      <c r="J2209" s="1">
        <v>0.54166666666666663</v>
      </c>
      <c r="K2209" s="1">
        <v>0.54166666666666663</v>
      </c>
      <c r="L2209">
        <v>60</v>
      </c>
      <c r="M2209">
        <v>60</v>
      </c>
      <c r="N2209" t="str">
        <f>"0000000000000000000000000001111110011111100000000000"</f>
        <v>0000000000000000000000000001111110011111100000000000</v>
      </c>
      <c r="O2209" t="str">
        <f>"0000000000000000000000000001111110011111100000000000"</f>
        <v>0000000000000000000000000001111110011111100000000000</v>
      </c>
    </row>
    <row r="2210" spans="1:15" x14ac:dyDescent="0.25">
      <c r="A2210" s="3">
        <v>1</v>
      </c>
      <c r="B2210" t="s">
        <v>9678</v>
      </c>
      <c r="C2210" t="s">
        <v>20</v>
      </c>
      <c r="D2210" t="s">
        <v>14452</v>
      </c>
      <c r="E2210" t="s">
        <v>20</v>
      </c>
      <c r="F2210" t="s">
        <v>14493</v>
      </c>
      <c r="G2210" t="s">
        <v>14485</v>
      </c>
      <c r="H2210" t="s">
        <v>33</v>
      </c>
      <c r="I2210" t="s">
        <v>33</v>
      </c>
      <c r="J2210" s="1">
        <v>0.45833333333333331</v>
      </c>
      <c r="K2210" s="1">
        <v>0.41666666666666669</v>
      </c>
      <c r="L2210">
        <v>60</v>
      </c>
      <c r="M2210">
        <v>120</v>
      </c>
      <c r="N2210" t="str">
        <f>"0000000111110100000000000000000000000000000000000000"</f>
        <v>0000000111110100000000000000000000000000000000000000</v>
      </c>
      <c r="O2210" t="str">
        <f>"0000000111111100011111000000000000000000000000000000"</f>
        <v>0000000111111100011111000000000000000000000000000000</v>
      </c>
    </row>
    <row r="2211" spans="1:15" x14ac:dyDescent="0.25">
      <c r="A2211" s="3">
        <v>1</v>
      </c>
      <c r="B2211" t="s">
        <v>11125</v>
      </c>
      <c r="C2211" t="s">
        <v>20</v>
      </c>
      <c r="D2211" t="s">
        <v>13547</v>
      </c>
      <c r="E2211" t="s">
        <v>20</v>
      </c>
      <c r="F2211" t="s">
        <v>14485</v>
      </c>
      <c r="G2211" t="s">
        <v>14485</v>
      </c>
      <c r="H2211" t="s">
        <v>29</v>
      </c>
      <c r="I2211" t="s">
        <v>29</v>
      </c>
      <c r="J2211" s="1">
        <v>0.45833333333333331</v>
      </c>
      <c r="K2211" s="1">
        <v>0.5</v>
      </c>
      <c r="L2211">
        <v>120</v>
      </c>
      <c r="M2211">
        <v>60</v>
      </c>
      <c r="N2211" t="str">
        <f>"0000000000000000000000000001111110011000000000000000"</f>
        <v>0000000000000000000000000001111110011000000000000000</v>
      </c>
      <c r="O2211" t="str">
        <f>"0000000000000000000000000001111110011111100000000000"</f>
        <v>0000000000000000000000000001111110011111100000000000</v>
      </c>
    </row>
    <row r="2212" spans="1:15" x14ac:dyDescent="0.25">
      <c r="A2212" s="3">
        <v>1</v>
      </c>
      <c r="B2212" t="s">
        <v>11125</v>
      </c>
      <c r="C2212" t="s">
        <v>20</v>
      </c>
      <c r="D2212" t="s">
        <v>13547</v>
      </c>
      <c r="E2212" t="s">
        <v>20</v>
      </c>
      <c r="F2212" t="s">
        <v>14487</v>
      </c>
      <c r="G2212" t="s">
        <v>14485</v>
      </c>
      <c r="H2212" t="s">
        <v>29</v>
      </c>
      <c r="I2212" t="s">
        <v>29</v>
      </c>
      <c r="J2212" s="1">
        <v>0.45833333333333331</v>
      </c>
      <c r="K2212" s="1">
        <v>0.5</v>
      </c>
      <c r="L2212">
        <v>120</v>
      </c>
      <c r="M2212">
        <v>60</v>
      </c>
      <c r="N2212" t="str">
        <f>"0000000000000000000000000000000000000111100000000000"</f>
        <v>0000000000000000000000000000000000000111100000000000</v>
      </c>
      <c r="O2212" t="str">
        <f>"0000000000000000000000000001111110011111100000000000"</f>
        <v>0000000000000000000000000001111110011111100000000000</v>
      </c>
    </row>
    <row r="2213" spans="1:15" x14ac:dyDescent="0.25">
      <c r="A2213" s="3">
        <v>1</v>
      </c>
      <c r="B2213" t="s">
        <v>10542</v>
      </c>
      <c r="C2213" t="s">
        <v>20</v>
      </c>
      <c r="D2213" t="s">
        <v>13690</v>
      </c>
      <c r="E2213" t="s">
        <v>20</v>
      </c>
      <c r="F2213" t="s">
        <v>14485</v>
      </c>
      <c r="G2213" t="s">
        <v>14493</v>
      </c>
      <c r="H2213" t="s">
        <v>37</v>
      </c>
      <c r="I2213" t="s">
        <v>37</v>
      </c>
      <c r="J2213" s="1">
        <v>0.45833333333333331</v>
      </c>
      <c r="K2213" s="1">
        <v>0.45833333333333331</v>
      </c>
      <c r="L2213">
        <v>120</v>
      </c>
      <c r="M2213">
        <v>60</v>
      </c>
      <c r="N2213" t="str">
        <f>"0000000000000000000000000001111110011111100000000000"</f>
        <v>0000000000000000000000000001111110011111100000000000</v>
      </c>
      <c r="O2213" t="str">
        <f>"0000000000000000000000000001111110011111100000000000"</f>
        <v>0000000000000000000000000001111110011111100000000000</v>
      </c>
    </row>
    <row r="2214" spans="1:15" x14ac:dyDescent="0.25">
      <c r="A2214" s="3">
        <v>1</v>
      </c>
      <c r="B2214" t="s">
        <v>10994</v>
      </c>
      <c r="C2214" t="s">
        <v>20</v>
      </c>
      <c r="D2214" t="s">
        <v>11208</v>
      </c>
      <c r="E2214" t="s">
        <v>45</v>
      </c>
      <c r="F2214" t="s">
        <v>14485</v>
      </c>
      <c r="G2214" t="s">
        <v>14489</v>
      </c>
      <c r="H2214" t="s">
        <v>29</v>
      </c>
      <c r="I2214" t="s">
        <v>29</v>
      </c>
      <c r="J2214" s="1">
        <v>0.375</v>
      </c>
      <c r="K2214" s="1">
        <v>0.375</v>
      </c>
      <c r="L2214">
        <v>60</v>
      </c>
      <c r="M2214">
        <v>60</v>
      </c>
      <c r="N2214" t="str">
        <f>"0000000111110100011111000000000000000000000000000000"</f>
        <v>0000000111110100011111000000000000000000000000000000</v>
      </c>
      <c r="O2214" t="str">
        <f>"0000000001000000000000000000000000000000000000000000"</f>
        <v>0000000001000000000000000000000000000000000000000000</v>
      </c>
    </row>
    <row r="2215" spans="1:15" x14ac:dyDescent="0.25">
      <c r="A2215" s="3">
        <v>1</v>
      </c>
      <c r="B2215" t="s">
        <v>10994</v>
      </c>
      <c r="C2215" t="s">
        <v>20</v>
      </c>
      <c r="D2215" t="s">
        <v>11208</v>
      </c>
      <c r="E2215" t="s">
        <v>20</v>
      </c>
      <c r="F2215" t="s">
        <v>14493</v>
      </c>
      <c r="G2215" t="s">
        <v>14493</v>
      </c>
      <c r="H2215" t="s">
        <v>37</v>
      </c>
      <c r="I2215" t="s">
        <v>37</v>
      </c>
      <c r="J2215" s="1">
        <v>0.45833333333333331</v>
      </c>
      <c r="K2215" s="1">
        <v>0.45833333333333331</v>
      </c>
      <c r="L2215">
        <v>60</v>
      </c>
      <c r="M2215">
        <v>60</v>
      </c>
      <c r="N2215" t="str">
        <f>"0000000111101100011111000000000000000000000000000000"</f>
        <v>0000000111101100011111000000000000000000000000000000</v>
      </c>
      <c r="O2215" t="str">
        <f>"0000000111101100011111000000000000000000000000000000"</f>
        <v>0000000111101100011111000000000000000000000000000000</v>
      </c>
    </row>
    <row r="2216" spans="1:15" x14ac:dyDescent="0.25">
      <c r="A2216" s="3">
        <v>1</v>
      </c>
      <c r="B2216" t="s">
        <v>10994</v>
      </c>
      <c r="C2216" t="s">
        <v>45</v>
      </c>
      <c r="D2216" t="s">
        <v>11208</v>
      </c>
      <c r="E2216" t="s">
        <v>395</v>
      </c>
      <c r="F2216" t="s">
        <v>14489</v>
      </c>
      <c r="G2216" t="s">
        <v>14581</v>
      </c>
      <c r="H2216" t="s">
        <v>42</v>
      </c>
      <c r="I2216" t="s">
        <v>42</v>
      </c>
      <c r="J2216" s="1">
        <v>0.58333333333333337</v>
      </c>
      <c r="K2216" s="1">
        <v>0.58333333333333337</v>
      </c>
      <c r="L2216">
        <v>90</v>
      </c>
      <c r="M2216">
        <v>90</v>
      </c>
      <c r="N2216" t="str">
        <f>"0000000111111100011111000000000000000000000000000000"</f>
        <v>0000000111111100011111000000000000000000000000000000</v>
      </c>
      <c r="O2216" t="str">
        <f>"0000000000000000000010000000000000000000000000000000"</f>
        <v>0000000000000000000010000000000000000000000000000000</v>
      </c>
    </row>
    <row r="2217" spans="1:15" x14ac:dyDescent="0.25">
      <c r="A2217" s="3">
        <v>1</v>
      </c>
      <c r="B2217" t="s">
        <v>10997</v>
      </c>
      <c r="C2217" t="s">
        <v>20</v>
      </c>
      <c r="D2217" t="s">
        <v>11208</v>
      </c>
      <c r="E2217" t="s">
        <v>20</v>
      </c>
      <c r="F2217" t="s">
        <v>14488</v>
      </c>
      <c r="G2217" t="s">
        <v>14543</v>
      </c>
      <c r="H2217" t="s">
        <v>19</v>
      </c>
      <c r="I2217" t="s">
        <v>19</v>
      </c>
      <c r="J2217" s="1">
        <v>0.54166666666666663</v>
      </c>
      <c r="K2217" s="1">
        <v>0.54166666666666663</v>
      </c>
      <c r="L2217">
        <v>60</v>
      </c>
      <c r="M2217">
        <v>60</v>
      </c>
      <c r="N2217" t="str">
        <f>"0000000111110100011111000000000000000000000000000000"</f>
        <v>0000000111110100011111000000000000000000000000000000</v>
      </c>
      <c r="O2217" t="str">
        <f>"0000000011110100011111000000000000000000000000000000"</f>
        <v>0000000011110100011111000000000000000000000000000000</v>
      </c>
    </row>
    <row r="2218" spans="1:15" x14ac:dyDescent="0.25">
      <c r="A2218" s="3">
        <v>1</v>
      </c>
      <c r="B2218" t="s">
        <v>11208</v>
      </c>
      <c r="C2218" t="s">
        <v>20</v>
      </c>
      <c r="D2218" t="s">
        <v>11757</v>
      </c>
      <c r="E2218" t="s">
        <v>20</v>
      </c>
      <c r="F2218" t="s">
        <v>14488</v>
      </c>
      <c r="G2218" t="s">
        <v>14488</v>
      </c>
      <c r="H2218" t="s">
        <v>33</v>
      </c>
      <c r="I2218" t="s">
        <v>33</v>
      </c>
      <c r="J2218" s="1">
        <v>0.5</v>
      </c>
      <c r="K2218" s="1">
        <v>0.5</v>
      </c>
      <c r="L2218">
        <v>60</v>
      </c>
      <c r="M2218">
        <v>60</v>
      </c>
      <c r="N2218" t="str">
        <f>"0000000111111100011111000000000000000000000000000000"</f>
        <v>0000000111111100011111000000000000000000000000000000</v>
      </c>
      <c r="O2218" t="str">
        <f>"0000000111111100011111000000000000000000000000000000"</f>
        <v>0000000111111100011111000000000000000000000000000000</v>
      </c>
    </row>
    <row r="2219" spans="1:15" x14ac:dyDescent="0.25">
      <c r="A2219" s="3">
        <v>1</v>
      </c>
      <c r="B2219" t="s">
        <v>9493</v>
      </c>
      <c r="C2219" t="s">
        <v>395</v>
      </c>
      <c r="D2219" t="s">
        <v>12108</v>
      </c>
      <c r="E2219" t="s">
        <v>20</v>
      </c>
      <c r="F2219" t="s">
        <v>14497</v>
      </c>
      <c r="G2219" t="s">
        <v>14488</v>
      </c>
      <c r="H2219" t="s">
        <v>19</v>
      </c>
      <c r="I2219" t="s">
        <v>19</v>
      </c>
      <c r="J2219" s="1">
        <v>0.5</v>
      </c>
      <c r="K2219" s="1">
        <v>0.58333333333333337</v>
      </c>
      <c r="L2219">
        <v>180</v>
      </c>
      <c r="M2219">
        <v>60</v>
      </c>
      <c r="N2219" t="str">
        <f>"0000000000000000000000000000111110001111000000000000"</f>
        <v>0000000000000000000000000000111110001111000000000000</v>
      </c>
      <c r="O2219" t="str">
        <f>"0000000000000000000000000001111110011111100000000000"</f>
        <v>0000000000000000000000000001111110011111100000000000</v>
      </c>
    </row>
    <row r="2220" spans="1:15" x14ac:dyDescent="0.25">
      <c r="A2220" s="3">
        <v>1</v>
      </c>
      <c r="B2220" t="s">
        <v>10245</v>
      </c>
      <c r="C2220" t="s">
        <v>20</v>
      </c>
      <c r="D2220" t="s">
        <v>13907</v>
      </c>
      <c r="E2220" t="s">
        <v>45</v>
      </c>
      <c r="F2220" t="s">
        <v>14493</v>
      </c>
      <c r="G2220" t="s">
        <v>14489</v>
      </c>
      <c r="H2220" t="s">
        <v>37</v>
      </c>
      <c r="I2220" t="s">
        <v>37</v>
      </c>
      <c r="J2220" s="1">
        <v>0.5</v>
      </c>
      <c r="K2220" s="1">
        <v>0.5</v>
      </c>
      <c r="L2220">
        <v>60</v>
      </c>
      <c r="M2220">
        <v>60</v>
      </c>
      <c r="N2220" t="str">
        <f>"0000000111101100011111000000000000000000000000000000"</f>
        <v>0000000111101100011111000000000000000000000000000000</v>
      </c>
      <c r="O2220" t="str">
        <f>"0000000111101100011111000000000000000000000000000000"</f>
        <v>0000000111101100011111000000000000000000000000000000</v>
      </c>
    </row>
    <row r="2221" spans="1:15" x14ac:dyDescent="0.25">
      <c r="A2221" s="3">
        <v>1</v>
      </c>
      <c r="B2221" t="s">
        <v>13431</v>
      </c>
      <c r="C2221" t="s">
        <v>20</v>
      </c>
      <c r="D2221" t="s">
        <v>13493</v>
      </c>
      <c r="E2221" t="s">
        <v>20</v>
      </c>
      <c r="F2221" t="s">
        <v>14485</v>
      </c>
      <c r="G2221" t="s">
        <v>14487</v>
      </c>
      <c r="H2221" t="s">
        <v>33</v>
      </c>
      <c r="I2221" t="s">
        <v>33</v>
      </c>
      <c r="J2221" s="1">
        <v>0.70833333333333337</v>
      </c>
      <c r="K2221" s="1">
        <v>0.70833333333333337</v>
      </c>
      <c r="L2221">
        <v>60</v>
      </c>
      <c r="M2221">
        <v>60</v>
      </c>
      <c r="N2221" t="str">
        <f>"0000000111111100011111000000000000000000000000000000"</f>
        <v>0000000111111100011111000000000000000000000000000000</v>
      </c>
      <c r="O2221" t="str">
        <f>"0000000010000000000000000000000000000000000000000000"</f>
        <v>0000000010000000000000000000000000000000000000000000</v>
      </c>
    </row>
    <row r="2222" spans="1:15" x14ac:dyDescent="0.25">
      <c r="A2222" s="3">
        <v>1</v>
      </c>
      <c r="B2222" t="s">
        <v>10562</v>
      </c>
      <c r="C2222" t="s">
        <v>20</v>
      </c>
      <c r="D2222" t="s">
        <v>11996</v>
      </c>
      <c r="E2222" t="s">
        <v>20</v>
      </c>
      <c r="F2222" t="s">
        <v>14488</v>
      </c>
      <c r="G2222" t="s">
        <v>14488</v>
      </c>
      <c r="H2222" t="s">
        <v>29</v>
      </c>
      <c r="I2222" t="s">
        <v>29</v>
      </c>
      <c r="J2222" s="1">
        <v>0.54166666666666663</v>
      </c>
      <c r="K2222" s="1">
        <v>0.54166666666666663</v>
      </c>
      <c r="L2222">
        <v>120</v>
      </c>
      <c r="M2222">
        <v>60</v>
      </c>
      <c r="N2222" t="str">
        <f>"0000000111110100011111000000000000000000000000000000"</f>
        <v>0000000111110100011111000000000000000000000000000000</v>
      </c>
      <c r="O2222" t="str">
        <f>"0000000111110100011111000000000000000000000000000000"</f>
        <v>0000000111110100011111000000000000000000000000000000</v>
      </c>
    </row>
    <row r="2223" spans="1:15" x14ac:dyDescent="0.25">
      <c r="A2223" s="3">
        <v>1</v>
      </c>
      <c r="B2223" t="s">
        <v>10214</v>
      </c>
      <c r="C2223" t="s">
        <v>20</v>
      </c>
      <c r="D2223" t="s">
        <v>14416</v>
      </c>
      <c r="E2223" t="s">
        <v>45</v>
      </c>
      <c r="F2223" t="s">
        <v>14485</v>
      </c>
      <c r="G2223" t="s">
        <v>14489</v>
      </c>
      <c r="H2223" t="s">
        <v>33</v>
      </c>
      <c r="I2223" t="s">
        <v>33</v>
      </c>
      <c r="J2223" s="1">
        <v>0.45833333333333331</v>
      </c>
      <c r="K2223" s="1">
        <v>0.45833333333333331</v>
      </c>
      <c r="L2223">
        <v>60</v>
      </c>
      <c r="M2223">
        <v>60</v>
      </c>
      <c r="N2223" t="str">
        <f>"0000000011111100011111000000000000000000000000000000"</f>
        <v>0000000011111100011111000000000000000000000000000000</v>
      </c>
      <c r="O2223" t="str">
        <f>"0000000111111100011111000000000000000000000000000000"</f>
        <v>0000000111111100011111000000000000000000000000000000</v>
      </c>
    </row>
    <row r="2224" spans="1:15" x14ac:dyDescent="0.25">
      <c r="A2224" s="3">
        <v>1</v>
      </c>
      <c r="B2224" t="s">
        <v>9232</v>
      </c>
      <c r="C2224" t="s">
        <v>20</v>
      </c>
      <c r="D2224" t="s">
        <v>13202</v>
      </c>
      <c r="E2224" t="s">
        <v>20</v>
      </c>
      <c r="F2224" t="s">
        <v>14485</v>
      </c>
      <c r="G2224" t="s">
        <v>14488</v>
      </c>
      <c r="H2224" t="s">
        <v>42</v>
      </c>
      <c r="I2224" t="s">
        <v>42</v>
      </c>
      <c r="J2224" s="1">
        <v>0.5</v>
      </c>
      <c r="K2224" s="1">
        <v>0.45833333333333331</v>
      </c>
      <c r="L2224">
        <v>120</v>
      </c>
      <c r="M2224">
        <v>120</v>
      </c>
      <c r="N2224" t="str">
        <f>"0000000000000000000000000001111110011111100000000000"</f>
        <v>0000000000000000000000000001111110011111100000000000</v>
      </c>
      <c r="O2224" t="str">
        <f>"0000000000000000000000000001111110011111100000000000"</f>
        <v>0000000000000000000000000001111110011111100000000000</v>
      </c>
    </row>
    <row r="2225" spans="1:15" x14ac:dyDescent="0.25">
      <c r="A2225" s="3">
        <v>1</v>
      </c>
      <c r="B2225" t="s">
        <v>12252</v>
      </c>
      <c r="C2225" t="s">
        <v>20</v>
      </c>
      <c r="D2225" t="s">
        <v>12331</v>
      </c>
      <c r="E2225" t="s">
        <v>20</v>
      </c>
      <c r="F2225" t="s">
        <v>14488</v>
      </c>
      <c r="G2225" t="s">
        <v>14488</v>
      </c>
      <c r="H2225" t="s">
        <v>19</v>
      </c>
      <c r="I2225" t="s">
        <v>19</v>
      </c>
      <c r="J2225" s="1">
        <v>0.5</v>
      </c>
      <c r="K2225" s="1">
        <v>0.45833333333333331</v>
      </c>
      <c r="L2225">
        <v>60</v>
      </c>
      <c r="M2225">
        <v>120</v>
      </c>
      <c r="N2225" t="str">
        <f>"0000000111110100011111000000000000000000000000000000"</f>
        <v>0000000111110100011111000000000000000000000000000000</v>
      </c>
      <c r="O2225" t="str">
        <f>"0000000111110100011111000000000000000000000000000000"</f>
        <v>0000000111110100011111000000000000000000000000000000</v>
      </c>
    </row>
    <row r="2226" spans="1:15" x14ac:dyDescent="0.25">
      <c r="A2226" s="3">
        <v>1</v>
      </c>
      <c r="B2226" t="s">
        <v>9151</v>
      </c>
      <c r="C2226" t="s">
        <v>20</v>
      </c>
      <c r="D2226" t="s">
        <v>9924</v>
      </c>
      <c r="E2226" t="s">
        <v>20</v>
      </c>
      <c r="F2226" t="s">
        <v>14485</v>
      </c>
      <c r="G2226" t="s">
        <v>14488</v>
      </c>
      <c r="H2226" t="s">
        <v>29</v>
      </c>
      <c r="I2226" t="s">
        <v>29</v>
      </c>
      <c r="J2226" s="1">
        <v>0.625</v>
      </c>
      <c r="K2226" s="1">
        <v>0.625</v>
      </c>
      <c r="L2226">
        <v>60</v>
      </c>
      <c r="M2226">
        <v>60</v>
      </c>
      <c r="N2226" t="str">
        <f>"0000000000000000000000000001111110011111100000000000"</f>
        <v>0000000000000000000000000001111110011111100000000000</v>
      </c>
      <c r="O2226" t="str">
        <f>"0000000000000000000000000001111110011111100000000000"</f>
        <v>0000000000000000000000000001111110011111100000000000</v>
      </c>
    </row>
    <row r="2227" spans="1:15" x14ac:dyDescent="0.25">
      <c r="A2227" s="3">
        <v>1</v>
      </c>
      <c r="B2227" t="s">
        <v>12133</v>
      </c>
      <c r="C2227" t="s">
        <v>20</v>
      </c>
      <c r="D2227" t="s">
        <v>12957</v>
      </c>
      <c r="E2227" t="s">
        <v>20</v>
      </c>
      <c r="F2227" t="s">
        <v>14488</v>
      </c>
      <c r="G2227" t="s">
        <v>14488</v>
      </c>
      <c r="H2227" t="s">
        <v>19</v>
      </c>
      <c r="I2227" t="s">
        <v>19</v>
      </c>
      <c r="J2227" s="1">
        <v>0.5</v>
      </c>
      <c r="K2227" s="1">
        <v>0.5</v>
      </c>
      <c r="L2227">
        <v>60</v>
      </c>
      <c r="M2227">
        <v>60</v>
      </c>
      <c r="N2227" t="str">
        <f>"0000000111110100011111000000000000000000000000000000"</f>
        <v>0000000111110100011111000000000000000000000000000000</v>
      </c>
      <c r="O2227" t="str">
        <f>"0000000111110100011111000000000000000000000000000000"</f>
        <v>0000000111110100011111000000000000000000000000000000</v>
      </c>
    </row>
    <row r="2228" spans="1:15" x14ac:dyDescent="0.25">
      <c r="A2228" s="3">
        <v>1</v>
      </c>
      <c r="B2228" t="s">
        <v>11438</v>
      </c>
      <c r="C2228" t="s">
        <v>20</v>
      </c>
      <c r="D2228" t="s">
        <v>13752</v>
      </c>
      <c r="E2228" t="s">
        <v>20</v>
      </c>
      <c r="F2228" t="s">
        <v>14488</v>
      </c>
      <c r="G2228" t="s">
        <v>14493</v>
      </c>
      <c r="H2228" t="s">
        <v>33</v>
      </c>
      <c r="I2228" t="s">
        <v>33</v>
      </c>
      <c r="J2228" s="1">
        <v>0.41666666666666669</v>
      </c>
      <c r="K2228" s="1">
        <v>0.41666666666666669</v>
      </c>
      <c r="L2228">
        <v>120</v>
      </c>
      <c r="M2228">
        <v>60</v>
      </c>
      <c r="N2228" t="str">
        <f>"0000000000000000000000000001111110011111100000000000"</f>
        <v>0000000000000000000000000001111110011111100000000000</v>
      </c>
      <c r="O2228" t="str">
        <f>"0000000000000000000000000001111110011111100000000000"</f>
        <v>0000000000000000000000000001111110011111100000000000</v>
      </c>
    </row>
    <row r="2229" spans="1:15" x14ac:dyDescent="0.25">
      <c r="A2229" s="3">
        <v>1</v>
      </c>
      <c r="B2229" t="s">
        <v>11991</v>
      </c>
      <c r="C2229" t="s">
        <v>20</v>
      </c>
      <c r="D2229" t="s">
        <v>12679</v>
      </c>
      <c r="E2229" t="s">
        <v>20</v>
      </c>
      <c r="F2229" t="s">
        <v>14485</v>
      </c>
      <c r="G2229" t="s">
        <v>14485</v>
      </c>
      <c r="H2229" t="s">
        <v>33</v>
      </c>
      <c r="I2229" t="s">
        <v>33</v>
      </c>
      <c r="J2229" s="1">
        <v>0.54166666666666663</v>
      </c>
      <c r="K2229" s="1">
        <v>0.54166666666666663</v>
      </c>
      <c r="L2229">
        <v>60</v>
      </c>
      <c r="M2229">
        <v>60</v>
      </c>
      <c r="N2229" t="str">
        <f>"0000000111111100011111000000000000000000000000000000"</f>
        <v>0000000111111100011111000000000000000000000000000000</v>
      </c>
      <c r="O2229" t="str">
        <f>"0000000111111100011111000001111110011111100000000000"</f>
        <v>0000000111111100011111000001111110011111100000000000</v>
      </c>
    </row>
    <row r="2230" spans="1:15" x14ac:dyDescent="0.25">
      <c r="A2230" s="3">
        <v>1</v>
      </c>
      <c r="B2230" t="s">
        <v>12679</v>
      </c>
      <c r="C2230" t="s">
        <v>20</v>
      </c>
      <c r="D2230" t="s">
        <v>13656</v>
      </c>
      <c r="E2230" t="s">
        <v>20</v>
      </c>
      <c r="F2230" t="s">
        <v>14485</v>
      </c>
      <c r="G2230" t="s">
        <v>14485</v>
      </c>
      <c r="H2230" t="s">
        <v>33</v>
      </c>
      <c r="I2230" t="s">
        <v>33</v>
      </c>
      <c r="J2230" s="1">
        <v>0.54166666666666663</v>
      </c>
      <c r="K2230" s="1">
        <v>0.54166666666666663</v>
      </c>
      <c r="L2230">
        <v>60</v>
      </c>
      <c r="M2230">
        <v>60</v>
      </c>
      <c r="N2230" t="str">
        <f>"0000000111111100011111000001111110011111100000000000"</f>
        <v>0000000111111100011111000001111110011111100000000000</v>
      </c>
      <c r="O2230" t="str">
        <f>"0000000000000000000000000001111110011111100000000000"</f>
        <v>0000000000000000000000000001111110011111100000000000</v>
      </c>
    </row>
    <row r="2231" spans="1:15" x14ac:dyDescent="0.25">
      <c r="A2231" s="3">
        <v>1</v>
      </c>
      <c r="B2231" t="s">
        <v>12649</v>
      </c>
      <c r="C2231" t="s">
        <v>20</v>
      </c>
      <c r="D2231" t="s">
        <v>13627</v>
      </c>
      <c r="E2231" t="s">
        <v>9372</v>
      </c>
      <c r="F2231" t="s">
        <v>14493</v>
      </c>
      <c r="G2231" t="s">
        <v>14657</v>
      </c>
      <c r="H2231" t="s">
        <v>37</v>
      </c>
      <c r="I2231" t="s">
        <v>37</v>
      </c>
      <c r="J2231" s="1">
        <v>0.41666666666666669</v>
      </c>
      <c r="K2231" s="1">
        <v>0.375</v>
      </c>
      <c r="L2231">
        <v>60</v>
      </c>
      <c r="M2231">
        <v>120</v>
      </c>
      <c r="N2231" t="str">
        <f>"0000000111101100011111000001111110011111100000000000"</f>
        <v>0000000111101100011111000001111110011111100000000000</v>
      </c>
      <c r="O2231" t="str">
        <f>"0000000011101100011111000000000000000000000000000000"</f>
        <v>0000000011101100011111000000000000000000000000000000</v>
      </c>
    </row>
    <row r="2232" spans="1:15" x14ac:dyDescent="0.25">
      <c r="A2232" s="3">
        <v>1</v>
      </c>
      <c r="B2232" t="s">
        <v>10528</v>
      </c>
      <c r="C2232" t="s">
        <v>20</v>
      </c>
      <c r="D2232" t="s">
        <v>14028</v>
      </c>
      <c r="E2232" t="s">
        <v>20</v>
      </c>
      <c r="F2232" t="s">
        <v>14493</v>
      </c>
      <c r="G2232" t="s">
        <v>14485</v>
      </c>
      <c r="H2232" t="s">
        <v>33</v>
      </c>
      <c r="I2232" t="s">
        <v>33</v>
      </c>
      <c r="J2232" s="1">
        <v>0.45833333333333331</v>
      </c>
      <c r="K2232" s="1">
        <v>0.45833333333333331</v>
      </c>
      <c r="L2232">
        <v>60</v>
      </c>
      <c r="M2232">
        <v>60</v>
      </c>
      <c r="N2232" t="str">
        <f>"0000000111110100011110000000000000000000000000000000"</f>
        <v>0000000111110100011110000000000000000000000000000000</v>
      </c>
      <c r="O2232" t="str">
        <f>"0000000111111100011111000000000000000000000000000000"</f>
        <v>0000000111111100011111000000000000000000000000000000</v>
      </c>
    </row>
    <row r="2233" spans="1:15" x14ac:dyDescent="0.25">
      <c r="A2233" s="3">
        <v>1</v>
      </c>
      <c r="B2233" t="s">
        <v>13192</v>
      </c>
      <c r="C2233" t="s">
        <v>20</v>
      </c>
      <c r="D2233" t="s">
        <v>13431</v>
      </c>
      <c r="E2233" t="s">
        <v>20</v>
      </c>
      <c r="F2233" t="s">
        <v>14488</v>
      </c>
      <c r="G2233" t="s">
        <v>14488</v>
      </c>
      <c r="H2233" t="s">
        <v>19</v>
      </c>
      <c r="I2233" t="s">
        <v>19</v>
      </c>
      <c r="J2233" s="1">
        <v>0.625</v>
      </c>
      <c r="K2233" s="1">
        <v>0.66666666666666663</v>
      </c>
      <c r="L2233">
        <v>120</v>
      </c>
      <c r="M2233">
        <v>60</v>
      </c>
      <c r="N2233" t="str">
        <f>"0000000111110100011111000000000000000000000000000000"</f>
        <v>0000000111110100011111000000000000000000000000000000</v>
      </c>
      <c r="O2233" t="str">
        <f>"0000000111110100010111000000000000000000000000000000"</f>
        <v>0000000111110100010111000000000000000000000000000000</v>
      </c>
    </row>
    <row r="2234" spans="1:15" x14ac:dyDescent="0.25">
      <c r="A2234" s="3">
        <v>1</v>
      </c>
      <c r="B2234" t="s">
        <v>13192</v>
      </c>
      <c r="C2234" t="s">
        <v>20</v>
      </c>
      <c r="D2234" t="s">
        <v>13431</v>
      </c>
      <c r="E2234" t="s">
        <v>39</v>
      </c>
      <c r="F2234" t="s">
        <v>14488</v>
      </c>
      <c r="G2234" t="s">
        <v>14507</v>
      </c>
      <c r="H2234" t="s">
        <v>19</v>
      </c>
      <c r="I2234" t="s">
        <v>19</v>
      </c>
      <c r="J2234" s="1">
        <v>0.625</v>
      </c>
      <c r="K2234" s="1">
        <v>0.66666666666666663</v>
      </c>
      <c r="L2234">
        <v>120</v>
      </c>
      <c r="M2234">
        <v>60</v>
      </c>
      <c r="N2234" t="str">
        <f>"0000000111110100011111000000000000000000000000000000"</f>
        <v>0000000111110100011111000000000000000000000000000000</v>
      </c>
      <c r="O2234" t="str">
        <f>"0000000000000000001000000000000000000000000000000000"</f>
        <v>0000000000000000001000000000000000000000000000000000</v>
      </c>
    </row>
    <row r="2235" spans="1:15" x14ac:dyDescent="0.25">
      <c r="A2235" s="3">
        <v>1</v>
      </c>
      <c r="B2235" t="s">
        <v>11605</v>
      </c>
      <c r="C2235" t="s">
        <v>20</v>
      </c>
      <c r="D2235" t="s">
        <v>14292</v>
      </c>
      <c r="E2235" t="s">
        <v>180</v>
      </c>
      <c r="F2235" t="s">
        <v>14485</v>
      </c>
      <c r="G2235" t="s">
        <v>14524</v>
      </c>
      <c r="H2235" t="s">
        <v>37</v>
      </c>
      <c r="I2235" t="s">
        <v>37</v>
      </c>
      <c r="J2235" s="1">
        <v>0.58333333333333337</v>
      </c>
      <c r="K2235" s="1">
        <v>0.58333333333333337</v>
      </c>
      <c r="L2235">
        <v>60</v>
      </c>
      <c r="M2235">
        <v>180</v>
      </c>
      <c r="N2235" t="str">
        <f>"0000000111101100011111000000000000000000000000000000"</f>
        <v>0000000111101100011111000000000000000000000000000000</v>
      </c>
      <c r="O2235" t="str">
        <f>"0000000111101100011111000000000000000000000000000000"</f>
        <v>0000000111101100011111000000000000000000000000000000</v>
      </c>
    </row>
    <row r="2236" spans="1:15" x14ac:dyDescent="0.25">
      <c r="A2236" s="3">
        <v>1</v>
      </c>
      <c r="B2236" t="s">
        <v>12993</v>
      </c>
      <c r="C2236" t="s">
        <v>20</v>
      </c>
      <c r="D2236" t="s">
        <v>13530</v>
      </c>
      <c r="E2236" t="s">
        <v>9372</v>
      </c>
      <c r="F2236" t="s">
        <v>14488</v>
      </c>
      <c r="G2236" t="s">
        <v>14494</v>
      </c>
      <c r="H2236" t="s">
        <v>19</v>
      </c>
      <c r="I2236" t="s">
        <v>19</v>
      </c>
      <c r="J2236" s="1">
        <v>0.45833333333333331</v>
      </c>
      <c r="K2236" s="1">
        <v>0.45833333333333331</v>
      </c>
      <c r="L2236">
        <v>60</v>
      </c>
      <c r="M2236">
        <v>60</v>
      </c>
      <c r="N2236" t="str">
        <f>"0000000111110100011111000000000000000000000000000000"</f>
        <v>0000000111110100011111000000000000000000000000000000</v>
      </c>
      <c r="O2236" t="str">
        <f>"0000000000000000000011000000000000000000000000000000"</f>
        <v>0000000000000000000011000000000000000000000000000000</v>
      </c>
    </row>
    <row r="2237" spans="1:15" x14ac:dyDescent="0.25">
      <c r="A2237" s="3">
        <v>1</v>
      </c>
      <c r="B2237" t="s">
        <v>13026</v>
      </c>
      <c r="C2237" t="s">
        <v>9372</v>
      </c>
      <c r="D2237" t="s">
        <v>13538</v>
      </c>
      <c r="E2237" t="s">
        <v>20</v>
      </c>
      <c r="F2237" t="s">
        <v>14494</v>
      </c>
      <c r="G2237" t="s">
        <v>14519</v>
      </c>
      <c r="H2237" t="s">
        <v>37</v>
      </c>
      <c r="I2237" t="s">
        <v>37</v>
      </c>
      <c r="J2237" s="1">
        <v>0.54166666666666663</v>
      </c>
      <c r="K2237" s="1">
        <v>0.54166666666666663</v>
      </c>
      <c r="L2237">
        <v>60</v>
      </c>
      <c r="M2237">
        <v>60</v>
      </c>
      <c r="N2237" t="str">
        <f>"0000000000000000000000000001010100010101000000000000"</f>
        <v>0000000000000000000000000001010100010101000000000000</v>
      </c>
      <c r="O2237" t="str">
        <f>"0000000000000000000000000000000000011111100000000000"</f>
        <v>0000000000000000000000000000000000011111100000000000</v>
      </c>
    </row>
    <row r="2238" spans="1:15" x14ac:dyDescent="0.25">
      <c r="A2238" s="3">
        <v>1</v>
      </c>
      <c r="B2238" t="s">
        <v>13026</v>
      </c>
      <c r="C2238" t="s">
        <v>45</v>
      </c>
      <c r="D2238" t="s">
        <v>13538</v>
      </c>
      <c r="E2238" t="s">
        <v>20</v>
      </c>
      <c r="F2238" t="s">
        <v>14489</v>
      </c>
      <c r="G2238" t="s">
        <v>14519</v>
      </c>
      <c r="H2238" t="s">
        <v>37</v>
      </c>
      <c r="I2238" t="s">
        <v>37</v>
      </c>
      <c r="J2238" s="1">
        <v>0.54166666666666663</v>
      </c>
      <c r="K2238" s="1">
        <v>0.54166666666666663</v>
      </c>
      <c r="L2238">
        <v>60</v>
      </c>
      <c r="M2238">
        <v>60</v>
      </c>
      <c r="N2238" t="str">
        <f>"0000000000000000000000000000101010001010100000000000"</f>
        <v>0000000000000000000000000000101010001010100000000000</v>
      </c>
      <c r="O2238" t="str">
        <f>"0000000000000000000000000000000000011111100000000000"</f>
        <v>0000000000000000000000000000000000011111100000000000</v>
      </c>
    </row>
    <row r="2239" spans="1:15" x14ac:dyDescent="0.25">
      <c r="A2239" s="3">
        <v>1</v>
      </c>
      <c r="B2239" t="s">
        <v>13028</v>
      </c>
      <c r="C2239" t="s">
        <v>20</v>
      </c>
      <c r="D2239" t="s">
        <v>13538</v>
      </c>
      <c r="E2239" t="s">
        <v>20</v>
      </c>
      <c r="F2239" t="s">
        <v>14488</v>
      </c>
      <c r="G2239" t="s">
        <v>14488</v>
      </c>
      <c r="H2239" t="s">
        <v>19</v>
      </c>
      <c r="I2239" t="s">
        <v>19</v>
      </c>
      <c r="J2239" s="1">
        <v>0.45833333333333331</v>
      </c>
      <c r="K2239" s="1">
        <v>0.45833333333333331</v>
      </c>
      <c r="L2239">
        <v>60</v>
      </c>
      <c r="M2239">
        <v>60</v>
      </c>
      <c r="N2239" t="str">
        <f>"0000000000000000000000000001111110011111100000000000"</f>
        <v>0000000000000000000000000001111110011111100000000000</v>
      </c>
      <c r="O2239" t="str">
        <f>"0000000000000000000000000001111110011111100000000000"</f>
        <v>0000000000000000000000000001111110011111100000000000</v>
      </c>
    </row>
    <row r="2240" spans="1:15" x14ac:dyDescent="0.25">
      <c r="A2240" s="3">
        <v>1</v>
      </c>
      <c r="B2240" t="s">
        <v>10540</v>
      </c>
      <c r="C2240" t="s">
        <v>45</v>
      </c>
      <c r="D2240" t="s">
        <v>13194</v>
      </c>
      <c r="E2240" t="s">
        <v>9372</v>
      </c>
      <c r="F2240" t="s">
        <v>14489</v>
      </c>
      <c r="G2240" t="s">
        <v>14651</v>
      </c>
      <c r="H2240" t="s">
        <v>42</v>
      </c>
      <c r="I2240" t="s">
        <v>42</v>
      </c>
      <c r="J2240" s="1">
        <v>0.5</v>
      </c>
      <c r="K2240" s="1">
        <v>0.45833333333333331</v>
      </c>
      <c r="L2240">
        <v>60</v>
      </c>
      <c r="M2240">
        <v>120</v>
      </c>
      <c r="N2240" t="str">
        <f>"0000000000000000000000000001111110011111100000000000"</f>
        <v>0000000000000000000000000001111110011111100000000000</v>
      </c>
      <c r="O2240" t="str">
        <f>"0000000000000000000000000000000100000000000000000000"</f>
        <v>0000000000000000000000000000000100000000000000000000</v>
      </c>
    </row>
    <row r="2241" spans="1:15" x14ac:dyDescent="0.25">
      <c r="A2241" s="3">
        <v>1</v>
      </c>
      <c r="B2241" t="s">
        <v>10540</v>
      </c>
      <c r="C2241" t="s">
        <v>45</v>
      </c>
      <c r="D2241" t="s">
        <v>13194</v>
      </c>
      <c r="E2241" t="s">
        <v>20</v>
      </c>
      <c r="F2241" t="s">
        <v>14489</v>
      </c>
      <c r="G2241" t="s">
        <v>14485</v>
      </c>
      <c r="H2241" t="s">
        <v>42</v>
      </c>
      <c r="I2241" t="s">
        <v>42</v>
      </c>
      <c r="J2241" s="1">
        <v>0.5</v>
      </c>
      <c r="K2241" s="1">
        <v>0.45833333333333331</v>
      </c>
      <c r="L2241">
        <v>60</v>
      </c>
      <c r="M2241">
        <v>120</v>
      </c>
      <c r="N2241" t="str">
        <f>"0000000000000000000000000001111110011111100000000000"</f>
        <v>0000000000000000000000000001111110011111100000000000</v>
      </c>
      <c r="O2241" t="str">
        <f>"0000000000000000000000000001111010011111100000000000"</f>
        <v>0000000000000000000000000001111010011111100000000000</v>
      </c>
    </row>
    <row r="2242" spans="1:15" x14ac:dyDescent="0.25">
      <c r="A2242" s="3">
        <v>1</v>
      </c>
      <c r="B2242" t="s">
        <v>11972</v>
      </c>
      <c r="C2242" t="s">
        <v>9372</v>
      </c>
      <c r="D2242" t="s">
        <v>12707</v>
      </c>
      <c r="E2242" t="s">
        <v>20</v>
      </c>
      <c r="F2242" t="s">
        <v>14494</v>
      </c>
      <c r="G2242" t="s">
        <v>14508</v>
      </c>
      <c r="H2242" t="s">
        <v>42</v>
      </c>
      <c r="I2242" t="s">
        <v>42</v>
      </c>
      <c r="J2242" s="1">
        <v>0.54166666666666663</v>
      </c>
      <c r="K2242" s="1">
        <v>0.5</v>
      </c>
      <c r="L2242">
        <v>60</v>
      </c>
      <c r="M2242">
        <v>120</v>
      </c>
      <c r="N2242" t="str">
        <f>"0000000111111100011111000000000000000000000000000000"</f>
        <v>0000000111111100011111000000000000000000000000000000</v>
      </c>
      <c r="O2242" t="str">
        <f>"0000000111111100011111000000000000000000000000000000"</f>
        <v>0000000111111100011111000000000000000000000000000000</v>
      </c>
    </row>
    <row r="2243" spans="1:15" x14ac:dyDescent="0.25">
      <c r="A2243" s="3">
        <v>1</v>
      </c>
      <c r="B2243" t="s">
        <v>9343</v>
      </c>
      <c r="C2243" t="s">
        <v>20</v>
      </c>
      <c r="D2243" t="s">
        <v>13488</v>
      </c>
      <c r="E2243" t="s">
        <v>20</v>
      </c>
      <c r="F2243" t="s">
        <v>14485</v>
      </c>
      <c r="G2243" t="s">
        <v>14485</v>
      </c>
      <c r="H2243" t="s">
        <v>33</v>
      </c>
      <c r="I2243" t="s">
        <v>33</v>
      </c>
      <c r="J2243" s="1">
        <v>0.5</v>
      </c>
      <c r="K2243" s="1">
        <v>0.375</v>
      </c>
      <c r="L2243">
        <v>60</v>
      </c>
      <c r="M2243">
        <v>240</v>
      </c>
      <c r="N2243" t="str">
        <f>"0000000000000000000000000001111110011111100000000000"</f>
        <v>0000000000000000000000000001111110011111100000000000</v>
      </c>
      <c r="O2243" t="str">
        <f>"0000000111111100011111000001111110011111100000000000"</f>
        <v>0000000111111100011111000001111110011111100000000000</v>
      </c>
    </row>
    <row r="2244" spans="1:15" x14ac:dyDescent="0.25">
      <c r="A2244" s="3">
        <v>1</v>
      </c>
      <c r="B2244" t="s">
        <v>12855</v>
      </c>
      <c r="C2244" t="s">
        <v>20</v>
      </c>
      <c r="D2244" t="s">
        <v>12993</v>
      </c>
      <c r="E2244" t="s">
        <v>20</v>
      </c>
      <c r="F2244" t="s">
        <v>14485</v>
      </c>
      <c r="G2244" t="s">
        <v>14485</v>
      </c>
      <c r="H2244" t="s">
        <v>33</v>
      </c>
      <c r="I2244" t="s">
        <v>33</v>
      </c>
      <c r="J2244" s="1">
        <v>0.5</v>
      </c>
      <c r="K2244" s="1">
        <v>0.5</v>
      </c>
      <c r="L2244">
        <v>60</v>
      </c>
      <c r="M2244">
        <v>60</v>
      </c>
      <c r="N2244" t="str">
        <f>"0000000111111100011111000000000000000000000000000000"</f>
        <v>0000000111111100011111000000000000000000000000000000</v>
      </c>
      <c r="O2244" t="str">
        <f>"0000000111111100011111000000000000000000000000000000"</f>
        <v>0000000111111100011111000000000000000000000000000000</v>
      </c>
    </row>
    <row r="2245" spans="1:15" x14ac:dyDescent="0.25">
      <c r="A2245" s="3">
        <v>1</v>
      </c>
      <c r="B2245" t="s">
        <v>10274</v>
      </c>
      <c r="C2245" t="s">
        <v>20</v>
      </c>
      <c r="D2245" t="s">
        <v>10315</v>
      </c>
      <c r="E2245" t="s">
        <v>20</v>
      </c>
      <c r="F2245" t="s">
        <v>14493</v>
      </c>
      <c r="G2245" t="s">
        <v>14488</v>
      </c>
      <c r="H2245" t="s">
        <v>33</v>
      </c>
      <c r="I2245" t="s">
        <v>33</v>
      </c>
      <c r="J2245" s="1">
        <v>0.45833333333333331</v>
      </c>
      <c r="K2245" s="1">
        <v>0.45833333333333331</v>
      </c>
      <c r="L2245">
        <v>60</v>
      </c>
      <c r="M2245">
        <v>60</v>
      </c>
      <c r="N2245" t="str">
        <f>"0000000111111100011111000000000000000000000000000000"</f>
        <v>0000000111111100011111000000000000000000000000000000</v>
      </c>
      <c r="O2245" t="str">
        <f>"0000000111111100011111000000000000000000000000000000"</f>
        <v>0000000111111100011111000000000000000000000000000000</v>
      </c>
    </row>
    <row r="2246" spans="1:15" x14ac:dyDescent="0.25">
      <c r="A2246" s="3">
        <v>1</v>
      </c>
      <c r="B2246" t="s">
        <v>9346</v>
      </c>
      <c r="C2246" t="s">
        <v>20</v>
      </c>
      <c r="D2246" t="s">
        <v>13192</v>
      </c>
      <c r="E2246" t="s">
        <v>20</v>
      </c>
      <c r="F2246" t="s">
        <v>14488</v>
      </c>
      <c r="G2246" t="s">
        <v>14488</v>
      </c>
      <c r="H2246" t="s">
        <v>19</v>
      </c>
      <c r="I2246" t="s">
        <v>19</v>
      </c>
      <c r="J2246" s="1">
        <v>0.625</v>
      </c>
      <c r="K2246" s="1">
        <v>0.625</v>
      </c>
      <c r="L2246">
        <v>60</v>
      </c>
      <c r="M2246">
        <v>120</v>
      </c>
      <c r="N2246" t="str">
        <f>"0000000111110100011111000000000000000000000000000000"</f>
        <v>0000000111110100011111000000000000000000000000000000</v>
      </c>
      <c r="O2246" t="str">
        <f>"0000000111110100011111000000000000000000000000000000"</f>
        <v>0000000111110100011111000000000000000000000000000000</v>
      </c>
    </row>
    <row r="2247" spans="1:15" x14ac:dyDescent="0.25">
      <c r="A2247" s="3">
        <v>1</v>
      </c>
      <c r="B2247" t="s">
        <v>12014</v>
      </c>
      <c r="C2247" t="s">
        <v>20</v>
      </c>
      <c r="D2247" t="s">
        <v>12284</v>
      </c>
      <c r="E2247" t="s">
        <v>20</v>
      </c>
      <c r="F2247" t="s">
        <v>14488</v>
      </c>
      <c r="G2247" t="s">
        <v>14488</v>
      </c>
      <c r="H2247" t="s">
        <v>19</v>
      </c>
      <c r="I2247" t="s">
        <v>19</v>
      </c>
      <c r="J2247" s="1">
        <v>0.41666666666666669</v>
      </c>
      <c r="K2247" s="1">
        <v>0.41666666666666669</v>
      </c>
      <c r="L2247">
        <v>60</v>
      </c>
      <c r="M2247">
        <v>60</v>
      </c>
      <c r="N2247" t="str">
        <f>"0000000111110100011111000000000000000000000000000000"</f>
        <v>0000000111110100011111000000000000000000000000000000</v>
      </c>
      <c r="O2247" t="str">
        <f>"0000000111110100011111000000000000000000000000000000"</f>
        <v>0000000111110100011111000000000000000000000000000000</v>
      </c>
    </row>
    <row r="2248" spans="1:15" x14ac:dyDescent="0.25">
      <c r="A2248" s="3">
        <v>1</v>
      </c>
      <c r="B2248" t="s">
        <v>10695</v>
      </c>
      <c r="C2248" t="s">
        <v>20</v>
      </c>
      <c r="D2248" t="s">
        <v>12019</v>
      </c>
      <c r="E2248" t="s">
        <v>20</v>
      </c>
      <c r="F2248" t="s">
        <v>14485</v>
      </c>
      <c r="G2248" t="s">
        <v>14488</v>
      </c>
      <c r="H2248" t="s">
        <v>33</v>
      </c>
      <c r="I2248" t="s">
        <v>33</v>
      </c>
      <c r="J2248" s="1">
        <v>0.375</v>
      </c>
      <c r="K2248" s="1">
        <v>0.375</v>
      </c>
      <c r="L2248">
        <v>60</v>
      </c>
      <c r="M2248">
        <v>60</v>
      </c>
      <c r="N2248" t="str">
        <f>"0000000000000000000000000001111110011111100000000000"</f>
        <v>0000000000000000000000000001111110011111100000000000</v>
      </c>
      <c r="O2248" t="str">
        <f>"0000000000000000000000000001111110011111100000000000"</f>
        <v>0000000000000000000000000001111110011111100000000000</v>
      </c>
    </row>
    <row r="2249" spans="1:15" x14ac:dyDescent="0.25">
      <c r="A2249" s="3">
        <v>1</v>
      </c>
      <c r="B2249" t="s">
        <v>10695</v>
      </c>
      <c r="C2249" t="s">
        <v>20</v>
      </c>
      <c r="D2249" t="s">
        <v>11459</v>
      </c>
      <c r="E2249" t="s">
        <v>20</v>
      </c>
      <c r="F2249" t="s">
        <v>14493</v>
      </c>
      <c r="G2249" t="s">
        <v>14493</v>
      </c>
      <c r="H2249" t="s">
        <v>42</v>
      </c>
      <c r="I2249" t="s">
        <v>42</v>
      </c>
      <c r="J2249" s="1">
        <v>0.41666666666666669</v>
      </c>
      <c r="K2249" s="1">
        <v>0.41666666666666669</v>
      </c>
      <c r="L2249">
        <v>60</v>
      </c>
      <c r="M2249">
        <v>60</v>
      </c>
      <c r="N2249" t="str">
        <f>"0000000000000000000000000000111110011111100000000000"</f>
        <v>0000000000000000000000000000111110011111100000000000</v>
      </c>
      <c r="O2249" t="str">
        <f>"0000000000000000000000000001111110011111100000000000"</f>
        <v>0000000000000000000000000001111110011111100000000000</v>
      </c>
    </row>
    <row r="2250" spans="1:15" x14ac:dyDescent="0.25">
      <c r="A2250" s="3">
        <v>1</v>
      </c>
      <c r="B2250" t="s">
        <v>11461</v>
      </c>
      <c r="C2250" t="s">
        <v>20</v>
      </c>
      <c r="D2250" t="s">
        <v>12021</v>
      </c>
      <c r="E2250" t="s">
        <v>45</v>
      </c>
      <c r="F2250" t="s">
        <v>14488</v>
      </c>
      <c r="G2250" t="s">
        <v>14489</v>
      </c>
      <c r="H2250" t="s">
        <v>42</v>
      </c>
      <c r="I2250" t="s">
        <v>42</v>
      </c>
      <c r="J2250" s="1">
        <v>0.58333333333333337</v>
      </c>
      <c r="K2250" s="1">
        <v>0.625</v>
      </c>
      <c r="L2250">
        <v>120</v>
      </c>
      <c r="M2250">
        <v>60</v>
      </c>
      <c r="N2250" t="str">
        <f>"0000000111111100011111000000000000000000000000000000"</f>
        <v>0000000111111100011111000000000000000000000000000000</v>
      </c>
      <c r="O2250" t="str">
        <f>"0000000000000000011111000000000000000000000000000000"</f>
        <v>0000000000000000011111000000000000000000000000000000</v>
      </c>
    </row>
    <row r="2251" spans="1:15" x14ac:dyDescent="0.25">
      <c r="A2251" s="3">
        <v>1</v>
      </c>
      <c r="B2251" t="s">
        <v>11464</v>
      </c>
      <c r="C2251" t="s">
        <v>20</v>
      </c>
      <c r="D2251" t="s">
        <v>13190</v>
      </c>
      <c r="E2251" t="s">
        <v>20</v>
      </c>
      <c r="F2251" t="s">
        <v>14488</v>
      </c>
      <c r="G2251" t="s">
        <v>14488</v>
      </c>
      <c r="H2251" t="s">
        <v>37</v>
      </c>
      <c r="I2251" t="s">
        <v>37</v>
      </c>
      <c r="J2251" s="1">
        <v>0.45833333333333331</v>
      </c>
      <c r="K2251" s="1">
        <v>0.54166666666666663</v>
      </c>
      <c r="L2251">
        <v>180</v>
      </c>
      <c r="M2251">
        <v>120</v>
      </c>
      <c r="N2251" t="str">
        <f>"0000000000000000000000000000111110011111000000000000"</f>
        <v>0000000000000000000000000000111110011111000000000000</v>
      </c>
      <c r="O2251" t="str">
        <f>"0000000000000000000000000001111110011111100000000000"</f>
        <v>0000000000000000000000000001111110011111100000000000</v>
      </c>
    </row>
    <row r="2252" spans="1:15" x14ac:dyDescent="0.25">
      <c r="A2252" s="3">
        <v>1</v>
      </c>
      <c r="B2252" t="s">
        <v>9369</v>
      </c>
      <c r="C2252" t="s">
        <v>20</v>
      </c>
      <c r="D2252" t="s">
        <v>10047</v>
      </c>
      <c r="E2252" t="s">
        <v>20</v>
      </c>
      <c r="F2252" t="s">
        <v>14493</v>
      </c>
      <c r="G2252" t="s">
        <v>14488</v>
      </c>
      <c r="H2252" t="s">
        <v>42</v>
      </c>
      <c r="I2252" t="s">
        <v>42</v>
      </c>
      <c r="J2252" s="1">
        <v>0.58333333333333337</v>
      </c>
      <c r="K2252" s="1">
        <v>0.54166666666666663</v>
      </c>
      <c r="L2252">
        <v>60</v>
      </c>
      <c r="M2252">
        <v>120</v>
      </c>
      <c r="N2252" t="str">
        <f>"0000000111111100011111000000000000000000000000000000"</f>
        <v>0000000111111100011111000000000000000000000000000000</v>
      </c>
      <c r="O2252" t="str">
        <f>"0000000111111100011111000000000000000000000000000000"</f>
        <v>0000000111111100011111000000000000000000000000000000</v>
      </c>
    </row>
    <row r="2253" spans="1:15" x14ac:dyDescent="0.25">
      <c r="A2253" s="3">
        <v>1</v>
      </c>
      <c r="B2253" t="s">
        <v>12869</v>
      </c>
      <c r="C2253" t="s">
        <v>20</v>
      </c>
      <c r="D2253" t="s">
        <v>13586</v>
      </c>
      <c r="E2253" t="s">
        <v>20</v>
      </c>
      <c r="F2253" t="s">
        <v>14488</v>
      </c>
      <c r="G2253" t="s">
        <v>14485</v>
      </c>
      <c r="H2253" t="s">
        <v>37</v>
      </c>
      <c r="I2253" t="s">
        <v>37</v>
      </c>
      <c r="J2253" s="1">
        <v>0.41666666666666669</v>
      </c>
      <c r="K2253" s="1">
        <v>0.41666666666666669</v>
      </c>
      <c r="L2253">
        <v>60</v>
      </c>
      <c r="M2253">
        <v>60</v>
      </c>
      <c r="N2253" t="str">
        <f>"0000000011101100011111000000000000000000000000000000"</f>
        <v>0000000011101100011111000000000000000000000000000000</v>
      </c>
      <c r="O2253" t="str">
        <f>"0000000110000000000000000000000000000000000000000000"</f>
        <v>0000000110000000000000000000000000000000000000000000</v>
      </c>
    </row>
    <row r="2254" spans="1:15" x14ac:dyDescent="0.25">
      <c r="A2254" s="3">
        <v>1</v>
      </c>
      <c r="B2254" t="s">
        <v>12021</v>
      </c>
      <c r="C2254" t="s">
        <v>45</v>
      </c>
      <c r="D2254" t="s">
        <v>13542</v>
      </c>
      <c r="E2254" t="s">
        <v>395</v>
      </c>
      <c r="F2254" t="s">
        <v>14489</v>
      </c>
      <c r="G2254" t="s">
        <v>14499</v>
      </c>
      <c r="H2254" t="s">
        <v>42</v>
      </c>
      <c r="I2254" t="s">
        <v>42</v>
      </c>
      <c r="J2254" s="1">
        <v>0.625</v>
      </c>
      <c r="K2254" s="1">
        <v>0.625</v>
      </c>
      <c r="L2254">
        <v>60</v>
      </c>
      <c r="M2254">
        <v>240</v>
      </c>
      <c r="N2254" t="str">
        <f>"0000000000000000011111000000000000000000000000000000"</f>
        <v>0000000000000000011111000000000000000000000000000000</v>
      </c>
      <c r="O2254" t="str">
        <f>"0000000011111000011111000000000000000000000000000000"</f>
        <v>0000000011111000011111000000000000000000000000000000</v>
      </c>
    </row>
    <row r="2255" spans="1:15" x14ac:dyDescent="0.25">
      <c r="A2255" s="3">
        <v>1</v>
      </c>
      <c r="B2255" t="s">
        <v>12725</v>
      </c>
      <c r="C2255" t="s">
        <v>20</v>
      </c>
      <c r="D2255" t="s">
        <v>13607</v>
      </c>
      <c r="E2255" t="s">
        <v>20</v>
      </c>
      <c r="F2255" t="s">
        <v>14492</v>
      </c>
      <c r="G2255" t="s">
        <v>14488</v>
      </c>
      <c r="H2255" t="s">
        <v>19</v>
      </c>
      <c r="I2255" t="s">
        <v>19</v>
      </c>
      <c r="J2255" s="1">
        <v>0.45833333333333331</v>
      </c>
      <c r="K2255" s="1">
        <v>0.45833333333333331</v>
      </c>
      <c r="L2255">
        <v>60</v>
      </c>
      <c r="M2255">
        <v>120</v>
      </c>
      <c r="N2255" t="str">
        <f>"0000000000000000000000000001111110011111100000000000"</f>
        <v>0000000000000000000000000001111110011111100000000000</v>
      </c>
      <c r="O2255" t="str">
        <f>"0000000000000000000000000001111110011111100000000000"</f>
        <v>0000000000000000000000000001111110011111100000000000</v>
      </c>
    </row>
    <row r="2256" spans="1:15" x14ac:dyDescent="0.25">
      <c r="A2256" s="3">
        <v>1</v>
      </c>
      <c r="B2256" t="s">
        <v>10014</v>
      </c>
      <c r="C2256" t="s">
        <v>20</v>
      </c>
      <c r="D2256" t="s">
        <v>11850</v>
      </c>
      <c r="E2256" t="s">
        <v>20</v>
      </c>
      <c r="F2256" t="s">
        <v>14488</v>
      </c>
      <c r="G2256" t="s">
        <v>14488</v>
      </c>
      <c r="H2256" t="s">
        <v>19</v>
      </c>
      <c r="I2256" t="s">
        <v>19</v>
      </c>
      <c r="J2256" s="1">
        <v>0.5</v>
      </c>
      <c r="K2256" s="1">
        <v>0.5</v>
      </c>
      <c r="L2256">
        <v>60</v>
      </c>
      <c r="M2256">
        <v>60</v>
      </c>
      <c r="N2256" t="str">
        <f>"0000000000000000000000000001111110011111100000000000"</f>
        <v>0000000000000000000000000001111110011111100000000000</v>
      </c>
      <c r="O2256" t="str">
        <f>"0000000000000000000000000001111110011111100000000000"</f>
        <v>0000000000000000000000000001111110011111100000000000</v>
      </c>
    </row>
    <row r="2257" spans="1:15" x14ac:dyDescent="0.25">
      <c r="A2257" s="3">
        <v>1</v>
      </c>
      <c r="B2257" t="s">
        <v>12212</v>
      </c>
      <c r="C2257" t="s">
        <v>20</v>
      </c>
      <c r="D2257" t="s">
        <v>12221</v>
      </c>
      <c r="E2257" t="s">
        <v>9544</v>
      </c>
      <c r="F2257" t="s">
        <v>14488</v>
      </c>
      <c r="G2257" t="s">
        <v>14550</v>
      </c>
      <c r="H2257" t="s">
        <v>19</v>
      </c>
      <c r="I2257" t="s">
        <v>19</v>
      </c>
      <c r="J2257" s="1">
        <v>0.45833333333333331</v>
      </c>
      <c r="K2257" s="1">
        <v>0.33333333333333331</v>
      </c>
      <c r="L2257">
        <v>120</v>
      </c>
      <c r="M2257">
        <v>540</v>
      </c>
      <c r="N2257" t="str">
        <f>"0000000111110100011111000000000000000000000000000000"</f>
        <v>0000000111110100011111000000000000000000000000000000</v>
      </c>
      <c r="O2257" t="str">
        <f>"0000000001000000000000000000000000000000000000000000"</f>
        <v>0000000001000000000000000000000000000000000000000000</v>
      </c>
    </row>
    <row r="2258" spans="1:15" x14ac:dyDescent="0.25">
      <c r="A2258" s="3">
        <v>1</v>
      </c>
      <c r="B2258" t="s">
        <v>12221</v>
      </c>
      <c r="C2258" t="s">
        <v>9544</v>
      </c>
      <c r="D2258" t="s">
        <v>14456</v>
      </c>
      <c r="E2258" t="s">
        <v>20</v>
      </c>
      <c r="F2258" t="s">
        <v>14491</v>
      </c>
      <c r="G2258" t="s">
        <v>14488</v>
      </c>
      <c r="H2258" t="s">
        <v>37</v>
      </c>
      <c r="I2258" t="s">
        <v>37</v>
      </c>
      <c r="J2258" s="1">
        <v>0.5</v>
      </c>
      <c r="K2258" s="1">
        <v>0.54166666666666663</v>
      </c>
      <c r="L2258">
        <v>300</v>
      </c>
      <c r="M2258">
        <v>180</v>
      </c>
      <c r="N2258" t="str">
        <f>"0000000010000000000000000000000000000000000000000000"</f>
        <v>0000000010000000000000000000000000000000000000000000</v>
      </c>
      <c r="O2258" t="str">
        <f>"0000000111101100011111000000000000000000000000000000"</f>
        <v>0000000111101100011111000000000000000000000000000000</v>
      </c>
    </row>
    <row r="2259" spans="1:15" x14ac:dyDescent="0.25">
      <c r="A2259" s="3">
        <v>1</v>
      </c>
      <c r="B2259" t="s">
        <v>12221</v>
      </c>
      <c r="C2259" t="s">
        <v>180</v>
      </c>
      <c r="D2259" t="s">
        <v>14456</v>
      </c>
      <c r="E2259" t="s">
        <v>20</v>
      </c>
      <c r="F2259" t="s">
        <v>14524</v>
      </c>
      <c r="G2259" t="s">
        <v>14488</v>
      </c>
      <c r="H2259" t="s">
        <v>37</v>
      </c>
      <c r="I2259" t="s">
        <v>37</v>
      </c>
      <c r="J2259" s="1">
        <v>0.375</v>
      </c>
      <c r="K2259" s="1">
        <v>0.54166666666666663</v>
      </c>
      <c r="L2259">
        <v>480</v>
      </c>
      <c r="M2259">
        <v>180</v>
      </c>
      <c r="N2259" t="str">
        <f>"0000000000000000010000000000000000000000000000000000"</f>
        <v>0000000000000000010000000000000000000000000000000000</v>
      </c>
      <c r="O2259" t="str">
        <f>"0000000111101100011111000000000000000000000000000000"</f>
        <v>0000000111101100011111000000000000000000000000000000</v>
      </c>
    </row>
    <row r="2260" spans="1:15" x14ac:dyDescent="0.25">
      <c r="A2260" s="3">
        <v>1</v>
      </c>
      <c r="B2260" t="s">
        <v>11978</v>
      </c>
      <c r="C2260" t="s">
        <v>20</v>
      </c>
      <c r="D2260" t="s">
        <v>13584</v>
      </c>
      <c r="E2260" t="s">
        <v>20</v>
      </c>
      <c r="F2260" t="s">
        <v>14485</v>
      </c>
      <c r="G2260" t="s">
        <v>14485</v>
      </c>
      <c r="H2260" t="s">
        <v>42</v>
      </c>
      <c r="I2260" t="s">
        <v>42</v>
      </c>
      <c r="J2260" s="1">
        <v>0.41666666666666669</v>
      </c>
      <c r="K2260" s="1">
        <v>0.41666666666666669</v>
      </c>
      <c r="L2260">
        <v>60</v>
      </c>
      <c r="M2260">
        <v>60</v>
      </c>
      <c r="N2260" t="str">
        <f>"0000000111111100011111000000000000000000000000000000"</f>
        <v>0000000111111100011111000000000000000000000000000000</v>
      </c>
      <c r="O2260" t="str">
        <f>"0000000111111100011111000000000000000000000000000000"</f>
        <v>0000000111111100011111000000000000000000000000000000</v>
      </c>
    </row>
    <row r="2261" spans="1:15" x14ac:dyDescent="0.25">
      <c r="A2261" s="3">
        <v>1</v>
      </c>
      <c r="B2261" t="s">
        <v>12863</v>
      </c>
      <c r="C2261" t="s">
        <v>20</v>
      </c>
      <c r="D2261" t="s">
        <v>12944</v>
      </c>
      <c r="E2261" t="s">
        <v>20</v>
      </c>
      <c r="F2261" t="s">
        <v>14488</v>
      </c>
      <c r="G2261" t="s">
        <v>14488</v>
      </c>
      <c r="H2261" t="s">
        <v>19</v>
      </c>
      <c r="I2261" t="s">
        <v>19</v>
      </c>
      <c r="J2261" s="1">
        <v>0.58333333333333337</v>
      </c>
      <c r="K2261" s="1">
        <v>0.58333333333333337</v>
      </c>
      <c r="L2261">
        <v>60</v>
      </c>
      <c r="M2261">
        <v>60</v>
      </c>
      <c r="N2261" t="str">
        <f>"0000000000000000000000000001111110011111100000000000"</f>
        <v>0000000000000000000000000001111110011111100000000000</v>
      </c>
      <c r="O2261" t="str">
        <f>"0000000000000000000000000001111110011111100000000000"</f>
        <v>0000000000000000000000000001111110011111100000000000</v>
      </c>
    </row>
    <row r="2262" spans="1:15" x14ac:dyDescent="0.25">
      <c r="A2262" s="3">
        <v>1</v>
      </c>
      <c r="B2262" t="s">
        <v>12863</v>
      </c>
      <c r="C2262" t="s">
        <v>20</v>
      </c>
      <c r="D2262" t="s">
        <v>12944</v>
      </c>
      <c r="E2262" t="s">
        <v>20</v>
      </c>
      <c r="F2262" t="s">
        <v>14485</v>
      </c>
      <c r="G2262" t="s">
        <v>14487</v>
      </c>
      <c r="H2262" t="s">
        <v>37</v>
      </c>
      <c r="I2262" t="s">
        <v>37</v>
      </c>
      <c r="J2262" s="1">
        <v>0.41666666666666669</v>
      </c>
      <c r="K2262" s="1">
        <v>0.41666666666666669</v>
      </c>
      <c r="L2262">
        <v>60</v>
      </c>
      <c r="M2262">
        <v>60</v>
      </c>
      <c r="N2262" t="str">
        <f>"0000000000000000000000000001111110011111100000000000"</f>
        <v>0000000000000000000000000001111110011111100000000000</v>
      </c>
      <c r="O2262" t="str">
        <f>"0000000000000000000000000001111110011111100000000000"</f>
        <v>0000000000000000000000000001111110011111100000000000</v>
      </c>
    </row>
    <row r="2263" spans="1:15" x14ac:dyDescent="0.25">
      <c r="A2263" s="3">
        <v>1</v>
      </c>
      <c r="B2263" t="s">
        <v>9294</v>
      </c>
      <c r="C2263" t="s">
        <v>20</v>
      </c>
      <c r="D2263" t="s">
        <v>10428</v>
      </c>
      <c r="E2263" t="s">
        <v>20</v>
      </c>
      <c r="F2263" t="s">
        <v>14488</v>
      </c>
      <c r="G2263" t="s">
        <v>14488</v>
      </c>
      <c r="H2263" t="s">
        <v>42</v>
      </c>
      <c r="I2263" t="s">
        <v>42</v>
      </c>
      <c r="J2263" s="1">
        <v>0.41666666666666669</v>
      </c>
      <c r="K2263" s="1">
        <v>0.375</v>
      </c>
      <c r="L2263">
        <v>120</v>
      </c>
      <c r="M2263">
        <v>120</v>
      </c>
      <c r="N2263" t="str">
        <f>"0000000000000000000000000001111110011111100000000000"</f>
        <v>0000000000000000000000000001111110011111100000000000</v>
      </c>
      <c r="O2263" t="str">
        <f>"0000000000000000000000000001111110011111100000000000"</f>
        <v>0000000000000000000000000001111110011111100000000000</v>
      </c>
    </row>
    <row r="2264" spans="1:15" x14ac:dyDescent="0.25">
      <c r="A2264" s="3">
        <v>1</v>
      </c>
      <c r="B2264" t="s">
        <v>10428</v>
      </c>
      <c r="C2264" t="s">
        <v>20</v>
      </c>
      <c r="D2264" t="s">
        <v>10434</v>
      </c>
      <c r="E2264" t="s">
        <v>20</v>
      </c>
      <c r="F2264" t="s">
        <v>14488</v>
      </c>
      <c r="G2264" t="s">
        <v>14485</v>
      </c>
      <c r="H2264" t="s">
        <v>42</v>
      </c>
      <c r="I2264" t="s">
        <v>42</v>
      </c>
      <c r="J2264" s="1">
        <v>0.375</v>
      </c>
      <c r="K2264" s="1">
        <v>0.375</v>
      </c>
      <c r="L2264">
        <v>120</v>
      </c>
      <c r="M2264">
        <v>60</v>
      </c>
      <c r="N2264" t="str">
        <f>"0000000000000000000000000001111110011111100000000000"</f>
        <v>0000000000000000000000000001111110011111100000000000</v>
      </c>
      <c r="O2264" t="str">
        <f>"0000000000000000000000000001111110011111100000000000"</f>
        <v>0000000000000000000000000001111110011111100000000000</v>
      </c>
    </row>
    <row r="2265" spans="1:15" x14ac:dyDescent="0.25">
      <c r="A2265" s="3">
        <v>1</v>
      </c>
      <c r="B2265" t="s">
        <v>9493</v>
      </c>
      <c r="C2265" t="s">
        <v>20</v>
      </c>
      <c r="D2265" t="s">
        <v>11459</v>
      </c>
      <c r="E2265" t="s">
        <v>20</v>
      </c>
      <c r="F2265" t="s">
        <v>14485</v>
      </c>
      <c r="G2265" t="s">
        <v>14493</v>
      </c>
      <c r="H2265" t="s">
        <v>42</v>
      </c>
      <c r="I2265" t="s">
        <v>42</v>
      </c>
      <c r="J2265" s="1">
        <v>0.41666666666666669</v>
      </c>
      <c r="K2265" s="1">
        <v>0.41666666666666669</v>
      </c>
      <c r="L2265">
        <v>60</v>
      </c>
      <c r="M2265">
        <v>60</v>
      </c>
      <c r="N2265" t="str">
        <f>"0000000000000000000000000000111110011111100000000000"</f>
        <v>0000000000000000000000000000111110011111100000000000</v>
      </c>
      <c r="O2265" t="str">
        <f>"0000000000000000000000000001111110011111100000000000"</f>
        <v>0000000000000000000000000001111110011111100000000000</v>
      </c>
    </row>
    <row r="2266" spans="1:15" x14ac:dyDescent="0.25">
      <c r="A2266" s="3">
        <v>1</v>
      </c>
      <c r="B2266" t="s">
        <v>10072</v>
      </c>
      <c r="C2266" t="s">
        <v>20</v>
      </c>
      <c r="D2266" t="s">
        <v>12725</v>
      </c>
      <c r="E2266" t="s">
        <v>20</v>
      </c>
      <c r="F2266" t="s">
        <v>14488</v>
      </c>
      <c r="G2266" t="s">
        <v>14492</v>
      </c>
      <c r="H2266" t="s">
        <v>19</v>
      </c>
      <c r="I2266" t="s">
        <v>19</v>
      </c>
      <c r="J2266" s="1">
        <v>0.45833333333333331</v>
      </c>
      <c r="K2266" s="1">
        <v>0.45833333333333331</v>
      </c>
      <c r="L2266">
        <v>60</v>
      </c>
      <c r="M2266">
        <v>60</v>
      </c>
      <c r="N2266" t="str">
        <f>"0000000000000000000000000001111110011111100000000000"</f>
        <v>0000000000000000000000000001111110011111100000000000</v>
      </c>
      <c r="O2266" t="str">
        <f>"0000000000000000000000000001111110011111100000000000"</f>
        <v>0000000000000000000000000001111110011111100000000000</v>
      </c>
    </row>
    <row r="2267" spans="1:15" x14ac:dyDescent="0.25">
      <c r="A2267" s="3">
        <v>1</v>
      </c>
      <c r="B2267" t="s">
        <v>9379</v>
      </c>
      <c r="C2267" t="s">
        <v>20</v>
      </c>
      <c r="D2267" t="s">
        <v>13784</v>
      </c>
      <c r="E2267" t="s">
        <v>20</v>
      </c>
      <c r="F2267" t="s">
        <v>14488</v>
      </c>
      <c r="G2267" t="s">
        <v>14488</v>
      </c>
      <c r="H2267" t="s">
        <v>19</v>
      </c>
      <c r="I2267" t="s">
        <v>19</v>
      </c>
      <c r="J2267" s="1">
        <v>0.54166666666666663</v>
      </c>
      <c r="K2267" s="1">
        <v>0.54166666666666663</v>
      </c>
      <c r="L2267">
        <v>60</v>
      </c>
      <c r="M2267">
        <v>60</v>
      </c>
      <c r="N2267" t="str">
        <f>"0000000111110100011111000000000000000000000000000000"</f>
        <v>0000000111110100011111000000000000000000000000000000</v>
      </c>
      <c r="O2267" t="str">
        <f>"0000000111110100011111000000000000000000000000000000"</f>
        <v>0000000111110100011111000000000000000000000000000000</v>
      </c>
    </row>
    <row r="2268" spans="1:15" x14ac:dyDescent="0.25">
      <c r="A2268" s="3">
        <v>1</v>
      </c>
      <c r="B2268" t="s">
        <v>10709</v>
      </c>
      <c r="C2268" t="s">
        <v>45</v>
      </c>
      <c r="D2268" t="s">
        <v>10718</v>
      </c>
      <c r="E2268" t="s">
        <v>9372</v>
      </c>
      <c r="F2268" t="s">
        <v>14489</v>
      </c>
      <c r="G2268" t="s">
        <v>14494</v>
      </c>
      <c r="H2268" t="s">
        <v>42</v>
      </c>
      <c r="I2268" t="s">
        <v>42</v>
      </c>
      <c r="J2268" s="1">
        <v>0.5</v>
      </c>
      <c r="K2268" s="1">
        <v>0.45833333333333331</v>
      </c>
      <c r="L2268">
        <v>60</v>
      </c>
      <c r="M2268">
        <v>120</v>
      </c>
      <c r="N2268" t="str">
        <f>"0000000111111100011111000000000000000000000000000000"</f>
        <v>0000000111111100011111000000000000000000000000000000</v>
      </c>
      <c r="O2268" t="str">
        <f>"0000000111111100011111000000000000000000000000000000"</f>
        <v>0000000111111100011111000000000000000000000000000000</v>
      </c>
    </row>
    <row r="2269" spans="1:15" x14ac:dyDescent="0.25">
      <c r="A2269" s="3">
        <v>1</v>
      </c>
      <c r="B2269" t="s">
        <v>10718</v>
      </c>
      <c r="C2269" t="s">
        <v>20</v>
      </c>
      <c r="D2269" t="s">
        <v>13653</v>
      </c>
      <c r="E2269" t="s">
        <v>20</v>
      </c>
      <c r="F2269" t="s">
        <v>14488</v>
      </c>
      <c r="G2269" t="s">
        <v>14485</v>
      </c>
      <c r="H2269" t="s">
        <v>33</v>
      </c>
      <c r="I2269" t="s">
        <v>33</v>
      </c>
      <c r="J2269" s="1">
        <v>0.45833333333333331</v>
      </c>
      <c r="K2269" s="1">
        <v>0.5</v>
      </c>
      <c r="L2269">
        <v>120</v>
      </c>
      <c r="M2269">
        <v>60</v>
      </c>
      <c r="N2269" t="str">
        <f>"0000000111111100011111000000000000000000000000000000"</f>
        <v>0000000111111100011111000000000000000000000000000000</v>
      </c>
      <c r="O2269" t="str">
        <f>"0000000111111000011110000000000000000000000000000000"</f>
        <v>0000000111111000011110000000000000000000000000000000</v>
      </c>
    </row>
    <row r="2270" spans="1:15" x14ac:dyDescent="0.25">
      <c r="A2270" s="3">
        <v>1</v>
      </c>
      <c r="B2270" t="s">
        <v>10718</v>
      </c>
      <c r="C2270" t="s">
        <v>20</v>
      </c>
      <c r="D2270" t="s">
        <v>13653</v>
      </c>
      <c r="E2270" t="s">
        <v>39</v>
      </c>
      <c r="F2270" t="s">
        <v>14488</v>
      </c>
      <c r="G2270" t="s">
        <v>14507</v>
      </c>
      <c r="H2270" t="s">
        <v>33</v>
      </c>
      <c r="I2270" t="s">
        <v>33</v>
      </c>
      <c r="J2270" s="1">
        <v>0.45833333333333331</v>
      </c>
      <c r="K2270" s="1">
        <v>0.5</v>
      </c>
      <c r="L2270">
        <v>120</v>
      </c>
      <c r="M2270">
        <v>60</v>
      </c>
      <c r="N2270" t="str">
        <f>"0000000111111100011111000000000000000000000000000000"</f>
        <v>0000000111111100011111000000000000000000000000000000</v>
      </c>
      <c r="O2270" t="str">
        <f>"0000000000000100000000000000000000000000000000000000"</f>
        <v>0000000000000100000000000000000000000000000000000000</v>
      </c>
    </row>
    <row r="2271" spans="1:15" x14ac:dyDescent="0.25">
      <c r="A2271" s="3">
        <v>1</v>
      </c>
      <c r="B2271" t="s">
        <v>10718</v>
      </c>
      <c r="C2271" t="s">
        <v>20</v>
      </c>
      <c r="D2271" t="s">
        <v>13653</v>
      </c>
      <c r="E2271" t="s">
        <v>39</v>
      </c>
      <c r="F2271" t="s">
        <v>14488</v>
      </c>
      <c r="G2271" t="s">
        <v>14511</v>
      </c>
      <c r="H2271" t="s">
        <v>33</v>
      </c>
      <c r="I2271" t="s">
        <v>33</v>
      </c>
      <c r="J2271" s="1">
        <v>0.45833333333333331</v>
      </c>
      <c r="K2271" s="1">
        <v>0.5</v>
      </c>
      <c r="L2271">
        <v>120</v>
      </c>
      <c r="M2271">
        <v>60</v>
      </c>
      <c r="N2271" t="str">
        <f>"0000000111111100011111000000000000000000000000000000"</f>
        <v>0000000111111100011111000000000000000000000000000000</v>
      </c>
      <c r="O2271" t="str">
        <f>"0000000000000000000001000000000000000000000000000000"</f>
        <v>0000000000000000000001000000000000000000000000000000</v>
      </c>
    </row>
    <row r="2272" spans="1:15" x14ac:dyDescent="0.25">
      <c r="A2272" s="3">
        <v>1</v>
      </c>
      <c r="B2272" t="s">
        <v>11473</v>
      </c>
      <c r="C2272" t="s">
        <v>20</v>
      </c>
      <c r="D2272" t="s">
        <v>13584</v>
      </c>
      <c r="E2272" t="s">
        <v>20</v>
      </c>
      <c r="F2272" t="s">
        <v>14485</v>
      </c>
      <c r="G2272" t="s">
        <v>14485</v>
      </c>
      <c r="H2272" t="s">
        <v>42</v>
      </c>
      <c r="I2272" t="s">
        <v>42</v>
      </c>
      <c r="J2272" s="1">
        <v>0.41666666666666669</v>
      </c>
      <c r="K2272" s="1">
        <v>0.41666666666666669</v>
      </c>
      <c r="L2272">
        <v>120</v>
      </c>
      <c r="M2272">
        <v>60</v>
      </c>
      <c r="N2272" t="str">
        <f>"0000000111111100011111000000000000000000000000000000"</f>
        <v>0000000111111100011111000000000000000000000000000000</v>
      </c>
      <c r="O2272" t="str">
        <f>"0000000111111100011111000000000000000000000000000000"</f>
        <v>0000000111111100011111000000000000000000000000000000</v>
      </c>
    </row>
    <row r="2273" spans="1:15" x14ac:dyDescent="0.25">
      <c r="A2273" s="3">
        <v>1</v>
      </c>
      <c r="B2273" t="s">
        <v>9289</v>
      </c>
      <c r="C2273" t="s">
        <v>45</v>
      </c>
      <c r="D2273" t="s">
        <v>10895</v>
      </c>
      <c r="E2273" t="s">
        <v>39</v>
      </c>
      <c r="F2273" t="s">
        <v>14575</v>
      </c>
      <c r="G2273" t="s">
        <v>14507</v>
      </c>
      <c r="H2273" t="s">
        <v>37</v>
      </c>
      <c r="I2273" t="s">
        <v>37</v>
      </c>
      <c r="J2273" s="1">
        <v>0.45833333333333331</v>
      </c>
      <c r="K2273" s="1">
        <v>0.41666666666666669</v>
      </c>
      <c r="L2273">
        <v>60</v>
      </c>
      <c r="M2273">
        <v>180</v>
      </c>
      <c r="N2273" t="str">
        <f>"0000000111101100011111000000000000000000000000000000"</f>
        <v>0000000111101100011111000000000000000000000000000000</v>
      </c>
      <c r="O2273" t="str">
        <f>"0000000001000000000000000000000000000000000000000000"</f>
        <v>0000000001000000000000000000000000000000000000000000</v>
      </c>
    </row>
    <row r="2274" spans="1:15" x14ac:dyDescent="0.25">
      <c r="A2274" s="3">
        <v>1</v>
      </c>
      <c r="B2274" t="s">
        <v>10185</v>
      </c>
      <c r="C2274" t="s">
        <v>1317</v>
      </c>
      <c r="D2274" t="s">
        <v>10191</v>
      </c>
      <c r="E2274" t="s">
        <v>20</v>
      </c>
      <c r="F2274" t="s">
        <v>14605</v>
      </c>
      <c r="G2274" t="s">
        <v>14488</v>
      </c>
      <c r="H2274" t="s">
        <v>19</v>
      </c>
      <c r="I2274" t="s">
        <v>19</v>
      </c>
      <c r="J2274" s="1">
        <v>0.33333333333333331</v>
      </c>
      <c r="K2274" s="1">
        <v>0.375</v>
      </c>
      <c r="L2274">
        <v>240</v>
      </c>
      <c r="M2274">
        <v>180</v>
      </c>
      <c r="N2274" t="str">
        <f>"0000000000000000000000000001111110011111100000000000"</f>
        <v>0000000000000000000000000001111110011111100000000000</v>
      </c>
      <c r="O2274" t="str">
        <f>"0000000000000000000000000001111110011111100000000000"</f>
        <v>0000000000000000000000000001111110011111100000000000</v>
      </c>
    </row>
    <row r="2275" spans="1:15" x14ac:dyDescent="0.25">
      <c r="A2275" s="3">
        <v>1</v>
      </c>
      <c r="B2275" t="s">
        <v>10311</v>
      </c>
      <c r="C2275" t="s">
        <v>20</v>
      </c>
      <c r="D2275" t="s">
        <v>13674</v>
      </c>
      <c r="E2275" t="s">
        <v>20</v>
      </c>
      <c r="F2275" t="s">
        <v>14485</v>
      </c>
      <c r="G2275" t="s">
        <v>14488</v>
      </c>
      <c r="H2275" t="s">
        <v>42</v>
      </c>
      <c r="I2275" t="s">
        <v>42</v>
      </c>
      <c r="J2275" s="1">
        <v>0.375</v>
      </c>
      <c r="K2275" s="1">
        <v>0.375</v>
      </c>
      <c r="L2275">
        <v>60</v>
      </c>
      <c r="M2275">
        <v>120</v>
      </c>
      <c r="N2275" t="str">
        <f>"0000000111111100011111000000000000000000000000000000"</f>
        <v>0000000111111100011111000000000000000000000000000000</v>
      </c>
      <c r="O2275" t="str">
        <f>"0000000111111100011111000001111110011111100000000000"</f>
        <v>0000000111111100011111000001111110011111100000000000</v>
      </c>
    </row>
    <row r="2276" spans="1:15" x14ac:dyDescent="0.25">
      <c r="A2276" s="3">
        <v>1</v>
      </c>
      <c r="B2276" t="s">
        <v>10325</v>
      </c>
      <c r="C2276" t="s">
        <v>20</v>
      </c>
      <c r="D2276" t="s">
        <v>13664</v>
      </c>
      <c r="E2276" t="s">
        <v>20</v>
      </c>
      <c r="F2276" t="s">
        <v>14488</v>
      </c>
      <c r="G2276" t="s">
        <v>14488</v>
      </c>
      <c r="H2276" t="s">
        <v>29</v>
      </c>
      <c r="I2276" t="s">
        <v>29</v>
      </c>
      <c r="J2276" s="1">
        <v>0.375</v>
      </c>
      <c r="K2276" s="1">
        <v>0.375</v>
      </c>
      <c r="L2276">
        <v>60</v>
      </c>
      <c r="M2276">
        <v>60</v>
      </c>
      <c r="N2276" t="str">
        <f>"0000000000000000000000000001111110011111100000000000"</f>
        <v>0000000000000000000000000001111110011111100000000000</v>
      </c>
      <c r="O2276" t="str">
        <f>"0000000000000000000000000001111110011111100000000000"</f>
        <v>0000000000000000000000000001111110011111100000000000</v>
      </c>
    </row>
    <row r="2277" spans="1:15" x14ac:dyDescent="0.25">
      <c r="A2277" s="3">
        <v>1</v>
      </c>
      <c r="B2277" t="s">
        <v>11972</v>
      </c>
      <c r="C2277" t="s">
        <v>9372</v>
      </c>
      <c r="D2277" t="s">
        <v>12762</v>
      </c>
      <c r="E2277" t="s">
        <v>20</v>
      </c>
      <c r="F2277" t="s">
        <v>14494</v>
      </c>
      <c r="G2277" t="s">
        <v>14485</v>
      </c>
      <c r="H2277" t="s">
        <v>42</v>
      </c>
      <c r="I2277" t="s">
        <v>42</v>
      </c>
      <c r="J2277" s="1">
        <v>0.54166666666666663</v>
      </c>
      <c r="K2277" s="1">
        <v>0.54166666666666663</v>
      </c>
      <c r="L2277">
        <v>60</v>
      </c>
      <c r="M2277">
        <v>60</v>
      </c>
      <c r="N2277" t="str">
        <f>"0000000111111100011111000000000000000000000000000000"</f>
        <v>0000000111111100011111000000000000000000000000000000</v>
      </c>
      <c r="O2277" t="str">
        <f>"0000000111111100011111000000000000000000000000000000"</f>
        <v>0000000111111100011111000000000000000000000000000000</v>
      </c>
    </row>
    <row r="2278" spans="1:15" x14ac:dyDescent="0.25">
      <c r="A2278" s="3">
        <v>1</v>
      </c>
      <c r="B2278" t="s">
        <v>12725</v>
      </c>
      <c r="C2278" t="s">
        <v>20</v>
      </c>
      <c r="D2278" t="s">
        <v>13690</v>
      </c>
      <c r="E2278" t="s">
        <v>20</v>
      </c>
      <c r="F2278" t="s">
        <v>14492</v>
      </c>
      <c r="G2278" t="s">
        <v>14488</v>
      </c>
      <c r="H2278" t="s">
        <v>19</v>
      </c>
      <c r="I2278" t="s">
        <v>19</v>
      </c>
      <c r="J2278" s="1">
        <v>0.45833333333333331</v>
      </c>
      <c r="K2278" s="1">
        <v>0.45833333333333331</v>
      </c>
      <c r="L2278">
        <v>60</v>
      </c>
      <c r="M2278">
        <v>60</v>
      </c>
      <c r="N2278" t="str">
        <f>"0000000000000000000000000001111110011111100000000000"</f>
        <v>0000000000000000000000000001111110011111100000000000</v>
      </c>
      <c r="O2278" t="str">
        <f>"0000000000000000000000000001111110011111100000000000"</f>
        <v>0000000000000000000000000001111110011111100000000000</v>
      </c>
    </row>
    <row r="2279" spans="1:15" x14ac:dyDescent="0.25">
      <c r="A2279" s="3">
        <v>1</v>
      </c>
      <c r="B2279" t="s">
        <v>10072</v>
      </c>
      <c r="C2279" t="s">
        <v>20</v>
      </c>
      <c r="D2279" t="s">
        <v>10074</v>
      </c>
      <c r="E2279" t="s">
        <v>20</v>
      </c>
      <c r="F2279" t="s">
        <v>14493</v>
      </c>
      <c r="G2279" t="s">
        <v>14493</v>
      </c>
      <c r="H2279" t="s">
        <v>37</v>
      </c>
      <c r="I2279" t="s">
        <v>37</v>
      </c>
      <c r="J2279" s="1">
        <v>0.45833333333333331</v>
      </c>
      <c r="K2279" s="1">
        <v>0.45833333333333331</v>
      </c>
      <c r="L2279">
        <v>60</v>
      </c>
      <c r="M2279">
        <v>60</v>
      </c>
      <c r="N2279" t="str">
        <f>"0000000000000000000000000001111110011111100000000000"</f>
        <v>0000000000000000000000000001111110011111100000000000</v>
      </c>
      <c r="O2279" t="str">
        <f>"0000000000000000000000000001111110011111100000000000"</f>
        <v>0000000000000000000000000001111110011111100000000000</v>
      </c>
    </row>
    <row r="2280" spans="1:15" x14ac:dyDescent="0.25">
      <c r="A2280" s="3">
        <v>1</v>
      </c>
      <c r="B2280" t="s">
        <v>10519</v>
      </c>
      <c r="C2280" t="s">
        <v>20</v>
      </c>
      <c r="D2280" t="s">
        <v>13194</v>
      </c>
      <c r="E2280" t="s">
        <v>9372</v>
      </c>
      <c r="F2280" t="s">
        <v>14493</v>
      </c>
      <c r="G2280" t="s">
        <v>14651</v>
      </c>
      <c r="H2280" t="s">
        <v>42</v>
      </c>
      <c r="I2280" t="s">
        <v>42</v>
      </c>
      <c r="J2280" s="1">
        <v>0.45833333333333331</v>
      </c>
      <c r="K2280" s="1">
        <v>0.45833333333333331</v>
      </c>
      <c r="L2280">
        <v>60</v>
      </c>
      <c r="M2280">
        <v>120</v>
      </c>
      <c r="N2280" t="str">
        <f>"0000000000000000000000000000111110011111100000000000"</f>
        <v>0000000000000000000000000000111110011111100000000000</v>
      </c>
      <c r="O2280" t="str">
        <f>"0000000000000000000000000000000100000000000000000000"</f>
        <v>0000000000000000000000000000000100000000000000000000</v>
      </c>
    </row>
    <row r="2281" spans="1:15" x14ac:dyDescent="0.25">
      <c r="A2281" s="3">
        <v>1</v>
      </c>
      <c r="B2281" t="s">
        <v>10519</v>
      </c>
      <c r="C2281" t="s">
        <v>20</v>
      </c>
      <c r="D2281" t="s">
        <v>13194</v>
      </c>
      <c r="E2281" t="s">
        <v>20</v>
      </c>
      <c r="F2281" t="s">
        <v>14493</v>
      </c>
      <c r="G2281" t="s">
        <v>14485</v>
      </c>
      <c r="H2281" t="s">
        <v>42</v>
      </c>
      <c r="I2281" t="s">
        <v>42</v>
      </c>
      <c r="J2281" s="1">
        <v>0.45833333333333331</v>
      </c>
      <c r="K2281" s="1">
        <v>0.45833333333333331</v>
      </c>
      <c r="L2281">
        <v>60</v>
      </c>
      <c r="M2281">
        <v>120</v>
      </c>
      <c r="N2281" t="str">
        <f>"0000000000000000000000000000111110011111100000000000"</f>
        <v>0000000000000000000000000000111110011111100000000000</v>
      </c>
      <c r="O2281" t="str">
        <f>"0000000000000000000000000001111010011111100000000000"</f>
        <v>0000000000000000000000000001111010011111100000000000</v>
      </c>
    </row>
    <row r="2282" spans="1:15" x14ac:dyDescent="0.25">
      <c r="A2282" s="3">
        <v>1</v>
      </c>
      <c r="B2282" t="s">
        <v>10744</v>
      </c>
      <c r="C2282" t="s">
        <v>20</v>
      </c>
      <c r="D2282" t="s">
        <v>10811</v>
      </c>
      <c r="E2282" t="s">
        <v>20</v>
      </c>
      <c r="F2282" t="s">
        <v>14487</v>
      </c>
      <c r="G2282" t="s">
        <v>14488</v>
      </c>
      <c r="H2282" t="s">
        <v>37</v>
      </c>
      <c r="I2282" t="s">
        <v>37</v>
      </c>
      <c r="J2282" s="1">
        <v>0.54166666666666663</v>
      </c>
      <c r="K2282" s="1">
        <v>0.54166666666666663</v>
      </c>
      <c r="L2282">
        <v>60</v>
      </c>
      <c r="M2282">
        <v>60</v>
      </c>
      <c r="N2282" t="str">
        <f>"0000000000000000000000000001111110011111100000000000"</f>
        <v>0000000000000000000000000001111110011111100000000000</v>
      </c>
      <c r="O2282" t="str">
        <f>"0000000000000000000000000001111110011111100000000000"</f>
        <v>0000000000000000000000000001111110011111100000000000</v>
      </c>
    </row>
    <row r="2283" spans="1:15" x14ac:dyDescent="0.25">
      <c r="A2283" s="3">
        <v>1</v>
      </c>
      <c r="B2283" t="s">
        <v>10216</v>
      </c>
      <c r="C2283" t="s">
        <v>20</v>
      </c>
      <c r="D2283" t="s">
        <v>11463</v>
      </c>
      <c r="E2283" t="s">
        <v>20</v>
      </c>
      <c r="F2283" t="s">
        <v>14485</v>
      </c>
      <c r="G2283" t="s">
        <v>14488</v>
      </c>
      <c r="H2283" t="s">
        <v>19</v>
      </c>
      <c r="I2283" t="s">
        <v>19</v>
      </c>
      <c r="J2283" s="1">
        <v>0.375</v>
      </c>
      <c r="K2283" s="1">
        <v>0.41666666666666669</v>
      </c>
      <c r="L2283">
        <v>120</v>
      </c>
      <c r="M2283">
        <v>60</v>
      </c>
      <c r="N2283" t="str">
        <f>"0000000000100000000000000000000000000000000000000000"</f>
        <v>0000000000100000000000000000000000000000000000000000</v>
      </c>
      <c r="O2283" t="str">
        <f>"0000000111110100011111000000000000000000000000000000"</f>
        <v>0000000111110100011111000000000000000000000000000000</v>
      </c>
    </row>
    <row r="2284" spans="1:15" x14ac:dyDescent="0.25">
      <c r="A2284" s="3">
        <v>1</v>
      </c>
      <c r="B2284" t="s">
        <v>10713</v>
      </c>
      <c r="C2284" t="s">
        <v>20</v>
      </c>
      <c r="D2284" t="s">
        <v>13436</v>
      </c>
      <c r="E2284" t="s">
        <v>20</v>
      </c>
      <c r="F2284" t="s">
        <v>14485</v>
      </c>
      <c r="G2284" t="s">
        <v>14485</v>
      </c>
      <c r="H2284" t="s">
        <v>29</v>
      </c>
      <c r="I2284" t="s">
        <v>29</v>
      </c>
      <c r="J2284" s="1">
        <v>0.58333333333333337</v>
      </c>
      <c r="K2284" s="1">
        <v>0.54166666666666663</v>
      </c>
      <c r="L2284">
        <v>60</v>
      </c>
      <c r="M2284">
        <v>120</v>
      </c>
      <c r="N2284" t="str">
        <f>"0000000000000000000000000001111110011111100000000000"</f>
        <v>0000000000000000000000000001111110011111100000000000</v>
      </c>
      <c r="O2284" t="str">
        <f>"0000000000000000000000000001111110011111100000000000"</f>
        <v>0000000000000000000000000001111110011111100000000000</v>
      </c>
    </row>
    <row r="2285" spans="1:15" x14ac:dyDescent="0.25">
      <c r="A2285" s="3">
        <v>1</v>
      </c>
      <c r="B2285" t="s">
        <v>9435</v>
      </c>
      <c r="C2285" t="s">
        <v>395</v>
      </c>
      <c r="D2285" t="s">
        <v>13954</v>
      </c>
      <c r="E2285" t="s">
        <v>20</v>
      </c>
      <c r="F2285" t="s">
        <v>14497</v>
      </c>
      <c r="G2285" t="s">
        <v>14488</v>
      </c>
      <c r="H2285" t="s">
        <v>42</v>
      </c>
      <c r="I2285" t="s">
        <v>42</v>
      </c>
      <c r="J2285" s="1">
        <v>0.41666666666666669</v>
      </c>
      <c r="K2285" s="1">
        <v>0.54166666666666663</v>
      </c>
      <c r="L2285">
        <v>240</v>
      </c>
      <c r="M2285">
        <v>120</v>
      </c>
      <c r="N2285" t="str">
        <f>"0000000000000000000000000001111110011111100000000000"</f>
        <v>0000000000000000000000000001111110011111100000000000</v>
      </c>
      <c r="O2285" t="str">
        <f>"0000000000000000000000000001111110011111100000000000"</f>
        <v>0000000000000000000000000001111110011111100000000000</v>
      </c>
    </row>
    <row r="2286" spans="1:15" x14ac:dyDescent="0.25">
      <c r="A2286" s="3">
        <v>1</v>
      </c>
      <c r="B2286" t="s">
        <v>9273</v>
      </c>
      <c r="C2286" t="s">
        <v>20</v>
      </c>
      <c r="D2286" t="s">
        <v>10755</v>
      </c>
      <c r="E2286" t="s">
        <v>20</v>
      </c>
      <c r="F2286" t="s">
        <v>14488</v>
      </c>
      <c r="G2286" t="s">
        <v>14493</v>
      </c>
      <c r="H2286" t="s">
        <v>33</v>
      </c>
      <c r="I2286" t="s">
        <v>33</v>
      </c>
      <c r="J2286" s="1">
        <v>0.33333333333333331</v>
      </c>
      <c r="K2286" s="1">
        <v>0.33333333333333331</v>
      </c>
      <c r="L2286">
        <v>60</v>
      </c>
      <c r="M2286">
        <v>60</v>
      </c>
      <c r="N2286" t="str">
        <f>"0000000000000000000000000001111110011111100000000000"</f>
        <v>0000000000000000000000000001111110011111100000000000</v>
      </c>
      <c r="O2286" t="str">
        <f>"0000000000000000000000000001111110011111100000000000"</f>
        <v>0000000000000000000000000001111110011111100000000000</v>
      </c>
    </row>
    <row r="2287" spans="1:15" x14ac:dyDescent="0.25">
      <c r="A2287" s="3">
        <v>1</v>
      </c>
      <c r="B2287" t="s">
        <v>10755</v>
      </c>
      <c r="C2287" t="s">
        <v>20</v>
      </c>
      <c r="D2287" t="s">
        <v>11500</v>
      </c>
      <c r="E2287" t="s">
        <v>395</v>
      </c>
      <c r="F2287" t="s">
        <v>14512</v>
      </c>
      <c r="G2287" t="s">
        <v>14658</v>
      </c>
      <c r="H2287" t="s">
        <v>29</v>
      </c>
      <c r="I2287" t="s">
        <v>29</v>
      </c>
      <c r="J2287" s="1">
        <v>0.5</v>
      </c>
      <c r="K2287" s="1">
        <v>0.5</v>
      </c>
      <c r="L2287">
        <v>60</v>
      </c>
      <c r="M2287">
        <v>120</v>
      </c>
      <c r="N2287" t="str">
        <f>"0000000000000000000000000001111110011111100000000000"</f>
        <v>0000000000000000000000000001111110011111100000000000</v>
      </c>
      <c r="O2287" t="str">
        <f>"0000000000000000000000000000001000000000000000000000"</f>
        <v>0000000000000000000000000000001000000000000000000000</v>
      </c>
    </row>
    <row r="2288" spans="1:15" x14ac:dyDescent="0.25">
      <c r="A2288" s="3">
        <v>1</v>
      </c>
      <c r="B2288" t="s">
        <v>10850</v>
      </c>
      <c r="C2288" t="s">
        <v>9372</v>
      </c>
      <c r="D2288" t="s">
        <v>11527</v>
      </c>
      <c r="E2288" t="s">
        <v>20</v>
      </c>
      <c r="F2288" t="s">
        <v>14494</v>
      </c>
      <c r="G2288" t="s">
        <v>14488</v>
      </c>
      <c r="H2288" t="s">
        <v>19</v>
      </c>
      <c r="I2288" t="s">
        <v>19</v>
      </c>
      <c r="J2288" s="1">
        <v>0.58333333333333337</v>
      </c>
      <c r="K2288" s="1">
        <v>0.625</v>
      </c>
      <c r="L2288">
        <v>180</v>
      </c>
      <c r="M2288">
        <v>60</v>
      </c>
      <c r="N2288" t="str">
        <f>"0000000000000000000000000000000000000001000000000000"</f>
        <v>0000000000000000000000000000000000000001000000000000</v>
      </c>
      <c r="O2288" t="str">
        <f>"0000000000000000000000000001111110011111100000000000"</f>
        <v>0000000000000000000000000001111110011111100000000000</v>
      </c>
    </row>
    <row r="2289" spans="1:15" x14ac:dyDescent="0.25">
      <c r="A2289" s="3">
        <v>1</v>
      </c>
      <c r="B2289" t="s">
        <v>10915</v>
      </c>
      <c r="C2289" t="s">
        <v>20</v>
      </c>
      <c r="D2289" t="s">
        <v>10957</v>
      </c>
      <c r="E2289" t="s">
        <v>20</v>
      </c>
      <c r="F2289" t="s">
        <v>14487</v>
      </c>
      <c r="G2289" t="s">
        <v>14543</v>
      </c>
      <c r="H2289" t="s">
        <v>33</v>
      </c>
      <c r="I2289" t="s">
        <v>33</v>
      </c>
      <c r="J2289" s="1">
        <v>0.54166666666666663</v>
      </c>
      <c r="K2289" s="1">
        <v>0.54166666666666663</v>
      </c>
      <c r="L2289">
        <v>60</v>
      </c>
      <c r="M2289">
        <v>60</v>
      </c>
      <c r="N2289" t="str">
        <f>"0000000111111100011111000000000000000000000000000000"</f>
        <v>0000000111111100011111000000000000000000000000000000</v>
      </c>
      <c r="O2289" t="str">
        <f>"0000000111111100011101000000000000000000000000000000"</f>
        <v>0000000111111100011101000000000000000000000000000000</v>
      </c>
    </row>
    <row r="2290" spans="1:15" x14ac:dyDescent="0.25">
      <c r="A2290" s="3">
        <v>1</v>
      </c>
      <c r="B2290" t="s">
        <v>9766</v>
      </c>
      <c r="C2290" t="s">
        <v>20</v>
      </c>
      <c r="D2290" t="s">
        <v>11887</v>
      </c>
      <c r="E2290" t="s">
        <v>9544</v>
      </c>
      <c r="F2290" t="s">
        <v>14487</v>
      </c>
      <c r="G2290" t="s">
        <v>14491</v>
      </c>
      <c r="H2290" t="s">
        <v>42</v>
      </c>
      <c r="I2290" t="s">
        <v>42</v>
      </c>
      <c r="J2290" s="1">
        <v>0.66666666666666663</v>
      </c>
      <c r="K2290" s="1">
        <v>0.58333333333333337</v>
      </c>
      <c r="L2290">
        <v>60</v>
      </c>
      <c r="M2290">
        <v>240</v>
      </c>
      <c r="N2290" t="str">
        <f>"0000000000000000000000000011111110111111000000000000"</f>
        <v>0000000000000000000000000011111110111111000000000000</v>
      </c>
      <c r="O2290" t="str">
        <f>"0000000000000000000000000000000000011111100000000000"</f>
        <v>0000000000000000000000000000000000011111100000000000</v>
      </c>
    </row>
    <row r="2291" spans="1:15" x14ac:dyDescent="0.25">
      <c r="A2291" s="3">
        <v>1</v>
      </c>
      <c r="B2291" t="s">
        <v>9888</v>
      </c>
      <c r="C2291" t="s">
        <v>20</v>
      </c>
      <c r="D2291" t="s">
        <v>12375</v>
      </c>
      <c r="E2291" t="s">
        <v>20</v>
      </c>
      <c r="F2291" t="s">
        <v>14487</v>
      </c>
      <c r="G2291" t="s">
        <v>14485</v>
      </c>
      <c r="H2291" t="s">
        <v>42</v>
      </c>
      <c r="I2291" t="s">
        <v>42</v>
      </c>
      <c r="J2291" s="1">
        <v>0.45833333333333331</v>
      </c>
      <c r="K2291" s="1">
        <v>0.45833333333333331</v>
      </c>
      <c r="L2291">
        <v>60</v>
      </c>
      <c r="M2291">
        <v>120</v>
      </c>
      <c r="N2291" t="str">
        <f>"0000000000000000000000000000111110011111100000000000"</f>
        <v>0000000000000000000000000000111110011111100000000000</v>
      </c>
      <c r="O2291" t="str">
        <f>"0000000000000000000000000001111110011111100000000000"</f>
        <v>0000000000000000000000000001111110011111100000000000</v>
      </c>
    </row>
    <row r="2292" spans="1:15" x14ac:dyDescent="0.25">
      <c r="A2292" s="3">
        <v>1</v>
      </c>
      <c r="B2292" t="s">
        <v>9481</v>
      </c>
      <c r="C2292" t="s">
        <v>20</v>
      </c>
      <c r="D2292" t="s">
        <v>12660</v>
      </c>
      <c r="E2292" t="s">
        <v>20</v>
      </c>
      <c r="F2292" t="s">
        <v>14488</v>
      </c>
      <c r="G2292" t="s">
        <v>14495</v>
      </c>
      <c r="H2292" t="s">
        <v>19</v>
      </c>
      <c r="I2292" t="s">
        <v>19</v>
      </c>
      <c r="J2292" s="1">
        <v>0.5</v>
      </c>
      <c r="K2292" s="1">
        <v>0.5</v>
      </c>
      <c r="L2292">
        <v>60</v>
      </c>
      <c r="M2292">
        <v>60</v>
      </c>
      <c r="N2292" t="str">
        <f>"0000000111110100011111000000000000000000000000000000"</f>
        <v>0000000111110100011111000000000000000000000000000000</v>
      </c>
      <c r="O2292" t="str">
        <f>"0000000111110100011111000000000000000000000000000000"</f>
        <v>0000000111110100011111000000000000000000000000000000</v>
      </c>
    </row>
    <row r="2293" spans="1:15" x14ac:dyDescent="0.25">
      <c r="A2293" s="3">
        <v>1</v>
      </c>
      <c r="B2293" t="s">
        <v>9507</v>
      </c>
      <c r="C2293" t="s">
        <v>20</v>
      </c>
      <c r="D2293" t="s">
        <v>12660</v>
      </c>
      <c r="E2293" t="s">
        <v>20</v>
      </c>
      <c r="F2293" t="s">
        <v>14485</v>
      </c>
      <c r="G2293" t="s">
        <v>14514</v>
      </c>
      <c r="H2293" t="s">
        <v>33</v>
      </c>
      <c r="I2293" t="s">
        <v>33</v>
      </c>
      <c r="J2293" s="1">
        <v>0.5</v>
      </c>
      <c r="K2293" s="1">
        <v>0.5</v>
      </c>
      <c r="L2293">
        <v>60</v>
      </c>
      <c r="M2293">
        <v>60</v>
      </c>
      <c r="N2293" t="str">
        <f>"0000000111111100011111000000000000000000000000000000"</f>
        <v>0000000111111100011111000000000000000000000000000000</v>
      </c>
      <c r="O2293" t="str">
        <f>"0000000111111100011111000000000000000000000000000000"</f>
        <v>0000000111111100011111000000000000000000000000000000</v>
      </c>
    </row>
    <row r="2294" spans="1:15" x14ac:dyDescent="0.25">
      <c r="A2294" s="3">
        <v>1</v>
      </c>
      <c r="B2294" t="s">
        <v>10519</v>
      </c>
      <c r="C2294" t="s">
        <v>20</v>
      </c>
      <c r="D2294" t="s">
        <v>11466</v>
      </c>
      <c r="E2294" t="s">
        <v>20</v>
      </c>
      <c r="F2294" t="s">
        <v>14488</v>
      </c>
      <c r="G2294" t="s">
        <v>14488</v>
      </c>
      <c r="H2294" t="s">
        <v>19</v>
      </c>
      <c r="I2294" t="s">
        <v>19</v>
      </c>
      <c r="J2294" s="1">
        <v>0.41666666666666669</v>
      </c>
      <c r="K2294" s="1">
        <v>0.41666666666666669</v>
      </c>
      <c r="L2294">
        <v>60</v>
      </c>
      <c r="M2294">
        <v>120</v>
      </c>
      <c r="N2294" t="str">
        <f>"0000000000000000000000000001111110011111100000000000"</f>
        <v>0000000000000000000000000001111110011111100000000000</v>
      </c>
      <c r="O2294" t="str">
        <f>"0000000000000000000000000001111110011111100000000000"</f>
        <v>0000000000000000000000000001111110011111100000000000</v>
      </c>
    </row>
    <row r="2295" spans="1:15" x14ac:dyDescent="0.25">
      <c r="A2295" s="3">
        <v>1</v>
      </c>
      <c r="B2295" t="s">
        <v>11453</v>
      </c>
      <c r="C2295" t="s">
        <v>20</v>
      </c>
      <c r="D2295" t="s">
        <v>13590</v>
      </c>
      <c r="E2295" t="s">
        <v>20</v>
      </c>
      <c r="F2295" t="s">
        <v>14488</v>
      </c>
      <c r="G2295" t="s">
        <v>14488</v>
      </c>
      <c r="H2295" t="s">
        <v>19</v>
      </c>
      <c r="I2295" t="s">
        <v>19</v>
      </c>
      <c r="J2295" s="1">
        <v>0.5</v>
      </c>
      <c r="K2295" s="1">
        <v>0.45833333333333331</v>
      </c>
      <c r="L2295">
        <v>60</v>
      </c>
      <c r="M2295">
        <v>120</v>
      </c>
      <c r="N2295" t="str">
        <f>"0000000111110100011111000000000000000000000000000000"</f>
        <v>0000000111110100011111000000000000000000000000000000</v>
      </c>
      <c r="O2295" t="str">
        <f>"0000000111110100011111000000000000000000000000000000"</f>
        <v>0000000111110100011111000000000000000000000000000000</v>
      </c>
    </row>
    <row r="2296" spans="1:15" x14ac:dyDescent="0.25">
      <c r="A2296" s="3">
        <v>1</v>
      </c>
      <c r="B2296" t="s">
        <v>10755</v>
      </c>
      <c r="C2296" t="s">
        <v>39</v>
      </c>
      <c r="D2296" t="s">
        <v>11500</v>
      </c>
      <c r="E2296" t="s">
        <v>395</v>
      </c>
      <c r="F2296" t="s">
        <v>14606</v>
      </c>
      <c r="G2296" t="s">
        <v>14515</v>
      </c>
      <c r="H2296" t="s">
        <v>33</v>
      </c>
      <c r="I2296" t="s">
        <v>33</v>
      </c>
      <c r="J2296" s="1">
        <v>0.625</v>
      </c>
      <c r="K2296" s="1">
        <v>0.58333333333333337</v>
      </c>
      <c r="L2296">
        <v>30</v>
      </c>
      <c r="M2296">
        <v>180</v>
      </c>
      <c r="N2296" t="str">
        <f>"0000000000000000000000000000001000001001000000000000"</f>
        <v>0000000000000000000000000000001000001001000000000000</v>
      </c>
      <c r="O2296" t="str">
        <f>"0000000000000000000000000000100000000001000000000000"</f>
        <v>0000000000000000000000000000100000000001000000000000</v>
      </c>
    </row>
    <row r="2297" spans="1:15" x14ac:dyDescent="0.25">
      <c r="A2297" s="3">
        <v>1</v>
      </c>
      <c r="B2297" t="s">
        <v>11128</v>
      </c>
      <c r="C2297" t="s">
        <v>20</v>
      </c>
      <c r="D2297" t="s">
        <v>11174</v>
      </c>
      <c r="E2297" t="s">
        <v>395</v>
      </c>
      <c r="F2297" t="s">
        <v>14488</v>
      </c>
      <c r="G2297" t="s">
        <v>14539</v>
      </c>
      <c r="H2297" t="s">
        <v>19</v>
      </c>
      <c r="I2297" t="s">
        <v>19</v>
      </c>
      <c r="J2297" s="1">
        <v>0.375</v>
      </c>
      <c r="K2297" s="1">
        <v>0.33333333333333331</v>
      </c>
      <c r="L2297">
        <v>60</v>
      </c>
      <c r="M2297">
        <v>180</v>
      </c>
      <c r="N2297" t="str">
        <f>"0000000111110100011111000000000000000000000000000000"</f>
        <v>0000000111110100011111000000000000000000000000000000</v>
      </c>
      <c r="O2297" t="str">
        <f>"0000000000000000001000000000000000000000000000000000"</f>
        <v>0000000000000000001000000000000000000000000000000000</v>
      </c>
    </row>
    <row r="2298" spans="1:15" x14ac:dyDescent="0.25">
      <c r="A2298" s="3">
        <v>1</v>
      </c>
      <c r="B2298" t="s">
        <v>11800</v>
      </c>
      <c r="C2298" t="s">
        <v>20</v>
      </c>
      <c r="D2298" t="s">
        <v>13604</v>
      </c>
      <c r="E2298" t="s">
        <v>20</v>
      </c>
      <c r="F2298" t="s">
        <v>14488</v>
      </c>
      <c r="G2298" t="s">
        <v>14488</v>
      </c>
      <c r="H2298" t="s">
        <v>19</v>
      </c>
      <c r="I2298" t="s">
        <v>19</v>
      </c>
      <c r="J2298" s="1">
        <v>0.5</v>
      </c>
      <c r="K2298" s="1">
        <v>0.45833333333333331</v>
      </c>
      <c r="L2298">
        <v>120</v>
      </c>
      <c r="M2298">
        <v>120</v>
      </c>
      <c r="N2298" t="str">
        <f>"0000000111110100011111000000000000000000000000000000"</f>
        <v>0000000111110100011111000000000000000000000000000000</v>
      </c>
      <c r="O2298" t="str">
        <f>"0000000111110100011111000000000000000000000000000000"</f>
        <v>0000000111110100011111000000000000000000000000000000</v>
      </c>
    </row>
    <row r="2299" spans="1:15" x14ac:dyDescent="0.25">
      <c r="A2299" s="3">
        <v>1</v>
      </c>
      <c r="B2299" t="s">
        <v>12624</v>
      </c>
      <c r="C2299" t="s">
        <v>20</v>
      </c>
      <c r="D2299" t="s">
        <v>13674</v>
      </c>
      <c r="E2299" t="s">
        <v>395</v>
      </c>
      <c r="F2299" t="s">
        <v>14493</v>
      </c>
      <c r="G2299" t="s">
        <v>14497</v>
      </c>
      <c r="H2299" t="s">
        <v>37</v>
      </c>
      <c r="I2299" t="s">
        <v>37</v>
      </c>
      <c r="J2299" s="1">
        <v>0.41666666666666669</v>
      </c>
      <c r="K2299" s="1">
        <v>0.41666666666666669</v>
      </c>
      <c r="L2299">
        <v>60</v>
      </c>
      <c r="M2299">
        <v>60</v>
      </c>
      <c r="N2299" t="str">
        <f>"0000000111101100011111000000000000000000000000000000"</f>
        <v>0000000111101100011111000000000000000000000000000000</v>
      </c>
      <c r="O2299" t="str">
        <f>"0000000011101100011110000001111110011110100000000000"</f>
        <v>0000000011101100011110000001111110011110100000000000</v>
      </c>
    </row>
    <row r="2300" spans="1:15" x14ac:dyDescent="0.25">
      <c r="A2300" s="3">
        <v>1</v>
      </c>
      <c r="B2300" t="s">
        <v>12624</v>
      </c>
      <c r="C2300" t="s">
        <v>20</v>
      </c>
      <c r="D2300" t="s">
        <v>13674</v>
      </c>
      <c r="E2300" t="s">
        <v>39</v>
      </c>
      <c r="F2300" t="s">
        <v>14493</v>
      </c>
      <c r="G2300" t="s">
        <v>14507</v>
      </c>
      <c r="H2300" t="s">
        <v>37</v>
      </c>
      <c r="I2300" t="s">
        <v>37</v>
      </c>
      <c r="J2300" s="1">
        <v>0.41666666666666669</v>
      </c>
      <c r="K2300" s="1">
        <v>0.41666666666666669</v>
      </c>
      <c r="L2300">
        <v>60</v>
      </c>
      <c r="M2300">
        <v>60</v>
      </c>
      <c r="N2300" t="str">
        <f>"0000000111101100011111000000000000000000000000000000"</f>
        <v>0000000111101100011111000000000000000000000000000000</v>
      </c>
      <c r="O2300" t="str">
        <f>"0000000000000000000001000000000000000000000000000000"</f>
        <v>0000000000000000000001000000000000000000000000000000</v>
      </c>
    </row>
    <row r="2301" spans="1:15" x14ac:dyDescent="0.25">
      <c r="A2301" s="3">
        <v>1</v>
      </c>
      <c r="B2301" t="s">
        <v>12640</v>
      </c>
      <c r="C2301" t="s">
        <v>9372</v>
      </c>
      <c r="D2301" t="s">
        <v>13666</v>
      </c>
      <c r="E2301" t="s">
        <v>20</v>
      </c>
      <c r="F2301" t="s">
        <v>14526</v>
      </c>
      <c r="G2301" t="s">
        <v>14493</v>
      </c>
      <c r="H2301" t="s">
        <v>19</v>
      </c>
      <c r="I2301" t="s">
        <v>19</v>
      </c>
      <c r="J2301" s="1">
        <v>0.625</v>
      </c>
      <c r="K2301" s="1">
        <v>0.625</v>
      </c>
      <c r="L2301">
        <v>60</v>
      </c>
      <c r="M2301">
        <v>60</v>
      </c>
      <c r="N2301" t="str">
        <f>"0000000111110100011111000000000000000000000000000000"</f>
        <v>0000000111110100011111000000000000000000000000000000</v>
      </c>
      <c r="O2301" t="str">
        <f>"0000000111110000011111000000000000000000000000000000"</f>
        <v>0000000111110000011111000000000000000000000000000000</v>
      </c>
    </row>
    <row r="2302" spans="1:15" x14ac:dyDescent="0.25">
      <c r="A2302" s="3">
        <v>1</v>
      </c>
      <c r="B2302" t="s">
        <v>12640</v>
      </c>
      <c r="C2302" t="s">
        <v>9372</v>
      </c>
      <c r="D2302" t="s">
        <v>13666</v>
      </c>
      <c r="E2302" t="s">
        <v>39</v>
      </c>
      <c r="F2302" t="s">
        <v>14526</v>
      </c>
      <c r="G2302" t="s">
        <v>14511</v>
      </c>
      <c r="H2302" t="s">
        <v>19</v>
      </c>
      <c r="I2302" t="s">
        <v>19</v>
      </c>
      <c r="J2302" s="1">
        <v>0.625</v>
      </c>
      <c r="K2302" s="1">
        <v>0.625</v>
      </c>
      <c r="L2302">
        <v>60</v>
      </c>
      <c r="M2302">
        <v>60</v>
      </c>
      <c r="N2302" t="str">
        <f>"0000000111110100011111000000000000000000000000000000"</f>
        <v>0000000111110100011111000000000000000000000000000000</v>
      </c>
      <c r="O2302" t="str">
        <f>"0000000000000100000000000000000000000000000000000000"</f>
        <v>0000000000000100000000000000000000000000000000000000</v>
      </c>
    </row>
    <row r="2303" spans="1:15" x14ac:dyDescent="0.25">
      <c r="A2303" s="3">
        <v>1</v>
      </c>
      <c r="B2303" t="s">
        <v>11641</v>
      </c>
      <c r="C2303" t="s">
        <v>395</v>
      </c>
      <c r="D2303" t="s">
        <v>11663</v>
      </c>
      <c r="E2303" t="s">
        <v>9205</v>
      </c>
      <c r="F2303" t="s">
        <v>14659</v>
      </c>
      <c r="G2303" t="s">
        <v>14486</v>
      </c>
      <c r="H2303" t="s">
        <v>42</v>
      </c>
      <c r="I2303" t="s">
        <v>42</v>
      </c>
      <c r="J2303" s="1">
        <v>0.58333333333333337</v>
      </c>
      <c r="K2303" s="1">
        <v>0.54166666666666663</v>
      </c>
      <c r="L2303">
        <v>180</v>
      </c>
      <c r="M2303">
        <v>180</v>
      </c>
      <c r="N2303" t="str">
        <f>"0000000000000000000100000000000000000000000000000000"</f>
        <v>0000000000000000000100000000000000000000000000000000</v>
      </c>
      <c r="O2303" t="str">
        <f>"0000000111111100011111000000000000000000000000000000"</f>
        <v>0000000111111100011111000000000000000000000000000000</v>
      </c>
    </row>
    <row r="2304" spans="1:15" x14ac:dyDescent="0.25">
      <c r="A2304" s="3">
        <v>1</v>
      </c>
      <c r="B2304" t="s">
        <v>9507</v>
      </c>
      <c r="C2304" t="s">
        <v>20</v>
      </c>
      <c r="D2304" t="s">
        <v>13649</v>
      </c>
      <c r="E2304" t="s">
        <v>20</v>
      </c>
      <c r="F2304" t="s">
        <v>14493</v>
      </c>
      <c r="G2304" t="s">
        <v>14493</v>
      </c>
      <c r="H2304" t="s">
        <v>37</v>
      </c>
      <c r="I2304" t="s">
        <v>37</v>
      </c>
      <c r="J2304" s="1">
        <v>0.5</v>
      </c>
      <c r="K2304" s="1">
        <v>0.5</v>
      </c>
      <c r="L2304">
        <v>60</v>
      </c>
      <c r="M2304">
        <v>60</v>
      </c>
      <c r="N2304" t="str">
        <f>"0000000111101100011111000000000000000000000000000000"</f>
        <v>0000000111101100011111000000000000000000000000000000</v>
      </c>
      <c r="O2304" t="str">
        <f>"0000000111101100011111000000000000000000000000000000"</f>
        <v>0000000111101100011111000000000000000000000000000000</v>
      </c>
    </row>
    <row r="2305" spans="1:15" x14ac:dyDescent="0.25">
      <c r="A2305" s="3">
        <v>1</v>
      </c>
      <c r="B2305" t="s">
        <v>9516</v>
      </c>
      <c r="C2305" t="s">
        <v>395</v>
      </c>
      <c r="D2305" t="s">
        <v>10054</v>
      </c>
      <c r="E2305" t="s">
        <v>20</v>
      </c>
      <c r="F2305" t="s">
        <v>14539</v>
      </c>
      <c r="G2305" t="s">
        <v>14493</v>
      </c>
      <c r="H2305" t="s">
        <v>42</v>
      </c>
      <c r="I2305" t="s">
        <v>42</v>
      </c>
      <c r="J2305" s="1">
        <v>0.5</v>
      </c>
      <c r="K2305" s="1">
        <v>0.58333333333333337</v>
      </c>
      <c r="L2305">
        <v>180</v>
      </c>
      <c r="M2305">
        <v>60</v>
      </c>
      <c r="N2305" t="str">
        <f>"0000000000000000000000000000011110000000000000000000"</f>
        <v>0000000000000000000000000000011110000000000000000000</v>
      </c>
      <c r="O2305" t="str">
        <f>"0000000000000000000000000000111110011111100000000000"</f>
        <v>0000000000000000000000000000111110011111100000000000</v>
      </c>
    </row>
    <row r="2306" spans="1:15" x14ac:dyDescent="0.25">
      <c r="A2306" s="3">
        <v>1</v>
      </c>
      <c r="B2306" t="s">
        <v>12394</v>
      </c>
      <c r="C2306" t="s">
        <v>20</v>
      </c>
      <c r="D2306" t="s">
        <v>14030</v>
      </c>
      <c r="E2306" t="s">
        <v>20</v>
      </c>
      <c r="F2306" t="s">
        <v>14488</v>
      </c>
      <c r="G2306" t="s">
        <v>14493</v>
      </c>
      <c r="H2306" t="s">
        <v>37</v>
      </c>
      <c r="I2306" t="s">
        <v>37</v>
      </c>
      <c r="J2306" s="1">
        <v>0.54166666666666663</v>
      </c>
      <c r="K2306" s="1">
        <v>0.54166666666666663</v>
      </c>
      <c r="L2306">
        <v>120</v>
      </c>
      <c r="M2306">
        <v>60</v>
      </c>
      <c r="N2306" t="str">
        <f>"0000000000000000000000000001111110011111100000000000"</f>
        <v>0000000000000000000000000001111110011111100000000000</v>
      </c>
      <c r="O2306" t="str">
        <f>"0000000000000000000000000001111110011111100000000000"</f>
        <v>0000000000000000000000000001111110011111100000000000</v>
      </c>
    </row>
    <row r="2307" spans="1:15" x14ac:dyDescent="0.25">
      <c r="A2307" s="3">
        <v>1</v>
      </c>
      <c r="B2307" t="s">
        <v>13321</v>
      </c>
      <c r="C2307" t="s">
        <v>20</v>
      </c>
      <c r="D2307" t="s">
        <v>14028</v>
      </c>
      <c r="E2307" t="s">
        <v>20</v>
      </c>
      <c r="F2307" t="s">
        <v>14485</v>
      </c>
      <c r="G2307" t="s">
        <v>14485</v>
      </c>
      <c r="H2307" t="s">
        <v>33</v>
      </c>
      <c r="I2307" t="s">
        <v>33</v>
      </c>
      <c r="J2307" s="1">
        <v>0.45833333333333331</v>
      </c>
      <c r="K2307" s="1">
        <v>0.45833333333333331</v>
      </c>
      <c r="L2307">
        <v>60</v>
      </c>
      <c r="M2307">
        <v>60</v>
      </c>
      <c r="N2307" t="str">
        <f>"0000000111111100011111000000000000000000000000000000"</f>
        <v>0000000111111100011111000000000000000000000000000000</v>
      </c>
      <c r="O2307" t="str">
        <f>"0000000111111100011111000000000000000000000000000000"</f>
        <v>0000000111111100011111000000000000000000000000000000</v>
      </c>
    </row>
    <row r="2308" spans="1:15" x14ac:dyDescent="0.25">
      <c r="A2308" s="3">
        <v>1</v>
      </c>
      <c r="B2308" t="s">
        <v>11472</v>
      </c>
      <c r="C2308" t="s">
        <v>20</v>
      </c>
      <c r="D2308" t="s">
        <v>12616</v>
      </c>
      <c r="E2308" t="s">
        <v>20</v>
      </c>
      <c r="F2308" t="s">
        <v>14488</v>
      </c>
      <c r="G2308" t="s">
        <v>14488</v>
      </c>
      <c r="H2308" t="s">
        <v>19</v>
      </c>
      <c r="I2308" t="s">
        <v>19</v>
      </c>
      <c r="J2308" s="1">
        <v>0.58333333333333337</v>
      </c>
      <c r="K2308" s="1">
        <v>0.54166666666666663</v>
      </c>
      <c r="L2308">
        <v>120</v>
      </c>
      <c r="M2308">
        <v>120</v>
      </c>
      <c r="N2308" t="str">
        <f>"0000000000000000000000000001111110011111100000000000"</f>
        <v>0000000000000000000000000001111110011111100000000000</v>
      </c>
      <c r="O2308" t="str">
        <f>"0000000000000000000000000001111110011111100000000000"</f>
        <v>0000000000000000000000000001111110011111100000000000</v>
      </c>
    </row>
    <row r="2309" spans="1:15" x14ac:dyDescent="0.25">
      <c r="A2309" s="3">
        <v>1</v>
      </c>
      <c r="B2309" t="s">
        <v>11164</v>
      </c>
      <c r="C2309" t="s">
        <v>20</v>
      </c>
      <c r="D2309" t="s">
        <v>11223</v>
      </c>
      <c r="E2309" t="s">
        <v>20</v>
      </c>
      <c r="F2309" t="s">
        <v>14488</v>
      </c>
      <c r="G2309" t="s">
        <v>14488</v>
      </c>
      <c r="H2309" t="s">
        <v>19</v>
      </c>
      <c r="I2309" t="s">
        <v>19</v>
      </c>
      <c r="J2309" s="1">
        <v>0.54166666666666663</v>
      </c>
      <c r="K2309" s="1">
        <v>0.5</v>
      </c>
      <c r="L2309">
        <v>60</v>
      </c>
      <c r="M2309">
        <v>120</v>
      </c>
      <c r="N2309" t="str">
        <f>"0000000000000000000000000001111110011111100000000000"</f>
        <v>0000000000000000000000000001111110011111100000000000</v>
      </c>
      <c r="O2309" t="str">
        <f>"0000000000000000000000000001111110011111100000000000"</f>
        <v>0000000000000000000000000001111110011111100000000000</v>
      </c>
    </row>
    <row r="2310" spans="1:15" x14ac:dyDescent="0.25">
      <c r="A2310" s="3">
        <v>1</v>
      </c>
      <c r="B2310" t="s">
        <v>11164</v>
      </c>
      <c r="C2310" t="s">
        <v>20</v>
      </c>
      <c r="D2310" t="s">
        <v>11223</v>
      </c>
      <c r="E2310" t="s">
        <v>20</v>
      </c>
      <c r="F2310" t="s">
        <v>14485</v>
      </c>
      <c r="G2310" t="s">
        <v>14485</v>
      </c>
      <c r="H2310" t="s">
        <v>29</v>
      </c>
      <c r="I2310" t="s">
        <v>29</v>
      </c>
      <c r="J2310" s="1">
        <v>0.58333333333333337</v>
      </c>
      <c r="K2310" s="1">
        <v>0.58333333333333337</v>
      </c>
      <c r="L2310">
        <v>60</v>
      </c>
      <c r="M2310">
        <v>120</v>
      </c>
      <c r="N2310" t="str">
        <f>"0000000000000000000000000001111110011111100000000000"</f>
        <v>0000000000000000000000000001111110011111100000000000</v>
      </c>
      <c r="O2310" t="str">
        <f>"0000000000000000000000000001111110011111100000000000"</f>
        <v>0000000000000000000000000001111110011111100000000000</v>
      </c>
    </row>
    <row r="2311" spans="1:15" x14ac:dyDescent="0.25">
      <c r="A2311" s="3">
        <v>1</v>
      </c>
      <c r="B2311" t="s">
        <v>11512</v>
      </c>
      <c r="C2311" t="s">
        <v>20</v>
      </c>
      <c r="D2311" t="s">
        <v>11757</v>
      </c>
      <c r="E2311" t="s">
        <v>20</v>
      </c>
      <c r="F2311" t="s">
        <v>14485</v>
      </c>
      <c r="G2311" t="s">
        <v>14485</v>
      </c>
      <c r="H2311" t="s">
        <v>42</v>
      </c>
      <c r="I2311" t="s">
        <v>42</v>
      </c>
      <c r="J2311" s="1">
        <v>0.5</v>
      </c>
      <c r="K2311" s="1">
        <v>0.5</v>
      </c>
      <c r="L2311">
        <v>120</v>
      </c>
      <c r="M2311">
        <v>60</v>
      </c>
      <c r="N2311" t="str">
        <f>"0000000111111100011111000000000000000000000000000000"</f>
        <v>0000000111111100011111000000000000000000000000000000</v>
      </c>
      <c r="O2311" t="str">
        <f>"0000000111111100011111000000000000000000000000000000"</f>
        <v>0000000111111100011111000000000000000000000000000000</v>
      </c>
    </row>
    <row r="2312" spans="1:15" x14ac:dyDescent="0.25">
      <c r="A2312" s="3">
        <v>1</v>
      </c>
      <c r="B2312" t="s">
        <v>11512</v>
      </c>
      <c r="C2312" t="s">
        <v>20</v>
      </c>
      <c r="D2312" t="s">
        <v>11757</v>
      </c>
      <c r="E2312" t="s">
        <v>20</v>
      </c>
      <c r="F2312" t="s">
        <v>14485</v>
      </c>
      <c r="G2312" t="s">
        <v>14493</v>
      </c>
      <c r="H2312" t="s">
        <v>42</v>
      </c>
      <c r="I2312" t="s">
        <v>42</v>
      </c>
      <c r="J2312" s="1">
        <v>0.5</v>
      </c>
      <c r="K2312" s="1">
        <v>0.54166666666666663</v>
      </c>
      <c r="L2312">
        <v>120</v>
      </c>
      <c r="M2312">
        <v>60</v>
      </c>
      <c r="N2312" t="str">
        <f>"0000000111111100011111000000000000000000000000000000"</f>
        <v>0000000111111100011111000000000000000000000000000000</v>
      </c>
      <c r="O2312" t="str">
        <f>"0000000111111100011111000000000000000000000000000000"</f>
        <v>0000000111111100011111000000000000000000000000000000</v>
      </c>
    </row>
    <row r="2313" spans="1:15" x14ac:dyDescent="0.25">
      <c r="A2313" s="3">
        <v>1</v>
      </c>
      <c r="B2313" t="s">
        <v>11400</v>
      </c>
      <c r="C2313" t="s">
        <v>395</v>
      </c>
      <c r="D2313" t="s">
        <v>11924</v>
      </c>
      <c r="E2313" t="s">
        <v>20</v>
      </c>
      <c r="F2313" t="s">
        <v>14565</v>
      </c>
      <c r="G2313" t="s">
        <v>14485</v>
      </c>
      <c r="H2313" t="s">
        <v>37</v>
      </c>
      <c r="I2313" t="s">
        <v>37</v>
      </c>
      <c r="J2313" s="1">
        <v>0.47916666666666669</v>
      </c>
      <c r="K2313" s="1">
        <v>0.5</v>
      </c>
      <c r="L2313">
        <v>120</v>
      </c>
      <c r="M2313">
        <v>120</v>
      </c>
      <c r="N2313" t="str">
        <f>"0000000111101100011111000000000000000000000000000000"</f>
        <v>0000000111101100011111000000000000000000000000000000</v>
      </c>
      <c r="O2313" t="str">
        <f>"0000000000001000000000000000000000000000000000000000"</f>
        <v>0000000000001000000000000000000000000000000000000000</v>
      </c>
    </row>
    <row r="2314" spans="1:15" x14ac:dyDescent="0.25">
      <c r="A2314" s="3">
        <v>1</v>
      </c>
      <c r="B2314" t="s">
        <v>11400</v>
      </c>
      <c r="C2314" t="s">
        <v>20</v>
      </c>
      <c r="D2314" t="s">
        <v>11924</v>
      </c>
      <c r="E2314" t="s">
        <v>9372</v>
      </c>
      <c r="F2314" t="s">
        <v>14492</v>
      </c>
      <c r="G2314" t="s">
        <v>14494</v>
      </c>
      <c r="H2314" t="s">
        <v>33</v>
      </c>
      <c r="I2314" t="s">
        <v>33</v>
      </c>
      <c r="J2314" s="1">
        <v>0.375</v>
      </c>
      <c r="K2314" s="1">
        <v>0.375</v>
      </c>
      <c r="L2314">
        <v>120</v>
      </c>
      <c r="M2314">
        <v>180</v>
      </c>
      <c r="N2314" t="str">
        <f>"0000000111111100011111000000000000000000000000000000"</f>
        <v>0000000111111100011111000000000000000000000000000000</v>
      </c>
      <c r="O2314" t="str">
        <f>"0000000111111100011111000000000000000000000000000000"</f>
        <v>0000000111111100011111000000000000000000000000000000</v>
      </c>
    </row>
    <row r="2315" spans="1:15" x14ac:dyDescent="0.25">
      <c r="A2315" s="3">
        <v>1</v>
      </c>
      <c r="B2315" t="s">
        <v>11400</v>
      </c>
      <c r="C2315" t="s">
        <v>20</v>
      </c>
      <c r="D2315" t="s">
        <v>11948</v>
      </c>
      <c r="E2315" t="s">
        <v>9544</v>
      </c>
      <c r="F2315" t="s">
        <v>14508</v>
      </c>
      <c r="G2315" t="s">
        <v>14660</v>
      </c>
      <c r="H2315" t="s">
        <v>37</v>
      </c>
      <c r="I2315" t="s">
        <v>37</v>
      </c>
      <c r="J2315" s="1">
        <v>0.625</v>
      </c>
      <c r="K2315" s="1">
        <v>0.58333333333333337</v>
      </c>
      <c r="L2315">
        <v>120</v>
      </c>
      <c r="M2315">
        <v>120</v>
      </c>
      <c r="N2315" t="str">
        <f>"0000000000000000000000000001111110011111100000000000"</f>
        <v>0000000000000000000000000001111110011111100000000000</v>
      </c>
      <c r="O2315" t="str">
        <f>"0000000000000000000000000000000000001010000000000000"</f>
        <v>0000000000000000000000000000000000001010000000000000</v>
      </c>
    </row>
    <row r="2316" spans="1:15" x14ac:dyDescent="0.25">
      <c r="A2316" s="3">
        <v>1</v>
      </c>
      <c r="B2316" t="s">
        <v>10540</v>
      </c>
      <c r="C2316" t="s">
        <v>20</v>
      </c>
      <c r="D2316" t="s">
        <v>13523</v>
      </c>
      <c r="E2316" t="s">
        <v>20</v>
      </c>
      <c r="F2316" t="s">
        <v>14488</v>
      </c>
      <c r="G2316" t="s">
        <v>14493</v>
      </c>
      <c r="H2316" t="s">
        <v>19</v>
      </c>
      <c r="I2316" t="s">
        <v>19</v>
      </c>
      <c r="J2316" s="1">
        <v>0.625</v>
      </c>
      <c r="K2316" s="1">
        <v>0.625</v>
      </c>
      <c r="L2316">
        <v>120</v>
      </c>
      <c r="M2316">
        <v>60</v>
      </c>
      <c r="N2316" t="str">
        <f>"0000000000000000000000000001111110011111100000000000"</f>
        <v>0000000000000000000000000001111110011111100000000000</v>
      </c>
      <c r="O2316" t="str">
        <f>"0000000000000000000000000001111110011111100000000000"</f>
        <v>0000000000000000000000000001111110011111100000000000</v>
      </c>
    </row>
    <row r="2317" spans="1:15" x14ac:dyDescent="0.25">
      <c r="A2317" s="3">
        <v>1</v>
      </c>
      <c r="B2317" t="s">
        <v>12996</v>
      </c>
      <c r="C2317" t="s">
        <v>20</v>
      </c>
      <c r="D2317" t="s">
        <v>14028</v>
      </c>
      <c r="E2317" t="s">
        <v>20</v>
      </c>
      <c r="F2317" t="s">
        <v>14485</v>
      </c>
      <c r="G2317" t="s">
        <v>14485</v>
      </c>
      <c r="H2317" t="s">
        <v>33</v>
      </c>
      <c r="I2317" t="s">
        <v>33</v>
      </c>
      <c r="J2317" s="1">
        <v>0.45833333333333331</v>
      </c>
      <c r="K2317" s="1">
        <v>0.45833333333333331</v>
      </c>
      <c r="L2317">
        <v>60</v>
      </c>
      <c r="M2317">
        <v>60</v>
      </c>
      <c r="N2317" t="str">
        <f>"0000000111111100011111000000000000000000000000000000"</f>
        <v>0000000111111100011111000000000000000000000000000000</v>
      </c>
      <c r="O2317" t="str">
        <f>"0000000111111100011111000000000000000000000000000000"</f>
        <v>0000000111111100011111000000000000000000000000000000</v>
      </c>
    </row>
    <row r="2318" spans="1:15" x14ac:dyDescent="0.25">
      <c r="A2318" s="3">
        <v>1</v>
      </c>
      <c r="B2318" t="s">
        <v>9633</v>
      </c>
      <c r="C2318" t="s">
        <v>395</v>
      </c>
      <c r="D2318" t="s">
        <v>13437</v>
      </c>
      <c r="E2318" t="s">
        <v>45</v>
      </c>
      <c r="F2318" t="s">
        <v>14497</v>
      </c>
      <c r="G2318" t="s">
        <v>14489</v>
      </c>
      <c r="H2318" t="s">
        <v>42</v>
      </c>
      <c r="I2318" t="s">
        <v>42</v>
      </c>
      <c r="J2318" s="1">
        <v>0.54166666666666663</v>
      </c>
      <c r="K2318" s="1">
        <v>0.58333333333333337</v>
      </c>
      <c r="L2318">
        <v>120</v>
      </c>
      <c r="M2318">
        <v>60</v>
      </c>
      <c r="N2318" t="str">
        <f>"0000000111111100011111000000000000000000000000000000"</f>
        <v>0000000111111100011111000000000000000000000000000000</v>
      </c>
      <c r="O2318" t="str">
        <f>"0000000011111100011111000000000000000000000000000000"</f>
        <v>0000000011111100011111000000000000000000000000000000</v>
      </c>
    </row>
    <row r="2319" spans="1:15" x14ac:dyDescent="0.25">
      <c r="A2319" s="3">
        <v>1</v>
      </c>
      <c r="B2319" t="s">
        <v>11490</v>
      </c>
      <c r="C2319" t="s">
        <v>20</v>
      </c>
      <c r="D2319" t="s">
        <v>14423</v>
      </c>
      <c r="E2319" t="s">
        <v>20</v>
      </c>
      <c r="F2319" t="s">
        <v>14488</v>
      </c>
      <c r="G2319" t="s">
        <v>14485</v>
      </c>
      <c r="H2319" t="s">
        <v>42</v>
      </c>
      <c r="I2319" t="s">
        <v>42</v>
      </c>
      <c r="J2319" s="1">
        <v>0.66666666666666663</v>
      </c>
      <c r="K2319" s="1">
        <v>0.66666666666666663</v>
      </c>
      <c r="L2319">
        <v>60</v>
      </c>
      <c r="M2319">
        <v>120</v>
      </c>
      <c r="N2319" t="str">
        <f>"0000000111110100010001000000000000000000000000000000"</f>
        <v>0000000111110100010001000000000000000000000000000000</v>
      </c>
      <c r="O2319" t="str">
        <f>"0000000111111100011111000000000000000000000000000000"</f>
        <v>0000000111111100011111000000000000000000000000000000</v>
      </c>
    </row>
    <row r="2320" spans="1:15" x14ac:dyDescent="0.25">
      <c r="A2320" s="3">
        <v>1</v>
      </c>
      <c r="B2320" t="s">
        <v>9507</v>
      </c>
      <c r="C2320" t="s">
        <v>395</v>
      </c>
      <c r="D2320" t="s">
        <v>12083</v>
      </c>
      <c r="E2320" t="s">
        <v>45</v>
      </c>
      <c r="F2320" t="s">
        <v>14534</v>
      </c>
      <c r="G2320" t="s">
        <v>14661</v>
      </c>
      <c r="H2320" t="s">
        <v>42</v>
      </c>
      <c r="I2320" t="s">
        <v>42</v>
      </c>
      <c r="J2320" s="1">
        <v>0.58333333333333337</v>
      </c>
      <c r="K2320" s="1">
        <v>0.625</v>
      </c>
      <c r="L2320">
        <v>180</v>
      </c>
      <c r="M2320">
        <v>60</v>
      </c>
      <c r="N2320" t="str">
        <f>"0000000011110100000111000000000000000000000000000000"</f>
        <v>0000000011110100000111000000000000000000000000000000</v>
      </c>
      <c r="O2320" t="str">
        <f>"0000000000010000000000000000000000000000000000000000"</f>
        <v>0000000000010000000000000000000000000000000000000000</v>
      </c>
    </row>
    <row r="2321" spans="1:15" x14ac:dyDescent="0.25">
      <c r="A2321" s="3">
        <v>1</v>
      </c>
      <c r="B2321" t="s">
        <v>13649</v>
      </c>
      <c r="C2321" t="s">
        <v>20</v>
      </c>
      <c r="D2321" t="s">
        <v>14018</v>
      </c>
      <c r="E2321" t="s">
        <v>20</v>
      </c>
      <c r="F2321" t="s">
        <v>14485</v>
      </c>
      <c r="G2321" t="s">
        <v>14485</v>
      </c>
      <c r="H2321" t="s">
        <v>42</v>
      </c>
      <c r="I2321" t="s">
        <v>42</v>
      </c>
      <c r="J2321" s="1">
        <v>0.375</v>
      </c>
      <c r="K2321" s="1">
        <v>0.375</v>
      </c>
      <c r="L2321">
        <v>60</v>
      </c>
      <c r="M2321">
        <v>60</v>
      </c>
      <c r="N2321" t="str">
        <f>"0000000111111100000000000000000000000000000000000000"</f>
        <v>0000000111111100000000000000000000000000000000000000</v>
      </c>
      <c r="O2321" t="str">
        <f>"0000000111111100011111000000000000000000000000000000"</f>
        <v>0000000111111100011111000000000000000000000000000000</v>
      </c>
    </row>
    <row r="2322" spans="1:15" x14ac:dyDescent="0.25">
      <c r="A2322" s="3">
        <v>1</v>
      </c>
      <c r="B2322" t="s">
        <v>12936</v>
      </c>
      <c r="C2322" t="s">
        <v>20</v>
      </c>
      <c r="D2322" t="s">
        <v>13523</v>
      </c>
      <c r="E2322" t="s">
        <v>20</v>
      </c>
      <c r="F2322" t="s">
        <v>14488</v>
      </c>
      <c r="G2322" t="s">
        <v>14493</v>
      </c>
      <c r="H2322" t="s">
        <v>19</v>
      </c>
      <c r="I2322" t="s">
        <v>19</v>
      </c>
      <c r="J2322" s="1">
        <v>0.625</v>
      </c>
      <c r="K2322" s="1">
        <v>0.625</v>
      </c>
      <c r="L2322">
        <v>60</v>
      </c>
      <c r="M2322">
        <v>60</v>
      </c>
      <c r="N2322" t="str">
        <f>"0000000000000000000000000001111110011111100000000000"</f>
        <v>0000000000000000000000000001111110011111100000000000</v>
      </c>
      <c r="O2322" t="str">
        <f>"0000000000000000000000000001111110011111100000000000"</f>
        <v>0000000000000000000000000001111110011111100000000000</v>
      </c>
    </row>
    <row r="2323" spans="1:15" x14ac:dyDescent="0.25">
      <c r="A2323" s="3">
        <v>1</v>
      </c>
      <c r="B2323" t="s">
        <v>10774</v>
      </c>
      <c r="C2323" t="s">
        <v>45</v>
      </c>
      <c r="D2323" t="s">
        <v>11083</v>
      </c>
      <c r="E2323" t="s">
        <v>45</v>
      </c>
      <c r="F2323" t="s">
        <v>14561</v>
      </c>
      <c r="G2323" t="s">
        <v>14599</v>
      </c>
      <c r="H2323" t="s">
        <v>29</v>
      </c>
      <c r="I2323" t="s">
        <v>29</v>
      </c>
      <c r="J2323" s="1">
        <v>0.54166666666666663</v>
      </c>
      <c r="K2323" s="1">
        <v>0.54166666666666663</v>
      </c>
      <c r="L2323">
        <v>60</v>
      </c>
      <c r="M2323">
        <v>60</v>
      </c>
      <c r="N2323" t="str">
        <f>"0000000111110100011111000000000000000000000000000000"</f>
        <v>0000000111110100011111000000000000000000000000000000</v>
      </c>
      <c r="O2323" t="str">
        <f>"0000000000000000000010000000000000000000000000000000"</f>
        <v>0000000000000000000010000000000000000000000000000000</v>
      </c>
    </row>
    <row r="2324" spans="1:15" x14ac:dyDescent="0.25">
      <c r="A2324" s="3">
        <v>1</v>
      </c>
      <c r="B2324" t="s">
        <v>9355</v>
      </c>
      <c r="C2324" t="s">
        <v>20</v>
      </c>
      <c r="D2324" t="s">
        <v>11457</v>
      </c>
      <c r="E2324" t="s">
        <v>20</v>
      </c>
      <c r="F2324" t="s">
        <v>14488</v>
      </c>
      <c r="G2324" t="s">
        <v>14488</v>
      </c>
      <c r="H2324" t="s">
        <v>19</v>
      </c>
      <c r="I2324" t="s">
        <v>19</v>
      </c>
      <c r="J2324" s="1">
        <v>0.45833333333333331</v>
      </c>
      <c r="K2324" s="1">
        <v>0.41666666666666669</v>
      </c>
      <c r="L2324">
        <v>60</v>
      </c>
      <c r="M2324">
        <v>120</v>
      </c>
      <c r="N2324" t="str">
        <f>"0000000000000000000000000001111110011111100000000000"</f>
        <v>0000000000000000000000000001111110011111100000000000</v>
      </c>
      <c r="O2324" t="str">
        <f>"0000000000000000000000000001111110011111100000000000"</f>
        <v>0000000000000000000000000001111110011111100000000000</v>
      </c>
    </row>
    <row r="2325" spans="1:15" x14ac:dyDescent="0.25">
      <c r="A2325" s="3">
        <v>1</v>
      </c>
      <c r="B2325" t="s">
        <v>9554</v>
      </c>
      <c r="C2325" t="s">
        <v>20</v>
      </c>
      <c r="D2325" t="s">
        <v>14040</v>
      </c>
      <c r="E2325" t="s">
        <v>20</v>
      </c>
      <c r="F2325" t="s">
        <v>14488</v>
      </c>
      <c r="G2325" t="s">
        <v>14488</v>
      </c>
      <c r="H2325" t="s">
        <v>19</v>
      </c>
      <c r="I2325" t="s">
        <v>19</v>
      </c>
      <c r="J2325" s="1">
        <v>0.58333333333333337</v>
      </c>
      <c r="K2325" s="1">
        <v>0.58333333333333337</v>
      </c>
      <c r="L2325">
        <v>60</v>
      </c>
      <c r="M2325">
        <v>60</v>
      </c>
      <c r="N2325" t="str">
        <f>"0000000111100100001000000000000000000000000000000000"</f>
        <v>0000000111100100001000000000000000000000000000000000</v>
      </c>
      <c r="O2325" t="str">
        <f>"0000000111110100011111000000000000000000000000000000"</f>
        <v>0000000111110100011111000000000000000000000000000000</v>
      </c>
    </row>
    <row r="2326" spans="1:15" x14ac:dyDescent="0.25">
      <c r="A2326" s="3">
        <v>1</v>
      </c>
      <c r="B2326" t="s">
        <v>9565</v>
      </c>
      <c r="C2326" t="s">
        <v>20</v>
      </c>
      <c r="D2326" t="s">
        <v>14052</v>
      </c>
      <c r="E2326" t="s">
        <v>9372</v>
      </c>
      <c r="F2326" t="s">
        <v>14485</v>
      </c>
      <c r="G2326" t="s">
        <v>14494</v>
      </c>
      <c r="H2326" t="s">
        <v>37</v>
      </c>
      <c r="I2326" t="s">
        <v>37</v>
      </c>
      <c r="J2326" s="1">
        <v>0.375</v>
      </c>
      <c r="K2326" s="1">
        <v>0.375</v>
      </c>
      <c r="L2326">
        <v>60</v>
      </c>
      <c r="M2326">
        <v>60</v>
      </c>
      <c r="N2326" t="str">
        <f>"0000000000000000000000000001111110011111100000000000"</f>
        <v>0000000000000000000000000001111110011111100000000000</v>
      </c>
      <c r="O2326" t="str">
        <f>"0000000000000000000000000001111110011111100000000000"</f>
        <v>0000000000000000000000000001111110011111100000000000</v>
      </c>
    </row>
    <row r="2327" spans="1:15" x14ac:dyDescent="0.25">
      <c r="A2327" s="3">
        <v>1</v>
      </c>
      <c r="B2327" t="s">
        <v>9151</v>
      </c>
      <c r="C2327" t="s">
        <v>20</v>
      </c>
      <c r="D2327" t="s">
        <v>13421</v>
      </c>
      <c r="E2327" t="s">
        <v>20</v>
      </c>
      <c r="F2327" t="s">
        <v>14493</v>
      </c>
      <c r="G2327" t="s">
        <v>14485</v>
      </c>
      <c r="H2327" t="s">
        <v>42</v>
      </c>
      <c r="I2327" t="s">
        <v>42</v>
      </c>
      <c r="J2327" s="1">
        <v>0.70833333333333337</v>
      </c>
      <c r="K2327" s="1">
        <v>0.70833333333333337</v>
      </c>
      <c r="L2327">
        <v>60</v>
      </c>
      <c r="M2327">
        <v>60</v>
      </c>
      <c r="N2327" t="str">
        <f>"0000000000000000000000000001111110011111100000000000"</f>
        <v>0000000000000000000000000001111110011111100000000000</v>
      </c>
      <c r="O2327" t="str">
        <f>"0000000000000000000000000001111110011111100000000000"</f>
        <v>0000000000000000000000000001111110011111100000000000</v>
      </c>
    </row>
    <row r="2328" spans="1:15" x14ac:dyDescent="0.25">
      <c r="A2328" s="3">
        <v>1</v>
      </c>
      <c r="B2328" t="s">
        <v>9945</v>
      </c>
      <c r="C2328" t="s">
        <v>20</v>
      </c>
      <c r="D2328" t="s">
        <v>13547</v>
      </c>
      <c r="E2328" t="s">
        <v>20</v>
      </c>
      <c r="F2328" t="s">
        <v>14488</v>
      </c>
      <c r="G2328" t="s">
        <v>14488</v>
      </c>
      <c r="H2328" t="s">
        <v>19</v>
      </c>
      <c r="I2328" t="s">
        <v>19</v>
      </c>
      <c r="J2328" s="1">
        <v>0.5</v>
      </c>
      <c r="K2328" s="1">
        <v>0.5</v>
      </c>
      <c r="L2328">
        <v>60</v>
      </c>
      <c r="M2328">
        <v>60</v>
      </c>
      <c r="N2328" t="str">
        <f>"0000000111110100011111000001111110011111100000000000"</f>
        <v>0000000111110100011111000001111110011111100000000000</v>
      </c>
      <c r="O2328" t="str">
        <f>"0000000000000000000000000001111110011111100000000000"</f>
        <v>0000000000000000000000000001111110011111100000000000</v>
      </c>
    </row>
    <row r="2329" spans="1:15" x14ac:dyDescent="0.25">
      <c r="A2329" s="3">
        <v>1</v>
      </c>
      <c r="B2329" t="s">
        <v>9945</v>
      </c>
      <c r="C2329" t="s">
        <v>20</v>
      </c>
      <c r="D2329" t="s">
        <v>13544</v>
      </c>
      <c r="E2329" t="s">
        <v>20</v>
      </c>
      <c r="F2329" t="s">
        <v>14485</v>
      </c>
      <c r="G2329" t="s">
        <v>14485</v>
      </c>
      <c r="H2329" t="s">
        <v>29</v>
      </c>
      <c r="I2329" t="s">
        <v>29</v>
      </c>
      <c r="J2329" s="1">
        <v>0.58333333333333337</v>
      </c>
      <c r="K2329" s="1">
        <v>0.58333333333333337</v>
      </c>
      <c r="L2329">
        <v>60</v>
      </c>
      <c r="M2329">
        <v>60</v>
      </c>
      <c r="N2329" t="str">
        <f>"0000000111110100011111000001111110011111100000000000"</f>
        <v>0000000111110100011111000001111110011111100000000000</v>
      </c>
      <c r="O2329" t="str">
        <f>"0000000111110100011111000000000000000000000000000000"</f>
        <v>0000000111110100011111000000000000000000000000000000</v>
      </c>
    </row>
    <row r="2330" spans="1:15" x14ac:dyDescent="0.25">
      <c r="A2330" s="3">
        <v>1</v>
      </c>
      <c r="B2330" t="s">
        <v>9945</v>
      </c>
      <c r="C2330" t="s">
        <v>20</v>
      </c>
      <c r="D2330" t="s">
        <v>13555</v>
      </c>
      <c r="E2330" t="s">
        <v>395</v>
      </c>
      <c r="F2330" t="s">
        <v>14485</v>
      </c>
      <c r="G2330" t="s">
        <v>14499</v>
      </c>
      <c r="H2330" t="s">
        <v>29</v>
      </c>
      <c r="I2330" t="s">
        <v>29</v>
      </c>
      <c r="J2330" s="1">
        <v>0.58333333333333337</v>
      </c>
      <c r="K2330" s="1">
        <v>0.54166666666666663</v>
      </c>
      <c r="L2330">
        <v>60</v>
      </c>
      <c r="M2330">
        <v>180</v>
      </c>
      <c r="N2330" t="str">
        <f>"0000000111110100011111000001111110011111100000000000"</f>
        <v>0000000111110100011111000001111110011111100000000000</v>
      </c>
      <c r="O2330" t="str">
        <f>"0000000000000000000000000001111110011111100000000000"</f>
        <v>0000000000000000000000000001111110011111100000000000</v>
      </c>
    </row>
    <row r="2331" spans="1:15" x14ac:dyDescent="0.25">
      <c r="A2331" s="3">
        <v>1</v>
      </c>
      <c r="B2331" t="s">
        <v>11498</v>
      </c>
      <c r="C2331" t="s">
        <v>45</v>
      </c>
      <c r="D2331" t="s">
        <v>13508</v>
      </c>
      <c r="E2331" t="s">
        <v>45</v>
      </c>
      <c r="F2331" t="s">
        <v>14528</v>
      </c>
      <c r="G2331" t="s">
        <v>14552</v>
      </c>
      <c r="H2331" t="s">
        <v>42</v>
      </c>
      <c r="I2331" t="s">
        <v>42</v>
      </c>
      <c r="J2331" s="1">
        <v>0.41666666666666669</v>
      </c>
      <c r="K2331" s="1">
        <v>0.39583333333333331</v>
      </c>
      <c r="L2331">
        <v>120</v>
      </c>
      <c r="M2331">
        <v>60</v>
      </c>
      <c r="N2331" t="str">
        <f>"1111110000000000000000000000000000000000000000000000"</f>
        <v>1111110000000000000000000000000000000000000000000000</v>
      </c>
      <c r="O2331" t="str">
        <f>"0111000000000000000000000000000000000000000000000000"</f>
        <v>0111000000000000000000000000000000000000000000000000</v>
      </c>
    </row>
    <row r="2332" spans="1:15" x14ac:dyDescent="0.25">
      <c r="A2332" s="3">
        <v>1</v>
      </c>
      <c r="B2332" t="s">
        <v>9278</v>
      </c>
      <c r="C2332" t="s">
        <v>20</v>
      </c>
      <c r="D2332" t="s">
        <v>12694</v>
      </c>
      <c r="E2332" t="s">
        <v>20</v>
      </c>
      <c r="F2332" t="s">
        <v>14485</v>
      </c>
      <c r="G2332" t="s">
        <v>14485</v>
      </c>
      <c r="H2332" t="s">
        <v>42</v>
      </c>
      <c r="I2332" t="s">
        <v>42</v>
      </c>
      <c r="J2332" s="1">
        <v>0.45833333333333331</v>
      </c>
      <c r="K2332" s="1">
        <v>0.45833333333333331</v>
      </c>
      <c r="L2332">
        <v>60</v>
      </c>
      <c r="M2332">
        <v>60</v>
      </c>
      <c r="N2332" t="str">
        <f>"0000000000000000000000000001111110011111100000000000"</f>
        <v>0000000000000000000000000001111110011111100000000000</v>
      </c>
      <c r="O2332" t="str">
        <f>"0000000111111100011111000001111110011111100000000000"</f>
        <v>0000000111111100011111000001111110011111100000000000</v>
      </c>
    </row>
    <row r="2333" spans="1:15" x14ac:dyDescent="0.25">
      <c r="A2333" s="3">
        <v>1</v>
      </c>
      <c r="B2333" t="s">
        <v>13200</v>
      </c>
      <c r="C2333" t="s">
        <v>20</v>
      </c>
      <c r="D2333" t="s">
        <v>14028</v>
      </c>
      <c r="E2333" t="s">
        <v>20</v>
      </c>
      <c r="F2333" t="s">
        <v>14488</v>
      </c>
      <c r="G2333" t="s">
        <v>14488</v>
      </c>
      <c r="H2333" t="s">
        <v>29</v>
      </c>
      <c r="I2333" t="s">
        <v>29</v>
      </c>
      <c r="J2333" s="1">
        <v>0.41666666666666669</v>
      </c>
      <c r="K2333" s="1">
        <v>0.41666666666666669</v>
      </c>
      <c r="L2333">
        <v>60</v>
      </c>
      <c r="M2333">
        <v>60</v>
      </c>
      <c r="N2333" t="str">
        <f>"0000000111110100011111000000000000000000000000000000"</f>
        <v>0000000111110100011111000000000000000000000000000000</v>
      </c>
      <c r="O2333" t="str">
        <f>"0000000111110100011111000000000000000000000000000000"</f>
        <v>0000000111110100011111000000000000000000000000000000</v>
      </c>
    </row>
    <row r="2334" spans="1:15" x14ac:dyDescent="0.25">
      <c r="A2334" s="3">
        <v>1</v>
      </c>
      <c r="B2334" t="s">
        <v>9855</v>
      </c>
      <c r="C2334" t="s">
        <v>395</v>
      </c>
      <c r="D2334" t="s">
        <v>13493</v>
      </c>
      <c r="E2334" t="s">
        <v>20</v>
      </c>
      <c r="F2334" t="s">
        <v>14531</v>
      </c>
      <c r="G2334" t="s">
        <v>14493</v>
      </c>
      <c r="H2334" t="s">
        <v>37</v>
      </c>
      <c r="I2334" t="s">
        <v>37</v>
      </c>
      <c r="J2334" s="1">
        <v>0.375</v>
      </c>
      <c r="K2334" s="1">
        <v>0.375</v>
      </c>
      <c r="L2334">
        <v>180</v>
      </c>
      <c r="M2334">
        <v>60</v>
      </c>
      <c r="N2334" t="str">
        <f>"0000000010101000010101000000000000000000000000000000"</f>
        <v>0000000010101000010101000000000000000000000000000000</v>
      </c>
      <c r="O2334" t="str">
        <f>"0000000111101100011111000000000000000000000000000000"</f>
        <v>0000000111101100011111000000000000000000000000000000</v>
      </c>
    </row>
    <row r="2335" spans="1:15" x14ac:dyDescent="0.25">
      <c r="A2335" s="3">
        <v>1</v>
      </c>
      <c r="B2335" t="s">
        <v>9855</v>
      </c>
      <c r="C2335" t="s">
        <v>395</v>
      </c>
      <c r="D2335" t="s">
        <v>13493</v>
      </c>
      <c r="E2335" t="s">
        <v>20</v>
      </c>
      <c r="F2335" t="s">
        <v>14532</v>
      </c>
      <c r="G2335" t="s">
        <v>14493</v>
      </c>
      <c r="H2335" t="s">
        <v>37</v>
      </c>
      <c r="I2335" t="s">
        <v>37</v>
      </c>
      <c r="J2335" s="1">
        <v>0.375</v>
      </c>
      <c r="K2335" s="1">
        <v>0.375</v>
      </c>
      <c r="L2335">
        <v>60</v>
      </c>
      <c r="M2335">
        <v>60</v>
      </c>
      <c r="N2335" t="str">
        <f>"0000000000000000000010000000000000000000000000000000"</f>
        <v>0000000000000000000010000000000000000000000000000000</v>
      </c>
      <c r="O2335" t="str">
        <f>"0000000111101100011111000000000000000000000000000000"</f>
        <v>0000000111101100011111000000000000000000000000000000</v>
      </c>
    </row>
    <row r="2336" spans="1:15" x14ac:dyDescent="0.25">
      <c r="A2336" s="3">
        <v>1</v>
      </c>
      <c r="B2336" t="s">
        <v>13976</v>
      </c>
      <c r="C2336" t="s">
        <v>180</v>
      </c>
      <c r="D2336" t="s">
        <v>14226</v>
      </c>
      <c r="E2336" t="s">
        <v>180</v>
      </c>
      <c r="F2336" t="s">
        <v>14524</v>
      </c>
      <c r="G2336" t="s">
        <v>14524</v>
      </c>
      <c r="H2336" t="s">
        <v>37</v>
      </c>
      <c r="I2336" t="s">
        <v>37</v>
      </c>
      <c r="J2336" s="1">
        <v>0.41666666666666669</v>
      </c>
      <c r="K2336" s="1">
        <v>0.39583333333333331</v>
      </c>
      <c r="L2336">
        <v>120</v>
      </c>
      <c r="M2336">
        <v>180</v>
      </c>
      <c r="N2336" t="str">
        <f>"0000000000000000000000000001111110011111100000000000"</f>
        <v>0000000000000000000000000001111110011111100000000000</v>
      </c>
      <c r="O2336" t="str">
        <f>"0000000000000000000000000011111000000000111110000000"</f>
        <v>0000000000000000000000000011111000000000111110000000</v>
      </c>
    </row>
    <row r="2337" spans="1:15" x14ac:dyDescent="0.25">
      <c r="A2337" s="3">
        <v>1</v>
      </c>
      <c r="B2337" t="s">
        <v>12014</v>
      </c>
      <c r="C2337" t="s">
        <v>20</v>
      </c>
      <c r="D2337" t="s">
        <v>13488</v>
      </c>
      <c r="E2337" t="s">
        <v>20</v>
      </c>
      <c r="F2337" t="s">
        <v>14485</v>
      </c>
      <c r="G2337" t="s">
        <v>14485</v>
      </c>
      <c r="H2337" t="s">
        <v>33</v>
      </c>
      <c r="I2337" t="s">
        <v>33</v>
      </c>
      <c r="J2337" s="1">
        <v>0.5</v>
      </c>
      <c r="K2337" s="1">
        <v>0.375</v>
      </c>
      <c r="L2337">
        <v>60</v>
      </c>
      <c r="M2337">
        <v>240</v>
      </c>
      <c r="N2337" t="str">
        <f>"0000000111111100011111000000000000000000000000000000"</f>
        <v>0000000111111100011111000000000000000000000000000000</v>
      </c>
      <c r="O2337" t="str">
        <f>"0000000111111100011111000001111110011111100000000000"</f>
        <v>0000000111111100011111000001111110011111100000000000</v>
      </c>
    </row>
    <row r="2338" spans="1:15" x14ac:dyDescent="0.25">
      <c r="A2338" s="3">
        <v>1</v>
      </c>
      <c r="B2338" t="s">
        <v>12067</v>
      </c>
      <c r="C2338" t="s">
        <v>20</v>
      </c>
      <c r="D2338" t="s">
        <v>13488</v>
      </c>
      <c r="E2338" t="s">
        <v>20</v>
      </c>
      <c r="F2338" t="s">
        <v>14488</v>
      </c>
      <c r="G2338" t="s">
        <v>14488</v>
      </c>
      <c r="H2338" t="s">
        <v>19</v>
      </c>
      <c r="I2338" t="s">
        <v>19</v>
      </c>
      <c r="J2338" s="1">
        <v>0.5</v>
      </c>
      <c r="K2338" s="1">
        <v>0.5</v>
      </c>
      <c r="L2338">
        <v>60</v>
      </c>
      <c r="M2338">
        <v>180</v>
      </c>
      <c r="N2338" t="str">
        <f>"0000000000000000000000000001111110011111100000000000"</f>
        <v>0000000000000000000000000001111110011111100000000000</v>
      </c>
      <c r="O2338" t="str">
        <f>"0000000111110100011111000001111110011111100000000000"</f>
        <v>0000000111110100011111000001111110011111100000000000</v>
      </c>
    </row>
    <row r="2339" spans="1:15" x14ac:dyDescent="0.25">
      <c r="A2339" s="3">
        <v>1</v>
      </c>
      <c r="B2339" t="s">
        <v>9481</v>
      </c>
      <c r="C2339" t="s">
        <v>20</v>
      </c>
      <c r="D2339" t="s">
        <v>13746</v>
      </c>
      <c r="E2339" t="s">
        <v>20</v>
      </c>
      <c r="F2339" t="s">
        <v>14485</v>
      </c>
      <c r="G2339" t="s">
        <v>14485</v>
      </c>
      <c r="H2339" t="s">
        <v>29</v>
      </c>
      <c r="I2339" t="s">
        <v>29</v>
      </c>
      <c r="J2339" s="1">
        <v>0.5</v>
      </c>
      <c r="K2339" s="1">
        <v>0.5</v>
      </c>
      <c r="L2339">
        <v>60</v>
      </c>
      <c r="M2339">
        <v>60</v>
      </c>
      <c r="N2339" t="str">
        <f>"0000000111110100011111000000000000000000000000000000"</f>
        <v>0000000111110100011111000000000000000000000000000000</v>
      </c>
      <c r="O2339" t="str">
        <f>"0000000111110100011111000000000000000000000000000000"</f>
        <v>0000000111110100011111000000000000000000000000000000</v>
      </c>
    </row>
    <row r="2340" spans="1:15" x14ac:dyDescent="0.25">
      <c r="A2340" s="3">
        <v>1</v>
      </c>
      <c r="B2340" t="s">
        <v>9493</v>
      </c>
      <c r="C2340" t="s">
        <v>20</v>
      </c>
      <c r="D2340" t="s">
        <v>13752</v>
      </c>
      <c r="E2340" t="s">
        <v>20</v>
      </c>
      <c r="F2340" t="s">
        <v>14488</v>
      </c>
      <c r="G2340" t="s">
        <v>14485</v>
      </c>
      <c r="H2340" t="s">
        <v>29</v>
      </c>
      <c r="I2340" t="s">
        <v>29</v>
      </c>
      <c r="J2340" s="1">
        <v>0.54166666666666663</v>
      </c>
      <c r="K2340" s="1">
        <v>0.54166666666666663</v>
      </c>
      <c r="L2340">
        <v>60</v>
      </c>
      <c r="M2340">
        <v>60</v>
      </c>
      <c r="N2340" t="str">
        <f>"0000000000000000000000000001111110011111100000000000"</f>
        <v>0000000000000000000000000001111110011111100000000000</v>
      </c>
      <c r="O2340" t="str">
        <f>"0000000000000000000000000001111110011111100000000000"</f>
        <v>0000000000000000000000000001111110011111100000000000</v>
      </c>
    </row>
    <row r="2341" spans="1:15" x14ac:dyDescent="0.25">
      <c r="A2341" s="3">
        <v>1</v>
      </c>
      <c r="B2341" t="s">
        <v>9888</v>
      </c>
      <c r="C2341" t="s">
        <v>20</v>
      </c>
      <c r="D2341" t="s">
        <v>13752</v>
      </c>
      <c r="E2341" t="s">
        <v>20</v>
      </c>
      <c r="F2341" t="s">
        <v>14488</v>
      </c>
      <c r="G2341" t="s">
        <v>14488</v>
      </c>
      <c r="H2341" t="s">
        <v>19</v>
      </c>
      <c r="I2341" t="s">
        <v>19</v>
      </c>
      <c r="J2341" s="1">
        <v>0.45833333333333331</v>
      </c>
      <c r="K2341" s="1">
        <v>0.45833333333333331</v>
      </c>
      <c r="L2341">
        <v>60</v>
      </c>
      <c r="M2341">
        <v>60</v>
      </c>
      <c r="N2341" t="str">
        <f>"0000000000000000000000000001111110011111100000000000"</f>
        <v>0000000000000000000000000001111110011111100000000000</v>
      </c>
      <c r="O2341" t="str">
        <f>"0000000000000000000000000001111110011111100000000000"</f>
        <v>0000000000000000000000000001111110011111100000000000</v>
      </c>
    </row>
    <row r="2342" spans="1:15" x14ac:dyDescent="0.25">
      <c r="A2342" s="3">
        <v>1</v>
      </c>
      <c r="B2342" t="s">
        <v>10720</v>
      </c>
      <c r="C2342" t="s">
        <v>20</v>
      </c>
      <c r="D2342" t="s">
        <v>12827</v>
      </c>
      <c r="E2342" t="s">
        <v>20</v>
      </c>
      <c r="F2342" t="s">
        <v>14488</v>
      </c>
      <c r="G2342" t="s">
        <v>14488</v>
      </c>
      <c r="H2342" t="s">
        <v>29</v>
      </c>
      <c r="I2342" t="s">
        <v>29</v>
      </c>
      <c r="J2342" s="1">
        <v>0.41666666666666669</v>
      </c>
      <c r="K2342" s="1">
        <v>0.45833333333333331</v>
      </c>
      <c r="L2342">
        <v>180</v>
      </c>
      <c r="M2342">
        <v>60</v>
      </c>
      <c r="N2342" t="str">
        <f>"0000000000000000000000000001111110011111100000000000"</f>
        <v>0000000000000000000000000001111110011111100000000000</v>
      </c>
      <c r="O2342" t="str">
        <f>"0000000000000000000000000001111110011111100000000000"</f>
        <v>0000000000000000000000000001111110011111100000000000</v>
      </c>
    </row>
    <row r="2343" spans="1:15" x14ac:dyDescent="0.25">
      <c r="A2343" s="3">
        <v>1</v>
      </c>
      <c r="B2343" t="s">
        <v>9178</v>
      </c>
      <c r="C2343" t="s">
        <v>20</v>
      </c>
      <c r="D2343" t="s">
        <v>12908</v>
      </c>
      <c r="E2343" t="s">
        <v>20</v>
      </c>
      <c r="F2343" t="s">
        <v>14488</v>
      </c>
      <c r="G2343" t="s">
        <v>14488</v>
      </c>
      <c r="H2343" t="s">
        <v>19</v>
      </c>
      <c r="I2343" t="s">
        <v>19</v>
      </c>
      <c r="J2343" s="1">
        <v>0.41666666666666669</v>
      </c>
      <c r="K2343" s="1">
        <v>0.45833333333333331</v>
      </c>
      <c r="L2343">
        <v>120</v>
      </c>
      <c r="M2343">
        <v>60</v>
      </c>
      <c r="N2343" t="str">
        <f>"0000000111110100011111000000000000000000000000000000"</f>
        <v>0000000111110100011111000000000000000000000000000000</v>
      </c>
      <c r="O2343" t="str">
        <f>"0000000111110100011111000000000000000000000000000000"</f>
        <v>0000000111110100011111000000000000000000000000000000</v>
      </c>
    </row>
    <row r="2344" spans="1:15" x14ac:dyDescent="0.25">
      <c r="A2344" s="3">
        <v>1</v>
      </c>
      <c r="B2344" t="s">
        <v>12660</v>
      </c>
      <c r="C2344" t="s">
        <v>180</v>
      </c>
      <c r="D2344" t="s">
        <v>14018</v>
      </c>
      <c r="E2344" t="s">
        <v>20</v>
      </c>
      <c r="F2344" t="s">
        <v>14662</v>
      </c>
      <c r="G2344" t="s">
        <v>14488</v>
      </c>
      <c r="H2344" t="s">
        <v>33</v>
      </c>
      <c r="I2344" t="s">
        <v>33</v>
      </c>
      <c r="J2344" s="1">
        <v>0.45833333333333331</v>
      </c>
      <c r="K2344" s="1">
        <v>0.45833333333333331</v>
      </c>
      <c r="L2344">
        <v>60</v>
      </c>
      <c r="M2344">
        <v>60</v>
      </c>
      <c r="N2344" t="str">
        <f>"0000000111111100000000000000000000000000000000000000"</f>
        <v>0000000111111100000000000000000000000000000000000000</v>
      </c>
      <c r="O2344" t="str">
        <f>"0000000111111100011111000000000000000000000000000000"</f>
        <v>0000000111111100011111000000000000000000000000000000</v>
      </c>
    </row>
    <row r="2345" spans="1:15" x14ac:dyDescent="0.25">
      <c r="A2345" s="3">
        <v>1</v>
      </c>
      <c r="B2345" t="s">
        <v>9493</v>
      </c>
      <c r="C2345" t="s">
        <v>395</v>
      </c>
      <c r="D2345" t="s">
        <v>10054</v>
      </c>
      <c r="E2345" t="s">
        <v>20</v>
      </c>
      <c r="F2345" t="s">
        <v>14515</v>
      </c>
      <c r="G2345" t="s">
        <v>14493</v>
      </c>
      <c r="H2345" t="s">
        <v>42</v>
      </c>
      <c r="I2345" t="s">
        <v>42</v>
      </c>
      <c r="J2345" s="1">
        <v>0.5</v>
      </c>
      <c r="K2345" s="1">
        <v>0.58333333333333337</v>
      </c>
      <c r="L2345">
        <v>180</v>
      </c>
      <c r="M2345">
        <v>60</v>
      </c>
      <c r="N2345" t="str">
        <f>"0000000000000000000000000000111110001111000000000000"</f>
        <v>0000000000000000000000000000111110001111000000000000</v>
      </c>
      <c r="O2345" t="str">
        <f>"0000000000000000000000000000111110011111100000000000"</f>
        <v>0000000000000000000000000000111110011111100000000000</v>
      </c>
    </row>
    <row r="2346" spans="1:15" x14ac:dyDescent="0.25">
      <c r="A2346" s="3">
        <v>1</v>
      </c>
      <c r="B2346" t="s">
        <v>10054</v>
      </c>
      <c r="C2346" t="s">
        <v>20</v>
      </c>
      <c r="D2346" t="s">
        <v>14023</v>
      </c>
      <c r="E2346" t="s">
        <v>20</v>
      </c>
      <c r="F2346" t="s">
        <v>14493</v>
      </c>
      <c r="G2346" t="s">
        <v>14512</v>
      </c>
      <c r="H2346" t="s">
        <v>42</v>
      </c>
      <c r="I2346" t="s">
        <v>42</v>
      </c>
      <c r="J2346" s="1">
        <v>0.58333333333333337</v>
      </c>
      <c r="K2346" s="1">
        <v>0.58333333333333337</v>
      </c>
      <c r="L2346">
        <v>60</v>
      </c>
      <c r="M2346">
        <v>60</v>
      </c>
      <c r="N2346" t="str">
        <f>"0000000000000000000000000000111110011111100000000000"</f>
        <v>0000000000000000000000000000111110011111100000000000</v>
      </c>
      <c r="O2346" t="str">
        <f>"0000000000000000000000000000111110011111100000000000"</f>
        <v>0000000000000000000000000000111110011111100000000000</v>
      </c>
    </row>
    <row r="2347" spans="1:15" x14ac:dyDescent="0.25">
      <c r="A2347" s="3">
        <v>1</v>
      </c>
      <c r="B2347" t="s">
        <v>10534</v>
      </c>
      <c r="C2347" t="s">
        <v>20</v>
      </c>
      <c r="D2347" t="s">
        <v>10554</v>
      </c>
      <c r="E2347" t="s">
        <v>20</v>
      </c>
      <c r="F2347" t="s">
        <v>14485</v>
      </c>
      <c r="G2347" t="s">
        <v>14488</v>
      </c>
      <c r="H2347" t="s">
        <v>33</v>
      </c>
      <c r="I2347" t="s">
        <v>33</v>
      </c>
      <c r="J2347" s="1">
        <v>0.41666666666666669</v>
      </c>
      <c r="K2347" s="1">
        <v>0.41666666666666669</v>
      </c>
      <c r="L2347">
        <v>60</v>
      </c>
      <c r="M2347">
        <v>120</v>
      </c>
      <c r="N2347" t="str">
        <f>"0000000111110100011110000000000000000000000000000000"</f>
        <v>0000000111110100011110000000000000000000000000000000</v>
      </c>
      <c r="O2347" t="str">
        <f>"0000000111111100011111000000000000000000000000000000"</f>
        <v>0000000111111100011111000000000000000000000000000000</v>
      </c>
    </row>
    <row r="2348" spans="1:15" x14ac:dyDescent="0.25">
      <c r="A2348" s="3">
        <v>1</v>
      </c>
      <c r="B2348" t="s">
        <v>10534</v>
      </c>
      <c r="C2348" t="s">
        <v>20</v>
      </c>
      <c r="D2348" t="s">
        <v>10558</v>
      </c>
      <c r="E2348" t="s">
        <v>20</v>
      </c>
      <c r="F2348" t="s">
        <v>14493</v>
      </c>
      <c r="G2348" t="s">
        <v>14508</v>
      </c>
      <c r="H2348" t="s">
        <v>33</v>
      </c>
      <c r="I2348" t="s">
        <v>33</v>
      </c>
      <c r="J2348" s="1">
        <v>0.54166666666666663</v>
      </c>
      <c r="K2348" s="1">
        <v>0.5</v>
      </c>
      <c r="L2348">
        <v>60</v>
      </c>
      <c r="M2348">
        <v>120</v>
      </c>
      <c r="N2348" t="str">
        <f>"0000000111110100011110000000000000000000000000000000"</f>
        <v>0000000111110100011110000000000000000000000000000000</v>
      </c>
      <c r="O2348" t="str">
        <f>"0000000111111100011011000000000000000000000000000000"</f>
        <v>0000000111111100011011000000000000000000000000000000</v>
      </c>
    </row>
    <row r="2349" spans="1:15" x14ac:dyDescent="0.25">
      <c r="A2349" s="3">
        <v>1</v>
      </c>
      <c r="B2349" t="s">
        <v>10534</v>
      </c>
      <c r="C2349" t="s">
        <v>39</v>
      </c>
      <c r="D2349" t="s">
        <v>10554</v>
      </c>
      <c r="E2349" t="s">
        <v>20</v>
      </c>
      <c r="F2349" t="s">
        <v>14507</v>
      </c>
      <c r="G2349" t="s">
        <v>14488</v>
      </c>
      <c r="H2349" t="s">
        <v>33</v>
      </c>
      <c r="I2349" t="s">
        <v>33</v>
      </c>
      <c r="J2349" s="1">
        <v>0.41666666666666669</v>
      </c>
      <c r="K2349" s="1">
        <v>0.41666666666666669</v>
      </c>
      <c r="L2349">
        <v>120</v>
      </c>
      <c r="M2349">
        <v>120</v>
      </c>
      <c r="N2349" t="str">
        <f>"0000000000001000000000000000000000000000000000000000"</f>
        <v>0000000000001000000000000000000000000000000000000000</v>
      </c>
      <c r="O2349" t="str">
        <f>"0000000111111100011111000000000000000000000000000000"</f>
        <v>0000000111111100011111000000000000000000000000000000</v>
      </c>
    </row>
    <row r="2350" spans="1:15" x14ac:dyDescent="0.25">
      <c r="A2350" s="3">
        <v>1</v>
      </c>
      <c r="B2350" t="s">
        <v>10534</v>
      </c>
      <c r="C2350" t="s">
        <v>39</v>
      </c>
      <c r="D2350" t="s">
        <v>10554</v>
      </c>
      <c r="E2350" t="s">
        <v>20</v>
      </c>
      <c r="F2350" t="s">
        <v>14511</v>
      </c>
      <c r="G2350" t="s">
        <v>14488</v>
      </c>
      <c r="H2350" t="s">
        <v>33</v>
      </c>
      <c r="I2350" t="s">
        <v>33</v>
      </c>
      <c r="J2350" s="1">
        <v>0.41666666666666669</v>
      </c>
      <c r="K2350" s="1">
        <v>0.41666666666666669</v>
      </c>
      <c r="L2350">
        <v>120</v>
      </c>
      <c r="M2350">
        <v>120</v>
      </c>
      <c r="N2350" t="str">
        <f>"0000000000000000000001000000000000000000000000000000"</f>
        <v>0000000000000000000001000000000000000000000000000000</v>
      </c>
      <c r="O2350" t="str">
        <f>"0000000111111100011111000000000000000000000000000000"</f>
        <v>0000000111111100011111000000000000000000000000000000</v>
      </c>
    </row>
    <row r="2351" spans="1:15" x14ac:dyDescent="0.25">
      <c r="A2351" s="3">
        <v>1</v>
      </c>
      <c r="B2351" t="s">
        <v>10311</v>
      </c>
      <c r="C2351" t="s">
        <v>20</v>
      </c>
      <c r="D2351" t="s">
        <v>11283</v>
      </c>
      <c r="E2351" t="s">
        <v>395</v>
      </c>
      <c r="F2351" t="s">
        <v>14485</v>
      </c>
      <c r="G2351" t="s">
        <v>14497</v>
      </c>
      <c r="H2351" t="s">
        <v>42</v>
      </c>
      <c r="I2351" t="s">
        <v>42</v>
      </c>
      <c r="J2351" s="1">
        <v>0.375</v>
      </c>
      <c r="K2351" s="1">
        <v>0.375</v>
      </c>
      <c r="L2351">
        <v>60</v>
      </c>
      <c r="M2351">
        <v>180</v>
      </c>
      <c r="N2351" t="str">
        <f>"0000000111111100011111000000000000000000000000000000"</f>
        <v>0000000111111100011111000000000000000000000000000000</v>
      </c>
      <c r="O2351" t="str">
        <f>"0000000000100000000000000000000000000000000000000000"</f>
        <v>0000000000100000000000000000000000000000000000000000</v>
      </c>
    </row>
    <row r="2352" spans="1:15" x14ac:dyDescent="0.25">
      <c r="A2352" s="3">
        <v>1</v>
      </c>
      <c r="B2352" t="s">
        <v>10311</v>
      </c>
      <c r="C2352" t="s">
        <v>20</v>
      </c>
      <c r="D2352" t="s">
        <v>11283</v>
      </c>
      <c r="E2352" t="s">
        <v>395</v>
      </c>
      <c r="F2352" t="s">
        <v>14485</v>
      </c>
      <c r="G2352" t="s">
        <v>14499</v>
      </c>
      <c r="H2352" t="s">
        <v>42</v>
      </c>
      <c r="I2352" t="s">
        <v>42</v>
      </c>
      <c r="J2352" s="1">
        <v>0.375</v>
      </c>
      <c r="K2352" s="1">
        <v>0.375</v>
      </c>
      <c r="L2352">
        <v>60</v>
      </c>
      <c r="M2352">
        <v>180</v>
      </c>
      <c r="N2352" t="str">
        <f>"0000000111111100011111000000000000000000000000000000"</f>
        <v>0000000111111100011111000000000000000000000000000000</v>
      </c>
      <c r="O2352" t="str">
        <f>"0000000000001000000000000000000000000000000000000000"</f>
        <v>0000000000001000000000000000000000000000000000000000</v>
      </c>
    </row>
    <row r="2353" spans="1:15" x14ac:dyDescent="0.25">
      <c r="A2353" s="3">
        <v>1</v>
      </c>
      <c r="B2353" t="s">
        <v>10311</v>
      </c>
      <c r="C2353" t="s">
        <v>20</v>
      </c>
      <c r="D2353" t="s">
        <v>11283</v>
      </c>
      <c r="E2353" t="s">
        <v>395</v>
      </c>
      <c r="F2353" t="s">
        <v>14485</v>
      </c>
      <c r="G2353" t="s">
        <v>14581</v>
      </c>
      <c r="H2353" t="s">
        <v>42</v>
      </c>
      <c r="I2353" t="s">
        <v>42</v>
      </c>
      <c r="J2353" s="1">
        <v>0.375</v>
      </c>
      <c r="K2353" s="1">
        <v>0.375</v>
      </c>
      <c r="L2353">
        <v>60</v>
      </c>
      <c r="M2353">
        <v>180</v>
      </c>
      <c r="N2353" t="str">
        <f>"0000000111111100011111000000000000000000000000000000"</f>
        <v>0000000111111100011111000000000000000000000000000000</v>
      </c>
      <c r="O2353" t="str">
        <f>"0000000000000000000100000000000000000000000000000000"</f>
        <v>0000000000000000000100000000000000000000000000000000</v>
      </c>
    </row>
    <row r="2354" spans="1:15" x14ac:dyDescent="0.25">
      <c r="A2354" s="3">
        <v>1</v>
      </c>
      <c r="B2354" t="s">
        <v>10311</v>
      </c>
      <c r="C2354" t="s">
        <v>20</v>
      </c>
      <c r="D2354" t="s">
        <v>11283</v>
      </c>
      <c r="E2354" t="s">
        <v>395</v>
      </c>
      <c r="F2354" t="s">
        <v>14485</v>
      </c>
      <c r="G2354" t="s">
        <v>14567</v>
      </c>
      <c r="H2354" t="s">
        <v>42</v>
      </c>
      <c r="I2354" t="s">
        <v>42</v>
      </c>
      <c r="J2354" s="1">
        <v>0.375</v>
      </c>
      <c r="K2354" s="1">
        <v>0.375</v>
      </c>
      <c r="L2354">
        <v>60</v>
      </c>
      <c r="M2354">
        <v>180</v>
      </c>
      <c r="N2354" t="str">
        <f>"0000000111111100011111000000000000000000000000000000"</f>
        <v>0000000111111100011111000000000000000000000000000000</v>
      </c>
      <c r="O2354" t="str">
        <f>"0000000000000000000010000000000000000000000000000000"</f>
        <v>0000000000000000000010000000000000000000000000000000</v>
      </c>
    </row>
    <row r="2355" spans="1:15" x14ac:dyDescent="0.25">
      <c r="A2355" s="3">
        <v>1</v>
      </c>
      <c r="B2355" t="s">
        <v>13446</v>
      </c>
      <c r="C2355" t="s">
        <v>20</v>
      </c>
      <c r="D2355" t="s">
        <v>13656</v>
      </c>
      <c r="E2355" t="s">
        <v>9372</v>
      </c>
      <c r="F2355" t="s">
        <v>14488</v>
      </c>
      <c r="G2355" t="s">
        <v>14548</v>
      </c>
      <c r="H2355" t="s">
        <v>29</v>
      </c>
      <c r="I2355" t="s">
        <v>29</v>
      </c>
      <c r="J2355" s="1">
        <v>0.375</v>
      </c>
      <c r="K2355" s="1">
        <v>0.41666666666666669</v>
      </c>
      <c r="L2355">
        <v>120</v>
      </c>
      <c r="M2355">
        <v>120</v>
      </c>
      <c r="N2355" t="str">
        <f>"0000000000000000000000000001111110011111100000000000"</f>
        <v>0000000000000000000000000001111110011111100000000000</v>
      </c>
      <c r="O2355" t="str">
        <f>"0000000000000000000000000000011000000110000000000000"</f>
        <v>0000000000000000000000000000011000000110000000000000</v>
      </c>
    </row>
    <row r="2356" spans="1:15" x14ac:dyDescent="0.25">
      <c r="A2356" s="3">
        <v>1</v>
      </c>
      <c r="B2356" t="s">
        <v>11461</v>
      </c>
      <c r="C2356" t="s">
        <v>20</v>
      </c>
      <c r="D2356" t="s">
        <v>12284</v>
      </c>
      <c r="E2356" t="s">
        <v>20</v>
      </c>
      <c r="F2356" t="s">
        <v>14485</v>
      </c>
      <c r="G2356" t="s">
        <v>14485</v>
      </c>
      <c r="H2356" t="s">
        <v>33</v>
      </c>
      <c r="I2356" t="s">
        <v>33</v>
      </c>
      <c r="J2356" s="1">
        <v>0.41666666666666669</v>
      </c>
      <c r="K2356" s="1">
        <v>0.41666666666666669</v>
      </c>
      <c r="L2356">
        <v>60</v>
      </c>
      <c r="M2356">
        <v>60</v>
      </c>
      <c r="N2356" t="str">
        <f>"0000000111111100011111000000000000000000000000000000"</f>
        <v>0000000111111100011111000000000000000000000000000000</v>
      </c>
      <c r="O2356" t="str">
        <f>"0000000111111100011111000000000000000000000000000000"</f>
        <v>0000000111111100011111000000000000000000000000000000</v>
      </c>
    </row>
    <row r="2357" spans="1:15" x14ac:dyDescent="0.25">
      <c r="A2357" s="3">
        <v>1</v>
      </c>
      <c r="B2357" t="s">
        <v>11463</v>
      </c>
      <c r="C2357" t="s">
        <v>20</v>
      </c>
      <c r="D2357" t="s">
        <v>12284</v>
      </c>
      <c r="E2357" t="s">
        <v>20</v>
      </c>
      <c r="F2357" t="s">
        <v>14488</v>
      </c>
      <c r="G2357" t="s">
        <v>14488</v>
      </c>
      <c r="H2357" t="s">
        <v>19</v>
      </c>
      <c r="I2357" t="s">
        <v>19</v>
      </c>
      <c r="J2357" s="1">
        <v>0.41666666666666669</v>
      </c>
      <c r="K2357" s="1">
        <v>0.41666666666666669</v>
      </c>
      <c r="L2357">
        <v>60</v>
      </c>
      <c r="M2357">
        <v>60</v>
      </c>
      <c r="N2357" t="str">
        <f>"0000000111110100011111000000000000000000000000000000"</f>
        <v>0000000111110100011111000000000000000000000000000000</v>
      </c>
      <c r="O2357" t="str">
        <f>"0000000111110100011111000000000000000000000000000000"</f>
        <v>0000000111110100011111000000000000000000000000000000</v>
      </c>
    </row>
    <row r="2358" spans="1:15" x14ac:dyDescent="0.25">
      <c r="A2358" s="3">
        <v>1</v>
      </c>
      <c r="B2358" t="s">
        <v>9546</v>
      </c>
      <c r="C2358" t="s">
        <v>395</v>
      </c>
      <c r="D2358" t="s">
        <v>9554</v>
      </c>
      <c r="E2358" t="s">
        <v>395</v>
      </c>
      <c r="F2358" t="s">
        <v>14499</v>
      </c>
      <c r="G2358" t="s">
        <v>14529</v>
      </c>
      <c r="H2358" t="s">
        <v>42</v>
      </c>
      <c r="I2358" t="s">
        <v>42</v>
      </c>
      <c r="J2358" s="1">
        <v>0.375</v>
      </c>
      <c r="K2358" s="1">
        <v>0.375</v>
      </c>
      <c r="L2358">
        <v>240</v>
      </c>
      <c r="M2358">
        <v>240</v>
      </c>
      <c r="N2358" t="str">
        <f>"0000000001000000000000000000000000000000000000000000"</f>
        <v>0000000001000000000000000000000000000000000000000000</v>
      </c>
      <c r="O2358" t="str">
        <f>"0000000001100100010000000000000000000000000000000000"</f>
        <v>0000000001100100010000000000000000000000000000000000</v>
      </c>
    </row>
    <row r="2359" spans="1:15" x14ac:dyDescent="0.25">
      <c r="A2359" s="3">
        <v>1</v>
      </c>
      <c r="B2359" t="s">
        <v>10821</v>
      </c>
      <c r="C2359" t="s">
        <v>20</v>
      </c>
      <c r="D2359" t="s">
        <v>13530</v>
      </c>
      <c r="E2359" t="s">
        <v>9372</v>
      </c>
      <c r="F2359" t="s">
        <v>14485</v>
      </c>
      <c r="G2359" t="s">
        <v>14566</v>
      </c>
      <c r="H2359" t="s">
        <v>33</v>
      </c>
      <c r="I2359" t="s">
        <v>33</v>
      </c>
      <c r="J2359" s="1">
        <v>0.625</v>
      </c>
      <c r="K2359" s="1">
        <v>0.625</v>
      </c>
      <c r="L2359">
        <v>60</v>
      </c>
      <c r="M2359">
        <v>60</v>
      </c>
      <c r="N2359" t="str">
        <f>"0000000111111100011111000000000000000000000000000000"</f>
        <v>0000000111111100011111000000000000000000000000000000</v>
      </c>
      <c r="O2359" t="str">
        <f>"0000000000000000000011000000000000000000000000000000"</f>
        <v>0000000000000000000011000000000000000000000000000000</v>
      </c>
    </row>
    <row r="2360" spans="1:15" x14ac:dyDescent="0.25">
      <c r="A2360" s="3">
        <v>1</v>
      </c>
      <c r="B2360" t="s">
        <v>11292</v>
      </c>
      <c r="C2360" t="s">
        <v>20</v>
      </c>
      <c r="D2360" t="s">
        <v>13530</v>
      </c>
      <c r="E2360" t="s">
        <v>9372</v>
      </c>
      <c r="F2360" t="s">
        <v>14485</v>
      </c>
      <c r="G2360" t="s">
        <v>14573</v>
      </c>
      <c r="H2360" t="s">
        <v>29</v>
      </c>
      <c r="I2360" t="s">
        <v>29</v>
      </c>
      <c r="J2360" s="1">
        <v>0.66666666666666663</v>
      </c>
      <c r="K2360" s="1">
        <v>0.66666666666666663</v>
      </c>
      <c r="L2360">
        <v>60</v>
      </c>
      <c r="M2360">
        <v>60</v>
      </c>
      <c r="N2360" t="str">
        <f>"0000000111110100011111000000000000000000000000000000"</f>
        <v>0000000111110100011111000000000000000000000000000000</v>
      </c>
      <c r="O2360" t="str">
        <f>"0000000000000000000011000000000000000000000000000000"</f>
        <v>0000000000000000000011000000000000000000000000000000</v>
      </c>
    </row>
    <row r="2361" spans="1:15" x14ac:dyDescent="0.25">
      <c r="A2361" s="3">
        <v>1</v>
      </c>
      <c r="B2361" t="s">
        <v>11292</v>
      </c>
      <c r="C2361" t="s">
        <v>45</v>
      </c>
      <c r="D2361" t="s">
        <v>13530</v>
      </c>
      <c r="E2361" t="s">
        <v>20</v>
      </c>
      <c r="F2361" t="s">
        <v>14489</v>
      </c>
      <c r="G2361" t="s">
        <v>14493</v>
      </c>
      <c r="H2361" t="s">
        <v>37</v>
      </c>
      <c r="I2361" t="s">
        <v>37</v>
      </c>
      <c r="J2361" s="1">
        <v>0.54166666666666663</v>
      </c>
      <c r="K2361" s="1">
        <v>0.54166666666666663</v>
      </c>
      <c r="L2361">
        <v>60</v>
      </c>
      <c r="M2361">
        <v>60</v>
      </c>
      <c r="N2361" t="str">
        <f>"0000000111101100011111000000000000000000000000000000"</f>
        <v>0000000111101100011111000000000000000000000000000000</v>
      </c>
      <c r="O2361" t="str">
        <f>"0000000111101100011100000000000000000000000000000000"</f>
        <v>0000000111101100011100000000000000000000000000000000</v>
      </c>
    </row>
    <row r="2362" spans="1:15" x14ac:dyDescent="0.25">
      <c r="A2362" s="3">
        <v>1</v>
      </c>
      <c r="B2362" t="s">
        <v>11204</v>
      </c>
      <c r="C2362" t="s">
        <v>20</v>
      </c>
      <c r="D2362" t="s">
        <v>11356</v>
      </c>
      <c r="E2362" t="s">
        <v>20</v>
      </c>
      <c r="F2362" t="s">
        <v>14488</v>
      </c>
      <c r="G2362" t="s">
        <v>14493</v>
      </c>
      <c r="H2362" t="s">
        <v>19</v>
      </c>
      <c r="I2362" t="s">
        <v>19</v>
      </c>
      <c r="J2362" s="1">
        <v>0.33333333333333331</v>
      </c>
      <c r="K2362" s="1">
        <v>0.375</v>
      </c>
      <c r="L2362">
        <v>120</v>
      </c>
      <c r="M2362">
        <v>480</v>
      </c>
      <c r="N2362" t="str">
        <f>"0000000000000000000000000001111110011111100000000000"</f>
        <v>0000000000000000000000000001111110011111100000000000</v>
      </c>
      <c r="O2362" t="str">
        <f>"0000000000000000000000000000000000000001000000000000"</f>
        <v>0000000000000000000000000000000000000001000000000000</v>
      </c>
    </row>
    <row r="2363" spans="1:15" x14ac:dyDescent="0.25">
      <c r="A2363" s="3">
        <v>1</v>
      </c>
      <c r="B2363" t="s">
        <v>13664</v>
      </c>
      <c r="C2363" t="s">
        <v>20</v>
      </c>
      <c r="D2363" t="s">
        <v>13854</v>
      </c>
      <c r="E2363" t="s">
        <v>20</v>
      </c>
      <c r="F2363" t="s">
        <v>14485</v>
      </c>
      <c r="G2363" t="s">
        <v>14488</v>
      </c>
      <c r="H2363" t="s">
        <v>33</v>
      </c>
      <c r="I2363" t="s">
        <v>33</v>
      </c>
      <c r="J2363" s="1">
        <v>0.45833333333333331</v>
      </c>
      <c r="K2363" s="1">
        <v>0.41666666666666669</v>
      </c>
      <c r="L2363">
        <v>60</v>
      </c>
      <c r="M2363">
        <v>120</v>
      </c>
      <c r="N2363" t="str">
        <f>"0000000000000000000000000001111110011111100000000000"</f>
        <v>0000000000000000000000000001111110011111100000000000</v>
      </c>
      <c r="O2363" t="str">
        <f>"0000000000000000000000000001111110011111100000000000"</f>
        <v>0000000000000000000000000001111110011111100000000000</v>
      </c>
    </row>
    <row r="2364" spans="1:15" x14ac:dyDescent="0.25">
      <c r="A2364" s="3">
        <v>1</v>
      </c>
      <c r="B2364" t="s">
        <v>13674</v>
      </c>
      <c r="C2364" t="s">
        <v>20</v>
      </c>
      <c r="D2364" t="s">
        <v>13854</v>
      </c>
      <c r="E2364" t="s">
        <v>45</v>
      </c>
      <c r="F2364" t="s">
        <v>14488</v>
      </c>
      <c r="G2364" t="s">
        <v>14489</v>
      </c>
      <c r="H2364" t="s">
        <v>42</v>
      </c>
      <c r="I2364" t="s">
        <v>42</v>
      </c>
      <c r="J2364" s="1">
        <v>0.375</v>
      </c>
      <c r="K2364" s="1">
        <v>0.41666666666666669</v>
      </c>
      <c r="L2364">
        <v>120</v>
      </c>
      <c r="M2364">
        <v>60</v>
      </c>
      <c r="N2364" t="str">
        <f>"0000000111111100011111000001111110011111100000000000"</f>
        <v>0000000111111100011111000001111110011111100000000000</v>
      </c>
      <c r="O2364" t="str">
        <f>"0000000000000000000000000000111110011111100000000000"</f>
        <v>0000000000000000000000000000111110011111100000000000</v>
      </c>
    </row>
    <row r="2365" spans="1:15" x14ac:dyDescent="0.25">
      <c r="A2365" s="3">
        <v>1</v>
      </c>
      <c r="B2365" t="s">
        <v>12597</v>
      </c>
      <c r="C2365" t="s">
        <v>20</v>
      </c>
      <c r="D2365" t="s">
        <v>13829</v>
      </c>
      <c r="E2365" t="s">
        <v>20</v>
      </c>
      <c r="F2365" t="s">
        <v>14488</v>
      </c>
      <c r="G2365" t="s">
        <v>14488</v>
      </c>
      <c r="H2365" t="s">
        <v>19</v>
      </c>
      <c r="I2365" t="s">
        <v>19</v>
      </c>
      <c r="J2365" s="1">
        <v>0.375</v>
      </c>
      <c r="K2365" s="1">
        <v>0.375</v>
      </c>
      <c r="L2365">
        <v>120</v>
      </c>
      <c r="M2365">
        <v>60</v>
      </c>
      <c r="N2365" t="str">
        <f>"0000000000000000000000000001111110011111100000000000"</f>
        <v>0000000000000000000000000001111110011111100000000000</v>
      </c>
      <c r="O2365" t="str">
        <f>"0000000000000000000000000001111110011111100000000000"</f>
        <v>0000000000000000000000000001111110011111100000000000</v>
      </c>
    </row>
    <row r="2366" spans="1:15" x14ac:dyDescent="0.25">
      <c r="A2366" s="3">
        <v>1</v>
      </c>
      <c r="B2366" t="s">
        <v>13401</v>
      </c>
      <c r="C2366" t="s">
        <v>20</v>
      </c>
      <c r="D2366" t="s">
        <v>13656</v>
      </c>
      <c r="E2366" t="s">
        <v>39</v>
      </c>
      <c r="F2366" t="s">
        <v>14488</v>
      </c>
      <c r="G2366" t="s">
        <v>14507</v>
      </c>
      <c r="H2366" t="s">
        <v>42</v>
      </c>
      <c r="I2366" t="s">
        <v>42</v>
      </c>
      <c r="J2366" s="1">
        <v>0.75</v>
      </c>
      <c r="K2366" s="1">
        <v>0.77083333333333337</v>
      </c>
      <c r="L2366">
        <v>120</v>
      </c>
      <c r="M2366">
        <v>60</v>
      </c>
      <c r="N2366" t="str">
        <f>"0000000111111100011111000001111110011111100000000000"</f>
        <v>0000000111111100011111000001111110011111100000000000</v>
      </c>
      <c r="O2366" t="str">
        <f>"0000000000000000000000000000000100000000000000000000"</f>
        <v>0000000000000000000000000000000100000000000000000000</v>
      </c>
    </row>
    <row r="2367" spans="1:15" x14ac:dyDescent="0.25">
      <c r="A2367" s="3">
        <v>1</v>
      </c>
      <c r="B2367" t="s">
        <v>13182</v>
      </c>
      <c r="C2367" t="s">
        <v>20</v>
      </c>
      <c r="D2367" t="s">
        <v>13218</v>
      </c>
      <c r="E2367" t="s">
        <v>20</v>
      </c>
      <c r="F2367" t="s">
        <v>14488</v>
      </c>
      <c r="G2367" t="s">
        <v>14488</v>
      </c>
      <c r="H2367" t="s">
        <v>19</v>
      </c>
      <c r="I2367" t="s">
        <v>19</v>
      </c>
      <c r="J2367" s="1">
        <v>0.625</v>
      </c>
      <c r="K2367" s="1">
        <v>0.58333333333333337</v>
      </c>
      <c r="L2367">
        <v>120</v>
      </c>
      <c r="M2367">
        <v>120</v>
      </c>
      <c r="N2367" t="str">
        <f>"0000000000000000000000000001111110011111100000000000"</f>
        <v>0000000000000000000000000001111110011111100000000000</v>
      </c>
      <c r="O2367" t="str">
        <f>"0000000000000000000000000001111110011111100000000000"</f>
        <v>0000000000000000000000000001111110011111100000000000</v>
      </c>
    </row>
    <row r="2368" spans="1:15" x14ac:dyDescent="0.25">
      <c r="A2368" s="3">
        <v>1</v>
      </c>
      <c r="B2368" t="s">
        <v>10537</v>
      </c>
      <c r="C2368" t="s">
        <v>20</v>
      </c>
      <c r="D2368" t="s">
        <v>12748</v>
      </c>
      <c r="E2368" t="s">
        <v>20</v>
      </c>
      <c r="F2368" t="s">
        <v>14488</v>
      </c>
      <c r="G2368" t="s">
        <v>14488</v>
      </c>
      <c r="H2368" t="s">
        <v>19</v>
      </c>
      <c r="I2368" t="s">
        <v>19</v>
      </c>
      <c r="J2368" s="1">
        <v>0.54166666666666663</v>
      </c>
      <c r="K2368" s="1">
        <v>0.5</v>
      </c>
      <c r="L2368">
        <v>60</v>
      </c>
      <c r="M2368">
        <v>120</v>
      </c>
      <c r="N2368" t="str">
        <f>"0000000111110100011111000000000000000000000000000000"</f>
        <v>0000000111110100011111000000000000000000000000000000</v>
      </c>
      <c r="O2368" t="str">
        <f>"0000000111110100011111000000000000000000000000000000"</f>
        <v>0000000111110100011111000000000000000000000000000000</v>
      </c>
    </row>
    <row r="2369" spans="1:15" x14ac:dyDescent="0.25">
      <c r="A2369" s="3">
        <v>1</v>
      </c>
      <c r="B2369" t="s">
        <v>9360</v>
      </c>
      <c r="C2369" t="s">
        <v>20</v>
      </c>
      <c r="D2369" t="s">
        <v>10102</v>
      </c>
      <c r="E2369" t="s">
        <v>20</v>
      </c>
      <c r="F2369" t="s">
        <v>14485</v>
      </c>
      <c r="G2369" t="s">
        <v>14493</v>
      </c>
      <c r="H2369" t="s">
        <v>42</v>
      </c>
      <c r="I2369" t="s">
        <v>42</v>
      </c>
      <c r="J2369" s="1">
        <v>0.41666666666666669</v>
      </c>
      <c r="K2369" s="1">
        <v>0.41666666666666669</v>
      </c>
      <c r="L2369">
        <v>120</v>
      </c>
      <c r="M2369">
        <v>60</v>
      </c>
      <c r="N2369" t="str">
        <f>"0000000000000000000000000001111110011111100000000000"</f>
        <v>0000000000000000000000000001111110011111100000000000</v>
      </c>
      <c r="O2369" t="str">
        <f>"0000000000000000000000000001111110011111100000000000"</f>
        <v>0000000000000000000000000001111110011111100000000000</v>
      </c>
    </row>
    <row r="2370" spans="1:15" x14ac:dyDescent="0.25">
      <c r="A2370" s="3">
        <v>1</v>
      </c>
      <c r="B2370" t="s">
        <v>12694</v>
      </c>
      <c r="C2370" t="s">
        <v>20</v>
      </c>
      <c r="D2370" t="s">
        <v>12773</v>
      </c>
      <c r="E2370" t="s">
        <v>20</v>
      </c>
      <c r="F2370" t="s">
        <v>14488</v>
      </c>
      <c r="G2370" t="s">
        <v>14488</v>
      </c>
      <c r="H2370" t="s">
        <v>29</v>
      </c>
      <c r="I2370" t="s">
        <v>29</v>
      </c>
      <c r="J2370" s="1">
        <v>0.625</v>
      </c>
      <c r="K2370" s="1">
        <v>0.625</v>
      </c>
      <c r="L2370">
        <v>120</v>
      </c>
      <c r="M2370">
        <v>60</v>
      </c>
      <c r="N2370" t="str">
        <f>"0000000111110100011111000001111110011111100000000000"</f>
        <v>0000000111110100011111000001111110011111100000000000</v>
      </c>
      <c r="O2370" t="str">
        <f>"0000000000000000000000000001111110011111100000000000"</f>
        <v>0000000000000000000000000001111110011111100000000000</v>
      </c>
    </row>
    <row r="2371" spans="1:15" x14ac:dyDescent="0.25">
      <c r="A2371" s="3">
        <v>1</v>
      </c>
      <c r="B2371" t="s">
        <v>9360</v>
      </c>
      <c r="C2371" t="s">
        <v>20</v>
      </c>
      <c r="D2371" t="s">
        <v>10461</v>
      </c>
      <c r="E2371" t="s">
        <v>20</v>
      </c>
      <c r="F2371" t="s">
        <v>14485</v>
      </c>
      <c r="G2371" t="s">
        <v>14488</v>
      </c>
      <c r="H2371" t="s">
        <v>42</v>
      </c>
      <c r="I2371" t="s">
        <v>42</v>
      </c>
      <c r="J2371" s="1">
        <v>0.41666666666666669</v>
      </c>
      <c r="K2371" s="1">
        <v>0.375</v>
      </c>
      <c r="L2371">
        <v>120</v>
      </c>
      <c r="M2371">
        <v>240</v>
      </c>
      <c r="N2371" t="str">
        <f>"0000000000000000000000000001111110011111100000000000"</f>
        <v>0000000000000000000000000001111110011111100000000000</v>
      </c>
      <c r="O2371" t="str">
        <f>"0000000111111100011111000001111110011111100000000000"</f>
        <v>0000000111111100011111000001111110011111100000000000</v>
      </c>
    </row>
    <row r="2372" spans="1:15" x14ac:dyDescent="0.25">
      <c r="A2372" s="3">
        <v>1</v>
      </c>
      <c r="B2372" t="s">
        <v>12372</v>
      </c>
      <c r="C2372" t="s">
        <v>20</v>
      </c>
      <c r="D2372" t="s">
        <v>12606</v>
      </c>
      <c r="E2372" t="s">
        <v>20</v>
      </c>
      <c r="F2372" t="s">
        <v>14485</v>
      </c>
      <c r="G2372" t="s">
        <v>14488</v>
      </c>
      <c r="H2372" t="s">
        <v>19</v>
      </c>
      <c r="I2372" t="s">
        <v>19</v>
      </c>
      <c r="J2372" s="1">
        <v>0.5</v>
      </c>
      <c r="K2372" s="1">
        <v>0.45833333333333331</v>
      </c>
      <c r="L2372">
        <v>120</v>
      </c>
      <c r="M2372">
        <v>120</v>
      </c>
      <c r="N2372" t="str">
        <f>"0000000111110100011111000000000000000000000000000000"</f>
        <v>0000000111110100011111000000000000000000000000000000</v>
      </c>
      <c r="O2372" t="str">
        <f>"0000000111110100011111000000000000000000000000000000"</f>
        <v>0000000111110100011111000000000000000000000000000000</v>
      </c>
    </row>
    <row r="2373" spans="1:15" x14ac:dyDescent="0.25">
      <c r="A2373" s="3">
        <v>1</v>
      </c>
      <c r="B2373" t="s">
        <v>10059</v>
      </c>
      <c r="C2373" t="s">
        <v>20</v>
      </c>
      <c r="D2373" t="s">
        <v>12515</v>
      </c>
      <c r="E2373" t="s">
        <v>20</v>
      </c>
      <c r="F2373" t="s">
        <v>14485</v>
      </c>
      <c r="G2373" t="s">
        <v>14485</v>
      </c>
      <c r="H2373" t="s">
        <v>29</v>
      </c>
      <c r="I2373" t="s">
        <v>29</v>
      </c>
      <c r="J2373" s="1">
        <v>0.45833333333333331</v>
      </c>
      <c r="K2373" s="1">
        <v>0.45833333333333331</v>
      </c>
      <c r="L2373">
        <v>60</v>
      </c>
      <c r="M2373">
        <v>60</v>
      </c>
      <c r="N2373" t="str">
        <f>"0000000000000000000000000001111110011111100000000000"</f>
        <v>0000000000000000000000000001111110011111100000000000</v>
      </c>
      <c r="O2373" t="str">
        <f>"0000000000000000000000000001111110011111100000000000"</f>
        <v>0000000000000000000000000001111110011111100000000000</v>
      </c>
    </row>
    <row r="2374" spans="1:15" x14ac:dyDescent="0.25">
      <c r="A2374" s="3">
        <v>1</v>
      </c>
      <c r="B2374" t="s">
        <v>10569</v>
      </c>
      <c r="C2374" t="s">
        <v>20</v>
      </c>
      <c r="D2374" t="s">
        <v>12786</v>
      </c>
      <c r="E2374" t="s">
        <v>20</v>
      </c>
      <c r="F2374" t="s">
        <v>14485</v>
      </c>
      <c r="G2374" t="s">
        <v>14488</v>
      </c>
      <c r="H2374" t="s">
        <v>29</v>
      </c>
      <c r="I2374" t="s">
        <v>29</v>
      </c>
      <c r="J2374" s="1">
        <v>0.41666666666666669</v>
      </c>
      <c r="K2374" s="1">
        <v>0.375</v>
      </c>
      <c r="L2374">
        <v>60</v>
      </c>
      <c r="M2374">
        <v>120</v>
      </c>
      <c r="N2374" t="str">
        <f>"0000000000000000000000000001111110011111100000000000"</f>
        <v>0000000000000000000000000001111110011111100000000000</v>
      </c>
      <c r="O2374" t="str">
        <f>"0000000000000000000000000001111110011111100000000000"</f>
        <v>0000000000000000000000000001111110011111100000000000</v>
      </c>
    </row>
    <row r="2375" spans="1:15" x14ac:dyDescent="0.25">
      <c r="A2375" s="3">
        <v>1</v>
      </c>
      <c r="B2375" t="s">
        <v>12836</v>
      </c>
      <c r="C2375" t="s">
        <v>20</v>
      </c>
      <c r="D2375" t="s">
        <v>13444</v>
      </c>
      <c r="E2375" t="s">
        <v>20</v>
      </c>
      <c r="F2375" t="s">
        <v>14488</v>
      </c>
      <c r="G2375" t="s">
        <v>14488</v>
      </c>
      <c r="H2375" t="s">
        <v>19</v>
      </c>
      <c r="I2375" t="s">
        <v>19</v>
      </c>
      <c r="J2375" s="1">
        <v>0.375</v>
      </c>
      <c r="K2375" s="1">
        <v>0.375</v>
      </c>
      <c r="L2375">
        <v>120</v>
      </c>
      <c r="M2375">
        <v>60</v>
      </c>
      <c r="N2375" t="str">
        <f>"0000000111110100011111000000000000000000000000000000"</f>
        <v>0000000111110100011111000000000000000000000000000000</v>
      </c>
      <c r="O2375" t="str">
        <f>"0000000111110100011111000000000000000000000000000000"</f>
        <v>0000000111110100011111000000000000000000000000000000</v>
      </c>
    </row>
    <row r="2376" spans="1:15" x14ac:dyDescent="0.25">
      <c r="A2376" s="3">
        <v>1</v>
      </c>
      <c r="B2376" t="s">
        <v>10542</v>
      </c>
      <c r="C2376" t="s">
        <v>20</v>
      </c>
      <c r="D2376" t="s">
        <v>12920</v>
      </c>
      <c r="E2376" t="s">
        <v>20</v>
      </c>
      <c r="F2376" t="s">
        <v>14485</v>
      </c>
      <c r="G2376" t="s">
        <v>14485</v>
      </c>
      <c r="H2376" t="s">
        <v>37</v>
      </c>
      <c r="I2376" t="s">
        <v>37</v>
      </c>
      <c r="J2376" s="1">
        <v>0.45833333333333331</v>
      </c>
      <c r="K2376" s="1">
        <v>0.5</v>
      </c>
      <c r="L2376">
        <v>120</v>
      </c>
      <c r="M2376">
        <v>60</v>
      </c>
      <c r="N2376" t="str">
        <f>"0000000000000000000000000001111110011111100000000000"</f>
        <v>0000000000000000000000000001111110011111100000000000</v>
      </c>
      <c r="O2376" t="str">
        <f>"0000000000000000000000000001111110011111100000000000"</f>
        <v>0000000000000000000000000001111110011111100000000000</v>
      </c>
    </row>
    <row r="2377" spans="1:15" x14ac:dyDescent="0.25">
      <c r="A2377" s="3">
        <v>1</v>
      </c>
      <c r="B2377" t="s">
        <v>12042</v>
      </c>
      <c r="C2377" t="s">
        <v>9372</v>
      </c>
      <c r="D2377" t="s">
        <v>12752</v>
      </c>
      <c r="E2377" t="s">
        <v>20</v>
      </c>
      <c r="F2377" t="s">
        <v>14526</v>
      </c>
      <c r="G2377" t="s">
        <v>14485</v>
      </c>
      <c r="H2377" t="s">
        <v>37</v>
      </c>
      <c r="I2377" t="s">
        <v>37</v>
      </c>
      <c r="J2377" s="1">
        <v>0.375</v>
      </c>
      <c r="K2377" s="1">
        <v>0.41666666666666669</v>
      </c>
      <c r="L2377">
        <v>180</v>
      </c>
      <c r="M2377">
        <v>60</v>
      </c>
      <c r="N2377" t="str">
        <f>"0000000000000000000000000000001100000100000000000000"</f>
        <v>0000000000000000000000000000001100000100000000000000</v>
      </c>
      <c r="O2377" t="str">
        <f>"0000000000000000000000000001111110011111100000000000"</f>
        <v>0000000000000000000000000001111110011111100000000000</v>
      </c>
    </row>
    <row r="2378" spans="1:15" x14ac:dyDescent="0.25">
      <c r="A2378" s="3">
        <v>1</v>
      </c>
      <c r="B2378" t="s">
        <v>12067</v>
      </c>
      <c r="C2378" t="s">
        <v>20</v>
      </c>
      <c r="D2378" t="s">
        <v>12803</v>
      </c>
      <c r="E2378" t="s">
        <v>20</v>
      </c>
      <c r="F2378" t="s">
        <v>14485</v>
      </c>
      <c r="G2378" t="s">
        <v>14488</v>
      </c>
      <c r="H2378" t="s">
        <v>42</v>
      </c>
      <c r="I2378" t="s">
        <v>42</v>
      </c>
      <c r="J2378" s="1">
        <v>0.54166666666666663</v>
      </c>
      <c r="K2378" s="1">
        <v>0.54166666666666663</v>
      </c>
      <c r="L2378">
        <v>60</v>
      </c>
      <c r="M2378">
        <v>120</v>
      </c>
      <c r="N2378" t="str">
        <f>"0000000000000000000000000001111110011111100000000000"</f>
        <v>0000000000000000000000000001111110011111100000000000</v>
      </c>
      <c r="O2378" t="str">
        <f>"0000000000000000000000000001111110011111100000000000"</f>
        <v>0000000000000000000000000001111110011111100000000000</v>
      </c>
    </row>
    <row r="2379" spans="1:15" x14ac:dyDescent="0.25">
      <c r="A2379" s="3">
        <v>1</v>
      </c>
      <c r="B2379" t="s">
        <v>12760</v>
      </c>
      <c r="C2379" t="s">
        <v>20</v>
      </c>
      <c r="D2379" t="s">
        <v>13584</v>
      </c>
      <c r="E2379" t="s">
        <v>20</v>
      </c>
      <c r="F2379" t="s">
        <v>14488</v>
      </c>
      <c r="G2379" t="s">
        <v>14485</v>
      </c>
      <c r="H2379" t="s">
        <v>42</v>
      </c>
      <c r="I2379" t="s">
        <v>42</v>
      </c>
      <c r="J2379" s="1">
        <v>0.41666666666666669</v>
      </c>
      <c r="K2379" s="1">
        <v>0.41666666666666669</v>
      </c>
      <c r="L2379">
        <v>120</v>
      </c>
      <c r="M2379">
        <v>60</v>
      </c>
      <c r="N2379" t="str">
        <f>"0000000111111100011111000000000000000000000000000000"</f>
        <v>0000000111111100011111000000000000000000000000000000</v>
      </c>
      <c r="O2379" t="str">
        <f>"0000000111111100011111000000000000000000000000000000"</f>
        <v>0000000111111100011111000000000000000000000000000000</v>
      </c>
    </row>
    <row r="2380" spans="1:15" x14ac:dyDescent="0.25">
      <c r="A2380" s="3">
        <v>1</v>
      </c>
      <c r="B2380" t="s">
        <v>10528</v>
      </c>
      <c r="C2380" t="s">
        <v>20</v>
      </c>
      <c r="D2380" t="s">
        <v>14018</v>
      </c>
      <c r="E2380" t="s">
        <v>20</v>
      </c>
      <c r="F2380" t="s">
        <v>14493</v>
      </c>
      <c r="G2380" t="s">
        <v>14488</v>
      </c>
      <c r="H2380" t="s">
        <v>33</v>
      </c>
      <c r="I2380" t="s">
        <v>33</v>
      </c>
      <c r="J2380" s="1">
        <v>0.45833333333333331</v>
      </c>
      <c r="K2380" s="1">
        <v>0.45833333333333331</v>
      </c>
      <c r="L2380">
        <v>60</v>
      </c>
      <c r="M2380">
        <v>60</v>
      </c>
      <c r="N2380" t="str">
        <f>"0000000111110100011110000000000000000000000000000000"</f>
        <v>0000000111110100011110000000000000000000000000000000</v>
      </c>
      <c r="O2380" t="str">
        <f>"0000000111111100011111000000000000000000000000000000"</f>
        <v>0000000111111100011111000000000000000000000000000000</v>
      </c>
    </row>
    <row r="2381" spans="1:15" x14ac:dyDescent="0.25">
      <c r="A2381" s="3">
        <v>1</v>
      </c>
      <c r="B2381" t="s">
        <v>11551</v>
      </c>
      <c r="C2381" t="s">
        <v>395</v>
      </c>
      <c r="D2381" t="s">
        <v>11611</v>
      </c>
      <c r="E2381" t="s">
        <v>20</v>
      </c>
      <c r="F2381" t="s">
        <v>14649</v>
      </c>
      <c r="G2381" t="s">
        <v>14485</v>
      </c>
      <c r="H2381" t="s">
        <v>42</v>
      </c>
      <c r="I2381" t="s">
        <v>42</v>
      </c>
      <c r="J2381" s="1">
        <v>0.58333333333333337</v>
      </c>
      <c r="K2381" s="1">
        <v>0.625</v>
      </c>
      <c r="L2381">
        <v>180</v>
      </c>
      <c r="M2381">
        <v>120</v>
      </c>
      <c r="N2381" t="str">
        <f>"0000000000000100000000000000000000000000000000000000"</f>
        <v>0000000000000100000000000000000000000000000000000000</v>
      </c>
      <c r="O2381" t="str">
        <f>"0000000111111100011111000000000000000000000000000000"</f>
        <v>0000000111111100011111000000000000000000000000000000</v>
      </c>
    </row>
    <row r="2382" spans="1:15" x14ac:dyDescent="0.25">
      <c r="A2382" s="3">
        <v>1</v>
      </c>
      <c r="B2382" t="s">
        <v>12321</v>
      </c>
      <c r="C2382" t="s">
        <v>20</v>
      </c>
      <c r="D2382" t="s">
        <v>12725</v>
      </c>
      <c r="E2382" t="s">
        <v>20</v>
      </c>
      <c r="F2382" t="s">
        <v>14488</v>
      </c>
      <c r="G2382" t="s">
        <v>14508</v>
      </c>
      <c r="H2382" t="s">
        <v>19</v>
      </c>
      <c r="I2382" t="s">
        <v>19</v>
      </c>
      <c r="J2382" s="1">
        <v>0.66666666666666663</v>
      </c>
      <c r="K2382" s="1">
        <v>0.66666666666666663</v>
      </c>
      <c r="L2382">
        <v>60</v>
      </c>
      <c r="M2382">
        <v>60</v>
      </c>
      <c r="N2382" t="str">
        <f>"0000000111110100011111000000000000000000000000000000"</f>
        <v>0000000111110100011111000000000000000000000000000000</v>
      </c>
      <c r="O2382" t="str">
        <f>"0000000111110100011111000000000000000000000000000000"</f>
        <v>0000000111110100011111000000000000000000000000000000</v>
      </c>
    </row>
    <row r="2383" spans="1:15" x14ac:dyDescent="0.25">
      <c r="A2383" s="3">
        <v>1</v>
      </c>
      <c r="B2383" t="s">
        <v>12321</v>
      </c>
      <c r="C2383" t="s">
        <v>20</v>
      </c>
      <c r="D2383" t="s">
        <v>12725</v>
      </c>
      <c r="E2383" t="s">
        <v>20</v>
      </c>
      <c r="F2383" t="s">
        <v>14485</v>
      </c>
      <c r="G2383" t="s">
        <v>14506</v>
      </c>
      <c r="H2383" t="s">
        <v>42</v>
      </c>
      <c r="I2383" t="s">
        <v>42</v>
      </c>
      <c r="J2383" s="1">
        <v>0.375</v>
      </c>
      <c r="K2383" s="1">
        <v>0.375</v>
      </c>
      <c r="L2383">
        <v>60</v>
      </c>
      <c r="M2383">
        <v>60</v>
      </c>
      <c r="N2383" t="str">
        <f>"0000000111111100011111000000000000000000000000000000"</f>
        <v>0000000111111100011111000000000000000000000000000000</v>
      </c>
      <c r="O2383" t="str">
        <f>"0000000111111100011111000000000000000000000000000000"</f>
        <v>0000000111111100011111000000000000000000000000000000</v>
      </c>
    </row>
    <row r="2384" spans="1:15" x14ac:dyDescent="0.25">
      <c r="A2384" s="3">
        <v>1</v>
      </c>
      <c r="B2384" t="s">
        <v>11845</v>
      </c>
      <c r="C2384" t="s">
        <v>20</v>
      </c>
      <c r="D2384" t="s">
        <v>11855</v>
      </c>
      <c r="E2384" t="s">
        <v>20</v>
      </c>
      <c r="F2384" t="s">
        <v>14488</v>
      </c>
      <c r="G2384" t="s">
        <v>14488</v>
      </c>
      <c r="H2384" t="s">
        <v>19</v>
      </c>
      <c r="I2384" t="s">
        <v>19</v>
      </c>
      <c r="J2384" s="1">
        <v>0.66666666666666663</v>
      </c>
      <c r="K2384" s="1">
        <v>0.625</v>
      </c>
      <c r="L2384">
        <v>60</v>
      </c>
      <c r="M2384">
        <v>120</v>
      </c>
      <c r="N2384" t="str">
        <f>"0000000000000000000000000001111110011111100000000000"</f>
        <v>0000000000000000000000000001111110011111100000000000</v>
      </c>
      <c r="O2384" t="str">
        <f>"0000000000000000000000000001111110011111100000000000"</f>
        <v>0000000000000000000000000001111110011111100000000000</v>
      </c>
    </row>
    <row r="2385" spans="1:15" x14ac:dyDescent="0.25">
      <c r="A2385" s="3">
        <v>1</v>
      </c>
      <c r="B2385" t="s">
        <v>10525</v>
      </c>
      <c r="C2385" t="s">
        <v>39</v>
      </c>
      <c r="D2385" t="s">
        <v>10971</v>
      </c>
      <c r="E2385" t="s">
        <v>39</v>
      </c>
      <c r="F2385" t="s">
        <v>14507</v>
      </c>
      <c r="G2385" t="s">
        <v>14507</v>
      </c>
      <c r="H2385" t="s">
        <v>42</v>
      </c>
      <c r="I2385" t="s">
        <v>42</v>
      </c>
      <c r="J2385" s="1">
        <v>0.79166666666666663</v>
      </c>
      <c r="K2385" s="1">
        <v>0.75</v>
      </c>
      <c r="L2385">
        <v>120</v>
      </c>
      <c r="M2385">
        <v>120</v>
      </c>
      <c r="N2385" t="str">
        <f>"0000000000000000000000000000000010000000000000000000"</f>
        <v>0000000000000000000000000000000010000000000000000000</v>
      </c>
      <c r="O2385" t="str">
        <f>"0000000000000000000000000000000010000000000000000000"</f>
        <v>0000000000000000000000000000000010000000000000000000</v>
      </c>
    </row>
    <row r="2386" spans="1:15" x14ac:dyDescent="0.25">
      <c r="A2386" s="3">
        <v>1</v>
      </c>
      <c r="B2386" t="s">
        <v>9171</v>
      </c>
      <c r="C2386" t="s">
        <v>20</v>
      </c>
      <c r="D2386" t="s">
        <v>14063</v>
      </c>
      <c r="E2386" t="s">
        <v>20</v>
      </c>
      <c r="F2386" t="s">
        <v>14488</v>
      </c>
      <c r="G2386" t="s">
        <v>14488</v>
      </c>
      <c r="H2386" t="s">
        <v>19</v>
      </c>
      <c r="I2386" t="s">
        <v>19</v>
      </c>
      <c r="J2386" s="1">
        <v>0.41666666666666669</v>
      </c>
      <c r="K2386" s="1">
        <v>0.41666666666666669</v>
      </c>
      <c r="L2386">
        <v>60</v>
      </c>
      <c r="M2386">
        <v>60</v>
      </c>
      <c r="N2386" t="str">
        <f>"0000000000000000000000000001111110011111100000000000"</f>
        <v>0000000000000000000000000001111110011111100000000000</v>
      </c>
      <c r="O2386" t="str">
        <f>"0000000000000000000000000001111110011111100000000000"</f>
        <v>0000000000000000000000000001111110011111100000000000</v>
      </c>
    </row>
    <row r="2387" spans="1:15" x14ac:dyDescent="0.25">
      <c r="A2387" s="3">
        <v>1</v>
      </c>
      <c r="B2387" t="s">
        <v>11855</v>
      </c>
      <c r="C2387" t="s">
        <v>20</v>
      </c>
      <c r="D2387" t="s">
        <v>14052</v>
      </c>
      <c r="E2387" t="s">
        <v>20</v>
      </c>
      <c r="F2387" t="s">
        <v>14488</v>
      </c>
      <c r="G2387" t="s">
        <v>14485</v>
      </c>
      <c r="H2387" t="s">
        <v>19</v>
      </c>
      <c r="I2387" t="s">
        <v>19</v>
      </c>
      <c r="J2387" s="1">
        <v>0.625</v>
      </c>
      <c r="K2387" s="1">
        <v>0.66666666666666663</v>
      </c>
      <c r="L2387">
        <v>120</v>
      </c>
      <c r="M2387">
        <v>60</v>
      </c>
      <c r="N2387" t="str">
        <f>"0000000000000000000000000001111110011111100000000000"</f>
        <v>0000000000000000000000000001111110011111100000000000</v>
      </c>
      <c r="O2387" t="str">
        <f>"0000000000000000000000000001111110011111100000000000"</f>
        <v>0000000000000000000000000001111110011111100000000000</v>
      </c>
    </row>
    <row r="2388" spans="1:15" x14ac:dyDescent="0.25">
      <c r="A2388" s="3">
        <v>1</v>
      </c>
      <c r="B2388" t="s">
        <v>10016</v>
      </c>
      <c r="C2388" t="s">
        <v>20</v>
      </c>
      <c r="D2388" t="s">
        <v>12631</v>
      </c>
      <c r="E2388" t="s">
        <v>9372</v>
      </c>
      <c r="F2388" t="s">
        <v>14488</v>
      </c>
      <c r="G2388" t="s">
        <v>14494</v>
      </c>
      <c r="H2388" t="s">
        <v>19</v>
      </c>
      <c r="I2388" t="s">
        <v>19</v>
      </c>
      <c r="J2388" s="1">
        <v>0.5</v>
      </c>
      <c r="K2388" s="1">
        <v>0.5</v>
      </c>
      <c r="L2388">
        <v>60</v>
      </c>
      <c r="M2388">
        <v>60</v>
      </c>
      <c r="N2388" t="str">
        <f>"0000000111110100011111000001111110011111100000000000"</f>
        <v>0000000111110100011111000001111110011111100000000000</v>
      </c>
      <c r="O2388" t="str">
        <f>"0000000000000000000000000001111110011111100000000000"</f>
        <v>0000000000000000000000000001111110011111100000000000</v>
      </c>
    </row>
    <row r="2389" spans="1:15" x14ac:dyDescent="0.25">
      <c r="A2389" s="3">
        <v>1</v>
      </c>
      <c r="B2389" t="s">
        <v>10016</v>
      </c>
      <c r="C2389" t="s">
        <v>20</v>
      </c>
      <c r="D2389" t="s">
        <v>12631</v>
      </c>
      <c r="E2389" t="s">
        <v>20</v>
      </c>
      <c r="F2389" t="s">
        <v>14493</v>
      </c>
      <c r="G2389" t="s">
        <v>14485</v>
      </c>
      <c r="H2389" t="s">
        <v>33</v>
      </c>
      <c r="I2389" t="s">
        <v>33</v>
      </c>
      <c r="J2389" s="1">
        <v>0.41666666666666669</v>
      </c>
      <c r="K2389" s="1">
        <v>0.41666666666666669</v>
      </c>
      <c r="L2389">
        <v>60</v>
      </c>
      <c r="M2389">
        <v>60</v>
      </c>
      <c r="N2389" t="str">
        <f>"0000000111111100011111000001111110011111100000000000"</f>
        <v>0000000111111100011111000001111110011111100000000000</v>
      </c>
      <c r="O2389" t="str">
        <f>"0000000000000000000000000001111110011111100000000000"</f>
        <v>0000000000000000000000000001111110011111100000000000</v>
      </c>
    </row>
    <row r="2390" spans="1:15" x14ac:dyDescent="0.25">
      <c r="A2390" s="3">
        <v>1</v>
      </c>
      <c r="B2390" t="s">
        <v>10265</v>
      </c>
      <c r="C2390" t="s">
        <v>20</v>
      </c>
      <c r="D2390" t="s">
        <v>14418</v>
      </c>
      <c r="E2390" t="s">
        <v>45</v>
      </c>
      <c r="F2390" t="s">
        <v>14488</v>
      </c>
      <c r="G2390" t="s">
        <v>14489</v>
      </c>
      <c r="H2390" t="s">
        <v>19</v>
      </c>
      <c r="I2390" t="s">
        <v>19</v>
      </c>
      <c r="J2390" s="1">
        <v>0.54166666666666663</v>
      </c>
      <c r="K2390" s="1">
        <v>0.54166666666666663</v>
      </c>
      <c r="L2390">
        <v>60</v>
      </c>
      <c r="M2390">
        <v>60</v>
      </c>
      <c r="N2390" t="str">
        <f>"0000000000000000000000000001111110011111100000000000"</f>
        <v>0000000000000000000000000001111110011111100000000000</v>
      </c>
      <c r="O2390" t="str">
        <f>"0000000000000000000000000001111110011111100000000000"</f>
        <v>0000000000000000000000000001111110011111100000000000</v>
      </c>
    </row>
    <row r="2391" spans="1:15" x14ac:dyDescent="0.25">
      <c r="A2391" s="3">
        <v>1</v>
      </c>
      <c r="B2391" t="s">
        <v>10265</v>
      </c>
      <c r="C2391" t="s">
        <v>20</v>
      </c>
      <c r="D2391" t="s">
        <v>14297</v>
      </c>
      <c r="E2391" t="s">
        <v>20</v>
      </c>
      <c r="F2391" t="s">
        <v>14493</v>
      </c>
      <c r="G2391" t="s">
        <v>14488</v>
      </c>
      <c r="H2391" t="s">
        <v>42</v>
      </c>
      <c r="I2391" t="s">
        <v>42</v>
      </c>
      <c r="J2391" s="1">
        <v>0.66666666666666663</v>
      </c>
      <c r="K2391" s="1">
        <v>0.66666666666666663</v>
      </c>
      <c r="L2391">
        <v>60</v>
      </c>
      <c r="M2391">
        <v>60</v>
      </c>
      <c r="N2391" t="str">
        <f>"0000000000000000000000000001111110011111100000000000"</f>
        <v>0000000000000000000000000001111110011111100000000000</v>
      </c>
      <c r="O2391" t="str">
        <f>"0000000000000000000000000001111110011111100000000000"</f>
        <v>0000000000000000000000000001111110011111100000000000</v>
      </c>
    </row>
    <row r="2392" spans="1:15" x14ac:dyDescent="0.25">
      <c r="A2392" s="3">
        <v>1</v>
      </c>
      <c r="B2392" t="s">
        <v>9897</v>
      </c>
      <c r="C2392" t="s">
        <v>395</v>
      </c>
      <c r="D2392" t="s">
        <v>14018</v>
      </c>
      <c r="E2392" t="s">
        <v>20</v>
      </c>
      <c r="F2392" t="s">
        <v>14539</v>
      </c>
      <c r="G2392" t="s">
        <v>14495</v>
      </c>
      <c r="H2392" t="s">
        <v>33</v>
      </c>
      <c r="I2392" t="s">
        <v>33</v>
      </c>
      <c r="J2392" s="1">
        <v>0.58333333333333337</v>
      </c>
      <c r="K2392" s="1">
        <v>0.625</v>
      </c>
      <c r="L2392">
        <v>180</v>
      </c>
      <c r="M2392">
        <v>60</v>
      </c>
      <c r="N2392" t="str">
        <f>"0000000101110100001011000000000000000000000000000000"</f>
        <v>0000000101110100001011000000000000000000000000000000</v>
      </c>
      <c r="O2392" t="str">
        <f>"0000000111111100011111000000000000000000000000000000"</f>
        <v>0000000111111100011111000000000000000000000000000000</v>
      </c>
    </row>
    <row r="2393" spans="1:15" x14ac:dyDescent="0.25">
      <c r="A2393" s="3">
        <v>1</v>
      </c>
      <c r="B2393" t="s">
        <v>10886</v>
      </c>
      <c r="C2393" t="s">
        <v>20</v>
      </c>
      <c r="D2393" t="s">
        <v>13512</v>
      </c>
      <c r="E2393" t="s">
        <v>20</v>
      </c>
      <c r="F2393" t="s">
        <v>14485</v>
      </c>
      <c r="G2393" t="s">
        <v>14488</v>
      </c>
      <c r="H2393" t="s">
        <v>33</v>
      </c>
      <c r="I2393" t="s">
        <v>33</v>
      </c>
      <c r="J2393" s="1">
        <v>0.375</v>
      </c>
      <c r="K2393" s="1">
        <v>0.375</v>
      </c>
      <c r="L2393">
        <v>60</v>
      </c>
      <c r="M2393">
        <v>60</v>
      </c>
      <c r="N2393" t="str">
        <f>"0000000000000000000000000001111110011111100000000000"</f>
        <v>0000000000000000000000000001111110011111100000000000</v>
      </c>
      <c r="O2393" t="str">
        <f>"0000000000000000000000000001111110011111100000000000"</f>
        <v>0000000000000000000000000001111110011111100000000000</v>
      </c>
    </row>
    <row r="2394" spans="1:15" x14ac:dyDescent="0.25">
      <c r="A2394" s="3">
        <v>1</v>
      </c>
      <c r="B2394" t="s">
        <v>12679</v>
      </c>
      <c r="C2394" t="s">
        <v>20</v>
      </c>
      <c r="D2394" t="s">
        <v>13452</v>
      </c>
      <c r="E2394" t="s">
        <v>20</v>
      </c>
      <c r="F2394" t="s">
        <v>14485</v>
      </c>
      <c r="G2394" t="s">
        <v>14488</v>
      </c>
      <c r="H2394" t="s">
        <v>33</v>
      </c>
      <c r="I2394" t="s">
        <v>33</v>
      </c>
      <c r="J2394" s="1">
        <v>0.54166666666666663</v>
      </c>
      <c r="K2394" s="1">
        <v>0.54166666666666663</v>
      </c>
      <c r="L2394">
        <v>60</v>
      </c>
      <c r="M2394">
        <v>60</v>
      </c>
      <c r="N2394" t="str">
        <f>"0000000111111100011111000001111110011111100000000000"</f>
        <v>0000000111111100011111000001111110011111100000000000</v>
      </c>
      <c r="O2394" t="str">
        <f>"0000000000000000000000000001111110011111100000000000"</f>
        <v>0000000000000000000000000001111110011111100000000000</v>
      </c>
    </row>
    <row r="2395" spans="1:15" x14ac:dyDescent="0.25">
      <c r="A2395" s="3">
        <v>1</v>
      </c>
      <c r="B2395" t="s">
        <v>9287</v>
      </c>
      <c r="C2395" t="s">
        <v>20</v>
      </c>
      <c r="D2395" t="s">
        <v>11801</v>
      </c>
      <c r="E2395" t="s">
        <v>20</v>
      </c>
      <c r="F2395" t="s">
        <v>14485</v>
      </c>
      <c r="G2395" t="s">
        <v>14485</v>
      </c>
      <c r="H2395" t="s">
        <v>33</v>
      </c>
      <c r="I2395" t="s">
        <v>33</v>
      </c>
      <c r="J2395" s="1">
        <v>0.5</v>
      </c>
      <c r="K2395" s="1">
        <v>0.5</v>
      </c>
      <c r="L2395">
        <v>60</v>
      </c>
      <c r="M2395">
        <v>60</v>
      </c>
      <c r="N2395" t="str">
        <f>"0000000000000000000000000001111110011111100000000000"</f>
        <v>0000000000000000000000000001111110011111100000000000</v>
      </c>
      <c r="O2395" t="str">
        <f>"0000000000000000000000000001111110011111100000000000"</f>
        <v>0000000000000000000000000001111110011111100000000000</v>
      </c>
    </row>
    <row r="2396" spans="1:15" x14ac:dyDescent="0.25">
      <c r="A2396" s="3">
        <v>1</v>
      </c>
      <c r="B2396" t="s">
        <v>12589</v>
      </c>
      <c r="C2396" t="s">
        <v>20</v>
      </c>
      <c r="D2396" t="s">
        <v>12631</v>
      </c>
      <c r="E2396" t="s">
        <v>9372</v>
      </c>
      <c r="F2396" t="s">
        <v>14488</v>
      </c>
      <c r="G2396" t="s">
        <v>14494</v>
      </c>
      <c r="H2396" t="s">
        <v>19</v>
      </c>
      <c r="I2396" t="s">
        <v>19</v>
      </c>
      <c r="J2396" s="1">
        <v>0.5</v>
      </c>
      <c r="K2396" s="1">
        <v>0.5</v>
      </c>
      <c r="L2396">
        <v>60</v>
      </c>
      <c r="M2396">
        <v>60</v>
      </c>
      <c r="N2396" t="str">
        <f>"0000000000000000000000000001111110011111100000000000"</f>
        <v>0000000000000000000000000001111110011111100000000000</v>
      </c>
      <c r="O2396" t="str">
        <f>"0000000000000000000000000001111110011111100000000000"</f>
        <v>0000000000000000000000000001111110011111100000000000</v>
      </c>
    </row>
    <row r="2397" spans="1:15" x14ac:dyDescent="0.25">
      <c r="A2397" s="3">
        <v>1</v>
      </c>
      <c r="B2397" t="s">
        <v>10393</v>
      </c>
      <c r="C2397" t="s">
        <v>20</v>
      </c>
      <c r="D2397" t="s">
        <v>13581</v>
      </c>
      <c r="E2397" t="s">
        <v>20</v>
      </c>
      <c r="F2397" t="s">
        <v>14488</v>
      </c>
      <c r="G2397" t="s">
        <v>14488</v>
      </c>
      <c r="H2397" t="s">
        <v>19</v>
      </c>
      <c r="I2397" t="s">
        <v>19</v>
      </c>
      <c r="J2397" s="1">
        <v>0.58333333333333337</v>
      </c>
      <c r="K2397" s="1">
        <v>0.58333333333333337</v>
      </c>
      <c r="L2397">
        <v>60</v>
      </c>
      <c r="M2397">
        <v>60</v>
      </c>
      <c r="N2397" t="str">
        <f>"0000000111110100011111000000000000000000000000000000"</f>
        <v>0000000111110100011111000000000000000000000000000000</v>
      </c>
      <c r="O2397" t="str">
        <f>"0000000111110100011111000000000000000000000000000000"</f>
        <v>0000000111110100011111000000000000000000000000000000</v>
      </c>
    </row>
    <row r="2398" spans="1:15" x14ac:dyDescent="0.25">
      <c r="A2398" s="3">
        <v>1</v>
      </c>
      <c r="B2398" t="s">
        <v>10283</v>
      </c>
      <c r="C2398" t="s">
        <v>20</v>
      </c>
      <c r="D2398" t="s">
        <v>11559</v>
      </c>
      <c r="E2398" t="s">
        <v>45</v>
      </c>
      <c r="F2398" t="s">
        <v>14493</v>
      </c>
      <c r="G2398" t="s">
        <v>14528</v>
      </c>
      <c r="H2398" t="s">
        <v>42</v>
      </c>
      <c r="I2398" t="s">
        <v>42</v>
      </c>
      <c r="J2398" s="1">
        <v>0.45833333333333331</v>
      </c>
      <c r="K2398" s="1">
        <v>0.45833333333333331</v>
      </c>
      <c r="L2398">
        <v>60</v>
      </c>
      <c r="M2398">
        <v>60</v>
      </c>
      <c r="N2398" t="str">
        <f>"0000000111111100011110000000000000000000000000000000"</f>
        <v>0000000111111100011110000000000000000000000000000000</v>
      </c>
      <c r="O2398" t="str">
        <f>"0000000111111100011111000000000000000000000000000000"</f>
        <v>0000000111111100011111000000000000000000000000000000</v>
      </c>
    </row>
    <row r="2399" spans="1:15" x14ac:dyDescent="0.25">
      <c r="A2399" s="3">
        <v>1</v>
      </c>
      <c r="B2399" t="s">
        <v>10789</v>
      </c>
      <c r="C2399" t="s">
        <v>20</v>
      </c>
      <c r="D2399" t="s">
        <v>11711</v>
      </c>
      <c r="E2399" t="s">
        <v>20</v>
      </c>
      <c r="F2399" t="s">
        <v>14488</v>
      </c>
      <c r="G2399" t="s">
        <v>14663</v>
      </c>
      <c r="H2399" t="s">
        <v>19</v>
      </c>
      <c r="I2399" t="s">
        <v>19</v>
      </c>
      <c r="J2399" s="1">
        <v>0.41666666666666669</v>
      </c>
      <c r="K2399" s="1">
        <v>0.375</v>
      </c>
      <c r="L2399">
        <v>60</v>
      </c>
      <c r="M2399">
        <v>120</v>
      </c>
      <c r="N2399" t="str">
        <f>"0000000000000000000000000001111110011111100000000000"</f>
        <v>0000000000000000000000000001111110011111100000000000</v>
      </c>
      <c r="O2399" t="str">
        <f>"0000000000000000000000000000000000011110000000000000"</f>
        <v>0000000000000000000000000000000000011110000000000000</v>
      </c>
    </row>
    <row r="2400" spans="1:15" x14ac:dyDescent="0.25">
      <c r="A2400" s="3">
        <v>1</v>
      </c>
      <c r="B2400" t="s">
        <v>9910</v>
      </c>
      <c r="C2400" t="s">
        <v>20</v>
      </c>
      <c r="D2400" t="s">
        <v>12121</v>
      </c>
      <c r="E2400" t="s">
        <v>395</v>
      </c>
      <c r="F2400" t="s">
        <v>14488</v>
      </c>
      <c r="G2400" t="s">
        <v>14531</v>
      </c>
      <c r="H2400" t="s">
        <v>19</v>
      </c>
      <c r="I2400" t="s">
        <v>19</v>
      </c>
      <c r="J2400" s="1">
        <v>0.41666666666666669</v>
      </c>
      <c r="K2400" s="1">
        <v>0.375</v>
      </c>
      <c r="L2400">
        <v>60</v>
      </c>
      <c r="M2400">
        <v>150</v>
      </c>
      <c r="N2400" t="str">
        <f>"0000000111110100011111000000000000000000000000000000"</f>
        <v>0000000111110100011111000000000000000000000000000000</v>
      </c>
      <c r="O2400" t="str">
        <f>"0000000000000000000010000000000000000000000000000000"</f>
        <v>0000000000000000000010000000000000000000000000000000</v>
      </c>
    </row>
    <row r="2401" spans="1:15" x14ac:dyDescent="0.25">
      <c r="A2401" s="3">
        <v>1</v>
      </c>
      <c r="B2401" t="s">
        <v>9910</v>
      </c>
      <c r="C2401" t="s">
        <v>20</v>
      </c>
      <c r="D2401" t="s">
        <v>12121</v>
      </c>
      <c r="E2401" t="s">
        <v>395</v>
      </c>
      <c r="F2401" t="s">
        <v>14488</v>
      </c>
      <c r="G2401" t="s">
        <v>14532</v>
      </c>
      <c r="H2401" t="s">
        <v>19</v>
      </c>
      <c r="I2401" t="s">
        <v>19</v>
      </c>
      <c r="J2401" s="1">
        <v>0.41666666666666669</v>
      </c>
      <c r="K2401" s="1">
        <v>0.41666666666666669</v>
      </c>
      <c r="L2401">
        <v>60</v>
      </c>
      <c r="M2401">
        <v>60</v>
      </c>
      <c r="N2401" t="str">
        <f>"0000000111110100011111000000000000000000000000000000"</f>
        <v>0000000111110100011111000000000000000000000000000000</v>
      </c>
      <c r="O2401" t="str">
        <f>"0000000000010100010000000000000000000000000000000000"</f>
        <v>0000000000010100010000000000000000000000000000000000</v>
      </c>
    </row>
    <row r="2402" spans="1:15" x14ac:dyDescent="0.25">
      <c r="A2402" s="3">
        <v>1</v>
      </c>
      <c r="B2402" t="s">
        <v>12121</v>
      </c>
      <c r="C2402" t="s">
        <v>395</v>
      </c>
      <c r="D2402" t="s">
        <v>12975</v>
      </c>
      <c r="E2402" t="s">
        <v>20</v>
      </c>
      <c r="F2402" t="s">
        <v>14531</v>
      </c>
      <c r="G2402" t="s">
        <v>14488</v>
      </c>
      <c r="H2402" t="s">
        <v>19</v>
      </c>
      <c r="I2402" t="s">
        <v>19</v>
      </c>
      <c r="J2402" s="1">
        <v>0.375</v>
      </c>
      <c r="K2402" s="1">
        <v>0.375</v>
      </c>
      <c r="L2402">
        <v>150</v>
      </c>
      <c r="M2402">
        <v>60</v>
      </c>
      <c r="N2402" t="str">
        <f>"0000000000000000000010000000000000000000000000000000"</f>
        <v>0000000000000000000010000000000000000000000000000000</v>
      </c>
      <c r="O2402" t="str">
        <f>"0000000111110100011111000000000000000000000000000000"</f>
        <v>0000000111110100011111000000000000000000000000000000</v>
      </c>
    </row>
    <row r="2403" spans="1:15" x14ac:dyDescent="0.25">
      <c r="A2403" s="3">
        <v>1</v>
      </c>
      <c r="B2403" t="s">
        <v>12586</v>
      </c>
      <c r="C2403" t="s">
        <v>20</v>
      </c>
      <c r="D2403" t="s">
        <v>14028</v>
      </c>
      <c r="E2403" t="s">
        <v>20</v>
      </c>
      <c r="F2403" t="s">
        <v>14485</v>
      </c>
      <c r="G2403" t="s">
        <v>14488</v>
      </c>
      <c r="H2403" t="s">
        <v>29</v>
      </c>
      <c r="I2403" t="s">
        <v>29</v>
      </c>
      <c r="J2403" s="1">
        <v>0.41666666666666669</v>
      </c>
      <c r="K2403" s="1">
        <v>0.41666666666666669</v>
      </c>
      <c r="L2403">
        <v>60</v>
      </c>
      <c r="M2403">
        <v>60</v>
      </c>
      <c r="N2403" t="str">
        <f>"0000000111110100011111000000000000000000000000000000"</f>
        <v>0000000111110100011111000000000000000000000000000000</v>
      </c>
      <c r="O2403" t="str">
        <f>"0000000111110100011111000000000000000000000000000000"</f>
        <v>0000000111110100011111000000000000000000000000000000</v>
      </c>
    </row>
    <row r="2404" spans="1:15" x14ac:dyDescent="0.25">
      <c r="A2404" s="3">
        <v>1</v>
      </c>
      <c r="B2404" t="s">
        <v>12624</v>
      </c>
      <c r="C2404" t="s">
        <v>20</v>
      </c>
      <c r="D2404" t="s">
        <v>12908</v>
      </c>
      <c r="E2404" t="s">
        <v>20</v>
      </c>
      <c r="F2404" t="s">
        <v>14488</v>
      </c>
      <c r="G2404" t="s">
        <v>14488</v>
      </c>
      <c r="H2404" t="s">
        <v>19</v>
      </c>
      <c r="I2404" t="s">
        <v>19</v>
      </c>
      <c r="J2404" s="1">
        <v>0.45833333333333331</v>
      </c>
      <c r="K2404" s="1">
        <v>0.45833333333333331</v>
      </c>
      <c r="L2404">
        <v>60</v>
      </c>
      <c r="M2404">
        <v>60</v>
      </c>
      <c r="N2404" t="str">
        <f>"0000000111110100011111000000000000000000000000000000"</f>
        <v>0000000111110100011111000000000000000000000000000000</v>
      </c>
      <c r="O2404" t="str">
        <f>"0000000111110100011111000000000000000000000000000000"</f>
        <v>0000000111110100011111000000000000000000000000000000</v>
      </c>
    </row>
    <row r="2405" spans="1:15" x14ac:dyDescent="0.25">
      <c r="A2405" s="3">
        <v>1</v>
      </c>
      <c r="B2405" t="s">
        <v>9171</v>
      </c>
      <c r="C2405" t="s">
        <v>20</v>
      </c>
      <c r="D2405" t="s">
        <v>12393</v>
      </c>
      <c r="E2405" t="s">
        <v>20</v>
      </c>
      <c r="F2405" t="s">
        <v>14485</v>
      </c>
      <c r="G2405" t="s">
        <v>14488</v>
      </c>
      <c r="H2405" t="s">
        <v>29</v>
      </c>
      <c r="I2405" t="s">
        <v>29</v>
      </c>
      <c r="J2405" s="1">
        <v>0.54166666666666663</v>
      </c>
      <c r="K2405" s="1">
        <v>0.5</v>
      </c>
      <c r="L2405">
        <v>60</v>
      </c>
      <c r="M2405">
        <v>120</v>
      </c>
      <c r="N2405" t="str">
        <f>"0000000000000000000000000001111110011111100000000000"</f>
        <v>0000000000000000000000000001111110011111100000000000</v>
      </c>
      <c r="O2405" t="str">
        <f>"0000000000000000000000000001111110011111100000000000"</f>
        <v>0000000000000000000000000001111110011111100000000000</v>
      </c>
    </row>
    <row r="2406" spans="1:15" x14ac:dyDescent="0.25">
      <c r="A2406" s="3">
        <v>1</v>
      </c>
      <c r="B2406" t="s">
        <v>10048</v>
      </c>
      <c r="C2406" t="s">
        <v>45</v>
      </c>
      <c r="D2406" t="s">
        <v>11841</v>
      </c>
      <c r="E2406" t="s">
        <v>20</v>
      </c>
      <c r="F2406" t="s">
        <v>14489</v>
      </c>
      <c r="G2406" t="s">
        <v>14485</v>
      </c>
      <c r="H2406" t="s">
        <v>37</v>
      </c>
      <c r="I2406" t="s">
        <v>37</v>
      </c>
      <c r="J2406" s="1">
        <v>0.45833333333333331</v>
      </c>
      <c r="K2406" s="1">
        <v>0.375</v>
      </c>
      <c r="L2406">
        <v>60</v>
      </c>
      <c r="M2406">
        <v>240</v>
      </c>
      <c r="N2406" t="str">
        <f>"0000000000000000000000000001111110011111100000000000"</f>
        <v>0000000000000000000000000001111110011111100000000000</v>
      </c>
      <c r="O2406" t="str">
        <f>"0000000111101100011111000001111110011111100000000000"</f>
        <v>0000000111101100011111000001111110011111100000000000</v>
      </c>
    </row>
    <row r="2407" spans="1:15" x14ac:dyDescent="0.25">
      <c r="A2407" s="3">
        <v>1</v>
      </c>
      <c r="B2407" t="s">
        <v>9871</v>
      </c>
      <c r="C2407" t="s">
        <v>395</v>
      </c>
      <c r="D2407" t="s">
        <v>14030</v>
      </c>
      <c r="E2407" t="s">
        <v>20</v>
      </c>
      <c r="F2407" t="s">
        <v>14529</v>
      </c>
      <c r="G2407" t="s">
        <v>14493</v>
      </c>
      <c r="H2407" t="s">
        <v>37</v>
      </c>
      <c r="I2407" t="s">
        <v>37</v>
      </c>
      <c r="J2407" s="1">
        <v>0.54166666666666663</v>
      </c>
      <c r="K2407" s="1">
        <v>0.54166666666666663</v>
      </c>
      <c r="L2407">
        <v>180</v>
      </c>
      <c r="M2407">
        <v>60</v>
      </c>
      <c r="N2407" t="str">
        <f>"0000000000000000000000000000101010001010100000000000"</f>
        <v>0000000000000000000000000000101010001010100000000000</v>
      </c>
      <c r="O2407" t="str">
        <f>"0000000000000000000000000001111110011111100000000000"</f>
        <v>0000000000000000000000000001111110011111100000000000</v>
      </c>
    </row>
    <row r="2408" spans="1:15" x14ac:dyDescent="0.25">
      <c r="A2408" s="3">
        <v>1</v>
      </c>
      <c r="B2408" t="s">
        <v>9888</v>
      </c>
      <c r="C2408" t="s">
        <v>20</v>
      </c>
      <c r="D2408" t="s">
        <v>14030</v>
      </c>
      <c r="E2408" t="s">
        <v>20</v>
      </c>
      <c r="F2408" t="s">
        <v>14488</v>
      </c>
      <c r="G2408" t="s">
        <v>14488</v>
      </c>
      <c r="H2408" t="s">
        <v>19</v>
      </c>
      <c r="I2408" t="s">
        <v>19</v>
      </c>
      <c r="J2408" s="1">
        <v>0.45833333333333331</v>
      </c>
      <c r="K2408" s="1">
        <v>0.45833333333333331</v>
      </c>
      <c r="L2408">
        <v>60</v>
      </c>
      <c r="M2408">
        <v>60</v>
      </c>
      <c r="N2408" t="str">
        <f>"0000000000000000000000000001111110011111100000000000"</f>
        <v>0000000000000000000000000001111110011111100000000000</v>
      </c>
      <c r="O2408" t="str">
        <f>"0000000000000000000000000001111110011111100000000000"</f>
        <v>0000000000000000000000000001111110011111100000000000</v>
      </c>
    </row>
    <row r="2409" spans="1:15" x14ac:dyDescent="0.25">
      <c r="A2409" s="3">
        <v>1</v>
      </c>
      <c r="B2409" t="s">
        <v>10774</v>
      </c>
      <c r="C2409" t="s">
        <v>45</v>
      </c>
      <c r="D2409" t="s">
        <v>11711</v>
      </c>
      <c r="E2409" t="s">
        <v>395</v>
      </c>
      <c r="F2409" t="s">
        <v>14530</v>
      </c>
      <c r="G2409" t="s">
        <v>14499</v>
      </c>
      <c r="H2409" t="s">
        <v>37</v>
      </c>
      <c r="I2409" t="s">
        <v>37</v>
      </c>
      <c r="J2409" s="1">
        <v>0.54166666666666663</v>
      </c>
      <c r="K2409" s="1">
        <v>0.54166666666666663</v>
      </c>
      <c r="L2409">
        <v>60</v>
      </c>
      <c r="M2409">
        <v>180</v>
      </c>
      <c r="N2409" t="str">
        <f>"0000000111101100011111000000000000000000000000000000"</f>
        <v>0000000111101100011111000000000000000000000000000000</v>
      </c>
      <c r="O2409" t="str">
        <f>"0000000100000000000000000000000000000000000000000000"</f>
        <v>0000000100000000000000000000000000000000000000000000</v>
      </c>
    </row>
    <row r="2410" spans="1:15" x14ac:dyDescent="0.25">
      <c r="A2410" s="3">
        <v>1</v>
      </c>
      <c r="B2410" t="s">
        <v>13186</v>
      </c>
      <c r="C2410" t="s">
        <v>20</v>
      </c>
      <c r="D2410" t="s">
        <v>13211</v>
      </c>
      <c r="E2410" t="s">
        <v>20</v>
      </c>
      <c r="F2410" t="s">
        <v>14488</v>
      </c>
      <c r="G2410" t="s">
        <v>14488</v>
      </c>
      <c r="H2410" t="s">
        <v>19</v>
      </c>
      <c r="I2410" t="s">
        <v>19</v>
      </c>
      <c r="J2410" s="1">
        <v>0.45833333333333331</v>
      </c>
      <c r="K2410" s="1">
        <v>0.5</v>
      </c>
      <c r="L2410">
        <v>120</v>
      </c>
      <c r="M2410">
        <v>120</v>
      </c>
      <c r="N2410" t="str">
        <f>"0000000000000000000000000001111110011111000000000000"</f>
        <v>0000000000000000000000000001111110011111000000000000</v>
      </c>
      <c r="O2410" t="str">
        <f>"0000000000000000000000000001111110011111100000000000"</f>
        <v>0000000000000000000000000001111110011111100000000000</v>
      </c>
    </row>
    <row r="2411" spans="1:15" x14ac:dyDescent="0.25">
      <c r="A2411" s="3">
        <v>1</v>
      </c>
      <c r="B2411" t="s">
        <v>10089</v>
      </c>
      <c r="C2411" t="s">
        <v>20</v>
      </c>
      <c r="D2411" t="s">
        <v>12679</v>
      </c>
      <c r="E2411" t="s">
        <v>20</v>
      </c>
      <c r="F2411" t="s">
        <v>14485</v>
      </c>
      <c r="G2411" t="s">
        <v>14488</v>
      </c>
      <c r="H2411" t="s">
        <v>29</v>
      </c>
      <c r="I2411" t="s">
        <v>29</v>
      </c>
      <c r="J2411" s="1">
        <v>0.41666666666666669</v>
      </c>
      <c r="K2411" s="1">
        <v>0.41666666666666669</v>
      </c>
      <c r="L2411">
        <v>60</v>
      </c>
      <c r="M2411">
        <v>60</v>
      </c>
      <c r="N2411" t="str">
        <f>"0000000000000000000000000001111110011111100000000000"</f>
        <v>0000000000000000000000000001111110011111100000000000</v>
      </c>
      <c r="O2411" t="str">
        <f>"0000000111110100011111000001111110011111100000000000"</f>
        <v>0000000111110100011111000001111110011111100000000000</v>
      </c>
    </row>
    <row r="2412" spans="1:15" x14ac:dyDescent="0.25">
      <c r="A2412" s="3">
        <v>1</v>
      </c>
      <c r="B2412" t="s">
        <v>10079</v>
      </c>
      <c r="C2412" t="s">
        <v>20</v>
      </c>
      <c r="D2412" t="s">
        <v>13746</v>
      </c>
      <c r="E2412" t="s">
        <v>20</v>
      </c>
      <c r="F2412" t="s">
        <v>14485</v>
      </c>
      <c r="G2412" t="s">
        <v>14493</v>
      </c>
      <c r="H2412" t="s">
        <v>33</v>
      </c>
      <c r="I2412" t="s">
        <v>33</v>
      </c>
      <c r="J2412" s="1">
        <v>0.41666666666666669</v>
      </c>
      <c r="K2412" s="1">
        <v>0.41666666666666669</v>
      </c>
      <c r="L2412">
        <v>60</v>
      </c>
      <c r="M2412">
        <v>60</v>
      </c>
      <c r="N2412" t="str">
        <f>"0000000111111100011111000000000000000000000000000000"</f>
        <v>0000000111111100011111000000000000000000000000000000</v>
      </c>
      <c r="O2412" t="str">
        <f>"0000000111111100011111000000000000000000000000000000"</f>
        <v>0000000111111100011111000000000000000000000000000000</v>
      </c>
    </row>
    <row r="2413" spans="1:15" x14ac:dyDescent="0.25">
      <c r="A2413" s="3">
        <v>1</v>
      </c>
      <c r="B2413" t="s">
        <v>12635</v>
      </c>
      <c r="C2413" t="s">
        <v>20</v>
      </c>
      <c r="D2413" t="s">
        <v>13746</v>
      </c>
      <c r="E2413" t="s">
        <v>20</v>
      </c>
      <c r="F2413" t="s">
        <v>14488</v>
      </c>
      <c r="G2413" t="s">
        <v>14485</v>
      </c>
      <c r="H2413" t="s">
        <v>29</v>
      </c>
      <c r="I2413" t="s">
        <v>29</v>
      </c>
      <c r="J2413" s="1">
        <v>0.5</v>
      </c>
      <c r="K2413" s="1">
        <v>0.5</v>
      </c>
      <c r="L2413">
        <v>60</v>
      </c>
      <c r="M2413">
        <v>60</v>
      </c>
      <c r="N2413" t="str">
        <f>"0000000111110100011111000000000000000000000000000000"</f>
        <v>0000000111110100011111000000000000000000000000000000</v>
      </c>
      <c r="O2413" t="str">
        <f>"0000000111110100011111000000000000000000000000000000"</f>
        <v>0000000111110100011111000000000000000000000000000000</v>
      </c>
    </row>
    <row r="2414" spans="1:15" x14ac:dyDescent="0.25">
      <c r="A2414" s="3">
        <v>1</v>
      </c>
      <c r="B2414" t="s">
        <v>10534</v>
      </c>
      <c r="C2414" t="s">
        <v>39</v>
      </c>
      <c r="D2414" t="s">
        <v>14028</v>
      </c>
      <c r="E2414" t="s">
        <v>20</v>
      </c>
      <c r="F2414" t="s">
        <v>14507</v>
      </c>
      <c r="G2414" t="s">
        <v>14485</v>
      </c>
      <c r="H2414" t="s">
        <v>33</v>
      </c>
      <c r="I2414" t="s">
        <v>33</v>
      </c>
      <c r="J2414" s="1">
        <v>0.41666666666666669</v>
      </c>
      <c r="K2414" s="1">
        <v>0.45833333333333331</v>
      </c>
      <c r="L2414">
        <v>120</v>
      </c>
      <c r="M2414">
        <v>60</v>
      </c>
      <c r="N2414" t="str">
        <f>"0000000000001000000000000000000000000000000000000000"</f>
        <v>0000000000001000000000000000000000000000000000000000</v>
      </c>
      <c r="O2414" t="str">
        <f>"0000000111111100011111000000000000000000000000000000"</f>
        <v>0000000111111100011111000000000000000000000000000000</v>
      </c>
    </row>
    <row r="2415" spans="1:15" x14ac:dyDescent="0.25">
      <c r="A2415" s="3">
        <v>1</v>
      </c>
      <c r="B2415" t="s">
        <v>10534</v>
      </c>
      <c r="C2415" t="s">
        <v>39</v>
      </c>
      <c r="D2415" t="s">
        <v>14028</v>
      </c>
      <c r="E2415" t="s">
        <v>20</v>
      </c>
      <c r="F2415" t="s">
        <v>14511</v>
      </c>
      <c r="G2415" t="s">
        <v>14485</v>
      </c>
      <c r="H2415" t="s">
        <v>33</v>
      </c>
      <c r="I2415" t="s">
        <v>33</v>
      </c>
      <c r="J2415" s="1">
        <v>0.41666666666666669</v>
      </c>
      <c r="K2415" s="1">
        <v>0.45833333333333331</v>
      </c>
      <c r="L2415">
        <v>120</v>
      </c>
      <c r="M2415">
        <v>60</v>
      </c>
      <c r="N2415" t="str">
        <f>"0000000000000000000001000000000000000000000000000000"</f>
        <v>0000000000000000000001000000000000000000000000000000</v>
      </c>
      <c r="O2415" t="str">
        <f>"0000000111111100011111000000000000000000000000000000"</f>
        <v>0000000111111100011111000000000000000000000000000000</v>
      </c>
    </row>
    <row r="2416" spans="1:15" x14ac:dyDescent="0.25">
      <c r="A2416" s="3">
        <v>1</v>
      </c>
      <c r="B2416" t="s">
        <v>9273</v>
      </c>
      <c r="C2416" t="s">
        <v>20</v>
      </c>
      <c r="D2416" t="s">
        <v>9871</v>
      </c>
      <c r="E2416" t="s">
        <v>20</v>
      </c>
      <c r="F2416" t="s">
        <v>14485</v>
      </c>
      <c r="G2416" t="s">
        <v>14487</v>
      </c>
      <c r="H2416" t="s">
        <v>42</v>
      </c>
      <c r="I2416" t="s">
        <v>42</v>
      </c>
      <c r="J2416" s="1">
        <v>0.375</v>
      </c>
      <c r="K2416" s="1">
        <v>0.375</v>
      </c>
      <c r="L2416">
        <v>60</v>
      </c>
      <c r="M2416">
        <v>60</v>
      </c>
      <c r="N2416" t="str">
        <f>"0000000000000000000000000001111110011111100000000000"</f>
        <v>0000000000000000000000000001111110011111100000000000</v>
      </c>
      <c r="O2416" t="str">
        <f>"0000000000000000000000000000111110011111100000000000"</f>
        <v>0000000000000000000000000000111110011111100000000000</v>
      </c>
    </row>
    <row r="2417" spans="1:15" x14ac:dyDescent="0.25">
      <c r="A2417" s="3">
        <v>1</v>
      </c>
      <c r="B2417" t="s">
        <v>11229</v>
      </c>
      <c r="C2417" t="s">
        <v>395</v>
      </c>
      <c r="D2417" t="s">
        <v>11272</v>
      </c>
      <c r="E2417" t="s">
        <v>20</v>
      </c>
      <c r="F2417" t="s">
        <v>14497</v>
      </c>
      <c r="G2417" t="s">
        <v>14485</v>
      </c>
      <c r="H2417" t="s">
        <v>29</v>
      </c>
      <c r="I2417" t="s">
        <v>29</v>
      </c>
      <c r="J2417" s="1">
        <v>0.54166666666666663</v>
      </c>
      <c r="K2417" s="1">
        <v>0.625</v>
      </c>
      <c r="L2417">
        <v>180</v>
      </c>
      <c r="M2417">
        <v>60</v>
      </c>
      <c r="N2417" t="str">
        <f>"0000000111110100011111000001111110011111100000000000"</f>
        <v>0000000111110100011111000001111110011111100000000000</v>
      </c>
      <c r="O2417" t="str">
        <f>"0000000000000000000000000001111110011111100000000000"</f>
        <v>0000000000000000000000000001111110011111100000000000</v>
      </c>
    </row>
    <row r="2418" spans="1:15" x14ac:dyDescent="0.25">
      <c r="A2418" s="3">
        <v>1</v>
      </c>
      <c r="B2418" t="s">
        <v>10054</v>
      </c>
      <c r="C2418" t="s">
        <v>20</v>
      </c>
      <c r="D2418" t="s">
        <v>12649</v>
      </c>
      <c r="E2418" t="s">
        <v>20</v>
      </c>
      <c r="F2418" t="s">
        <v>14485</v>
      </c>
      <c r="G2418" t="s">
        <v>14495</v>
      </c>
      <c r="H2418" t="s">
        <v>29</v>
      </c>
      <c r="I2418" t="s">
        <v>29</v>
      </c>
      <c r="J2418" s="1">
        <v>0.58333333333333337</v>
      </c>
      <c r="K2418" s="1">
        <v>0.58333333333333337</v>
      </c>
      <c r="L2418">
        <v>60</v>
      </c>
      <c r="M2418">
        <v>60</v>
      </c>
      <c r="N2418" t="str">
        <f>"0000000000000000000000000001111110011111100000000000"</f>
        <v>0000000000000000000000000001111110011111100000000000</v>
      </c>
      <c r="O2418" t="str">
        <f>"0000000111110100011111000001111110011111100000000000"</f>
        <v>0000000111110100011111000001111110011111100000000000</v>
      </c>
    </row>
    <row r="2419" spans="1:15" x14ac:dyDescent="0.25">
      <c r="A2419" s="3">
        <v>1</v>
      </c>
      <c r="B2419" t="s">
        <v>9888</v>
      </c>
      <c r="C2419" t="s">
        <v>20</v>
      </c>
      <c r="D2419" t="s">
        <v>12019</v>
      </c>
      <c r="E2419" t="s">
        <v>395</v>
      </c>
      <c r="F2419" t="s">
        <v>14485</v>
      </c>
      <c r="G2419" t="s">
        <v>14497</v>
      </c>
      <c r="H2419" t="s">
        <v>29</v>
      </c>
      <c r="I2419" t="s">
        <v>29</v>
      </c>
      <c r="J2419" s="1">
        <v>0.45833333333333331</v>
      </c>
      <c r="K2419" s="1">
        <v>0.41666666666666669</v>
      </c>
      <c r="L2419">
        <v>60</v>
      </c>
      <c r="M2419">
        <v>120</v>
      </c>
      <c r="N2419" t="str">
        <f>"0000000000000000000000000001111110011111100000000000"</f>
        <v>0000000000000000000000000001111110011111100000000000</v>
      </c>
      <c r="O2419" t="str">
        <f>"0000000000000000000000000000101100010101000000000000"</f>
        <v>0000000000000000000000000000101100010101000000000000</v>
      </c>
    </row>
    <row r="2420" spans="1:15" x14ac:dyDescent="0.25">
      <c r="A2420" s="3">
        <v>1</v>
      </c>
      <c r="B2420" t="s">
        <v>11850</v>
      </c>
      <c r="C2420" t="s">
        <v>20</v>
      </c>
      <c r="D2420" t="s">
        <v>13664</v>
      </c>
      <c r="E2420" t="s">
        <v>20</v>
      </c>
      <c r="F2420" t="s">
        <v>14487</v>
      </c>
      <c r="G2420" t="s">
        <v>14493</v>
      </c>
      <c r="H2420" t="s">
        <v>37</v>
      </c>
      <c r="I2420" t="s">
        <v>37</v>
      </c>
      <c r="J2420" s="1">
        <v>0.5</v>
      </c>
      <c r="K2420" s="1">
        <v>0.5</v>
      </c>
      <c r="L2420">
        <v>60</v>
      </c>
      <c r="M2420">
        <v>60</v>
      </c>
      <c r="N2420" t="str">
        <f>"0000000000000000000000000001111110011111100000000000"</f>
        <v>0000000000000000000000000001111110011111100000000000</v>
      </c>
      <c r="O2420" t="str">
        <f>"0000000000000000000000000001111110011111100000000000"</f>
        <v>0000000000000000000000000001111110011111100000000000</v>
      </c>
    </row>
    <row r="2421" spans="1:15" x14ac:dyDescent="0.25">
      <c r="A2421" s="3">
        <v>1</v>
      </c>
      <c r="B2421" t="s">
        <v>11097</v>
      </c>
      <c r="C2421" t="s">
        <v>20</v>
      </c>
      <c r="D2421" t="s">
        <v>11157</v>
      </c>
      <c r="E2421" t="s">
        <v>9372</v>
      </c>
      <c r="F2421" t="s">
        <v>14485</v>
      </c>
      <c r="G2421" t="s">
        <v>14494</v>
      </c>
      <c r="H2421" t="s">
        <v>33</v>
      </c>
      <c r="I2421" t="s">
        <v>33</v>
      </c>
      <c r="J2421" s="1">
        <v>0.375</v>
      </c>
      <c r="K2421" s="1">
        <v>0.375</v>
      </c>
      <c r="L2421">
        <v>60</v>
      </c>
      <c r="M2421">
        <v>120</v>
      </c>
      <c r="N2421" t="str">
        <f>"0000000111111100011111000000000000000000000000000000"</f>
        <v>0000000111111100011111000000000000000000000000000000</v>
      </c>
      <c r="O2421" t="str">
        <f>"0000000111111100011111000000000000000000000000000000"</f>
        <v>0000000111111100011111000000000000000000000000000000</v>
      </c>
    </row>
    <row r="2422" spans="1:15" x14ac:dyDescent="0.25">
      <c r="A2422" s="3">
        <v>1</v>
      </c>
      <c r="B2422" t="s">
        <v>12631</v>
      </c>
      <c r="C2422" t="s">
        <v>20</v>
      </c>
      <c r="D2422" t="s">
        <v>13441</v>
      </c>
      <c r="E2422" t="s">
        <v>20</v>
      </c>
      <c r="F2422" t="s">
        <v>14521</v>
      </c>
      <c r="G2422" t="s">
        <v>14488</v>
      </c>
      <c r="H2422" t="s">
        <v>37</v>
      </c>
      <c r="I2422" t="s">
        <v>37</v>
      </c>
      <c r="J2422" s="1">
        <v>0.54166666666666663</v>
      </c>
      <c r="K2422" s="1">
        <v>0.5</v>
      </c>
      <c r="L2422">
        <v>60</v>
      </c>
      <c r="M2422">
        <v>120</v>
      </c>
      <c r="N2422" t="str">
        <f>"0000000000000000000000000001111110011111100000000000"</f>
        <v>0000000000000000000000000001111110011111100000000000</v>
      </c>
      <c r="O2422" t="str">
        <f>"0000000000000000000000000001111110011111100000000000"</f>
        <v>0000000000000000000000000001111110011111100000000000</v>
      </c>
    </row>
    <row r="2423" spans="1:15" x14ac:dyDescent="0.25">
      <c r="A2423" s="3">
        <v>1</v>
      </c>
      <c r="B2423" t="s">
        <v>13437</v>
      </c>
      <c r="C2423" t="s">
        <v>20</v>
      </c>
      <c r="D2423" t="s">
        <v>14416</v>
      </c>
      <c r="E2423" t="s">
        <v>45</v>
      </c>
      <c r="F2423" t="s">
        <v>14485</v>
      </c>
      <c r="G2423" t="s">
        <v>14489</v>
      </c>
      <c r="H2423" t="s">
        <v>33</v>
      </c>
      <c r="I2423" t="s">
        <v>33</v>
      </c>
      <c r="J2423" s="1">
        <v>0.45833333333333331</v>
      </c>
      <c r="K2423" s="1">
        <v>0.45833333333333331</v>
      </c>
      <c r="L2423">
        <v>60</v>
      </c>
      <c r="M2423">
        <v>60</v>
      </c>
      <c r="N2423" t="str">
        <f>"0000000111111100011111000000000000000000000000000000"</f>
        <v>0000000111111100011111000000000000000000000000000000</v>
      </c>
      <c r="O2423" t="str">
        <f>"0000000111111100011111000000000000000000000000000000"</f>
        <v>0000000111111100011111000000000000000000000000000000</v>
      </c>
    </row>
    <row r="2424" spans="1:15" x14ac:dyDescent="0.25">
      <c r="A2424" s="3">
        <v>1</v>
      </c>
      <c r="B2424" t="s">
        <v>9910</v>
      </c>
      <c r="C2424" t="s">
        <v>20</v>
      </c>
      <c r="D2424" t="s">
        <v>12284</v>
      </c>
      <c r="E2424" t="s">
        <v>20</v>
      </c>
      <c r="F2424" t="s">
        <v>14488</v>
      </c>
      <c r="G2424" t="s">
        <v>14488</v>
      </c>
      <c r="H2424" t="s">
        <v>19</v>
      </c>
      <c r="I2424" t="s">
        <v>19</v>
      </c>
      <c r="J2424" s="1">
        <v>0.41666666666666669</v>
      </c>
      <c r="K2424" s="1">
        <v>0.41666666666666669</v>
      </c>
      <c r="L2424">
        <v>60</v>
      </c>
      <c r="M2424">
        <v>60</v>
      </c>
      <c r="N2424" t="str">
        <f>"0000000111110100011111000000000000000000000000000000"</f>
        <v>0000000111110100011111000000000000000000000000000000</v>
      </c>
      <c r="O2424" t="str">
        <f>"0000000111110100011111000000000000000000000000000000"</f>
        <v>0000000111110100011111000000000000000000000000000000</v>
      </c>
    </row>
    <row r="2425" spans="1:15" x14ac:dyDescent="0.25">
      <c r="A2425" s="3">
        <v>1</v>
      </c>
      <c r="B2425" t="s">
        <v>12321</v>
      </c>
      <c r="C2425" t="s">
        <v>45</v>
      </c>
      <c r="D2425" t="s">
        <v>13586</v>
      </c>
      <c r="E2425" t="s">
        <v>20</v>
      </c>
      <c r="F2425" t="s">
        <v>14528</v>
      </c>
      <c r="G2425" t="s">
        <v>14485</v>
      </c>
      <c r="H2425" t="s">
        <v>37</v>
      </c>
      <c r="I2425" t="s">
        <v>37</v>
      </c>
      <c r="J2425" s="1">
        <v>0.41666666666666669</v>
      </c>
      <c r="K2425" s="1">
        <v>0.41666666666666669</v>
      </c>
      <c r="L2425">
        <v>60</v>
      </c>
      <c r="M2425">
        <v>60</v>
      </c>
      <c r="N2425" t="str">
        <f>"0000000011101100011111000000000000000000000000000000"</f>
        <v>0000000011101100011111000000000000000000000000000000</v>
      </c>
      <c r="O2425" t="str">
        <f>"0000000110000000000000000000000000000000000000000000"</f>
        <v>0000000110000000000000000000000000000000000000000000</v>
      </c>
    </row>
    <row r="2426" spans="1:15" x14ac:dyDescent="0.25">
      <c r="A2426" s="3">
        <v>1</v>
      </c>
      <c r="B2426" t="s">
        <v>9897</v>
      </c>
      <c r="C2426" t="s">
        <v>395</v>
      </c>
      <c r="D2426" t="s">
        <v>12083</v>
      </c>
      <c r="E2426" t="s">
        <v>45</v>
      </c>
      <c r="F2426" t="s">
        <v>14529</v>
      </c>
      <c r="G2426" t="s">
        <v>14661</v>
      </c>
      <c r="H2426" t="s">
        <v>42</v>
      </c>
      <c r="I2426" t="s">
        <v>42</v>
      </c>
      <c r="J2426" s="1">
        <v>0.58333333333333337</v>
      </c>
      <c r="K2426" s="1">
        <v>0.625</v>
      </c>
      <c r="L2426">
        <v>180</v>
      </c>
      <c r="M2426">
        <v>60</v>
      </c>
      <c r="N2426" t="str">
        <f>"0000000101110100001011000000000000000000000000000000"</f>
        <v>0000000101110100001011000000000000000000000000000000</v>
      </c>
      <c r="O2426" t="str">
        <f>"0000000000010000000000000000000000000000000000000000"</f>
        <v>0000000000010000000000000000000000000000000000000000</v>
      </c>
    </row>
    <row r="2427" spans="1:15" x14ac:dyDescent="0.25">
      <c r="A2427" s="3">
        <v>1</v>
      </c>
      <c r="B2427" t="s">
        <v>10239</v>
      </c>
      <c r="C2427" t="s">
        <v>20</v>
      </c>
      <c r="D2427" t="s">
        <v>12996</v>
      </c>
      <c r="E2427" t="s">
        <v>20</v>
      </c>
      <c r="F2427" t="s">
        <v>14485</v>
      </c>
      <c r="G2427" t="s">
        <v>14488</v>
      </c>
      <c r="H2427" t="s">
        <v>19</v>
      </c>
      <c r="I2427" t="s">
        <v>19</v>
      </c>
      <c r="J2427" s="1">
        <v>0.54166666666666663</v>
      </c>
      <c r="K2427" s="1">
        <v>0.54166666666666663</v>
      </c>
      <c r="L2427">
        <v>60</v>
      </c>
      <c r="M2427">
        <v>60</v>
      </c>
      <c r="N2427" t="str">
        <f>"0000000111110100011111000000000000000000000000000000"</f>
        <v>0000000111110100011111000000000000000000000000000000</v>
      </c>
      <c r="O2427" t="str">
        <f>"0000000111110100011111000000000000000000000000000000"</f>
        <v>0000000111110100011111000000000000000000000000000000</v>
      </c>
    </row>
    <row r="2428" spans="1:15" x14ac:dyDescent="0.25">
      <c r="A2428" s="3">
        <v>1</v>
      </c>
      <c r="B2428" t="s">
        <v>10067</v>
      </c>
      <c r="C2428" t="s">
        <v>20</v>
      </c>
      <c r="D2428" t="s">
        <v>12824</v>
      </c>
      <c r="E2428" t="s">
        <v>45</v>
      </c>
      <c r="F2428" t="s">
        <v>14493</v>
      </c>
      <c r="G2428" t="s">
        <v>14563</v>
      </c>
      <c r="H2428" t="s">
        <v>37</v>
      </c>
      <c r="I2428" t="s">
        <v>37</v>
      </c>
      <c r="J2428" s="1">
        <v>0.375</v>
      </c>
      <c r="K2428" s="1">
        <v>0.375</v>
      </c>
      <c r="L2428">
        <v>60</v>
      </c>
      <c r="M2428">
        <v>60</v>
      </c>
      <c r="N2428" t="str">
        <f>"0000000000000000000000000001111110011111100000000000"</f>
        <v>0000000000000000000000000001111110011111100000000000</v>
      </c>
      <c r="O2428" t="str">
        <f>"0000000000000000000000000000111110011111100000000000"</f>
        <v>0000000000000000000000000000111110011111100000000000</v>
      </c>
    </row>
    <row r="2429" spans="1:15" x14ac:dyDescent="0.25">
      <c r="A2429" s="3">
        <v>1</v>
      </c>
      <c r="B2429" t="s">
        <v>12649</v>
      </c>
      <c r="C2429" t="s">
        <v>20</v>
      </c>
      <c r="D2429" t="s">
        <v>14416</v>
      </c>
      <c r="E2429" t="s">
        <v>45</v>
      </c>
      <c r="F2429" t="s">
        <v>14485</v>
      </c>
      <c r="G2429" t="s">
        <v>14489</v>
      </c>
      <c r="H2429" t="s">
        <v>33</v>
      </c>
      <c r="I2429" t="s">
        <v>33</v>
      </c>
      <c r="J2429" s="1">
        <v>0.45833333333333331</v>
      </c>
      <c r="K2429" s="1">
        <v>0.45833333333333331</v>
      </c>
      <c r="L2429">
        <v>60</v>
      </c>
      <c r="M2429">
        <v>60</v>
      </c>
      <c r="N2429" t="str">
        <f>"0000000111111100011111000000111110011111100000000000"</f>
        <v>0000000111111100011111000000111110011111100000000000</v>
      </c>
      <c r="O2429" t="str">
        <f>"0000000111111100011111000000000000000000000000000000"</f>
        <v>0000000111111100011111000000000000000000000000000000</v>
      </c>
    </row>
    <row r="2430" spans="1:15" x14ac:dyDescent="0.25">
      <c r="A2430" s="3">
        <v>1</v>
      </c>
      <c r="B2430" t="s">
        <v>12636</v>
      </c>
      <c r="C2430" t="s">
        <v>20</v>
      </c>
      <c r="D2430" t="s">
        <v>13190</v>
      </c>
      <c r="E2430" t="s">
        <v>20</v>
      </c>
      <c r="F2430" t="s">
        <v>14664</v>
      </c>
      <c r="G2430" t="s">
        <v>14488</v>
      </c>
      <c r="H2430" t="s">
        <v>37</v>
      </c>
      <c r="I2430" t="s">
        <v>37</v>
      </c>
      <c r="J2430" s="1">
        <v>0.58333333333333337</v>
      </c>
      <c r="K2430" s="1">
        <v>0.54166666666666663</v>
      </c>
      <c r="L2430">
        <v>60</v>
      </c>
      <c r="M2430">
        <v>120</v>
      </c>
      <c r="N2430" t="str">
        <f>"0000000000000000000000000001111110011111100000000000"</f>
        <v>0000000000000000000000000001111110011111100000000000</v>
      </c>
      <c r="O2430" t="str">
        <f>"0000000000000000000000000001111110011111100000000000"</f>
        <v>0000000000000000000000000001111110011111100000000000</v>
      </c>
    </row>
    <row r="2431" spans="1:15" x14ac:dyDescent="0.25">
      <c r="A2431" s="3">
        <v>1</v>
      </c>
      <c r="B2431" t="s">
        <v>12299</v>
      </c>
      <c r="C2431" t="s">
        <v>20</v>
      </c>
      <c r="D2431" t="s">
        <v>13582</v>
      </c>
      <c r="E2431" t="s">
        <v>20</v>
      </c>
      <c r="F2431" t="s">
        <v>14488</v>
      </c>
      <c r="G2431" t="s">
        <v>14488</v>
      </c>
      <c r="H2431" t="s">
        <v>19</v>
      </c>
      <c r="I2431" t="s">
        <v>19</v>
      </c>
      <c r="J2431" s="1">
        <v>0.58333333333333337</v>
      </c>
      <c r="K2431" s="1">
        <v>0.58333333333333337</v>
      </c>
      <c r="L2431">
        <v>60</v>
      </c>
      <c r="M2431">
        <v>60</v>
      </c>
      <c r="N2431" t="str">
        <f>"0000000000000000000000000001111110011111100000000000"</f>
        <v>0000000000000000000000000001111110011111100000000000</v>
      </c>
      <c r="O2431" t="str">
        <f>"0000000000000000000000000001111110011111100000000000"</f>
        <v>0000000000000000000000000001111110011111100000000000</v>
      </c>
    </row>
    <row r="2432" spans="1:15" x14ac:dyDescent="0.25">
      <c r="A2432" s="3">
        <v>1</v>
      </c>
      <c r="B2432" t="s">
        <v>12248</v>
      </c>
      <c r="C2432" t="s">
        <v>20</v>
      </c>
      <c r="D2432" t="s">
        <v>13577</v>
      </c>
      <c r="E2432" t="s">
        <v>20</v>
      </c>
      <c r="F2432" t="s">
        <v>14485</v>
      </c>
      <c r="G2432" t="s">
        <v>14488</v>
      </c>
      <c r="H2432" t="s">
        <v>29</v>
      </c>
      <c r="I2432" t="s">
        <v>29</v>
      </c>
      <c r="J2432" s="1">
        <v>0.625</v>
      </c>
      <c r="K2432" s="1">
        <v>0.625</v>
      </c>
      <c r="L2432">
        <v>60</v>
      </c>
      <c r="M2432">
        <v>60</v>
      </c>
      <c r="N2432" t="str">
        <f>"0000000111110100011111000000000000000000000000000000"</f>
        <v>0000000111110100011111000000000000000000000000000000</v>
      </c>
      <c r="O2432" t="str">
        <f>"0000000111110100011111000000000000000000000000000000"</f>
        <v>0000000111110100011111000000000000000000000000000000</v>
      </c>
    </row>
    <row r="2433" spans="1:15" x14ac:dyDescent="0.25">
      <c r="A2433" s="3">
        <v>1</v>
      </c>
      <c r="B2433" t="s">
        <v>10227</v>
      </c>
      <c r="C2433" t="s">
        <v>20</v>
      </c>
      <c r="D2433" t="s">
        <v>13441</v>
      </c>
      <c r="E2433" t="s">
        <v>20</v>
      </c>
      <c r="F2433" t="s">
        <v>14485</v>
      </c>
      <c r="G2433" t="s">
        <v>14488</v>
      </c>
      <c r="H2433" t="s">
        <v>37</v>
      </c>
      <c r="I2433" t="s">
        <v>37</v>
      </c>
      <c r="J2433" s="1">
        <v>0.5</v>
      </c>
      <c r="K2433" s="1">
        <v>0.5</v>
      </c>
      <c r="L2433">
        <v>120</v>
      </c>
      <c r="M2433">
        <v>120</v>
      </c>
      <c r="N2433" t="str">
        <f>"0000000000000000000000000001111110011111100000000000"</f>
        <v>0000000000000000000000000001111110011111100000000000</v>
      </c>
      <c r="O2433" t="str">
        <f>"0000000000000000000000000001111110011111100000000000"</f>
        <v>0000000000000000000000000001111110011111100000000000</v>
      </c>
    </row>
    <row r="2434" spans="1:15" x14ac:dyDescent="0.25">
      <c r="A2434" s="3">
        <v>1</v>
      </c>
      <c r="B2434" t="s">
        <v>12550</v>
      </c>
      <c r="C2434" t="s">
        <v>20</v>
      </c>
      <c r="D2434" t="s">
        <v>12679</v>
      </c>
      <c r="E2434" t="s">
        <v>20</v>
      </c>
      <c r="F2434" t="s">
        <v>14488</v>
      </c>
      <c r="G2434" t="s">
        <v>14493</v>
      </c>
      <c r="H2434" t="s">
        <v>37</v>
      </c>
      <c r="I2434" t="s">
        <v>37</v>
      </c>
      <c r="J2434" s="1">
        <v>0.375</v>
      </c>
      <c r="K2434" s="1">
        <v>0.58333333333333337</v>
      </c>
      <c r="L2434">
        <v>480</v>
      </c>
      <c r="M2434">
        <v>60</v>
      </c>
      <c r="N2434" t="str">
        <f>"0000000100000000001000000000000000000000000000000000"</f>
        <v>0000000100000000001000000000000000000000000000000000</v>
      </c>
      <c r="O2434" t="str">
        <f>"0000000111101100011111000001111110011111100000000000"</f>
        <v>0000000111101100011111000001111110011111100000000000</v>
      </c>
    </row>
    <row r="2435" spans="1:15" x14ac:dyDescent="0.25">
      <c r="A2435" s="3">
        <v>1</v>
      </c>
      <c r="B2435" t="s">
        <v>12550</v>
      </c>
      <c r="C2435" t="s">
        <v>20</v>
      </c>
      <c r="D2435" t="s">
        <v>12679</v>
      </c>
      <c r="E2435" t="s">
        <v>20</v>
      </c>
      <c r="F2435" t="s">
        <v>14485</v>
      </c>
      <c r="G2435" t="s">
        <v>14488</v>
      </c>
      <c r="H2435" t="s">
        <v>29</v>
      </c>
      <c r="I2435" t="s">
        <v>29</v>
      </c>
      <c r="J2435" s="1">
        <v>0.375</v>
      </c>
      <c r="K2435" s="1">
        <v>0.41666666666666669</v>
      </c>
      <c r="L2435">
        <v>180</v>
      </c>
      <c r="M2435">
        <v>60</v>
      </c>
      <c r="N2435" t="str">
        <f>"0000000000000000001000000000000000000000000000000000"</f>
        <v>0000000000000000001000000000000000000000000000000000</v>
      </c>
      <c r="O2435" t="str">
        <f>"0000000111110100011111000001111110011111100000000000"</f>
        <v>0000000111110100011111000001111110011111100000000000</v>
      </c>
    </row>
    <row r="2436" spans="1:15" x14ac:dyDescent="0.25">
      <c r="A2436" s="3">
        <v>1</v>
      </c>
      <c r="B2436" t="s">
        <v>12550</v>
      </c>
      <c r="C2436" t="s">
        <v>20</v>
      </c>
      <c r="D2436" t="s">
        <v>13840</v>
      </c>
      <c r="E2436" t="s">
        <v>20</v>
      </c>
      <c r="F2436" t="s">
        <v>14485</v>
      </c>
      <c r="G2436" t="s">
        <v>14488</v>
      </c>
      <c r="H2436" t="s">
        <v>29</v>
      </c>
      <c r="I2436" t="s">
        <v>29</v>
      </c>
      <c r="J2436" s="1">
        <v>0.375</v>
      </c>
      <c r="K2436" s="1">
        <v>0.45833333333333331</v>
      </c>
      <c r="L2436">
        <v>180</v>
      </c>
      <c r="M2436">
        <v>120</v>
      </c>
      <c r="N2436" t="str">
        <f>"0000000000000000001000000000000000000000000000000000"</f>
        <v>0000000000000000001000000000000000000000000000000000</v>
      </c>
      <c r="O2436" t="str">
        <f>"0000000111110100011111000000000000000000000000000000"</f>
        <v>0000000111110100011111000000000000000000000000000000</v>
      </c>
    </row>
    <row r="2437" spans="1:15" x14ac:dyDescent="0.25">
      <c r="A2437" s="3">
        <v>1</v>
      </c>
      <c r="B2437" t="s">
        <v>12602</v>
      </c>
      <c r="C2437" t="s">
        <v>20</v>
      </c>
      <c r="D2437" t="s">
        <v>12725</v>
      </c>
      <c r="E2437" t="s">
        <v>20</v>
      </c>
      <c r="F2437" t="s">
        <v>14488</v>
      </c>
      <c r="G2437" t="s">
        <v>14519</v>
      </c>
      <c r="H2437" t="s">
        <v>29</v>
      </c>
      <c r="I2437" t="s">
        <v>29</v>
      </c>
      <c r="J2437" s="1">
        <v>0.54166666666666663</v>
      </c>
      <c r="K2437" s="1">
        <v>0.54166666666666663</v>
      </c>
      <c r="L2437">
        <v>120</v>
      </c>
      <c r="M2437">
        <v>60</v>
      </c>
      <c r="N2437" t="str">
        <f>"0000000111110100011111000000000000000000000000000000"</f>
        <v>0000000111110100011111000000000000000000000000000000</v>
      </c>
      <c r="O2437" t="str">
        <f>"0000000111110100011111000000000000000000000000000000"</f>
        <v>0000000111110100011111000000000000000000000000000000</v>
      </c>
    </row>
    <row r="2438" spans="1:15" x14ac:dyDescent="0.25">
      <c r="A2438" s="3">
        <v>1</v>
      </c>
      <c r="B2438" t="s">
        <v>12602</v>
      </c>
      <c r="C2438" t="s">
        <v>39</v>
      </c>
      <c r="D2438" t="s">
        <v>12743</v>
      </c>
      <c r="E2438" t="s">
        <v>39</v>
      </c>
      <c r="F2438" t="s">
        <v>14507</v>
      </c>
      <c r="G2438" t="s">
        <v>14507</v>
      </c>
      <c r="H2438" t="s">
        <v>42</v>
      </c>
      <c r="I2438" t="s">
        <v>42</v>
      </c>
      <c r="J2438" s="1">
        <v>0.75</v>
      </c>
      <c r="K2438" s="1">
        <v>0.8125</v>
      </c>
      <c r="L2438">
        <v>120</v>
      </c>
      <c r="M2438">
        <v>120</v>
      </c>
      <c r="N2438" t="str">
        <f>"0000000000000100000000000000000000000000000000000000"</f>
        <v>0000000000000100000000000000000000000000000000000000</v>
      </c>
      <c r="O2438" t="str">
        <f>"0000000000000100000000000000000000000000000000000000"</f>
        <v>0000000000000100000000000000000000000000000000000000</v>
      </c>
    </row>
    <row r="2439" spans="1:15" x14ac:dyDescent="0.25">
      <c r="A2439" s="3">
        <v>1</v>
      </c>
      <c r="B2439" t="s">
        <v>12608</v>
      </c>
      <c r="C2439" t="s">
        <v>20</v>
      </c>
      <c r="D2439" t="s">
        <v>12725</v>
      </c>
      <c r="E2439" t="s">
        <v>20</v>
      </c>
      <c r="F2439" t="s">
        <v>14488</v>
      </c>
      <c r="G2439" t="s">
        <v>14543</v>
      </c>
      <c r="H2439" t="s">
        <v>29</v>
      </c>
      <c r="I2439" t="s">
        <v>29</v>
      </c>
      <c r="J2439" s="1">
        <v>0.45833333333333331</v>
      </c>
      <c r="K2439" s="1">
        <v>0.45833333333333331</v>
      </c>
      <c r="L2439">
        <v>120</v>
      </c>
      <c r="M2439">
        <v>60</v>
      </c>
      <c r="N2439" t="str">
        <f>"0000000000000000000000000001111110011111100000000000"</f>
        <v>0000000000000000000000000001111110011111100000000000</v>
      </c>
      <c r="O2439" t="str">
        <f>"0000000000000000000000000001111110011111100000000000"</f>
        <v>0000000000000000000000000001111110011111100000000000</v>
      </c>
    </row>
    <row r="2440" spans="1:15" x14ac:dyDescent="0.25">
      <c r="A2440" s="3">
        <v>1</v>
      </c>
      <c r="B2440" t="s">
        <v>14182</v>
      </c>
      <c r="C2440" t="s">
        <v>45</v>
      </c>
      <c r="D2440" t="s">
        <v>14201</v>
      </c>
      <c r="E2440" t="s">
        <v>45</v>
      </c>
      <c r="F2440" t="s">
        <v>14489</v>
      </c>
      <c r="G2440" t="s">
        <v>14489</v>
      </c>
      <c r="H2440" t="s">
        <v>19</v>
      </c>
      <c r="I2440" t="s">
        <v>19</v>
      </c>
      <c r="J2440" s="1">
        <v>0.58333333333333337</v>
      </c>
      <c r="K2440" s="1">
        <v>0.58333333333333337</v>
      </c>
      <c r="L2440">
        <v>120</v>
      </c>
      <c r="M2440">
        <v>120</v>
      </c>
      <c r="N2440" t="str">
        <f>"0000000000000000000000000011111000000000111110000000"</f>
        <v>0000000000000000000000000011111000000000111110000000</v>
      </c>
      <c r="O2440" t="str">
        <f>"0000000000000000000000000011111000000000111110000000"</f>
        <v>0000000000000000000000000011111000000000111110000000</v>
      </c>
    </row>
    <row r="2441" spans="1:15" x14ac:dyDescent="0.25">
      <c r="A2441" s="3">
        <v>1</v>
      </c>
      <c r="B2441" t="s">
        <v>12529</v>
      </c>
      <c r="C2441" t="s">
        <v>20</v>
      </c>
      <c r="D2441" t="s">
        <v>14425</v>
      </c>
      <c r="E2441" t="s">
        <v>45</v>
      </c>
      <c r="F2441" t="s">
        <v>14488</v>
      </c>
      <c r="G2441" t="s">
        <v>14580</v>
      </c>
      <c r="H2441" t="s">
        <v>29</v>
      </c>
      <c r="I2441" t="s">
        <v>29</v>
      </c>
      <c r="J2441" s="1">
        <v>0.5</v>
      </c>
      <c r="K2441" s="1">
        <v>0.54166666666666663</v>
      </c>
      <c r="L2441">
        <v>120</v>
      </c>
      <c r="M2441">
        <v>60</v>
      </c>
      <c r="N2441" t="str">
        <f>"0000000000000000000000000001111110011111100000000000"</f>
        <v>0000000000000000000000000001111110011111100000000000</v>
      </c>
      <c r="O2441" t="str">
        <f>"0000000000000000000000000000111110011111100000000000"</f>
        <v>0000000000000000000000000000111110011111100000000000</v>
      </c>
    </row>
    <row r="2442" spans="1:15" x14ac:dyDescent="0.25">
      <c r="A2442" s="3">
        <v>1</v>
      </c>
      <c r="B2442" t="s">
        <v>12604</v>
      </c>
      <c r="C2442" t="s">
        <v>395</v>
      </c>
      <c r="D2442" t="s">
        <v>13267</v>
      </c>
      <c r="E2442" t="s">
        <v>20</v>
      </c>
      <c r="F2442" t="s">
        <v>14529</v>
      </c>
      <c r="G2442" t="s">
        <v>14508</v>
      </c>
      <c r="H2442" t="s">
        <v>37</v>
      </c>
      <c r="I2442" t="s">
        <v>37</v>
      </c>
      <c r="J2442" s="1">
        <v>0.66666666666666663</v>
      </c>
      <c r="K2442" s="1">
        <v>0.625</v>
      </c>
      <c r="L2442">
        <v>120</v>
      </c>
      <c r="M2442">
        <v>120</v>
      </c>
      <c r="N2442" t="str">
        <f>"0000000000000000000000000001111110011111100000000000"</f>
        <v>0000000000000000000000000001111110011111100000000000</v>
      </c>
      <c r="O2442" t="str">
        <f>"0000000000000000000000000001000000000000000000000000"</f>
        <v>0000000000000000000000000001000000000000000000000000</v>
      </c>
    </row>
    <row r="2443" spans="1:15" x14ac:dyDescent="0.25">
      <c r="A2443" s="3">
        <v>1</v>
      </c>
      <c r="B2443" t="s">
        <v>12021</v>
      </c>
      <c r="C2443" t="s">
        <v>20</v>
      </c>
      <c r="D2443" t="s">
        <v>12766</v>
      </c>
      <c r="E2443" t="s">
        <v>20</v>
      </c>
      <c r="F2443" t="s">
        <v>14488</v>
      </c>
      <c r="G2443" t="s">
        <v>14485</v>
      </c>
      <c r="H2443" t="s">
        <v>29</v>
      </c>
      <c r="I2443" t="s">
        <v>29</v>
      </c>
      <c r="J2443" s="1">
        <v>0.58333333333333337</v>
      </c>
      <c r="K2443" s="1">
        <v>0.58333333333333337</v>
      </c>
      <c r="L2443">
        <v>60</v>
      </c>
      <c r="M2443">
        <v>60</v>
      </c>
      <c r="N2443" t="str">
        <f>"0000000111110100011111000000000000000000000000000000"</f>
        <v>0000000111110100011111000000000000000000000000000000</v>
      </c>
      <c r="O2443" t="str">
        <f>"0000000111110100011111000000000000000000000000000000"</f>
        <v>0000000111110100011111000000000000000000000000000000</v>
      </c>
    </row>
    <row r="2444" spans="1:15" x14ac:dyDescent="0.25">
      <c r="A2444" s="3">
        <v>1</v>
      </c>
      <c r="B2444" t="s">
        <v>12021</v>
      </c>
      <c r="C2444" t="s">
        <v>45</v>
      </c>
      <c r="D2444" t="s">
        <v>12743</v>
      </c>
      <c r="E2444" t="s">
        <v>20</v>
      </c>
      <c r="F2444" t="s">
        <v>14489</v>
      </c>
      <c r="G2444" t="s">
        <v>14488</v>
      </c>
      <c r="H2444" t="s">
        <v>42</v>
      </c>
      <c r="I2444" t="s">
        <v>42</v>
      </c>
      <c r="J2444" s="1">
        <v>0.625</v>
      </c>
      <c r="K2444" s="1">
        <v>0.625</v>
      </c>
      <c r="L2444">
        <v>60</v>
      </c>
      <c r="M2444">
        <v>120</v>
      </c>
      <c r="N2444" t="str">
        <f>"0000000000000000011111000000000000000000000000000000"</f>
        <v>0000000000000000011111000000000000000000000000000000</v>
      </c>
      <c r="O2444" t="str">
        <f>"0000000111111100011111000000000000000000000000000000"</f>
        <v>0000000111111100011111000000000000000000000000000000</v>
      </c>
    </row>
    <row r="2445" spans="1:15" x14ac:dyDescent="0.25">
      <c r="A2445" s="3">
        <v>1</v>
      </c>
      <c r="B2445" t="s">
        <v>10222</v>
      </c>
      <c r="C2445" t="s">
        <v>20</v>
      </c>
      <c r="D2445" t="s">
        <v>14430</v>
      </c>
      <c r="E2445" t="s">
        <v>45</v>
      </c>
      <c r="F2445" t="s">
        <v>14488</v>
      </c>
      <c r="G2445" t="s">
        <v>14580</v>
      </c>
      <c r="H2445" t="s">
        <v>29</v>
      </c>
      <c r="I2445" t="s">
        <v>29</v>
      </c>
      <c r="J2445" s="1">
        <v>0.58333333333333337</v>
      </c>
      <c r="K2445" s="1">
        <v>0.58333333333333337</v>
      </c>
      <c r="L2445">
        <v>120</v>
      </c>
      <c r="M2445">
        <v>60</v>
      </c>
      <c r="N2445" t="str">
        <f>"0000000000000000000000000001111110011111100000000000"</f>
        <v>0000000000000000000000000001111110011111100000000000</v>
      </c>
      <c r="O2445" t="str">
        <f>"0000000111110100011111000001111110011111100000000000"</f>
        <v>0000000111110100011111000001111110011111100000000000</v>
      </c>
    </row>
    <row r="2446" spans="1:15" x14ac:dyDescent="0.25">
      <c r="A2446" s="3">
        <v>1</v>
      </c>
      <c r="B2446" t="s">
        <v>10226</v>
      </c>
      <c r="C2446" t="s">
        <v>20</v>
      </c>
      <c r="D2446" t="s">
        <v>14430</v>
      </c>
      <c r="E2446" t="s">
        <v>20</v>
      </c>
      <c r="F2446" t="s">
        <v>14488</v>
      </c>
      <c r="G2446" t="s">
        <v>14485</v>
      </c>
      <c r="H2446" t="s">
        <v>33</v>
      </c>
      <c r="I2446" t="s">
        <v>33</v>
      </c>
      <c r="J2446" s="1">
        <v>0.58333333333333337</v>
      </c>
      <c r="K2446" s="1">
        <v>0.66666666666666663</v>
      </c>
      <c r="L2446">
        <v>180</v>
      </c>
      <c r="M2446">
        <v>120</v>
      </c>
      <c r="N2446" t="str">
        <f>"0000000000000000000000000001111110011111100000000000"</f>
        <v>0000000000000000000000000001111110011111100000000000</v>
      </c>
      <c r="O2446" t="str">
        <f>"0000000111111100011111000001111110011111100000000000"</f>
        <v>0000000111111100011111000001111110011111100000000000</v>
      </c>
    </row>
    <row r="2447" spans="1:15" x14ac:dyDescent="0.25">
      <c r="A2447" s="3">
        <v>1</v>
      </c>
      <c r="B2447" t="s">
        <v>13332</v>
      </c>
      <c r="C2447" t="s">
        <v>45</v>
      </c>
      <c r="D2447" t="s">
        <v>13349</v>
      </c>
      <c r="E2447" t="s">
        <v>180</v>
      </c>
      <c r="F2447" t="s">
        <v>14528</v>
      </c>
      <c r="G2447" t="s">
        <v>14556</v>
      </c>
      <c r="H2447" t="s">
        <v>33</v>
      </c>
      <c r="I2447" t="s">
        <v>33</v>
      </c>
      <c r="J2447" s="1">
        <v>0.625</v>
      </c>
      <c r="K2447" s="1">
        <v>0.60416666666666663</v>
      </c>
      <c r="L2447">
        <v>60</v>
      </c>
      <c r="M2447">
        <v>90</v>
      </c>
      <c r="N2447" t="str">
        <f>"0000000000000000000000000001111110011111100000000000"</f>
        <v>0000000000000000000000000001111110011111100000000000</v>
      </c>
      <c r="O2447" t="str">
        <f>"0000000000000000000000000001111110011111100000000000"</f>
        <v>0000000000000000000000000001111110011111100000000000</v>
      </c>
    </row>
    <row r="2448" spans="1:15" x14ac:dyDescent="0.25">
      <c r="A2448" s="3">
        <v>1</v>
      </c>
      <c r="B2448" t="s">
        <v>9546</v>
      </c>
      <c r="C2448" t="s">
        <v>20</v>
      </c>
      <c r="D2448" t="s">
        <v>12284</v>
      </c>
      <c r="E2448" t="s">
        <v>20</v>
      </c>
      <c r="F2448" t="s">
        <v>14493</v>
      </c>
      <c r="G2448" t="s">
        <v>14488</v>
      </c>
      <c r="H2448" t="s">
        <v>19</v>
      </c>
      <c r="I2448" t="s">
        <v>19</v>
      </c>
      <c r="J2448" s="1">
        <v>0.41666666666666669</v>
      </c>
      <c r="K2448" s="1">
        <v>0.41666666666666669</v>
      </c>
      <c r="L2448">
        <v>60</v>
      </c>
      <c r="M2448">
        <v>60</v>
      </c>
      <c r="N2448" t="str">
        <f>"0000000111100100011111000000000000000000000000000000"</f>
        <v>0000000111100100011111000000000000000000000000000000</v>
      </c>
      <c r="O2448" t="str">
        <f>"0000000111110100011111000000000000000000000000000000"</f>
        <v>0000000111110100011111000000000000000000000000000000</v>
      </c>
    </row>
    <row r="2449" spans="1:15" x14ac:dyDescent="0.25">
      <c r="A2449" s="3">
        <v>1</v>
      </c>
      <c r="B2449" t="s">
        <v>10037</v>
      </c>
      <c r="C2449" t="s">
        <v>9353</v>
      </c>
      <c r="D2449" t="s">
        <v>10226</v>
      </c>
      <c r="E2449" t="s">
        <v>20</v>
      </c>
      <c r="F2449" t="s">
        <v>14540</v>
      </c>
      <c r="G2449" t="s">
        <v>14488</v>
      </c>
      <c r="H2449" t="s">
        <v>33</v>
      </c>
      <c r="I2449" t="s">
        <v>33</v>
      </c>
      <c r="J2449" s="1">
        <v>0.58333333333333337</v>
      </c>
      <c r="K2449" s="1">
        <v>0.58333333333333337</v>
      </c>
      <c r="L2449">
        <v>180</v>
      </c>
      <c r="M2449">
        <v>180</v>
      </c>
      <c r="N2449" t="str">
        <f>"0000000000000000000000000001111110011111100000000000"</f>
        <v>0000000000000000000000000001111110011111100000000000</v>
      </c>
      <c r="O2449" t="str">
        <f>"0000000000000000000000000001111110011111100000000000"</f>
        <v>0000000000000000000000000001111110011111100000000000</v>
      </c>
    </row>
    <row r="2450" spans="1:15" x14ac:dyDescent="0.25">
      <c r="A2450" s="3">
        <v>1</v>
      </c>
      <c r="B2450" t="s">
        <v>10074</v>
      </c>
      <c r="C2450" t="s">
        <v>20</v>
      </c>
      <c r="D2450" t="s">
        <v>12319</v>
      </c>
      <c r="E2450" t="s">
        <v>20</v>
      </c>
      <c r="F2450" t="s">
        <v>14488</v>
      </c>
      <c r="G2450" t="s">
        <v>14488</v>
      </c>
      <c r="H2450" t="s">
        <v>29</v>
      </c>
      <c r="I2450" t="s">
        <v>29</v>
      </c>
      <c r="J2450" s="1">
        <v>0.45833333333333331</v>
      </c>
      <c r="K2450" s="1">
        <v>0.45833333333333331</v>
      </c>
      <c r="L2450">
        <v>60</v>
      </c>
      <c r="M2450">
        <v>60</v>
      </c>
      <c r="N2450" t="str">
        <f>"0000000000000000000000000001111110011111100000000000"</f>
        <v>0000000000000000000000000001111110011111100000000000</v>
      </c>
      <c r="O2450" t="str">
        <f>"0000000000000000000000000001111110011111100000000000"</f>
        <v>0000000000000000000000000001111110011111100000000000</v>
      </c>
    </row>
    <row r="2451" spans="1:15" x14ac:dyDescent="0.25">
      <c r="A2451" s="3">
        <v>1</v>
      </c>
      <c r="B2451" t="s">
        <v>12524</v>
      </c>
      <c r="C2451" t="s">
        <v>20</v>
      </c>
      <c r="D2451" t="s">
        <v>12872</v>
      </c>
      <c r="E2451" t="s">
        <v>20</v>
      </c>
      <c r="F2451" t="s">
        <v>14488</v>
      </c>
      <c r="G2451" t="s">
        <v>14485</v>
      </c>
      <c r="H2451" t="s">
        <v>29</v>
      </c>
      <c r="I2451" t="s">
        <v>29</v>
      </c>
      <c r="J2451" s="1">
        <v>0.54166666666666663</v>
      </c>
      <c r="K2451" s="1">
        <v>0.54166666666666663</v>
      </c>
      <c r="L2451">
        <v>120</v>
      </c>
      <c r="M2451">
        <v>120</v>
      </c>
      <c r="N2451" t="str">
        <f>"0000000111110100011111000000000000000000000000000000"</f>
        <v>0000000111110100011111000000000000000000000000000000</v>
      </c>
      <c r="O2451" t="str">
        <f>"0000000111110100011111000000000000000000000000000000"</f>
        <v>0000000111110100011111000000000000000000000000000000</v>
      </c>
    </row>
    <row r="2452" spans="1:15" x14ac:dyDescent="0.25">
      <c r="A2452" s="3">
        <v>1</v>
      </c>
      <c r="B2452" t="s">
        <v>9151</v>
      </c>
      <c r="C2452" t="s">
        <v>20</v>
      </c>
      <c r="D2452" t="s">
        <v>14023</v>
      </c>
      <c r="E2452" t="s">
        <v>45</v>
      </c>
      <c r="F2452" t="s">
        <v>14485</v>
      </c>
      <c r="G2452" t="s">
        <v>14665</v>
      </c>
      <c r="H2452" t="s">
        <v>29</v>
      </c>
      <c r="I2452" t="s">
        <v>29</v>
      </c>
      <c r="J2452" s="1">
        <v>0.625</v>
      </c>
      <c r="K2452" s="1">
        <v>0.625</v>
      </c>
      <c r="L2452">
        <v>60</v>
      </c>
      <c r="M2452">
        <v>60</v>
      </c>
      <c r="N2452" t="str">
        <f>"0000000000000000000000000001111110011111100000000000"</f>
        <v>0000000000000000000000000001111110011111100000000000</v>
      </c>
      <c r="O2452" t="str">
        <f>"0000000000000000000000000001111110011111100000000000"</f>
        <v>0000000000000000000000000001111110011111100000000000</v>
      </c>
    </row>
    <row r="2453" spans="1:15" x14ac:dyDescent="0.25">
      <c r="A2453" s="3">
        <v>1</v>
      </c>
      <c r="B2453" t="s">
        <v>12019</v>
      </c>
      <c r="C2453" t="s">
        <v>20</v>
      </c>
      <c r="D2453" t="s">
        <v>12773</v>
      </c>
      <c r="E2453" t="s">
        <v>20</v>
      </c>
      <c r="F2453" t="s">
        <v>14488</v>
      </c>
      <c r="G2453" t="s">
        <v>14485</v>
      </c>
      <c r="H2453" t="s">
        <v>33</v>
      </c>
      <c r="I2453" t="s">
        <v>33</v>
      </c>
      <c r="J2453" s="1">
        <v>0.375</v>
      </c>
      <c r="K2453" s="1">
        <v>0.375</v>
      </c>
      <c r="L2453">
        <v>60</v>
      </c>
      <c r="M2453">
        <v>60</v>
      </c>
      <c r="N2453" t="str">
        <f>"0000000000000000000000000001111110011111100000000000"</f>
        <v>0000000000000000000000000001111110011111100000000000</v>
      </c>
      <c r="O2453" t="str">
        <f>"0000000000000000000000000001111110011111100000000000"</f>
        <v>0000000000000000000000000001111110011111100000000000</v>
      </c>
    </row>
    <row r="2454" spans="1:15" x14ac:dyDescent="0.25">
      <c r="A2454" s="3">
        <v>1</v>
      </c>
      <c r="B2454" t="s">
        <v>10265</v>
      </c>
      <c r="C2454" t="s">
        <v>9372</v>
      </c>
      <c r="D2454" t="s">
        <v>10755</v>
      </c>
      <c r="E2454" t="s">
        <v>39</v>
      </c>
      <c r="F2454" t="s">
        <v>14494</v>
      </c>
      <c r="G2454" t="s">
        <v>14511</v>
      </c>
      <c r="H2454" t="s">
        <v>29</v>
      </c>
      <c r="I2454" t="s">
        <v>29</v>
      </c>
      <c r="J2454" s="1">
        <v>0.70833333333333337</v>
      </c>
      <c r="K2454" s="1">
        <v>0.77083333333333337</v>
      </c>
      <c r="L2454">
        <v>120</v>
      </c>
      <c r="M2454">
        <v>90</v>
      </c>
      <c r="N2454" t="str">
        <f>"0000000000000000000000000001111110011111100000000000"</f>
        <v>0000000000000000000000000001111110011111100000000000</v>
      </c>
      <c r="O2454" t="str">
        <f>"0000000000000000000000000000000010000000000000000000"</f>
        <v>0000000000000000000000000000000010000000000000000000</v>
      </c>
    </row>
    <row r="2455" spans="1:15" x14ac:dyDescent="0.25">
      <c r="A2455" s="3">
        <v>1</v>
      </c>
      <c r="B2455" t="s">
        <v>10522</v>
      </c>
      <c r="C2455" t="s">
        <v>20</v>
      </c>
      <c r="D2455" t="s">
        <v>13584</v>
      </c>
      <c r="E2455" t="s">
        <v>20</v>
      </c>
      <c r="F2455" t="s">
        <v>14485</v>
      </c>
      <c r="G2455" t="s">
        <v>14488</v>
      </c>
      <c r="H2455" t="s">
        <v>33</v>
      </c>
      <c r="I2455" t="s">
        <v>33</v>
      </c>
      <c r="J2455" s="1">
        <v>0.58333333333333337</v>
      </c>
      <c r="K2455" s="1">
        <v>0.58333333333333337</v>
      </c>
      <c r="L2455">
        <v>60</v>
      </c>
      <c r="M2455">
        <v>120</v>
      </c>
      <c r="N2455" t="str">
        <f>"0000000111111100011111000000000000000000000000000000"</f>
        <v>0000000111111100011111000000000000000000000000000000</v>
      </c>
      <c r="O2455" t="str">
        <f>"0000000111111100011111000000000000000000000000000000"</f>
        <v>0000000111111100011111000000000000000000000000000000</v>
      </c>
    </row>
    <row r="2456" spans="1:15" x14ac:dyDescent="0.25">
      <c r="A2456" s="3">
        <v>1</v>
      </c>
      <c r="B2456" t="s">
        <v>10522</v>
      </c>
      <c r="C2456" t="s">
        <v>20</v>
      </c>
      <c r="D2456" t="s">
        <v>13584</v>
      </c>
      <c r="E2456" t="s">
        <v>20</v>
      </c>
      <c r="F2456" t="s">
        <v>14493</v>
      </c>
      <c r="G2456" t="s">
        <v>14485</v>
      </c>
      <c r="H2456" t="s">
        <v>42</v>
      </c>
      <c r="I2456" t="s">
        <v>42</v>
      </c>
      <c r="J2456" s="1">
        <v>0.41666666666666669</v>
      </c>
      <c r="K2456" s="1">
        <v>0.41666666666666669</v>
      </c>
      <c r="L2456">
        <v>60</v>
      </c>
      <c r="M2456">
        <v>60</v>
      </c>
      <c r="N2456" t="str">
        <f>"0000000111111100011111000000000000000000000000000000"</f>
        <v>0000000111111100011111000000000000000000000000000000</v>
      </c>
      <c r="O2456" t="str">
        <f>"0000000111111100011111000000000000000000000000000000"</f>
        <v>0000000111111100011111000000000000000000000000000000</v>
      </c>
    </row>
    <row r="2457" spans="1:15" x14ac:dyDescent="0.25">
      <c r="A2457" s="3">
        <v>1</v>
      </c>
      <c r="B2457" t="s">
        <v>11847</v>
      </c>
      <c r="C2457" t="s">
        <v>20</v>
      </c>
      <c r="D2457" t="s">
        <v>13584</v>
      </c>
      <c r="E2457" t="s">
        <v>20</v>
      </c>
      <c r="F2457" t="s">
        <v>14493</v>
      </c>
      <c r="G2457" t="s">
        <v>14488</v>
      </c>
      <c r="H2457" t="s">
        <v>33</v>
      </c>
      <c r="I2457" t="s">
        <v>33</v>
      </c>
      <c r="J2457" s="1">
        <v>0.625</v>
      </c>
      <c r="K2457" s="1">
        <v>0.58333333333333337</v>
      </c>
      <c r="L2457">
        <v>60</v>
      </c>
      <c r="M2457">
        <v>120</v>
      </c>
      <c r="N2457" t="str">
        <f>"0000000111111100011111000000000000000000000000000000"</f>
        <v>0000000111111100011111000000000000000000000000000000</v>
      </c>
      <c r="O2457" t="str">
        <f>"0000000111111100011111000000000000000000000000000000"</f>
        <v>0000000111111100011111000000000000000000000000000000</v>
      </c>
    </row>
    <row r="2458" spans="1:15" x14ac:dyDescent="0.25">
      <c r="A2458" s="3">
        <v>1</v>
      </c>
      <c r="B2458" t="s">
        <v>11850</v>
      </c>
      <c r="C2458" t="s">
        <v>20</v>
      </c>
      <c r="D2458" t="s">
        <v>13441</v>
      </c>
      <c r="E2458" t="s">
        <v>20</v>
      </c>
      <c r="F2458" t="s">
        <v>14487</v>
      </c>
      <c r="G2458" t="s">
        <v>14488</v>
      </c>
      <c r="H2458" t="s">
        <v>37</v>
      </c>
      <c r="I2458" t="s">
        <v>37</v>
      </c>
      <c r="J2458" s="1">
        <v>0.5</v>
      </c>
      <c r="K2458" s="1">
        <v>0.5</v>
      </c>
      <c r="L2458">
        <v>60</v>
      </c>
      <c r="M2458">
        <v>120</v>
      </c>
      <c r="N2458" t="str">
        <f>"0000000000000000000000000001111110011111100000000000"</f>
        <v>0000000000000000000000000001111110011111100000000000</v>
      </c>
      <c r="O2458" t="str">
        <f>"0000000000000000000000000001111110011111100000000000"</f>
        <v>0000000000000000000000000001111110011111100000000000</v>
      </c>
    </row>
    <row r="2459" spans="1:15" x14ac:dyDescent="0.25">
      <c r="A2459" s="3">
        <v>1</v>
      </c>
      <c r="B2459" t="s">
        <v>11465</v>
      </c>
      <c r="C2459" t="s">
        <v>20</v>
      </c>
      <c r="D2459" t="s">
        <v>12748</v>
      </c>
      <c r="E2459" t="s">
        <v>20</v>
      </c>
      <c r="F2459" t="s">
        <v>14488</v>
      </c>
      <c r="G2459" t="s">
        <v>14488</v>
      </c>
      <c r="H2459" t="s">
        <v>19</v>
      </c>
      <c r="I2459" t="s">
        <v>19</v>
      </c>
      <c r="J2459" s="1">
        <v>0.5</v>
      </c>
      <c r="K2459" s="1">
        <v>0.5</v>
      </c>
      <c r="L2459">
        <v>120</v>
      </c>
      <c r="M2459">
        <v>120</v>
      </c>
      <c r="N2459" t="str">
        <f>"0000000111110100011111000000000000000000000000000000"</f>
        <v>0000000111110100011111000000000000000000000000000000</v>
      </c>
      <c r="O2459" t="str">
        <f>"0000000111110100011111000000000000000000000000000000"</f>
        <v>0000000111110100011111000000000000000000000000000000</v>
      </c>
    </row>
    <row r="2460" spans="1:15" x14ac:dyDescent="0.25">
      <c r="A2460" s="3">
        <v>1</v>
      </c>
      <c r="B2460" t="s">
        <v>9161</v>
      </c>
      <c r="C2460" t="s">
        <v>20</v>
      </c>
      <c r="D2460" t="s">
        <v>10035</v>
      </c>
      <c r="E2460" t="s">
        <v>9353</v>
      </c>
      <c r="F2460" t="s">
        <v>14485</v>
      </c>
      <c r="G2460" t="s">
        <v>14540</v>
      </c>
      <c r="H2460" t="s">
        <v>29</v>
      </c>
      <c r="I2460" t="s">
        <v>29</v>
      </c>
      <c r="J2460" s="1">
        <v>0.5</v>
      </c>
      <c r="K2460" s="1">
        <v>0.45833333333333331</v>
      </c>
      <c r="L2460">
        <v>60</v>
      </c>
      <c r="M2460">
        <v>180</v>
      </c>
      <c r="N2460" t="str">
        <f>"0000000111110100011111000000000000000000000000000000"</f>
        <v>0000000111110100011111000000000000000000000000000000</v>
      </c>
      <c r="O2460" t="str">
        <f>"0000000111110100011111000000000000000000000000000000"</f>
        <v>0000000111110100011111000000000000000000000000000000</v>
      </c>
    </row>
    <row r="2461" spans="1:15" x14ac:dyDescent="0.25">
      <c r="A2461" s="3">
        <v>1</v>
      </c>
      <c r="B2461" t="s">
        <v>9171</v>
      </c>
      <c r="C2461" t="s">
        <v>20</v>
      </c>
      <c r="D2461" t="s">
        <v>11464</v>
      </c>
      <c r="E2461" t="s">
        <v>20</v>
      </c>
      <c r="F2461" t="s">
        <v>14493</v>
      </c>
      <c r="G2461" t="s">
        <v>14488</v>
      </c>
      <c r="H2461" t="s">
        <v>37</v>
      </c>
      <c r="I2461" t="s">
        <v>37</v>
      </c>
      <c r="J2461" s="1">
        <v>0.45833333333333331</v>
      </c>
      <c r="K2461" s="1">
        <v>0.45833333333333331</v>
      </c>
      <c r="L2461">
        <v>60</v>
      </c>
      <c r="M2461">
        <v>180</v>
      </c>
      <c r="N2461" t="str">
        <f>"0000000000000000000000000001111110011111100000000000"</f>
        <v>0000000000000000000000000001111110011111100000000000</v>
      </c>
      <c r="O2461" t="str">
        <f>"0000000000000000000000000000111110011111000000000000"</f>
        <v>0000000000000000000000000000111110011111000000000000</v>
      </c>
    </row>
    <row r="2462" spans="1:15" x14ac:dyDescent="0.25">
      <c r="A2462" s="3">
        <v>1</v>
      </c>
      <c r="B2462" t="s">
        <v>12060</v>
      </c>
      <c r="C2462" t="s">
        <v>9372</v>
      </c>
      <c r="D2462" t="s">
        <v>12163</v>
      </c>
      <c r="E2462" t="s">
        <v>20</v>
      </c>
      <c r="F2462" t="s">
        <v>14526</v>
      </c>
      <c r="G2462" t="s">
        <v>14485</v>
      </c>
      <c r="H2462" t="s">
        <v>42</v>
      </c>
      <c r="I2462" t="s">
        <v>42</v>
      </c>
      <c r="J2462" s="1">
        <v>0.41666666666666669</v>
      </c>
      <c r="K2462" s="1">
        <v>0.5</v>
      </c>
      <c r="L2462">
        <v>180</v>
      </c>
      <c r="M2462">
        <v>60</v>
      </c>
      <c r="N2462" t="str">
        <f>"0000000111111100011111000000000000000000000000000000"</f>
        <v>0000000111111100011111000000000000000000000000000000</v>
      </c>
      <c r="O2462" t="str">
        <f>"0000000111111100011111000000000000000000000000000000"</f>
        <v>0000000111111100011111000000000000000000000000000000</v>
      </c>
    </row>
    <row r="2463" spans="1:15" x14ac:dyDescent="0.25">
      <c r="A2463" s="3">
        <v>1</v>
      </c>
      <c r="B2463" t="s">
        <v>10050</v>
      </c>
      <c r="C2463" t="s">
        <v>20</v>
      </c>
      <c r="D2463" t="s">
        <v>12975</v>
      </c>
      <c r="E2463" t="s">
        <v>20</v>
      </c>
      <c r="F2463" t="s">
        <v>14493</v>
      </c>
      <c r="G2463" t="s">
        <v>14493</v>
      </c>
      <c r="H2463" t="s">
        <v>37</v>
      </c>
      <c r="I2463" t="s">
        <v>37</v>
      </c>
      <c r="J2463" s="1">
        <v>0.41666666666666669</v>
      </c>
      <c r="K2463" s="1">
        <v>0.41666666666666669</v>
      </c>
      <c r="L2463">
        <v>60</v>
      </c>
      <c r="M2463">
        <v>60</v>
      </c>
      <c r="N2463" t="str">
        <f>"0000000111101100011111000000000000000000000000000000"</f>
        <v>0000000111101100011111000000000000000000000000000000</v>
      </c>
      <c r="O2463" t="str">
        <f>"0000000111101100011111000000000000000000000000000000"</f>
        <v>0000000111101100011111000000000000000000000000000000</v>
      </c>
    </row>
    <row r="2464" spans="1:15" x14ac:dyDescent="0.25">
      <c r="A2464" s="3">
        <v>1</v>
      </c>
      <c r="B2464" t="s">
        <v>10074</v>
      </c>
      <c r="C2464" t="s">
        <v>20</v>
      </c>
      <c r="D2464" t="s">
        <v>10811</v>
      </c>
      <c r="E2464" t="s">
        <v>45</v>
      </c>
      <c r="F2464" t="s">
        <v>14485</v>
      </c>
      <c r="G2464" t="s">
        <v>14489</v>
      </c>
      <c r="H2464" t="s">
        <v>42</v>
      </c>
      <c r="I2464" t="s">
        <v>42</v>
      </c>
      <c r="J2464" s="1">
        <v>0.58333333333333337</v>
      </c>
      <c r="K2464" s="1">
        <v>0.58333333333333337</v>
      </c>
      <c r="L2464">
        <v>60</v>
      </c>
      <c r="M2464">
        <v>60</v>
      </c>
      <c r="N2464" t="str">
        <f>"0000000000000000000000000001101110011111100000000000"</f>
        <v>0000000000000000000000000001101110011111100000000000</v>
      </c>
      <c r="O2464" t="str">
        <f>"0000000000000000000000000000111110011111100000000000"</f>
        <v>0000000000000000000000000000111110011111100000000000</v>
      </c>
    </row>
    <row r="2465" spans="1:15" x14ac:dyDescent="0.25">
      <c r="A2465" s="3">
        <v>1</v>
      </c>
      <c r="B2465" t="s">
        <v>10077</v>
      </c>
      <c r="C2465" t="s">
        <v>20</v>
      </c>
      <c r="D2465" t="s">
        <v>12975</v>
      </c>
      <c r="E2465" t="s">
        <v>20</v>
      </c>
      <c r="F2465" t="s">
        <v>14485</v>
      </c>
      <c r="G2465" t="s">
        <v>14485</v>
      </c>
      <c r="H2465" t="s">
        <v>33</v>
      </c>
      <c r="I2465" t="s">
        <v>33</v>
      </c>
      <c r="J2465" s="1">
        <v>0.5</v>
      </c>
      <c r="K2465" s="1">
        <v>0.5</v>
      </c>
      <c r="L2465">
        <v>60</v>
      </c>
      <c r="M2465">
        <v>60</v>
      </c>
      <c r="N2465" t="str">
        <f>"0000000111111100011111000000000000000000000000000000"</f>
        <v>0000000111111100011111000000000000000000000000000000</v>
      </c>
      <c r="O2465" t="str">
        <f>"0000000111111100011111000000000000000000000000000000"</f>
        <v>0000000111111100011111000000000000000000000000000000</v>
      </c>
    </row>
    <row r="2466" spans="1:15" x14ac:dyDescent="0.25">
      <c r="A2466" s="3">
        <v>1</v>
      </c>
      <c r="B2466" t="s">
        <v>10050</v>
      </c>
      <c r="C2466" t="s">
        <v>20</v>
      </c>
      <c r="D2466" t="s">
        <v>12897</v>
      </c>
      <c r="E2466" t="s">
        <v>20</v>
      </c>
      <c r="F2466" t="s">
        <v>14488</v>
      </c>
      <c r="G2466" t="s">
        <v>14485</v>
      </c>
      <c r="H2466" t="s">
        <v>29</v>
      </c>
      <c r="I2466" t="s">
        <v>29</v>
      </c>
      <c r="J2466" s="1">
        <v>0.45833333333333331</v>
      </c>
      <c r="K2466" s="1">
        <v>0.45833333333333331</v>
      </c>
      <c r="L2466">
        <v>60</v>
      </c>
      <c r="M2466">
        <v>60</v>
      </c>
      <c r="N2466" t="str">
        <f>"0000000111110100011111000000000000000000000000000000"</f>
        <v>0000000111110100011111000000000000000000000000000000</v>
      </c>
      <c r="O2466" t="str">
        <f>"0000000111110100011111000000000000000000000000000000"</f>
        <v>0000000111110100011111000000000000000000000000000000</v>
      </c>
    </row>
    <row r="2467" spans="1:15" x14ac:dyDescent="0.25">
      <c r="A2467" s="3">
        <v>1</v>
      </c>
      <c r="B2467" t="s">
        <v>9507</v>
      </c>
      <c r="C2467" t="s">
        <v>395</v>
      </c>
      <c r="D2467" t="s">
        <v>10704</v>
      </c>
      <c r="E2467" t="s">
        <v>20</v>
      </c>
      <c r="F2467" t="s">
        <v>14539</v>
      </c>
      <c r="G2467" t="s">
        <v>14485</v>
      </c>
      <c r="H2467" t="s">
        <v>33</v>
      </c>
      <c r="I2467" t="s">
        <v>33</v>
      </c>
      <c r="J2467" s="1">
        <v>0.625</v>
      </c>
      <c r="K2467" s="1">
        <v>0.625</v>
      </c>
      <c r="L2467">
        <v>180</v>
      </c>
      <c r="M2467">
        <v>60</v>
      </c>
      <c r="N2467" t="str">
        <f>"0000000011110100000111000000000000000000000000000000"</f>
        <v>0000000011110100000111000000000000000000000000000000</v>
      </c>
      <c r="O2467" t="str">
        <f>"0000000111111100011111000000000000000000000000000000"</f>
        <v>0000000111111100011111000000000000000000000000000000</v>
      </c>
    </row>
    <row r="2468" spans="1:15" x14ac:dyDescent="0.25">
      <c r="A2468" s="3">
        <v>1</v>
      </c>
      <c r="B2468" t="s">
        <v>9507</v>
      </c>
      <c r="C2468" t="s">
        <v>20</v>
      </c>
      <c r="D2468" t="s">
        <v>14301</v>
      </c>
      <c r="E2468" t="s">
        <v>20</v>
      </c>
      <c r="F2468" t="s">
        <v>14488</v>
      </c>
      <c r="G2468" t="s">
        <v>14488</v>
      </c>
      <c r="H2468" t="s">
        <v>19</v>
      </c>
      <c r="I2468" t="s">
        <v>19</v>
      </c>
      <c r="J2468" s="1">
        <v>0.375</v>
      </c>
      <c r="K2468" s="1">
        <v>0.375</v>
      </c>
      <c r="L2468">
        <v>60</v>
      </c>
      <c r="M2468">
        <v>60</v>
      </c>
      <c r="N2468" t="str">
        <f>"0000000111110100011111000000000000000000000000000000"</f>
        <v>0000000111110100011111000000000000000000000000000000</v>
      </c>
      <c r="O2468" t="str">
        <f>"0000000111110100011111000000000000000000000000000000"</f>
        <v>0000000111110100011111000000000000000000000000000000</v>
      </c>
    </row>
    <row r="2469" spans="1:15" x14ac:dyDescent="0.25">
      <c r="A2469" s="3">
        <v>1</v>
      </c>
      <c r="B2469" t="s">
        <v>9230</v>
      </c>
      <c r="C2469" t="s">
        <v>20</v>
      </c>
      <c r="D2469" t="s">
        <v>10558</v>
      </c>
      <c r="E2469" t="s">
        <v>20</v>
      </c>
      <c r="F2469" t="s">
        <v>14488</v>
      </c>
      <c r="G2469" t="s">
        <v>14508</v>
      </c>
      <c r="H2469" t="s">
        <v>33</v>
      </c>
      <c r="I2469" t="s">
        <v>33</v>
      </c>
      <c r="J2469" s="1">
        <v>0.5</v>
      </c>
      <c r="K2469" s="1">
        <v>0.5</v>
      </c>
      <c r="L2469">
        <v>120</v>
      </c>
      <c r="M2469">
        <v>120</v>
      </c>
      <c r="N2469" t="str">
        <f>"0000000111111100011111000000000000000000000000000000"</f>
        <v>0000000111111100011111000000000000000000000000000000</v>
      </c>
      <c r="O2469" t="str">
        <f>"0000000111111100011011000000000000000000000000000000"</f>
        <v>0000000111111100011011000000000000000000000000000000</v>
      </c>
    </row>
    <row r="2470" spans="1:15" x14ac:dyDescent="0.25">
      <c r="A2470" s="3">
        <v>1</v>
      </c>
      <c r="B2470" t="s">
        <v>9853</v>
      </c>
      <c r="C2470" t="s">
        <v>20</v>
      </c>
      <c r="D2470" t="s">
        <v>11286</v>
      </c>
      <c r="E2470" t="s">
        <v>20</v>
      </c>
      <c r="F2470" t="s">
        <v>14488</v>
      </c>
      <c r="G2470" t="s">
        <v>14485</v>
      </c>
      <c r="H2470" t="s">
        <v>29</v>
      </c>
      <c r="I2470" t="s">
        <v>29</v>
      </c>
      <c r="J2470" s="1">
        <v>0.58333333333333337</v>
      </c>
      <c r="K2470" s="1">
        <v>0.66666666666666663</v>
      </c>
      <c r="L2470">
        <v>240</v>
      </c>
      <c r="M2470">
        <v>60</v>
      </c>
      <c r="N2470" t="str">
        <f>"0000000000000000000000000001111110011111100000000000"</f>
        <v>0000000000000000000000000001111110011111100000000000</v>
      </c>
      <c r="O2470" t="str">
        <f>"0000000000000000000000000001111110011111100000000000"</f>
        <v>0000000000000000000000000001111110011111100000000000</v>
      </c>
    </row>
    <row r="2471" spans="1:15" x14ac:dyDescent="0.25">
      <c r="A2471" s="3">
        <v>1</v>
      </c>
      <c r="B2471" t="s">
        <v>9853</v>
      </c>
      <c r="C2471" t="s">
        <v>20</v>
      </c>
      <c r="D2471" t="s">
        <v>11655</v>
      </c>
      <c r="E2471" t="s">
        <v>9372</v>
      </c>
      <c r="F2471" t="s">
        <v>14488</v>
      </c>
      <c r="G2471" t="s">
        <v>14666</v>
      </c>
      <c r="H2471" t="s">
        <v>29</v>
      </c>
      <c r="I2471" t="s">
        <v>29</v>
      </c>
      <c r="J2471" s="1">
        <v>0.58333333333333337</v>
      </c>
      <c r="K2471" s="1">
        <v>0.54166666666666663</v>
      </c>
      <c r="L2471">
        <v>240</v>
      </c>
      <c r="M2471">
        <v>180</v>
      </c>
      <c r="N2471" t="str">
        <f>"0000000000000000000000000001111110011111100000000000"</f>
        <v>0000000000000000000000000001111110011111100000000000</v>
      </c>
      <c r="O2471" t="str">
        <f>"0000000000000000000000000000000000011011000000000000"</f>
        <v>0000000000000000000000000000000000011011000000000000</v>
      </c>
    </row>
    <row r="2472" spans="1:15" x14ac:dyDescent="0.25">
      <c r="A2472" s="3">
        <v>1</v>
      </c>
      <c r="B2472" t="s">
        <v>12743</v>
      </c>
      <c r="C2472" t="s">
        <v>20</v>
      </c>
      <c r="D2472" t="s">
        <v>12795</v>
      </c>
      <c r="E2472" t="s">
        <v>45</v>
      </c>
      <c r="F2472" t="s">
        <v>14488</v>
      </c>
      <c r="G2472" t="s">
        <v>14528</v>
      </c>
      <c r="H2472" t="s">
        <v>42</v>
      </c>
      <c r="I2472" t="s">
        <v>42</v>
      </c>
      <c r="J2472" s="1">
        <v>0.625</v>
      </c>
      <c r="K2472" s="1">
        <v>0.625</v>
      </c>
      <c r="L2472">
        <v>120</v>
      </c>
      <c r="M2472">
        <v>60</v>
      </c>
      <c r="N2472" t="str">
        <f>"0000000111111100011111000000000000000000000000000000"</f>
        <v>0000000111111100011111000000000000000000000000000000</v>
      </c>
      <c r="O2472" t="str">
        <f>"0000000000101000010101000000000000000000000000000000"</f>
        <v>0000000000101000010101000000000000000000000000000000</v>
      </c>
    </row>
    <row r="2473" spans="1:15" x14ac:dyDescent="0.25">
      <c r="A2473" s="3">
        <v>1</v>
      </c>
      <c r="B2473" t="s">
        <v>12748</v>
      </c>
      <c r="C2473" t="s">
        <v>20</v>
      </c>
      <c r="D2473" t="s">
        <v>13284</v>
      </c>
      <c r="E2473" t="s">
        <v>20</v>
      </c>
      <c r="F2473" t="s">
        <v>14488</v>
      </c>
      <c r="G2473" t="s">
        <v>14488</v>
      </c>
      <c r="H2473" t="s">
        <v>19</v>
      </c>
      <c r="I2473" t="s">
        <v>19</v>
      </c>
      <c r="J2473" s="1">
        <v>0.5</v>
      </c>
      <c r="K2473" s="1">
        <v>0.5</v>
      </c>
      <c r="L2473">
        <v>120</v>
      </c>
      <c r="M2473">
        <v>120</v>
      </c>
      <c r="N2473" t="str">
        <f>"0000000111110100011111000000000000000000000000000000"</f>
        <v>0000000111110100011111000000000000000000000000000000</v>
      </c>
      <c r="O2473" t="str">
        <f>"0000000111110100011111000000000000000000000000000000"</f>
        <v>0000000111110100011111000000000000000000000000000000</v>
      </c>
    </row>
    <row r="2474" spans="1:15" x14ac:dyDescent="0.25">
      <c r="A2474" s="3">
        <v>1</v>
      </c>
      <c r="B2474" t="s">
        <v>10514</v>
      </c>
      <c r="C2474" t="s">
        <v>39</v>
      </c>
      <c r="D2474" t="s">
        <v>12602</v>
      </c>
      <c r="E2474" t="s">
        <v>39</v>
      </c>
      <c r="F2474" t="s">
        <v>14507</v>
      </c>
      <c r="G2474" t="s">
        <v>14507</v>
      </c>
      <c r="H2474" t="s">
        <v>42</v>
      </c>
      <c r="I2474" t="s">
        <v>42</v>
      </c>
      <c r="J2474" s="1">
        <v>0.79166666666666663</v>
      </c>
      <c r="K2474" s="1">
        <v>0.75</v>
      </c>
      <c r="L2474">
        <v>120</v>
      </c>
      <c r="M2474">
        <v>120</v>
      </c>
      <c r="N2474" t="str">
        <f>"0000000000000100000000000000000000000000000000000000"</f>
        <v>0000000000000100000000000000000000000000000000000000</v>
      </c>
      <c r="O2474" t="str">
        <f>"0000000000000100000000000000000000000000000000000000"</f>
        <v>0000000000000100000000000000000000000000000000000000</v>
      </c>
    </row>
    <row r="2475" spans="1:15" x14ac:dyDescent="0.25">
      <c r="A2475" s="3">
        <v>1</v>
      </c>
      <c r="B2475" t="s">
        <v>10037</v>
      </c>
      <c r="C2475" t="s">
        <v>9353</v>
      </c>
      <c r="D2475" t="s">
        <v>11806</v>
      </c>
      <c r="E2475" t="s">
        <v>20</v>
      </c>
      <c r="F2475" t="s">
        <v>14540</v>
      </c>
      <c r="G2475" t="s">
        <v>14489</v>
      </c>
      <c r="H2475" t="s">
        <v>33</v>
      </c>
      <c r="I2475" t="s">
        <v>33</v>
      </c>
      <c r="J2475" s="1">
        <v>0.58333333333333337</v>
      </c>
      <c r="K2475" s="1">
        <v>0.58333333333333337</v>
      </c>
      <c r="L2475">
        <v>180</v>
      </c>
      <c r="M2475">
        <v>60</v>
      </c>
      <c r="N2475" t="str">
        <f>"0000000000000000000000000001111110011111100000000000"</f>
        <v>0000000000000000000000000001111110011111100000000000</v>
      </c>
      <c r="O2475" t="str">
        <f>"0000000000000000000000000000000110011100000000000000"</f>
        <v>0000000000000000000000000000000110011100000000000000</v>
      </c>
    </row>
    <row r="2476" spans="1:15" x14ac:dyDescent="0.25">
      <c r="A2476" s="3">
        <v>1</v>
      </c>
      <c r="B2476" t="s">
        <v>9266</v>
      </c>
      <c r="C2476" t="s">
        <v>20</v>
      </c>
      <c r="D2476" t="s">
        <v>11892</v>
      </c>
      <c r="E2476" t="s">
        <v>395</v>
      </c>
      <c r="F2476" t="s">
        <v>14485</v>
      </c>
      <c r="G2476" t="s">
        <v>14497</v>
      </c>
      <c r="H2476" t="s">
        <v>33</v>
      </c>
      <c r="I2476" t="s">
        <v>33</v>
      </c>
      <c r="J2476" s="1">
        <v>0.58333333333333337</v>
      </c>
      <c r="K2476" s="1">
        <v>0.54166666666666663</v>
      </c>
      <c r="L2476">
        <v>60</v>
      </c>
      <c r="M2476">
        <v>300</v>
      </c>
      <c r="N2476" t="str">
        <f>"0000000111111100011111000000000000000000000000000000"</f>
        <v>0000000111111100011111000000000000000000000000000000</v>
      </c>
      <c r="O2476" t="str">
        <f>"0000000111111100011111000000000000000000000000000000"</f>
        <v>0000000111111100011111000000000000000000000000000000</v>
      </c>
    </row>
    <row r="2477" spans="1:15" x14ac:dyDescent="0.25">
      <c r="A2477" s="3">
        <v>1</v>
      </c>
      <c r="B2477" t="s">
        <v>9493</v>
      </c>
      <c r="C2477" t="s">
        <v>20</v>
      </c>
      <c r="D2477" t="s">
        <v>9610</v>
      </c>
      <c r="E2477" t="s">
        <v>395</v>
      </c>
      <c r="F2477" t="s">
        <v>14493</v>
      </c>
      <c r="G2477" t="s">
        <v>14497</v>
      </c>
      <c r="H2477" t="s">
        <v>19</v>
      </c>
      <c r="I2477" t="s">
        <v>19</v>
      </c>
      <c r="J2477" s="1">
        <v>0.66666666666666663</v>
      </c>
      <c r="K2477" s="1">
        <v>0.58333333333333337</v>
      </c>
      <c r="L2477">
        <v>60</v>
      </c>
      <c r="M2477">
        <v>180</v>
      </c>
      <c r="N2477" t="str">
        <f>"0000000000000000000000000001111110011111100000000000"</f>
        <v>0000000000000000000000000001111110011111100000000000</v>
      </c>
      <c r="O2477" t="str">
        <f>"0000000000000000000000000000000000000011100000000000"</f>
        <v>0000000000000000000000000000000000000011100000000000</v>
      </c>
    </row>
    <row r="2478" spans="1:15" x14ac:dyDescent="0.25">
      <c r="A2478" s="3">
        <v>1</v>
      </c>
      <c r="B2478" t="s">
        <v>9493</v>
      </c>
      <c r="C2478" t="s">
        <v>20</v>
      </c>
      <c r="D2478" t="s">
        <v>9610</v>
      </c>
      <c r="E2478" t="s">
        <v>20</v>
      </c>
      <c r="F2478" t="s">
        <v>14487</v>
      </c>
      <c r="G2478" t="s">
        <v>14488</v>
      </c>
      <c r="H2478" t="s">
        <v>42</v>
      </c>
      <c r="I2478" t="s">
        <v>42</v>
      </c>
      <c r="J2478" s="1">
        <v>0.66666666666666663</v>
      </c>
      <c r="K2478" s="1">
        <v>0.66666666666666663</v>
      </c>
      <c r="L2478">
        <v>60</v>
      </c>
      <c r="M2478">
        <v>60</v>
      </c>
      <c r="N2478" t="str">
        <f>"0000000000000000000000000001000000000000000000000000"</f>
        <v>0000000000000000000000000001000000000000000000000000</v>
      </c>
      <c r="O2478" t="str">
        <f>"0000000000000000000000000001111110011100000000000000"</f>
        <v>0000000000000000000000000001111110011100000000000000</v>
      </c>
    </row>
    <row r="2479" spans="1:15" x14ac:dyDescent="0.25">
      <c r="A2479" s="3">
        <v>1</v>
      </c>
      <c r="B2479" t="s">
        <v>11133</v>
      </c>
      <c r="C2479" t="s">
        <v>20</v>
      </c>
      <c r="D2479" t="s">
        <v>13436</v>
      </c>
      <c r="E2479" t="s">
        <v>20</v>
      </c>
      <c r="F2479" t="s">
        <v>14485</v>
      </c>
      <c r="G2479" t="s">
        <v>14488</v>
      </c>
      <c r="H2479" t="s">
        <v>33</v>
      </c>
      <c r="I2479" t="s">
        <v>33</v>
      </c>
      <c r="J2479" s="1">
        <v>0.41666666666666669</v>
      </c>
      <c r="K2479" s="1">
        <v>0.41666666666666669</v>
      </c>
      <c r="L2479">
        <v>60</v>
      </c>
      <c r="M2479">
        <v>60</v>
      </c>
      <c r="N2479" t="str">
        <f>"0000000000000000000000000001111110011111100000000000"</f>
        <v>0000000000000000000000000001111110011111100000000000</v>
      </c>
      <c r="O2479" t="str">
        <f>"0000000000000000000000000001111110011111100000000000"</f>
        <v>0000000000000000000000000001111110011111100000000000</v>
      </c>
    </row>
    <row r="2480" spans="1:15" x14ac:dyDescent="0.25">
      <c r="A2480" s="3">
        <v>1</v>
      </c>
      <c r="B2480" t="s">
        <v>9493</v>
      </c>
      <c r="C2480" t="s">
        <v>20</v>
      </c>
      <c r="D2480" t="s">
        <v>13166</v>
      </c>
      <c r="E2480" t="s">
        <v>20</v>
      </c>
      <c r="F2480" t="s">
        <v>14487</v>
      </c>
      <c r="G2480" t="s">
        <v>14514</v>
      </c>
      <c r="H2480" t="s">
        <v>42</v>
      </c>
      <c r="I2480" t="s">
        <v>42</v>
      </c>
      <c r="J2480" s="1">
        <v>0.66666666666666663</v>
      </c>
      <c r="K2480" s="1">
        <v>0.66666666666666663</v>
      </c>
      <c r="L2480">
        <v>60</v>
      </c>
      <c r="M2480">
        <v>60</v>
      </c>
      <c r="N2480" t="str">
        <f>"0000000000000000000000000001000000000000000000000000"</f>
        <v>0000000000000000000000000001000000000000000000000000</v>
      </c>
      <c r="O2480" t="str">
        <f>"0000000000000000000000000001111110011111100000000000"</f>
        <v>0000000000000000000000000001111110011111100000000000</v>
      </c>
    </row>
    <row r="2481" spans="1:15" x14ac:dyDescent="0.25">
      <c r="A2481" s="3">
        <v>1</v>
      </c>
      <c r="B2481" t="s">
        <v>14129</v>
      </c>
      <c r="C2481" t="s">
        <v>20</v>
      </c>
      <c r="D2481" t="s">
        <v>14160</v>
      </c>
      <c r="E2481" t="s">
        <v>20</v>
      </c>
      <c r="F2481" t="s">
        <v>14485</v>
      </c>
      <c r="G2481" t="s">
        <v>14488</v>
      </c>
      <c r="H2481" t="s">
        <v>33</v>
      </c>
      <c r="I2481" t="s">
        <v>33</v>
      </c>
      <c r="J2481" s="1">
        <v>0.625</v>
      </c>
      <c r="K2481" s="1">
        <v>0.5</v>
      </c>
      <c r="L2481">
        <v>120</v>
      </c>
      <c r="M2481">
        <v>240</v>
      </c>
      <c r="N2481" t="str">
        <f>"0000000000000000000000000000100000000000100000000000"</f>
        <v>0000000000000000000000000000100000000000100000000000</v>
      </c>
      <c r="O2481" t="str">
        <f>"0000000000000000000000000000000000111100111110000000"</f>
        <v>0000000000000000000000000000000000111100111110000000</v>
      </c>
    </row>
    <row r="2482" spans="1:15" x14ac:dyDescent="0.25">
      <c r="A2482" s="3">
        <v>1</v>
      </c>
      <c r="B2482" t="s">
        <v>14129</v>
      </c>
      <c r="C2482" t="s">
        <v>20</v>
      </c>
      <c r="D2482" t="s">
        <v>14371</v>
      </c>
      <c r="E2482" t="s">
        <v>180</v>
      </c>
      <c r="F2482" t="s">
        <v>14485</v>
      </c>
      <c r="G2482" t="s">
        <v>14607</v>
      </c>
      <c r="H2482" t="s">
        <v>33</v>
      </c>
      <c r="I2482" t="s">
        <v>33</v>
      </c>
      <c r="J2482" s="1">
        <v>0.625</v>
      </c>
      <c r="K2482" s="1">
        <v>0.66666666666666663</v>
      </c>
      <c r="L2482">
        <v>120</v>
      </c>
      <c r="M2482">
        <v>120</v>
      </c>
      <c r="N2482" t="str">
        <f>"0000000000000000000000000000100000000000100000000000"</f>
        <v>0000000000000000000000000000100000000000100000000000</v>
      </c>
      <c r="O2482" t="str">
        <f>"0000000000000000000000000000000000111100111110000000"</f>
        <v>0000000000000000000000000000000000111100111110000000</v>
      </c>
    </row>
    <row r="2483" spans="1:15" x14ac:dyDescent="0.25">
      <c r="A2483" s="3">
        <v>1</v>
      </c>
      <c r="B2483" t="s">
        <v>13034</v>
      </c>
      <c r="C2483" t="s">
        <v>20</v>
      </c>
      <c r="D2483" t="s">
        <v>13806</v>
      </c>
      <c r="E2483" t="s">
        <v>20</v>
      </c>
      <c r="F2483" t="s">
        <v>14485</v>
      </c>
      <c r="G2483" t="s">
        <v>14485</v>
      </c>
      <c r="H2483" t="s">
        <v>42</v>
      </c>
      <c r="I2483" t="s">
        <v>42</v>
      </c>
      <c r="J2483" s="1">
        <v>0.45833333333333331</v>
      </c>
      <c r="K2483" s="1">
        <v>0.45833333333333331</v>
      </c>
      <c r="L2483">
        <v>60</v>
      </c>
      <c r="M2483">
        <v>60</v>
      </c>
      <c r="N2483" t="str">
        <f>"0000000111111100011111000000000000000000000000000000"</f>
        <v>0000000111111100011111000000000000000000000000000000</v>
      </c>
      <c r="O2483" t="str">
        <f>"0000000111111100011111000000000000000000000000000000"</f>
        <v>0000000111111100011111000000000000000000000000000000</v>
      </c>
    </row>
    <row r="2484" spans="1:15" x14ac:dyDescent="0.25">
      <c r="A2484" s="3">
        <v>1</v>
      </c>
      <c r="B2484" t="s">
        <v>10406</v>
      </c>
      <c r="C2484" t="s">
        <v>20</v>
      </c>
      <c r="D2484" t="s">
        <v>12694</v>
      </c>
      <c r="E2484" t="s">
        <v>45</v>
      </c>
      <c r="F2484" t="s">
        <v>14485</v>
      </c>
      <c r="G2484" t="s">
        <v>14589</v>
      </c>
      <c r="H2484" t="s">
        <v>42</v>
      </c>
      <c r="I2484" t="s">
        <v>42</v>
      </c>
      <c r="J2484" s="1">
        <v>0.54166666666666663</v>
      </c>
      <c r="K2484" s="1">
        <v>0.58333333333333337</v>
      </c>
      <c r="L2484">
        <v>120</v>
      </c>
      <c r="M2484">
        <v>60</v>
      </c>
      <c r="N2484" t="str">
        <f>"0000000000000000000000000001111110011111100000000000"</f>
        <v>0000000000000000000000000001111110011111100000000000</v>
      </c>
      <c r="O2484" t="str">
        <f>"0000000000100100000010000000001000000100100000000000"</f>
        <v>0000000000100100000010000000001000000100100000000000</v>
      </c>
    </row>
    <row r="2485" spans="1:15" x14ac:dyDescent="0.25">
      <c r="A2485" s="3">
        <v>1</v>
      </c>
      <c r="B2485" t="s">
        <v>12331</v>
      </c>
      <c r="C2485" t="s">
        <v>20</v>
      </c>
      <c r="D2485" t="s">
        <v>12855</v>
      </c>
      <c r="E2485" t="s">
        <v>20</v>
      </c>
      <c r="F2485" t="s">
        <v>14488</v>
      </c>
      <c r="G2485" t="s">
        <v>14488</v>
      </c>
      <c r="H2485" t="s">
        <v>19</v>
      </c>
      <c r="I2485" t="s">
        <v>19</v>
      </c>
      <c r="J2485" s="1">
        <v>0.45833333333333331</v>
      </c>
      <c r="K2485" s="1">
        <v>0.5</v>
      </c>
      <c r="L2485">
        <v>120</v>
      </c>
      <c r="M2485">
        <v>60</v>
      </c>
      <c r="N2485" t="str">
        <f>"0000000111110100011111000000000000000000000000000000"</f>
        <v>0000000111110100011111000000000000000000000000000000</v>
      </c>
      <c r="O2485" t="str">
        <f>"0000000111110100011111000000000000000000000000000000"</f>
        <v>0000000111110100011111000000000000000000000000000000</v>
      </c>
    </row>
    <row r="2486" spans="1:15" x14ac:dyDescent="0.25">
      <c r="A2486" s="3">
        <v>1</v>
      </c>
      <c r="B2486" t="s">
        <v>13590</v>
      </c>
      <c r="C2486" t="s">
        <v>20</v>
      </c>
      <c r="D2486" t="s">
        <v>13831</v>
      </c>
      <c r="E2486" t="s">
        <v>20</v>
      </c>
      <c r="F2486" t="s">
        <v>14485</v>
      </c>
      <c r="G2486" t="s">
        <v>14485</v>
      </c>
      <c r="H2486" t="s">
        <v>37</v>
      </c>
      <c r="I2486" t="s">
        <v>37</v>
      </c>
      <c r="J2486" s="1">
        <v>0.45833333333333331</v>
      </c>
      <c r="K2486" s="1">
        <v>0.45833333333333331</v>
      </c>
      <c r="L2486">
        <v>60</v>
      </c>
      <c r="M2486">
        <v>60</v>
      </c>
      <c r="N2486" t="str">
        <f>"0000000111101100011111000000000000000000000000000000"</f>
        <v>0000000111101100011111000000000000000000000000000000</v>
      </c>
      <c r="O2486" t="str">
        <f>"0000000111101100011111000000000000000000000000000000"</f>
        <v>0000000111101100011111000000000000000000000000000000</v>
      </c>
    </row>
    <row r="2487" spans="1:15" x14ac:dyDescent="0.25">
      <c r="A2487" s="3">
        <v>1</v>
      </c>
      <c r="B2487" t="s">
        <v>9213</v>
      </c>
      <c r="C2487" t="s">
        <v>20</v>
      </c>
      <c r="D2487" t="s">
        <v>10514</v>
      </c>
      <c r="E2487" t="s">
        <v>20</v>
      </c>
      <c r="F2487" t="s">
        <v>14488</v>
      </c>
      <c r="G2487" t="s">
        <v>14488</v>
      </c>
      <c r="H2487" t="s">
        <v>19</v>
      </c>
      <c r="I2487" t="s">
        <v>19</v>
      </c>
      <c r="J2487" s="1">
        <v>0.5</v>
      </c>
      <c r="K2487" s="1">
        <v>0.5</v>
      </c>
      <c r="L2487">
        <v>60</v>
      </c>
      <c r="M2487">
        <v>60</v>
      </c>
      <c r="N2487" t="str">
        <f>"0000000111110100011111000000000000000000000000000000"</f>
        <v>0000000111110100011111000000000000000000000000000000</v>
      </c>
      <c r="O2487" t="str">
        <f>"0000000111110100011111000000000000000000000000000000"</f>
        <v>0000000111110100011111000000000000000000000000000000</v>
      </c>
    </row>
    <row r="2488" spans="1:15" x14ac:dyDescent="0.25">
      <c r="A2488" s="3">
        <v>1</v>
      </c>
      <c r="B2488" t="s">
        <v>12930</v>
      </c>
      <c r="C2488" t="s">
        <v>39</v>
      </c>
      <c r="D2488" t="s">
        <v>13258</v>
      </c>
      <c r="E2488" t="s">
        <v>39</v>
      </c>
      <c r="F2488" t="s">
        <v>14507</v>
      </c>
      <c r="G2488" t="s">
        <v>14507</v>
      </c>
      <c r="H2488" t="s">
        <v>33</v>
      </c>
      <c r="I2488" t="s">
        <v>33</v>
      </c>
      <c r="J2488" s="1">
        <v>0.77083333333333337</v>
      </c>
      <c r="K2488" s="1">
        <v>0.77083333333333337</v>
      </c>
      <c r="L2488">
        <v>90</v>
      </c>
      <c r="M2488">
        <v>120</v>
      </c>
      <c r="N2488" t="str">
        <f>"0000000000010000000000000000000000000000000000000000"</f>
        <v>0000000000010000000000000000000000000000000000000000</v>
      </c>
      <c r="O2488" t="str">
        <f>"0000000000010000000000000000000000000000000000000000"</f>
        <v>0000000000010000000000000000000000000000000000000000</v>
      </c>
    </row>
    <row r="2489" spans="1:15" x14ac:dyDescent="0.25">
      <c r="A2489" s="3">
        <v>1</v>
      </c>
      <c r="B2489" t="s">
        <v>11978</v>
      </c>
      <c r="C2489" t="s">
        <v>20</v>
      </c>
      <c r="D2489" t="s">
        <v>13413</v>
      </c>
      <c r="E2489" t="s">
        <v>20</v>
      </c>
      <c r="F2489" t="s">
        <v>14485</v>
      </c>
      <c r="G2489" t="s">
        <v>14488</v>
      </c>
      <c r="H2489" t="s">
        <v>42</v>
      </c>
      <c r="I2489" t="s">
        <v>42</v>
      </c>
      <c r="J2489" s="1">
        <v>0.41666666666666669</v>
      </c>
      <c r="K2489" s="1">
        <v>0.375</v>
      </c>
      <c r="L2489">
        <v>60</v>
      </c>
      <c r="M2489">
        <v>240</v>
      </c>
      <c r="N2489" t="str">
        <f>"0000000111111100011111000000000000000000000000000000"</f>
        <v>0000000111111100011111000000000000000000000000000000</v>
      </c>
      <c r="O2489" t="str">
        <f>"0000000111111100011111000001111110011111100000000000"</f>
        <v>0000000111111100011111000001111110011111100000000000</v>
      </c>
    </row>
    <row r="2490" spans="1:15" x14ac:dyDescent="0.25">
      <c r="A2490" s="3">
        <v>1</v>
      </c>
      <c r="B2490" t="s">
        <v>11978</v>
      </c>
      <c r="C2490" t="s">
        <v>20</v>
      </c>
      <c r="D2490" t="s">
        <v>13413</v>
      </c>
      <c r="E2490" t="s">
        <v>20</v>
      </c>
      <c r="F2490" t="s">
        <v>14493</v>
      </c>
      <c r="G2490" t="s">
        <v>14485</v>
      </c>
      <c r="H2490" t="s">
        <v>37</v>
      </c>
      <c r="I2490" t="s">
        <v>37</v>
      </c>
      <c r="J2490" s="1">
        <v>0.45833333333333331</v>
      </c>
      <c r="K2490" s="1">
        <v>0.375</v>
      </c>
      <c r="L2490">
        <v>60</v>
      </c>
      <c r="M2490">
        <v>240</v>
      </c>
      <c r="N2490" t="str">
        <f>"0000000111101100011111000000000000000000000000000000"</f>
        <v>0000000111101100011111000000000000000000000000000000</v>
      </c>
      <c r="O2490" t="str">
        <f>"0000000111101100011111000001111110011111100000000000"</f>
        <v>0000000111101100011111000001111110011111100000000000</v>
      </c>
    </row>
    <row r="2491" spans="1:15" x14ac:dyDescent="0.25">
      <c r="A2491" s="3">
        <v>1</v>
      </c>
      <c r="B2491" t="s">
        <v>12694</v>
      </c>
      <c r="C2491" t="s">
        <v>45</v>
      </c>
      <c r="D2491" t="s">
        <v>12707</v>
      </c>
      <c r="E2491" t="s">
        <v>20</v>
      </c>
      <c r="F2491" t="s">
        <v>14561</v>
      </c>
      <c r="G2491" t="s">
        <v>14508</v>
      </c>
      <c r="H2491" t="s">
        <v>42</v>
      </c>
      <c r="I2491" t="s">
        <v>42</v>
      </c>
      <c r="J2491" s="1">
        <v>0.54166666666666663</v>
      </c>
      <c r="K2491" s="1">
        <v>0.5</v>
      </c>
      <c r="L2491">
        <v>60</v>
      </c>
      <c r="M2491">
        <v>120</v>
      </c>
      <c r="N2491" t="str">
        <f>"0000000000100100000010000000001000000100100000000000"</f>
        <v>0000000000100100000010000000001000000100100000000000</v>
      </c>
      <c r="O2491" t="str">
        <f>"0000000111111100011111000000000000000000000000000000"</f>
        <v>0000000111111100011111000000000000000000000000000000</v>
      </c>
    </row>
    <row r="2492" spans="1:15" x14ac:dyDescent="0.25">
      <c r="A2492" s="3">
        <v>1</v>
      </c>
      <c r="B2492" t="s">
        <v>12589</v>
      </c>
      <c r="C2492" t="s">
        <v>20</v>
      </c>
      <c r="D2492" t="s">
        <v>13592</v>
      </c>
      <c r="E2492" t="s">
        <v>20</v>
      </c>
      <c r="F2492" t="s">
        <v>14488</v>
      </c>
      <c r="G2492" t="s">
        <v>14488</v>
      </c>
      <c r="H2492" t="s">
        <v>19</v>
      </c>
      <c r="I2492" t="s">
        <v>19</v>
      </c>
      <c r="J2492" s="1">
        <v>0.5</v>
      </c>
      <c r="K2492" s="1">
        <v>0.5</v>
      </c>
      <c r="L2492">
        <v>60</v>
      </c>
      <c r="M2492">
        <v>120</v>
      </c>
      <c r="N2492" t="str">
        <f>"0000000000000000000000000001111110011111100000000000"</f>
        <v>0000000000000000000000000001111110011111100000000000</v>
      </c>
      <c r="O2492" t="str">
        <f>"0000000000000000000000000001111110011111100000000000"</f>
        <v>0000000000000000000000000001111110011111100000000000</v>
      </c>
    </row>
    <row r="2493" spans="1:15" x14ac:dyDescent="0.25">
      <c r="A2493" s="3">
        <v>1</v>
      </c>
      <c r="B2493" t="s">
        <v>9542</v>
      </c>
      <c r="C2493" t="s">
        <v>20</v>
      </c>
      <c r="D2493" t="s">
        <v>12855</v>
      </c>
      <c r="E2493" t="s">
        <v>20</v>
      </c>
      <c r="F2493" t="s">
        <v>14493</v>
      </c>
      <c r="G2493" t="s">
        <v>14488</v>
      </c>
      <c r="H2493" t="s">
        <v>19</v>
      </c>
      <c r="I2493" t="s">
        <v>19</v>
      </c>
      <c r="J2493" s="1">
        <v>0.5</v>
      </c>
      <c r="K2493" s="1">
        <v>0.5</v>
      </c>
      <c r="L2493">
        <v>60</v>
      </c>
      <c r="M2493">
        <v>60</v>
      </c>
      <c r="N2493" t="str">
        <f>"0000000000000100000000000000000000000000000000000000"</f>
        <v>0000000000000100000000000000000000000000000000000000</v>
      </c>
      <c r="O2493" t="str">
        <f>"0000000111110100011111000000000000000000000000000000"</f>
        <v>0000000111110100011111000000000000000000000000000000</v>
      </c>
    </row>
    <row r="2494" spans="1:15" x14ac:dyDescent="0.25">
      <c r="A2494" s="3">
        <v>1</v>
      </c>
      <c r="B2494" t="s">
        <v>9691</v>
      </c>
      <c r="C2494" t="s">
        <v>395</v>
      </c>
      <c r="D2494" t="s">
        <v>12393</v>
      </c>
      <c r="E2494" t="s">
        <v>45</v>
      </c>
      <c r="F2494" t="s">
        <v>14497</v>
      </c>
      <c r="G2494" t="s">
        <v>14489</v>
      </c>
      <c r="H2494" t="s">
        <v>42</v>
      </c>
      <c r="I2494" t="s">
        <v>42</v>
      </c>
      <c r="J2494" s="1">
        <v>0.41666666666666669</v>
      </c>
      <c r="K2494" s="1">
        <v>0.45833333333333331</v>
      </c>
      <c r="L2494">
        <v>120</v>
      </c>
      <c r="M2494">
        <v>60</v>
      </c>
      <c r="N2494" t="str">
        <f>"0000000000000000000000000000001100011000000000000000"</f>
        <v>0000000000000000000000000000001100011000000000000000</v>
      </c>
      <c r="O2494" t="str">
        <f>"0000000000000000000000000000111110011111100000000000"</f>
        <v>0000000000000000000000000000111110011111100000000000</v>
      </c>
    </row>
    <row r="2495" spans="1:15" x14ac:dyDescent="0.25">
      <c r="A2495" s="3">
        <v>1</v>
      </c>
      <c r="B2495" t="s">
        <v>9691</v>
      </c>
      <c r="C2495" t="s">
        <v>20</v>
      </c>
      <c r="D2495" t="s">
        <v>12393</v>
      </c>
      <c r="E2495" t="s">
        <v>20</v>
      </c>
      <c r="F2495" t="s">
        <v>14488</v>
      </c>
      <c r="G2495" t="s">
        <v>14488</v>
      </c>
      <c r="H2495" t="s">
        <v>29</v>
      </c>
      <c r="I2495" t="s">
        <v>29</v>
      </c>
      <c r="J2495" s="1">
        <v>0.5</v>
      </c>
      <c r="K2495" s="1">
        <v>0.5</v>
      </c>
      <c r="L2495">
        <v>60</v>
      </c>
      <c r="M2495">
        <v>120</v>
      </c>
      <c r="N2495" t="str">
        <f>"0000000000000000000000000001111110011111100000000000"</f>
        <v>0000000000000000000000000001111110011111100000000000</v>
      </c>
      <c r="O2495" t="str">
        <f>"0000000000000000000000000001111110011111100000000000"</f>
        <v>0000000000000000000000000001111110011111100000000000</v>
      </c>
    </row>
    <row r="2496" spans="1:15" x14ac:dyDescent="0.25">
      <c r="A2496" s="3">
        <v>1</v>
      </c>
      <c r="B2496" t="s">
        <v>12872</v>
      </c>
      <c r="C2496" t="s">
        <v>20</v>
      </c>
      <c r="D2496" t="s">
        <v>14430</v>
      </c>
      <c r="E2496" t="s">
        <v>45</v>
      </c>
      <c r="F2496" t="s">
        <v>14485</v>
      </c>
      <c r="G2496" t="s">
        <v>14580</v>
      </c>
      <c r="H2496" t="s">
        <v>29</v>
      </c>
      <c r="I2496" t="s">
        <v>29</v>
      </c>
      <c r="J2496" s="1">
        <v>0.54166666666666663</v>
      </c>
      <c r="K2496" s="1">
        <v>0.58333333333333337</v>
      </c>
      <c r="L2496">
        <v>120</v>
      </c>
      <c r="M2496">
        <v>60</v>
      </c>
      <c r="N2496" t="str">
        <f>"0000000111110100011111000000000000000000000000000000"</f>
        <v>0000000111110100011111000000000000000000000000000000</v>
      </c>
      <c r="O2496" t="str">
        <f>"0000000111110100011111000001111110011111100000000000"</f>
        <v>0000000111110100011111000001111110011111100000000000</v>
      </c>
    </row>
    <row r="2497" spans="1:15" x14ac:dyDescent="0.25">
      <c r="A2497" s="3">
        <v>1</v>
      </c>
      <c r="B2497" t="s">
        <v>12875</v>
      </c>
      <c r="C2497" t="s">
        <v>45</v>
      </c>
      <c r="D2497" t="s">
        <v>13656</v>
      </c>
      <c r="E2497" t="s">
        <v>20</v>
      </c>
      <c r="F2497" t="s">
        <v>14489</v>
      </c>
      <c r="G2497" t="s">
        <v>14485</v>
      </c>
      <c r="H2497" t="s">
        <v>33</v>
      </c>
      <c r="I2497" t="s">
        <v>33</v>
      </c>
      <c r="J2497" s="1">
        <v>0.54166666666666663</v>
      </c>
      <c r="K2497" s="1">
        <v>0.54166666666666663</v>
      </c>
      <c r="L2497">
        <v>60</v>
      </c>
      <c r="M2497">
        <v>60</v>
      </c>
      <c r="N2497" t="str">
        <f>"0000000000000000000000000001111110011111100000000000"</f>
        <v>0000000000000000000000000001111110011111100000000000</v>
      </c>
      <c r="O2497" t="str">
        <f>"0000000000000000000000000001111110011111100000000000"</f>
        <v>0000000000000000000000000001111110011111100000000000</v>
      </c>
    </row>
    <row r="2498" spans="1:15" x14ac:dyDescent="0.25">
      <c r="A2498" s="3">
        <v>1</v>
      </c>
      <c r="B2498" t="s">
        <v>10519</v>
      </c>
      <c r="C2498" t="s">
        <v>20</v>
      </c>
      <c r="D2498" t="s">
        <v>12725</v>
      </c>
      <c r="E2498" t="s">
        <v>45</v>
      </c>
      <c r="F2498" t="s">
        <v>14485</v>
      </c>
      <c r="G2498" t="s">
        <v>14560</v>
      </c>
      <c r="H2498" t="s">
        <v>33</v>
      </c>
      <c r="I2498" t="s">
        <v>33</v>
      </c>
      <c r="J2498" s="1">
        <v>0.54166666666666663</v>
      </c>
      <c r="K2498" s="1">
        <v>0.54166666666666663</v>
      </c>
      <c r="L2498">
        <v>60</v>
      </c>
      <c r="M2498">
        <v>60</v>
      </c>
      <c r="N2498" t="str">
        <f>"0000000000000000000000000001111110011111100000000000"</f>
        <v>0000000000000000000000000001111110011111100000000000</v>
      </c>
      <c r="O2498" t="str">
        <f>"0000000001010000000100000000010000001001000000000000"</f>
        <v>0000000001010000000100000000010000001001000000000000</v>
      </c>
    </row>
    <row r="2499" spans="1:15" x14ac:dyDescent="0.25">
      <c r="A2499" s="3">
        <v>1</v>
      </c>
      <c r="B2499" t="s">
        <v>10046</v>
      </c>
      <c r="C2499" t="s">
        <v>20</v>
      </c>
      <c r="D2499" t="s">
        <v>11840</v>
      </c>
      <c r="E2499" t="s">
        <v>20</v>
      </c>
      <c r="F2499" t="s">
        <v>14488</v>
      </c>
      <c r="G2499" t="s">
        <v>14485</v>
      </c>
      <c r="H2499" t="s">
        <v>33</v>
      </c>
      <c r="I2499" t="s">
        <v>33</v>
      </c>
      <c r="J2499" s="1">
        <v>0.5</v>
      </c>
      <c r="K2499" s="1">
        <v>0.375</v>
      </c>
      <c r="L2499">
        <v>60</v>
      </c>
      <c r="M2499">
        <v>240</v>
      </c>
      <c r="N2499" t="str">
        <f>"0000000000000000000000000001111110011111100000000000"</f>
        <v>0000000000000000000000000001111110011111100000000000</v>
      </c>
      <c r="O2499" t="str">
        <f>"0000000111111100011111000001111110011111100000000000"</f>
        <v>0000000111111100011111000001111110011111100000000000</v>
      </c>
    </row>
    <row r="2500" spans="1:15" x14ac:dyDescent="0.25">
      <c r="A2500" s="3">
        <v>1</v>
      </c>
      <c r="B2500" t="s">
        <v>12679</v>
      </c>
      <c r="C2500" t="s">
        <v>45</v>
      </c>
      <c r="D2500" t="s">
        <v>12810</v>
      </c>
      <c r="E2500" t="s">
        <v>20</v>
      </c>
      <c r="F2500" t="s">
        <v>14575</v>
      </c>
      <c r="G2500" t="s">
        <v>14488</v>
      </c>
      <c r="H2500" t="s">
        <v>19</v>
      </c>
      <c r="I2500" t="s">
        <v>19</v>
      </c>
      <c r="J2500" s="1">
        <v>0.66666666666666663</v>
      </c>
      <c r="K2500" s="1">
        <v>0.625</v>
      </c>
      <c r="L2500">
        <v>60</v>
      </c>
      <c r="M2500">
        <v>120</v>
      </c>
      <c r="N2500" t="str">
        <f>"0000000001010000000100000001010000001001000000000000"</f>
        <v>0000000001010000000100000001010000001001000000000000</v>
      </c>
      <c r="O2500" t="str">
        <f>"0000000000000000000000000001111110011111100000000000"</f>
        <v>0000000000000000000000000001111110011111100000000000</v>
      </c>
    </row>
    <row r="2501" spans="1:15" x14ac:dyDescent="0.25">
      <c r="A2501" s="3">
        <v>1</v>
      </c>
      <c r="B2501" t="s">
        <v>9266</v>
      </c>
      <c r="C2501" t="s">
        <v>20</v>
      </c>
      <c r="D2501" t="s">
        <v>13545</v>
      </c>
      <c r="E2501" t="s">
        <v>20</v>
      </c>
      <c r="F2501" t="s">
        <v>14493</v>
      </c>
      <c r="G2501" t="s">
        <v>14493</v>
      </c>
      <c r="H2501" t="s">
        <v>37</v>
      </c>
      <c r="I2501" t="s">
        <v>37</v>
      </c>
      <c r="J2501" s="1">
        <v>0.375</v>
      </c>
      <c r="K2501" s="1">
        <v>0.375</v>
      </c>
      <c r="L2501">
        <v>60</v>
      </c>
      <c r="M2501">
        <v>60</v>
      </c>
      <c r="N2501" t="str">
        <f>"0000000111101100011111000000000000000000000000000000"</f>
        <v>0000000111101100011111000000000000000000000000000000</v>
      </c>
      <c r="O2501" t="str">
        <f>"0000000101101000001100000000000000000000000000000000"</f>
        <v>0000000101101000001100000000000000000000000000000000</v>
      </c>
    </row>
    <row r="2502" spans="1:15" x14ac:dyDescent="0.25">
      <c r="A2502" s="3">
        <v>1</v>
      </c>
      <c r="B2502" t="s">
        <v>9266</v>
      </c>
      <c r="C2502" t="s">
        <v>20</v>
      </c>
      <c r="D2502" t="s">
        <v>13545</v>
      </c>
      <c r="E2502" t="s">
        <v>45</v>
      </c>
      <c r="F2502" t="s">
        <v>14493</v>
      </c>
      <c r="G2502" t="s">
        <v>14563</v>
      </c>
      <c r="H2502" t="s">
        <v>37</v>
      </c>
      <c r="I2502" t="s">
        <v>37</v>
      </c>
      <c r="J2502" s="1">
        <v>0.375</v>
      </c>
      <c r="K2502" s="1">
        <v>0.375</v>
      </c>
      <c r="L2502">
        <v>60</v>
      </c>
      <c r="M2502">
        <v>60</v>
      </c>
      <c r="N2502" t="str">
        <f>"0000000111101100011111000000000000000000000000000000"</f>
        <v>0000000111101100011111000000000000000000000000000000</v>
      </c>
      <c r="O2502" t="str">
        <f>"0000000000000000000011000000000000000000000000000000"</f>
        <v>0000000000000000000011000000000000000000000000000000</v>
      </c>
    </row>
    <row r="2503" spans="1:15" x14ac:dyDescent="0.25">
      <c r="A2503" s="3">
        <v>1</v>
      </c>
      <c r="B2503" t="s">
        <v>10868</v>
      </c>
      <c r="C2503" t="s">
        <v>20</v>
      </c>
      <c r="D2503" t="s">
        <v>13776</v>
      </c>
      <c r="E2503" t="s">
        <v>20</v>
      </c>
      <c r="F2503" t="s">
        <v>14562</v>
      </c>
      <c r="G2503" t="s">
        <v>14485</v>
      </c>
      <c r="H2503" t="s">
        <v>37</v>
      </c>
      <c r="I2503" t="s">
        <v>37</v>
      </c>
      <c r="J2503" s="1">
        <v>0.41666666666666669</v>
      </c>
      <c r="K2503" s="1">
        <v>0.41666666666666669</v>
      </c>
      <c r="L2503">
        <v>60</v>
      </c>
      <c r="M2503">
        <v>60</v>
      </c>
      <c r="N2503" t="str">
        <f>"0000000000000000000000000000000000000011000000000000"</f>
        <v>0000000000000000000000000000000000000011000000000000</v>
      </c>
      <c r="O2503" t="str">
        <f>"0000000000000000000000000001111110011111100000000000"</f>
        <v>0000000000000000000000000001111110011111100000000000</v>
      </c>
    </row>
    <row r="2504" spans="1:15" x14ac:dyDescent="0.25">
      <c r="A2504" s="3">
        <v>1</v>
      </c>
      <c r="B2504" t="s">
        <v>12515</v>
      </c>
      <c r="C2504" t="s">
        <v>20</v>
      </c>
      <c r="D2504" t="s">
        <v>13607</v>
      </c>
      <c r="E2504" t="s">
        <v>20</v>
      </c>
      <c r="F2504" t="s">
        <v>14488</v>
      </c>
      <c r="G2504" t="s">
        <v>14488</v>
      </c>
      <c r="H2504" t="s">
        <v>19</v>
      </c>
      <c r="I2504" t="s">
        <v>19</v>
      </c>
      <c r="J2504" s="1">
        <v>0.45833333333333331</v>
      </c>
      <c r="K2504" s="1">
        <v>0.45833333333333331</v>
      </c>
      <c r="L2504">
        <v>60</v>
      </c>
      <c r="M2504">
        <v>120</v>
      </c>
      <c r="N2504" t="str">
        <f>"0000000000000000000000000001111110011111100000000000"</f>
        <v>0000000000000000000000000001111110011111100000000000</v>
      </c>
      <c r="O2504" t="str">
        <f>"0000000000000000000000000001111110011111100000000000"</f>
        <v>0000000000000000000000000001111110011111100000000000</v>
      </c>
    </row>
    <row r="2505" spans="1:15" x14ac:dyDescent="0.25">
      <c r="A2505" s="3">
        <v>1</v>
      </c>
      <c r="B2505" t="s">
        <v>12250</v>
      </c>
      <c r="C2505" t="s">
        <v>20</v>
      </c>
      <c r="D2505" t="s">
        <v>13752</v>
      </c>
      <c r="E2505" t="s">
        <v>20</v>
      </c>
      <c r="F2505" t="s">
        <v>14488</v>
      </c>
      <c r="G2505" t="s">
        <v>14488</v>
      </c>
      <c r="H2505" t="s">
        <v>19</v>
      </c>
      <c r="I2505" t="s">
        <v>19</v>
      </c>
      <c r="J2505" s="1">
        <v>0.45833333333333331</v>
      </c>
      <c r="K2505" s="1">
        <v>0.45833333333333331</v>
      </c>
      <c r="L2505">
        <v>60</v>
      </c>
      <c r="M2505">
        <v>60</v>
      </c>
      <c r="N2505" t="str">
        <f>"0000000000000000000000000001111110011111100000000000"</f>
        <v>0000000000000000000000000001111110011111100000000000</v>
      </c>
      <c r="O2505" t="str">
        <f>"0000000000000000000000000001111110011111100000000000"</f>
        <v>0000000000000000000000000001111110011111100000000000</v>
      </c>
    </row>
    <row r="2506" spans="1:15" x14ac:dyDescent="0.25">
      <c r="A2506" s="3">
        <v>1</v>
      </c>
      <c r="B2506" t="s">
        <v>12250</v>
      </c>
      <c r="C2506" t="s">
        <v>20</v>
      </c>
      <c r="D2506" t="s">
        <v>12289</v>
      </c>
      <c r="E2506" t="s">
        <v>20</v>
      </c>
      <c r="F2506" t="s">
        <v>14487</v>
      </c>
      <c r="G2506" t="s">
        <v>14485</v>
      </c>
      <c r="H2506" t="s">
        <v>42</v>
      </c>
      <c r="I2506" t="s">
        <v>42</v>
      </c>
      <c r="J2506" s="1">
        <v>0.45833333333333331</v>
      </c>
      <c r="K2506" s="1">
        <v>0.45833333333333331</v>
      </c>
      <c r="L2506">
        <v>60</v>
      </c>
      <c r="M2506">
        <v>60</v>
      </c>
      <c r="N2506" t="str">
        <f>"0000000000000000000000000001111110011111100000000000"</f>
        <v>0000000000000000000000000001111110011111100000000000</v>
      </c>
      <c r="O2506" t="str">
        <f>"0000000000000000000000000001111110011111100000000000"</f>
        <v>0000000000000000000000000001111110011111100000000000</v>
      </c>
    </row>
    <row r="2507" spans="1:15" x14ac:dyDescent="0.25">
      <c r="A2507" s="3">
        <v>1</v>
      </c>
      <c r="B2507" t="s">
        <v>12284</v>
      </c>
      <c r="C2507" t="s">
        <v>20</v>
      </c>
      <c r="D2507" t="s">
        <v>13746</v>
      </c>
      <c r="E2507" t="s">
        <v>20</v>
      </c>
      <c r="F2507" t="s">
        <v>14485</v>
      </c>
      <c r="G2507" t="s">
        <v>14493</v>
      </c>
      <c r="H2507" t="s">
        <v>33</v>
      </c>
      <c r="I2507" t="s">
        <v>33</v>
      </c>
      <c r="J2507" s="1">
        <v>0.41666666666666669</v>
      </c>
      <c r="K2507" s="1">
        <v>0.41666666666666669</v>
      </c>
      <c r="L2507">
        <v>60</v>
      </c>
      <c r="M2507">
        <v>60</v>
      </c>
      <c r="N2507" t="str">
        <f>"0000000111111100011111000000000000000000000000000000"</f>
        <v>0000000111111100011111000000000000000000000000000000</v>
      </c>
      <c r="O2507" t="str">
        <f>"0000000111111100011111000000000000000000000000000000"</f>
        <v>0000000111111100011111000000000000000000000000000000</v>
      </c>
    </row>
    <row r="2508" spans="1:15" x14ac:dyDescent="0.25">
      <c r="A2508" s="3">
        <v>1</v>
      </c>
      <c r="B2508" t="s">
        <v>10406</v>
      </c>
      <c r="C2508" t="s">
        <v>20</v>
      </c>
      <c r="D2508" t="s">
        <v>12694</v>
      </c>
      <c r="E2508" t="s">
        <v>45</v>
      </c>
      <c r="F2508" t="s">
        <v>14485</v>
      </c>
      <c r="G2508" t="s">
        <v>14533</v>
      </c>
      <c r="H2508" t="s">
        <v>42</v>
      </c>
      <c r="I2508" t="s">
        <v>42</v>
      </c>
      <c r="J2508" s="1">
        <v>0.54166666666666663</v>
      </c>
      <c r="K2508" s="1">
        <v>0.54166666666666663</v>
      </c>
      <c r="L2508">
        <v>120</v>
      </c>
      <c r="M2508">
        <v>60</v>
      </c>
      <c r="N2508" t="str">
        <f>"0000000000000000000000000001111110011111100000000000"</f>
        <v>0000000000000000000000000001111110011111100000000000</v>
      </c>
      <c r="O2508" t="str">
        <f>"0000000001010000000100000000001000001001000000000000"</f>
        <v>0000000001010000000100000000001000001001000000000000</v>
      </c>
    </row>
    <row r="2509" spans="1:15" x14ac:dyDescent="0.25">
      <c r="A2509" s="3">
        <v>1</v>
      </c>
      <c r="B2509" t="s">
        <v>12777</v>
      </c>
      <c r="C2509" t="s">
        <v>20</v>
      </c>
      <c r="D2509" t="s">
        <v>13607</v>
      </c>
      <c r="E2509" t="s">
        <v>20</v>
      </c>
      <c r="F2509" t="s">
        <v>14488</v>
      </c>
      <c r="G2509" t="s">
        <v>14488</v>
      </c>
      <c r="H2509" t="s">
        <v>19</v>
      </c>
      <c r="I2509" t="s">
        <v>19</v>
      </c>
      <c r="J2509" s="1">
        <v>0.45833333333333331</v>
      </c>
      <c r="K2509" s="1">
        <v>0.45833333333333331</v>
      </c>
      <c r="L2509">
        <v>60</v>
      </c>
      <c r="M2509">
        <v>120</v>
      </c>
      <c r="N2509" t="str">
        <f>"0000000000000000000000000001111110011111100000000000"</f>
        <v>0000000000000000000000000001111110011111100000000000</v>
      </c>
      <c r="O2509" t="str">
        <f>"0000000000000000000000000001111110011111100000000000"</f>
        <v>0000000000000000000000000001111110011111100000000000</v>
      </c>
    </row>
    <row r="2510" spans="1:15" x14ac:dyDescent="0.25">
      <c r="A2510" s="3">
        <v>1</v>
      </c>
      <c r="B2510" t="s">
        <v>9914</v>
      </c>
      <c r="C2510" t="s">
        <v>20</v>
      </c>
      <c r="D2510" t="s">
        <v>14031</v>
      </c>
      <c r="E2510" t="s">
        <v>20</v>
      </c>
      <c r="F2510" t="s">
        <v>14488</v>
      </c>
      <c r="G2510" t="s">
        <v>14488</v>
      </c>
      <c r="H2510" t="s">
        <v>29</v>
      </c>
      <c r="I2510" t="s">
        <v>29</v>
      </c>
      <c r="J2510" s="1">
        <v>0.54166666666666663</v>
      </c>
      <c r="K2510" s="1">
        <v>0.54166666666666663</v>
      </c>
      <c r="L2510">
        <v>60</v>
      </c>
      <c r="M2510">
        <v>60</v>
      </c>
      <c r="N2510" t="str">
        <f>"0000000111110100011111000000000000000000000000000000"</f>
        <v>0000000111110100011111000000000000000000000000000000</v>
      </c>
      <c r="O2510" t="str">
        <f>"0000000111110100011111000000000000000000000000000000"</f>
        <v>0000000111110100011111000000000000000000000000000000</v>
      </c>
    </row>
    <row r="2511" spans="1:15" x14ac:dyDescent="0.25">
      <c r="A2511" s="3">
        <v>1</v>
      </c>
      <c r="B2511" t="s">
        <v>9923</v>
      </c>
      <c r="C2511" t="s">
        <v>20</v>
      </c>
      <c r="D2511" t="s">
        <v>12863</v>
      </c>
      <c r="E2511" t="s">
        <v>20</v>
      </c>
      <c r="F2511" t="s">
        <v>14485</v>
      </c>
      <c r="G2511" t="s">
        <v>14488</v>
      </c>
      <c r="H2511" t="s">
        <v>19</v>
      </c>
      <c r="I2511" t="s">
        <v>19</v>
      </c>
      <c r="J2511" s="1">
        <v>0.58333333333333337</v>
      </c>
      <c r="K2511" s="1">
        <v>0.58333333333333337</v>
      </c>
      <c r="L2511">
        <v>60</v>
      </c>
      <c r="M2511">
        <v>60</v>
      </c>
      <c r="N2511" t="str">
        <f>"0000000000000000000000000001111110011111100000000000"</f>
        <v>0000000000000000000000000001111110011111100000000000</v>
      </c>
      <c r="O2511" t="str">
        <f>"0000000000000000000000000001111110011111100000000000"</f>
        <v>0000000000000000000000000001111110011111100000000000</v>
      </c>
    </row>
    <row r="2512" spans="1:15" x14ac:dyDescent="0.25">
      <c r="A2512" s="3">
        <v>1</v>
      </c>
      <c r="B2512" t="s">
        <v>9961</v>
      </c>
      <c r="C2512" t="s">
        <v>20</v>
      </c>
      <c r="D2512" t="s">
        <v>14031</v>
      </c>
      <c r="E2512" t="s">
        <v>20</v>
      </c>
      <c r="F2512" t="s">
        <v>14485</v>
      </c>
      <c r="G2512" t="s">
        <v>14485</v>
      </c>
      <c r="H2512" t="s">
        <v>42</v>
      </c>
      <c r="I2512" t="s">
        <v>42</v>
      </c>
      <c r="J2512" s="1">
        <v>0.41666666666666669</v>
      </c>
      <c r="K2512" s="1">
        <v>0.41666666666666669</v>
      </c>
      <c r="L2512">
        <v>60</v>
      </c>
      <c r="M2512">
        <v>60</v>
      </c>
      <c r="N2512" t="str">
        <f>"0000000111111100011111000000000000000000000000000000"</f>
        <v>0000000111111100011111000000000000000000000000000000</v>
      </c>
      <c r="O2512" t="str">
        <f>"0000000111111100011111000000000000000000000000000000"</f>
        <v>0000000111111100011111000000000000000000000000000000</v>
      </c>
    </row>
    <row r="2513" spans="1:15" x14ac:dyDescent="0.25">
      <c r="A2513" s="3">
        <v>1</v>
      </c>
      <c r="B2513" t="s">
        <v>9978</v>
      </c>
      <c r="C2513" t="s">
        <v>395</v>
      </c>
      <c r="D2513" t="s">
        <v>12863</v>
      </c>
      <c r="E2513" t="s">
        <v>20</v>
      </c>
      <c r="F2513" t="s">
        <v>14499</v>
      </c>
      <c r="G2513" t="s">
        <v>14488</v>
      </c>
      <c r="H2513" t="s">
        <v>19</v>
      </c>
      <c r="I2513" t="s">
        <v>19</v>
      </c>
      <c r="J2513" s="1">
        <v>0.58333333333333337</v>
      </c>
      <c r="K2513" s="1">
        <v>0.58333333333333337</v>
      </c>
      <c r="L2513">
        <v>240</v>
      </c>
      <c r="M2513">
        <v>60</v>
      </c>
      <c r="N2513" t="str">
        <f>"0000000000000000000000000001111110011111100000000000"</f>
        <v>0000000000000000000000000001111110011111100000000000</v>
      </c>
      <c r="O2513" t="str">
        <f>"0000000000000000000000000001111110011111100000000000"</f>
        <v>0000000000000000000000000001111110011111100000000000</v>
      </c>
    </row>
    <row r="2514" spans="1:15" x14ac:dyDescent="0.25">
      <c r="A2514" s="3">
        <v>1</v>
      </c>
      <c r="B2514" t="s">
        <v>9516</v>
      </c>
      <c r="C2514" t="s">
        <v>395</v>
      </c>
      <c r="D2514" t="s">
        <v>14023</v>
      </c>
      <c r="E2514" t="s">
        <v>20</v>
      </c>
      <c r="F2514" t="s">
        <v>14529</v>
      </c>
      <c r="G2514" t="s">
        <v>14488</v>
      </c>
      <c r="H2514" t="s">
        <v>33</v>
      </c>
      <c r="I2514" t="s">
        <v>33</v>
      </c>
      <c r="J2514" s="1">
        <v>0.5</v>
      </c>
      <c r="K2514" s="1">
        <v>0.54166666666666663</v>
      </c>
      <c r="L2514">
        <v>180</v>
      </c>
      <c r="M2514">
        <v>60</v>
      </c>
      <c r="N2514" t="str">
        <f>"0000000000000000000000000000011110000000000000000000"</f>
        <v>0000000000000000000000000000011110000000000000000000</v>
      </c>
      <c r="O2514" t="str">
        <f>"0000000000000000000000000001111110011111100000000000"</f>
        <v>0000000000000000000000000001111110011111100000000000</v>
      </c>
    </row>
    <row r="2515" spans="1:15" x14ac:dyDescent="0.25">
      <c r="A2515" s="3">
        <v>1</v>
      </c>
      <c r="B2515" t="s">
        <v>12248</v>
      </c>
      <c r="C2515" t="s">
        <v>20</v>
      </c>
      <c r="D2515" t="s">
        <v>13177</v>
      </c>
      <c r="E2515" t="s">
        <v>20</v>
      </c>
      <c r="F2515" t="s">
        <v>14493</v>
      </c>
      <c r="G2515" t="s">
        <v>14488</v>
      </c>
      <c r="H2515" t="s">
        <v>33</v>
      </c>
      <c r="I2515" t="s">
        <v>33</v>
      </c>
      <c r="J2515" s="1">
        <v>0.54166666666666663</v>
      </c>
      <c r="K2515" s="1">
        <v>0.5</v>
      </c>
      <c r="L2515">
        <v>60</v>
      </c>
      <c r="M2515">
        <v>120</v>
      </c>
      <c r="N2515" t="str">
        <f>"0000000111111100011111000000000000000000000000000000"</f>
        <v>0000000111111100011111000000000000000000000000000000</v>
      </c>
      <c r="O2515" t="str">
        <f>"0000000111111100011111000000000000000000000000000000"</f>
        <v>0000000111111100011111000000000000000000000000000000</v>
      </c>
    </row>
    <row r="2516" spans="1:15" x14ac:dyDescent="0.25">
      <c r="A2516" s="3">
        <v>1</v>
      </c>
      <c r="B2516" t="s">
        <v>12248</v>
      </c>
      <c r="C2516" t="s">
        <v>20</v>
      </c>
      <c r="D2516" t="s">
        <v>13184</v>
      </c>
      <c r="E2516" t="s">
        <v>20</v>
      </c>
      <c r="F2516" t="s">
        <v>14487</v>
      </c>
      <c r="G2516" t="s">
        <v>14488</v>
      </c>
      <c r="H2516" t="s">
        <v>42</v>
      </c>
      <c r="I2516" t="s">
        <v>42</v>
      </c>
      <c r="J2516" s="1">
        <v>0.45833333333333331</v>
      </c>
      <c r="K2516" s="1">
        <v>0.45833333333333331</v>
      </c>
      <c r="L2516">
        <v>60</v>
      </c>
      <c r="M2516">
        <v>120</v>
      </c>
      <c r="N2516" t="str">
        <f>"0000000111111100011111000000000000000000000000000000"</f>
        <v>0000000111111100011111000000000000000000000000000000</v>
      </c>
      <c r="O2516" t="str">
        <f>"0000000111111100011111000000000000000000000000000000"</f>
        <v>0000000111111100011111000000000000000000000000000000</v>
      </c>
    </row>
    <row r="2517" spans="1:15" x14ac:dyDescent="0.25">
      <c r="A2517" s="3">
        <v>1</v>
      </c>
      <c r="B2517" t="s">
        <v>12250</v>
      </c>
      <c r="C2517" t="s">
        <v>20</v>
      </c>
      <c r="D2517" t="s">
        <v>13186</v>
      </c>
      <c r="E2517" t="s">
        <v>20</v>
      </c>
      <c r="F2517" t="s">
        <v>14488</v>
      </c>
      <c r="G2517" t="s">
        <v>14488</v>
      </c>
      <c r="H2517" t="s">
        <v>19</v>
      </c>
      <c r="I2517" t="s">
        <v>19</v>
      </c>
      <c r="J2517" s="1">
        <v>0.45833333333333331</v>
      </c>
      <c r="K2517" s="1">
        <v>0.45833333333333331</v>
      </c>
      <c r="L2517">
        <v>60</v>
      </c>
      <c r="M2517">
        <v>120</v>
      </c>
      <c r="N2517" t="str">
        <f>"0000000000000000000000000001111110011111100000000000"</f>
        <v>0000000000000000000000000001111110011111100000000000</v>
      </c>
      <c r="O2517" t="str">
        <f>"0000000000000000000000000001111110011111000000000000"</f>
        <v>0000000000000000000000000001111110011111000000000000</v>
      </c>
    </row>
    <row r="2518" spans="1:15" x14ac:dyDescent="0.25">
      <c r="A2518" s="3">
        <v>1</v>
      </c>
      <c r="B2518" t="s">
        <v>11641</v>
      </c>
      <c r="C2518" t="s">
        <v>9372</v>
      </c>
      <c r="D2518" t="s">
        <v>11641</v>
      </c>
      <c r="E2518" t="s">
        <v>395</v>
      </c>
      <c r="F2518" t="s">
        <v>14494</v>
      </c>
      <c r="G2518" t="s">
        <v>14572</v>
      </c>
      <c r="H2518" t="s">
        <v>33</v>
      </c>
      <c r="I2518" t="s">
        <v>33</v>
      </c>
      <c r="J2518" s="1">
        <v>0.625</v>
      </c>
      <c r="K2518" s="1">
        <v>0.625</v>
      </c>
      <c r="L2518">
        <v>60</v>
      </c>
      <c r="M2518">
        <v>120</v>
      </c>
      <c r="N2518" t="str">
        <f>"0000000011001000000000000000000000000000000000000000"</f>
        <v>0000000011001000000000000000000000000000000000000000</v>
      </c>
      <c r="O2518" t="str">
        <f>"0000000000001000000000000000000000000000000000000000"</f>
        <v>0000000000001000000000000000000000000000000000000000</v>
      </c>
    </row>
    <row r="2519" spans="1:15" x14ac:dyDescent="0.25">
      <c r="A2519" s="3">
        <v>1</v>
      </c>
      <c r="B2519" t="s">
        <v>9287</v>
      </c>
      <c r="C2519" t="s">
        <v>20</v>
      </c>
      <c r="D2519" t="s">
        <v>11974</v>
      </c>
      <c r="E2519" t="s">
        <v>20</v>
      </c>
      <c r="F2519" t="s">
        <v>14485</v>
      </c>
      <c r="G2519" t="s">
        <v>14485</v>
      </c>
      <c r="H2519" t="s">
        <v>33</v>
      </c>
      <c r="I2519" t="s">
        <v>33</v>
      </c>
      <c r="J2519" s="1">
        <v>0.5</v>
      </c>
      <c r="K2519" s="1">
        <v>0.5</v>
      </c>
      <c r="L2519">
        <v>60</v>
      </c>
      <c r="M2519">
        <v>60</v>
      </c>
      <c r="N2519" t="str">
        <f>"0000000000000000000000000001111110011111100000000000"</f>
        <v>0000000000000000000000000001111110011111100000000000</v>
      </c>
      <c r="O2519" t="str">
        <f>"0000000000000000000000000001111110011111100000000000"</f>
        <v>0000000000000000000000000001111110011111100000000000</v>
      </c>
    </row>
    <row r="2520" spans="1:15" x14ac:dyDescent="0.25">
      <c r="A2520" s="3">
        <v>1</v>
      </c>
      <c r="B2520" t="s">
        <v>13458</v>
      </c>
      <c r="C2520" t="s">
        <v>20</v>
      </c>
      <c r="D2520" t="s">
        <v>13679</v>
      </c>
      <c r="E2520" t="s">
        <v>20</v>
      </c>
      <c r="F2520" t="s">
        <v>14488</v>
      </c>
      <c r="G2520" t="s">
        <v>14488</v>
      </c>
      <c r="H2520" t="s">
        <v>19</v>
      </c>
      <c r="I2520" t="s">
        <v>19</v>
      </c>
      <c r="J2520" s="1">
        <v>0.45833333333333331</v>
      </c>
      <c r="K2520" s="1">
        <v>0.5</v>
      </c>
      <c r="L2520">
        <v>120</v>
      </c>
      <c r="M2520">
        <v>120</v>
      </c>
      <c r="N2520" t="str">
        <f>"0000000000000000000000000001111110011111100000000000"</f>
        <v>0000000000000000000000000001111110011111100000000000</v>
      </c>
      <c r="O2520" t="str">
        <f>"0000000000000000000000000001111110011111100000000000"</f>
        <v>0000000000000000000000000001111110011111100000000000</v>
      </c>
    </row>
    <row r="2521" spans="1:15" x14ac:dyDescent="0.25">
      <c r="A2521" s="3">
        <v>1</v>
      </c>
      <c r="B2521" t="s">
        <v>12631</v>
      </c>
      <c r="C2521" t="s">
        <v>39</v>
      </c>
      <c r="D2521" t="s">
        <v>12951</v>
      </c>
      <c r="E2521" t="s">
        <v>9372</v>
      </c>
      <c r="F2521" t="s">
        <v>14507</v>
      </c>
      <c r="G2521" t="s">
        <v>14667</v>
      </c>
      <c r="H2521" t="s">
        <v>37</v>
      </c>
      <c r="I2521" t="s">
        <v>37</v>
      </c>
      <c r="J2521" s="1">
        <v>0.6875</v>
      </c>
      <c r="K2521" s="1">
        <v>0.58333333333333337</v>
      </c>
      <c r="L2521">
        <v>120</v>
      </c>
      <c r="M2521">
        <v>180</v>
      </c>
      <c r="N2521" t="str">
        <f>"0000000000000000000000000000000010000000000000000000"</f>
        <v>0000000000000000000000000000000010000000000000000000</v>
      </c>
      <c r="O2521" t="str">
        <f>"0000000000000000000000000001111110011111000000000000"</f>
        <v>0000000000000000000000000001111110011111000000000000</v>
      </c>
    </row>
    <row r="2522" spans="1:15" x14ac:dyDescent="0.25">
      <c r="A2522" s="3">
        <v>1</v>
      </c>
      <c r="B2522" t="s">
        <v>13577</v>
      </c>
      <c r="C2522" t="s">
        <v>20</v>
      </c>
      <c r="D2522" t="s">
        <v>13851</v>
      </c>
      <c r="E2522" t="s">
        <v>20</v>
      </c>
      <c r="F2522" t="s">
        <v>14488</v>
      </c>
      <c r="G2522" t="s">
        <v>14488</v>
      </c>
      <c r="H2522" t="s">
        <v>29</v>
      </c>
      <c r="I2522" t="s">
        <v>29</v>
      </c>
      <c r="J2522" s="1">
        <v>0.625</v>
      </c>
      <c r="K2522" s="1">
        <v>0.58333333333333337</v>
      </c>
      <c r="L2522">
        <v>60</v>
      </c>
      <c r="M2522">
        <v>120</v>
      </c>
      <c r="N2522" t="str">
        <f>"0000000111110100011111000000000000000000000000000000"</f>
        <v>0000000111110100011111000000000000000000000000000000</v>
      </c>
      <c r="O2522" t="str">
        <f>"0000000111110100011111000000000000000000000000000000"</f>
        <v>0000000111110100011111000000000000000000000000000000</v>
      </c>
    </row>
    <row r="2523" spans="1:15" x14ac:dyDescent="0.25">
      <c r="A2523" s="3">
        <v>1</v>
      </c>
      <c r="B2523" t="s">
        <v>10540</v>
      </c>
      <c r="C2523" t="s">
        <v>20</v>
      </c>
      <c r="D2523" t="s">
        <v>13182</v>
      </c>
      <c r="E2523" t="s">
        <v>20</v>
      </c>
      <c r="F2523" t="s">
        <v>14488</v>
      </c>
      <c r="G2523" t="s">
        <v>14488</v>
      </c>
      <c r="H2523" t="s">
        <v>19</v>
      </c>
      <c r="I2523" t="s">
        <v>19</v>
      </c>
      <c r="J2523" s="1">
        <v>0.625</v>
      </c>
      <c r="K2523" s="1">
        <v>0.625</v>
      </c>
      <c r="L2523">
        <v>120</v>
      </c>
      <c r="M2523">
        <v>120</v>
      </c>
      <c r="N2523" t="str">
        <f>"0000000000000000000000000001111110011111100000000000"</f>
        <v>0000000000000000000000000001111110011111100000000000</v>
      </c>
      <c r="O2523" t="str">
        <f>"0000000000000000000000000001111110011111100000000000"</f>
        <v>0000000000000000000000000001111110011111100000000000</v>
      </c>
    </row>
    <row r="2524" spans="1:15" x14ac:dyDescent="0.25">
      <c r="A2524" s="3">
        <v>1</v>
      </c>
      <c r="B2524" t="s">
        <v>12985</v>
      </c>
      <c r="C2524" t="s">
        <v>20</v>
      </c>
      <c r="D2524" t="s">
        <v>13156</v>
      </c>
      <c r="E2524" t="s">
        <v>395</v>
      </c>
      <c r="F2524" t="s">
        <v>14493</v>
      </c>
      <c r="G2524" t="s">
        <v>14497</v>
      </c>
      <c r="H2524" t="s">
        <v>19</v>
      </c>
      <c r="I2524" t="s">
        <v>19</v>
      </c>
      <c r="J2524" s="1">
        <v>0.5</v>
      </c>
      <c r="K2524" s="1">
        <v>0.45833333333333331</v>
      </c>
      <c r="L2524">
        <v>60</v>
      </c>
      <c r="M2524">
        <v>180</v>
      </c>
      <c r="N2524" t="str">
        <f>"0000000000000000000000000001111110011111100000000000"</f>
        <v>0000000000000000000000000001111110011111100000000000</v>
      </c>
      <c r="O2524" t="str">
        <f>"0000000000000000000000000000001100001110000000000000"</f>
        <v>0000000000000000000000000000001100001110000000000000</v>
      </c>
    </row>
    <row r="2525" spans="1:15" x14ac:dyDescent="0.25">
      <c r="A2525" s="3">
        <v>1</v>
      </c>
      <c r="B2525" t="s">
        <v>12694</v>
      </c>
      <c r="C2525" t="s">
        <v>20</v>
      </c>
      <c r="D2525" t="s">
        <v>12725</v>
      </c>
      <c r="E2525" t="s">
        <v>45</v>
      </c>
      <c r="F2525" t="s">
        <v>14488</v>
      </c>
      <c r="G2525" t="s">
        <v>14564</v>
      </c>
      <c r="H2525" t="s">
        <v>29</v>
      </c>
      <c r="I2525" t="s">
        <v>29</v>
      </c>
      <c r="J2525" s="1">
        <v>0.625</v>
      </c>
      <c r="K2525" s="1">
        <v>0.66666666666666663</v>
      </c>
      <c r="L2525">
        <v>120</v>
      </c>
      <c r="M2525">
        <v>60</v>
      </c>
      <c r="N2525" t="str">
        <f>"0000000111110100011111000001111110011111100000000000"</f>
        <v>0000000111110100011111000001111110011111100000000000</v>
      </c>
      <c r="O2525" t="str">
        <f>"0000000000100100000010000000001000000100100000000000"</f>
        <v>0000000000100100000010000000001000000100100000000000</v>
      </c>
    </row>
    <row r="2526" spans="1:15" x14ac:dyDescent="0.25">
      <c r="A2526" s="3">
        <v>1</v>
      </c>
      <c r="B2526" t="s">
        <v>12280</v>
      </c>
      <c r="C2526" t="s">
        <v>20</v>
      </c>
      <c r="D2526" t="s">
        <v>13849</v>
      </c>
      <c r="E2526" t="s">
        <v>20</v>
      </c>
      <c r="F2526" t="s">
        <v>14485</v>
      </c>
      <c r="G2526" t="s">
        <v>14485</v>
      </c>
      <c r="H2526" t="s">
        <v>33</v>
      </c>
      <c r="I2526" t="s">
        <v>33</v>
      </c>
      <c r="J2526" s="1">
        <v>0.45833333333333331</v>
      </c>
      <c r="K2526" s="1">
        <v>0.45833333333333331</v>
      </c>
      <c r="L2526">
        <v>60</v>
      </c>
      <c r="M2526">
        <v>60</v>
      </c>
      <c r="N2526" t="str">
        <f>"0000000000000000000000000001111110011111100000000000"</f>
        <v>0000000000000000000000000001111110011111100000000000</v>
      </c>
      <c r="O2526" t="str">
        <f>"0000000000000000000000000001111110011111100000000000"</f>
        <v>0000000000000000000000000001111110011111100000000000</v>
      </c>
    </row>
    <row r="2527" spans="1:15" x14ac:dyDescent="0.25">
      <c r="A2527" s="3">
        <v>1</v>
      </c>
      <c r="B2527" t="s">
        <v>13223</v>
      </c>
      <c r="C2527" t="s">
        <v>20</v>
      </c>
      <c r="D2527" t="s">
        <v>13446</v>
      </c>
      <c r="E2527" t="s">
        <v>20</v>
      </c>
      <c r="F2527" t="s">
        <v>14488</v>
      </c>
      <c r="G2527" t="s">
        <v>14488</v>
      </c>
      <c r="H2527" t="s">
        <v>29</v>
      </c>
      <c r="I2527" t="s">
        <v>29</v>
      </c>
      <c r="J2527" s="1">
        <v>0.41666666666666669</v>
      </c>
      <c r="K2527" s="1">
        <v>0.375</v>
      </c>
      <c r="L2527">
        <v>120</v>
      </c>
      <c r="M2527">
        <v>120</v>
      </c>
      <c r="N2527" t="str">
        <f>"0000000000000000000000000001111110011111100000000000"</f>
        <v>0000000000000000000000000001111110011111100000000000</v>
      </c>
      <c r="O2527" t="str">
        <f>"0000000000000000000000000001111110011111100000000000"</f>
        <v>0000000000000000000000000001111110011111100000000000</v>
      </c>
    </row>
    <row r="2528" spans="1:15" x14ac:dyDescent="0.25">
      <c r="A2528" s="3">
        <v>1</v>
      </c>
      <c r="B2528" t="s">
        <v>9542</v>
      </c>
      <c r="C2528" t="s">
        <v>395</v>
      </c>
      <c r="D2528" t="s">
        <v>11896</v>
      </c>
      <c r="E2528" t="s">
        <v>20</v>
      </c>
      <c r="F2528" t="s">
        <v>14497</v>
      </c>
      <c r="G2528" t="s">
        <v>14485</v>
      </c>
      <c r="H2528" t="s">
        <v>29</v>
      </c>
      <c r="I2528" t="s">
        <v>29</v>
      </c>
      <c r="J2528" s="1">
        <v>0.54166666666666663</v>
      </c>
      <c r="K2528" s="1">
        <v>0.54166666666666663</v>
      </c>
      <c r="L2528">
        <v>120</v>
      </c>
      <c r="M2528">
        <v>60</v>
      </c>
      <c r="N2528" t="str">
        <f>"0000000001110000000000000000000000000000000000000000"</f>
        <v>0000000001110000000000000000000000000000000000000000</v>
      </c>
      <c r="O2528" t="str">
        <f>"0000000111110100011111000000000000000000000000000000"</f>
        <v>0000000111110100011111000000000000000000000000000000</v>
      </c>
    </row>
    <row r="2529" spans="1:15" x14ac:dyDescent="0.25">
      <c r="A2529" s="3">
        <v>1</v>
      </c>
      <c r="B2529" t="s">
        <v>9542</v>
      </c>
      <c r="C2529" t="s">
        <v>20</v>
      </c>
      <c r="D2529" t="s">
        <v>11896</v>
      </c>
      <c r="E2529" t="s">
        <v>20</v>
      </c>
      <c r="F2529" t="s">
        <v>14493</v>
      </c>
      <c r="G2529" t="s">
        <v>14493</v>
      </c>
      <c r="H2529" t="s">
        <v>19</v>
      </c>
      <c r="I2529" t="s">
        <v>19</v>
      </c>
      <c r="J2529" s="1">
        <v>0.5</v>
      </c>
      <c r="K2529" s="1">
        <v>0.5</v>
      </c>
      <c r="L2529">
        <v>60</v>
      </c>
      <c r="M2529">
        <v>60</v>
      </c>
      <c r="N2529" t="str">
        <f>"0000000000000100000000000000000000000000000000000000"</f>
        <v>0000000000000100000000000000000000000000000000000000</v>
      </c>
      <c r="O2529" t="str">
        <f>"0000000111110100011111000000000000000000000000000000"</f>
        <v>0000000111110100011111000000000000000000000000000000</v>
      </c>
    </row>
    <row r="2530" spans="1:15" x14ac:dyDescent="0.25">
      <c r="A2530" s="3">
        <v>1</v>
      </c>
      <c r="B2530" t="s">
        <v>9542</v>
      </c>
      <c r="C2530" t="s">
        <v>20</v>
      </c>
      <c r="D2530" t="s">
        <v>14292</v>
      </c>
      <c r="E2530" t="s">
        <v>180</v>
      </c>
      <c r="F2530" t="s">
        <v>14487</v>
      </c>
      <c r="G2530" t="s">
        <v>14524</v>
      </c>
      <c r="H2530" t="s">
        <v>37</v>
      </c>
      <c r="I2530" t="s">
        <v>37</v>
      </c>
      <c r="J2530" s="1">
        <v>0.625</v>
      </c>
      <c r="K2530" s="1">
        <v>0.58333333333333337</v>
      </c>
      <c r="L2530">
        <v>60</v>
      </c>
      <c r="M2530">
        <v>180</v>
      </c>
      <c r="N2530" t="str">
        <f>"0000000000000100000000000000000000000000000000000000"</f>
        <v>0000000000000100000000000000000000000000000000000000</v>
      </c>
      <c r="O2530" t="str">
        <f>"0000000111101100011111000000000000000000000000000000"</f>
        <v>0000000111101100011111000000000000000000000000000000</v>
      </c>
    </row>
    <row r="2531" spans="1:15" x14ac:dyDescent="0.25">
      <c r="A2531" s="3">
        <v>1</v>
      </c>
      <c r="B2531" t="s">
        <v>11896</v>
      </c>
      <c r="C2531" t="s">
        <v>395</v>
      </c>
      <c r="D2531" t="s">
        <v>12006</v>
      </c>
      <c r="E2531" t="s">
        <v>20</v>
      </c>
      <c r="F2531" t="s">
        <v>14497</v>
      </c>
      <c r="G2531" t="s">
        <v>14485</v>
      </c>
      <c r="H2531" t="s">
        <v>42</v>
      </c>
      <c r="I2531" t="s">
        <v>42</v>
      </c>
      <c r="J2531" s="1">
        <v>0.45833333333333331</v>
      </c>
      <c r="K2531" s="1">
        <v>0.5</v>
      </c>
      <c r="L2531">
        <v>180</v>
      </c>
      <c r="M2531">
        <v>60</v>
      </c>
      <c r="N2531" t="str">
        <f>"0000000111111100011111000000000000000000000000000000"</f>
        <v>0000000111111100011111000000000000000000000000000000</v>
      </c>
      <c r="O2531" t="str">
        <f>"0000000111111100011111000000000000000000000000000000"</f>
        <v>0000000111111100011111000000000000000000000000000000</v>
      </c>
    </row>
    <row r="2532" spans="1:15" x14ac:dyDescent="0.25">
      <c r="A2532" s="3">
        <v>1</v>
      </c>
      <c r="B2532" t="s">
        <v>10821</v>
      </c>
      <c r="C2532" t="s">
        <v>20</v>
      </c>
      <c r="D2532" t="s">
        <v>11331</v>
      </c>
      <c r="E2532" t="s">
        <v>39</v>
      </c>
      <c r="F2532" t="s">
        <v>14488</v>
      </c>
      <c r="G2532" t="s">
        <v>14507</v>
      </c>
      <c r="H2532" t="s">
        <v>29</v>
      </c>
      <c r="I2532" t="s">
        <v>29</v>
      </c>
      <c r="J2532" s="1">
        <v>0.33333333333333331</v>
      </c>
      <c r="K2532" s="1">
        <v>0.33333333333333331</v>
      </c>
      <c r="L2532">
        <v>60</v>
      </c>
      <c r="M2532">
        <v>120</v>
      </c>
      <c r="N2532" t="str">
        <f>"0000000111110100011111000000000000000000000000000000"</f>
        <v>0000000111110100011111000000000000000000000000000000</v>
      </c>
      <c r="O2532" t="str">
        <f>"0000000000000000000100000000000000000000000000000000"</f>
        <v>0000000000000000000100000000000000000000000000000000</v>
      </c>
    </row>
    <row r="2533" spans="1:15" x14ac:dyDescent="0.25">
      <c r="A2533" s="3">
        <v>1</v>
      </c>
      <c r="B2533" t="s">
        <v>12293</v>
      </c>
      <c r="C2533" t="s">
        <v>20</v>
      </c>
      <c r="D2533" t="s">
        <v>13345</v>
      </c>
      <c r="E2533" t="s">
        <v>20</v>
      </c>
      <c r="F2533" t="s">
        <v>14488</v>
      </c>
      <c r="G2533" t="s">
        <v>14485</v>
      </c>
      <c r="H2533" t="s">
        <v>29</v>
      </c>
      <c r="I2533" t="s">
        <v>29</v>
      </c>
      <c r="J2533" s="1">
        <v>0.58333333333333337</v>
      </c>
      <c r="K2533" s="1">
        <v>0.58333333333333337</v>
      </c>
      <c r="L2533">
        <v>60</v>
      </c>
      <c r="M2533">
        <v>60</v>
      </c>
      <c r="N2533" t="str">
        <f>"0000000111110100011111000000000000000000000000000000"</f>
        <v>0000000111110100011111000000000000000000000000000000</v>
      </c>
      <c r="O2533" t="str">
        <f>"0000000111110100011111000000000000000000000000000000"</f>
        <v>0000000111110100011111000000000000000000000000000000</v>
      </c>
    </row>
    <row r="2534" spans="1:15" x14ac:dyDescent="0.25">
      <c r="A2534" s="3">
        <v>1</v>
      </c>
      <c r="B2534" t="s">
        <v>11477</v>
      </c>
      <c r="C2534" t="s">
        <v>20</v>
      </c>
      <c r="D2534" t="s">
        <v>13462</v>
      </c>
      <c r="E2534" t="s">
        <v>20</v>
      </c>
      <c r="F2534" t="s">
        <v>14488</v>
      </c>
      <c r="G2534" t="s">
        <v>14488</v>
      </c>
      <c r="H2534" t="s">
        <v>29</v>
      </c>
      <c r="I2534" t="s">
        <v>29</v>
      </c>
      <c r="J2534" s="1">
        <v>0.58333333333333337</v>
      </c>
      <c r="K2534" s="1">
        <v>0.625</v>
      </c>
      <c r="L2534">
        <v>120</v>
      </c>
      <c r="M2534">
        <v>120</v>
      </c>
      <c r="N2534" t="str">
        <f>"0000000000000000000000000001111110011111100000000000"</f>
        <v>0000000000000000000000000001111110011111100000000000</v>
      </c>
      <c r="O2534" t="str">
        <f>"0000000000000000000000000001111110011111100000000000"</f>
        <v>0000000000000000000000000001111110011111100000000000</v>
      </c>
    </row>
    <row r="2535" spans="1:15" x14ac:dyDescent="0.25">
      <c r="A2535" s="3">
        <v>1</v>
      </c>
      <c r="B2535" t="s">
        <v>12300</v>
      </c>
      <c r="C2535" t="s">
        <v>20</v>
      </c>
      <c r="D2535" t="s">
        <v>13444</v>
      </c>
      <c r="E2535" t="s">
        <v>20</v>
      </c>
      <c r="F2535" t="s">
        <v>14488</v>
      </c>
      <c r="G2535" t="s">
        <v>14485</v>
      </c>
      <c r="H2535" t="s">
        <v>42</v>
      </c>
      <c r="I2535" t="s">
        <v>42</v>
      </c>
      <c r="J2535" s="1">
        <v>0.66666666666666663</v>
      </c>
      <c r="K2535" s="1">
        <v>0.625</v>
      </c>
      <c r="L2535">
        <v>60</v>
      </c>
      <c r="M2535">
        <v>120</v>
      </c>
      <c r="N2535" t="str">
        <f>"0000000111111100011111000000000000000000000000000000"</f>
        <v>0000000111111100011111000000000000000000000000000000</v>
      </c>
      <c r="O2535" t="str">
        <f>"0000000111111100011111000000000000000000000000000000"</f>
        <v>0000000111111100011111000000000000000000000000000000</v>
      </c>
    </row>
    <row r="2536" spans="1:15" x14ac:dyDescent="0.25">
      <c r="A2536" s="3">
        <v>1</v>
      </c>
      <c r="B2536" t="s">
        <v>11249</v>
      </c>
      <c r="C2536" t="s">
        <v>20</v>
      </c>
      <c r="D2536" t="s">
        <v>12944</v>
      </c>
      <c r="E2536" t="s">
        <v>20</v>
      </c>
      <c r="F2536" t="s">
        <v>14485</v>
      </c>
      <c r="G2536" t="s">
        <v>14487</v>
      </c>
      <c r="H2536" t="s">
        <v>37</v>
      </c>
      <c r="I2536" t="s">
        <v>37</v>
      </c>
      <c r="J2536" s="1">
        <v>0.41666666666666669</v>
      </c>
      <c r="K2536" s="1">
        <v>0.41666666666666669</v>
      </c>
      <c r="L2536">
        <v>60</v>
      </c>
      <c r="M2536">
        <v>60</v>
      </c>
      <c r="N2536" t="str">
        <f>"0000000000000000000000000001111110011111100000000000"</f>
        <v>0000000000000000000000000001111110011111100000000000</v>
      </c>
      <c r="O2536" t="str">
        <f>"0000000000000000000000000001111110011111100000000000"</f>
        <v>0000000000000000000000000001111110011111100000000000</v>
      </c>
    </row>
    <row r="2537" spans="1:15" x14ac:dyDescent="0.25">
      <c r="A2537" s="3">
        <v>1</v>
      </c>
      <c r="B2537" t="s">
        <v>10283</v>
      </c>
      <c r="C2537" t="s">
        <v>45</v>
      </c>
      <c r="D2537" t="s">
        <v>11711</v>
      </c>
      <c r="E2537" t="s">
        <v>395</v>
      </c>
      <c r="F2537" t="s">
        <v>14575</v>
      </c>
      <c r="G2537" t="s">
        <v>14630</v>
      </c>
      <c r="H2537" t="s">
        <v>37</v>
      </c>
      <c r="I2537" t="s">
        <v>37</v>
      </c>
      <c r="J2537" s="1">
        <v>0.54166666666666663</v>
      </c>
      <c r="K2537" s="1">
        <v>0.54166666666666663</v>
      </c>
      <c r="L2537">
        <v>120</v>
      </c>
      <c r="M2537">
        <v>180</v>
      </c>
      <c r="N2537" t="str">
        <f>"0000000011101100011111000000000000000000000000000000"</f>
        <v>0000000011101100011111000000000000000000000000000000</v>
      </c>
      <c r="O2537" t="str">
        <f>"0000000000100000000000000000000000000000000000000000"</f>
        <v>0000000000100000000000000000000000000000000000000000</v>
      </c>
    </row>
    <row r="2538" spans="1:15" x14ac:dyDescent="0.25">
      <c r="A2538" s="3">
        <v>1</v>
      </c>
      <c r="B2538" t="s">
        <v>10713</v>
      </c>
      <c r="C2538" t="s">
        <v>20</v>
      </c>
      <c r="D2538" t="s">
        <v>13656</v>
      </c>
      <c r="E2538" t="s">
        <v>20</v>
      </c>
      <c r="F2538" t="s">
        <v>14488</v>
      </c>
      <c r="G2538" t="s">
        <v>14488</v>
      </c>
      <c r="H2538" t="s">
        <v>19</v>
      </c>
      <c r="I2538" t="s">
        <v>19</v>
      </c>
      <c r="J2538" s="1">
        <v>0.54166666666666663</v>
      </c>
      <c r="K2538" s="1">
        <v>0.54166666666666663</v>
      </c>
      <c r="L2538">
        <v>60</v>
      </c>
      <c r="M2538">
        <v>60</v>
      </c>
      <c r="N2538" t="str">
        <f>"0000000000000000000000000001111110011111100000000000"</f>
        <v>0000000000000000000000000001111110011111100000000000</v>
      </c>
      <c r="O2538" t="str">
        <f>"0000000000000000000000000001111110011111100000000000"</f>
        <v>0000000000000000000000000001111110011111100000000000</v>
      </c>
    </row>
    <row r="2539" spans="1:15" x14ac:dyDescent="0.25">
      <c r="A2539" s="3">
        <v>1</v>
      </c>
      <c r="B2539" t="s">
        <v>11633</v>
      </c>
      <c r="C2539" t="s">
        <v>20</v>
      </c>
      <c r="D2539" t="s">
        <v>11653</v>
      </c>
      <c r="E2539" t="s">
        <v>395</v>
      </c>
      <c r="F2539" t="s">
        <v>14488</v>
      </c>
      <c r="G2539" t="s">
        <v>14593</v>
      </c>
      <c r="H2539" t="s">
        <v>29</v>
      </c>
      <c r="I2539" t="s">
        <v>29</v>
      </c>
      <c r="J2539" s="1">
        <v>0.66666666666666663</v>
      </c>
      <c r="K2539" s="1">
        <v>0.5625</v>
      </c>
      <c r="L2539">
        <v>60</v>
      </c>
      <c r="M2539">
        <v>180</v>
      </c>
      <c r="N2539" t="str">
        <f>"0000000000000000000000000001111110011111100000000000"</f>
        <v>0000000000000000000000000001111110011111100000000000</v>
      </c>
      <c r="O2539" t="str">
        <f>"0000000000000000000000000000001000000000000000000000"</f>
        <v>0000000000000000000000000000001000000000000000000000</v>
      </c>
    </row>
    <row r="2540" spans="1:15" x14ac:dyDescent="0.25">
      <c r="A2540" s="3">
        <v>1</v>
      </c>
      <c r="B2540" t="s">
        <v>14028</v>
      </c>
      <c r="C2540" t="s">
        <v>20</v>
      </c>
      <c r="D2540" t="s">
        <v>14220</v>
      </c>
      <c r="E2540" t="s">
        <v>180</v>
      </c>
      <c r="F2540" t="s">
        <v>14485</v>
      </c>
      <c r="G2540" t="s">
        <v>14524</v>
      </c>
      <c r="H2540" t="s">
        <v>33</v>
      </c>
      <c r="I2540" t="s">
        <v>33</v>
      </c>
      <c r="J2540" s="1">
        <v>0.45833333333333331</v>
      </c>
      <c r="K2540" s="1">
        <v>0.375</v>
      </c>
      <c r="L2540">
        <v>60</v>
      </c>
      <c r="M2540">
        <v>180</v>
      </c>
      <c r="N2540" t="str">
        <f>"0000000111111100011111000000000000000000000000000000"</f>
        <v>0000000111111100011111000000000000000000000000000000</v>
      </c>
      <c r="O2540" t="str">
        <f>"0000011111000000000111110000000000000000000000000000"</f>
        <v>0000011111000000000111110000000000000000000000000000</v>
      </c>
    </row>
    <row r="2541" spans="1:15" x14ac:dyDescent="0.25">
      <c r="A2541" s="3">
        <v>1</v>
      </c>
      <c r="B2541" t="s">
        <v>14028</v>
      </c>
      <c r="C2541" t="s">
        <v>20</v>
      </c>
      <c r="D2541" t="s">
        <v>14220</v>
      </c>
      <c r="E2541" t="s">
        <v>20</v>
      </c>
      <c r="F2541" t="s">
        <v>14487</v>
      </c>
      <c r="G2541" t="s">
        <v>14488</v>
      </c>
      <c r="H2541" t="s">
        <v>37</v>
      </c>
      <c r="I2541" t="s">
        <v>37</v>
      </c>
      <c r="J2541" s="1">
        <v>0.33333333333333331</v>
      </c>
      <c r="K2541" s="1">
        <v>0.33333333333333331</v>
      </c>
      <c r="L2541">
        <v>60</v>
      </c>
      <c r="M2541">
        <v>120</v>
      </c>
      <c r="N2541" t="str">
        <f>"0000000001000000000000000000000000000000000000000000"</f>
        <v>0000000001000000000000000000000000000000000000000000</v>
      </c>
      <c r="O2541" t="str">
        <f>"0000011111000000000111110000000000000000000000000000"</f>
        <v>0000011111000000000111110000000000000000000000000000</v>
      </c>
    </row>
    <row r="2542" spans="1:15" x14ac:dyDescent="0.25">
      <c r="A2542" s="3">
        <v>1</v>
      </c>
      <c r="B2542" t="s">
        <v>10079</v>
      </c>
      <c r="C2542" t="s">
        <v>20</v>
      </c>
      <c r="D2542" t="s">
        <v>10461</v>
      </c>
      <c r="E2542" t="s">
        <v>20</v>
      </c>
      <c r="F2542" t="s">
        <v>14493</v>
      </c>
      <c r="G2542" t="s">
        <v>14485</v>
      </c>
      <c r="H2542" t="s">
        <v>37</v>
      </c>
      <c r="I2542" t="s">
        <v>37</v>
      </c>
      <c r="J2542" s="1">
        <v>0.45833333333333331</v>
      </c>
      <c r="K2542" s="1">
        <v>0.375</v>
      </c>
      <c r="L2542">
        <v>60</v>
      </c>
      <c r="M2542">
        <v>240</v>
      </c>
      <c r="N2542" t="str">
        <f>"0000000111101100011111000000000000000000000000000000"</f>
        <v>0000000111101100011111000000000000000000000000000000</v>
      </c>
      <c r="O2542" t="str">
        <f>"0000000111101100011111000001111110011111100000000000"</f>
        <v>0000000111101100011111000001111110011111100000000000</v>
      </c>
    </row>
    <row r="2543" spans="1:15" x14ac:dyDescent="0.25">
      <c r="A2543" s="3">
        <v>1</v>
      </c>
      <c r="B2543" t="s">
        <v>9481</v>
      </c>
      <c r="C2543" t="s">
        <v>20</v>
      </c>
      <c r="D2543" t="s">
        <v>12636</v>
      </c>
      <c r="E2543" t="s">
        <v>20</v>
      </c>
      <c r="F2543" t="s">
        <v>14485</v>
      </c>
      <c r="G2543" t="s">
        <v>14488</v>
      </c>
      <c r="H2543" t="s">
        <v>29</v>
      </c>
      <c r="I2543" t="s">
        <v>29</v>
      </c>
      <c r="J2543" s="1">
        <v>0.5</v>
      </c>
      <c r="K2543" s="1">
        <v>0.5</v>
      </c>
      <c r="L2543">
        <v>60</v>
      </c>
      <c r="M2543">
        <v>60</v>
      </c>
      <c r="N2543" t="str">
        <f>"0000000111110100011111000000000000000000000000000000"</f>
        <v>0000000111110100011111000000000000000000000000000000</v>
      </c>
      <c r="O2543" t="str">
        <f>"0000000111110100011111000000000000000000000000000000"</f>
        <v>0000000111110100011111000000000000000000000000000000</v>
      </c>
    </row>
    <row r="2544" spans="1:15" x14ac:dyDescent="0.25">
      <c r="A2544" s="3">
        <v>1</v>
      </c>
      <c r="B2544" t="s">
        <v>9853</v>
      </c>
      <c r="C2544" t="s">
        <v>20</v>
      </c>
      <c r="D2544" t="s">
        <v>13937</v>
      </c>
      <c r="E2544" t="s">
        <v>20</v>
      </c>
      <c r="F2544" t="s">
        <v>14488</v>
      </c>
      <c r="G2544" t="s">
        <v>14488</v>
      </c>
      <c r="H2544" t="s">
        <v>29</v>
      </c>
      <c r="I2544" t="s">
        <v>29</v>
      </c>
      <c r="J2544" s="1">
        <v>0.58333333333333337</v>
      </c>
      <c r="K2544" s="1">
        <v>0.66666666666666663</v>
      </c>
      <c r="L2544">
        <v>240</v>
      </c>
      <c r="M2544">
        <v>60</v>
      </c>
      <c r="N2544" t="str">
        <f>"0000000000000000000000000001111110011111100000000000"</f>
        <v>0000000000000000000000000001111110011111100000000000</v>
      </c>
      <c r="O2544" t="str">
        <f>"0000000000000000000000000001111110011111100000000000"</f>
        <v>0000000000000000000000000001111110011111100000000000</v>
      </c>
    </row>
    <row r="2545" spans="1:15" x14ac:dyDescent="0.25">
      <c r="A2545" s="3">
        <v>1</v>
      </c>
      <c r="B2545" t="s">
        <v>10014</v>
      </c>
      <c r="C2545" t="s">
        <v>20</v>
      </c>
      <c r="D2545" t="s">
        <v>12631</v>
      </c>
      <c r="E2545" t="s">
        <v>9372</v>
      </c>
      <c r="F2545" t="s">
        <v>14488</v>
      </c>
      <c r="G2545" t="s">
        <v>14494</v>
      </c>
      <c r="H2545" t="s">
        <v>19</v>
      </c>
      <c r="I2545" t="s">
        <v>19</v>
      </c>
      <c r="J2545" s="1">
        <v>0.5</v>
      </c>
      <c r="K2545" s="1">
        <v>0.5</v>
      </c>
      <c r="L2545">
        <v>60</v>
      </c>
      <c r="M2545">
        <v>60</v>
      </c>
      <c r="N2545" t="str">
        <f>"0000000000000000000000000001111110011111100000000000"</f>
        <v>0000000000000000000000000001111110011111100000000000</v>
      </c>
      <c r="O2545" t="str">
        <f>"0000000000000000000000000001111110011111100000000000"</f>
        <v>0000000000000000000000000001111110011111100000000000</v>
      </c>
    </row>
    <row r="2546" spans="1:15" x14ac:dyDescent="0.25">
      <c r="A2546" s="3">
        <v>1</v>
      </c>
      <c r="B2546" t="s">
        <v>10224</v>
      </c>
      <c r="C2546" t="s">
        <v>20</v>
      </c>
      <c r="D2546" t="s">
        <v>12541</v>
      </c>
      <c r="E2546" t="s">
        <v>20</v>
      </c>
      <c r="F2546" t="s">
        <v>14485</v>
      </c>
      <c r="G2546" t="s">
        <v>14488</v>
      </c>
      <c r="H2546" t="s">
        <v>33</v>
      </c>
      <c r="I2546" t="s">
        <v>33</v>
      </c>
      <c r="J2546" s="1">
        <v>0.375</v>
      </c>
      <c r="K2546" s="1">
        <v>0.41666666666666669</v>
      </c>
      <c r="L2546">
        <v>120</v>
      </c>
      <c r="M2546">
        <v>120</v>
      </c>
      <c r="N2546" t="str">
        <f>"0000000111111100011111000000000000000000000000000000"</f>
        <v>0000000111111100011111000000000000000000000000000000</v>
      </c>
      <c r="O2546" t="str">
        <f>"0000000111111100011111000001111110011111100000000000"</f>
        <v>0000000111111100011111000001111110011111100000000000</v>
      </c>
    </row>
    <row r="2547" spans="1:15" x14ac:dyDescent="0.25">
      <c r="A2547" s="3">
        <v>1</v>
      </c>
      <c r="B2547" t="s">
        <v>10265</v>
      </c>
      <c r="C2547" t="s">
        <v>20</v>
      </c>
      <c r="D2547" t="s">
        <v>12108</v>
      </c>
      <c r="E2547" t="s">
        <v>20</v>
      </c>
      <c r="F2547" t="s">
        <v>14485</v>
      </c>
      <c r="G2547" t="s">
        <v>14493</v>
      </c>
      <c r="H2547" t="s">
        <v>33</v>
      </c>
      <c r="I2547" t="s">
        <v>33</v>
      </c>
      <c r="J2547" s="1">
        <v>0.58333333333333337</v>
      </c>
      <c r="K2547" s="1">
        <v>0.58333333333333337</v>
      </c>
      <c r="L2547">
        <v>60</v>
      </c>
      <c r="M2547">
        <v>60</v>
      </c>
      <c r="N2547" t="str">
        <f>"0000000000000000000000000001111110011111100000000000"</f>
        <v>0000000000000000000000000001111110011111100000000000</v>
      </c>
      <c r="O2547" t="str">
        <f>"0000000000000000000000000001111110011111100000000000"</f>
        <v>0000000000000000000000000001111110011111100000000000</v>
      </c>
    </row>
    <row r="2548" spans="1:15" x14ac:dyDescent="0.25">
      <c r="A2548" s="3">
        <v>1</v>
      </c>
      <c r="B2548" t="s">
        <v>11121</v>
      </c>
      <c r="C2548" t="s">
        <v>20</v>
      </c>
      <c r="D2548" t="s">
        <v>12108</v>
      </c>
      <c r="E2548" t="s">
        <v>395</v>
      </c>
      <c r="F2548" t="s">
        <v>14485</v>
      </c>
      <c r="G2548" t="s">
        <v>14504</v>
      </c>
      <c r="H2548" t="s">
        <v>33</v>
      </c>
      <c r="I2548" t="s">
        <v>33</v>
      </c>
      <c r="J2548" s="1">
        <v>0.45833333333333331</v>
      </c>
      <c r="K2548" s="1">
        <v>0.41666666666666669</v>
      </c>
      <c r="L2548">
        <v>60</v>
      </c>
      <c r="M2548">
        <v>150</v>
      </c>
      <c r="N2548" t="str">
        <f>"0000000000000000000000000001111110011111100000000000"</f>
        <v>0000000000000000000000000001111110011111100000000000</v>
      </c>
      <c r="O2548" t="str">
        <f>"0000000000000000000000000000101010001010100000000000"</f>
        <v>0000000000000000000000000000101010001010100000000000</v>
      </c>
    </row>
    <row r="2549" spans="1:15" x14ac:dyDescent="0.25">
      <c r="A2549" s="3">
        <v>1</v>
      </c>
      <c r="B2549" t="s">
        <v>10462</v>
      </c>
      <c r="C2549" t="s">
        <v>20</v>
      </c>
      <c r="D2549" t="s">
        <v>10463</v>
      </c>
      <c r="E2549" t="s">
        <v>20</v>
      </c>
      <c r="F2549" t="s">
        <v>14488</v>
      </c>
      <c r="G2549" t="s">
        <v>14488</v>
      </c>
      <c r="H2549" t="s">
        <v>42</v>
      </c>
      <c r="I2549" t="s">
        <v>42</v>
      </c>
      <c r="J2549" s="1">
        <v>0.54166666666666663</v>
      </c>
      <c r="K2549" s="1">
        <v>0.54166666666666663</v>
      </c>
      <c r="L2549">
        <v>120</v>
      </c>
      <c r="M2549">
        <v>120</v>
      </c>
      <c r="N2549" t="str">
        <f>"0000000111111100011111000001111110011111100000000000"</f>
        <v>0000000111111100011111000001111110011111100000000000</v>
      </c>
      <c r="O2549" t="str">
        <f>"0000000111111100011111000001111110011111100000000000"</f>
        <v>0000000111111100011111000001111110011111100000000000</v>
      </c>
    </row>
    <row r="2550" spans="1:15" x14ac:dyDescent="0.25">
      <c r="A2550" s="3">
        <v>1</v>
      </c>
      <c r="B2550" t="s">
        <v>9232</v>
      </c>
      <c r="C2550" t="s">
        <v>20</v>
      </c>
      <c r="D2550" t="s">
        <v>14030</v>
      </c>
      <c r="E2550" t="s">
        <v>20</v>
      </c>
      <c r="F2550" t="s">
        <v>14488</v>
      </c>
      <c r="G2550" t="s">
        <v>14488</v>
      </c>
      <c r="H2550" t="s">
        <v>19</v>
      </c>
      <c r="I2550" t="s">
        <v>19</v>
      </c>
      <c r="J2550" s="1">
        <v>0.45833333333333331</v>
      </c>
      <c r="K2550" s="1">
        <v>0.45833333333333331</v>
      </c>
      <c r="L2550">
        <v>60</v>
      </c>
      <c r="M2550">
        <v>60</v>
      </c>
      <c r="N2550" t="str">
        <f>"0000000000000000000000000001111110011111100000000000"</f>
        <v>0000000000000000000000000001111110011111100000000000</v>
      </c>
      <c r="O2550" t="str">
        <f>"0000000000000000000000000001111110011111100000000000"</f>
        <v>0000000000000000000000000001111110011111100000000000</v>
      </c>
    </row>
    <row r="2551" spans="1:15" x14ac:dyDescent="0.25">
      <c r="A2551" s="3">
        <v>1</v>
      </c>
      <c r="B2551" t="s">
        <v>12880</v>
      </c>
      <c r="C2551" t="s">
        <v>20</v>
      </c>
      <c r="D2551" t="s">
        <v>13679</v>
      </c>
      <c r="E2551" t="s">
        <v>20</v>
      </c>
      <c r="F2551" t="s">
        <v>14488</v>
      </c>
      <c r="G2551" t="s">
        <v>14488</v>
      </c>
      <c r="H2551" t="s">
        <v>19</v>
      </c>
      <c r="I2551" t="s">
        <v>19</v>
      </c>
      <c r="J2551" s="1">
        <v>0.45833333333333331</v>
      </c>
      <c r="K2551" s="1">
        <v>0.5</v>
      </c>
      <c r="L2551">
        <v>120</v>
      </c>
      <c r="M2551">
        <v>120</v>
      </c>
      <c r="N2551" t="str">
        <f>"0000000000000000000000000001111110011111100000000000"</f>
        <v>0000000000000000000000000001111110011111100000000000</v>
      </c>
      <c r="O2551" t="str">
        <f>"0000000000000000000000000001111110011111100000000000"</f>
        <v>0000000000000000000000000001111110011111100000000000</v>
      </c>
    </row>
    <row r="2552" spans="1:15" x14ac:dyDescent="0.25">
      <c r="A2552" s="3">
        <v>1</v>
      </c>
      <c r="B2552" t="s">
        <v>12880</v>
      </c>
      <c r="C2552" t="s">
        <v>20</v>
      </c>
      <c r="D2552" t="s">
        <v>13690</v>
      </c>
      <c r="E2552" t="s">
        <v>20</v>
      </c>
      <c r="F2552" t="s">
        <v>14488</v>
      </c>
      <c r="G2552" t="s">
        <v>14488</v>
      </c>
      <c r="H2552" t="s">
        <v>19</v>
      </c>
      <c r="I2552" t="s">
        <v>19</v>
      </c>
      <c r="J2552" s="1">
        <v>0.45833333333333331</v>
      </c>
      <c r="K2552" s="1">
        <v>0.45833333333333331</v>
      </c>
      <c r="L2552">
        <v>120</v>
      </c>
      <c r="M2552">
        <v>60</v>
      </c>
      <c r="N2552" t="str">
        <f>"0000000000000000000000000001111110011111100000000000"</f>
        <v>0000000000000000000000000001111110011111100000000000</v>
      </c>
      <c r="O2552" t="str">
        <f>"0000000000000000000000000001111110011111100000000000"</f>
        <v>0000000000000000000000000001111110011111100000000000</v>
      </c>
    </row>
    <row r="2553" spans="1:15" x14ac:dyDescent="0.25">
      <c r="A2553" s="3">
        <v>1</v>
      </c>
      <c r="B2553" t="s">
        <v>12880</v>
      </c>
      <c r="C2553" t="s">
        <v>20</v>
      </c>
      <c r="D2553" t="s">
        <v>13690</v>
      </c>
      <c r="E2553" t="s">
        <v>20</v>
      </c>
      <c r="F2553" t="s">
        <v>14485</v>
      </c>
      <c r="G2553" t="s">
        <v>14485</v>
      </c>
      <c r="H2553" t="s">
        <v>33</v>
      </c>
      <c r="I2553" t="s">
        <v>33</v>
      </c>
      <c r="J2553" s="1">
        <v>0.375</v>
      </c>
      <c r="K2553" s="1">
        <v>0.375</v>
      </c>
      <c r="L2553">
        <v>60</v>
      </c>
      <c r="M2553">
        <v>60</v>
      </c>
      <c r="N2553" t="str">
        <f>"0000000000000000000000000001111110011111100000000000"</f>
        <v>0000000000000000000000000001111110011111100000000000</v>
      </c>
      <c r="O2553" t="str">
        <f>"0000000000000000000000000001111110011111100000000000"</f>
        <v>0000000000000000000000000001111110011111100000000000</v>
      </c>
    </row>
    <row r="2554" spans="1:15" x14ac:dyDescent="0.25">
      <c r="A2554" s="3">
        <v>1</v>
      </c>
      <c r="B2554" t="s">
        <v>12881</v>
      </c>
      <c r="C2554" t="s">
        <v>20</v>
      </c>
      <c r="D2554" t="s">
        <v>13674</v>
      </c>
      <c r="E2554" t="s">
        <v>20</v>
      </c>
      <c r="F2554" t="s">
        <v>14485</v>
      </c>
      <c r="G2554" t="s">
        <v>14488</v>
      </c>
      <c r="H2554" t="s">
        <v>42</v>
      </c>
      <c r="I2554" t="s">
        <v>42</v>
      </c>
      <c r="J2554" s="1">
        <v>0.41666666666666669</v>
      </c>
      <c r="K2554" s="1">
        <v>0.375</v>
      </c>
      <c r="L2554">
        <v>60</v>
      </c>
      <c r="M2554">
        <v>120</v>
      </c>
      <c r="N2554" t="str">
        <f>"0000000011111100011111000000000000000000000000000000"</f>
        <v>0000000011111100011111000000000000000000000000000000</v>
      </c>
      <c r="O2554" t="str">
        <f>"0000000111111100011111000001111110011111100000000000"</f>
        <v>0000000111111100011111000001111110011111100000000000</v>
      </c>
    </row>
    <row r="2555" spans="1:15" x14ac:dyDescent="0.25">
      <c r="A2555" s="3">
        <v>1</v>
      </c>
      <c r="B2555" t="s">
        <v>10222</v>
      </c>
      <c r="C2555" t="s">
        <v>20</v>
      </c>
      <c r="D2555" t="s">
        <v>12773</v>
      </c>
      <c r="E2555" t="s">
        <v>20</v>
      </c>
      <c r="F2555" t="s">
        <v>14488</v>
      </c>
      <c r="G2555" t="s">
        <v>14488</v>
      </c>
      <c r="H2555" t="s">
        <v>29</v>
      </c>
      <c r="I2555" t="s">
        <v>29</v>
      </c>
      <c r="J2555" s="1">
        <v>0.58333333333333337</v>
      </c>
      <c r="K2555" s="1">
        <v>0.625</v>
      </c>
      <c r="L2555">
        <v>120</v>
      </c>
      <c r="M2555">
        <v>60</v>
      </c>
      <c r="N2555" t="str">
        <f>"0000000000000000000000000001111110011111100000000000"</f>
        <v>0000000000000000000000000001111110011111100000000000</v>
      </c>
      <c r="O2555" t="str">
        <f>"0000000000000000000000000001111110011111100000000000"</f>
        <v>0000000000000000000000000001111110011111100000000000</v>
      </c>
    </row>
    <row r="2556" spans="1:15" x14ac:dyDescent="0.25">
      <c r="A2556" s="3">
        <v>1</v>
      </c>
      <c r="B2556" t="s">
        <v>10035</v>
      </c>
      <c r="C2556" t="s">
        <v>9353</v>
      </c>
      <c r="D2556" t="s">
        <v>12303</v>
      </c>
      <c r="E2556" t="s">
        <v>20</v>
      </c>
      <c r="F2556" t="s">
        <v>14540</v>
      </c>
      <c r="G2556" t="s">
        <v>14485</v>
      </c>
      <c r="H2556" t="s">
        <v>29</v>
      </c>
      <c r="I2556" t="s">
        <v>29</v>
      </c>
      <c r="J2556" s="1">
        <v>0.45833333333333331</v>
      </c>
      <c r="K2556" s="1">
        <v>0.5</v>
      </c>
      <c r="L2556">
        <v>180</v>
      </c>
      <c r="M2556">
        <v>60</v>
      </c>
      <c r="N2556" t="str">
        <f>"0000000111110100011111000000000000000000000000000000"</f>
        <v>0000000111110100011111000000000000000000000000000000</v>
      </c>
      <c r="O2556" t="str">
        <f>"0000000111110100011111000000000000000000000000000000"</f>
        <v>0000000111110100011111000000000000000000000000000000</v>
      </c>
    </row>
    <row r="2557" spans="1:15" x14ac:dyDescent="0.25">
      <c r="A2557" s="3">
        <v>1</v>
      </c>
      <c r="B2557" t="s">
        <v>10076</v>
      </c>
      <c r="C2557" t="s">
        <v>20</v>
      </c>
      <c r="D2557" t="s">
        <v>13656</v>
      </c>
      <c r="E2557" t="s">
        <v>20</v>
      </c>
      <c r="F2557" t="s">
        <v>14488</v>
      </c>
      <c r="G2557" t="s">
        <v>14488</v>
      </c>
      <c r="H2557" t="s">
        <v>19</v>
      </c>
      <c r="I2557" t="s">
        <v>19</v>
      </c>
      <c r="J2557" s="1">
        <v>0.54166666666666663</v>
      </c>
      <c r="K2557" s="1">
        <v>0.54166666666666663</v>
      </c>
      <c r="L2557">
        <v>60</v>
      </c>
      <c r="M2557">
        <v>60</v>
      </c>
      <c r="N2557" t="str">
        <f>"0000000000000000000000000001111110011111100000000000"</f>
        <v>0000000000000000000000000001111110011111100000000000</v>
      </c>
      <c r="O2557" t="str">
        <f>"0000000000000000000000000001111110011111100000000000"</f>
        <v>0000000000000000000000000001111110011111100000000000</v>
      </c>
    </row>
    <row r="2558" spans="1:15" x14ac:dyDescent="0.25">
      <c r="A2558" s="3">
        <v>1</v>
      </c>
      <c r="B2558" t="s">
        <v>10079</v>
      </c>
      <c r="C2558" t="s">
        <v>20</v>
      </c>
      <c r="D2558" t="s">
        <v>13448</v>
      </c>
      <c r="E2558" t="s">
        <v>20</v>
      </c>
      <c r="F2558" t="s">
        <v>14488</v>
      </c>
      <c r="G2558" t="s">
        <v>14488</v>
      </c>
      <c r="H2558" t="s">
        <v>19</v>
      </c>
      <c r="I2558" t="s">
        <v>19</v>
      </c>
      <c r="J2558" s="1">
        <v>0.54166666666666663</v>
      </c>
      <c r="K2558" s="1">
        <v>0.54166666666666663</v>
      </c>
      <c r="L2558">
        <v>60</v>
      </c>
      <c r="M2558">
        <v>60</v>
      </c>
      <c r="N2558" t="str">
        <f>"0000000111110100011111000000000000000000000000000000"</f>
        <v>0000000111110100011111000000000000000000000000000000</v>
      </c>
      <c r="O2558" t="str">
        <f>"0000000010100000010101000000000000000000000000000000"</f>
        <v>0000000010100000010101000000000000000000000000000000</v>
      </c>
    </row>
    <row r="2559" spans="1:15" x14ac:dyDescent="0.25">
      <c r="A2559" s="3">
        <v>1</v>
      </c>
      <c r="B2559" t="s">
        <v>10079</v>
      </c>
      <c r="C2559" t="s">
        <v>20</v>
      </c>
      <c r="D2559" t="s">
        <v>13448</v>
      </c>
      <c r="E2559" t="s">
        <v>20</v>
      </c>
      <c r="F2559" t="s">
        <v>14488</v>
      </c>
      <c r="G2559" t="s">
        <v>14493</v>
      </c>
      <c r="H2559" t="s">
        <v>19</v>
      </c>
      <c r="I2559" t="s">
        <v>19</v>
      </c>
      <c r="J2559" s="1">
        <v>0.54166666666666663</v>
      </c>
      <c r="K2559" s="1">
        <v>0.5</v>
      </c>
      <c r="L2559">
        <v>60</v>
      </c>
      <c r="M2559">
        <v>120</v>
      </c>
      <c r="N2559" t="str">
        <f>"0000000111110100011111000000000000000000000000000000"</f>
        <v>0000000111110100011111000000000000000000000000000000</v>
      </c>
      <c r="O2559" t="str">
        <f>"0000000101010100001010000000000000000000000000000000"</f>
        <v>0000000101010100001010000000000000000000000000000000</v>
      </c>
    </row>
    <row r="2560" spans="1:15" x14ac:dyDescent="0.25">
      <c r="A2560" s="3">
        <v>1</v>
      </c>
      <c r="B2560" t="s">
        <v>9530</v>
      </c>
      <c r="C2560" t="s">
        <v>20</v>
      </c>
      <c r="D2560" t="s">
        <v>13688</v>
      </c>
      <c r="E2560" t="s">
        <v>20</v>
      </c>
      <c r="F2560" t="s">
        <v>14487</v>
      </c>
      <c r="G2560" t="s">
        <v>14488</v>
      </c>
      <c r="H2560" t="s">
        <v>29</v>
      </c>
      <c r="I2560" t="s">
        <v>29</v>
      </c>
      <c r="J2560" s="1">
        <v>0.45833333333333331</v>
      </c>
      <c r="K2560" s="1">
        <v>0.45833333333333331</v>
      </c>
      <c r="L2560">
        <v>60</v>
      </c>
      <c r="M2560">
        <v>60</v>
      </c>
      <c r="N2560" t="str">
        <f>"0000000000000000000000000001111110000000000000000000"</f>
        <v>0000000000000000000000000001111110000000000000000000</v>
      </c>
      <c r="O2560" t="str">
        <f>"0000000000000000000000000001111110011111100000000000"</f>
        <v>0000000000000000000000000001111110011111100000000000</v>
      </c>
    </row>
    <row r="2561" spans="1:15" x14ac:dyDescent="0.25">
      <c r="A2561" s="3">
        <v>1</v>
      </c>
      <c r="B2561" t="s">
        <v>9930</v>
      </c>
      <c r="C2561" t="s">
        <v>395</v>
      </c>
      <c r="D2561" t="s">
        <v>14018</v>
      </c>
      <c r="E2561" t="s">
        <v>20</v>
      </c>
      <c r="F2561" t="s">
        <v>14499</v>
      </c>
      <c r="G2561" t="s">
        <v>14495</v>
      </c>
      <c r="H2561" t="s">
        <v>33</v>
      </c>
      <c r="I2561" t="s">
        <v>33</v>
      </c>
      <c r="J2561" s="1">
        <v>0.58333333333333337</v>
      </c>
      <c r="K2561" s="1">
        <v>0.625</v>
      </c>
      <c r="L2561">
        <v>240</v>
      </c>
      <c r="M2561">
        <v>60</v>
      </c>
      <c r="N2561" t="str">
        <f>"0000000111111100011111000000000000000000000000000000"</f>
        <v>0000000111111100011111000000000000000000000000000000</v>
      </c>
      <c r="O2561" t="str">
        <f>"0000000111111100011111000000000000000000000000000000"</f>
        <v>0000000111111100011111000000000000000000000000000000</v>
      </c>
    </row>
    <row r="2562" spans="1:15" x14ac:dyDescent="0.25">
      <c r="A2562" s="3">
        <v>1</v>
      </c>
      <c r="B2562" t="s">
        <v>10568</v>
      </c>
      <c r="C2562" t="s">
        <v>20</v>
      </c>
      <c r="D2562" t="s">
        <v>13272</v>
      </c>
      <c r="E2562" t="s">
        <v>20</v>
      </c>
      <c r="F2562" t="s">
        <v>14485</v>
      </c>
      <c r="G2562" t="s">
        <v>14485</v>
      </c>
      <c r="H2562" t="s">
        <v>33</v>
      </c>
      <c r="I2562" t="s">
        <v>33</v>
      </c>
      <c r="J2562" s="1">
        <v>0.41666666666666669</v>
      </c>
      <c r="K2562" s="1">
        <v>0.45833333333333331</v>
      </c>
      <c r="L2562">
        <v>120</v>
      </c>
      <c r="M2562">
        <v>120</v>
      </c>
      <c r="N2562" t="str">
        <f>"1111100000000000000000000000000000000000000000000000"</f>
        <v>1111100000000000000000000000000000000000000000000000</v>
      </c>
      <c r="O2562" t="str">
        <f>"1111110000000000000000000000000000000000000000000000"</f>
        <v>1111110000000000000000000000000000000000000000000000</v>
      </c>
    </row>
    <row r="2563" spans="1:15" x14ac:dyDescent="0.25">
      <c r="A2563" s="3">
        <v>1</v>
      </c>
      <c r="B2563" t="s">
        <v>9542</v>
      </c>
      <c r="C2563" t="s">
        <v>20</v>
      </c>
      <c r="D2563" t="s">
        <v>13409</v>
      </c>
      <c r="E2563" t="s">
        <v>20</v>
      </c>
      <c r="F2563" t="s">
        <v>14493</v>
      </c>
      <c r="G2563" t="s">
        <v>14488</v>
      </c>
      <c r="H2563" t="s">
        <v>19</v>
      </c>
      <c r="I2563" t="s">
        <v>19</v>
      </c>
      <c r="J2563" s="1">
        <v>0.5</v>
      </c>
      <c r="K2563" s="1">
        <v>0.5</v>
      </c>
      <c r="L2563">
        <v>60</v>
      </c>
      <c r="M2563">
        <v>60</v>
      </c>
      <c r="N2563" t="str">
        <f>"0000000000000100000000000000000000000000000000000000"</f>
        <v>0000000000000100000000000000000000000000000000000000</v>
      </c>
      <c r="O2563" t="str">
        <f>"0000000111110100011111000000000000000000000000000000"</f>
        <v>0000000111110100011111000000000000000000000000000000</v>
      </c>
    </row>
    <row r="2564" spans="1:15" x14ac:dyDescent="0.25">
      <c r="A2564" s="3">
        <v>1</v>
      </c>
      <c r="B2564" t="s">
        <v>13148</v>
      </c>
      <c r="C2564" t="s">
        <v>20</v>
      </c>
      <c r="D2564" t="s">
        <v>13568</v>
      </c>
      <c r="E2564" t="s">
        <v>20</v>
      </c>
      <c r="F2564" t="s">
        <v>14485</v>
      </c>
      <c r="G2564" t="s">
        <v>14493</v>
      </c>
      <c r="H2564" t="s">
        <v>37</v>
      </c>
      <c r="I2564" t="s">
        <v>37</v>
      </c>
      <c r="J2564" s="1">
        <v>0.375</v>
      </c>
      <c r="K2564" s="1">
        <v>0.375</v>
      </c>
      <c r="L2564">
        <v>120</v>
      </c>
      <c r="M2564">
        <v>60</v>
      </c>
      <c r="N2564" t="str">
        <f>"0000000111101100011111000000000000000000000000000000"</f>
        <v>0000000111101100011111000000000000000000000000000000</v>
      </c>
      <c r="O2564" t="str">
        <f>"0000000101101000001100000000000000000000000000000000"</f>
        <v>0000000101101000001100000000000000000000000000000000</v>
      </c>
    </row>
    <row r="2565" spans="1:15" x14ac:dyDescent="0.25">
      <c r="A2565" s="3">
        <v>1</v>
      </c>
      <c r="B2565" t="s">
        <v>13148</v>
      </c>
      <c r="C2565" t="s">
        <v>20</v>
      </c>
      <c r="D2565" t="s">
        <v>13568</v>
      </c>
      <c r="E2565" t="s">
        <v>45</v>
      </c>
      <c r="F2565" t="s">
        <v>14485</v>
      </c>
      <c r="G2565" t="s">
        <v>14563</v>
      </c>
      <c r="H2565" t="s">
        <v>37</v>
      </c>
      <c r="I2565" t="s">
        <v>37</v>
      </c>
      <c r="J2565" s="1">
        <v>0.375</v>
      </c>
      <c r="K2565" s="1">
        <v>0.375</v>
      </c>
      <c r="L2565">
        <v>120</v>
      </c>
      <c r="M2565">
        <v>60</v>
      </c>
      <c r="N2565" t="str">
        <f>"0000000111101100011111000000000000000000000000000000"</f>
        <v>0000000111101100011111000000000000000000000000000000</v>
      </c>
      <c r="O2565" t="str">
        <f>"0000000000000000000011000000000000000000000000000000"</f>
        <v>0000000000000000000011000000000000000000000000000000</v>
      </c>
    </row>
    <row r="2566" spans="1:15" x14ac:dyDescent="0.25">
      <c r="A2566" s="3">
        <v>1</v>
      </c>
      <c r="B2566" t="s">
        <v>12886</v>
      </c>
      <c r="C2566" t="s">
        <v>45</v>
      </c>
      <c r="D2566" t="s">
        <v>13272</v>
      </c>
      <c r="E2566" t="s">
        <v>20</v>
      </c>
      <c r="F2566" t="s">
        <v>14552</v>
      </c>
      <c r="G2566" t="s">
        <v>14493</v>
      </c>
      <c r="H2566" t="s">
        <v>42</v>
      </c>
      <c r="I2566" t="s">
        <v>42</v>
      </c>
      <c r="J2566" s="1">
        <v>0.4375</v>
      </c>
      <c r="K2566" s="1">
        <v>0.45833333333333331</v>
      </c>
      <c r="L2566">
        <v>90</v>
      </c>
      <c r="M2566">
        <v>120</v>
      </c>
      <c r="N2566" t="str">
        <f>"1111100000000000000000000000000000000000000000000000"</f>
        <v>1111100000000000000000000000000000000000000000000000</v>
      </c>
      <c r="O2566" t="str">
        <f>"1011110000000000000000000000000000000000000000000000"</f>
        <v>1011110000000000000000000000000000000000000000000000</v>
      </c>
    </row>
    <row r="2567" spans="1:15" x14ac:dyDescent="0.25">
      <c r="A2567" s="3">
        <v>1</v>
      </c>
      <c r="B2567" t="s">
        <v>12586</v>
      </c>
      <c r="C2567" t="s">
        <v>39</v>
      </c>
      <c r="D2567" t="s">
        <v>14433</v>
      </c>
      <c r="E2567" t="s">
        <v>20</v>
      </c>
      <c r="F2567" t="s">
        <v>14496</v>
      </c>
      <c r="G2567" t="s">
        <v>14488</v>
      </c>
      <c r="H2567" t="s">
        <v>19</v>
      </c>
      <c r="I2567" t="s">
        <v>19</v>
      </c>
      <c r="J2567" s="1">
        <v>0.72916666666666663</v>
      </c>
      <c r="K2567" s="1">
        <v>0.66666666666666663</v>
      </c>
      <c r="L2567">
        <v>120</v>
      </c>
      <c r="M2567">
        <v>120</v>
      </c>
      <c r="N2567" t="str">
        <f>"0000000000000000010000000000000000000000000000000000"</f>
        <v>0000000000000000010000000000000000000000000000000000</v>
      </c>
      <c r="O2567" t="str">
        <f>"0000000111110100011111000001111110011111100000000000"</f>
        <v>0000000111110100011111000001111110011111100000000000</v>
      </c>
    </row>
    <row r="2568" spans="1:15" x14ac:dyDescent="0.25">
      <c r="A2568" s="3">
        <v>1</v>
      </c>
      <c r="B2568" t="s">
        <v>10220</v>
      </c>
      <c r="C2568" t="s">
        <v>20</v>
      </c>
      <c r="D2568" t="s">
        <v>13571</v>
      </c>
      <c r="E2568" t="s">
        <v>20</v>
      </c>
      <c r="F2568" t="s">
        <v>14488</v>
      </c>
      <c r="G2568" t="s">
        <v>14488</v>
      </c>
      <c r="H2568" t="s">
        <v>29</v>
      </c>
      <c r="I2568" t="s">
        <v>29</v>
      </c>
      <c r="J2568" s="1">
        <v>0.375</v>
      </c>
      <c r="K2568" s="1">
        <v>0.375</v>
      </c>
      <c r="L2568">
        <v>60</v>
      </c>
      <c r="M2568">
        <v>60</v>
      </c>
      <c r="N2568" t="str">
        <f>"0000000111110100011111000000000000000000000000000000"</f>
        <v>0000000111110100011111000000000000000000000000000000</v>
      </c>
      <c r="O2568" t="str">
        <f>"0000000111110100011111000000000000000000000000000000"</f>
        <v>0000000111110100011111000000000000000000000000000000</v>
      </c>
    </row>
    <row r="2569" spans="1:15" x14ac:dyDescent="0.25">
      <c r="A2569" s="3">
        <v>1</v>
      </c>
      <c r="B2569" t="s">
        <v>10981</v>
      </c>
      <c r="C2569" t="s">
        <v>20</v>
      </c>
      <c r="D2569" t="s">
        <v>11005</v>
      </c>
      <c r="E2569" t="s">
        <v>20</v>
      </c>
      <c r="F2569" t="s">
        <v>14488</v>
      </c>
      <c r="G2569" t="s">
        <v>14493</v>
      </c>
      <c r="H2569" t="s">
        <v>19</v>
      </c>
      <c r="I2569" t="s">
        <v>19</v>
      </c>
      <c r="J2569" s="1">
        <v>0.45833333333333331</v>
      </c>
      <c r="K2569" s="1">
        <v>0.375</v>
      </c>
      <c r="L2569">
        <v>60</v>
      </c>
      <c r="M2569">
        <v>540</v>
      </c>
      <c r="N2569" t="str">
        <f>"0000000111110100011111000000000000000000000000000000"</f>
        <v>0000000111110100011111000000000000000000000000000000</v>
      </c>
      <c r="O2569" t="str">
        <f>"0000000000000000000010000000000000000000000000000000"</f>
        <v>0000000000000000000010000000000000000000000000000000</v>
      </c>
    </row>
    <row r="2570" spans="1:15" x14ac:dyDescent="0.25">
      <c r="A2570" s="3">
        <v>1</v>
      </c>
      <c r="B2570" t="s">
        <v>9626</v>
      </c>
      <c r="C2570" t="s">
        <v>20</v>
      </c>
      <c r="D2570" t="s">
        <v>13662</v>
      </c>
      <c r="E2570" t="s">
        <v>20</v>
      </c>
      <c r="F2570" t="s">
        <v>14488</v>
      </c>
      <c r="G2570" t="s">
        <v>14488</v>
      </c>
      <c r="H2570" t="s">
        <v>29</v>
      </c>
      <c r="I2570" t="s">
        <v>29</v>
      </c>
      <c r="J2570" s="1">
        <v>0.375</v>
      </c>
      <c r="K2570" s="1">
        <v>0.375</v>
      </c>
      <c r="L2570">
        <v>60</v>
      </c>
      <c r="M2570">
        <v>60</v>
      </c>
      <c r="N2570" t="str">
        <f>"0000000000000000000000000001111110011111100000000000"</f>
        <v>0000000000000000000000000001111110011111100000000000</v>
      </c>
      <c r="O2570" t="str">
        <f>"0000000000000000000000000001111110011111100000000000"</f>
        <v>0000000000000000000000000001111110011111100000000000</v>
      </c>
    </row>
    <row r="2571" spans="1:15" x14ac:dyDescent="0.25">
      <c r="A2571" s="3">
        <v>1</v>
      </c>
      <c r="B2571" t="s">
        <v>9419</v>
      </c>
      <c r="C2571" t="s">
        <v>20</v>
      </c>
      <c r="D2571" t="s">
        <v>9633</v>
      </c>
      <c r="E2571" t="s">
        <v>395</v>
      </c>
      <c r="F2571" t="s">
        <v>14485</v>
      </c>
      <c r="G2571" t="s">
        <v>14497</v>
      </c>
      <c r="H2571" t="s">
        <v>42</v>
      </c>
      <c r="I2571" t="s">
        <v>42</v>
      </c>
      <c r="J2571" s="1">
        <v>0.54166666666666663</v>
      </c>
      <c r="K2571" s="1">
        <v>0.54166666666666663</v>
      </c>
      <c r="L2571">
        <v>60</v>
      </c>
      <c r="M2571">
        <v>120</v>
      </c>
      <c r="N2571" t="str">
        <f>"0000000111111100011111000000000000000000000000000000"</f>
        <v>0000000111111100011111000000000000000000000000000000</v>
      </c>
      <c r="O2571" t="str">
        <f>"0000000111111100011111000000000000000000000000000000"</f>
        <v>0000000111111100011111000000000000000000000000000000</v>
      </c>
    </row>
    <row r="2572" spans="1:15" x14ac:dyDescent="0.25">
      <c r="A2572" s="3">
        <v>1</v>
      </c>
      <c r="B2572" t="s">
        <v>9424</v>
      </c>
      <c r="C2572" t="s">
        <v>20</v>
      </c>
      <c r="D2572" t="s">
        <v>9626</v>
      </c>
      <c r="E2572" t="s">
        <v>20</v>
      </c>
      <c r="F2572" t="s">
        <v>14485</v>
      </c>
      <c r="G2572" t="s">
        <v>14488</v>
      </c>
      <c r="H2572" t="s">
        <v>29</v>
      </c>
      <c r="I2572" t="s">
        <v>29</v>
      </c>
      <c r="J2572" s="1">
        <v>0.375</v>
      </c>
      <c r="K2572" s="1">
        <v>0.375</v>
      </c>
      <c r="L2572">
        <v>60</v>
      </c>
      <c r="M2572">
        <v>60</v>
      </c>
      <c r="N2572" t="str">
        <f>"0000000000000000000000000001111110011111100000000000"</f>
        <v>0000000000000000000000000001111110011111100000000000</v>
      </c>
      <c r="O2572" t="str">
        <f>"0000000000000000000000000001111110011111100000000000"</f>
        <v>0000000000000000000000000001111110011111100000000000</v>
      </c>
    </row>
    <row r="2573" spans="1:15" x14ac:dyDescent="0.25">
      <c r="A2573" s="3">
        <v>1</v>
      </c>
      <c r="B2573" t="s">
        <v>9424</v>
      </c>
      <c r="C2573" t="s">
        <v>45</v>
      </c>
      <c r="D2573" t="s">
        <v>9626</v>
      </c>
      <c r="E2573" t="s">
        <v>20</v>
      </c>
      <c r="F2573" t="s">
        <v>14580</v>
      </c>
      <c r="G2573" t="s">
        <v>14485</v>
      </c>
      <c r="H2573" t="s">
        <v>33</v>
      </c>
      <c r="I2573" t="s">
        <v>33</v>
      </c>
      <c r="J2573" s="1">
        <v>0.66666666666666663</v>
      </c>
      <c r="K2573" s="1">
        <v>0.66666666666666663</v>
      </c>
      <c r="L2573">
        <v>60</v>
      </c>
      <c r="M2573">
        <v>60</v>
      </c>
      <c r="N2573" t="str">
        <f>"0000000000000000000000000001111110011111100000000000"</f>
        <v>0000000000000000000000000001111110011111100000000000</v>
      </c>
      <c r="O2573" t="str">
        <f>"0000000000000000000000000001111110011111100000000000"</f>
        <v>0000000000000000000000000001111110011111100000000000</v>
      </c>
    </row>
    <row r="2574" spans="1:15" x14ac:dyDescent="0.25">
      <c r="A2574" s="3">
        <v>1</v>
      </c>
      <c r="B2574" t="s">
        <v>10200</v>
      </c>
      <c r="C2574" t="s">
        <v>20</v>
      </c>
      <c r="D2574" t="s">
        <v>11792</v>
      </c>
      <c r="E2574" t="s">
        <v>20</v>
      </c>
      <c r="F2574" t="s">
        <v>14485</v>
      </c>
      <c r="G2574" t="s">
        <v>14485</v>
      </c>
      <c r="H2574" t="s">
        <v>33</v>
      </c>
      <c r="I2574" t="s">
        <v>33</v>
      </c>
      <c r="J2574" s="1">
        <v>0.5</v>
      </c>
      <c r="K2574" s="1">
        <v>0.5</v>
      </c>
      <c r="L2574">
        <v>60</v>
      </c>
      <c r="M2574">
        <v>60</v>
      </c>
      <c r="N2574" t="str">
        <f>"0000000000000000000000000001111110011111100000000000"</f>
        <v>0000000000000000000000000001111110011111100000000000</v>
      </c>
      <c r="O2574" t="str">
        <f>"0000000000000000000000000001111110011111100000000000"</f>
        <v>0000000000000000000000000001111110011111100000000000</v>
      </c>
    </row>
    <row r="2575" spans="1:15" x14ac:dyDescent="0.25">
      <c r="A2575" s="3">
        <v>1</v>
      </c>
      <c r="B2575" t="s">
        <v>11792</v>
      </c>
      <c r="C2575" t="s">
        <v>20</v>
      </c>
      <c r="D2575" t="s">
        <v>13588</v>
      </c>
      <c r="E2575" t="s">
        <v>20</v>
      </c>
      <c r="F2575" t="s">
        <v>14488</v>
      </c>
      <c r="G2575" t="s">
        <v>14485</v>
      </c>
      <c r="H2575" t="s">
        <v>42</v>
      </c>
      <c r="I2575" t="s">
        <v>42</v>
      </c>
      <c r="J2575" s="1">
        <v>0.5</v>
      </c>
      <c r="K2575" s="1">
        <v>0.5</v>
      </c>
      <c r="L2575">
        <v>120</v>
      </c>
      <c r="M2575">
        <v>60</v>
      </c>
      <c r="N2575" t="str">
        <f>"0000000000000000000000000001111110011111100000000000"</f>
        <v>0000000000000000000000000001111110011111100000000000</v>
      </c>
      <c r="O2575" t="str">
        <f>"0000000000000000000000000001111110011111100000000000"</f>
        <v>0000000000000000000000000001111110011111100000000000</v>
      </c>
    </row>
    <row r="2576" spans="1:15" x14ac:dyDescent="0.25">
      <c r="A2576" s="3">
        <v>1</v>
      </c>
      <c r="B2576" t="s">
        <v>9871</v>
      </c>
      <c r="C2576" t="s">
        <v>180</v>
      </c>
      <c r="D2576" t="s">
        <v>13503</v>
      </c>
      <c r="E2576" t="s">
        <v>45</v>
      </c>
      <c r="F2576" t="s">
        <v>14527</v>
      </c>
      <c r="G2576" t="s">
        <v>14561</v>
      </c>
      <c r="H2576" t="s">
        <v>37</v>
      </c>
      <c r="I2576" t="s">
        <v>37</v>
      </c>
      <c r="J2576" s="1">
        <v>0.45833333333333331</v>
      </c>
      <c r="K2576" s="1">
        <v>0.5</v>
      </c>
      <c r="L2576">
        <v>120</v>
      </c>
      <c r="M2576">
        <v>60</v>
      </c>
      <c r="N2576" t="str">
        <f>"0000000000000000000000000000000100000001000000000000"</f>
        <v>0000000000000000000000000000000100000001000000000000</v>
      </c>
      <c r="O2576" t="str">
        <f>"0000000000000000000000000000111110011111100000000000"</f>
        <v>0000000000000000000000000000111110011111100000000000</v>
      </c>
    </row>
    <row r="2577" spans="1:15" x14ac:dyDescent="0.25">
      <c r="A2577" s="3">
        <v>1</v>
      </c>
      <c r="B2577" t="s">
        <v>10207</v>
      </c>
      <c r="C2577" t="s">
        <v>20</v>
      </c>
      <c r="D2577" t="s">
        <v>13412</v>
      </c>
      <c r="E2577" t="s">
        <v>20</v>
      </c>
      <c r="F2577" t="s">
        <v>14488</v>
      </c>
      <c r="G2577" t="s">
        <v>14488</v>
      </c>
      <c r="H2577" t="s">
        <v>19</v>
      </c>
      <c r="I2577" t="s">
        <v>19</v>
      </c>
      <c r="J2577" s="1">
        <v>0.58333333333333337</v>
      </c>
      <c r="K2577" s="1">
        <v>0.5</v>
      </c>
      <c r="L2577">
        <v>90</v>
      </c>
      <c r="M2577">
        <v>180</v>
      </c>
      <c r="N2577" t="str">
        <f>"0000000111110100011111000000000000000000000000000000"</f>
        <v>0000000111110100011111000000000000000000000000000000</v>
      </c>
      <c r="O2577" t="str">
        <f>"0000000111110100011111000001111110011111100000000000"</f>
        <v>0000000111110100011111000001111110011111100000000000</v>
      </c>
    </row>
    <row r="2578" spans="1:15" x14ac:dyDescent="0.25">
      <c r="A2578" s="3">
        <v>1</v>
      </c>
      <c r="B2578" t="s">
        <v>9930</v>
      </c>
      <c r="C2578" t="s">
        <v>20</v>
      </c>
      <c r="D2578" t="s">
        <v>13746</v>
      </c>
      <c r="E2578" t="s">
        <v>20</v>
      </c>
      <c r="F2578" t="s">
        <v>14488</v>
      </c>
      <c r="G2578" t="s">
        <v>14488</v>
      </c>
      <c r="H2578" t="s">
        <v>19</v>
      </c>
      <c r="I2578" t="s">
        <v>19</v>
      </c>
      <c r="J2578" s="1">
        <v>0.45833333333333331</v>
      </c>
      <c r="K2578" s="1">
        <v>0.45833333333333331</v>
      </c>
      <c r="L2578">
        <v>60</v>
      </c>
      <c r="M2578">
        <v>60</v>
      </c>
      <c r="N2578" t="str">
        <f>"0000000111110100011101000000000000000000000000000000"</f>
        <v>0000000111110100011101000000000000000000000000000000</v>
      </c>
      <c r="O2578" t="str">
        <f>"0000000111110100011111000000000000000000000000000000"</f>
        <v>0000000111110100011111000000000000000000000000000000</v>
      </c>
    </row>
    <row r="2579" spans="1:15" x14ac:dyDescent="0.25">
      <c r="A2579" s="3">
        <v>1</v>
      </c>
      <c r="B2579" t="s">
        <v>12280</v>
      </c>
      <c r="C2579" t="s">
        <v>20</v>
      </c>
      <c r="D2579" t="s">
        <v>13752</v>
      </c>
      <c r="E2579" t="s">
        <v>20</v>
      </c>
      <c r="F2579" t="s">
        <v>14488</v>
      </c>
      <c r="G2579" t="s">
        <v>14488</v>
      </c>
      <c r="H2579" t="s">
        <v>19</v>
      </c>
      <c r="I2579" t="s">
        <v>19</v>
      </c>
      <c r="J2579" s="1">
        <v>0.45833333333333331</v>
      </c>
      <c r="K2579" s="1">
        <v>0.45833333333333331</v>
      </c>
      <c r="L2579">
        <v>60</v>
      </c>
      <c r="M2579">
        <v>60</v>
      </c>
      <c r="N2579" t="str">
        <f>"0000000000000000000000000001111110011111100000000000"</f>
        <v>0000000000000000000000000001111110011111100000000000</v>
      </c>
      <c r="O2579" t="str">
        <f>"0000000000000000000000000001111110011111100000000000"</f>
        <v>0000000000000000000000000001111110011111100000000000</v>
      </c>
    </row>
    <row r="2580" spans="1:15" x14ac:dyDescent="0.25">
      <c r="A2580" s="3">
        <v>1</v>
      </c>
      <c r="B2580" t="s">
        <v>10016</v>
      </c>
      <c r="C2580" t="s">
        <v>20</v>
      </c>
      <c r="D2580" t="s">
        <v>13604</v>
      </c>
      <c r="E2580" t="s">
        <v>20</v>
      </c>
      <c r="F2580" t="s">
        <v>14488</v>
      </c>
      <c r="G2580" t="s">
        <v>14488</v>
      </c>
      <c r="H2580" t="s">
        <v>19</v>
      </c>
      <c r="I2580" t="s">
        <v>19</v>
      </c>
      <c r="J2580" s="1">
        <v>0.5</v>
      </c>
      <c r="K2580" s="1">
        <v>0.45833333333333331</v>
      </c>
      <c r="L2580">
        <v>60</v>
      </c>
      <c r="M2580">
        <v>120</v>
      </c>
      <c r="N2580" t="str">
        <f>"0000000111110100011111000001111110011111100000000000"</f>
        <v>0000000111110100011111000001111110011111100000000000</v>
      </c>
      <c r="O2580" t="str">
        <f>"0000000111110100011111000000000000000000000000000000"</f>
        <v>0000000111110100011111000000000000000000000000000000</v>
      </c>
    </row>
    <row r="2581" spans="1:15" x14ac:dyDescent="0.25">
      <c r="A2581" s="3">
        <v>1</v>
      </c>
      <c r="B2581" t="s">
        <v>12638</v>
      </c>
      <c r="C2581" t="s">
        <v>20</v>
      </c>
      <c r="D2581" t="s">
        <v>13604</v>
      </c>
      <c r="E2581" t="s">
        <v>20</v>
      </c>
      <c r="F2581" t="s">
        <v>14485</v>
      </c>
      <c r="G2581" t="s">
        <v>14485</v>
      </c>
      <c r="H2581" t="s">
        <v>42</v>
      </c>
      <c r="I2581" t="s">
        <v>42</v>
      </c>
      <c r="J2581" s="1">
        <v>0.41666666666666669</v>
      </c>
      <c r="K2581" s="1">
        <v>0.375</v>
      </c>
      <c r="L2581">
        <v>60</v>
      </c>
      <c r="M2581">
        <v>120</v>
      </c>
      <c r="N2581" t="str">
        <f>"0000000111111100011111000000000000000000000000000000"</f>
        <v>0000000111111100011111000000000000000000000000000000</v>
      </c>
      <c r="O2581" t="str">
        <f>"0000000111111100011111000000000000000000000000000000"</f>
        <v>0000000111111100011111000000000000000000000000000000</v>
      </c>
    </row>
    <row r="2582" spans="1:15" x14ac:dyDescent="0.25">
      <c r="A2582" s="3">
        <v>1</v>
      </c>
      <c r="B2582" t="s">
        <v>12639</v>
      </c>
      <c r="C2582" t="s">
        <v>20</v>
      </c>
      <c r="D2582" t="s">
        <v>13611</v>
      </c>
      <c r="E2582" t="s">
        <v>20</v>
      </c>
      <c r="F2582" t="s">
        <v>14488</v>
      </c>
      <c r="G2582" t="s">
        <v>14488</v>
      </c>
      <c r="H2582" t="s">
        <v>19</v>
      </c>
      <c r="I2582" t="s">
        <v>19</v>
      </c>
      <c r="J2582" s="1">
        <v>0.625</v>
      </c>
      <c r="K2582" s="1">
        <v>0.58333333333333337</v>
      </c>
      <c r="L2582">
        <v>120</v>
      </c>
      <c r="M2582">
        <v>120</v>
      </c>
      <c r="N2582" t="str">
        <f>"0000000000000000000000000001111110011111100000000000"</f>
        <v>0000000000000000000000000001111110011111100000000000</v>
      </c>
      <c r="O2582" t="str">
        <f>"0000000000000000000000000001111110011111100000000000"</f>
        <v>0000000000000000000000000001111110011111100000000000</v>
      </c>
    </row>
    <row r="2583" spans="1:15" x14ac:dyDescent="0.25">
      <c r="A2583" s="3">
        <v>1</v>
      </c>
      <c r="B2583" t="s">
        <v>11991</v>
      </c>
      <c r="C2583" t="s">
        <v>20</v>
      </c>
      <c r="D2583" t="s">
        <v>13581</v>
      </c>
      <c r="E2583" t="s">
        <v>20</v>
      </c>
      <c r="F2583" t="s">
        <v>14493</v>
      </c>
      <c r="G2583" t="s">
        <v>14485</v>
      </c>
      <c r="H2583" t="s">
        <v>42</v>
      </c>
      <c r="I2583" t="s">
        <v>42</v>
      </c>
      <c r="J2583" s="1">
        <v>0.41666666666666669</v>
      </c>
      <c r="K2583" s="1">
        <v>0.41666666666666669</v>
      </c>
      <c r="L2583">
        <v>60</v>
      </c>
      <c r="M2583">
        <v>60</v>
      </c>
      <c r="N2583" t="str">
        <f>"0000000111111100011111000000000000000000000000000000"</f>
        <v>0000000111111100011111000000000000000000000000000000</v>
      </c>
      <c r="O2583" t="str">
        <f>"0000000111111100011111000000000000000000000000000000"</f>
        <v>0000000111111100011111000000000000000000000000000000</v>
      </c>
    </row>
    <row r="2584" spans="1:15" x14ac:dyDescent="0.25">
      <c r="A2584" s="3">
        <v>1</v>
      </c>
      <c r="B2584" t="s">
        <v>13656</v>
      </c>
      <c r="C2584" t="s">
        <v>20</v>
      </c>
      <c r="D2584" t="s">
        <v>13849</v>
      </c>
      <c r="E2584" t="s">
        <v>20</v>
      </c>
      <c r="F2584" t="s">
        <v>14488</v>
      </c>
      <c r="G2584" t="s">
        <v>14488</v>
      </c>
      <c r="H2584" t="s">
        <v>19</v>
      </c>
      <c r="I2584" t="s">
        <v>19</v>
      </c>
      <c r="J2584" s="1">
        <v>0.54166666666666663</v>
      </c>
      <c r="K2584" s="1">
        <v>0.54166666666666663</v>
      </c>
      <c r="L2584">
        <v>60</v>
      </c>
      <c r="M2584">
        <v>60</v>
      </c>
      <c r="N2584" t="str">
        <f>"0000000000000000000000000001111110011111100000000000"</f>
        <v>0000000000000000000000000001111110011111100000000000</v>
      </c>
      <c r="O2584" t="str">
        <f>"0000000000000000000000000001111110011111100000000000"</f>
        <v>0000000000000000000000000001111110011111100000000000</v>
      </c>
    </row>
    <row r="2585" spans="1:15" x14ac:dyDescent="0.25">
      <c r="A2585" s="3">
        <v>1</v>
      </c>
      <c r="B2585" t="s">
        <v>9591</v>
      </c>
      <c r="C2585" t="s">
        <v>20</v>
      </c>
      <c r="D2585" t="s">
        <v>13538</v>
      </c>
      <c r="E2585" t="s">
        <v>20</v>
      </c>
      <c r="F2585" t="s">
        <v>14493</v>
      </c>
      <c r="G2585" t="s">
        <v>14485</v>
      </c>
      <c r="H2585" t="s">
        <v>42</v>
      </c>
      <c r="I2585" t="s">
        <v>42</v>
      </c>
      <c r="J2585" s="1">
        <v>0.41666666666666669</v>
      </c>
      <c r="K2585" s="1">
        <v>0.41666666666666669</v>
      </c>
      <c r="L2585">
        <v>60</v>
      </c>
      <c r="M2585">
        <v>60</v>
      </c>
      <c r="N2585" t="str">
        <f>"0000000000000000000000000001111110011111100000000000"</f>
        <v>0000000000000000000000000001111110011111100000000000</v>
      </c>
      <c r="O2585" t="str">
        <f>"0000000000000000000000000001111110011111100000000000"</f>
        <v>0000000000000000000000000001111110011111100000000000</v>
      </c>
    </row>
    <row r="2586" spans="1:15" x14ac:dyDescent="0.25">
      <c r="A2586" s="3">
        <v>1</v>
      </c>
      <c r="B2586" t="s">
        <v>12545</v>
      </c>
      <c r="C2586" t="s">
        <v>45</v>
      </c>
      <c r="D2586" t="s">
        <v>13831</v>
      </c>
      <c r="E2586" t="s">
        <v>20</v>
      </c>
      <c r="F2586" t="s">
        <v>14489</v>
      </c>
      <c r="G2586" t="s">
        <v>14488</v>
      </c>
      <c r="H2586" t="s">
        <v>33</v>
      </c>
      <c r="I2586" t="s">
        <v>33</v>
      </c>
      <c r="J2586" s="1">
        <v>0.54166666666666663</v>
      </c>
      <c r="K2586" s="1">
        <v>0.54166666666666663</v>
      </c>
      <c r="L2586">
        <v>60</v>
      </c>
      <c r="M2586">
        <v>60</v>
      </c>
      <c r="N2586" t="str">
        <f>"0000000011111100011111000000000000000000000000000000"</f>
        <v>0000000011111100011111000000000000000000000000000000</v>
      </c>
      <c r="O2586" t="str">
        <f>"0000000111111100011111000000000000000000000000000000"</f>
        <v>0000000111111100011111000000000000000000000000000000</v>
      </c>
    </row>
    <row r="2587" spans="1:15" x14ac:dyDescent="0.25">
      <c r="A2587" s="3">
        <v>1</v>
      </c>
      <c r="B2587" t="s">
        <v>12718</v>
      </c>
      <c r="C2587" t="s">
        <v>45</v>
      </c>
      <c r="D2587" t="s">
        <v>12752</v>
      </c>
      <c r="E2587" t="s">
        <v>20</v>
      </c>
      <c r="F2587" t="s">
        <v>14589</v>
      </c>
      <c r="G2587" t="s">
        <v>14488</v>
      </c>
      <c r="H2587" t="s">
        <v>33</v>
      </c>
      <c r="I2587" t="s">
        <v>33</v>
      </c>
      <c r="J2587" s="1">
        <v>0.625</v>
      </c>
      <c r="K2587" s="1">
        <v>0.58333333333333337</v>
      </c>
      <c r="L2587">
        <v>60</v>
      </c>
      <c r="M2587">
        <v>120</v>
      </c>
      <c r="N2587" t="str">
        <f>"0000000000100100000010000000001000000100100000000000"</f>
        <v>0000000000100100000010000000001000000100100000000000</v>
      </c>
      <c r="O2587" t="str">
        <f>"0000000000000000000000000001111110011111100000000000"</f>
        <v>0000000000000000000000000001111110011111100000000000</v>
      </c>
    </row>
    <row r="2588" spans="1:15" x14ac:dyDescent="0.25">
      <c r="A2588" s="3">
        <v>1</v>
      </c>
      <c r="B2588" t="s">
        <v>11144</v>
      </c>
      <c r="C2588" t="s">
        <v>45</v>
      </c>
      <c r="D2588" t="s">
        <v>11748</v>
      </c>
      <c r="E2588" t="s">
        <v>395</v>
      </c>
      <c r="F2588" t="s">
        <v>14584</v>
      </c>
      <c r="G2588" t="s">
        <v>14497</v>
      </c>
      <c r="H2588" t="s">
        <v>29</v>
      </c>
      <c r="I2588" t="s">
        <v>29</v>
      </c>
      <c r="J2588" s="1">
        <v>0.45833333333333331</v>
      </c>
      <c r="K2588" s="1">
        <v>0.375</v>
      </c>
      <c r="L2588">
        <v>60</v>
      </c>
      <c r="M2588">
        <v>180</v>
      </c>
      <c r="N2588" t="str">
        <f>"0000000000000000000000000000010000000000000000000000"</f>
        <v>0000000000000000000000000000010000000000000000000000</v>
      </c>
      <c r="O2588" t="str">
        <f>"0000000000000000000000000000010100000000000000000000"</f>
        <v>0000000000000000000000000000010100000000000000000000</v>
      </c>
    </row>
    <row r="2589" spans="1:15" x14ac:dyDescent="0.25">
      <c r="A2589" s="3">
        <v>1</v>
      </c>
      <c r="B2589" t="s">
        <v>9481</v>
      </c>
      <c r="C2589" t="s">
        <v>20</v>
      </c>
      <c r="D2589" t="s">
        <v>12649</v>
      </c>
      <c r="E2589" t="s">
        <v>45</v>
      </c>
      <c r="F2589" t="s">
        <v>14488</v>
      </c>
      <c r="G2589" t="s">
        <v>14541</v>
      </c>
      <c r="H2589" t="s">
        <v>19</v>
      </c>
      <c r="I2589" t="s">
        <v>19</v>
      </c>
      <c r="J2589" s="1">
        <v>0.5</v>
      </c>
      <c r="K2589" s="1">
        <v>0.5</v>
      </c>
      <c r="L2589">
        <v>60</v>
      </c>
      <c r="M2589">
        <v>60</v>
      </c>
      <c r="N2589" t="str">
        <f>"0000000111110100011111000000000000000000000000000000"</f>
        <v>0000000111110100011111000000000000000000000000000000</v>
      </c>
      <c r="O2589" t="str">
        <f>"0000000001010000000101000000001010001010100000000000"</f>
        <v>0000000001010000000101000000001010001010100000000000</v>
      </c>
    </row>
    <row r="2590" spans="1:15" x14ac:dyDescent="0.25">
      <c r="A2590" s="3">
        <v>1</v>
      </c>
      <c r="B2590" t="s">
        <v>11611</v>
      </c>
      <c r="C2590" t="s">
        <v>20</v>
      </c>
      <c r="D2590" t="s">
        <v>11996</v>
      </c>
      <c r="E2590" t="s">
        <v>20</v>
      </c>
      <c r="F2590" t="s">
        <v>14488</v>
      </c>
      <c r="G2590" t="s">
        <v>14488</v>
      </c>
      <c r="H2590" t="s">
        <v>29</v>
      </c>
      <c r="I2590" t="s">
        <v>29</v>
      </c>
      <c r="J2590" s="1">
        <v>0.54166666666666663</v>
      </c>
      <c r="K2590" s="1">
        <v>0.54166666666666663</v>
      </c>
      <c r="L2590">
        <v>120</v>
      </c>
      <c r="M2590">
        <v>60</v>
      </c>
      <c r="N2590" t="str">
        <f>"0000000111110100011111000000000000000000000000000000"</f>
        <v>0000000111110100011111000000000000000000000000000000</v>
      </c>
      <c r="O2590" t="str">
        <f>"0000000111110100011111000000000000000000000000000000"</f>
        <v>0000000111110100011111000000000000000000000000000000</v>
      </c>
    </row>
    <row r="2591" spans="1:15" x14ac:dyDescent="0.25">
      <c r="A2591" s="3">
        <v>1</v>
      </c>
      <c r="B2591" t="s">
        <v>11611</v>
      </c>
      <c r="C2591" t="s">
        <v>20</v>
      </c>
      <c r="D2591" t="s">
        <v>12303</v>
      </c>
      <c r="E2591" t="s">
        <v>45</v>
      </c>
      <c r="F2591" t="s">
        <v>14485</v>
      </c>
      <c r="G2591" t="s">
        <v>14489</v>
      </c>
      <c r="H2591" t="s">
        <v>42</v>
      </c>
      <c r="I2591" t="s">
        <v>42</v>
      </c>
      <c r="J2591" s="1">
        <v>0.625</v>
      </c>
      <c r="K2591" s="1">
        <v>0.625</v>
      </c>
      <c r="L2591">
        <v>120</v>
      </c>
      <c r="M2591">
        <v>60</v>
      </c>
      <c r="N2591" t="str">
        <f>"0000000111111100011111000000000000000000000000000000"</f>
        <v>0000000111111100011111000000000000000000000000000000</v>
      </c>
      <c r="O2591" t="str">
        <f>"0000000011111100011111000000000000000000000000000000"</f>
        <v>0000000011111100011111000000000000000000000000000000</v>
      </c>
    </row>
    <row r="2592" spans="1:15" x14ac:dyDescent="0.25">
      <c r="A2592" s="3">
        <v>1</v>
      </c>
      <c r="B2592" t="s">
        <v>11453</v>
      </c>
      <c r="C2592" t="s">
        <v>20</v>
      </c>
      <c r="D2592" t="s">
        <v>13759</v>
      </c>
      <c r="E2592" t="s">
        <v>20</v>
      </c>
      <c r="F2592" t="s">
        <v>14485</v>
      </c>
      <c r="G2592" t="s">
        <v>14485</v>
      </c>
      <c r="H2592" t="s">
        <v>33</v>
      </c>
      <c r="I2592" t="s">
        <v>33</v>
      </c>
      <c r="J2592" s="1">
        <v>0.5</v>
      </c>
      <c r="K2592" s="1">
        <v>0.5</v>
      </c>
      <c r="L2592">
        <v>60</v>
      </c>
      <c r="M2592">
        <v>60</v>
      </c>
      <c r="N2592" t="str">
        <f>"0000000111111100011111000000000000000000000000000000"</f>
        <v>0000000111111100011111000000000000000000000000000000</v>
      </c>
      <c r="O2592" t="str">
        <f>"0000000111111100011111000000000000000000000000000000"</f>
        <v>0000000111111100011111000000000000000000000000000000</v>
      </c>
    </row>
    <row r="2593" spans="1:15" x14ac:dyDescent="0.25">
      <c r="A2593" s="3">
        <v>1</v>
      </c>
      <c r="B2593" t="s">
        <v>11790</v>
      </c>
      <c r="C2593" t="s">
        <v>20</v>
      </c>
      <c r="D2593" t="s">
        <v>13759</v>
      </c>
      <c r="E2593" t="s">
        <v>20</v>
      </c>
      <c r="F2593" t="s">
        <v>14488</v>
      </c>
      <c r="G2593" t="s">
        <v>14488</v>
      </c>
      <c r="H2593" t="s">
        <v>29</v>
      </c>
      <c r="I2593" t="s">
        <v>29</v>
      </c>
      <c r="J2593" s="1">
        <v>0.45833333333333331</v>
      </c>
      <c r="K2593" s="1">
        <v>0.45833333333333331</v>
      </c>
      <c r="L2593">
        <v>120</v>
      </c>
      <c r="M2593">
        <v>60</v>
      </c>
      <c r="N2593" t="str">
        <f>"0000000111110100011111000000000000000000000000000000"</f>
        <v>0000000111110100011111000000000000000000000000000000</v>
      </c>
      <c r="O2593" t="str">
        <f>"0000000111110100011111000000000000000000000000000000"</f>
        <v>0000000111110100011111000000000000000000000000000000</v>
      </c>
    </row>
    <row r="2594" spans="1:15" x14ac:dyDescent="0.25">
      <c r="A2594" s="3">
        <v>1</v>
      </c>
      <c r="B2594" t="s">
        <v>11790</v>
      </c>
      <c r="C2594" t="s">
        <v>45</v>
      </c>
      <c r="D2594" t="s">
        <v>13759</v>
      </c>
      <c r="E2594" t="s">
        <v>9372</v>
      </c>
      <c r="F2594" t="s">
        <v>14489</v>
      </c>
      <c r="G2594" t="s">
        <v>14494</v>
      </c>
      <c r="H2594" t="s">
        <v>37</v>
      </c>
      <c r="I2594" t="s">
        <v>37</v>
      </c>
      <c r="J2594" s="1">
        <v>0.45833333333333331</v>
      </c>
      <c r="K2594" s="1">
        <v>0.45833333333333331</v>
      </c>
      <c r="L2594">
        <v>90</v>
      </c>
      <c r="M2594">
        <v>60</v>
      </c>
      <c r="N2594" t="str">
        <f>"0000000111101100011111000000000000000000000000000000"</f>
        <v>0000000111101100011111000000000000000000000000000000</v>
      </c>
      <c r="O2594" t="str">
        <f>"0000000111101100011111000000000000000000000000000000"</f>
        <v>0000000111101100011111000000000000000000000000000000</v>
      </c>
    </row>
    <row r="2595" spans="1:15" x14ac:dyDescent="0.25">
      <c r="A2595" s="3">
        <v>1</v>
      </c>
      <c r="B2595" t="s">
        <v>12047</v>
      </c>
      <c r="C2595" t="s">
        <v>395</v>
      </c>
      <c r="D2595" t="s">
        <v>13547</v>
      </c>
      <c r="E2595" t="s">
        <v>45</v>
      </c>
      <c r="F2595" t="s">
        <v>14497</v>
      </c>
      <c r="G2595" t="s">
        <v>14489</v>
      </c>
      <c r="H2595" t="s">
        <v>33</v>
      </c>
      <c r="I2595" t="s">
        <v>33</v>
      </c>
      <c r="J2595" s="1">
        <v>0.41666666666666669</v>
      </c>
      <c r="K2595" s="1">
        <v>0.41666666666666669</v>
      </c>
      <c r="L2595">
        <v>120</v>
      </c>
      <c r="M2595">
        <v>60</v>
      </c>
      <c r="N2595" t="str">
        <f>"0000000000000000000000000000111100001111000000000000"</f>
        <v>0000000000000000000000000000111100001111000000000000</v>
      </c>
      <c r="O2595" t="str">
        <f>"0000000000000000000000000001111110011111100000000000"</f>
        <v>0000000000000000000000000001111110011111100000000000</v>
      </c>
    </row>
    <row r="2596" spans="1:15" x14ac:dyDescent="0.25">
      <c r="A2596" s="3">
        <v>1</v>
      </c>
      <c r="B2596" t="s">
        <v>9855</v>
      </c>
      <c r="C2596" t="s">
        <v>395</v>
      </c>
      <c r="D2596" t="s">
        <v>10732</v>
      </c>
      <c r="E2596" t="s">
        <v>39</v>
      </c>
      <c r="F2596" t="s">
        <v>14646</v>
      </c>
      <c r="G2596" t="s">
        <v>14613</v>
      </c>
      <c r="H2596" t="s">
        <v>42</v>
      </c>
      <c r="I2596" t="s">
        <v>42</v>
      </c>
      <c r="J2596" s="1">
        <v>0.58333333333333337</v>
      </c>
      <c r="K2596" s="1">
        <v>0.66666666666666663</v>
      </c>
      <c r="L2596">
        <v>180</v>
      </c>
      <c r="M2596">
        <v>30</v>
      </c>
      <c r="N2596" t="str">
        <f>"0000000010101000010101000000000000000000000000000000"</f>
        <v>0000000010101000010101000000000000000000000000000000</v>
      </c>
      <c r="O2596" t="str">
        <f>"0000000000100000010010000000000000000000000000000000"</f>
        <v>0000000000100000010010000000000000000000000000000000</v>
      </c>
    </row>
    <row r="2597" spans="1:15" x14ac:dyDescent="0.25">
      <c r="A2597" s="3">
        <v>1</v>
      </c>
      <c r="B2597" t="s">
        <v>10311</v>
      </c>
      <c r="C2597" t="s">
        <v>20</v>
      </c>
      <c r="D2597" t="s">
        <v>13053</v>
      </c>
      <c r="E2597" t="s">
        <v>20</v>
      </c>
      <c r="F2597" t="s">
        <v>14485</v>
      </c>
      <c r="G2597" t="s">
        <v>14485</v>
      </c>
      <c r="H2597" t="s">
        <v>42</v>
      </c>
      <c r="I2597" t="s">
        <v>42</v>
      </c>
      <c r="J2597" s="1">
        <v>0.375</v>
      </c>
      <c r="K2597" s="1">
        <v>0.375</v>
      </c>
      <c r="L2597">
        <v>60</v>
      </c>
      <c r="M2597">
        <v>60</v>
      </c>
      <c r="N2597" t="str">
        <f>"0000000111111100011111000000000000000000000000000000"</f>
        <v>0000000111111100011111000000000000000000000000000000</v>
      </c>
      <c r="O2597" t="str">
        <f>"0000000111111100011111000000000000000000000000000000"</f>
        <v>0000000111111100011111000000000000000000000000000000</v>
      </c>
    </row>
    <row r="2598" spans="1:15" x14ac:dyDescent="0.25">
      <c r="A2598" s="3">
        <v>1</v>
      </c>
      <c r="B2598" t="s">
        <v>9855</v>
      </c>
      <c r="C2598" t="s">
        <v>395</v>
      </c>
      <c r="D2598" t="s">
        <v>12083</v>
      </c>
      <c r="E2598" t="s">
        <v>20</v>
      </c>
      <c r="F2598" t="s">
        <v>14531</v>
      </c>
      <c r="G2598" t="s">
        <v>14508</v>
      </c>
      <c r="H2598" t="s">
        <v>37</v>
      </c>
      <c r="I2598" t="s">
        <v>37</v>
      </c>
      <c r="J2598" s="1">
        <v>0.375</v>
      </c>
      <c r="K2598" s="1">
        <v>0.45833333333333331</v>
      </c>
      <c r="L2598">
        <v>180</v>
      </c>
      <c r="M2598">
        <v>60</v>
      </c>
      <c r="N2598" t="str">
        <f>"0000000010101000010101000000000000000000000000000000"</f>
        <v>0000000010101000010101000000000000000000000000000000</v>
      </c>
      <c r="O2598" t="str">
        <f>"0000000111101100011111000000000000000000000000000000"</f>
        <v>0000000111101100011111000000000000000000000000000000</v>
      </c>
    </row>
    <row r="2599" spans="1:15" x14ac:dyDescent="0.25">
      <c r="A2599" s="3">
        <v>1</v>
      </c>
      <c r="B2599" t="s">
        <v>9218</v>
      </c>
      <c r="C2599" t="s">
        <v>20</v>
      </c>
      <c r="D2599" t="s">
        <v>12679</v>
      </c>
      <c r="E2599" t="s">
        <v>20</v>
      </c>
      <c r="F2599" t="s">
        <v>14488</v>
      </c>
      <c r="G2599" t="s">
        <v>14485</v>
      </c>
      <c r="H2599" t="s">
        <v>33</v>
      </c>
      <c r="I2599" t="s">
        <v>33</v>
      </c>
      <c r="J2599" s="1">
        <v>0.5</v>
      </c>
      <c r="K2599" s="1">
        <v>0.54166666666666663</v>
      </c>
      <c r="L2599">
        <v>120</v>
      </c>
      <c r="M2599">
        <v>60</v>
      </c>
      <c r="N2599" t="str">
        <f>"0000000000000000000000000001111110011111100000000000"</f>
        <v>0000000000000000000000000001111110011111100000000000</v>
      </c>
      <c r="O2599" t="str">
        <f>"0000000111111100011111000001111110011111100000000000"</f>
        <v>0000000111111100011111000001111110011111100000000000</v>
      </c>
    </row>
    <row r="2600" spans="1:15" x14ac:dyDescent="0.25">
      <c r="A2600" s="3">
        <v>1</v>
      </c>
      <c r="B2600" t="s">
        <v>11847</v>
      </c>
      <c r="C2600" t="s">
        <v>20</v>
      </c>
      <c r="D2600" t="s">
        <v>12679</v>
      </c>
      <c r="E2600" t="s">
        <v>45</v>
      </c>
      <c r="F2600" t="s">
        <v>14488</v>
      </c>
      <c r="G2600" t="s">
        <v>14564</v>
      </c>
      <c r="H2600" t="s">
        <v>19</v>
      </c>
      <c r="I2600" t="s">
        <v>19</v>
      </c>
      <c r="J2600" s="1">
        <v>0.66666666666666663</v>
      </c>
      <c r="K2600" s="1">
        <v>0.66666666666666663</v>
      </c>
      <c r="L2600">
        <v>60</v>
      </c>
      <c r="M2600">
        <v>60</v>
      </c>
      <c r="N2600" t="str">
        <f>"0000000111110100011111000000000000000000000000000000"</f>
        <v>0000000111110100011111000000000000000000000000000000</v>
      </c>
      <c r="O2600" t="str">
        <f>"0000000000100100000010000000101000000100100000000000"</f>
        <v>0000000000100100000010000000101000000100100000000000</v>
      </c>
    </row>
    <row r="2601" spans="1:15" x14ac:dyDescent="0.25">
      <c r="A2601" s="3">
        <v>1</v>
      </c>
      <c r="B2601" t="s">
        <v>10222</v>
      </c>
      <c r="C2601" t="s">
        <v>20</v>
      </c>
      <c r="D2601" t="s">
        <v>12315</v>
      </c>
      <c r="E2601" t="s">
        <v>20</v>
      </c>
      <c r="F2601" t="s">
        <v>14488</v>
      </c>
      <c r="G2601" t="s">
        <v>14485</v>
      </c>
      <c r="H2601" t="s">
        <v>29</v>
      </c>
      <c r="I2601" t="s">
        <v>29</v>
      </c>
      <c r="J2601" s="1">
        <v>0.58333333333333337</v>
      </c>
      <c r="K2601" s="1">
        <v>0.58333333333333337</v>
      </c>
      <c r="L2601">
        <v>120</v>
      </c>
      <c r="M2601">
        <v>60</v>
      </c>
      <c r="N2601" t="str">
        <f>"0000000000000000000000000001111110011111100000000000"</f>
        <v>0000000000000000000000000001111110011111100000000000</v>
      </c>
      <c r="O2601" t="str">
        <f>"0000000000000000000000000001111110011111100000000000"</f>
        <v>0000000000000000000000000001111110011111100000000000</v>
      </c>
    </row>
    <row r="2602" spans="1:15" x14ac:dyDescent="0.25">
      <c r="A2602" s="3">
        <v>1</v>
      </c>
      <c r="B2602" t="s">
        <v>12027</v>
      </c>
      <c r="C2602" t="s">
        <v>20</v>
      </c>
      <c r="D2602" t="s">
        <v>13835</v>
      </c>
      <c r="E2602" t="s">
        <v>20</v>
      </c>
      <c r="F2602" t="s">
        <v>14485</v>
      </c>
      <c r="G2602" t="s">
        <v>14488</v>
      </c>
      <c r="H2602" t="s">
        <v>29</v>
      </c>
      <c r="I2602" t="s">
        <v>29</v>
      </c>
      <c r="J2602" s="1">
        <v>0.375</v>
      </c>
      <c r="K2602" s="1">
        <v>0.45833333333333331</v>
      </c>
      <c r="L2602">
        <v>180</v>
      </c>
      <c r="M2602">
        <v>120</v>
      </c>
      <c r="N2602" t="str">
        <f>"1111110000000000000000000000000000000000000000000000"</f>
        <v>1111110000000000000000000000000000000000000000000000</v>
      </c>
      <c r="O2602" t="str">
        <f>"1111110000000000000000000000000000000000000000000000"</f>
        <v>1111110000000000000000000000000000000000000000000000</v>
      </c>
    </row>
    <row r="2603" spans="1:15" x14ac:dyDescent="0.25">
      <c r="A2603" s="3">
        <v>1</v>
      </c>
      <c r="B2603" t="s">
        <v>12775</v>
      </c>
      <c r="C2603" t="s">
        <v>20</v>
      </c>
      <c r="D2603" t="s">
        <v>13857</v>
      </c>
      <c r="E2603" t="s">
        <v>20</v>
      </c>
      <c r="F2603" t="s">
        <v>14488</v>
      </c>
      <c r="G2603" t="s">
        <v>14488</v>
      </c>
      <c r="H2603" t="s">
        <v>37</v>
      </c>
      <c r="I2603" t="s">
        <v>37</v>
      </c>
      <c r="J2603" s="1">
        <v>0.54166666666666663</v>
      </c>
      <c r="K2603" s="1">
        <v>0.5</v>
      </c>
      <c r="L2603">
        <v>120</v>
      </c>
      <c r="M2603">
        <v>120</v>
      </c>
      <c r="N2603" t="str">
        <f>"0000000000000000000000000001111110011111100000000000"</f>
        <v>0000000000000000000000000001111110011111100000000000</v>
      </c>
      <c r="O2603" t="str">
        <f>"0000000000000000000000000001111110011111100000000000"</f>
        <v>0000000000000000000000000001111110011111100000000000</v>
      </c>
    </row>
    <row r="2604" spans="1:15" x14ac:dyDescent="0.25">
      <c r="A2604" s="3">
        <v>1</v>
      </c>
      <c r="B2604" t="s">
        <v>11984</v>
      </c>
      <c r="C2604" t="s">
        <v>395</v>
      </c>
      <c r="D2604" t="s">
        <v>12108</v>
      </c>
      <c r="E2604" t="s">
        <v>20</v>
      </c>
      <c r="F2604" t="s">
        <v>14539</v>
      </c>
      <c r="G2604" t="s">
        <v>14485</v>
      </c>
      <c r="H2604" t="s">
        <v>42</v>
      </c>
      <c r="I2604" t="s">
        <v>42</v>
      </c>
      <c r="J2604" s="1">
        <v>0.54166666666666663</v>
      </c>
      <c r="K2604" s="1">
        <v>0.58333333333333337</v>
      </c>
      <c r="L2604">
        <v>120</v>
      </c>
      <c r="M2604">
        <v>60</v>
      </c>
      <c r="N2604" t="str">
        <f>"0000000000000000000000000000111110011111100000000000"</f>
        <v>0000000000000000000000000000111110011111100000000000</v>
      </c>
      <c r="O2604" t="str">
        <f>"0000000000000000000000000000111110011111100000000000"</f>
        <v>0000000000000000000000000000111110011111100000000000</v>
      </c>
    </row>
    <row r="2605" spans="1:15" x14ac:dyDescent="0.25">
      <c r="A2605" s="3">
        <v>1</v>
      </c>
      <c r="B2605" t="s">
        <v>12679</v>
      </c>
      <c r="C2605" t="s">
        <v>20</v>
      </c>
      <c r="D2605" t="s">
        <v>13446</v>
      </c>
      <c r="E2605" t="s">
        <v>20</v>
      </c>
      <c r="F2605" t="s">
        <v>14488</v>
      </c>
      <c r="G2605" t="s">
        <v>14488</v>
      </c>
      <c r="H2605" t="s">
        <v>29</v>
      </c>
      <c r="I2605" t="s">
        <v>29</v>
      </c>
      <c r="J2605" s="1">
        <v>0.41666666666666669</v>
      </c>
      <c r="K2605" s="1">
        <v>0.375</v>
      </c>
      <c r="L2605">
        <v>60</v>
      </c>
      <c r="M2605">
        <v>120</v>
      </c>
      <c r="N2605" t="str">
        <f>"0000000111110100011111000001111110011111100000000000"</f>
        <v>0000000111110100011111000001111110011111100000000000</v>
      </c>
      <c r="O2605" t="str">
        <f>"0000000000000000000000000001111110011111100000000000"</f>
        <v>0000000000000000000000000001111110011111100000000000</v>
      </c>
    </row>
    <row r="2606" spans="1:15" x14ac:dyDescent="0.25">
      <c r="A2606" s="3">
        <v>1</v>
      </c>
      <c r="B2606" t="s">
        <v>11984</v>
      </c>
      <c r="C2606" t="s">
        <v>20</v>
      </c>
      <c r="D2606" t="s">
        <v>13172</v>
      </c>
      <c r="E2606" t="s">
        <v>20</v>
      </c>
      <c r="F2606" t="s">
        <v>14485</v>
      </c>
      <c r="G2606" t="s">
        <v>14488</v>
      </c>
      <c r="H2606" t="s">
        <v>29</v>
      </c>
      <c r="I2606" t="s">
        <v>29</v>
      </c>
      <c r="J2606" s="1">
        <v>0.375</v>
      </c>
      <c r="K2606" s="1">
        <v>0.375</v>
      </c>
      <c r="L2606">
        <v>60</v>
      </c>
      <c r="M2606">
        <v>60</v>
      </c>
      <c r="N2606" t="str">
        <f>"0000000000000000000000000001111110011111100000000000"</f>
        <v>0000000000000000000000000001111110011111100000000000</v>
      </c>
      <c r="O2606" t="str">
        <f>"0000000000000000000000000001111110011111100000000000"</f>
        <v>0000000000000000000000000001111110011111100000000000</v>
      </c>
    </row>
    <row r="2607" spans="1:15" x14ac:dyDescent="0.25">
      <c r="A2607" s="3">
        <v>1</v>
      </c>
      <c r="B2607" t="s">
        <v>13649</v>
      </c>
      <c r="C2607" t="s">
        <v>20</v>
      </c>
      <c r="D2607" t="s">
        <v>13681</v>
      </c>
      <c r="E2607" t="s">
        <v>395</v>
      </c>
      <c r="F2607" t="s">
        <v>14493</v>
      </c>
      <c r="G2607" t="s">
        <v>14539</v>
      </c>
      <c r="H2607" t="s">
        <v>37</v>
      </c>
      <c r="I2607" t="s">
        <v>37</v>
      </c>
      <c r="J2607" s="1">
        <v>0.5</v>
      </c>
      <c r="K2607" s="1">
        <v>0.45833333333333331</v>
      </c>
      <c r="L2607">
        <v>60</v>
      </c>
      <c r="M2607">
        <v>120</v>
      </c>
      <c r="N2607" t="str">
        <f>"0000000111101100011111000000000000000000000000000000"</f>
        <v>0000000111101100011111000000000000000000000000000000</v>
      </c>
      <c r="O2607" t="str">
        <f>"0000000011101000011111000000000000000000000000000000"</f>
        <v>0000000011101000011111000000000000000000000000000000</v>
      </c>
    </row>
    <row r="2608" spans="1:15" x14ac:dyDescent="0.25">
      <c r="A2608" s="3">
        <v>1</v>
      </c>
      <c r="B2608" t="s">
        <v>11473</v>
      </c>
      <c r="C2608" t="s">
        <v>20</v>
      </c>
      <c r="D2608" t="s">
        <v>12694</v>
      </c>
      <c r="E2608" t="s">
        <v>20</v>
      </c>
      <c r="F2608" t="s">
        <v>14485</v>
      </c>
      <c r="G2608" t="s">
        <v>14485</v>
      </c>
      <c r="H2608" t="s">
        <v>42</v>
      </c>
      <c r="I2608" t="s">
        <v>42</v>
      </c>
      <c r="J2608" s="1">
        <v>0.41666666666666669</v>
      </c>
      <c r="K2608" s="1">
        <v>0.45833333333333331</v>
      </c>
      <c r="L2608">
        <v>120</v>
      </c>
      <c r="M2608">
        <v>60</v>
      </c>
      <c r="N2608" t="str">
        <f>"0000000111111100011111000000000000000000000000000000"</f>
        <v>0000000111111100011111000000000000000000000000000000</v>
      </c>
      <c r="O2608" t="str">
        <f>"0000000111111100011111000001111110011111100000000000"</f>
        <v>0000000111111100011111000001111110011111100000000000</v>
      </c>
    </row>
    <row r="2609" spans="1:15" x14ac:dyDescent="0.25">
      <c r="A2609" s="3">
        <v>1</v>
      </c>
      <c r="B2609" t="s">
        <v>12843</v>
      </c>
      <c r="C2609" t="s">
        <v>20</v>
      </c>
      <c r="D2609" t="s">
        <v>13921</v>
      </c>
      <c r="E2609" t="s">
        <v>20</v>
      </c>
      <c r="F2609" t="s">
        <v>14488</v>
      </c>
      <c r="G2609" t="s">
        <v>14485</v>
      </c>
      <c r="H2609" t="s">
        <v>33</v>
      </c>
      <c r="I2609" t="s">
        <v>33</v>
      </c>
      <c r="J2609" s="1">
        <v>0.375</v>
      </c>
      <c r="K2609" s="1">
        <v>0.41666666666666669</v>
      </c>
      <c r="L2609">
        <v>120</v>
      </c>
      <c r="M2609">
        <v>60</v>
      </c>
      <c r="N2609" t="str">
        <f>"0000000000000000000000000001111110011111100000000000"</f>
        <v>0000000000000000000000000001111110011111100000000000</v>
      </c>
      <c r="O2609" t="str">
        <f>"0000000000000000000000000001111110011111100000000000"</f>
        <v>0000000000000000000000000001111110011111100000000000</v>
      </c>
    </row>
    <row r="2610" spans="1:15" x14ac:dyDescent="0.25">
      <c r="A2610" s="3">
        <v>1</v>
      </c>
      <c r="B2610" t="s">
        <v>11145</v>
      </c>
      <c r="C2610" t="s">
        <v>9372</v>
      </c>
      <c r="D2610" t="s">
        <v>11182</v>
      </c>
      <c r="E2610" t="s">
        <v>20</v>
      </c>
      <c r="F2610" t="s">
        <v>14554</v>
      </c>
      <c r="G2610" t="s">
        <v>14485</v>
      </c>
      <c r="H2610" t="s">
        <v>33</v>
      </c>
      <c r="I2610" t="s">
        <v>33</v>
      </c>
      <c r="J2610" s="1">
        <v>0.33333333333333331</v>
      </c>
      <c r="K2610" s="1">
        <v>0.375</v>
      </c>
      <c r="L2610">
        <v>120</v>
      </c>
      <c r="M2610">
        <v>60</v>
      </c>
      <c r="N2610" t="str">
        <f>"0000000000001000000000000000000000000000000000000000"</f>
        <v>0000000000001000000000000000000000000000000000000000</v>
      </c>
      <c r="O2610" t="str">
        <f>"0000000111111100011111000000000000000000000000000000"</f>
        <v>0000000111111100011111000000000000000000000000000000</v>
      </c>
    </row>
    <row r="2611" spans="1:15" x14ac:dyDescent="0.25">
      <c r="A2611" s="3">
        <v>1</v>
      </c>
      <c r="B2611" t="s">
        <v>11182</v>
      </c>
      <c r="C2611" t="s">
        <v>20</v>
      </c>
      <c r="D2611" t="s">
        <v>11740</v>
      </c>
      <c r="E2611" t="s">
        <v>20</v>
      </c>
      <c r="F2611" t="s">
        <v>14493</v>
      </c>
      <c r="G2611" t="s">
        <v>14485</v>
      </c>
      <c r="H2611" t="s">
        <v>42</v>
      </c>
      <c r="I2611" t="s">
        <v>42</v>
      </c>
      <c r="J2611" s="1">
        <v>0.66666666666666663</v>
      </c>
      <c r="K2611" s="1">
        <v>0.66666666666666663</v>
      </c>
      <c r="L2611">
        <v>60</v>
      </c>
      <c r="M2611">
        <v>60</v>
      </c>
      <c r="N2611" t="str">
        <f>"0000000111111100011111000000000000000000000000000000"</f>
        <v>0000000111111100011111000000000000000000000000000000</v>
      </c>
      <c r="O2611" t="str">
        <f>"0000000111111100011111000000000000000000000000000000"</f>
        <v>0000000111111100011111000000000000000000000000000000</v>
      </c>
    </row>
    <row r="2612" spans="1:15" x14ac:dyDescent="0.25">
      <c r="A2612" s="3">
        <v>1</v>
      </c>
      <c r="B2612" t="s">
        <v>11182</v>
      </c>
      <c r="C2612" t="s">
        <v>45</v>
      </c>
      <c r="D2612" t="s">
        <v>11740</v>
      </c>
      <c r="E2612" t="s">
        <v>20</v>
      </c>
      <c r="F2612" t="s">
        <v>14489</v>
      </c>
      <c r="G2612" t="s">
        <v>14488</v>
      </c>
      <c r="H2612" t="s">
        <v>37</v>
      </c>
      <c r="I2612" t="s">
        <v>37</v>
      </c>
      <c r="J2612" s="1">
        <v>0.625</v>
      </c>
      <c r="K2612" s="1">
        <v>0.66666666666666663</v>
      </c>
      <c r="L2612">
        <v>120</v>
      </c>
      <c r="M2612">
        <v>60</v>
      </c>
      <c r="N2612" t="str">
        <f>"0000000010101100010001000000000000000000000000000000"</f>
        <v>0000000010101100010001000000000000000000000000000000</v>
      </c>
      <c r="O2612" t="str">
        <f>"0000000111101100011111000000000000000000000000000000"</f>
        <v>0000000111101100011111000000000000000000000000000000</v>
      </c>
    </row>
    <row r="2613" spans="1:15" x14ac:dyDescent="0.25">
      <c r="A2613" s="3">
        <v>1</v>
      </c>
      <c r="B2613" t="s">
        <v>10089</v>
      </c>
      <c r="C2613" t="s">
        <v>20</v>
      </c>
      <c r="D2613" t="s">
        <v>12347</v>
      </c>
      <c r="E2613" t="s">
        <v>20</v>
      </c>
      <c r="F2613" t="s">
        <v>14485</v>
      </c>
      <c r="G2613" t="s">
        <v>14488</v>
      </c>
      <c r="H2613" t="s">
        <v>29</v>
      </c>
      <c r="I2613" t="s">
        <v>29</v>
      </c>
      <c r="J2613" s="1">
        <v>0.41666666666666669</v>
      </c>
      <c r="K2613" s="1">
        <v>0.41666666666666669</v>
      </c>
      <c r="L2613">
        <v>60</v>
      </c>
      <c r="M2613">
        <v>120</v>
      </c>
      <c r="N2613" t="str">
        <f>"0000000000000000000000000001111110011111100000000000"</f>
        <v>0000000000000000000000000001111110011111100000000000</v>
      </c>
      <c r="O2613" t="str">
        <f>"0000000000000000000000000001111110011111100000000000"</f>
        <v>0000000000000000000000000001111110011111100000000000</v>
      </c>
    </row>
    <row r="2614" spans="1:15" x14ac:dyDescent="0.25">
      <c r="A2614" s="3">
        <v>1</v>
      </c>
      <c r="B2614" t="s">
        <v>11083</v>
      </c>
      <c r="C2614" t="s">
        <v>45</v>
      </c>
      <c r="D2614" t="s">
        <v>12010</v>
      </c>
      <c r="E2614" t="s">
        <v>20</v>
      </c>
      <c r="F2614" t="s">
        <v>14668</v>
      </c>
      <c r="G2614" t="s">
        <v>14488</v>
      </c>
      <c r="H2614" t="s">
        <v>29</v>
      </c>
      <c r="I2614" t="s">
        <v>29</v>
      </c>
      <c r="J2614" s="1">
        <v>0.66666666666666663</v>
      </c>
      <c r="K2614" s="1">
        <v>0.66666666666666663</v>
      </c>
      <c r="L2614">
        <v>60</v>
      </c>
      <c r="M2614">
        <v>60</v>
      </c>
      <c r="N2614" t="str">
        <f>"0000000000000000000010000000000000000000000000000000"</f>
        <v>0000000000000000000010000000000000000000000000000000</v>
      </c>
      <c r="O2614" t="str">
        <f>"0000000111110100011111000000000000000000000000000000"</f>
        <v>0000000111110100011111000000000000000000000000000000</v>
      </c>
    </row>
    <row r="2615" spans="1:15" x14ac:dyDescent="0.25">
      <c r="A2615" s="3">
        <v>1</v>
      </c>
      <c r="B2615" t="s">
        <v>10768</v>
      </c>
      <c r="C2615" t="s">
        <v>9372</v>
      </c>
      <c r="D2615" t="s">
        <v>12944</v>
      </c>
      <c r="E2615" t="s">
        <v>39</v>
      </c>
      <c r="F2615" t="s">
        <v>14586</v>
      </c>
      <c r="G2615" t="s">
        <v>14507</v>
      </c>
      <c r="H2615" t="s">
        <v>42</v>
      </c>
      <c r="I2615" t="s">
        <v>42</v>
      </c>
      <c r="J2615" s="1">
        <v>0.70833333333333337</v>
      </c>
      <c r="K2615" s="1">
        <v>0.77083333333333337</v>
      </c>
      <c r="L2615">
        <v>180</v>
      </c>
      <c r="M2615">
        <v>90</v>
      </c>
      <c r="N2615" t="str">
        <f>"0000000000000000000000000001111110011111000000000000"</f>
        <v>0000000000000000000000000001111110011111000000000000</v>
      </c>
      <c r="O2615" t="str">
        <f>"0000000000000000000000000000000010000000000000000000"</f>
        <v>0000000000000000000000000000000010000000000000000000</v>
      </c>
    </row>
    <row r="2616" spans="1:15" x14ac:dyDescent="0.25">
      <c r="A2616" s="3">
        <v>1</v>
      </c>
      <c r="B2616" t="s">
        <v>12515</v>
      </c>
      <c r="C2616" t="s">
        <v>20</v>
      </c>
      <c r="D2616" t="s">
        <v>12827</v>
      </c>
      <c r="E2616" t="s">
        <v>20</v>
      </c>
      <c r="F2616" t="s">
        <v>14485</v>
      </c>
      <c r="G2616" t="s">
        <v>14488</v>
      </c>
      <c r="H2616" t="s">
        <v>29</v>
      </c>
      <c r="I2616" t="s">
        <v>29</v>
      </c>
      <c r="J2616" s="1">
        <v>0.45833333333333331</v>
      </c>
      <c r="K2616" s="1">
        <v>0.45833333333333331</v>
      </c>
      <c r="L2616">
        <v>60</v>
      </c>
      <c r="M2616">
        <v>60</v>
      </c>
      <c r="N2616" t="str">
        <f>"0000000000000000000000000001111110011111100000000000"</f>
        <v>0000000000000000000000000001111110011111100000000000</v>
      </c>
      <c r="O2616" t="str">
        <f>"0000000000000000000000000001111110011111100000000000"</f>
        <v>0000000000000000000000000001111110011111100000000000</v>
      </c>
    </row>
    <row r="2617" spans="1:15" x14ac:dyDescent="0.25">
      <c r="A2617" s="3">
        <v>1</v>
      </c>
      <c r="B2617" t="s">
        <v>10704</v>
      </c>
      <c r="C2617" t="s">
        <v>20</v>
      </c>
      <c r="D2617" t="s">
        <v>14423</v>
      </c>
      <c r="E2617" t="s">
        <v>20</v>
      </c>
      <c r="F2617" t="s">
        <v>14493</v>
      </c>
      <c r="G2617" t="s">
        <v>14485</v>
      </c>
      <c r="H2617" t="s">
        <v>42</v>
      </c>
      <c r="I2617" t="s">
        <v>42</v>
      </c>
      <c r="J2617" s="1">
        <v>0.66666666666666663</v>
      </c>
      <c r="K2617" s="1">
        <v>0.66666666666666663</v>
      </c>
      <c r="L2617">
        <v>60</v>
      </c>
      <c r="M2617">
        <v>120</v>
      </c>
      <c r="N2617" t="str">
        <f>"0000000111111100011111000000000000000000000000000000"</f>
        <v>0000000111111100011111000000000000000000000000000000</v>
      </c>
      <c r="O2617" t="str">
        <f>"0000000111111100011111000000000000000000000000000000"</f>
        <v>0000000111111100011111000000000000000000000000000000</v>
      </c>
    </row>
    <row r="2618" spans="1:15" x14ac:dyDescent="0.25">
      <c r="A2618" s="3">
        <v>1</v>
      </c>
      <c r="B2618" t="s">
        <v>9448</v>
      </c>
      <c r="C2618" t="s">
        <v>20</v>
      </c>
      <c r="D2618" t="s">
        <v>13649</v>
      </c>
      <c r="E2618" t="s">
        <v>20</v>
      </c>
      <c r="F2618" t="s">
        <v>14488</v>
      </c>
      <c r="G2618" t="s">
        <v>14488</v>
      </c>
      <c r="H2618" t="s">
        <v>19</v>
      </c>
      <c r="I2618" t="s">
        <v>19</v>
      </c>
      <c r="J2618" s="1">
        <v>0.45833333333333331</v>
      </c>
      <c r="K2618" s="1">
        <v>0.45833333333333331</v>
      </c>
      <c r="L2618">
        <v>60</v>
      </c>
      <c r="M2618">
        <v>60</v>
      </c>
      <c r="N2618" t="str">
        <f>"0000000111110100011111000000000000000000000000000000"</f>
        <v>0000000111110100011111000000000000000000000000000000</v>
      </c>
      <c r="O2618" t="str">
        <f>"0000000111110100011111000000000000000000000000000000"</f>
        <v>0000000111110100011111000000000000000000000000000000</v>
      </c>
    </row>
    <row r="2619" spans="1:15" x14ac:dyDescent="0.25">
      <c r="A2619" s="3">
        <v>1</v>
      </c>
      <c r="B2619" t="s">
        <v>12142</v>
      </c>
      <c r="C2619" t="s">
        <v>20</v>
      </c>
      <c r="D2619" t="s">
        <v>14432</v>
      </c>
      <c r="E2619" t="s">
        <v>45</v>
      </c>
      <c r="F2619" t="s">
        <v>14485</v>
      </c>
      <c r="G2619" t="s">
        <v>14489</v>
      </c>
      <c r="H2619" t="s">
        <v>33</v>
      </c>
      <c r="I2619" t="s">
        <v>33</v>
      </c>
      <c r="J2619" s="1">
        <v>0.54166666666666663</v>
      </c>
      <c r="K2619" s="1">
        <v>0.54166666666666663</v>
      </c>
      <c r="L2619">
        <v>60</v>
      </c>
      <c r="M2619">
        <v>60</v>
      </c>
      <c r="N2619" t="str">
        <f>"0000000000000000000000000001111110011111100000000000"</f>
        <v>0000000000000000000000000001111110011111100000000000</v>
      </c>
      <c r="O2619" t="str">
        <f>"0000000000000000000000000001111110011111100000000000"</f>
        <v>0000000000000000000000000001111110011111100000000000</v>
      </c>
    </row>
    <row r="2620" spans="1:15" x14ac:dyDescent="0.25">
      <c r="A2620" s="3">
        <v>1</v>
      </c>
      <c r="B2620" t="s">
        <v>10706</v>
      </c>
      <c r="C2620" t="s">
        <v>20</v>
      </c>
      <c r="D2620" t="s">
        <v>11453</v>
      </c>
      <c r="E2620" t="s">
        <v>20</v>
      </c>
      <c r="F2620" t="s">
        <v>14502</v>
      </c>
      <c r="G2620" t="s">
        <v>14488</v>
      </c>
      <c r="H2620" t="s">
        <v>19</v>
      </c>
      <c r="I2620" t="s">
        <v>19</v>
      </c>
      <c r="J2620" s="1">
        <v>0.5</v>
      </c>
      <c r="K2620" s="1">
        <v>0.5</v>
      </c>
      <c r="L2620">
        <v>120</v>
      </c>
      <c r="M2620">
        <v>60</v>
      </c>
      <c r="N2620" t="str">
        <f>"0000000111110100011111000000000000000000000000000000"</f>
        <v>0000000111110100011111000000000000000000000000000000</v>
      </c>
      <c r="O2620" t="str">
        <f>"0000000111110100011111000000000000000000000000000000"</f>
        <v>0000000111110100011111000000000000000000000000000000</v>
      </c>
    </row>
    <row r="2621" spans="1:15" x14ac:dyDescent="0.25">
      <c r="A2621" s="3">
        <v>1</v>
      </c>
      <c r="B2621" t="s">
        <v>12401</v>
      </c>
      <c r="C2621" t="s">
        <v>20</v>
      </c>
      <c r="D2621" t="s">
        <v>12532</v>
      </c>
      <c r="E2621" t="s">
        <v>20</v>
      </c>
      <c r="F2621" t="s">
        <v>14488</v>
      </c>
      <c r="G2621" t="s">
        <v>14488</v>
      </c>
      <c r="H2621" t="s">
        <v>42</v>
      </c>
      <c r="I2621" t="s">
        <v>42</v>
      </c>
      <c r="J2621" s="1">
        <v>0.5</v>
      </c>
      <c r="K2621" s="1">
        <v>0.45833333333333331</v>
      </c>
      <c r="L2621">
        <v>120</v>
      </c>
      <c r="M2621">
        <v>120</v>
      </c>
      <c r="N2621" t="str">
        <f>"0000000000000000000000000001111110011111100000000000"</f>
        <v>0000000000000000000000000001111110011111100000000000</v>
      </c>
      <c r="O2621" t="str">
        <f>"0000000000000000000000000001111110011111100000000000"</f>
        <v>0000000000000000000000000001111110011111100000000000</v>
      </c>
    </row>
    <row r="2622" spans="1:15" x14ac:dyDescent="0.25">
      <c r="A2622" s="3">
        <v>1</v>
      </c>
      <c r="B2622" t="s">
        <v>9405</v>
      </c>
      <c r="C2622" t="s">
        <v>20</v>
      </c>
      <c r="D2622" t="s">
        <v>9638</v>
      </c>
      <c r="E2622" t="s">
        <v>20</v>
      </c>
      <c r="F2622" t="s">
        <v>14493</v>
      </c>
      <c r="G2622" t="s">
        <v>14485</v>
      </c>
      <c r="H2622" t="s">
        <v>42</v>
      </c>
      <c r="I2622" t="s">
        <v>42</v>
      </c>
      <c r="J2622" s="1">
        <v>0.58333333333333337</v>
      </c>
      <c r="K2622" s="1">
        <v>0.58333333333333337</v>
      </c>
      <c r="L2622">
        <v>60</v>
      </c>
      <c r="M2622">
        <v>60</v>
      </c>
      <c r="N2622" t="str">
        <f>"0000000000000000000000000000111110011111100000000000"</f>
        <v>0000000000000000000000000000111110011111100000000000</v>
      </c>
      <c r="O2622" t="str">
        <f>"0000000000000000000000000001111110011111100000000000"</f>
        <v>0000000000000000000000000001111110011111100000000000</v>
      </c>
    </row>
    <row r="2623" spans="1:15" x14ac:dyDescent="0.25">
      <c r="A2623" s="3">
        <v>1</v>
      </c>
      <c r="B2623" t="s">
        <v>12312</v>
      </c>
      <c r="C2623" t="s">
        <v>20</v>
      </c>
      <c r="D2623" t="s">
        <v>12812</v>
      </c>
      <c r="E2623" t="s">
        <v>20</v>
      </c>
      <c r="F2623" t="s">
        <v>14485</v>
      </c>
      <c r="G2623" t="s">
        <v>14488</v>
      </c>
      <c r="H2623" t="s">
        <v>33</v>
      </c>
      <c r="I2623" t="s">
        <v>33</v>
      </c>
      <c r="J2623" s="1">
        <v>0.375</v>
      </c>
      <c r="K2623" s="1">
        <v>0.375</v>
      </c>
      <c r="L2623">
        <v>60</v>
      </c>
      <c r="M2623">
        <v>120</v>
      </c>
      <c r="N2623" t="str">
        <f>"0000000111111100011111000000000000000000000000000000"</f>
        <v>0000000111111100011111000000000000000000000000000000</v>
      </c>
      <c r="O2623" t="str">
        <f>"0000000111111100011111000000000000000000000000000000"</f>
        <v>0000000111111100011111000000000000000000000000000000</v>
      </c>
    </row>
    <row r="2624" spans="1:15" x14ac:dyDescent="0.25">
      <c r="A2624" s="3">
        <v>1</v>
      </c>
      <c r="B2624" t="s">
        <v>12649</v>
      </c>
      <c r="C2624" t="s">
        <v>20</v>
      </c>
      <c r="D2624" t="s">
        <v>13627</v>
      </c>
      <c r="E2624" t="s">
        <v>9372</v>
      </c>
      <c r="F2624" t="s">
        <v>14485</v>
      </c>
      <c r="G2624" t="s">
        <v>14669</v>
      </c>
      <c r="H2624" t="s">
        <v>33</v>
      </c>
      <c r="I2624" t="s">
        <v>33</v>
      </c>
      <c r="J2624" s="1">
        <v>0.45833333333333331</v>
      </c>
      <c r="K2624" s="1">
        <v>0.45833333333333331</v>
      </c>
      <c r="L2624">
        <v>60</v>
      </c>
      <c r="M2624">
        <v>120</v>
      </c>
      <c r="N2624" t="str">
        <f>"0000000111111100011111000000111110011111100000000000"</f>
        <v>0000000111111100011111000000111110011111100000000000</v>
      </c>
      <c r="O2624" t="str">
        <f>"0000000011111100011111000000000000000000000000000000"</f>
        <v>0000000011111100011111000000000000000000000000000000</v>
      </c>
    </row>
    <row r="2625" spans="1:15" x14ac:dyDescent="0.25">
      <c r="A2625" s="3">
        <v>1</v>
      </c>
      <c r="B2625" t="s">
        <v>12649</v>
      </c>
      <c r="C2625" t="s">
        <v>45</v>
      </c>
      <c r="D2625" t="s">
        <v>12660</v>
      </c>
      <c r="E2625" t="s">
        <v>20</v>
      </c>
      <c r="F2625" t="s">
        <v>14528</v>
      </c>
      <c r="G2625" t="s">
        <v>14488</v>
      </c>
      <c r="H2625" t="s">
        <v>19</v>
      </c>
      <c r="I2625" t="s">
        <v>19</v>
      </c>
      <c r="J2625" s="1">
        <v>0.41666666666666669</v>
      </c>
      <c r="K2625" s="1">
        <v>0.41666666666666669</v>
      </c>
      <c r="L2625">
        <v>60</v>
      </c>
      <c r="M2625">
        <v>60</v>
      </c>
      <c r="N2625" t="str">
        <f>"0000000001010000000101000000001010001010100000000000"</f>
        <v>0000000001010000000101000000001010001010100000000000</v>
      </c>
      <c r="O2625" t="str">
        <f>"0000000111110100011111000000000000000000000000000000"</f>
        <v>0000000111110100011111000000000000000000000000000000</v>
      </c>
    </row>
    <row r="2626" spans="1:15" x14ac:dyDescent="0.25">
      <c r="A2626" s="3">
        <v>1</v>
      </c>
      <c r="B2626" t="s">
        <v>9435</v>
      </c>
      <c r="C2626" t="s">
        <v>395</v>
      </c>
      <c r="D2626" t="s">
        <v>9888</v>
      </c>
      <c r="E2626" t="s">
        <v>20</v>
      </c>
      <c r="F2626" t="s">
        <v>14497</v>
      </c>
      <c r="G2626" t="s">
        <v>14487</v>
      </c>
      <c r="H2626" t="s">
        <v>42</v>
      </c>
      <c r="I2626" t="s">
        <v>42</v>
      </c>
      <c r="J2626" s="1">
        <v>0.41666666666666669</v>
      </c>
      <c r="K2626" s="1">
        <v>0.45833333333333331</v>
      </c>
      <c r="L2626">
        <v>240</v>
      </c>
      <c r="M2626">
        <v>60</v>
      </c>
      <c r="N2626" t="str">
        <f>"0000000000000000000000000001111110011111100000000000"</f>
        <v>0000000000000000000000000001111110011111100000000000</v>
      </c>
      <c r="O2626" t="str">
        <f>"0000000000000000000000000000111110011111100000000000"</f>
        <v>0000000000000000000000000000111110011111100000000000</v>
      </c>
    </row>
    <row r="2627" spans="1:15" x14ac:dyDescent="0.25">
      <c r="A2627" s="3">
        <v>1</v>
      </c>
      <c r="B2627" t="s">
        <v>9435</v>
      </c>
      <c r="C2627" t="s">
        <v>395</v>
      </c>
      <c r="D2627" t="s">
        <v>9888</v>
      </c>
      <c r="E2627" t="s">
        <v>20</v>
      </c>
      <c r="F2627" t="s">
        <v>14499</v>
      </c>
      <c r="G2627" t="s">
        <v>14493</v>
      </c>
      <c r="H2627" t="s">
        <v>33</v>
      </c>
      <c r="I2627" t="s">
        <v>33</v>
      </c>
      <c r="J2627" s="1">
        <v>0.41666666666666669</v>
      </c>
      <c r="K2627" s="1">
        <v>0.45833333333333331</v>
      </c>
      <c r="L2627">
        <v>240</v>
      </c>
      <c r="M2627">
        <v>60</v>
      </c>
      <c r="N2627" t="str">
        <f>"0000000000000000000000000001111110011111100000000000"</f>
        <v>0000000000000000000000000001111110011111100000000000</v>
      </c>
      <c r="O2627" t="str">
        <f>"0000000000000000000000000001111110011111100000000000"</f>
        <v>0000000000000000000000000001111110011111100000000000</v>
      </c>
    </row>
    <row r="2628" spans="1:15" x14ac:dyDescent="0.25">
      <c r="A2628" s="3">
        <v>1</v>
      </c>
      <c r="B2628" t="s">
        <v>9530</v>
      </c>
      <c r="C2628" t="s">
        <v>20</v>
      </c>
      <c r="D2628" t="s">
        <v>9923</v>
      </c>
      <c r="E2628" t="s">
        <v>20</v>
      </c>
      <c r="F2628" t="s">
        <v>14488</v>
      </c>
      <c r="G2628" t="s">
        <v>14493</v>
      </c>
      <c r="H2628" t="s">
        <v>42</v>
      </c>
      <c r="I2628" t="s">
        <v>42</v>
      </c>
      <c r="J2628" s="1">
        <v>0.58333333333333337</v>
      </c>
      <c r="K2628" s="1">
        <v>0.58333333333333337</v>
      </c>
      <c r="L2628">
        <v>60</v>
      </c>
      <c r="M2628">
        <v>60</v>
      </c>
      <c r="N2628" t="str">
        <f>"0000000000000000000000000000111110000000000000000000"</f>
        <v>0000000000000000000000000000111110000000000000000000</v>
      </c>
      <c r="O2628" t="str">
        <f>"0000000000000000000000000000111110011111100000000000"</f>
        <v>0000000000000000000000000000111110011111100000000000</v>
      </c>
    </row>
    <row r="2629" spans="1:15" x14ac:dyDescent="0.25">
      <c r="A2629" s="3">
        <v>1</v>
      </c>
      <c r="B2629" t="s">
        <v>9537</v>
      </c>
      <c r="C2629" t="s">
        <v>395</v>
      </c>
      <c r="D2629" t="s">
        <v>9923</v>
      </c>
      <c r="E2629" t="s">
        <v>20</v>
      </c>
      <c r="F2629" t="s">
        <v>14497</v>
      </c>
      <c r="G2629" t="s">
        <v>14493</v>
      </c>
      <c r="H2629" t="s">
        <v>42</v>
      </c>
      <c r="I2629" t="s">
        <v>42</v>
      </c>
      <c r="J2629" s="1">
        <v>0.5</v>
      </c>
      <c r="K2629" s="1">
        <v>0.58333333333333337</v>
      </c>
      <c r="L2629">
        <v>180</v>
      </c>
      <c r="M2629">
        <v>60</v>
      </c>
      <c r="N2629" t="str">
        <f>"0000000000000000000000000000000000011111100000000000"</f>
        <v>0000000000000000000000000000000000011111100000000000</v>
      </c>
      <c r="O2629" t="str">
        <f>"0000000000000000000000000000111110011111100000000000"</f>
        <v>0000000000000000000000000000111110011111100000000000</v>
      </c>
    </row>
    <row r="2630" spans="1:15" x14ac:dyDescent="0.25">
      <c r="A2630" s="3">
        <v>1</v>
      </c>
      <c r="B2630" t="s">
        <v>10525</v>
      </c>
      <c r="C2630" t="s">
        <v>20</v>
      </c>
      <c r="D2630" t="s">
        <v>11866</v>
      </c>
      <c r="E2630" t="s">
        <v>20</v>
      </c>
      <c r="F2630" t="s">
        <v>14485</v>
      </c>
      <c r="G2630" t="s">
        <v>14488</v>
      </c>
      <c r="H2630" t="s">
        <v>33</v>
      </c>
      <c r="I2630" t="s">
        <v>33</v>
      </c>
      <c r="J2630" s="1">
        <v>0.41666666666666669</v>
      </c>
      <c r="K2630" s="1">
        <v>0.41666666666666669</v>
      </c>
      <c r="L2630">
        <v>60</v>
      </c>
      <c r="M2630">
        <v>120</v>
      </c>
      <c r="N2630" t="str">
        <f>"0000000000000000000000000001111110011111100000000000"</f>
        <v>0000000000000000000000000001111110011111100000000000</v>
      </c>
      <c r="O2630" t="str">
        <f>"0000000000000000000000000001111110011111100000000000"</f>
        <v>0000000000000000000000000001111110011111100000000000</v>
      </c>
    </row>
    <row r="2631" spans="1:15" x14ac:dyDescent="0.25">
      <c r="A2631" s="3">
        <v>1</v>
      </c>
      <c r="B2631" t="s">
        <v>11432</v>
      </c>
      <c r="C2631" t="s">
        <v>20</v>
      </c>
      <c r="D2631" t="s">
        <v>12339</v>
      </c>
      <c r="E2631" t="s">
        <v>20</v>
      </c>
      <c r="F2631" t="s">
        <v>14488</v>
      </c>
      <c r="G2631" t="s">
        <v>14488</v>
      </c>
      <c r="H2631" t="s">
        <v>19</v>
      </c>
      <c r="I2631" t="s">
        <v>19</v>
      </c>
      <c r="J2631" s="1">
        <v>0.41666666666666669</v>
      </c>
      <c r="K2631" s="1">
        <v>0.41666666666666669</v>
      </c>
      <c r="L2631">
        <v>60</v>
      </c>
      <c r="M2631">
        <v>60</v>
      </c>
      <c r="N2631" t="str">
        <f>"0000000000000000000000000001111110011111000000000000"</f>
        <v>0000000000000000000000000001111110011111000000000000</v>
      </c>
      <c r="O2631" t="str">
        <f>"0000000000000000000000000001111110011111100000000000"</f>
        <v>0000000000000000000000000001111110011111100000000000</v>
      </c>
    </row>
    <row r="2632" spans="1:15" x14ac:dyDescent="0.25">
      <c r="A2632" s="3">
        <v>1</v>
      </c>
      <c r="B2632" t="s">
        <v>9151</v>
      </c>
      <c r="C2632" t="s">
        <v>20</v>
      </c>
      <c r="D2632" t="s">
        <v>13194</v>
      </c>
      <c r="E2632" t="s">
        <v>9372</v>
      </c>
      <c r="F2632" t="s">
        <v>14485</v>
      </c>
      <c r="G2632" t="s">
        <v>14554</v>
      </c>
      <c r="H2632" t="s">
        <v>29</v>
      </c>
      <c r="I2632" t="s">
        <v>29</v>
      </c>
      <c r="J2632" s="1">
        <v>0.625</v>
      </c>
      <c r="K2632" s="1">
        <v>0.625</v>
      </c>
      <c r="L2632">
        <v>60</v>
      </c>
      <c r="M2632">
        <v>60</v>
      </c>
      <c r="N2632" t="str">
        <f>"0000000000000000000000000001111110011111100000000000"</f>
        <v>0000000000000000000000000001111110011111100000000000</v>
      </c>
      <c r="O2632" t="str">
        <f>"0000000000000000000000000000000010000000000000000000"</f>
        <v>0000000000000000000000000000000010000000000000000000</v>
      </c>
    </row>
    <row r="2633" spans="1:15" x14ac:dyDescent="0.25">
      <c r="A2633" s="3">
        <v>1</v>
      </c>
      <c r="B2633" t="s">
        <v>12748</v>
      </c>
      <c r="C2633" t="s">
        <v>20</v>
      </c>
      <c r="D2633" t="s">
        <v>13448</v>
      </c>
      <c r="E2633" t="s">
        <v>20</v>
      </c>
      <c r="F2633" t="s">
        <v>14488</v>
      </c>
      <c r="G2633" t="s">
        <v>14488</v>
      </c>
      <c r="H2633" t="s">
        <v>19</v>
      </c>
      <c r="I2633" t="s">
        <v>19</v>
      </c>
      <c r="J2633" s="1">
        <v>0.5</v>
      </c>
      <c r="K2633" s="1">
        <v>0.54166666666666663</v>
      </c>
      <c r="L2633">
        <v>120</v>
      </c>
      <c r="M2633">
        <v>60</v>
      </c>
      <c r="N2633" t="str">
        <f>"0000000111110100011111000000000000000000000000000000"</f>
        <v>0000000111110100011111000000000000000000000000000000</v>
      </c>
      <c r="O2633" t="str">
        <f>"0000000010100000010101000000000000000000000000000000"</f>
        <v>0000000010100000010101000000000000000000000000000000</v>
      </c>
    </row>
    <row r="2634" spans="1:15" x14ac:dyDescent="0.25">
      <c r="A2634" s="3">
        <v>1</v>
      </c>
      <c r="B2634" t="s">
        <v>12748</v>
      </c>
      <c r="C2634" t="s">
        <v>20</v>
      </c>
      <c r="D2634" t="s">
        <v>13448</v>
      </c>
      <c r="E2634" t="s">
        <v>20</v>
      </c>
      <c r="F2634" t="s">
        <v>14488</v>
      </c>
      <c r="G2634" t="s">
        <v>14493</v>
      </c>
      <c r="H2634" t="s">
        <v>19</v>
      </c>
      <c r="I2634" t="s">
        <v>19</v>
      </c>
      <c r="J2634" s="1">
        <v>0.5</v>
      </c>
      <c r="K2634" s="1">
        <v>0.5</v>
      </c>
      <c r="L2634">
        <v>120</v>
      </c>
      <c r="M2634">
        <v>120</v>
      </c>
      <c r="N2634" t="str">
        <f>"0000000111110100011111000000000000000000000000000000"</f>
        <v>0000000111110100011111000000000000000000000000000000</v>
      </c>
      <c r="O2634" t="str">
        <f>"0000000101010100001010000000000000000000000000000000"</f>
        <v>0000000101010100001010000000000000000000000000000000</v>
      </c>
    </row>
    <row r="2635" spans="1:15" x14ac:dyDescent="0.25">
      <c r="A2635" s="3">
        <v>1</v>
      </c>
      <c r="B2635" t="s">
        <v>10709</v>
      </c>
      <c r="C2635" t="s">
        <v>45</v>
      </c>
      <c r="D2635" t="s">
        <v>12873</v>
      </c>
      <c r="E2635" t="s">
        <v>20</v>
      </c>
      <c r="F2635" t="s">
        <v>14489</v>
      </c>
      <c r="G2635" t="s">
        <v>14488</v>
      </c>
      <c r="H2635" t="s">
        <v>42</v>
      </c>
      <c r="I2635" t="s">
        <v>42</v>
      </c>
      <c r="J2635" s="1">
        <v>0.5</v>
      </c>
      <c r="K2635" s="1">
        <v>0.45833333333333331</v>
      </c>
      <c r="L2635">
        <v>60</v>
      </c>
      <c r="M2635">
        <v>120</v>
      </c>
      <c r="N2635" t="str">
        <f>"0000000111111100011111000000000000000000000000000000"</f>
        <v>0000000111111100011111000000000000000000000000000000</v>
      </c>
      <c r="O2635" t="str">
        <f>"0000000111111100011111000000000000000000000000000000"</f>
        <v>0000000111111100011111000000000000000000000000000000</v>
      </c>
    </row>
    <row r="2636" spans="1:15" x14ac:dyDescent="0.25">
      <c r="A2636" s="3">
        <v>1</v>
      </c>
      <c r="B2636" t="s">
        <v>12083</v>
      </c>
      <c r="C2636" t="s">
        <v>20</v>
      </c>
      <c r="D2636" t="s">
        <v>14423</v>
      </c>
      <c r="E2636" t="s">
        <v>20</v>
      </c>
      <c r="F2636" t="s">
        <v>14492</v>
      </c>
      <c r="G2636" t="s">
        <v>14488</v>
      </c>
      <c r="H2636" t="s">
        <v>29</v>
      </c>
      <c r="I2636" t="s">
        <v>29</v>
      </c>
      <c r="J2636" s="1">
        <v>0.70833333333333337</v>
      </c>
      <c r="K2636" s="1">
        <v>0.66666666666666663</v>
      </c>
      <c r="L2636">
        <v>60</v>
      </c>
      <c r="M2636">
        <v>120</v>
      </c>
      <c r="N2636" t="str">
        <f>"0000000000010000000000000000000000000000000000000000"</f>
        <v>0000000000010000000000000000000000000000000000000000</v>
      </c>
      <c r="O2636" t="str">
        <f>"0000000111110100011111000000000000000000000000000000"</f>
        <v>0000000111110100011111000000000000000000000000000000</v>
      </c>
    </row>
    <row r="2637" spans="1:15" x14ac:dyDescent="0.25">
      <c r="A2637" s="3">
        <v>1</v>
      </c>
      <c r="B2637" t="s">
        <v>10265</v>
      </c>
      <c r="C2637" t="s">
        <v>9372</v>
      </c>
      <c r="D2637" t="s">
        <v>13503</v>
      </c>
      <c r="E2637" t="s">
        <v>20</v>
      </c>
      <c r="F2637" t="s">
        <v>14548</v>
      </c>
      <c r="G2637" t="s">
        <v>14488</v>
      </c>
      <c r="H2637" t="s">
        <v>19</v>
      </c>
      <c r="I2637" t="s">
        <v>19</v>
      </c>
      <c r="J2637" s="1">
        <v>0.45833333333333331</v>
      </c>
      <c r="K2637" s="1">
        <v>0.5</v>
      </c>
      <c r="L2637">
        <v>120</v>
      </c>
      <c r="M2637">
        <v>60</v>
      </c>
      <c r="N2637" t="str">
        <f>"0000000000000000000000000001111110011111100000000000"</f>
        <v>0000000000000000000000000001111110011111100000000000</v>
      </c>
      <c r="O2637" t="str">
        <f>"0000000000000000000000000001111110011111100000000000"</f>
        <v>0000000000000000000000000001111110011111100000000000</v>
      </c>
    </row>
    <row r="2638" spans="1:15" x14ac:dyDescent="0.25">
      <c r="A2638" s="3">
        <v>1</v>
      </c>
      <c r="B2638" t="s">
        <v>10265</v>
      </c>
      <c r="C2638" t="s">
        <v>20</v>
      </c>
      <c r="D2638" t="s">
        <v>13503</v>
      </c>
      <c r="E2638" t="s">
        <v>395</v>
      </c>
      <c r="F2638" t="s">
        <v>14485</v>
      </c>
      <c r="G2638" t="s">
        <v>14539</v>
      </c>
      <c r="H2638" t="s">
        <v>33</v>
      </c>
      <c r="I2638" t="s">
        <v>33</v>
      </c>
      <c r="J2638" s="1">
        <v>0.58333333333333337</v>
      </c>
      <c r="K2638" s="1">
        <v>0.54166666666666663</v>
      </c>
      <c r="L2638">
        <v>60</v>
      </c>
      <c r="M2638">
        <v>180</v>
      </c>
      <c r="N2638" t="str">
        <f>"0000000000000000000000000001111110011111100000000000"</f>
        <v>0000000000000000000000000001111110011111100000000000</v>
      </c>
      <c r="O2638" t="str">
        <f>"0000000000000000000000000000011110011110100000000000"</f>
        <v>0000000000000000000000000000011110011110100000000000</v>
      </c>
    </row>
    <row r="2639" spans="1:15" x14ac:dyDescent="0.25">
      <c r="A2639" s="3">
        <v>1</v>
      </c>
      <c r="B2639" t="s">
        <v>9419</v>
      </c>
      <c r="C2639" t="s">
        <v>45</v>
      </c>
      <c r="D2639" t="s">
        <v>10889</v>
      </c>
      <c r="E2639" t="s">
        <v>20</v>
      </c>
      <c r="F2639" t="s">
        <v>14580</v>
      </c>
      <c r="G2639" t="s">
        <v>14485</v>
      </c>
      <c r="H2639" t="s">
        <v>33</v>
      </c>
      <c r="I2639" t="s">
        <v>33</v>
      </c>
      <c r="J2639" s="1">
        <v>0.41666666666666669</v>
      </c>
      <c r="K2639" s="1">
        <v>0.41666666666666669</v>
      </c>
      <c r="L2639">
        <v>60</v>
      </c>
      <c r="M2639">
        <v>60</v>
      </c>
      <c r="N2639" t="str">
        <f>"0000000111111100011111000000000000000000000000000000"</f>
        <v>0000000111111100011111000000000000000000000000000000</v>
      </c>
      <c r="O2639" t="str">
        <f>"0000000111111100011111000000000000000000000000000000"</f>
        <v>0000000111111100011111000000000000000000000000000000</v>
      </c>
    </row>
    <row r="2640" spans="1:15" x14ac:dyDescent="0.25">
      <c r="A2640" s="3">
        <v>1</v>
      </c>
      <c r="B2640" t="s">
        <v>10072</v>
      </c>
      <c r="C2640" t="s">
        <v>20</v>
      </c>
      <c r="D2640" t="s">
        <v>11457</v>
      </c>
      <c r="E2640" t="s">
        <v>20</v>
      </c>
      <c r="F2640" t="s">
        <v>14488</v>
      </c>
      <c r="G2640" t="s">
        <v>14488</v>
      </c>
      <c r="H2640" t="s">
        <v>19</v>
      </c>
      <c r="I2640" t="s">
        <v>19</v>
      </c>
      <c r="J2640" s="1">
        <v>0.45833333333333331</v>
      </c>
      <c r="K2640" s="1">
        <v>0.41666666666666669</v>
      </c>
      <c r="L2640">
        <v>60</v>
      </c>
      <c r="M2640">
        <v>120</v>
      </c>
      <c r="N2640" t="str">
        <f>"0000000000000000000000000001111110011111100000000000"</f>
        <v>0000000000000000000000000001111110011111100000000000</v>
      </c>
      <c r="O2640" t="str">
        <f>"0000000000000000000000000001111110011111100000000000"</f>
        <v>0000000000000000000000000001111110011111100000000000</v>
      </c>
    </row>
    <row r="2641" spans="1:15" x14ac:dyDescent="0.25">
      <c r="A2641" s="3">
        <v>1</v>
      </c>
      <c r="B2641" t="s">
        <v>11459</v>
      </c>
      <c r="C2641" t="s">
        <v>20</v>
      </c>
      <c r="D2641" t="s">
        <v>12649</v>
      </c>
      <c r="E2641" t="s">
        <v>20</v>
      </c>
      <c r="F2641" t="s">
        <v>14485</v>
      </c>
      <c r="G2641" t="s">
        <v>14495</v>
      </c>
      <c r="H2641" t="s">
        <v>29</v>
      </c>
      <c r="I2641" t="s">
        <v>29</v>
      </c>
      <c r="J2641" s="1">
        <v>0.58333333333333337</v>
      </c>
      <c r="K2641" s="1">
        <v>0.58333333333333337</v>
      </c>
      <c r="L2641">
        <v>60</v>
      </c>
      <c r="M2641">
        <v>60</v>
      </c>
      <c r="N2641" t="str">
        <f>"0000000000000000000000000001111110011111100000000000"</f>
        <v>0000000000000000000000000001111110011111100000000000</v>
      </c>
      <c r="O2641" t="str">
        <f>"0000000111110100011111000001111110011111100000000000"</f>
        <v>0000000111110100011111000001111110011111100000000000</v>
      </c>
    </row>
    <row r="2642" spans="1:15" x14ac:dyDescent="0.25">
      <c r="A2642" s="3">
        <v>1</v>
      </c>
      <c r="B2642" t="s">
        <v>12649</v>
      </c>
      <c r="C2642" t="s">
        <v>20</v>
      </c>
      <c r="D2642" t="s">
        <v>12660</v>
      </c>
      <c r="E2642" t="s">
        <v>180</v>
      </c>
      <c r="F2642" t="s">
        <v>14514</v>
      </c>
      <c r="G2642" t="s">
        <v>14670</v>
      </c>
      <c r="H2642" t="s">
        <v>37</v>
      </c>
      <c r="I2642" t="s">
        <v>37</v>
      </c>
      <c r="J2642" s="1">
        <v>0.45833333333333331</v>
      </c>
      <c r="K2642" s="1">
        <v>0.45833333333333331</v>
      </c>
      <c r="L2642">
        <v>60</v>
      </c>
      <c r="M2642">
        <v>60</v>
      </c>
      <c r="N2642" t="str">
        <f>"0000000111101100011111000001111110011111100000000000"</f>
        <v>0000000111101100011111000001111110011111100000000000</v>
      </c>
      <c r="O2642" t="str">
        <f>"0000000111101100000000000000000000000000000000000000"</f>
        <v>0000000111101100000000000000000000000000000000000000</v>
      </c>
    </row>
    <row r="2643" spans="1:15" x14ac:dyDescent="0.25">
      <c r="A2643" s="3">
        <v>1</v>
      </c>
      <c r="B2643" t="s">
        <v>11551</v>
      </c>
      <c r="C2643" t="s">
        <v>395</v>
      </c>
      <c r="D2643" t="s">
        <v>11615</v>
      </c>
      <c r="E2643" t="s">
        <v>20</v>
      </c>
      <c r="F2643" t="s">
        <v>14572</v>
      </c>
      <c r="G2643" t="s">
        <v>14488</v>
      </c>
      <c r="H2643" t="s">
        <v>19</v>
      </c>
      <c r="I2643" t="s">
        <v>19</v>
      </c>
      <c r="J2643" s="1">
        <v>0.54166666666666663</v>
      </c>
      <c r="K2643" s="1">
        <v>0.54166666666666663</v>
      </c>
      <c r="L2643">
        <v>180</v>
      </c>
      <c r="M2643">
        <v>120</v>
      </c>
      <c r="N2643" t="str">
        <f>"0000000000100000000000000000000000000000000000000000"</f>
        <v>0000000000100000000000000000000000000000000000000000</v>
      </c>
      <c r="O2643" t="str">
        <f>"0000000111110100011111000000000000000000000000000000"</f>
        <v>0000000111110100011111000000000000000000000000000000</v>
      </c>
    </row>
    <row r="2644" spans="1:15" x14ac:dyDescent="0.25">
      <c r="A2644" s="3">
        <v>1</v>
      </c>
      <c r="B2644" t="s">
        <v>11551</v>
      </c>
      <c r="C2644" t="s">
        <v>395</v>
      </c>
      <c r="D2644" t="s">
        <v>11623</v>
      </c>
      <c r="E2644" t="s">
        <v>20</v>
      </c>
      <c r="F2644" t="s">
        <v>14572</v>
      </c>
      <c r="G2644" t="s">
        <v>14485</v>
      </c>
      <c r="H2644" t="s">
        <v>19</v>
      </c>
      <c r="I2644" t="s">
        <v>19</v>
      </c>
      <c r="J2644" s="1">
        <v>0.54166666666666663</v>
      </c>
      <c r="K2644" s="1">
        <v>0.625</v>
      </c>
      <c r="L2644">
        <v>180</v>
      </c>
      <c r="M2644">
        <v>60</v>
      </c>
      <c r="N2644" t="str">
        <f>"0000000000100000000000000000000000000000000000000000"</f>
        <v>0000000000100000000000000000000000000000000000000000</v>
      </c>
      <c r="O2644" t="str">
        <f>"0000000111110100011111000000000000000000000000000000"</f>
        <v>0000000111110100011111000000000000000000000000000000</v>
      </c>
    </row>
    <row r="2645" spans="1:15" x14ac:dyDescent="0.25">
      <c r="A2645" s="3">
        <v>1</v>
      </c>
      <c r="B2645" t="s">
        <v>9560</v>
      </c>
      <c r="C2645" t="s">
        <v>39</v>
      </c>
      <c r="D2645" t="s">
        <v>10517</v>
      </c>
      <c r="E2645" t="s">
        <v>39</v>
      </c>
      <c r="F2645" t="s">
        <v>14507</v>
      </c>
      <c r="G2645" t="s">
        <v>14507</v>
      </c>
      <c r="H2645" t="s">
        <v>19</v>
      </c>
      <c r="I2645" t="s">
        <v>19</v>
      </c>
      <c r="J2645" s="1">
        <v>0.75</v>
      </c>
      <c r="K2645" s="1">
        <v>0.79166666666666663</v>
      </c>
      <c r="L2645">
        <v>120</v>
      </c>
      <c r="M2645">
        <v>120</v>
      </c>
      <c r="N2645" t="str">
        <f>"0000000000000000000000000000000000010000000000000000"</f>
        <v>0000000000000000000000000000000000010000000000000000</v>
      </c>
      <c r="O2645" t="str">
        <f>"0000000000000000000000000000000000010000000000000000"</f>
        <v>0000000000000000000000000000000000010000000000000000</v>
      </c>
    </row>
    <row r="2646" spans="1:15" x14ac:dyDescent="0.25">
      <c r="A2646" s="3">
        <v>1</v>
      </c>
      <c r="B2646" t="s">
        <v>9591</v>
      </c>
      <c r="C2646" t="s">
        <v>20</v>
      </c>
      <c r="D2646" t="s">
        <v>12649</v>
      </c>
      <c r="E2646" t="s">
        <v>20</v>
      </c>
      <c r="F2646" t="s">
        <v>14488</v>
      </c>
      <c r="G2646" t="s">
        <v>14495</v>
      </c>
      <c r="H2646" t="s">
        <v>29</v>
      </c>
      <c r="I2646" t="s">
        <v>29</v>
      </c>
      <c r="J2646" s="1">
        <v>0.58333333333333337</v>
      </c>
      <c r="K2646" s="1">
        <v>0.58333333333333337</v>
      </c>
      <c r="L2646">
        <v>60</v>
      </c>
      <c r="M2646">
        <v>60</v>
      </c>
      <c r="N2646" t="str">
        <f>"0000000000000000000000000001111110011111100000000000"</f>
        <v>0000000000000000000000000001111110011111100000000000</v>
      </c>
      <c r="O2646" t="str">
        <f>"0000000111110100011111000001111110011111100000000000"</f>
        <v>0000000111110100011111000001111110011111100000000000</v>
      </c>
    </row>
    <row r="2647" spans="1:15" x14ac:dyDescent="0.25">
      <c r="A2647" s="3">
        <v>1</v>
      </c>
      <c r="B2647" t="s">
        <v>10203</v>
      </c>
      <c r="C2647" t="s">
        <v>20</v>
      </c>
      <c r="D2647" t="s">
        <v>13582</v>
      </c>
      <c r="E2647" t="s">
        <v>20</v>
      </c>
      <c r="F2647" t="s">
        <v>14488</v>
      </c>
      <c r="G2647" t="s">
        <v>14485</v>
      </c>
      <c r="H2647" t="s">
        <v>42</v>
      </c>
      <c r="I2647" t="s">
        <v>42</v>
      </c>
      <c r="J2647" s="1">
        <v>0.375</v>
      </c>
      <c r="K2647" s="1">
        <v>0.41666666666666669</v>
      </c>
      <c r="L2647">
        <v>120</v>
      </c>
      <c r="M2647">
        <v>60</v>
      </c>
      <c r="N2647" t="str">
        <f>"0000000000000000000000000001111110011111100000000000"</f>
        <v>0000000000000000000000000001111110011111100000000000</v>
      </c>
      <c r="O2647" t="str">
        <f>"0000000000000000000000000001111110011111100000000000"</f>
        <v>0000000000000000000000000001111110011111100000000000</v>
      </c>
    </row>
    <row r="2648" spans="1:15" x14ac:dyDescent="0.25">
      <c r="A2648" s="3">
        <v>1</v>
      </c>
      <c r="B2648" t="s">
        <v>13835</v>
      </c>
      <c r="C2648" t="s">
        <v>20</v>
      </c>
      <c r="D2648" t="s">
        <v>14419</v>
      </c>
      <c r="E2648" t="s">
        <v>20</v>
      </c>
      <c r="F2648" t="s">
        <v>14488</v>
      </c>
      <c r="G2648" t="s">
        <v>14488</v>
      </c>
      <c r="H2648" t="s">
        <v>29</v>
      </c>
      <c r="I2648" t="s">
        <v>29</v>
      </c>
      <c r="J2648" s="1">
        <v>0.45833333333333331</v>
      </c>
      <c r="K2648" s="1">
        <v>0.41666666666666669</v>
      </c>
      <c r="L2648">
        <v>120</v>
      </c>
      <c r="M2648">
        <v>120</v>
      </c>
      <c r="N2648" t="str">
        <f>"1111110000000000000000000000000000000000000000000000"</f>
        <v>1111110000000000000000000000000000000000000000000000</v>
      </c>
      <c r="O2648" t="str">
        <f>"0111110000000000000000000000000000000000000000000000"</f>
        <v>0111110000000000000000000000000000000000000000000000</v>
      </c>
    </row>
    <row r="2649" spans="1:15" x14ac:dyDescent="0.25">
      <c r="A2649" s="3">
        <v>1</v>
      </c>
      <c r="B2649" t="s">
        <v>13835</v>
      </c>
      <c r="C2649" t="s">
        <v>20</v>
      </c>
      <c r="D2649" t="s">
        <v>14419</v>
      </c>
      <c r="E2649" t="s">
        <v>20</v>
      </c>
      <c r="F2649" t="s">
        <v>14485</v>
      </c>
      <c r="G2649" t="s">
        <v>14493</v>
      </c>
      <c r="H2649" t="s">
        <v>42</v>
      </c>
      <c r="I2649" t="s">
        <v>42</v>
      </c>
      <c r="J2649" s="1">
        <v>0.45833333333333331</v>
      </c>
      <c r="K2649" s="1">
        <v>0.41666666666666669</v>
      </c>
      <c r="L2649">
        <v>120</v>
      </c>
      <c r="M2649">
        <v>120</v>
      </c>
      <c r="N2649" t="str">
        <f>"1111110000000000000000000000000000000000000000000000"</f>
        <v>1111110000000000000000000000000000000000000000000000</v>
      </c>
      <c r="O2649" t="str">
        <f>"0111110000000000000000000000000000000000000000000000"</f>
        <v>0111110000000000000000000000000000000000000000000000</v>
      </c>
    </row>
    <row r="2650" spans="1:15" x14ac:dyDescent="0.25">
      <c r="A2650" s="3">
        <v>1</v>
      </c>
      <c r="B2650" t="s">
        <v>12679</v>
      </c>
      <c r="C2650" t="s">
        <v>45</v>
      </c>
      <c r="D2650" t="s">
        <v>12753</v>
      </c>
      <c r="E2650" t="s">
        <v>20</v>
      </c>
      <c r="F2650" t="s">
        <v>14541</v>
      </c>
      <c r="G2650" t="s">
        <v>14488</v>
      </c>
      <c r="H2650" t="s">
        <v>42</v>
      </c>
      <c r="I2650" t="s">
        <v>42</v>
      </c>
      <c r="J2650" s="1">
        <v>0.375</v>
      </c>
      <c r="K2650" s="1">
        <v>0.375</v>
      </c>
      <c r="L2650">
        <v>60</v>
      </c>
      <c r="M2650">
        <v>120</v>
      </c>
      <c r="N2650" t="str">
        <f>"0000000001010000000100000001010000001001000000000000"</f>
        <v>0000000001010000000100000001010000001001000000000000</v>
      </c>
      <c r="O2650" t="str">
        <f>"0000000111111100011111000000000000000000000000000000"</f>
        <v>0000000111111100011111000000000000000000000000000000</v>
      </c>
    </row>
    <row r="2651" spans="1:15" x14ac:dyDescent="0.25">
      <c r="A2651" s="3">
        <v>1</v>
      </c>
      <c r="B2651" t="s">
        <v>10391</v>
      </c>
      <c r="C2651" t="s">
        <v>180</v>
      </c>
      <c r="D2651" t="s">
        <v>12429</v>
      </c>
      <c r="E2651" t="s">
        <v>180</v>
      </c>
      <c r="F2651" t="s">
        <v>14556</v>
      </c>
      <c r="G2651" t="s">
        <v>14556</v>
      </c>
      <c r="H2651" t="s">
        <v>19</v>
      </c>
      <c r="I2651" t="s">
        <v>19</v>
      </c>
      <c r="J2651" s="1">
        <v>0.375</v>
      </c>
      <c r="K2651" s="1">
        <v>0.375</v>
      </c>
      <c r="L2651">
        <v>420</v>
      </c>
      <c r="M2651">
        <v>420</v>
      </c>
      <c r="N2651" t="str">
        <f>"0000000000000000010000000000000000000000000000000000"</f>
        <v>0000000000000000010000000000000000000000000000000000</v>
      </c>
      <c r="O2651" t="str">
        <f>"0000000000000000010000000000000000000000000000000000"</f>
        <v>0000000000000000010000000000000000000000000000000000</v>
      </c>
    </row>
    <row r="2652" spans="1:15" x14ac:dyDescent="0.25">
      <c r="A2652" s="3">
        <v>1</v>
      </c>
      <c r="B2652" t="s">
        <v>10768</v>
      </c>
      <c r="C2652" t="s">
        <v>9372</v>
      </c>
      <c r="D2652" t="s">
        <v>13503</v>
      </c>
      <c r="E2652" t="s">
        <v>20</v>
      </c>
      <c r="F2652" t="s">
        <v>14671</v>
      </c>
      <c r="G2652" t="s">
        <v>14493</v>
      </c>
      <c r="H2652" t="s">
        <v>42</v>
      </c>
      <c r="I2652" t="s">
        <v>42</v>
      </c>
      <c r="J2652" s="1">
        <v>0.45833333333333331</v>
      </c>
      <c r="K2652" s="1">
        <v>0.54166666666666663</v>
      </c>
      <c r="L2652">
        <v>180</v>
      </c>
      <c r="M2652">
        <v>60</v>
      </c>
      <c r="N2652" t="str">
        <f>"0000000000000000000000000001111110011111000000000000"</f>
        <v>0000000000000000000000000001111110011111000000000000</v>
      </c>
      <c r="O2652" t="str">
        <f>"0000000000000000000000000000111110011111100000000000"</f>
        <v>0000000000000000000000000000111110011111100000000000</v>
      </c>
    </row>
    <row r="2653" spans="1:15" x14ac:dyDescent="0.25">
      <c r="A2653" s="3">
        <v>1</v>
      </c>
      <c r="B2653" t="s">
        <v>11978</v>
      </c>
      <c r="C2653" t="s">
        <v>20</v>
      </c>
      <c r="D2653" t="s">
        <v>13418</v>
      </c>
      <c r="E2653" t="s">
        <v>20</v>
      </c>
      <c r="F2653" t="s">
        <v>14488</v>
      </c>
      <c r="G2653" t="s">
        <v>14485</v>
      </c>
      <c r="H2653" t="s">
        <v>33</v>
      </c>
      <c r="I2653" t="s">
        <v>33</v>
      </c>
      <c r="J2653" s="1">
        <v>0.45833333333333331</v>
      </c>
      <c r="K2653" s="1">
        <v>0.45833333333333331</v>
      </c>
      <c r="L2653">
        <v>60</v>
      </c>
      <c r="M2653">
        <v>60</v>
      </c>
      <c r="N2653" t="str">
        <f>"0000000111111100011111000000000000000000000000000000"</f>
        <v>0000000111111100011111000000000000000000000000000000</v>
      </c>
      <c r="O2653" t="str">
        <f>"0000000111111100011111000000000000000000000000000000"</f>
        <v>0000000111111100011111000000000000000000000000000000</v>
      </c>
    </row>
    <row r="2654" spans="1:15" x14ac:dyDescent="0.25">
      <c r="A2654" s="3">
        <v>1</v>
      </c>
      <c r="B2654" t="s">
        <v>9481</v>
      </c>
      <c r="C2654" t="s">
        <v>20</v>
      </c>
      <c r="D2654" t="s">
        <v>13653</v>
      </c>
      <c r="E2654" t="s">
        <v>20</v>
      </c>
      <c r="F2654" t="s">
        <v>14485</v>
      </c>
      <c r="G2654" t="s">
        <v>14488</v>
      </c>
      <c r="H2654" t="s">
        <v>29</v>
      </c>
      <c r="I2654" t="s">
        <v>29</v>
      </c>
      <c r="J2654" s="1">
        <v>0.5</v>
      </c>
      <c r="K2654" s="1">
        <v>0.5</v>
      </c>
      <c r="L2654">
        <v>60</v>
      </c>
      <c r="M2654">
        <v>60</v>
      </c>
      <c r="N2654" t="str">
        <f>"0000000111110100011111000000000000000000000000000000"</f>
        <v>0000000111110100011111000000000000000000000000000000</v>
      </c>
      <c r="O2654" t="str">
        <f>"0000000111110100011111000000000000000000000000000000"</f>
        <v>0000000111110100011111000000000000000000000000000000</v>
      </c>
    </row>
    <row r="2655" spans="1:15" x14ac:dyDescent="0.25">
      <c r="A2655" s="3">
        <v>1</v>
      </c>
      <c r="B2655" t="s">
        <v>9481</v>
      </c>
      <c r="C2655" t="s">
        <v>20</v>
      </c>
      <c r="D2655" t="s">
        <v>13666</v>
      </c>
      <c r="E2655" t="s">
        <v>20</v>
      </c>
      <c r="F2655" t="s">
        <v>14493</v>
      </c>
      <c r="G2655" t="s">
        <v>14488</v>
      </c>
      <c r="H2655" t="s">
        <v>33</v>
      </c>
      <c r="I2655" t="s">
        <v>33</v>
      </c>
      <c r="J2655" s="1">
        <v>0.375</v>
      </c>
      <c r="K2655" s="1">
        <v>0.375</v>
      </c>
      <c r="L2655">
        <v>60</v>
      </c>
      <c r="M2655">
        <v>60</v>
      </c>
      <c r="N2655" t="str">
        <f>"0000000111111100011111000000000000000000000000000000"</f>
        <v>0000000111111100011111000000000000000000000000000000</v>
      </c>
      <c r="O2655" t="str">
        <f>"0000000111111100011111000000000000000000000000000000"</f>
        <v>0000000111111100011111000000000000000000000000000000</v>
      </c>
    </row>
    <row r="2656" spans="1:15" x14ac:dyDescent="0.25">
      <c r="A2656" s="3">
        <v>1</v>
      </c>
      <c r="B2656" t="s">
        <v>9507</v>
      </c>
      <c r="C2656" t="s">
        <v>20</v>
      </c>
      <c r="D2656" t="s">
        <v>13653</v>
      </c>
      <c r="E2656" t="s">
        <v>20</v>
      </c>
      <c r="F2656" t="s">
        <v>14485</v>
      </c>
      <c r="G2656" t="s">
        <v>14485</v>
      </c>
      <c r="H2656" t="s">
        <v>33</v>
      </c>
      <c r="I2656" t="s">
        <v>33</v>
      </c>
      <c r="J2656" s="1">
        <v>0.5</v>
      </c>
      <c r="K2656" s="1">
        <v>0.5</v>
      </c>
      <c r="L2656">
        <v>60</v>
      </c>
      <c r="M2656">
        <v>60</v>
      </c>
      <c r="N2656" t="str">
        <f>"0000000111111100011111000000000000000000000000000000"</f>
        <v>0000000111111100011111000000000000000000000000000000</v>
      </c>
      <c r="O2656" t="str">
        <f>"0000000111111000011110000000000000000000000000000000"</f>
        <v>0000000111111000011110000000000000000000000000000000</v>
      </c>
    </row>
    <row r="2657" spans="1:15" x14ac:dyDescent="0.25">
      <c r="A2657" s="3">
        <v>1</v>
      </c>
      <c r="B2657" t="s">
        <v>9507</v>
      </c>
      <c r="C2657" t="s">
        <v>20</v>
      </c>
      <c r="D2657" t="s">
        <v>13653</v>
      </c>
      <c r="E2657" t="s">
        <v>39</v>
      </c>
      <c r="F2657" t="s">
        <v>14485</v>
      </c>
      <c r="G2657" t="s">
        <v>14507</v>
      </c>
      <c r="H2657" t="s">
        <v>33</v>
      </c>
      <c r="I2657" t="s">
        <v>33</v>
      </c>
      <c r="J2657" s="1">
        <v>0.5</v>
      </c>
      <c r="K2657" s="1">
        <v>0.5</v>
      </c>
      <c r="L2657">
        <v>60</v>
      </c>
      <c r="M2657">
        <v>60</v>
      </c>
      <c r="N2657" t="str">
        <f>"0000000111111100011111000000000000000000000000000000"</f>
        <v>0000000111111100011111000000000000000000000000000000</v>
      </c>
      <c r="O2657" t="str">
        <f>"0000000000000100000000000000000000000000000000000000"</f>
        <v>0000000000000100000000000000000000000000000000000000</v>
      </c>
    </row>
    <row r="2658" spans="1:15" x14ac:dyDescent="0.25">
      <c r="A2658" s="3">
        <v>1</v>
      </c>
      <c r="B2658" t="s">
        <v>9507</v>
      </c>
      <c r="C2658" t="s">
        <v>20</v>
      </c>
      <c r="D2658" t="s">
        <v>13653</v>
      </c>
      <c r="E2658" t="s">
        <v>39</v>
      </c>
      <c r="F2658" t="s">
        <v>14485</v>
      </c>
      <c r="G2658" t="s">
        <v>14511</v>
      </c>
      <c r="H2658" t="s">
        <v>33</v>
      </c>
      <c r="I2658" t="s">
        <v>33</v>
      </c>
      <c r="J2658" s="1">
        <v>0.5</v>
      </c>
      <c r="K2658" s="1">
        <v>0.5</v>
      </c>
      <c r="L2658">
        <v>60</v>
      </c>
      <c r="M2658">
        <v>60</v>
      </c>
      <c r="N2658" t="str">
        <f>"0000000111111100011111000000000000000000000000000000"</f>
        <v>0000000111111100011111000000000000000000000000000000</v>
      </c>
      <c r="O2658" t="str">
        <f>"0000000000000000000001000000000000000000000000000000"</f>
        <v>0000000000000000000001000000000000000000000000000000</v>
      </c>
    </row>
    <row r="2659" spans="1:15" x14ac:dyDescent="0.25">
      <c r="A2659" s="3">
        <v>1</v>
      </c>
      <c r="B2659" t="s">
        <v>12050</v>
      </c>
      <c r="C2659" t="s">
        <v>9372</v>
      </c>
      <c r="D2659" t="s">
        <v>12142</v>
      </c>
      <c r="E2659" t="s">
        <v>20</v>
      </c>
      <c r="F2659" t="s">
        <v>14494</v>
      </c>
      <c r="G2659" t="s">
        <v>14488</v>
      </c>
      <c r="H2659" t="s">
        <v>29</v>
      </c>
      <c r="I2659" t="s">
        <v>29</v>
      </c>
      <c r="J2659" s="1">
        <v>0.41666666666666669</v>
      </c>
      <c r="K2659" s="1">
        <v>0.45833333333333331</v>
      </c>
      <c r="L2659">
        <v>180</v>
      </c>
      <c r="M2659">
        <v>60</v>
      </c>
      <c r="N2659" t="str">
        <f>"0000000000000000000000000001111110011111100000000000"</f>
        <v>0000000000000000000000000001111110011111100000000000</v>
      </c>
      <c r="O2659" t="str">
        <f>"0000000000000000000000000001111110011111100000000000"</f>
        <v>0000000000000000000000000001111110011111100000000000</v>
      </c>
    </row>
    <row r="2660" spans="1:15" x14ac:dyDescent="0.25">
      <c r="A2660" s="3">
        <v>1</v>
      </c>
      <c r="B2660" t="s">
        <v>9855</v>
      </c>
      <c r="C2660" t="s">
        <v>395</v>
      </c>
      <c r="D2660" t="s">
        <v>14018</v>
      </c>
      <c r="E2660" t="s">
        <v>20</v>
      </c>
      <c r="F2660" t="s">
        <v>14531</v>
      </c>
      <c r="G2660" t="s">
        <v>14493</v>
      </c>
      <c r="H2660" t="s">
        <v>37</v>
      </c>
      <c r="I2660" t="s">
        <v>37</v>
      </c>
      <c r="J2660" s="1">
        <v>0.375</v>
      </c>
      <c r="K2660" s="1">
        <v>0.41666666666666669</v>
      </c>
      <c r="L2660">
        <v>180</v>
      </c>
      <c r="M2660">
        <v>60</v>
      </c>
      <c r="N2660" t="str">
        <f>"0000000010101000010101000000000000000000000000000000"</f>
        <v>0000000010101000010101000000000000000000000000000000</v>
      </c>
      <c r="O2660" t="str">
        <f>"0000000111101100011110000000000000000000000000000000"</f>
        <v>0000000111101100011110000000000000000000000000000000</v>
      </c>
    </row>
    <row r="2661" spans="1:15" x14ac:dyDescent="0.25">
      <c r="A2661" s="3">
        <v>1</v>
      </c>
      <c r="B2661" t="s">
        <v>10283</v>
      </c>
      <c r="C2661" t="s">
        <v>20</v>
      </c>
      <c r="D2661" t="s">
        <v>13437</v>
      </c>
      <c r="E2661" t="s">
        <v>20</v>
      </c>
      <c r="F2661" t="s">
        <v>14488</v>
      </c>
      <c r="G2661" t="s">
        <v>14488</v>
      </c>
      <c r="H2661" t="s">
        <v>19</v>
      </c>
      <c r="I2661" t="s">
        <v>19</v>
      </c>
      <c r="J2661" s="1">
        <v>0.58333333333333337</v>
      </c>
      <c r="K2661" s="1">
        <v>0.58333333333333337</v>
      </c>
      <c r="L2661">
        <v>60</v>
      </c>
      <c r="M2661">
        <v>60</v>
      </c>
      <c r="N2661" t="str">
        <f>"0000000111110100011111000000000000000000000000000000"</f>
        <v>0000000111110100011111000000000000000000000000000000</v>
      </c>
      <c r="O2661" t="str">
        <f>"0000000111110100011111000000000000000000000000000000"</f>
        <v>0000000111110100011111000000000000000000000000000000</v>
      </c>
    </row>
    <row r="2662" spans="1:15" x14ac:dyDescent="0.25">
      <c r="A2662" s="3">
        <v>1</v>
      </c>
      <c r="B2662" t="s">
        <v>10768</v>
      </c>
      <c r="C2662" t="s">
        <v>9372</v>
      </c>
      <c r="D2662" t="s">
        <v>12944</v>
      </c>
      <c r="E2662" t="s">
        <v>20</v>
      </c>
      <c r="F2662" t="s">
        <v>14672</v>
      </c>
      <c r="G2662" t="s">
        <v>14485</v>
      </c>
      <c r="H2662" t="s">
        <v>33</v>
      </c>
      <c r="I2662" t="s">
        <v>33</v>
      </c>
      <c r="J2662" s="1">
        <v>0.45833333333333331</v>
      </c>
      <c r="K2662" s="1">
        <v>0.5</v>
      </c>
      <c r="L2662">
        <v>180</v>
      </c>
      <c r="M2662">
        <v>60</v>
      </c>
      <c r="N2662" t="str">
        <f>"0000000000000000000000000001111110011111000000000000"</f>
        <v>0000000000000000000000000001111110011111000000000000</v>
      </c>
      <c r="O2662" t="str">
        <f>"0000000000000000000000000001111110011111100000000000"</f>
        <v>0000000000000000000000000001111110011111100000000000</v>
      </c>
    </row>
    <row r="2663" spans="1:15" x14ac:dyDescent="0.25">
      <c r="A2663" s="3">
        <v>1</v>
      </c>
      <c r="B2663" t="s">
        <v>12293</v>
      </c>
      <c r="C2663" t="s">
        <v>20</v>
      </c>
      <c r="D2663" t="s">
        <v>13851</v>
      </c>
      <c r="E2663" t="s">
        <v>20</v>
      </c>
      <c r="F2663" t="s">
        <v>14488</v>
      </c>
      <c r="G2663" t="s">
        <v>14488</v>
      </c>
      <c r="H2663" t="s">
        <v>29</v>
      </c>
      <c r="I2663" t="s">
        <v>29</v>
      </c>
      <c r="J2663" s="1">
        <v>0.58333333333333337</v>
      </c>
      <c r="K2663" s="1">
        <v>0.58333333333333337</v>
      </c>
      <c r="L2663">
        <v>60</v>
      </c>
      <c r="M2663">
        <v>120</v>
      </c>
      <c r="N2663" t="str">
        <f>"0000000111110100011111000000000000000000000000000000"</f>
        <v>0000000111110100011111000000000000000000000000000000</v>
      </c>
      <c r="O2663" t="str">
        <f>"0000000111110100011111000000000000000000000000000000"</f>
        <v>0000000111110100011111000000000000000000000000000000</v>
      </c>
    </row>
    <row r="2664" spans="1:15" x14ac:dyDescent="0.25">
      <c r="A2664" s="3">
        <v>1</v>
      </c>
      <c r="B2664" t="s">
        <v>12327</v>
      </c>
      <c r="C2664" t="s">
        <v>20</v>
      </c>
      <c r="D2664" t="s">
        <v>12515</v>
      </c>
      <c r="E2664" t="s">
        <v>20</v>
      </c>
      <c r="F2664" t="s">
        <v>14488</v>
      </c>
      <c r="G2664" t="s">
        <v>14488</v>
      </c>
      <c r="H2664" t="s">
        <v>19</v>
      </c>
      <c r="I2664" t="s">
        <v>19</v>
      </c>
      <c r="J2664" s="1">
        <v>0.45833333333333331</v>
      </c>
      <c r="K2664" s="1">
        <v>0.45833333333333331</v>
      </c>
      <c r="L2664">
        <v>60</v>
      </c>
      <c r="M2664">
        <v>60</v>
      </c>
      <c r="N2664" t="str">
        <f>"0000000000000000000000000001111110011111100000000000"</f>
        <v>0000000000000000000000000001111110011111100000000000</v>
      </c>
      <c r="O2664" t="str">
        <f>"0000000000000000000000000001111110011111100000000000"</f>
        <v>0000000000000000000000000001111110011111100000000000</v>
      </c>
    </row>
    <row r="2665" spans="1:15" x14ac:dyDescent="0.25">
      <c r="A2665" s="3">
        <v>1</v>
      </c>
      <c r="B2665" t="s">
        <v>9854</v>
      </c>
      <c r="C2665" t="s">
        <v>20</v>
      </c>
      <c r="D2665" t="s">
        <v>11515</v>
      </c>
      <c r="E2665" t="s">
        <v>20</v>
      </c>
      <c r="F2665" t="s">
        <v>14488</v>
      </c>
      <c r="G2665" t="s">
        <v>14488</v>
      </c>
      <c r="H2665" t="s">
        <v>19</v>
      </c>
      <c r="I2665" t="s">
        <v>19</v>
      </c>
      <c r="J2665" s="1">
        <v>0.375</v>
      </c>
      <c r="K2665" s="1">
        <v>0.375</v>
      </c>
      <c r="L2665">
        <v>420</v>
      </c>
      <c r="M2665">
        <v>480</v>
      </c>
      <c r="N2665" t="str">
        <f>"0011100000000000000000000000000000000000000000000000"</f>
        <v>0011100000000000000000000000000000000000000000000000</v>
      </c>
      <c r="O2665" t="str">
        <f>"0001000000000000000000000000000000000000000000000000"</f>
        <v>0001000000000000000000000000000000000000000000000000</v>
      </c>
    </row>
    <row r="2666" spans="1:15" x14ac:dyDescent="0.25">
      <c r="A2666" s="3">
        <v>1</v>
      </c>
      <c r="B2666" t="s">
        <v>9854</v>
      </c>
      <c r="C2666" t="s">
        <v>20</v>
      </c>
      <c r="D2666" t="s">
        <v>11515</v>
      </c>
      <c r="E2666" t="s">
        <v>20</v>
      </c>
      <c r="F2666" t="s">
        <v>14485</v>
      </c>
      <c r="G2666" t="s">
        <v>14485</v>
      </c>
      <c r="H2666" t="s">
        <v>29</v>
      </c>
      <c r="I2666" t="s">
        <v>29</v>
      </c>
      <c r="J2666" s="1">
        <v>0.375</v>
      </c>
      <c r="K2666" s="1">
        <v>0.375</v>
      </c>
      <c r="L2666">
        <v>420</v>
      </c>
      <c r="M2666">
        <v>480</v>
      </c>
      <c r="N2666" t="str">
        <f>"0011100000000000000000000000000000000000000000000000"</f>
        <v>0011100000000000000000000000000000000000000000000000</v>
      </c>
      <c r="O2666" t="str">
        <f>"0001000000000000000000000000000000000000000000000000"</f>
        <v>0001000000000000000000000000000000000000000000000000</v>
      </c>
    </row>
    <row r="2667" spans="1:15" x14ac:dyDescent="0.25">
      <c r="A2667" s="3">
        <v>1</v>
      </c>
      <c r="B2667" t="s">
        <v>9854</v>
      </c>
      <c r="C2667" t="s">
        <v>20</v>
      </c>
      <c r="D2667" t="s">
        <v>11515</v>
      </c>
      <c r="E2667" t="s">
        <v>20</v>
      </c>
      <c r="F2667" t="s">
        <v>14493</v>
      </c>
      <c r="G2667" t="s">
        <v>14493</v>
      </c>
      <c r="H2667" t="s">
        <v>33</v>
      </c>
      <c r="I2667" t="s">
        <v>33</v>
      </c>
      <c r="J2667" s="1">
        <v>0.375</v>
      </c>
      <c r="K2667" s="1">
        <v>0.375</v>
      </c>
      <c r="L2667">
        <v>420</v>
      </c>
      <c r="M2667">
        <v>480</v>
      </c>
      <c r="N2667" t="str">
        <f>"0011100000000000000000000000000000000000000000000000"</f>
        <v>0011100000000000000000000000000000000000000000000000</v>
      </c>
      <c r="O2667" t="str">
        <f>"0001000000000000000000000000000000000000000000000000"</f>
        <v>0001000000000000000000000000000000000000000000000000</v>
      </c>
    </row>
    <row r="2668" spans="1:15" x14ac:dyDescent="0.25">
      <c r="A2668" s="3">
        <v>1</v>
      </c>
      <c r="B2668" t="s">
        <v>9854</v>
      </c>
      <c r="C2668" t="s">
        <v>20</v>
      </c>
      <c r="D2668" t="s">
        <v>11515</v>
      </c>
      <c r="E2668" t="s">
        <v>20</v>
      </c>
      <c r="F2668" t="s">
        <v>14487</v>
      </c>
      <c r="G2668" t="s">
        <v>14487</v>
      </c>
      <c r="H2668" t="s">
        <v>42</v>
      </c>
      <c r="I2668" t="s">
        <v>42</v>
      </c>
      <c r="J2668" s="1">
        <v>0.375</v>
      </c>
      <c r="K2668" s="1">
        <v>0.375</v>
      </c>
      <c r="L2668">
        <v>420</v>
      </c>
      <c r="M2668">
        <v>480</v>
      </c>
      <c r="N2668" t="str">
        <f>"0011100000000000000000000000000000000000000000000000"</f>
        <v>0011100000000000000000000000000000000000000000000000</v>
      </c>
      <c r="O2668" t="str">
        <f>"0001000000000000000000000000000000000000000000000000"</f>
        <v>0001000000000000000000000000000000000000000000000000</v>
      </c>
    </row>
    <row r="2669" spans="1:15" x14ac:dyDescent="0.25">
      <c r="A2669" s="3">
        <v>1</v>
      </c>
      <c r="B2669" t="s">
        <v>9854</v>
      </c>
      <c r="C2669" t="s">
        <v>20</v>
      </c>
      <c r="D2669" t="s">
        <v>11515</v>
      </c>
      <c r="E2669" t="s">
        <v>20</v>
      </c>
      <c r="F2669" t="s">
        <v>14498</v>
      </c>
      <c r="G2669" t="s">
        <v>14498</v>
      </c>
      <c r="H2669" t="s">
        <v>37</v>
      </c>
      <c r="I2669" t="s">
        <v>37</v>
      </c>
      <c r="J2669" s="1">
        <v>0.375</v>
      </c>
      <c r="K2669" s="1">
        <v>0.375</v>
      </c>
      <c r="L2669">
        <v>420</v>
      </c>
      <c r="M2669">
        <v>480</v>
      </c>
      <c r="N2669" t="str">
        <f>"0011100000000000000000000000000000000000000000000000"</f>
        <v>0011100000000000000000000000000000000000000000000000</v>
      </c>
      <c r="O2669" t="str">
        <f>"0001000000000000000000000000000000000000000000000000"</f>
        <v>0001000000000000000000000000000000000000000000000000</v>
      </c>
    </row>
    <row r="2670" spans="1:15" x14ac:dyDescent="0.25">
      <c r="A2670" s="3">
        <v>1</v>
      </c>
      <c r="B2670" t="s">
        <v>9854</v>
      </c>
      <c r="C2670" t="s">
        <v>20</v>
      </c>
      <c r="D2670" t="s">
        <v>11515</v>
      </c>
      <c r="E2670" t="s">
        <v>20</v>
      </c>
      <c r="F2670" t="s">
        <v>14498</v>
      </c>
      <c r="G2670" t="s">
        <v>14503</v>
      </c>
      <c r="H2670" t="s">
        <v>37</v>
      </c>
      <c r="I2670" t="s">
        <v>37</v>
      </c>
      <c r="J2670" s="1">
        <v>0.375</v>
      </c>
      <c r="K2670" s="1">
        <v>0.375</v>
      </c>
      <c r="L2670">
        <v>420</v>
      </c>
      <c r="M2670">
        <v>180</v>
      </c>
      <c r="N2670" t="str">
        <f>"0011100000000000000000000000000000000000000000000000"</f>
        <v>0011100000000000000000000000000000000000000000000000</v>
      </c>
      <c r="O2670" t="str">
        <f>"0000100000000000000000000000000000000000000000000000"</f>
        <v>0000100000000000000000000000000000000000000000000000</v>
      </c>
    </row>
    <row r="2671" spans="1:15" x14ac:dyDescent="0.25">
      <c r="A2671" s="3">
        <v>1</v>
      </c>
      <c r="B2671" t="s">
        <v>11145</v>
      </c>
      <c r="C2671" t="s">
        <v>9372</v>
      </c>
      <c r="D2671" t="s">
        <v>11202</v>
      </c>
      <c r="E2671" t="s">
        <v>20</v>
      </c>
      <c r="F2671" t="s">
        <v>14673</v>
      </c>
      <c r="G2671" t="s">
        <v>14485</v>
      </c>
      <c r="H2671" t="s">
        <v>37</v>
      </c>
      <c r="I2671" t="s">
        <v>37</v>
      </c>
      <c r="J2671" s="1">
        <v>0.41666666666666669</v>
      </c>
      <c r="K2671" s="1">
        <v>0.375</v>
      </c>
      <c r="L2671">
        <v>120</v>
      </c>
      <c r="M2671">
        <v>120</v>
      </c>
      <c r="N2671" t="str">
        <f>"0000000000001000000000000000000000000000000000000000"</f>
        <v>0000000000001000000000000000000000000000000000000000</v>
      </c>
      <c r="O2671" t="str">
        <f>"0000000111101100011111000000000000000000000000000000"</f>
        <v>0000000111101100011111000000000000000000000000000000</v>
      </c>
    </row>
    <row r="2672" spans="1:15" x14ac:dyDescent="0.25">
      <c r="A2672" s="3">
        <v>1</v>
      </c>
      <c r="B2672" t="s">
        <v>12778</v>
      </c>
      <c r="C2672" t="s">
        <v>20</v>
      </c>
      <c r="D2672" t="s">
        <v>13186</v>
      </c>
      <c r="E2672" t="s">
        <v>45</v>
      </c>
      <c r="F2672" t="s">
        <v>14488</v>
      </c>
      <c r="G2672" t="s">
        <v>14489</v>
      </c>
      <c r="H2672" t="s">
        <v>29</v>
      </c>
      <c r="I2672" t="s">
        <v>29</v>
      </c>
      <c r="J2672" s="1">
        <v>0.5</v>
      </c>
      <c r="K2672" s="1">
        <v>0.5</v>
      </c>
      <c r="L2672">
        <v>120</v>
      </c>
      <c r="M2672">
        <v>180</v>
      </c>
      <c r="N2672" t="str">
        <f>"0000000000000000000000000001111110011111100000000000"</f>
        <v>0000000000000000000000000001111110011111100000000000</v>
      </c>
      <c r="O2672" t="str">
        <f>"0000000000000000000000000000000000000000100000000000"</f>
        <v>0000000000000000000000000000000000000000100000000000</v>
      </c>
    </row>
    <row r="2673" spans="1:15" x14ac:dyDescent="0.25">
      <c r="A2673" s="3">
        <v>1</v>
      </c>
      <c r="B2673" t="s">
        <v>12797</v>
      </c>
      <c r="C2673" t="s">
        <v>20</v>
      </c>
      <c r="D2673" t="s">
        <v>13186</v>
      </c>
      <c r="E2673" t="s">
        <v>20</v>
      </c>
      <c r="F2673" t="s">
        <v>14488</v>
      </c>
      <c r="G2673" t="s">
        <v>14488</v>
      </c>
      <c r="H2673" t="s">
        <v>19</v>
      </c>
      <c r="I2673" t="s">
        <v>19</v>
      </c>
      <c r="J2673" s="1">
        <v>0.5</v>
      </c>
      <c r="K2673" s="1">
        <v>0.45833333333333331</v>
      </c>
      <c r="L2673">
        <v>120</v>
      </c>
      <c r="M2673">
        <v>120</v>
      </c>
      <c r="N2673" t="str">
        <f>"0000000000000000000000000001111110011111100000000000"</f>
        <v>0000000000000000000000000001111110011111100000000000</v>
      </c>
      <c r="O2673" t="str">
        <f>"0000000000000000000000000001111110011111000000000000"</f>
        <v>0000000000000000000000000001111110011111000000000000</v>
      </c>
    </row>
    <row r="2674" spans="1:15" x14ac:dyDescent="0.25">
      <c r="A2674" s="3">
        <v>1</v>
      </c>
      <c r="B2674" t="s">
        <v>11865</v>
      </c>
      <c r="C2674" t="s">
        <v>20</v>
      </c>
      <c r="D2674" t="s">
        <v>13594</v>
      </c>
      <c r="E2674" t="s">
        <v>20</v>
      </c>
      <c r="F2674" t="s">
        <v>14488</v>
      </c>
      <c r="G2674" t="s">
        <v>14488</v>
      </c>
      <c r="H2674" t="s">
        <v>42</v>
      </c>
      <c r="I2674" t="s">
        <v>42</v>
      </c>
      <c r="J2674" s="1">
        <v>0.54166666666666663</v>
      </c>
      <c r="K2674" s="1">
        <v>0.58333333333333337</v>
      </c>
      <c r="L2674">
        <v>120</v>
      </c>
      <c r="M2674">
        <v>120</v>
      </c>
      <c r="N2674" t="str">
        <f>"0000000000000000000000000001111110011111100000000000"</f>
        <v>0000000000000000000000000001111110011111100000000000</v>
      </c>
      <c r="O2674" t="str">
        <f>"0000000000000000000000000001111110011111100000000000"</f>
        <v>0000000000000000000000000001111110011111100000000000</v>
      </c>
    </row>
    <row r="2675" spans="1:15" x14ac:dyDescent="0.25">
      <c r="A2675" s="3">
        <v>1</v>
      </c>
      <c r="B2675" t="s">
        <v>12060</v>
      </c>
      <c r="C2675" t="s">
        <v>20</v>
      </c>
      <c r="D2675" t="s">
        <v>13373</v>
      </c>
      <c r="E2675" t="s">
        <v>20</v>
      </c>
      <c r="F2675" t="s">
        <v>14488</v>
      </c>
      <c r="G2675" t="s">
        <v>14488</v>
      </c>
      <c r="H2675" t="s">
        <v>29</v>
      </c>
      <c r="I2675" t="s">
        <v>29</v>
      </c>
      <c r="J2675" s="1">
        <v>0.45833333333333331</v>
      </c>
      <c r="K2675" s="1">
        <v>0.45833333333333331</v>
      </c>
      <c r="L2675">
        <v>60</v>
      </c>
      <c r="M2675">
        <v>60</v>
      </c>
      <c r="N2675" t="str">
        <f>"0000000111110100011111000000000000000000000000000000"</f>
        <v>0000000111110100011111000000000000000000000000000000</v>
      </c>
      <c r="O2675" t="str">
        <f>"0000000111110100011111000000000000000000000000000000"</f>
        <v>0000000111110100011111000000000000000000000000000000</v>
      </c>
    </row>
    <row r="2676" spans="1:15" x14ac:dyDescent="0.25">
      <c r="A2676" s="3">
        <v>1</v>
      </c>
      <c r="B2676" t="s">
        <v>12964</v>
      </c>
      <c r="C2676" t="s">
        <v>20</v>
      </c>
      <c r="D2676" t="s">
        <v>13602</v>
      </c>
      <c r="E2676" t="s">
        <v>20</v>
      </c>
      <c r="F2676" t="s">
        <v>14485</v>
      </c>
      <c r="G2676" t="s">
        <v>14488</v>
      </c>
      <c r="H2676" t="s">
        <v>29</v>
      </c>
      <c r="I2676" t="s">
        <v>29</v>
      </c>
      <c r="J2676" s="1">
        <v>0.45833333333333331</v>
      </c>
      <c r="K2676" s="1">
        <v>0.45833333333333331</v>
      </c>
      <c r="L2676">
        <v>60</v>
      </c>
      <c r="M2676">
        <v>120</v>
      </c>
      <c r="N2676" t="str">
        <f>"0000000000000000000000000001111110011111100000000000"</f>
        <v>0000000000000000000000000001111110011111100000000000</v>
      </c>
      <c r="O2676" t="str">
        <f>"0000000000000000000000000001111110011111100000000000"</f>
        <v>0000000000000000000000000001111110011111100000000000</v>
      </c>
    </row>
    <row r="2677" spans="1:15" x14ac:dyDescent="0.25">
      <c r="A2677" s="3">
        <v>1</v>
      </c>
      <c r="B2677" t="s">
        <v>12964</v>
      </c>
      <c r="C2677" t="s">
        <v>20</v>
      </c>
      <c r="D2677" t="s">
        <v>13602</v>
      </c>
      <c r="E2677" t="s">
        <v>20</v>
      </c>
      <c r="F2677" t="s">
        <v>14493</v>
      </c>
      <c r="G2677" t="s">
        <v>14485</v>
      </c>
      <c r="H2677" t="s">
        <v>42</v>
      </c>
      <c r="I2677" t="s">
        <v>42</v>
      </c>
      <c r="J2677" s="1">
        <v>0.54166666666666663</v>
      </c>
      <c r="K2677" s="1">
        <v>0.54166666666666663</v>
      </c>
      <c r="L2677">
        <v>60</v>
      </c>
      <c r="M2677">
        <v>120</v>
      </c>
      <c r="N2677" t="str">
        <f>"0000000000000000000000000001111100011111100000000000"</f>
        <v>0000000000000000000000000001111100011111100000000000</v>
      </c>
      <c r="O2677" t="str">
        <f>"0000000000000000000000000001111110011111100000000000"</f>
        <v>0000000000000000000000000001111110011111100000000000</v>
      </c>
    </row>
    <row r="2678" spans="1:15" x14ac:dyDescent="0.25">
      <c r="A2678" s="3">
        <v>1</v>
      </c>
      <c r="B2678" t="s">
        <v>12964</v>
      </c>
      <c r="C2678" t="s">
        <v>39</v>
      </c>
      <c r="D2678" t="s">
        <v>13602</v>
      </c>
      <c r="E2678" t="s">
        <v>20</v>
      </c>
      <c r="F2678" t="s">
        <v>14507</v>
      </c>
      <c r="G2678" t="s">
        <v>14485</v>
      </c>
      <c r="H2678" t="s">
        <v>42</v>
      </c>
      <c r="I2678" t="s">
        <v>42</v>
      </c>
      <c r="J2678" s="1">
        <v>0.54166666666666663</v>
      </c>
      <c r="K2678" s="1">
        <v>0.54166666666666663</v>
      </c>
      <c r="L2678">
        <v>60</v>
      </c>
      <c r="M2678">
        <v>120</v>
      </c>
      <c r="N2678" t="str">
        <f>"0000000000000000000000000000000010000000000000000000"</f>
        <v>0000000000000000000000000000000010000000000000000000</v>
      </c>
      <c r="O2678" t="str">
        <f>"0000000000000000000000000001111110011111100000000000"</f>
        <v>0000000000000000000000000001111110011111100000000000</v>
      </c>
    </row>
    <row r="2679" spans="1:15" x14ac:dyDescent="0.25">
      <c r="A2679" s="3">
        <v>1</v>
      </c>
      <c r="B2679" t="s">
        <v>13020</v>
      </c>
      <c r="C2679" t="s">
        <v>20</v>
      </c>
      <c r="D2679" t="s">
        <v>13465</v>
      </c>
      <c r="E2679" t="s">
        <v>20</v>
      </c>
      <c r="F2679" t="s">
        <v>14488</v>
      </c>
      <c r="G2679" t="s">
        <v>14485</v>
      </c>
      <c r="H2679" t="s">
        <v>42</v>
      </c>
      <c r="I2679" t="s">
        <v>42</v>
      </c>
      <c r="J2679" s="1">
        <v>0.5</v>
      </c>
      <c r="K2679" s="1">
        <v>0.45833333333333331</v>
      </c>
      <c r="L2679">
        <v>60</v>
      </c>
      <c r="M2679">
        <v>120</v>
      </c>
      <c r="N2679" t="str">
        <f>"0000000111111100011111000000000000000000000000000000"</f>
        <v>0000000111111100011111000000000000000000000000000000</v>
      </c>
      <c r="O2679" t="str">
        <f>"0000000111111100011111000000000000000000000000000000"</f>
        <v>0000000111111100011111000000000000000000000000000000</v>
      </c>
    </row>
    <row r="2680" spans="1:15" x14ac:dyDescent="0.25">
      <c r="A2680" s="3">
        <v>1</v>
      </c>
      <c r="B2680" t="s">
        <v>13034</v>
      </c>
      <c r="C2680" t="s">
        <v>20</v>
      </c>
      <c r="D2680" t="s">
        <v>13465</v>
      </c>
      <c r="E2680" t="s">
        <v>20</v>
      </c>
      <c r="F2680" t="s">
        <v>14485</v>
      </c>
      <c r="G2680" t="s">
        <v>14485</v>
      </c>
      <c r="H2680" t="s">
        <v>42</v>
      </c>
      <c r="I2680" t="s">
        <v>42</v>
      </c>
      <c r="J2680" s="1">
        <v>0.45833333333333331</v>
      </c>
      <c r="K2680" s="1">
        <v>0.45833333333333331</v>
      </c>
      <c r="L2680">
        <v>60</v>
      </c>
      <c r="M2680">
        <v>120</v>
      </c>
      <c r="N2680" t="str">
        <f>"0000000111111100011111000000000000000000000000000000"</f>
        <v>0000000111111100011111000000000000000000000000000000</v>
      </c>
      <c r="O2680" t="str">
        <f>"0000000111111100011111000000000000000000000000000000"</f>
        <v>0000000111111100011111000000000000000000000000000000</v>
      </c>
    </row>
    <row r="2681" spans="1:15" x14ac:dyDescent="0.25">
      <c r="A2681" s="3">
        <v>1</v>
      </c>
      <c r="B2681" t="s">
        <v>10256</v>
      </c>
      <c r="C2681" t="s">
        <v>20</v>
      </c>
      <c r="D2681" t="s">
        <v>13503</v>
      </c>
      <c r="E2681" t="s">
        <v>395</v>
      </c>
      <c r="F2681" t="s">
        <v>14485</v>
      </c>
      <c r="G2681" t="s">
        <v>14539</v>
      </c>
      <c r="H2681" t="s">
        <v>33</v>
      </c>
      <c r="I2681" t="s">
        <v>33</v>
      </c>
      <c r="J2681" s="1">
        <v>0.58333333333333337</v>
      </c>
      <c r="K2681" s="1">
        <v>0.54166666666666663</v>
      </c>
      <c r="L2681">
        <v>60</v>
      </c>
      <c r="M2681">
        <v>180</v>
      </c>
      <c r="N2681" t="str">
        <f>"0000000000000000000000000001111110011111100000000000"</f>
        <v>0000000000000000000000000001111110011111100000000000</v>
      </c>
      <c r="O2681" t="str">
        <f>"0000000000000000000000000000011110011110100000000000"</f>
        <v>0000000000000000000000000000011110011110100000000000</v>
      </c>
    </row>
    <row r="2682" spans="1:15" x14ac:dyDescent="0.25">
      <c r="A2682" s="3">
        <v>1</v>
      </c>
      <c r="B2682" t="s">
        <v>10296</v>
      </c>
      <c r="C2682" t="s">
        <v>20</v>
      </c>
      <c r="D2682" t="s">
        <v>11845</v>
      </c>
      <c r="E2682" t="s">
        <v>20</v>
      </c>
      <c r="F2682" t="s">
        <v>14493</v>
      </c>
      <c r="G2682" t="s">
        <v>14488</v>
      </c>
      <c r="H2682" t="s">
        <v>19</v>
      </c>
      <c r="I2682" t="s">
        <v>19</v>
      </c>
      <c r="J2682" s="1">
        <v>0.66666666666666663</v>
      </c>
      <c r="K2682" s="1">
        <v>0.66666666666666663</v>
      </c>
      <c r="L2682">
        <v>60</v>
      </c>
      <c r="M2682">
        <v>60</v>
      </c>
      <c r="N2682" t="str">
        <f>"0000000000000000000000000001111110011111100000000000"</f>
        <v>0000000000000000000000000001111110011111100000000000</v>
      </c>
      <c r="O2682" t="str">
        <f>"0000000000000000000000000001111110011111100000000000"</f>
        <v>0000000000000000000000000001111110011111100000000000</v>
      </c>
    </row>
    <row r="2683" spans="1:15" x14ac:dyDescent="0.25">
      <c r="A2683" s="3">
        <v>1</v>
      </c>
      <c r="B2683" t="s">
        <v>9396</v>
      </c>
      <c r="C2683" t="s">
        <v>45</v>
      </c>
      <c r="D2683" t="s">
        <v>9897</v>
      </c>
      <c r="E2683" t="s">
        <v>20</v>
      </c>
      <c r="F2683" t="s">
        <v>14489</v>
      </c>
      <c r="G2683" t="s">
        <v>14487</v>
      </c>
      <c r="H2683" t="s">
        <v>42</v>
      </c>
      <c r="I2683" t="s">
        <v>42</v>
      </c>
      <c r="J2683" s="1">
        <v>0.375</v>
      </c>
      <c r="K2683" s="1">
        <v>0.375</v>
      </c>
      <c r="L2683">
        <v>120</v>
      </c>
      <c r="M2683">
        <v>60</v>
      </c>
      <c r="N2683" t="str">
        <f>"0000000100000000000000000000000000000000000000000000"</f>
        <v>0000000100000000000000000000000000000000000000000000</v>
      </c>
      <c r="O2683" t="str">
        <f>"0000000111111100011111000000000000000000000000000000"</f>
        <v>0000000111111100011111000000000000000000000000000000</v>
      </c>
    </row>
    <row r="2684" spans="1:15" x14ac:dyDescent="0.25">
      <c r="A2684" s="3">
        <v>1</v>
      </c>
      <c r="B2684" t="s">
        <v>9396</v>
      </c>
      <c r="C2684" t="s">
        <v>180</v>
      </c>
      <c r="D2684" t="s">
        <v>9897</v>
      </c>
      <c r="E2684" t="s">
        <v>39</v>
      </c>
      <c r="F2684" t="s">
        <v>14524</v>
      </c>
      <c r="G2684" t="s">
        <v>14507</v>
      </c>
      <c r="H2684" t="s">
        <v>33</v>
      </c>
      <c r="I2684" t="s">
        <v>33</v>
      </c>
      <c r="J2684" s="1">
        <v>0.75</v>
      </c>
      <c r="K2684" s="1">
        <v>0.79166666666666663</v>
      </c>
      <c r="L2684">
        <v>150</v>
      </c>
      <c r="M2684">
        <v>90</v>
      </c>
      <c r="N2684" t="str">
        <f>"0000000000011000000000000000000000000000000000000000"</f>
        <v>0000000000011000000000000000000000000000000000000000</v>
      </c>
      <c r="O2684" t="str">
        <f>"0000000000010000000000000000000000000000000000000000"</f>
        <v>0000000000010000000000000000000000000000000000000000</v>
      </c>
    </row>
    <row r="2685" spans="1:15" x14ac:dyDescent="0.25">
      <c r="A2685" s="3">
        <v>1</v>
      </c>
      <c r="B2685" t="s">
        <v>10965</v>
      </c>
      <c r="C2685" t="s">
        <v>20</v>
      </c>
      <c r="D2685" t="s">
        <v>11208</v>
      </c>
      <c r="E2685" t="s">
        <v>395</v>
      </c>
      <c r="F2685" t="s">
        <v>14488</v>
      </c>
      <c r="G2685" t="s">
        <v>14581</v>
      </c>
      <c r="H2685" t="s">
        <v>42</v>
      </c>
      <c r="I2685" t="s">
        <v>42</v>
      </c>
      <c r="J2685" s="1">
        <v>0.625</v>
      </c>
      <c r="K2685" s="1">
        <v>0.58333333333333337</v>
      </c>
      <c r="L2685">
        <v>120</v>
      </c>
      <c r="M2685">
        <v>90</v>
      </c>
      <c r="N2685" t="str">
        <f>"0000000111111100011111000000000000000000000000000000"</f>
        <v>0000000111111100011111000000000000000000000000000000</v>
      </c>
      <c r="O2685" t="str">
        <f>"0000000000000000000010000000000000000000000000000000"</f>
        <v>0000000000000000000010000000000000000000000000000000</v>
      </c>
    </row>
    <row r="2686" spans="1:15" x14ac:dyDescent="0.25">
      <c r="A2686" s="3">
        <v>1</v>
      </c>
      <c r="B2686" t="s">
        <v>10965</v>
      </c>
      <c r="C2686" t="s">
        <v>20</v>
      </c>
      <c r="D2686" t="s">
        <v>11208</v>
      </c>
      <c r="E2686" t="s">
        <v>9372</v>
      </c>
      <c r="F2686" t="s">
        <v>14485</v>
      </c>
      <c r="G2686" t="s">
        <v>14494</v>
      </c>
      <c r="H2686" t="s">
        <v>37</v>
      </c>
      <c r="I2686" t="s">
        <v>37</v>
      </c>
      <c r="J2686" s="1">
        <v>0.625</v>
      </c>
      <c r="K2686" s="1">
        <v>0.625</v>
      </c>
      <c r="L2686">
        <v>120</v>
      </c>
      <c r="M2686">
        <v>120</v>
      </c>
      <c r="N2686" t="str">
        <f>"0000000111101100011111000000000000000000000000000000"</f>
        <v>0000000111101100011111000000000000000000000000000000</v>
      </c>
      <c r="O2686" t="str">
        <f>"0000000000000100000000000000000000000000000000000000"</f>
        <v>0000000000000100000000000000000000000000000000000000</v>
      </c>
    </row>
    <row r="2687" spans="1:15" x14ac:dyDescent="0.25">
      <c r="A2687" s="3">
        <v>1</v>
      </c>
      <c r="B2687" t="s">
        <v>12014</v>
      </c>
      <c r="C2687" t="s">
        <v>20</v>
      </c>
      <c r="D2687" t="s">
        <v>12836</v>
      </c>
      <c r="E2687" t="s">
        <v>20</v>
      </c>
      <c r="F2687" t="s">
        <v>14488</v>
      </c>
      <c r="G2687" t="s">
        <v>14488</v>
      </c>
      <c r="H2687" t="s">
        <v>19</v>
      </c>
      <c r="I2687" t="s">
        <v>19</v>
      </c>
      <c r="J2687" s="1">
        <v>0.41666666666666669</v>
      </c>
      <c r="K2687" s="1">
        <v>0.375</v>
      </c>
      <c r="L2687">
        <v>60</v>
      </c>
      <c r="M2687">
        <v>120</v>
      </c>
      <c r="N2687" t="str">
        <f>"0000000111110100011111000000000000000000000000000000"</f>
        <v>0000000111110100011111000000000000000000000000000000</v>
      </c>
      <c r="O2687" t="str">
        <f>"0000000111110100011111000000000000000000000000000000"</f>
        <v>0000000111110100011111000000000000000000000000000000</v>
      </c>
    </row>
    <row r="2688" spans="1:15" x14ac:dyDescent="0.25">
      <c r="A2688" s="3">
        <v>1</v>
      </c>
      <c r="B2688" t="s">
        <v>10119</v>
      </c>
      <c r="C2688" t="s">
        <v>20</v>
      </c>
      <c r="D2688" t="s">
        <v>13656</v>
      </c>
      <c r="E2688" t="s">
        <v>20</v>
      </c>
      <c r="F2688" t="s">
        <v>14488</v>
      </c>
      <c r="G2688" t="s">
        <v>14485</v>
      </c>
      <c r="H2688" t="s">
        <v>33</v>
      </c>
      <c r="I2688" t="s">
        <v>33</v>
      </c>
      <c r="J2688" s="1">
        <v>0.54166666666666663</v>
      </c>
      <c r="K2688" s="1">
        <v>0.54166666666666663</v>
      </c>
      <c r="L2688">
        <v>120</v>
      </c>
      <c r="M2688">
        <v>60</v>
      </c>
      <c r="N2688" t="str">
        <f>"0000000000000000000000000001111110011111100000000000"</f>
        <v>0000000000000000000000000001111110011111100000000000</v>
      </c>
      <c r="O2688" t="str">
        <f>"0000000000000000000000000001111110011111100000000000"</f>
        <v>0000000000000000000000000001111110011111100000000000</v>
      </c>
    </row>
    <row r="2689" spans="1:15" x14ac:dyDescent="0.25">
      <c r="A2689" s="3">
        <v>1</v>
      </c>
      <c r="B2689" t="s">
        <v>12293</v>
      </c>
      <c r="C2689" t="s">
        <v>20</v>
      </c>
      <c r="D2689" t="s">
        <v>12707</v>
      </c>
      <c r="E2689" t="s">
        <v>20</v>
      </c>
      <c r="F2689" t="s">
        <v>14485</v>
      </c>
      <c r="G2689" t="s">
        <v>14506</v>
      </c>
      <c r="H2689" t="s">
        <v>37</v>
      </c>
      <c r="I2689" t="s">
        <v>37</v>
      </c>
      <c r="J2689" s="1">
        <v>0.375</v>
      </c>
      <c r="K2689" s="1">
        <v>0.375</v>
      </c>
      <c r="L2689">
        <v>60</v>
      </c>
      <c r="M2689">
        <v>60</v>
      </c>
      <c r="N2689" t="str">
        <f>"0000000111101100011111000000000000000000000000000000"</f>
        <v>0000000111101100011111000000000000000000000000000000</v>
      </c>
      <c r="O2689" t="str">
        <f>"0000000111101100011111000000000000000000000000000000"</f>
        <v>0000000111101100011111000000000000000000000000000000</v>
      </c>
    </row>
    <row r="2690" spans="1:15" x14ac:dyDescent="0.25">
      <c r="A2690" s="3">
        <v>1</v>
      </c>
      <c r="B2690" t="s">
        <v>10833</v>
      </c>
      <c r="C2690" t="s">
        <v>20</v>
      </c>
      <c r="D2690" t="s">
        <v>11691</v>
      </c>
      <c r="E2690" t="s">
        <v>45</v>
      </c>
      <c r="F2690" t="s">
        <v>14488</v>
      </c>
      <c r="G2690" t="s">
        <v>14489</v>
      </c>
      <c r="H2690" t="s">
        <v>19</v>
      </c>
      <c r="I2690" t="s">
        <v>19</v>
      </c>
      <c r="J2690" s="1">
        <v>0.375</v>
      </c>
      <c r="K2690" s="1">
        <v>0.33333333333333331</v>
      </c>
      <c r="L2690">
        <v>60</v>
      </c>
      <c r="M2690">
        <v>120</v>
      </c>
      <c r="N2690" t="str">
        <f>"0000000000000000000000000001111110011111100000000000"</f>
        <v>0000000000000000000000000001111110011111100000000000</v>
      </c>
      <c r="O2690" t="str">
        <f>"0000000000000000000000000001111110011111100000000000"</f>
        <v>0000000000000000000000000001111110011111100000000000</v>
      </c>
    </row>
    <row r="2691" spans="1:15" x14ac:dyDescent="0.25">
      <c r="A2691" s="3">
        <v>1</v>
      </c>
      <c r="B2691" t="s">
        <v>10774</v>
      </c>
      <c r="C2691" t="s">
        <v>45</v>
      </c>
      <c r="D2691" t="s">
        <v>11567</v>
      </c>
      <c r="E2691" t="s">
        <v>395</v>
      </c>
      <c r="F2691" t="s">
        <v>14561</v>
      </c>
      <c r="G2691" t="s">
        <v>14539</v>
      </c>
      <c r="H2691" t="s">
        <v>29</v>
      </c>
      <c r="I2691" t="s">
        <v>29</v>
      </c>
      <c r="J2691" s="1">
        <v>0.54166666666666663</v>
      </c>
      <c r="K2691" s="1">
        <v>0.5625</v>
      </c>
      <c r="L2691">
        <v>60</v>
      </c>
      <c r="M2691">
        <v>120</v>
      </c>
      <c r="N2691" t="str">
        <f>"0000000111110100011111000000000000000000000000000000"</f>
        <v>0000000111110100011111000000000000000000000000000000</v>
      </c>
      <c r="O2691" t="str">
        <f>"0000000001000000000000000000000000000000000000000000"</f>
        <v>0000000001000000000000000000000000000000000000000000</v>
      </c>
    </row>
    <row r="2692" spans="1:15" x14ac:dyDescent="0.25">
      <c r="A2692" s="3">
        <v>1</v>
      </c>
      <c r="B2692" t="s">
        <v>10774</v>
      </c>
      <c r="C2692" t="s">
        <v>45</v>
      </c>
      <c r="D2692" t="s">
        <v>11567</v>
      </c>
      <c r="E2692" t="s">
        <v>395</v>
      </c>
      <c r="F2692" t="s">
        <v>14561</v>
      </c>
      <c r="G2692" t="s">
        <v>14627</v>
      </c>
      <c r="H2692" t="s">
        <v>29</v>
      </c>
      <c r="I2692" t="s">
        <v>29</v>
      </c>
      <c r="J2692" s="1">
        <v>0.54166666666666663</v>
      </c>
      <c r="K2692" s="1">
        <v>0.5625</v>
      </c>
      <c r="L2692">
        <v>60</v>
      </c>
      <c r="M2692">
        <v>120</v>
      </c>
      <c r="N2692" t="str">
        <f>"0000000111110100011111000000000000000000000000000000"</f>
        <v>0000000111110100011111000000000000000000000000000000</v>
      </c>
      <c r="O2692" t="str">
        <f>"0000000000010000000000000000000000000000000000000000"</f>
        <v>0000000000010000000000000000000000000000000000000000</v>
      </c>
    </row>
    <row r="2693" spans="1:15" x14ac:dyDescent="0.25">
      <c r="A2693" s="3">
        <v>1</v>
      </c>
      <c r="B2693" t="s">
        <v>10774</v>
      </c>
      <c r="C2693" t="s">
        <v>45</v>
      </c>
      <c r="D2693" t="s">
        <v>11567</v>
      </c>
      <c r="E2693" t="s">
        <v>395</v>
      </c>
      <c r="F2693" t="s">
        <v>14561</v>
      </c>
      <c r="G2693" t="s">
        <v>14674</v>
      </c>
      <c r="H2693" t="s">
        <v>29</v>
      </c>
      <c r="I2693" t="s">
        <v>29</v>
      </c>
      <c r="J2693" s="1">
        <v>0.54166666666666663</v>
      </c>
      <c r="K2693" s="1">
        <v>0.5625</v>
      </c>
      <c r="L2693">
        <v>60</v>
      </c>
      <c r="M2693">
        <v>120</v>
      </c>
      <c r="N2693" t="str">
        <f>"0000000111110100011111000000000000000000000000000000"</f>
        <v>0000000111110100011111000000000000000000000000000000</v>
      </c>
      <c r="O2693" t="str">
        <f>"0000000000000000010000000000000000000000000000000000"</f>
        <v>0000000000000000010000000000000000000000000000000000</v>
      </c>
    </row>
    <row r="2694" spans="1:15" x14ac:dyDescent="0.25">
      <c r="A2694" s="3">
        <v>1</v>
      </c>
      <c r="B2694" t="s">
        <v>10774</v>
      </c>
      <c r="C2694" t="s">
        <v>45</v>
      </c>
      <c r="D2694" t="s">
        <v>11567</v>
      </c>
      <c r="E2694" t="s">
        <v>395</v>
      </c>
      <c r="F2694" t="s">
        <v>14561</v>
      </c>
      <c r="G2694" t="s">
        <v>14675</v>
      </c>
      <c r="H2694" t="s">
        <v>29</v>
      </c>
      <c r="I2694" t="s">
        <v>29</v>
      </c>
      <c r="J2694" s="1">
        <v>0.54166666666666663</v>
      </c>
      <c r="K2694" s="1">
        <v>0.5625</v>
      </c>
      <c r="L2694">
        <v>60</v>
      </c>
      <c r="M2694">
        <v>120</v>
      </c>
      <c r="N2694" t="str">
        <f>"0000000111110100011111000000000000000000000000000000"</f>
        <v>0000000111110100011111000000000000000000000000000000</v>
      </c>
      <c r="O2694" t="str">
        <f>"0000000000000000001000000000000000000000000000000000"</f>
        <v>0000000000000000001000000000000000000000000000000000</v>
      </c>
    </row>
    <row r="2695" spans="1:15" x14ac:dyDescent="0.25">
      <c r="A2695" s="3">
        <v>1</v>
      </c>
      <c r="B2695" t="s">
        <v>10774</v>
      </c>
      <c r="C2695" t="s">
        <v>45</v>
      </c>
      <c r="D2695" t="s">
        <v>11567</v>
      </c>
      <c r="E2695" t="s">
        <v>395</v>
      </c>
      <c r="F2695" t="s">
        <v>14561</v>
      </c>
      <c r="G2695" t="s">
        <v>14676</v>
      </c>
      <c r="H2695" t="s">
        <v>29</v>
      </c>
      <c r="I2695" t="s">
        <v>29</v>
      </c>
      <c r="J2695" s="1">
        <v>0.54166666666666663</v>
      </c>
      <c r="K2695" s="1">
        <v>0.5625</v>
      </c>
      <c r="L2695">
        <v>60</v>
      </c>
      <c r="M2695">
        <v>120</v>
      </c>
      <c r="N2695" t="str">
        <f>"0000000111110100011111000000000000000000000000000000"</f>
        <v>0000000111110100011111000000000000000000000000000000</v>
      </c>
      <c r="O2695" t="str">
        <f>"0000000000000000000100000000000000000000000000000000"</f>
        <v>0000000000000000000100000000000000000000000000000000</v>
      </c>
    </row>
    <row r="2696" spans="1:15" x14ac:dyDescent="0.25">
      <c r="A2696" s="3">
        <v>1</v>
      </c>
      <c r="B2696" t="s">
        <v>10706</v>
      </c>
      <c r="C2696" t="s">
        <v>20</v>
      </c>
      <c r="D2696" t="s">
        <v>12832</v>
      </c>
      <c r="E2696" t="s">
        <v>20</v>
      </c>
      <c r="F2696" t="s">
        <v>14502</v>
      </c>
      <c r="G2696" t="s">
        <v>14488</v>
      </c>
      <c r="H2696" t="s">
        <v>19</v>
      </c>
      <c r="I2696" t="s">
        <v>19</v>
      </c>
      <c r="J2696" s="1">
        <v>0.5</v>
      </c>
      <c r="K2696" s="1">
        <v>0.54166666666666663</v>
      </c>
      <c r="L2696">
        <v>120</v>
      </c>
      <c r="M2696">
        <v>120</v>
      </c>
      <c r="N2696" t="str">
        <f>"0000000111110100011111000000000000000000000000000000"</f>
        <v>0000000111110100011111000000000000000000000000000000</v>
      </c>
      <c r="O2696" t="str">
        <f>"0000000111110100011111000000000000000000000000000000"</f>
        <v>0000000111110100011111000000000000000000000000000000</v>
      </c>
    </row>
    <row r="2697" spans="1:15" x14ac:dyDescent="0.25">
      <c r="A2697" s="3">
        <v>1</v>
      </c>
      <c r="B2697" t="s">
        <v>10718</v>
      </c>
      <c r="C2697" t="s">
        <v>9372</v>
      </c>
      <c r="D2697" t="s">
        <v>12832</v>
      </c>
      <c r="E2697" t="s">
        <v>20</v>
      </c>
      <c r="F2697" t="s">
        <v>14494</v>
      </c>
      <c r="G2697" t="s">
        <v>14485</v>
      </c>
      <c r="H2697" t="s">
        <v>42</v>
      </c>
      <c r="I2697" t="s">
        <v>42</v>
      </c>
      <c r="J2697" s="1">
        <v>0.45833333333333331</v>
      </c>
      <c r="K2697" s="1">
        <v>0.45833333333333331</v>
      </c>
      <c r="L2697">
        <v>120</v>
      </c>
      <c r="M2697">
        <v>60</v>
      </c>
      <c r="N2697" t="str">
        <f>"0000000111111100011111000000000000000000000000000000"</f>
        <v>0000000111111100011111000000000000000000000000000000</v>
      </c>
      <c r="O2697" t="str">
        <f>"0000000111111100011111000000000000000000000000000000"</f>
        <v>0000000111111100011111000000000000000000000000000000</v>
      </c>
    </row>
    <row r="2698" spans="1:15" x14ac:dyDescent="0.25">
      <c r="A2698" s="3">
        <v>1</v>
      </c>
      <c r="B2698" t="s">
        <v>12872</v>
      </c>
      <c r="C2698" t="s">
        <v>20</v>
      </c>
      <c r="D2698" t="s">
        <v>14433</v>
      </c>
      <c r="E2698" t="s">
        <v>45</v>
      </c>
      <c r="F2698" t="s">
        <v>14485</v>
      </c>
      <c r="G2698" t="s">
        <v>14580</v>
      </c>
      <c r="H2698" t="s">
        <v>29</v>
      </c>
      <c r="I2698" t="s">
        <v>29</v>
      </c>
      <c r="J2698" s="1">
        <v>0.54166666666666663</v>
      </c>
      <c r="K2698" s="1">
        <v>0.58333333333333337</v>
      </c>
      <c r="L2698">
        <v>120</v>
      </c>
      <c r="M2698">
        <v>60</v>
      </c>
      <c r="N2698" t="str">
        <f>"0000000111110100011111000000000000000000000000000000"</f>
        <v>0000000111110100011111000000000000000000000000000000</v>
      </c>
      <c r="O2698" t="str">
        <f>"0000000111110100011111000001111110011111100000000000"</f>
        <v>0000000111110100011111000001111110011111100000000000</v>
      </c>
    </row>
    <row r="2699" spans="1:15" x14ac:dyDescent="0.25">
      <c r="A2699" s="3">
        <v>1</v>
      </c>
      <c r="B2699" t="s">
        <v>9133</v>
      </c>
      <c r="C2699" t="s">
        <v>20</v>
      </c>
      <c r="D2699" t="s">
        <v>12586</v>
      </c>
      <c r="E2699" t="s">
        <v>20</v>
      </c>
      <c r="F2699" t="s">
        <v>14485</v>
      </c>
      <c r="G2699" t="s">
        <v>14485</v>
      </c>
      <c r="H2699" t="s">
        <v>29</v>
      </c>
      <c r="I2699" t="s">
        <v>29</v>
      </c>
      <c r="J2699" s="1">
        <v>0.41666666666666669</v>
      </c>
      <c r="K2699" s="1">
        <v>0.41666666666666669</v>
      </c>
      <c r="L2699">
        <v>60</v>
      </c>
      <c r="M2699">
        <v>60</v>
      </c>
      <c r="N2699" t="str">
        <f>"0000000111110100011111000000000000000000000000000000"</f>
        <v>0000000111110100011111000000000000000000000000000000</v>
      </c>
      <c r="O2699" t="str">
        <f>"0000000111110100011111000000000000000000000000000000"</f>
        <v>0000000111110100011111000000000000000000000000000000</v>
      </c>
    </row>
    <row r="2700" spans="1:15" x14ac:dyDescent="0.25">
      <c r="A2700" s="3">
        <v>1</v>
      </c>
      <c r="B2700" t="s">
        <v>10962</v>
      </c>
      <c r="C2700" t="s">
        <v>20</v>
      </c>
      <c r="D2700" t="s">
        <v>11125</v>
      </c>
      <c r="E2700" t="s">
        <v>20</v>
      </c>
      <c r="F2700" t="s">
        <v>14488</v>
      </c>
      <c r="G2700" t="s">
        <v>14485</v>
      </c>
      <c r="H2700" t="s">
        <v>29</v>
      </c>
      <c r="I2700" t="s">
        <v>29</v>
      </c>
      <c r="J2700" s="1">
        <v>0.5</v>
      </c>
      <c r="K2700" s="1">
        <v>0.45833333333333331</v>
      </c>
      <c r="L2700">
        <v>120</v>
      </c>
      <c r="M2700">
        <v>120</v>
      </c>
      <c r="N2700" t="str">
        <f>"0000000000000000000000000001111000010000100000000000"</f>
        <v>0000000000000000000000000001111000010000100000000000</v>
      </c>
      <c r="O2700" t="str">
        <f>"0000000000000000000000000001111110011000000000000000"</f>
        <v>0000000000000000000000000001111110011000000000000000</v>
      </c>
    </row>
    <row r="2701" spans="1:15" x14ac:dyDescent="0.25">
      <c r="A2701" s="3">
        <v>1</v>
      </c>
      <c r="B2701" t="s">
        <v>10962</v>
      </c>
      <c r="C2701" t="s">
        <v>20</v>
      </c>
      <c r="D2701" t="s">
        <v>11125</v>
      </c>
      <c r="E2701" t="s">
        <v>20</v>
      </c>
      <c r="F2701" t="s">
        <v>14488</v>
      </c>
      <c r="G2701" t="s">
        <v>14487</v>
      </c>
      <c r="H2701" t="s">
        <v>29</v>
      </c>
      <c r="I2701" t="s">
        <v>29</v>
      </c>
      <c r="J2701" s="1">
        <v>0.5</v>
      </c>
      <c r="K2701" s="1">
        <v>0.45833333333333331</v>
      </c>
      <c r="L2701">
        <v>120</v>
      </c>
      <c r="M2701">
        <v>120</v>
      </c>
      <c r="N2701" t="str">
        <f>"0000000000000000000000000001111000010000100000000000"</f>
        <v>0000000000000000000000000001111000010000100000000000</v>
      </c>
      <c r="O2701" t="str">
        <f>"0000000000000000000000000000000000000111100000000000"</f>
        <v>0000000000000000000000000000000000000111100000000000</v>
      </c>
    </row>
    <row r="2702" spans="1:15" x14ac:dyDescent="0.25">
      <c r="A2702" s="3">
        <v>1</v>
      </c>
      <c r="B2702" t="s">
        <v>10962</v>
      </c>
      <c r="C2702" t="s">
        <v>20</v>
      </c>
      <c r="D2702" t="s">
        <v>11125</v>
      </c>
      <c r="E2702" t="s">
        <v>20</v>
      </c>
      <c r="F2702" t="s">
        <v>14493</v>
      </c>
      <c r="G2702" t="s">
        <v>14485</v>
      </c>
      <c r="H2702" t="s">
        <v>29</v>
      </c>
      <c r="I2702" t="s">
        <v>29</v>
      </c>
      <c r="J2702" s="1">
        <v>0.5</v>
      </c>
      <c r="K2702" s="1">
        <v>0.45833333333333331</v>
      </c>
      <c r="L2702">
        <v>120</v>
      </c>
      <c r="M2702">
        <v>120</v>
      </c>
      <c r="N2702" t="str">
        <f>"0000000000000000000000000000000110000000000000000000"</f>
        <v>0000000000000000000000000000000110000000000000000000</v>
      </c>
      <c r="O2702" t="str">
        <f>"0000000000000000000000000001111110011000000000000000"</f>
        <v>0000000000000000000000000001111110011000000000000000</v>
      </c>
    </row>
    <row r="2703" spans="1:15" x14ac:dyDescent="0.25">
      <c r="A2703" s="3">
        <v>1</v>
      </c>
      <c r="B2703" t="s">
        <v>10552</v>
      </c>
      <c r="C2703" t="s">
        <v>20</v>
      </c>
      <c r="D2703" t="s">
        <v>10564</v>
      </c>
      <c r="E2703" t="s">
        <v>20</v>
      </c>
      <c r="F2703" t="s">
        <v>14488</v>
      </c>
      <c r="G2703" t="s">
        <v>14488</v>
      </c>
      <c r="H2703" t="s">
        <v>29</v>
      </c>
      <c r="I2703" t="s">
        <v>29</v>
      </c>
      <c r="J2703" s="1">
        <v>0.45833333333333331</v>
      </c>
      <c r="K2703" s="1">
        <v>0.41666666666666669</v>
      </c>
      <c r="L2703">
        <v>60</v>
      </c>
      <c r="M2703">
        <v>120</v>
      </c>
      <c r="N2703" t="str">
        <f>"0000000111110100011111000000000000000000000000000000"</f>
        <v>0000000111110100011111000000000000000000000000000000</v>
      </c>
      <c r="O2703" t="str">
        <f>"0000000111110100011111000000000000000000000000000000"</f>
        <v>0000000111110100011111000000000000000000000000000000</v>
      </c>
    </row>
    <row r="2704" spans="1:15" x14ac:dyDescent="0.25">
      <c r="A2704" s="3">
        <v>1</v>
      </c>
      <c r="B2704" t="s">
        <v>10076</v>
      </c>
      <c r="C2704" t="s">
        <v>20</v>
      </c>
      <c r="D2704" t="s">
        <v>10713</v>
      </c>
      <c r="E2704" t="s">
        <v>20</v>
      </c>
      <c r="F2704" t="s">
        <v>14488</v>
      </c>
      <c r="G2704" t="s">
        <v>14488</v>
      </c>
      <c r="H2704" t="s">
        <v>19</v>
      </c>
      <c r="I2704" t="s">
        <v>19</v>
      </c>
      <c r="J2704" s="1">
        <v>0.54166666666666663</v>
      </c>
      <c r="K2704" s="1">
        <v>0.54166666666666663</v>
      </c>
      <c r="L2704">
        <v>60</v>
      </c>
      <c r="M2704">
        <v>60</v>
      </c>
      <c r="N2704" t="str">
        <f>"0000000000000000000000000001111110011111100000000000"</f>
        <v>0000000000000000000000000001111110011111100000000000</v>
      </c>
      <c r="O2704" t="str">
        <f>"0000000000000000000000000001111110011111100000000000"</f>
        <v>0000000000000000000000000001111110011111100000000000</v>
      </c>
    </row>
    <row r="2705" spans="1:15" x14ac:dyDescent="0.25">
      <c r="A2705" s="3">
        <v>1</v>
      </c>
      <c r="B2705" t="s">
        <v>9266</v>
      </c>
      <c r="C2705" t="s">
        <v>20</v>
      </c>
      <c r="D2705" t="s">
        <v>10239</v>
      </c>
      <c r="E2705" t="s">
        <v>20</v>
      </c>
      <c r="F2705" t="s">
        <v>14493</v>
      </c>
      <c r="G2705" t="s">
        <v>14488</v>
      </c>
      <c r="H2705" t="s">
        <v>37</v>
      </c>
      <c r="I2705" t="s">
        <v>37</v>
      </c>
      <c r="J2705" s="1">
        <v>0.375</v>
      </c>
      <c r="K2705" s="1">
        <v>0.375</v>
      </c>
      <c r="L2705">
        <v>60</v>
      </c>
      <c r="M2705">
        <v>60</v>
      </c>
      <c r="N2705" t="str">
        <f>"0000000111101100011111000000000000000000000000000000"</f>
        <v>0000000111101100011111000000000000000000000000000000</v>
      </c>
      <c r="O2705" t="str">
        <f>"0000000111101100011111000000000000000000000000000000"</f>
        <v>0000000111101100011111000000000000000000000000000000</v>
      </c>
    </row>
    <row r="2706" spans="1:15" x14ac:dyDescent="0.25">
      <c r="A2706" s="3">
        <v>1</v>
      </c>
      <c r="B2706" t="s">
        <v>13177</v>
      </c>
      <c r="C2706" t="s">
        <v>20</v>
      </c>
      <c r="D2706" t="s">
        <v>13596</v>
      </c>
      <c r="E2706" t="s">
        <v>20</v>
      </c>
      <c r="F2706" t="s">
        <v>14488</v>
      </c>
      <c r="G2706" t="s">
        <v>14485</v>
      </c>
      <c r="H2706" t="s">
        <v>33</v>
      </c>
      <c r="I2706" t="s">
        <v>33</v>
      </c>
      <c r="J2706" s="1">
        <v>0.5</v>
      </c>
      <c r="K2706" s="1">
        <v>0.5</v>
      </c>
      <c r="L2706">
        <v>120</v>
      </c>
      <c r="M2706">
        <v>60</v>
      </c>
      <c r="N2706" t="str">
        <f>"0000000111111100011111000000000000000000000000000000"</f>
        <v>0000000111111100011111000000000000000000000000000000</v>
      </c>
      <c r="O2706" t="str">
        <f>"0000000111111100011111000000000000000000000000000000"</f>
        <v>0000000111111100011111000000000000000000000000000000</v>
      </c>
    </row>
    <row r="2707" spans="1:15" x14ac:dyDescent="0.25">
      <c r="A2707" s="3">
        <v>1</v>
      </c>
      <c r="B2707" t="s">
        <v>12206</v>
      </c>
      <c r="C2707" t="s">
        <v>20</v>
      </c>
      <c r="D2707" t="s">
        <v>12221</v>
      </c>
      <c r="E2707" t="s">
        <v>9544</v>
      </c>
      <c r="F2707" t="s">
        <v>14488</v>
      </c>
      <c r="G2707" t="s">
        <v>14550</v>
      </c>
      <c r="H2707" t="s">
        <v>19</v>
      </c>
      <c r="I2707" t="s">
        <v>19</v>
      </c>
      <c r="J2707" s="1">
        <v>0.375</v>
      </c>
      <c r="K2707" s="1">
        <v>0.33333333333333331</v>
      </c>
      <c r="L2707">
        <v>120</v>
      </c>
      <c r="M2707">
        <v>540</v>
      </c>
      <c r="N2707" t="str">
        <f>"0000000111110000000000000000000000000000000000000000"</f>
        <v>0000000111110000000000000000000000000000000000000000</v>
      </c>
      <c r="O2707" t="str">
        <f>"0000000001000000000000000000000000000000000000000000"</f>
        <v>0000000001000000000000000000000000000000000000000000</v>
      </c>
    </row>
    <row r="2708" spans="1:15" x14ac:dyDescent="0.25">
      <c r="A2708" s="3">
        <v>1</v>
      </c>
      <c r="B2708" t="s">
        <v>12289</v>
      </c>
      <c r="C2708" t="s">
        <v>20</v>
      </c>
      <c r="D2708" t="s">
        <v>12830</v>
      </c>
      <c r="E2708" t="s">
        <v>20</v>
      </c>
      <c r="F2708" t="s">
        <v>14488</v>
      </c>
      <c r="G2708" t="s">
        <v>14488</v>
      </c>
      <c r="H2708" t="s">
        <v>19</v>
      </c>
      <c r="I2708" t="s">
        <v>19</v>
      </c>
      <c r="J2708" s="1">
        <v>0.54166666666666663</v>
      </c>
      <c r="K2708" s="1">
        <v>0.5</v>
      </c>
      <c r="L2708">
        <v>60</v>
      </c>
      <c r="M2708">
        <v>120</v>
      </c>
      <c r="N2708" t="str">
        <f>"0000000000000000000000000001111110011111100000000000"</f>
        <v>0000000000000000000000000001111110011111100000000000</v>
      </c>
      <c r="O2708" t="str">
        <f>"0000000000000000000000000001111110011111100000000000"</f>
        <v>0000000000000000000000000001111110011111100000000000</v>
      </c>
    </row>
    <row r="2709" spans="1:15" x14ac:dyDescent="0.25">
      <c r="A2709" s="3">
        <v>1</v>
      </c>
      <c r="B2709" t="s">
        <v>9278</v>
      </c>
      <c r="C2709" t="s">
        <v>20</v>
      </c>
      <c r="D2709" t="s">
        <v>12047</v>
      </c>
      <c r="E2709" t="s">
        <v>20</v>
      </c>
      <c r="F2709" t="s">
        <v>14488</v>
      </c>
      <c r="G2709" t="s">
        <v>14488</v>
      </c>
      <c r="H2709" t="s">
        <v>19</v>
      </c>
      <c r="I2709" t="s">
        <v>19</v>
      </c>
      <c r="J2709" s="1">
        <v>0.375</v>
      </c>
      <c r="K2709" s="1">
        <v>0.375</v>
      </c>
      <c r="L2709">
        <v>60</v>
      </c>
      <c r="M2709">
        <v>60</v>
      </c>
      <c r="N2709" t="str">
        <f>"0000000000000000000000000001111110011111100000000000"</f>
        <v>0000000000000000000000000001111110011111100000000000</v>
      </c>
      <c r="O2709" t="str">
        <f>"0000000000000000000000000001111110011111100000000000"</f>
        <v>0000000000000000000000000001111110011111100000000000</v>
      </c>
    </row>
    <row r="2710" spans="1:15" x14ac:dyDescent="0.25">
      <c r="A2710" s="3">
        <v>1</v>
      </c>
      <c r="B2710" t="s">
        <v>12818</v>
      </c>
      <c r="C2710" t="s">
        <v>20</v>
      </c>
      <c r="D2710" t="s">
        <v>12930</v>
      </c>
      <c r="E2710" t="s">
        <v>20</v>
      </c>
      <c r="F2710" t="s">
        <v>14485</v>
      </c>
      <c r="G2710" t="s">
        <v>14487</v>
      </c>
      <c r="H2710" t="s">
        <v>42</v>
      </c>
      <c r="I2710" t="s">
        <v>42</v>
      </c>
      <c r="J2710" s="1">
        <v>0.54166666666666663</v>
      </c>
      <c r="K2710" s="1">
        <v>0.54166666666666663</v>
      </c>
      <c r="L2710">
        <v>60</v>
      </c>
      <c r="M2710">
        <v>60</v>
      </c>
      <c r="N2710" t="str">
        <f>"0000000111111100011111000000000000000000000000000000"</f>
        <v>0000000111111100011111000000000000000000000000000000</v>
      </c>
      <c r="O2710" t="str">
        <f>"0000000111111100011111000000000000000000000000000000"</f>
        <v>0000000111111100011111000000000000000000000000000000</v>
      </c>
    </row>
    <row r="2711" spans="1:15" x14ac:dyDescent="0.25">
      <c r="A2711" s="3">
        <v>1</v>
      </c>
      <c r="B2711" t="s">
        <v>13487</v>
      </c>
      <c r="C2711" t="s">
        <v>20</v>
      </c>
      <c r="D2711" t="s">
        <v>13827</v>
      </c>
      <c r="E2711" t="s">
        <v>20</v>
      </c>
      <c r="F2711" t="s">
        <v>14488</v>
      </c>
      <c r="G2711" t="s">
        <v>14485</v>
      </c>
      <c r="H2711" t="s">
        <v>29</v>
      </c>
      <c r="I2711" t="s">
        <v>29</v>
      </c>
      <c r="J2711" s="1">
        <v>0.375</v>
      </c>
      <c r="K2711" s="1">
        <v>0.45833333333333331</v>
      </c>
      <c r="L2711">
        <v>360</v>
      </c>
      <c r="M2711">
        <v>60</v>
      </c>
      <c r="N2711" t="str">
        <f>"0000000111110100011111000001111110011111100000000000"</f>
        <v>0000000111110100011111000001111110011111100000000000</v>
      </c>
      <c r="O2711" t="str">
        <f>"0000000111110100011111000000000000000000000000000000"</f>
        <v>0000000111110100011111000000000000000000000000000000</v>
      </c>
    </row>
    <row r="2712" spans="1:15" x14ac:dyDescent="0.25">
      <c r="A2712" s="3">
        <v>1</v>
      </c>
      <c r="B2712" t="s">
        <v>14137</v>
      </c>
      <c r="C2712" t="s">
        <v>395</v>
      </c>
      <c r="D2712" t="s">
        <v>14274</v>
      </c>
      <c r="E2712" t="s">
        <v>20</v>
      </c>
      <c r="F2712" t="s">
        <v>14497</v>
      </c>
      <c r="G2712" t="s">
        <v>14493</v>
      </c>
      <c r="H2712" t="s">
        <v>33</v>
      </c>
      <c r="I2712" t="s">
        <v>33</v>
      </c>
      <c r="J2712" s="1">
        <v>0.54166666666666663</v>
      </c>
      <c r="K2712" s="1">
        <v>0.58333333333333337</v>
      </c>
      <c r="L2712">
        <v>180</v>
      </c>
      <c r="M2712">
        <v>60</v>
      </c>
      <c r="N2712" t="str">
        <f>"0000000000000000001000000000000000000000000000000000"</f>
        <v>0000000000000000001000000000000000000000000000000000</v>
      </c>
      <c r="O2712" t="str">
        <f>"0000000111111100011111000000000000000000000000000000"</f>
        <v>0000000111111100011111000000000000000000000000000000</v>
      </c>
    </row>
    <row r="2713" spans="1:15" x14ac:dyDescent="0.25">
      <c r="A2713" s="3">
        <v>1</v>
      </c>
      <c r="B2713" t="s">
        <v>14137</v>
      </c>
      <c r="C2713" t="s">
        <v>180</v>
      </c>
      <c r="D2713" t="s">
        <v>14274</v>
      </c>
      <c r="E2713" t="s">
        <v>20</v>
      </c>
      <c r="F2713" t="s">
        <v>14574</v>
      </c>
      <c r="G2713" t="s">
        <v>14485</v>
      </c>
      <c r="H2713" t="s">
        <v>42</v>
      </c>
      <c r="I2713" t="s">
        <v>42</v>
      </c>
      <c r="J2713" s="1">
        <v>0.58333333333333337</v>
      </c>
      <c r="K2713" s="1">
        <v>0.625</v>
      </c>
      <c r="L2713">
        <v>120</v>
      </c>
      <c r="M2713">
        <v>60</v>
      </c>
      <c r="N2713" t="str">
        <f>"0000000000000000000110101000000000000000000000000000"</f>
        <v>0000000000000000000110101000000000000000000000000000</v>
      </c>
      <c r="O2713" t="str">
        <f>"0000000111111100011111000000000000000000000000000000"</f>
        <v>0000000111111100011111000000000000000000000000000000</v>
      </c>
    </row>
    <row r="2714" spans="1:15" x14ac:dyDescent="0.25">
      <c r="A2714" s="3">
        <v>1</v>
      </c>
      <c r="B2714" t="s">
        <v>11615</v>
      </c>
      <c r="C2714" t="s">
        <v>20</v>
      </c>
      <c r="D2714" t="s">
        <v>11693</v>
      </c>
      <c r="E2714" t="s">
        <v>20</v>
      </c>
      <c r="F2714" t="s">
        <v>14488</v>
      </c>
      <c r="G2714" t="s">
        <v>14488</v>
      </c>
      <c r="H2714" t="s">
        <v>19</v>
      </c>
      <c r="I2714" t="s">
        <v>19</v>
      </c>
      <c r="J2714" s="1">
        <v>0.54166666666666663</v>
      </c>
      <c r="K2714" s="1">
        <v>0.54166666666666663</v>
      </c>
      <c r="L2714">
        <v>120</v>
      </c>
      <c r="M2714">
        <v>60</v>
      </c>
      <c r="N2714" t="str">
        <f>"0000000111110100011111000000000000000000000000000000"</f>
        <v>0000000111110100011111000000000000000000000000000000</v>
      </c>
      <c r="O2714" t="str">
        <f>"0000000111110100011111000000000000000000000000000000"</f>
        <v>0000000111110100011111000000000000000000000000000000</v>
      </c>
    </row>
    <row r="2715" spans="1:15" x14ac:dyDescent="0.25">
      <c r="A2715" s="3">
        <v>1</v>
      </c>
      <c r="B2715" t="s">
        <v>11615</v>
      </c>
      <c r="C2715" t="s">
        <v>45</v>
      </c>
      <c r="D2715" t="s">
        <v>11670</v>
      </c>
      <c r="E2715" t="s">
        <v>45</v>
      </c>
      <c r="F2715" t="s">
        <v>14489</v>
      </c>
      <c r="G2715" t="s">
        <v>14489</v>
      </c>
      <c r="H2715" t="s">
        <v>37</v>
      </c>
      <c r="I2715" t="s">
        <v>37</v>
      </c>
      <c r="J2715" s="1">
        <v>0.625</v>
      </c>
      <c r="K2715" s="1">
        <v>0.375</v>
      </c>
      <c r="L2715">
        <v>60</v>
      </c>
      <c r="M2715">
        <v>480</v>
      </c>
      <c r="N2715" t="str">
        <f>"0000000011101100011111000000000000000000000000000000"</f>
        <v>0000000011101100011111000000000000000000000000000000</v>
      </c>
      <c r="O2715" t="str">
        <f>"0000000011101100011110000001111110011110100000000000"</f>
        <v>0000000011101100011110000001111110011110100000000000</v>
      </c>
    </row>
    <row r="2716" spans="1:15" x14ac:dyDescent="0.25">
      <c r="A2716" s="3">
        <v>1</v>
      </c>
      <c r="B2716" t="s">
        <v>11432</v>
      </c>
      <c r="C2716" t="s">
        <v>20</v>
      </c>
      <c r="D2716" t="s">
        <v>12827</v>
      </c>
      <c r="E2716" t="s">
        <v>395</v>
      </c>
      <c r="F2716" t="s">
        <v>14493</v>
      </c>
      <c r="G2716" t="s">
        <v>14497</v>
      </c>
      <c r="H2716" t="s">
        <v>42</v>
      </c>
      <c r="I2716" t="s">
        <v>42</v>
      </c>
      <c r="J2716" s="1">
        <v>0.54166666666666663</v>
      </c>
      <c r="K2716" s="1">
        <v>0.5</v>
      </c>
      <c r="L2716">
        <v>60</v>
      </c>
      <c r="M2716">
        <v>120</v>
      </c>
      <c r="N2716" t="str">
        <f>"0000000000000000000000000001111110011111000000000000"</f>
        <v>0000000000000000000000000001111110011111000000000000</v>
      </c>
      <c r="O2716" t="str">
        <f>"0000000000000000000000000001111110011111100000000000"</f>
        <v>0000000000000000000000000001111110011111100000000000</v>
      </c>
    </row>
    <row r="2717" spans="1:15" x14ac:dyDescent="0.25">
      <c r="A2717" s="3">
        <v>1</v>
      </c>
      <c r="B2717" t="s">
        <v>11441</v>
      </c>
      <c r="C2717" t="s">
        <v>20</v>
      </c>
      <c r="D2717" t="s">
        <v>12830</v>
      </c>
      <c r="E2717" t="s">
        <v>20</v>
      </c>
      <c r="F2717" t="s">
        <v>14485</v>
      </c>
      <c r="G2717" t="s">
        <v>14485</v>
      </c>
      <c r="H2717" t="s">
        <v>42</v>
      </c>
      <c r="I2717" t="s">
        <v>42</v>
      </c>
      <c r="J2717" s="1">
        <v>0.41666666666666669</v>
      </c>
      <c r="K2717" s="1">
        <v>0.41666666666666669</v>
      </c>
      <c r="L2717">
        <v>60</v>
      </c>
      <c r="M2717">
        <v>60</v>
      </c>
      <c r="N2717" t="str">
        <f>"0000000000000000000000000001111110011111100000000000"</f>
        <v>0000000000000000000000000001111110011111100000000000</v>
      </c>
      <c r="O2717" t="str">
        <f>"0000000000000000000000000001111110011111100000000000"</f>
        <v>0000000000000000000000000001111110011111100000000000</v>
      </c>
    </row>
    <row r="2718" spans="1:15" x14ac:dyDescent="0.25">
      <c r="A2718" s="3">
        <v>1</v>
      </c>
      <c r="B2718" t="s">
        <v>12629</v>
      </c>
      <c r="C2718" t="s">
        <v>9372</v>
      </c>
      <c r="D2718" t="s">
        <v>13221</v>
      </c>
      <c r="E2718" t="s">
        <v>20</v>
      </c>
      <c r="F2718" t="s">
        <v>14494</v>
      </c>
      <c r="G2718" t="s">
        <v>14488</v>
      </c>
      <c r="H2718" t="s">
        <v>19</v>
      </c>
      <c r="I2718" t="s">
        <v>19</v>
      </c>
      <c r="J2718" s="1">
        <v>0.54166666666666663</v>
      </c>
      <c r="K2718" s="1">
        <v>0.5</v>
      </c>
      <c r="L2718">
        <v>60</v>
      </c>
      <c r="M2718">
        <v>120</v>
      </c>
      <c r="N2718" t="str">
        <f>"0000000011110100011111000000000000000000000000000000"</f>
        <v>0000000011110100011111000000000000000000000000000000</v>
      </c>
      <c r="O2718" t="str">
        <f>"0000000111110100011111000000000000000000000000000000"</f>
        <v>0000000111110100011111000000000000000000000000000000</v>
      </c>
    </row>
    <row r="2719" spans="1:15" x14ac:dyDescent="0.25">
      <c r="A2719" s="3">
        <v>1</v>
      </c>
      <c r="B2719" t="s">
        <v>9557</v>
      </c>
      <c r="C2719" t="s">
        <v>20</v>
      </c>
      <c r="D2719" t="s">
        <v>13969</v>
      </c>
      <c r="E2719" t="s">
        <v>20</v>
      </c>
      <c r="F2719" t="s">
        <v>14488</v>
      </c>
      <c r="G2719" t="s">
        <v>14488</v>
      </c>
      <c r="H2719" t="s">
        <v>19</v>
      </c>
      <c r="I2719" t="s">
        <v>19</v>
      </c>
      <c r="J2719" s="1">
        <v>0.625</v>
      </c>
      <c r="K2719" s="1">
        <v>0.625</v>
      </c>
      <c r="L2719">
        <v>60</v>
      </c>
      <c r="M2719">
        <v>120</v>
      </c>
      <c r="N2719" t="str">
        <f>"0000000111110100011111000000000000000000000000000000"</f>
        <v>0000000111110100011111000000000000000000000000000000</v>
      </c>
      <c r="O2719" t="str">
        <f>"0000000111110100011111000000000000000000000000000000"</f>
        <v>0000000111110100011111000000000000000000000000000000</v>
      </c>
    </row>
    <row r="2720" spans="1:15" x14ac:dyDescent="0.25">
      <c r="A2720" s="3">
        <v>1</v>
      </c>
      <c r="B2720" t="s">
        <v>9897</v>
      </c>
      <c r="C2720" t="s">
        <v>395</v>
      </c>
      <c r="D2720" t="s">
        <v>12083</v>
      </c>
      <c r="E2720" t="s">
        <v>45</v>
      </c>
      <c r="F2720" t="s">
        <v>14539</v>
      </c>
      <c r="G2720" t="s">
        <v>14575</v>
      </c>
      <c r="H2720" t="s">
        <v>33</v>
      </c>
      <c r="I2720" t="s">
        <v>33</v>
      </c>
      <c r="J2720" s="1">
        <v>0.58333333333333337</v>
      </c>
      <c r="K2720" s="1">
        <v>0.625</v>
      </c>
      <c r="L2720">
        <v>180</v>
      </c>
      <c r="M2720">
        <v>60</v>
      </c>
      <c r="N2720" t="str">
        <f>"0000000101110100001011000000000000000000000000000000"</f>
        <v>0000000101110100001011000000000000000000000000000000</v>
      </c>
      <c r="O2720" t="str">
        <f>"0000000001010100010100000000000000000000000000000000"</f>
        <v>0000000001010100010100000000000000000000000000000000</v>
      </c>
    </row>
    <row r="2721" spans="1:15" x14ac:dyDescent="0.25">
      <c r="A2721" s="3">
        <v>1</v>
      </c>
      <c r="B2721" t="s">
        <v>10406</v>
      </c>
      <c r="C2721" t="s">
        <v>20</v>
      </c>
      <c r="D2721" t="s">
        <v>12679</v>
      </c>
      <c r="E2721" t="s">
        <v>45</v>
      </c>
      <c r="F2721" t="s">
        <v>14488</v>
      </c>
      <c r="G2721" t="s">
        <v>14489</v>
      </c>
      <c r="H2721" t="s">
        <v>19</v>
      </c>
      <c r="I2721" t="s">
        <v>19</v>
      </c>
      <c r="J2721" s="1">
        <v>0.58333333333333337</v>
      </c>
      <c r="K2721" s="1">
        <v>0.625</v>
      </c>
      <c r="L2721">
        <v>120</v>
      </c>
      <c r="M2721">
        <v>60</v>
      </c>
      <c r="N2721" t="str">
        <f>"0000000000000000000000000001111110011111100000000000"</f>
        <v>0000000000000000000000000001111110011111100000000000</v>
      </c>
      <c r="O2721" t="str">
        <f>"0000000001010000000100000001010000001001000000000000"</f>
        <v>0000000001010000000100000001010000001001000000000000</v>
      </c>
    </row>
    <row r="2722" spans="1:15" x14ac:dyDescent="0.25">
      <c r="A2722" s="3">
        <v>1</v>
      </c>
      <c r="B2722" t="s">
        <v>13197</v>
      </c>
      <c r="C2722" t="s">
        <v>20</v>
      </c>
      <c r="D2722" t="s">
        <v>13227</v>
      </c>
      <c r="E2722" t="s">
        <v>20</v>
      </c>
      <c r="F2722" t="s">
        <v>14488</v>
      </c>
      <c r="G2722" t="s">
        <v>14488</v>
      </c>
      <c r="H2722" t="s">
        <v>19</v>
      </c>
      <c r="I2722" t="s">
        <v>19</v>
      </c>
      <c r="J2722" s="1">
        <v>0.375</v>
      </c>
      <c r="K2722" s="1">
        <v>0.375</v>
      </c>
      <c r="L2722">
        <v>180</v>
      </c>
      <c r="M2722">
        <v>120</v>
      </c>
      <c r="N2722" t="str">
        <f>"0000000000000000000000000001111110011111100000000000"</f>
        <v>0000000000000000000000000001111110011111100000000000</v>
      </c>
      <c r="O2722" t="str">
        <f>"0000000000000000000000000001111110011111100000000000"</f>
        <v>0000000000000000000000000001111110011111100000000000</v>
      </c>
    </row>
    <row r="2723" spans="1:15" x14ac:dyDescent="0.25">
      <c r="A2723" s="3">
        <v>1</v>
      </c>
      <c r="B2723" t="s">
        <v>9234</v>
      </c>
      <c r="C2723" t="s">
        <v>20</v>
      </c>
      <c r="D2723" t="s">
        <v>13225</v>
      </c>
      <c r="E2723" t="s">
        <v>20</v>
      </c>
      <c r="F2723" t="s">
        <v>14488</v>
      </c>
      <c r="G2723" t="s">
        <v>14488</v>
      </c>
      <c r="H2723" t="s">
        <v>33</v>
      </c>
      <c r="I2723" t="s">
        <v>33</v>
      </c>
      <c r="J2723" s="1">
        <v>0.41666666666666669</v>
      </c>
      <c r="K2723" s="1">
        <v>0.375</v>
      </c>
      <c r="L2723">
        <v>120</v>
      </c>
      <c r="M2723">
        <v>120</v>
      </c>
      <c r="N2723" t="str">
        <f>"0000000111111100011111000000000000000000000000000000"</f>
        <v>0000000111111100011111000000000000000000000000000000</v>
      </c>
      <c r="O2723" t="str">
        <f>"0000000111111100011111000000000000000000000000000000"</f>
        <v>0000000111111100011111000000000000000000000000000000</v>
      </c>
    </row>
    <row r="2724" spans="1:15" x14ac:dyDescent="0.25">
      <c r="A2724" s="3">
        <v>1</v>
      </c>
      <c r="B2724" t="s">
        <v>11811</v>
      </c>
      <c r="C2724" t="s">
        <v>20</v>
      </c>
      <c r="D2724" t="s">
        <v>14010</v>
      </c>
      <c r="E2724" t="s">
        <v>20</v>
      </c>
      <c r="F2724" t="s">
        <v>14485</v>
      </c>
      <c r="G2724" t="s">
        <v>14488</v>
      </c>
      <c r="H2724" t="s">
        <v>33</v>
      </c>
      <c r="I2724" t="s">
        <v>33</v>
      </c>
      <c r="J2724" s="1">
        <v>0.41666666666666669</v>
      </c>
      <c r="K2724" s="1">
        <v>0.41666666666666669</v>
      </c>
      <c r="L2724">
        <v>120</v>
      </c>
      <c r="M2724">
        <v>180</v>
      </c>
      <c r="N2724" t="str">
        <f>"1111100000000000000000000000000000000000000000000000"</f>
        <v>1111100000000000000000000000000000000000000000000000</v>
      </c>
      <c r="O2724" t="str">
        <f>"1111100000000000000000000000000000000000000000000000"</f>
        <v>1111100000000000000000000000000000000000000000000000</v>
      </c>
    </row>
    <row r="2725" spans="1:15" x14ac:dyDescent="0.25">
      <c r="A2725" s="3">
        <v>1</v>
      </c>
      <c r="B2725" t="s">
        <v>11811</v>
      </c>
      <c r="C2725" t="s">
        <v>20</v>
      </c>
      <c r="D2725" t="s">
        <v>14010</v>
      </c>
      <c r="E2725" t="s">
        <v>20</v>
      </c>
      <c r="F2725" t="s">
        <v>14493</v>
      </c>
      <c r="G2725" t="s">
        <v>14485</v>
      </c>
      <c r="H2725" t="s">
        <v>37</v>
      </c>
      <c r="I2725" t="s">
        <v>37</v>
      </c>
      <c r="J2725" s="1">
        <v>0.41666666666666669</v>
      </c>
      <c r="K2725" s="1">
        <v>0.41666666666666669</v>
      </c>
      <c r="L2725">
        <v>120</v>
      </c>
      <c r="M2725">
        <v>180</v>
      </c>
      <c r="N2725" t="str">
        <f>"1111100000000000000000000000000000000000000000000000"</f>
        <v>1111100000000000000000000000000000000000000000000000</v>
      </c>
      <c r="O2725" t="str">
        <f>"1111100000000000000000000000000000000000000000000000"</f>
        <v>1111100000000000000000000000000000000000000000000000</v>
      </c>
    </row>
    <row r="2726" spans="1:15" x14ac:dyDescent="0.25">
      <c r="A2726" s="3">
        <v>1</v>
      </c>
      <c r="B2726" t="s">
        <v>9554</v>
      </c>
      <c r="C2726" t="s">
        <v>20</v>
      </c>
      <c r="D2726" t="s">
        <v>13655</v>
      </c>
      <c r="E2726" t="s">
        <v>20</v>
      </c>
      <c r="F2726" t="s">
        <v>14488</v>
      </c>
      <c r="G2726" t="s">
        <v>14488</v>
      </c>
      <c r="H2726" t="s">
        <v>19</v>
      </c>
      <c r="I2726" t="s">
        <v>19</v>
      </c>
      <c r="J2726" s="1">
        <v>0.58333333333333337</v>
      </c>
      <c r="K2726" s="1">
        <v>0.58333333333333337</v>
      </c>
      <c r="L2726">
        <v>60</v>
      </c>
      <c r="M2726">
        <v>60</v>
      </c>
      <c r="N2726" t="str">
        <f>"0000000111100100001000000000000000000000000000000000"</f>
        <v>0000000111100100001000000000000000000000000000000000</v>
      </c>
      <c r="O2726" t="str">
        <f>"0000000111110100011111000000000000000000000000000000"</f>
        <v>0000000111110100011111000000000000000000000000000000</v>
      </c>
    </row>
    <row r="2727" spans="1:15" x14ac:dyDescent="0.25">
      <c r="A2727" s="3">
        <v>1</v>
      </c>
      <c r="B2727" t="s">
        <v>9554</v>
      </c>
      <c r="C2727" t="s">
        <v>45</v>
      </c>
      <c r="D2727" t="s">
        <v>13649</v>
      </c>
      <c r="E2727" t="s">
        <v>20</v>
      </c>
      <c r="F2727" t="s">
        <v>14489</v>
      </c>
      <c r="G2727" t="s">
        <v>14485</v>
      </c>
      <c r="H2727" t="s">
        <v>42</v>
      </c>
      <c r="I2727" t="s">
        <v>42</v>
      </c>
      <c r="J2727" s="1">
        <v>0.375</v>
      </c>
      <c r="K2727" s="1">
        <v>0.375</v>
      </c>
      <c r="L2727">
        <v>120</v>
      </c>
      <c r="M2727">
        <v>60</v>
      </c>
      <c r="N2727" t="str">
        <f>"0000000100000000000000000000000000000000000000000000"</f>
        <v>0000000100000000000000000000000000000000000000000000</v>
      </c>
      <c r="O2727" t="str">
        <f>"0000000111111100000000000000000000000000000000000000"</f>
        <v>0000000111111100000000000000000000000000000000000000</v>
      </c>
    </row>
    <row r="2728" spans="1:15" x14ac:dyDescent="0.25">
      <c r="A2728" s="3">
        <v>1</v>
      </c>
      <c r="B2728" t="s">
        <v>10037</v>
      </c>
      <c r="C2728" t="s">
        <v>20</v>
      </c>
      <c r="D2728" t="s">
        <v>10054</v>
      </c>
      <c r="E2728" t="s">
        <v>20</v>
      </c>
      <c r="F2728" t="s">
        <v>14488</v>
      </c>
      <c r="G2728" t="s">
        <v>14493</v>
      </c>
      <c r="H2728" t="s">
        <v>42</v>
      </c>
      <c r="I2728" t="s">
        <v>42</v>
      </c>
      <c r="J2728" s="1">
        <v>0.58333333333333337</v>
      </c>
      <c r="K2728" s="1">
        <v>0.58333333333333337</v>
      </c>
      <c r="L2728">
        <v>120</v>
      </c>
      <c r="M2728">
        <v>60</v>
      </c>
      <c r="N2728" t="str">
        <f>"0000000000000000000000000000111110011111100000000000"</f>
        <v>0000000000000000000000000000111110011111100000000000</v>
      </c>
      <c r="O2728" t="str">
        <f>"0000000000000000000000000000111110011111100000000000"</f>
        <v>0000000000000000000000000000111110011111100000000000</v>
      </c>
    </row>
    <row r="2729" spans="1:15" x14ac:dyDescent="0.25">
      <c r="A2729" s="3">
        <v>1</v>
      </c>
      <c r="B2729" t="s">
        <v>9910</v>
      </c>
      <c r="C2729" t="s">
        <v>20</v>
      </c>
      <c r="D2729" t="s">
        <v>12014</v>
      </c>
      <c r="E2729" t="s">
        <v>20</v>
      </c>
      <c r="F2729" t="s">
        <v>14488</v>
      </c>
      <c r="G2729" t="s">
        <v>14488</v>
      </c>
      <c r="H2729" t="s">
        <v>19</v>
      </c>
      <c r="I2729" t="s">
        <v>19</v>
      </c>
      <c r="J2729" s="1">
        <v>0.41666666666666669</v>
      </c>
      <c r="K2729" s="1">
        <v>0.41666666666666669</v>
      </c>
      <c r="L2729">
        <v>60</v>
      </c>
      <c r="M2729">
        <v>60</v>
      </c>
      <c r="N2729" t="str">
        <f>"0000000111110100011111000000000000000000000000000000"</f>
        <v>0000000111110100011111000000000000000000000000000000</v>
      </c>
      <c r="O2729" t="str">
        <f>"0000000111110100011111000000000000000000000000000000"</f>
        <v>0000000111110100011111000000000000000000000000000000</v>
      </c>
    </row>
    <row r="2730" spans="1:15" x14ac:dyDescent="0.25">
      <c r="A2730" s="3">
        <v>1</v>
      </c>
      <c r="B2730" t="s">
        <v>10558</v>
      </c>
      <c r="C2730" t="s">
        <v>45</v>
      </c>
      <c r="D2730" t="s">
        <v>13180</v>
      </c>
      <c r="E2730" t="s">
        <v>9205</v>
      </c>
      <c r="F2730" t="s">
        <v>14528</v>
      </c>
      <c r="G2730" t="s">
        <v>14500</v>
      </c>
      <c r="H2730" t="s">
        <v>37</v>
      </c>
      <c r="I2730" t="s">
        <v>37</v>
      </c>
      <c r="J2730" s="1">
        <v>0.41666666666666669</v>
      </c>
      <c r="K2730" s="1">
        <v>0.375</v>
      </c>
      <c r="L2730">
        <v>60</v>
      </c>
      <c r="M2730">
        <v>120</v>
      </c>
      <c r="N2730" t="str">
        <f>"0000000011101100011111000000000000000000000000000000"</f>
        <v>0000000011101100011111000000000000000000000000000000</v>
      </c>
      <c r="O2730" t="str">
        <f>"0000000000001100000000000000000000000000000000000000"</f>
        <v>0000000000001100000000000000000000000000000000000000</v>
      </c>
    </row>
    <row r="2731" spans="1:15" x14ac:dyDescent="0.25">
      <c r="A2731" s="3">
        <v>1</v>
      </c>
      <c r="B2731" t="s">
        <v>9199</v>
      </c>
      <c r="C2731" t="s">
        <v>20</v>
      </c>
      <c r="D2731" t="s">
        <v>14023</v>
      </c>
      <c r="E2731" t="s">
        <v>20</v>
      </c>
      <c r="F2731" t="s">
        <v>14493</v>
      </c>
      <c r="G2731" t="s">
        <v>14493</v>
      </c>
      <c r="H2731" t="s">
        <v>37</v>
      </c>
      <c r="I2731" t="s">
        <v>37</v>
      </c>
      <c r="J2731" s="1">
        <v>0.375</v>
      </c>
      <c r="K2731" s="1">
        <v>0.375</v>
      </c>
      <c r="L2731">
        <v>120</v>
      </c>
      <c r="M2731">
        <v>60</v>
      </c>
      <c r="N2731" t="str">
        <f>"0000000000000000000000000001000000000000000000000000"</f>
        <v>0000000000000000000000000001000000000000000000000000</v>
      </c>
      <c r="O2731" t="str">
        <f>"0000000000000000000000000001111110011111000000000000"</f>
        <v>0000000000000000000000000001111110011111000000000000</v>
      </c>
    </row>
    <row r="2732" spans="1:15" x14ac:dyDescent="0.25">
      <c r="A2732" s="3">
        <v>1</v>
      </c>
      <c r="B2732" t="s">
        <v>9888</v>
      </c>
      <c r="C2732" t="s">
        <v>20</v>
      </c>
      <c r="D2732" t="s">
        <v>13690</v>
      </c>
      <c r="E2732" t="s">
        <v>20</v>
      </c>
      <c r="F2732" t="s">
        <v>14488</v>
      </c>
      <c r="G2732" t="s">
        <v>14488</v>
      </c>
      <c r="H2732" t="s">
        <v>19</v>
      </c>
      <c r="I2732" t="s">
        <v>19</v>
      </c>
      <c r="J2732" s="1">
        <v>0.45833333333333331</v>
      </c>
      <c r="K2732" s="1">
        <v>0.45833333333333331</v>
      </c>
      <c r="L2732">
        <v>60</v>
      </c>
      <c r="M2732">
        <v>60</v>
      </c>
      <c r="N2732" t="str">
        <f>"0000000000000000000000000001111110011111100000000000"</f>
        <v>0000000000000000000000000001111110011111100000000000</v>
      </c>
      <c r="O2732" t="str">
        <f>"0000000000000000000000000001111110011111100000000000"</f>
        <v>0000000000000000000000000001111110011111100000000000</v>
      </c>
    </row>
    <row r="2733" spans="1:15" x14ac:dyDescent="0.25">
      <c r="A2733" s="3">
        <v>1</v>
      </c>
      <c r="B2733" t="s">
        <v>13177</v>
      </c>
      <c r="C2733" t="s">
        <v>20</v>
      </c>
      <c r="D2733" t="s">
        <v>13831</v>
      </c>
      <c r="E2733" t="s">
        <v>20</v>
      </c>
      <c r="F2733" t="s">
        <v>14488</v>
      </c>
      <c r="G2733" t="s">
        <v>14488</v>
      </c>
      <c r="H2733" t="s">
        <v>33</v>
      </c>
      <c r="I2733" t="s">
        <v>33</v>
      </c>
      <c r="J2733" s="1">
        <v>0.5</v>
      </c>
      <c r="K2733" s="1">
        <v>0.54166666666666663</v>
      </c>
      <c r="L2733">
        <v>120</v>
      </c>
      <c r="M2733">
        <v>60</v>
      </c>
      <c r="N2733" t="str">
        <f>"0000000111111100011111000000000000000000000000000000"</f>
        <v>0000000111111100011111000000000000000000000000000000</v>
      </c>
      <c r="O2733" t="str">
        <f>"0000000111111100011111000000000000000000000000000000"</f>
        <v>0000000111111100011111000000000000000000000000000000</v>
      </c>
    </row>
    <row r="2734" spans="1:15" x14ac:dyDescent="0.25">
      <c r="A2734" s="3">
        <v>1</v>
      </c>
      <c r="B2734" t="s">
        <v>13211</v>
      </c>
      <c r="C2734" t="s">
        <v>20</v>
      </c>
      <c r="D2734" t="s">
        <v>13847</v>
      </c>
      <c r="E2734" t="s">
        <v>20</v>
      </c>
      <c r="F2734" t="s">
        <v>14488</v>
      </c>
      <c r="G2734" t="s">
        <v>14488</v>
      </c>
      <c r="H2734" t="s">
        <v>19</v>
      </c>
      <c r="I2734" t="s">
        <v>19</v>
      </c>
      <c r="J2734" s="1">
        <v>0.5</v>
      </c>
      <c r="K2734" s="1">
        <v>0.5</v>
      </c>
      <c r="L2734">
        <v>120</v>
      </c>
      <c r="M2734">
        <v>60</v>
      </c>
      <c r="N2734" t="str">
        <f>"0000000000000000000000000001111110011111100000000000"</f>
        <v>0000000000000000000000000001111110011111100000000000</v>
      </c>
      <c r="O2734" t="str">
        <f>"0000000000000000000000000001111110011111100000000000"</f>
        <v>0000000000000000000000000001111110011111100000000000</v>
      </c>
    </row>
    <row r="2735" spans="1:15" x14ac:dyDescent="0.25">
      <c r="A2735" s="3">
        <v>1</v>
      </c>
      <c r="B2735" t="s">
        <v>12039</v>
      </c>
      <c r="C2735" t="s">
        <v>20</v>
      </c>
      <c r="D2735" t="s">
        <v>12752</v>
      </c>
      <c r="E2735" t="s">
        <v>20</v>
      </c>
      <c r="F2735" t="s">
        <v>14488</v>
      </c>
      <c r="G2735" t="s">
        <v>14488</v>
      </c>
      <c r="H2735" t="s">
        <v>33</v>
      </c>
      <c r="I2735" t="s">
        <v>33</v>
      </c>
      <c r="J2735" s="1">
        <v>0.58333333333333337</v>
      </c>
      <c r="K2735" s="1">
        <v>0.58333333333333337</v>
      </c>
      <c r="L2735">
        <v>120</v>
      </c>
      <c r="M2735">
        <v>120</v>
      </c>
      <c r="N2735" t="str">
        <f>"0000000000000000000000000001000010000100001000000000"</f>
        <v>0000000000000000000000000001000010000100001000000000</v>
      </c>
      <c r="O2735" t="str">
        <f>"0000000000000000000000000001111110011111100000000000"</f>
        <v>0000000000000000000000000001111110011111100000000000</v>
      </c>
    </row>
    <row r="2736" spans="1:15" x14ac:dyDescent="0.25">
      <c r="A2736" s="3">
        <v>1</v>
      </c>
      <c r="B2736" t="s">
        <v>10207</v>
      </c>
      <c r="C2736" t="s">
        <v>20</v>
      </c>
      <c r="D2736" t="s">
        <v>10460</v>
      </c>
      <c r="E2736" t="s">
        <v>20</v>
      </c>
      <c r="F2736" t="s">
        <v>14488</v>
      </c>
      <c r="G2736" t="s">
        <v>14488</v>
      </c>
      <c r="H2736" t="s">
        <v>19</v>
      </c>
      <c r="I2736" t="s">
        <v>19</v>
      </c>
      <c r="J2736" s="1">
        <v>0.58333333333333337</v>
      </c>
      <c r="K2736" s="1">
        <v>0.5</v>
      </c>
      <c r="L2736">
        <v>90</v>
      </c>
      <c r="M2736">
        <v>180</v>
      </c>
      <c r="N2736" t="str">
        <f>"0000000111110100011111000000000000000000000000000000"</f>
        <v>0000000111110100011111000000000000000000000000000000</v>
      </c>
      <c r="O2736" t="str">
        <f>"0000000111110100011111000001111110011111100000000000"</f>
        <v>0000000111110100011111000001111110011111100000000000</v>
      </c>
    </row>
    <row r="2737" spans="1:15" x14ac:dyDescent="0.25">
      <c r="A2737" s="3">
        <v>1</v>
      </c>
      <c r="B2737" t="s">
        <v>11283</v>
      </c>
      <c r="C2737" t="s">
        <v>395</v>
      </c>
      <c r="D2737" t="s">
        <v>11315</v>
      </c>
      <c r="E2737" t="s">
        <v>20</v>
      </c>
      <c r="F2737" t="s">
        <v>14529</v>
      </c>
      <c r="G2737" t="s">
        <v>14488</v>
      </c>
      <c r="H2737" t="s">
        <v>37</v>
      </c>
      <c r="I2737" t="s">
        <v>37</v>
      </c>
      <c r="J2737" s="1">
        <v>0.375</v>
      </c>
      <c r="K2737" s="1">
        <v>0.45833333333333331</v>
      </c>
      <c r="L2737">
        <v>180</v>
      </c>
      <c r="M2737">
        <v>60</v>
      </c>
      <c r="N2737" t="str">
        <f>"0000000000100000000000000000000000000000000000000000"</f>
        <v>0000000000100000000000000000000000000000000000000000</v>
      </c>
      <c r="O2737" t="str">
        <f>"0000000111101100010000000000000000011000000000000000"</f>
        <v>0000000111101100010000000000000000011000000000000000</v>
      </c>
    </row>
    <row r="2738" spans="1:15" x14ac:dyDescent="0.25">
      <c r="A2738" s="3">
        <v>1</v>
      </c>
      <c r="B2738" t="s">
        <v>10325</v>
      </c>
      <c r="C2738" t="s">
        <v>20</v>
      </c>
      <c r="D2738" t="s">
        <v>13662</v>
      </c>
      <c r="E2738" t="s">
        <v>20</v>
      </c>
      <c r="F2738" t="s">
        <v>14488</v>
      </c>
      <c r="G2738" t="s">
        <v>14488</v>
      </c>
      <c r="H2738" t="s">
        <v>29</v>
      </c>
      <c r="I2738" t="s">
        <v>29</v>
      </c>
      <c r="J2738" s="1">
        <v>0.375</v>
      </c>
      <c r="K2738" s="1">
        <v>0.375</v>
      </c>
      <c r="L2738">
        <v>60</v>
      </c>
      <c r="M2738">
        <v>60</v>
      </c>
      <c r="N2738" t="str">
        <f>"0000000000000000000000000001111110011111100000000000"</f>
        <v>0000000000000000000000000001111110011111100000000000</v>
      </c>
      <c r="O2738" t="str">
        <f>"0000000000000000000000000001111110011111100000000000"</f>
        <v>0000000000000000000000000001111110011111100000000000</v>
      </c>
    </row>
    <row r="2739" spans="1:15" x14ac:dyDescent="0.25">
      <c r="A2739" s="3">
        <v>1</v>
      </c>
      <c r="B2739" t="s">
        <v>10325</v>
      </c>
      <c r="C2739" t="s">
        <v>20</v>
      </c>
      <c r="D2739" t="s">
        <v>13662</v>
      </c>
      <c r="E2739" t="s">
        <v>20</v>
      </c>
      <c r="F2739" t="s">
        <v>14485</v>
      </c>
      <c r="G2739" t="s">
        <v>14485</v>
      </c>
      <c r="H2739" t="s">
        <v>37</v>
      </c>
      <c r="I2739" t="s">
        <v>37</v>
      </c>
      <c r="J2739" s="1">
        <v>0.45833333333333331</v>
      </c>
      <c r="K2739" s="1">
        <v>0.45833333333333331</v>
      </c>
      <c r="L2739">
        <v>60</v>
      </c>
      <c r="M2739">
        <v>60</v>
      </c>
      <c r="N2739" t="str">
        <f>"0000000000000000000000000001111110011111100000000000"</f>
        <v>0000000000000000000000000001111110011111100000000000</v>
      </c>
      <c r="O2739" t="str">
        <f>"0000000000000000000000000001111110011111100000000000"</f>
        <v>0000000000000000000000000001111110011111100000000000</v>
      </c>
    </row>
    <row r="2740" spans="1:15" x14ac:dyDescent="0.25">
      <c r="A2740" s="3">
        <v>1</v>
      </c>
      <c r="B2740" t="s">
        <v>12541</v>
      </c>
      <c r="C2740" t="s">
        <v>45</v>
      </c>
      <c r="D2740" t="s">
        <v>13599</v>
      </c>
      <c r="E2740" t="s">
        <v>20</v>
      </c>
      <c r="F2740" t="s">
        <v>14489</v>
      </c>
      <c r="G2740" t="s">
        <v>14488</v>
      </c>
      <c r="H2740" t="s">
        <v>19</v>
      </c>
      <c r="I2740" t="s">
        <v>19</v>
      </c>
      <c r="J2740" s="1">
        <v>0.66666666666666663</v>
      </c>
      <c r="K2740" s="1">
        <v>0.625</v>
      </c>
      <c r="L2740">
        <v>60</v>
      </c>
      <c r="M2740">
        <v>120</v>
      </c>
      <c r="N2740" t="str">
        <f>"0000000111110100011111000001111110011111100000000000"</f>
        <v>0000000111110100011111000001111110011111100000000000</v>
      </c>
      <c r="O2740" t="str">
        <f>"0000000111110100011111000000000000000000000000000000"</f>
        <v>0000000111110100011111000000000000000000000000000000</v>
      </c>
    </row>
    <row r="2741" spans="1:15" x14ac:dyDescent="0.25">
      <c r="A2741" s="3">
        <v>1</v>
      </c>
      <c r="B2741" t="s">
        <v>10233</v>
      </c>
      <c r="C2741" t="s">
        <v>20</v>
      </c>
      <c r="D2741" t="s">
        <v>11432</v>
      </c>
      <c r="E2741" t="s">
        <v>20</v>
      </c>
      <c r="F2741" t="s">
        <v>14488</v>
      </c>
      <c r="G2741" t="s">
        <v>14488</v>
      </c>
      <c r="H2741" t="s">
        <v>19</v>
      </c>
      <c r="I2741" t="s">
        <v>19</v>
      </c>
      <c r="J2741" s="1">
        <v>0.41666666666666669</v>
      </c>
      <c r="K2741" s="1">
        <v>0.41666666666666669</v>
      </c>
      <c r="L2741">
        <v>180</v>
      </c>
      <c r="M2741">
        <v>60</v>
      </c>
      <c r="N2741" t="str">
        <f>"0000000000000000000000000001111110011111100000000000"</f>
        <v>0000000000000000000000000001111110011111100000000000</v>
      </c>
      <c r="O2741" t="str">
        <f>"0000000000000000000000000001111110011111000000000000"</f>
        <v>0000000000000000000000000001111110011111000000000000</v>
      </c>
    </row>
    <row r="2742" spans="1:15" x14ac:dyDescent="0.25">
      <c r="A2742" s="3">
        <v>1</v>
      </c>
      <c r="B2742" t="s">
        <v>10962</v>
      </c>
      <c r="C2742" t="s">
        <v>20</v>
      </c>
      <c r="D2742" t="s">
        <v>10992</v>
      </c>
      <c r="E2742" t="s">
        <v>45</v>
      </c>
      <c r="F2742" t="s">
        <v>14488</v>
      </c>
      <c r="G2742" t="s">
        <v>14489</v>
      </c>
      <c r="H2742" t="s">
        <v>29</v>
      </c>
      <c r="I2742" t="s">
        <v>29</v>
      </c>
      <c r="J2742" s="1">
        <v>0.5</v>
      </c>
      <c r="K2742" s="1">
        <v>0.5</v>
      </c>
      <c r="L2742">
        <v>120</v>
      </c>
      <c r="M2742">
        <v>60</v>
      </c>
      <c r="N2742" t="str">
        <f>"0000000000000000000000000001111000010000100000000000"</f>
        <v>0000000000000000000000000001111000010000100000000000</v>
      </c>
      <c r="O2742" t="str">
        <f>"0000000000000000000000000001111110011111100000000000"</f>
        <v>0000000000000000000000000001111110011111100000000000</v>
      </c>
    </row>
    <row r="2743" spans="1:15" x14ac:dyDescent="0.25">
      <c r="A2743" s="3">
        <v>1</v>
      </c>
      <c r="B2743" t="s">
        <v>10962</v>
      </c>
      <c r="C2743" t="s">
        <v>20</v>
      </c>
      <c r="D2743" t="s">
        <v>10992</v>
      </c>
      <c r="E2743" t="s">
        <v>45</v>
      </c>
      <c r="F2743" t="s">
        <v>14493</v>
      </c>
      <c r="G2743" t="s">
        <v>14489</v>
      </c>
      <c r="H2743" t="s">
        <v>29</v>
      </c>
      <c r="I2743" t="s">
        <v>29</v>
      </c>
      <c r="J2743" s="1">
        <v>0.5</v>
      </c>
      <c r="K2743" s="1">
        <v>0.5</v>
      </c>
      <c r="L2743">
        <v>120</v>
      </c>
      <c r="M2743">
        <v>60</v>
      </c>
      <c r="N2743" t="str">
        <f>"0000000000000000000000000000000110000000000000000000"</f>
        <v>0000000000000000000000000000000110000000000000000000</v>
      </c>
      <c r="O2743" t="str">
        <f>"0000000000000000000000000001111110011111100000000000"</f>
        <v>0000000000000000000000000001111110011111100000000000</v>
      </c>
    </row>
    <row r="2744" spans="1:15" x14ac:dyDescent="0.25">
      <c r="A2744" s="3">
        <v>1</v>
      </c>
      <c r="B2744" t="s">
        <v>9557</v>
      </c>
      <c r="C2744" t="s">
        <v>20</v>
      </c>
      <c r="D2744" t="s">
        <v>13467</v>
      </c>
      <c r="E2744" t="s">
        <v>20</v>
      </c>
      <c r="F2744" t="s">
        <v>14485</v>
      </c>
      <c r="G2744" t="s">
        <v>14488</v>
      </c>
      <c r="H2744" t="s">
        <v>42</v>
      </c>
      <c r="I2744" t="s">
        <v>42</v>
      </c>
      <c r="J2744" s="1">
        <v>0.54166666666666663</v>
      </c>
      <c r="K2744" s="1">
        <v>0.5</v>
      </c>
      <c r="L2744">
        <v>60</v>
      </c>
      <c r="M2744">
        <v>120</v>
      </c>
      <c r="N2744" t="str">
        <f>"0000000111111100011111000000000000000000000000000000"</f>
        <v>0000000111111100011111000000000000000000000000000000</v>
      </c>
      <c r="O2744" t="str">
        <f>"0000000111111100011111000000000000000000000000000000"</f>
        <v>0000000111111100011111000000000000000000000000000000</v>
      </c>
    </row>
    <row r="2745" spans="1:15" x14ac:dyDescent="0.25">
      <c r="A2745" s="3">
        <v>1</v>
      </c>
      <c r="B2745" t="s">
        <v>11734</v>
      </c>
      <c r="C2745" t="s">
        <v>20</v>
      </c>
      <c r="D2745" t="s">
        <v>14080</v>
      </c>
      <c r="E2745" t="s">
        <v>20</v>
      </c>
      <c r="F2745" t="s">
        <v>14485</v>
      </c>
      <c r="G2745" t="s">
        <v>14485</v>
      </c>
      <c r="H2745" t="s">
        <v>33</v>
      </c>
      <c r="I2745" t="s">
        <v>33</v>
      </c>
      <c r="J2745" s="1">
        <v>0.375</v>
      </c>
      <c r="K2745" s="1">
        <v>0.375</v>
      </c>
      <c r="L2745">
        <v>60</v>
      </c>
      <c r="M2745">
        <v>60</v>
      </c>
      <c r="N2745" t="str">
        <f>"0000000000000000000000000001111110011111100000000000"</f>
        <v>0000000000000000000000000001111110011111100000000000</v>
      </c>
      <c r="O2745" t="str">
        <f>"0000000000000000000000000001111110011111100000000000"</f>
        <v>0000000000000000000000000001111110011111100000000000</v>
      </c>
    </row>
    <row r="2746" spans="1:15" x14ac:dyDescent="0.25">
      <c r="A2746" s="3">
        <v>1</v>
      </c>
      <c r="B2746" t="s">
        <v>12649</v>
      </c>
      <c r="C2746" t="s">
        <v>20</v>
      </c>
      <c r="D2746" t="s">
        <v>13590</v>
      </c>
      <c r="E2746" t="s">
        <v>20</v>
      </c>
      <c r="F2746" t="s">
        <v>14514</v>
      </c>
      <c r="G2746" t="s">
        <v>14485</v>
      </c>
      <c r="H2746" t="s">
        <v>37</v>
      </c>
      <c r="I2746" t="s">
        <v>37</v>
      </c>
      <c r="J2746" s="1">
        <v>0.45833333333333331</v>
      </c>
      <c r="K2746" s="1">
        <v>0.45833333333333331</v>
      </c>
      <c r="L2746">
        <v>60</v>
      </c>
      <c r="M2746">
        <v>60</v>
      </c>
      <c r="N2746" t="str">
        <f>"0000000111101100011111000001111110011111100000000000"</f>
        <v>0000000111101100011111000001111110011111100000000000</v>
      </c>
      <c r="O2746" t="str">
        <f>"0000000111101100011111000000000000000000000000000000"</f>
        <v>0000000111101100011111000000000000000000000000000000</v>
      </c>
    </row>
    <row r="2747" spans="1:15" x14ac:dyDescent="0.25">
      <c r="A2747" s="3">
        <v>1</v>
      </c>
      <c r="B2747" t="s">
        <v>9493</v>
      </c>
      <c r="C2747" t="s">
        <v>20</v>
      </c>
      <c r="D2747" t="s">
        <v>13582</v>
      </c>
      <c r="E2747" t="s">
        <v>20</v>
      </c>
      <c r="F2747" t="s">
        <v>14485</v>
      </c>
      <c r="G2747" t="s">
        <v>14485</v>
      </c>
      <c r="H2747" t="s">
        <v>42</v>
      </c>
      <c r="I2747" t="s">
        <v>42</v>
      </c>
      <c r="J2747" s="1">
        <v>0.41666666666666669</v>
      </c>
      <c r="K2747" s="1">
        <v>0.41666666666666669</v>
      </c>
      <c r="L2747">
        <v>60</v>
      </c>
      <c r="M2747">
        <v>60</v>
      </c>
      <c r="N2747" t="str">
        <f>"0000000000000000000000000000111110011111100000000000"</f>
        <v>0000000000000000000000000000111110011111100000000000</v>
      </c>
      <c r="O2747" t="str">
        <f>"0000000000000000000000000001111110011111100000000000"</f>
        <v>0000000000000000000000000001111110011111100000000000</v>
      </c>
    </row>
    <row r="2748" spans="1:15" x14ac:dyDescent="0.25">
      <c r="A2748" s="3">
        <v>1</v>
      </c>
      <c r="B2748" t="s">
        <v>11172</v>
      </c>
      <c r="C2748" t="s">
        <v>395</v>
      </c>
      <c r="D2748" t="s">
        <v>11770</v>
      </c>
      <c r="E2748" t="s">
        <v>20</v>
      </c>
      <c r="F2748" t="s">
        <v>14499</v>
      </c>
      <c r="G2748" t="s">
        <v>14498</v>
      </c>
      <c r="H2748" t="s">
        <v>33</v>
      </c>
      <c r="I2748" t="s">
        <v>33</v>
      </c>
      <c r="J2748" s="1">
        <v>0.33333333333333331</v>
      </c>
      <c r="K2748" s="1">
        <v>0.375</v>
      </c>
      <c r="L2748">
        <v>120</v>
      </c>
      <c r="M2748">
        <v>480</v>
      </c>
      <c r="N2748" t="str">
        <f>"0000000000000000000000000000000000001000000000000000"</f>
        <v>0000000000000000000000000000000000001000000000000000</v>
      </c>
      <c r="O2748" t="str">
        <f>"0000000000000000000000000000000000001000000000000000"</f>
        <v>0000000000000000000000000000000000001000000000000000</v>
      </c>
    </row>
    <row r="2749" spans="1:15" x14ac:dyDescent="0.25">
      <c r="A2749" s="3">
        <v>1</v>
      </c>
      <c r="B2749" t="s">
        <v>11172</v>
      </c>
      <c r="C2749" t="s">
        <v>45</v>
      </c>
      <c r="D2749" t="s">
        <v>11206</v>
      </c>
      <c r="E2749" t="s">
        <v>180</v>
      </c>
      <c r="F2749" t="s">
        <v>14489</v>
      </c>
      <c r="G2749" t="s">
        <v>14677</v>
      </c>
      <c r="H2749" t="s">
        <v>33</v>
      </c>
      <c r="I2749" t="s">
        <v>33</v>
      </c>
      <c r="J2749" s="1">
        <v>0.625</v>
      </c>
      <c r="K2749" s="1">
        <v>0.58333333333333337</v>
      </c>
      <c r="L2749">
        <v>60</v>
      </c>
      <c r="M2749">
        <v>180</v>
      </c>
      <c r="N2749" t="str">
        <f>"0000000000000000000000000001111110011111100000000000"</f>
        <v>0000000000000000000000000001111110011111100000000000</v>
      </c>
      <c r="O2749" t="str">
        <f>"0000000000000000000000000000100000000000000000000000"</f>
        <v>0000000000000000000000000000100000000000000000000000</v>
      </c>
    </row>
    <row r="2750" spans="1:15" x14ac:dyDescent="0.25">
      <c r="A2750" s="3">
        <v>1</v>
      </c>
      <c r="B2750" t="s">
        <v>11172</v>
      </c>
      <c r="C2750" t="s">
        <v>45</v>
      </c>
      <c r="D2750" t="s">
        <v>11770</v>
      </c>
      <c r="E2750" t="s">
        <v>20</v>
      </c>
      <c r="F2750" t="s">
        <v>14489</v>
      </c>
      <c r="G2750" t="s">
        <v>14498</v>
      </c>
      <c r="H2750" t="s">
        <v>33</v>
      </c>
      <c r="I2750" t="s">
        <v>33</v>
      </c>
      <c r="J2750" s="1">
        <v>0.625</v>
      </c>
      <c r="K2750" s="1">
        <v>0.375</v>
      </c>
      <c r="L2750">
        <v>60</v>
      </c>
      <c r="M2750">
        <v>480</v>
      </c>
      <c r="N2750" t="str">
        <f>"0000000000000000000000000001111110011111100000000000"</f>
        <v>0000000000000000000000000001111110011111100000000000</v>
      </c>
      <c r="O2750" t="str">
        <f>"0000000000000000000000000000000000001000000000000000"</f>
        <v>0000000000000000000000000000000000001000000000000000</v>
      </c>
    </row>
    <row r="2751" spans="1:15" x14ac:dyDescent="0.25">
      <c r="A2751" s="3">
        <v>1</v>
      </c>
      <c r="B2751" t="s">
        <v>12649</v>
      </c>
      <c r="C2751" t="s">
        <v>20</v>
      </c>
      <c r="D2751" t="s">
        <v>13180</v>
      </c>
      <c r="E2751" t="s">
        <v>9205</v>
      </c>
      <c r="F2751" t="s">
        <v>14493</v>
      </c>
      <c r="G2751" t="s">
        <v>14500</v>
      </c>
      <c r="H2751" t="s">
        <v>37</v>
      </c>
      <c r="I2751" t="s">
        <v>37</v>
      </c>
      <c r="J2751" s="1">
        <v>0.41666666666666669</v>
      </c>
      <c r="K2751" s="1">
        <v>0.375</v>
      </c>
      <c r="L2751">
        <v>60</v>
      </c>
      <c r="M2751">
        <v>120</v>
      </c>
      <c r="N2751" t="str">
        <f>"0000000111101100011111000001111110011111100000000000"</f>
        <v>0000000111101100011111000001111110011111100000000000</v>
      </c>
      <c r="O2751" t="str">
        <f>"0000000000001100000000000000000000000000000000000000"</f>
        <v>0000000000001100000000000000000000000000000000000000</v>
      </c>
    </row>
    <row r="2752" spans="1:15" x14ac:dyDescent="0.25">
      <c r="A2752" s="3">
        <v>1</v>
      </c>
      <c r="B2752" t="s">
        <v>12870</v>
      </c>
      <c r="C2752" t="s">
        <v>20</v>
      </c>
      <c r="D2752" t="s">
        <v>13881</v>
      </c>
      <c r="E2752" t="s">
        <v>20</v>
      </c>
      <c r="F2752" t="s">
        <v>14485</v>
      </c>
      <c r="G2752" t="s">
        <v>14493</v>
      </c>
      <c r="H2752" t="s">
        <v>42</v>
      </c>
      <c r="I2752" t="s">
        <v>42</v>
      </c>
      <c r="J2752" s="1">
        <v>0.375</v>
      </c>
      <c r="K2752" s="1">
        <v>0.375</v>
      </c>
      <c r="L2752">
        <v>60</v>
      </c>
      <c r="M2752">
        <v>480</v>
      </c>
      <c r="N2752" t="str">
        <f>"0000000000000000000000000001111110011111100000000000"</f>
        <v>0000000000000000000000000001111110011111100000000000</v>
      </c>
      <c r="O2752" t="str">
        <f>"0000000000000000000000000000100000000000000000000000"</f>
        <v>0000000000000000000000000000100000000000000000000000</v>
      </c>
    </row>
    <row r="2753" spans="1:15" x14ac:dyDescent="0.25">
      <c r="A2753" s="3">
        <v>1</v>
      </c>
      <c r="B2753" t="s">
        <v>12877</v>
      </c>
      <c r="C2753" t="s">
        <v>20</v>
      </c>
      <c r="D2753" t="s">
        <v>13881</v>
      </c>
      <c r="E2753" t="s">
        <v>20</v>
      </c>
      <c r="F2753" t="s">
        <v>14485</v>
      </c>
      <c r="G2753" t="s">
        <v>14485</v>
      </c>
      <c r="H2753" t="s">
        <v>33</v>
      </c>
      <c r="I2753" t="s">
        <v>33</v>
      </c>
      <c r="J2753" s="1">
        <v>0.41666666666666669</v>
      </c>
      <c r="K2753" s="1">
        <v>0.375</v>
      </c>
      <c r="L2753">
        <v>60</v>
      </c>
      <c r="M2753">
        <v>480</v>
      </c>
      <c r="N2753" t="str">
        <f>"0000000000000000000000000001111110011111100000000000"</f>
        <v>0000000000000000000000000001111110011111100000000000</v>
      </c>
      <c r="O2753" t="str">
        <f>"0000000000000000000000000000100000000000000000000000"</f>
        <v>0000000000000000000000000000100000000000000000000000</v>
      </c>
    </row>
    <row r="2754" spans="1:15" x14ac:dyDescent="0.25">
      <c r="A2754" s="3">
        <v>1</v>
      </c>
      <c r="B2754" t="s">
        <v>11853</v>
      </c>
      <c r="C2754" t="s">
        <v>20</v>
      </c>
      <c r="D2754" t="s">
        <v>12616</v>
      </c>
      <c r="E2754" t="s">
        <v>20</v>
      </c>
      <c r="F2754" t="s">
        <v>14488</v>
      </c>
      <c r="G2754" t="s">
        <v>14488</v>
      </c>
      <c r="H2754" t="s">
        <v>19</v>
      </c>
      <c r="I2754" t="s">
        <v>19</v>
      </c>
      <c r="J2754" s="1">
        <v>0.58333333333333337</v>
      </c>
      <c r="K2754" s="1">
        <v>0.54166666666666663</v>
      </c>
      <c r="L2754">
        <v>60</v>
      </c>
      <c r="M2754">
        <v>120</v>
      </c>
      <c r="N2754" t="str">
        <f>"0000000000000000000000000001111110011111100000000000"</f>
        <v>0000000000000000000000000001111110011111100000000000</v>
      </c>
      <c r="O2754" t="str">
        <f>"0000000000000000000000000001111110011111100000000000"</f>
        <v>0000000000000000000000000001111110011111100000000000</v>
      </c>
    </row>
    <row r="2755" spans="1:15" x14ac:dyDescent="0.25">
      <c r="A2755" s="3">
        <v>1</v>
      </c>
      <c r="B2755" t="s">
        <v>11861</v>
      </c>
      <c r="C2755" t="s">
        <v>20</v>
      </c>
      <c r="D2755" t="s">
        <v>12610</v>
      </c>
      <c r="E2755" t="s">
        <v>20</v>
      </c>
      <c r="F2755" t="s">
        <v>14488</v>
      </c>
      <c r="G2755" t="s">
        <v>14485</v>
      </c>
      <c r="H2755" t="s">
        <v>29</v>
      </c>
      <c r="I2755" t="s">
        <v>29</v>
      </c>
      <c r="J2755" s="1">
        <v>0.58333333333333337</v>
      </c>
      <c r="K2755" s="1">
        <v>0.625</v>
      </c>
      <c r="L2755">
        <v>120</v>
      </c>
      <c r="M2755">
        <v>60</v>
      </c>
      <c r="N2755" t="str">
        <f>"0000000111110100011111000000000000000000000000000000"</f>
        <v>0000000111110100011111000000000000000000000000000000</v>
      </c>
      <c r="O2755" t="str">
        <f>"0000000111110100011111000000000000000000000000000000"</f>
        <v>0000000111110100011111000000000000000000000000000000</v>
      </c>
    </row>
    <row r="2756" spans="1:15" x14ac:dyDescent="0.25">
      <c r="A2756" s="3">
        <v>1</v>
      </c>
      <c r="B2756" t="s">
        <v>12636</v>
      </c>
      <c r="C2756" t="s">
        <v>20</v>
      </c>
      <c r="D2756" t="s">
        <v>14030</v>
      </c>
      <c r="E2756" t="s">
        <v>20</v>
      </c>
      <c r="F2756" t="s">
        <v>14498</v>
      </c>
      <c r="G2756" t="s">
        <v>14485</v>
      </c>
      <c r="H2756" t="s">
        <v>29</v>
      </c>
      <c r="I2756" t="s">
        <v>29</v>
      </c>
      <c r="J2756" s="1">
        <v>0.54166666666666663</v>
      </c>
      <c r="K2756" s="1">
        <v>0.54166666666666663</v>
      </c>
      <c r="L2756">
        <v>60</v>
      </c>
      <c r="M2756">
        <v>60</v>
      </c>
      <c r="N2756" t="str">
        <f>"0000000000000000000000000001111110011111100000000000"</f>
        <v>0000000000000000000000000001111110011111100000000000</v>
      </c>
      <c r="O2756" t="str">
        <f>"0000000000000000000000000001111110011111100000000000"</f>
        <v>0000000000000000000000000001111110011111100000000000</v>
      </c>
    </row>
    <row r="2757" spans="1:15" x14ac:dyDescent="0.25">
      <c r="A2757" s="3">
        <v>1</v>
      </c>
      <c r="B2757" t="s">
        <v>10540</v>
      </c>
      <c r="C2757" t="s">
        <v>45</v>
      </c>
      <c r="D2757" t="s">
        <v>12599</v>
      </c>
      <c r="E2757" t="s">
        <v>20</v>
      </c>
      <c r="F2757" t="s">
        <v>14489</v>
      </c>
      <c r="G2757" t="s">
        <v>14488</v>
      </c>
      <c r="H2757" t="s">
        <v>42</v>
      </c>
      <c r="I2757" t="s">
        <v>42</v>
      </c>
      <c r="J2757" s="1">
        <v>0.5</v>
      </c>
      <c r="K2757" s="1">
        <v>0.5</v>
      </c>
      <c r="L2757">
        <v>60</v>
      </c>
      <c r="M2757">
        <v>120</v>
      </c>
      <c r="N2757" t="str">
        <f>"0000000000000000000000000001111110011111100000000000"</f>
        <v>0000000000000000000000000001111110011111100000000000</v>
      </c>
      <c r="O2757" t="str">
        <f>"0000000000000000000000000000111110011111100000000000"</f>
        <v>0000000000000000000000000000111110011111100000000000</v>
      </c>
    </row>
    <row r="2758" spans="1:15" x14ac:dyDescent="0.25">
      <c r="A2758" s="3">
        <v>1</v>
      </c>
      <c r="B2758" t="s">
        <v>11984</v>
      </c>
      <c r="C2758" t="s">
        <v>20</v>
      </c>
      <c r="D2758" t="s">
        <v>12860</v>
      </c>
      <c r="E2758" t="s">
        <v>20</v>
      </c>
      <c r="F2758" t="s">
        <v>14488</v>
      </c>
      <c r="G2758" t="s">
        <v>14488</v>
      </c>
      <c r="H2758" t="s">
        <v>19</v>
      </c>
      <c r="I2758" t="s">
        <v>19</v>
      </c>
      <c r="J2758" s="1">
        <v>0.41666666666666669</v>
      </c>
      <c r="K2758" s="1">
        <v>0.41666666666666669</v>
      </c>
      <c r="L2758">
        <v>60</v>
      </c>
      <c r="M2758">
        <v>60</v>
      </c>
      <c r="N2758" t="str">
        <f>"0000000000000000000000000001111110011111100000000000"</f>
        <v>0000000000000000000000000001111110011111100000000000</v>
      </c>
      <c r="O2758" t="str">
        <f>"0000000000000000000000000001111110011111100000000000"</f>
        <v>0000000000000000000000000001111110011111100000000000</v>
      </c>
    </row>
    <row r="2759" spans="1:15" x14ac:dyDescent="0.25">
      <c r="A2759" s="3">
        <v>1</v>
      </c>
      <c r="B2759" t="s">
        <v>10245</v>
      </c>
      <c r="C2759" t="s">
        <v>20</v>
      </c>
      <c r="D2759" t="s">
        <v>12602</v>
      </c>
      <c r="E2759" t="s">
        <v>20</v>
      </c>
      <c r="F2759" t="s">
        <v>14488</v>
      </c>
      <c r="G2759" t="s">
        <v>14488</v>
      </c>
      <c r="H2759" t="s">
        <v>29</v>
      </c>
      <c r="I2759" t="s">
        <v>29</v>
      </c>
      <c r="J2759" s="1">
        <v>0.54166666666666663</v>
      </c>
      <c r="K2759" s="1">
        <v>0.54166666666666663</v>
      </c>
      <c r="L2759">
        <v>60</v>
      </c>
      <c r="M2759">
        <v>120</v>
      </c>
      <c r="N2759" t="str">
        <f>"0000000111110100011111000000000000000000000000000000"</f>
        <v>0000000111110100011111000000000000000000000000000000</v>
      </c>
      <c r="O2759" t="str">
        <f>"0000000111110100011111000000000000000000000000000000"</f>
        <v>0000000111110100011111000000000000000000000000000000</v>
      </c>
    </row>
    <row r="2760" spans="1:15" x14ac:dyDescent="0.25">
      <c r="A2760" s="3">
        <v>1</v>
      </c>
      <c r="B2760" t="s">
        <v>14126</v>
      </c>
      <c r="C2760" t="s">
        <v>20</v>
      </c>
      <c r="D2760" t="s">
        <v>14275</v>
      </c>
      <c r="E2760" t="s">
        <v>20</v>
      </c>
      <c r="F2760" t="s">
        <v>14485</v>
      </c>
      <c r="G2760" t="s">
        <v>14485</v>
      </c>
      <c r="H2760" t="s">
        <v>33</v>
      </c>
      <c r="I2760" t="s">
        <v>33</v>
      </c>
      <c r="J2760" s="1">
        <v>0.625</v>
      </c>
      <c r="K2760" s="1">
        <v>0.625</v>
      </c>
      <c r="L2760">
        <v>120</v>
      </c>
      <c r="M2760">
        <v>60</v>
      </c>
      <c r="N2760" t="str">
        <f>"0000000111100100000000000000000000000000000000000000"</f>
        <v>0000000111100100000000000000000000000000000000000000</v>
      </c>
      <c r="O2760" t="str">
        <f>"0000000111111100011111000000000000000000000000000000"</f>
        <v>0000000111111100011111000000000000000000000000000000</v>
      </c>
    </row>
    <row r="2761" spans="1:15" x14ac:dyDescent="0.25">
      <c r="A2761" s="3">
        <v>1</v>
      </c>
      <c r="B2761" t="s">
        <v>10819</v>
      </c>
      <c r="C2761" t="s">
        <v>20</v>
      </c>
      <c r="D2761" t="s">
        <v>12838</v>
      </c>
      <c r="E2761" t="s">
        <v>20</v>
      </c>
      <c r="F2761" t="s">
        <v>14485</v>
      </c>
      <c r="G2761" t="s">
        <v>14485</v>
      </c>
      <c r="H2761" t="s">
        <v>42</v>
      </c>
      <c r="I2761" t="s">
        <v>42</v>
      </c>
      <c r="J2761" s="1">
        <v>0.45833333333333331</v>
      </c>
      <c r="K2761" s="1">
        <v>0.45833333333333331</v>
      </c>
      <c r="L2761">
        <v>60</v>
      </c>
      <c r="M2761">
        <v>60</v>
      </c>
      <c r="N2761" t="str">
        <f>"0000000000000000000000000001111110011111100000000000"</f>
        <v>0000000000000000000000000001111110011111100000000000</v>
      </c>
      <c r="O2761" t="str">
        <f>"0000000000000000000000000001111110011111100000000000"</f>
        <v>0000000000000000000000000001111110011111100000000000</v>
      </c>
    </row>
    <row r="2762" spans="1:15" x14ac:dyDescent="0.25">
      <c r="A2762" s="3">
        <v>1</v>
      </c>
      <c r="B2762" t="s">
        <v>12832</v>
      </c>
      <c r="C2762" t="s">
        <v>20</v>
      </c>
      <c r="D2762" t="s">
        <v>12996</v>
      </c>
      <c r="E2762" t="s">
        <v>20</v>
      </c>
      <c r="F2762" t="s">
        <v>14488</v>
      </c>
      <c r="G2762" t="s">
        <v>14488</v>
      </c>
      <c r="H2762" t="s">
        <v>19</v>
      </c>
      <c r="I2762" t="s">
        <v>19</v>
      </c>
      <c r="J2762" s="1">
        <v>0.54166666666666663</v>
      </c>
      <c r="K2762" s="1">
        <v>0.54166666666666663</v>
      </c>
      <c r="L2762">
        <v>120</v>
      </c>
      <c r="M2762">
        <v>60</v>
      </c>
      <c r="N2762" t="str">
        <f>"0000000111110100011111000000000000000000000000000000"</f>
        <v>0000000111110100011111000000000000000000000000000000</v>
      </c>
      <c r="O2762" t="str">
        <f>"0000000111110100011111000000000000000000000000000000"</f>
        <v>0000000111110100011111000000000000000000000000000000</v>
      </c>
    </row>
    <row r="2763" spans="1:15" x14ac:dyDescent="0.25">
      <c r="A2763" s="3">
        <v>1</v>
      </c>
      <c r="B2763" t="s">
        <v>12794</v>
      </c>
      <c r="C2763" t="s">
        <v>20</v>
      </c>
      <c r="D2763" t="s">
        <v>13607</v>
      </c>
      <c r="E2763" t="s">
        <v>20</v>
      </c>
      <c r="F2763" t="s">
        <v>14488</v>
      </c>
      <c r="G2763" t="s">
        <v>14488</v>
      </c>
      <c r="H2763" t="s">
        <v>19</v>
      </c>
      <c r="I2763" t="s">
        <v>19</v>
      </c>
      <c r="J2763" s="1">
        <v>0.5</v>
      </c>
      <c r="K2763" s="1">
        <v>0.45833333333333331</v>
      </c>
      <c r="L2763">
        <v>120</v>
      </c>
      <c r="M2763">
        <v>120</v>
      </c>
      <c r="N2763" t="str">
        <f>"0000000000000000000000000001111110011111100000000000"</f>
        <v>0000000000000000000000000001111110011111100000000000</v>
      </c>
      <c r="O2763" t="str">
        <f>"0000000000000000000000000001111110011111100000000000"</f>
        <v>0000000000000000000000000001111110011111100000000000</v>
      </c>
    </row>
    <row r="2764" spans="1:15" x14ac:dyDescent="0.25">
      <c r="A2764" s="3">
        <v>1</v>
      </c>
      <c r="B2764" t="s">
        <v>12345</v>
      </c>
      <c r="C2764" t="s">
        <v>20</v>
      </c>
      <c r="D2764" t="s">
        <v>12812</v>
      </c>
      <c r="E2764" t="s">
        <v>20</v>
      </c>
      <c r="F2764" t="s">
        <v>14488</v>
      </c>
      <c r="G2764" t="s">
        <v>14488</v>
      </c>
      <c r="H2764" t="s">
        <v>33</v>
      </c>
      <c r="I2764" t="s">
        <v>33</v>
      </c>
      <c r="J2764" s="1">
        <v>0.41666666666666669</v>
      </c>
      <c r="K2764" s="1">
        <v>0.375</v>
      </c>
      <c r="L2764">
        <v>60</v>
      </c>
      <c r="M2764">
        <v>120</v>
      </c>
      <c r="N2764" t="str">
        <f>"0000000111111100011111000000000000000000000000000000"</f>
        <v>0000000111111100011111000000000000000000000000000000</v>
      </c>
      <c r="O2764" t="str">
        <f>"0000000111111100011111000000000000000000000000000000"</f>
        <v>0000000111111100011111000000000000000000000000000000</v>
      </c>
    </row>
    <row r="2765" spans="1:15" x14ac:dyDescent="0.25">
      <c r="A2765" s="3">
        <v>1</v>
      </c>
      <c r="B2765" t="s">
        <v>11611</v>
      </c>
      <c r="C2765" t="s">
        <v>20</v>
      </c>
      <c r="D2765" t="s">
        <v>11892</v>
      </c>
      <c r="E2765" t="s">
        <v>20</v>
      </c>
      <c r="F2765" t="s">
        <v>14488</v>
      </c>
      <c r="G2765" t="s">
        <v>14485</v>
      </c>
      <c r="H2765" t="s">
        <v>29</v>
      </c>
      <c r="I2765" t="s">
        <v>29</v>
      </c>
      <c r="J2765" s="1">
        <v>0.54166666666666663</v>
      </c>
      <c r="K2765" s="1">
        <v>0.58333333333333337</v>
      </c>
      <c r="L2765">
        <v>120</v>
      </c>
      <c r="M2765">
        <v>60</v>
      </c>
      <c r="N2765" t="str">
        <f>"0000000111110100011111000000000000000000000000000000"</f>
        <v>0000000111110100011111000000000000000000000000000000</v>
      </c>
      <c r="O2765" t="str">
        <f>"0000000111110100011111000000000000000000000000000000"</f>
        <v>0000000111110100011111000000000000000000000000000000</v>
      </c>
    </row>
    <row r="2766" spans="1:15" x14ac:dyDescent="0.25">
      <c r="A2766" s="3">
        <v>1</v>
      </c>
      <c r="B2766" t="s">
        <v>11611</v>
      </c>
      <c r="C2766" t="s">
        <v>20</v>
      </c>
      <c r="D2766" t="s">
        <v>11892</v>
      </c>
      <c r="E2766" t="s">
        <v>20</v>
      </c>
      <c r="F2766" t="s">
        <v>14485</v>
      </c>
      <c r="G2766" t="s">
        <v>14493</v>
      </c>
      <c r="H2766" t="s">
        <v>42</v>
      </c>
      <c r="I2766" t="s">
        <v>42</v>
      </c>
      <c r="J2766" s="1">
        <v>0.625</v>
      </c>
      <c r="K2766" s="1">
        <v>0.66666666666666663</v>
      </c>
      <c r="L2766">
        <v>120</v>
      </c>
      <c r="M2766">
        <v>60</v>
      </c>
      <c r="N2766" t="str">
        <f>"0000000111111100011111000000000000000000000000000000"</f>
        <v>0000000111111100011111000000000000000000000000000000</v>
      </c>
      <c r="O2766" t="str">
        <f>"0000000111111100011111000000000000000000000000000000"</f>
        <v>0000000111111100011111000000000000000000000000000000</v>
      </c>
    </row>
    <row r="2767" spans="1:15" x14ac:dyDescent="0.25">
      <c r="A2767" s="3">
        <v>1</v>
      </c>
      <c r="B2767" t="s">
        <v>11441</v>
      </c>
      <c r="C2767" t="s">
        <v>20</v>
      </c>
      <c r="D2767" t="s">
        <v>13446</v>
      </c>
      <c r="E2767" t="s">
        <v>20</v>
      </c>
      <c r="F2767" t="s">
        <v>14488</v>
      </c>
      <c r="G2767" t="s">
        <v>14488</v>
      </c>
      <c r="H2767" t="s">
        <v>29</v>
      </c>
      <c r="I2767" t="s">
        <v>29</v>
      </c>
      <c r="J2767" s="1">
        <v>0.41666666666666669</v>
      </c>
      <c r="K2767" s="1">
        <v>0.375</v>
      </c>
      <c r="L2767">
        <v>60</v>
      </c>
      <c r="M2767">
        <v>120</v>
      </c>
      <c r="N2767" t="str">
        <f>"0000000000000000000000000001111110011111100000000000"</f>
        <v>0000000000000000000000000001111110011111100000000000</v>
      </c>
      <c r="O2767" t="str">
        <f>"0000000000000000000000000001111110011111100000000000"</f>
        <v>0000000000000000000000000001111110011111100000000000</v>
      </c>
    </row>
    <row r="2768" spans="1:15" x14ac:dyDescent="0.25">
      <c r="A2768" s="3">
        <v>1</v>
      </c>
      <c r="B2768" t="s">
        <v>9937</v>
      </c>
      <c r="C2768" t="s">
        <v>20</v>
      </c>
      <c r="D2768" t="s">
        <v>12993</v>
      </c>
      <c r="E2768" t="s">
        <v>45</v>
      </c>
      <c r="F2768" t="s">
        <v>14485</v>
      </c>
      <c r="G2768" t="s">
        <v>14489</v>
      </c>
      <c r="H2768" t="s">
        <v>37</v>
      </c>
      <c r="I2768" t="s">
        <v>37</v>
      </c>
      <c r="J2768" s="1">
        <v>0.41666666666666669</v>
      </c>
      <c r="K2768" s="1">
        <v>0.41666666666666669</v>
      </c>
      <c r="L2768">
        <v>60</v>
      </c>
      <c r="M2768">
        <v>60</v>
      </c>
      <c r="N2768" t="str">
        <f>"0000000111101100011111000001111000000000000000000000"</f>
        <v>0000000111101100011111000001111000000000000000000000</v>
      </c>
      <c r="O2768" t="str">
        <f>"0000000111101100011111000000000000000000000000000000"</f>
        <v>0000000111101100011111000000000000000000000000000000</v>
      </c>
    </row>
    <row r="2769" spans="1:15" x14ac:dyDescent="0.25">
      <c r="A2769" s="3">
        <v>1</v>
      </c>
      <c r="B2769" t="s">
        <v>9968</v>
      </c>
      <c r="C2769" t="s">
        <v>20</v>
      </c>
      <c r="D2769" t="s">
        <v>13009</v>
      </c>
      <c r="E2769" t="s">
        <v>20</v>
      </c>
      <c r="F2769" t="s">
        <v>14488</v>
      </c>
      <c r="G2769" t="s">
        <v>14485</v>
      </c>
      <c r="H2769" t="s">
        <v>37</v>
      </c>
      <c r="I2769" t="s">
        <v>37</v>
      </c>
      <c r="J2769" s="1">
        <v>0.45833333333333331</v>
      </c>
      <c r="K2769" s="1">
        <v>0.45833333333333331</v>
      </c>
      <c r="L2769">
        <v>60</v>
      </c>
      <c r="M2769">
        <v>60</v>
      </c>
      <c r="N2769" t="str">
        <f>"0000000000000000000000000001111110011111100000000000"</f>
        <v>0000000000000000000000000001111110011111100000000000</v>
      </c>
      <c r="O2769" t="str">
        <f>"0000000000000000000000000001111110011111100000000000"</f>
        <v>0000000000000000000000000001111110011111100000000000</v>
      </c>
    </row>
    <row r="2770" spans="1:15" x14ac:dyDescent="0.25">
      <c r="A2770" s="3">
        <v>1</v>
      </c>
      <c r="B2770" t="s">
        <v>9978</v>
      </c>
      <c r="C2770" t="s">
        <v>395</v>
      </c>
      <c r="D2770" t="s">
        <v>13026</v>
      </c>
      <c r="E2770" t="s">
        <v>20</v>
      </c>
      <c r="F2770" t="s">
        <v>14497</v>
      </c>
      <c r="G2770" t="s">
        <v>14488</v>
      </c>
      <c r="H2770" t="s">
        <v>29</v>
      </c>
      <c r="I2770" t="s">
        <v>29</v>
      </c>
      <c r="J2770" s="1">
        <v>0.375</v>
      </c>
      <c r="K2770" s="1">
        <v>0.375</v>
      </c>
      <c r="L2770">
        <v>240</v>
      </c>
      <c r="M2770">
        <v>60</v>
      </c>
      <c r="N2770" t="str">
        <f>"0000000000000000000000000001111110011111100000000000"</f>
        <v>0000000000000000000000000001111110011111100000000000</v>
      </c>
      <c r="O2770" t="str">
        <f>"0000000000000000000000000001111110011111100000000000"</f>
        <v>0000000000000000000000000001111110011111100000000000</v>
      </c>
    </row>
    <row r="2771" spans="1:15" x14ac:dyDescent="0.25">
      <c r="A2771" s="3">
        <v>1</v>
      </c>
      <c r="B2771" t="s">
        <v>9978</v>
      </c>
      <c r="C2771" t="s">
        <v>395</v>
      </c>
      <c r="D2771" t="s">
        <v>13009</v>
      </c>
      <c r="E2771" t="s">
        <v>20</v>
      </c>
      <c r="F2771" t="s">
        <v>14499</v>
      </c>
      <c r="G2771" t="s">
        <v>14488</v>
      </c>
      <c r="H2771" t="s">
        <v>19</v>
      </c>
      <c r="I2771" t="s">
        <v>19</v>
      </c>
      <c r="J2771" s="1">
        <v>0.58333333333333337</v>
      </c>
      <c r="K2771" s="1">
        <v>0.625</v>
      </c>
      <c r="L2771">
        <v>240</v>
      </c>
      <c r="M2771">
        <v>60</v>
      </c>
      <c r="N2771" t="str">
        <f>"0000000000000000000000000001111110011111100000000000"</f>
        <v>0000000000000000000000000001111110011111100000000000</v>
      </c>
      <c r="O2771" t="str">
        <f>"0000000000000000000000000001111110011111100000000000"</f>
        <v>0000000000000000000000000001111110011111100000000000</v>
      </c>
    </row>
    <row r="2772" spans="1:15" x14ac:dyDescent="0.25">
      <c r="A2772" s="3">
        <v>1</v>
      </c>
      <c r="B2772" t="s">
        <v>10059</v>
      </c>
      <c r="C2772" t="s">
        <v>20</v>
      </c>
      <c r="D2772" t="s">
        <v>12944</v>
      </c>
      <c r="E2772" t="s">
        <v>20</v>
      </c>
      <c r="F2772" t="s">
        <v>14488</v>
      </c>
      <c r="G2772" t="s">
        <v>14488</v>
      </c>
      <c r="H2772" t="s">
        <v>19</v>
      </c>
      <c r="I2772" t="s">
        <v>19</v>
      </c>
      <c r="J2772" s="1">
        <v>0.58333333333333337</v>
      </c>
      <c r="K2772" s="1">
        <v>0.58333333333333337</v>
      </c>
      <c r="L2772">
        <v>60</v>
      </c>
      <c r="M2772">
        <v>60</v>
      </c>
      <c r="N2772" t="str">
        <f>"0000000000000000000000000001111110011111100000000000"</f>
        <v>0000000000000000000000000001111110011111100000000000</v>
      </c>
      <c r="O2772" t="str">
        <f>"0000000000000000000000000001111110011111100000000000"</f>
        <v>0000000000000000000000000001111110011111100000000000</v>
      </c>
    </row>
    <row r="2773" spans="1:15" x14ac:dyDescent="0.25">
      <c r="A2773" s="3">
        <v>1</v>
      </c>
      <c r="B2773" t="s">
        <v>10059</v>
      </c>
      <c r="C2773" t="s">
        <v>20</v>
      </c>
      <c r="D2773" t="s">
        <v>13261</v>
      </c>
      <c r="E2773" t="s">
        <v>20</v>
      </c>
      <c r="F2773" t="s">
        <v>14488</v>
      </c>
      <c r="G2773" t="s">
        <v>14488</v>
      </c>
      <c r="H2773" t="s">
        <v>19</v>
      </c>
      <c r="I2773" t="s">
        <v>19</v>
      </c>
      <c r="J2773" s="1">
        <v>0.58333333333333337</v>
      </c>
      <c r="K2773" s="1">
        <v>0.54166666666666663</v>
      </c>
      <c r="L2773">
        <v>60</v>
      </c>
      <c r="M2773">
        <v>120</v>
      </c>
      <c r="N2773" t="str">
        <f>"0000000000000000000000000001111110011111100000000000"</f>
        <v>0000000000000000000000000001111110011111100000000000</v>
      </c>
      <c r="O2773" t="str">
        <f>"0000000000000000000000000001111110011111100000000000"</f>
        <v>0000000000000000000000000001111110011111100000000000</v>
      </c>
    </row>
    <row r="2774" spans="1:15" x14ac:dyDescent="0.25">
      <c r="A2774" s="3">
        <v>1</v>
      </c>
      <c r="B2774" t="s">
        <v>10542</v>
      </c>
      <c r="C2774" t="s">
        <v>20</v>
      </c>
      <c r="D2774" t="s">
        <v>11850</v>
      </c>
      <c r="E2774" t="s">
        <v>20</v>
      </c>
      <c r="F2774" t="s">
        <v>14485</v>
      </c>
      <c r="G2774" t="s">
        <v>14487</v>
      </c>
      <c r="H2774" t="s">
        <v>37</v>
      </c>
      <c r="I2774" t="s">
        <v>37</v>
      </c>
      <c r="J2774" s="1">
        <v>0.45833333333333331</v>
      </c>
      <c r="K2774" s="1">
        <v>0.5</v>
      </c>
      <c r="L2774">
        <v>120</v>
      </c>
      <c r="M2774">
        <v>60</v>
      </c>
      <c r="N2774" t="str">
        <f>"0000000000000000000000000001111110011111100000000000"</f>
        <v>0000000000000000000000000001111110011111100000000000</v>
      </c>
      <c r="O2774" t="str">
        <f>"0000000000000000000000000001111110011111100000000000"</f>
        <v>0000000000000000000000000001111110011111100000000000</v>
      </c>
    </row>
    <row r="2775" spans="1:15" x14ac:dyDescent="0.25">
      <c r="A2775" s="3">
        <v>1</v>
      </c>
      <c r="B2775" t="s">
        <v>9493</v>
      </c>
      <c r="C2775" t="s">
        <v>20</v>
      </c>
      <c r="D2775" t="s">
        <v>9760</v>
      </c>
      <c r="E2775" t="s">
        <v>20</v>
      </c>
      <c r="F2775" t="s">
        <v>14493</v>
      </c>
      <c r="G2775" t="s">
        <v>14488</v>
      </c>
      <c r="H2775" t="s">
        <v>19</v>
      </c>
      <c r="I2775" t="s">
        <v>19</v>
      </c>
      <c r="J2775" s="1">
        <v>0.66666666666666663</v>
      </c>
      <c r="K2775" s="1">
        <v>0.625</v>
      </c>
      <c r="L2775">
        <v>60</v>
      </c>
      <c r="M2775">
        <v>120</v>
      </c>
      <c r="N2775" t="str">
        <f>"0000000000000000000000000001111110011111100000000000"</f>
        <v>0000000000000000000000000001111110011111100000000000</v>
      </c>
      <c r="O2775" t="str">
        <f>"0000000000000000000000000011111110111111000000000000"</f>
        <v>0000000000000000000000000011111110111111000000000000</v>
      </c>
    </row>
    <row r="2776" spans="1:15" x14ac:dyDescent="0.25">
      <c r="A2776" s="3">
        <v>1</v>
      </c>
      <c r="B2776" t="s">
        <v>12324</v>
      </c>
      <c r="C2776" t="s">
        <v>20</v>
      </c>
      <c r="D2776" t="s">
        <v>12707</v>
      </c>
      <c r="E2776" t="s">
        <v>20</v>
      </c>
      <c r="F2776" t="s">
        <v>14485</v>
      </c>
      <c r="G2776" t="s">
        <v>14508</v>
      </c>
      <c r="H2776" t="s">
        <v>42</v>
      </c>
      <c r="I2776" t="s">
        <v>42</v>
      </c>
      <c r="J2776" s="1">
        <v>0.54166666666666663</v>
      </c>
      <c r="K2776" s="1">
        <v>0.5</v>
      </c>
      <c r="L2776">
        <v>60</v>
      </c>
      <c r="M2776">
        <v>120</v>
      </c>
      <c r="N2776" t="str">
        <f>"0000000111111100011111000000000000000000000000000000"</f>
        <v>0000000111111100011111000000000000000000000000000000</v>
      </c>
      <c r="O2776" t="str">
        <f>"0000000111111100011111000000000000000000000000000000"</f>
        <v>0000000111111100011111000000000000000000000000000000</v>
      </c>
    </row>
    <row r="2777" spans="1:15" x14ac:dyDescent="0.25">
      <c r="A2777" s="3">
        <v>1</v>
      </c>
      <c r="B2777" t="s">
        <v>10695</v>
      </c>
      <c r="C2777" t="s">
        <v>20</v>
      </c>
      <c r="D2777" t="s">
        <v>13937</v>
      </c>
      <c r="E2777" t="s">
        <v>20</v>
      </c>
      <c r="F2777" t="s">
        <v>14493</v>
      </c>
      <c r="G2777" t="s">
        <v>14485</v>
      </c>
      <c r="H2777" t="s">
        <v>42</v>
      </c>
      <c r="I2777" t="s">
        <v>42</v>
      </c>
      <c r="J2777" s="1">
        <v>0.41666666666666669</v>
      </c>
      <c r="K2777" s="1">
        <v>0.375</v>
      </c>
      <c r="L2777">
        <v>60</v>
      </c>
      <c r="M2777">
        <v>120</v>
      </c>
      <c r="N2777" t="str">
        <f>"0000000000000000000000000000111110011111100000000000"</f>
        <v>0000000000000000000000000000111110011111100000000000</v>
      </c>
      <c r="O2777" t="str">
        <f>"0000000000000000000000000001111110011111100000000000"</f>
        <v>0000000000000000000000000001111110011111100000000000</v>
      </c>
    </row>
    <row r="2778" spans="1:15" x14ac:dyDescent="0.25">
      <c r="A2778" s="3">
        <v>1</v>
      </c>
      <c r="B2778" t="s">
        <v>11882</v>
      </c>
      <c r="C2778" t="s">
        <v>20</v>
      </c>
      <c r="D2778" t="s">
        <v>11931</v>
      </c>
      <c r="E2778" t="s">
        <v>395</v>
      </c>
      <c r="F2778" t="s">
        <v>14488</v>
      </c>
      <c r="G2778" t="s">
        <v>14497</v>
      </c>
      <c r="H2778" t="s">
        <v>19</v>
      </c>
      <c r="I2778" t="s">
        <v>19</v>
      </c>
      <c r="J2778" s="1">
        <v>0.54166666666666663</v>
      </c>
      <c r="K2778" s="1">
        <v>0.5</v>
      </c>
      <c r="L2778">
        <v>60</v>
      </c>
      <c r="M2778">
        <v>300</v>
      </c>
      <c r="N2778" t="str">
        <f>"0000000111110100011111000000000000000000000000000000"</f>
        <v>0000000111110100011111000000000000000000000000000000</v>
      </c>
      <c r="O2778" t="str">
        <f>"0000000111110100011111000000000000000000000000000000"</f>
        <v>0000000111110100011111000000000000000000000000000000</v>
      </c>
    </row>
    <row r="2779" spans="1:15" x14ac:dyDescent="0.25">
      <c r="A2779" s="3">
        <v>1</v>
      </c>
      <c r="B2779" t="s">
        <v>11931</v>
      </c>
      <c r="C2779" t="s">
        <v>20</v>
      </c>
      <c r="D2779" t="s">
        <v>12303</v>
      </c>
      <c r="E2779" t="s">
        <v>20</v>
      </c>
      <c r="F2779" t="s">
        <v>14485</v>
      </c>
      <c r="G2779" t="s">
        <v>14485</v>
      </c>
      <c r="H2779" t="s">
        <v>29</v>
      </c>
      <c r="I2779" t="s">
        <v>29</v>
      </c>
      <c r="J2779" s="1">
        <v>0.5</v>
      </c>
      <c r="K2779" s="1">
        <v>0.5</v>
      </c>
      <c r="L2779">
        <v>60</v>
      </c>
      <c r="M2779">
        <v>60</v>
      </c>
      <c r="N2779" t="str">
        <f>"0000000111110100011111000000000000000000000000000000"</f>
        <v>0000000111110100011111000000000000000000000000000000</v>
      </c>
      <c r="O2779" t="str">
        <f>"0000000111110100011111000000000000000000000000000000"</f>
        <v>0000000111110100011111000000000000000000000000000000</v>
      </c>
    </row>
    <row r="2780" spans="1:15" x14ac:dyDescent="0.25">
      <c r="A2780" s="3">
        <v>1</v>
      </c>
      <c r="B2780" t="s">
        <v>13180</v>
      </c>
      <c r="C2780" t="s">
        <v>9205</v>
      </c>
      <c r="D2780" t="s">
        <v>13666</v>
      </c>
      <c r="E2780" t="s">
        <v>20</v>
      </c>
      <c r="F2780" t="s">
        <v>14486</v>
      </c>
      <c r="G2780" t="s">
        <v>14485</v>
      </c>
      <c r="H2780" t="s">
        <v>29</v>
      </c>
      <c r="I2780" t="s">
        <v>29</v>
      </c>
      <c r="J2780" s="1">
        <v>0.375</v>
      </c>
      <c r="K2780" s="1">
        <v>0.41666666666666669</v>
      </c>
      <c r="L2780">
        <v>120</v>
      </c>
      <c r="M2780">
        <v>60</v>
      </c>
      <c r="N2780" t="str">
        <f>"0000000001100000010000000000000000000000000000000000"</f>
        <v>0000000001100000010000000000000000000000000000000000</v>
      </c>
      <c r="O2780" t="str">
        <f>"0000000111110100011111000000000000000000000000000000"</f>
        <v>0000000111110100011111000000000000000000000000000000</v>
      </c>
    </row>
    <row r="2781" spans="1:15" x14ac:dyDescent="0.25">
      <c r="A2781" s="3">
        <v>1</v>
      </c>
      <c r="B2781" t="s">
        <v>13180</v>
      </c>
      <c r="C2781" t="s">
        <v>9205</v>
      </c>
      <c r="D2781" t="s">
        <v>13674</v>
      </c>
      <c r="E2781" t="s">
        <v>395</v>
      </c>
      <c r="F2781" t="s">
        <v>14500</v>
      </c>
      <c r="G2781" t="s">
        <v>14497</v>
      </c>
      <c r="H2781" t="s">
        <v>37</v>
      </c>
      <c r="I2781" t="s">
        <v>37</v>
      </c>
      <c r="J2781" s="1">
        <v>0.375</v>
      </c>
      <c r="K2781" s="1">
        <v>0.41666666666666669</v>
      </c>
      <c r="L2781">
        <v>120</v>
      </c>
      <c r="M2781">
        <v>60</v>
      </c>
      <c r="N2781" t="str">
        <f>"0000000000001100000000000000000000000000000000000000"</f>
        <v>0000000000001100000000000000000000000000000000000000</v>
      </c>
      <c r="O2781" t="str">
        <f>"0000000011101100011110000001111110011110100000000000"</f>
        <v>0000000011101100011110000001111110011110100000000000</v>
      </c>
    </row>
    <row r="2782" spans="1:15" x14ac:dyDescent="0.25">
      <c r="A2782" s="3">
        <v>1</v>
      </c>
      <c r="B2782" t="s">
        <v>13211</v>
      </c>
      <c r="C2782" t="s">
        <v>20</v>
      </c>
      <c r="D2782" t="s">
        <v>13679</v>
      </c>
      <c r="E2782" t="s">
        <v>20</v>
      </c>
      <c r="F2782" t="s">
        <v>14488</v>
      </c>
      <c r="G2782" t="s">
        <v>14488</v>
      </c>
      <c r="H2782" t="s">
        <v>19</v>
      </c>
      <c r="I2782" t="s">
        <v>19</v>
      </c>
      <c r="J2782" s="1">
        <v>0.5</v>
      </c>
      <c r="K2782" s="1">
        <v>0.5</v>
      </c>
      <c r="L2782">
        <v>120</v>
      </c>
      <c r="M2782">
        <v>120</v>
      </c>
      <c r="N2782" t="str">
        <f>"0000000000000000000000000001111110011111100000000000"</f>
        <v>0000000000000000000000000001111110011111100000000000</v>
      </c>
      <c r="O2782" t="str">
        <f>"0000000000000000000000000001111110011111100000000000"</f>
        <v>0000000000000000000000000001111110011111100000000000</v>
      </c>
    </row>
    <row r="2783" spans="1:15" x14ac:dyDescent="0.25">
      <c r="A2783" s="3">
        <v>1</v>
      </c>
      <c r="B2783" t="s">
        <v>13211</v>
      </c>
      <c r="C2783" t="s">
        <v>45</v>
      </c>
      <c r="D2783" t="s">
        <v>13674</v>
      </c>
      <c r="E2783" t="s">
        <v>395</v>
      </c>
      <c r="F2783" t="s">
        <v>14489</v>
      </c>
      <c r="G2783" t="s">
        <v>14497</v>
      </c>
      <c r="H2783" t="s">
        <v>37</v>
      </c>
      <c r="I2783" t="s">
        <v>37</v>
      </c>
      <c r="J2783" s="1">
        <v>0.375</v>
      </c>
      <c r="K2783" s="1">
        <v>0.41666666666666669</v>
      </c>
      <c r="L2783">
        <v>120</v>
      </c>
      <c r="M2783">
        <v>60</v>
      </c>
      <c r="N2783" t="str">
        <f>"0000000000000000000000000000100100000000000000000000"</f>
        <v>0000000000000000000000000000100100000000000000000000</v>
      </c>
      <c r="O2783" t="str">
        <f>"0000000011101100011110000001111110011110100000000000"</f>
        <v>0000000011101100011110000001111110011110100000000000</v>
      </c>
    </row>
    <row r="2784" spans="1:15" x14ac:dyDescent="0.25">
      <c r="A2784" s="3">
        <v>1</v>
      </c>
      <c r="B2784" t="s">
        <v>12550</v>
      </c>
      <c r="C2784" t="s">
        <v>20</v>
      </c>
      <c r="D2784" t="s">
        <v>12881</v>
      </c>
      <c r="E2784" t="s">
        <v>20</v>
      </c>
      <c r="F2784" t="s">
        <v>14485</v>
      </c>
      <c r="G2784" t="s">
        <v>14488</v>
      </c>
      <c r="H2784" t="s">
        <v>29</v>
      </c>
      <c r="I2784" t="s">
        <v>29</v>
      </c>
      <c r="J2784" s="1">
        <v>0.375</v>
      </c>
      <c r="K2784" s="1">
        <v>0.45833333333333331</v>
      </c>
      <c r="L2784">
        <v>180</v>
      </c>
      <c r="M2784">
        <v>120</v>
      </c>
      <c r="N2784" t="str">
        <f>"0000000000000000001000000000000000000000000000000000"</f>
        <v>0000000000000000001000000000000000000000000000000000</v>
      </c>
      <c r="O2784" t="str">
        <f>"0000000111110100011111000000000000000000000000000000"</f>
        <v>0000000111110100011111000000000000000000000000000000</v>
      </c>
    </row>
    <row r="2785" spans="1:15" x14ac:dyDescent="0.25">
      <c r="A2785" s="3">
        <v>1</v>
      </c>
      <c r="B2785" t="s">
        <v>9299</v>
      </c>
      <c r="C2785" t="s">
        <v>20</v>
      </c>
      <c r="D2785" t="s">
        <v>11174</v>
      </c>
      <c r="E2785" t="s">
        <v>45</v>
      </c>
      <c r="F2785" t="s">
        <v>14488</v>
      </c>
      <c r="G2785" t="s">
        <v>14489</v>
      </c>
      <c r="H2785" t="s">
        <v>37</v>
      </c>
      <c r="I2785" t="s">
        <v>37</v>
      </c>
      <c r="J2785" s="1">
        <v>0.5</v>
      </c>
      <c r="K2785" s="1">
        <v>0.54166666666666663</v>
      </c>
      <c r="L2785">
        <v>120</v>
      </c>
      <c r="M2785">
        <v>60</v>
      </c>
      <c r="N2785" t="str">
        <f>"0000000111101100011111000000000000000000000000000000"</f>
        <v>0000000111101100011111000000000000000000000000000000</v>
      </c>
      <c r="O2785" t="str">
        <f>"0000000010101000001010000000000000000000000000000000"</f>
        <v>0000000010101000001010000000000000000000000000000000</v>
      </c>
    </row>
    <row r="2786" spans="1:15" x14ac:dyDescent="0.25">
      <c r="A2786" s="3">
        <v>1</v>
      </c>
      <c r="B2786" t="s">
        <v>10755</v>
      </c>
      <c r="C2786" t="s">
        <v>39</v>
      </c>
      <c r="D2786" t="s">
        <v>11500</v>
      </c>
      <c r="E2786" t="s">
        <v>395</v>
      </c>
      <c r="F2786" t="s">
        <v>14555</v>
      </c>
      <c r="G2786" t="s">
        <v>14630</v>
      </c>
      <c r="H2786" t="s">
        <v>33</v>
      </c>
      <c r="I2786" t="s">
        <v>33</v>
      </c>
      <c r="J2786" s="1">
        <v>0.58333333333333337</v>
      </c>
      <c r="K2786" s="1">
        <v>0.58333333333333337</v>
      </c>
      <c r="L2786">
        <v>30</v>
      </c>
      <c r="M2786">
        <v>120</v>
      </c>
      <c r="N2786" t="str">
        <f>"0000000000000000000000000000001000001001000000000000"</f>
        <v>0000000000000000000000000000001000001001000000000000</v>
      </c>
      <c r="O2786" t="str">
        <f>"0000000000000000000000000000001000000000000000000000"</f>
        <v>0000000000000000000000000000001000000000000000000000</v>
      </c>
    </row>
    <row r="2787" spans="1:15" x14ac:dyDescent="0.25">
      <c r="A2787" s="3">
        <v>1</v>
      </c>
      <c r="B2787" t="s">
        <v>12612</v>
      </c>
      <c r="C2787" t="s">
        <v>20</v>
      </c>
      <c r="D2787" t="s">
        <v>12886</v>
      </c>
      <c r="E2787" t="s">
        <v>20</v>
      </c>
      <c r="F2787" t="s">
        <v>14492</v>
      </c>
      <c r="G2787" t="s">
        <v>14488</v>
      </c>
      <c r="H2787" t="s">
        <v>19</v>
      </c>
      <c r="I2787" t="s">
        <v>19</v>
      </c>
      <c r="J2787" s="1">
        <v>0.54166666666666663</v>
      </c>
      <c r="K2787" s="1">
        <v>0.54166666666666663</v>
      </c>
      <c r="L2787">
        <v>180</v>
      </c>
      <c r="M2787">
        <v>90</v>
      </c>
      <c r="N2787" t="str">
        <f>"0111110000000000000000000000000000000000000000000000"</f>
        <v>0111110000000000000000000000000000000000000000000000</v>
      </c>
      <c r="O2787" t="str">
        <f>"1111100000000000000000000000000000000000000000000000"</f>
        <v>1111100000000000000000000000000000000000000000000000</v>
      </c>
    </row>
    <row r="2788" spans="1:15" x14ac:dyDescent="0.25">
      <c r="A2788" s="3">
        <v>1</v>
      </c>
      <c r="B2788" t="s">
        <v>10774</v>
      </c>
      <c r="C2788" t="s">
        <v>45</v>
      </c>
      <c r="D2788" t="s">
        <v>11567</v>
      </c>
      <c r="E2788" t="s">
        <v>395</v>
      </c>
      <c r="F2788" t="s">
        <v>14560</v>
      </c>
      <c r="G2788" t="s">
        <v>14609</v>
      </c>
      <c r="H2788" t="s">
        <v>19</v>
      </c>
      <c r="I2788" t="s">
        <v>19</v>
      </c>
      <c r="J2788" s="1">
        <v>0.625</v>
      </c>
      <c r="K2788" s="1">
        <v>0.625</v>
      </c>
      <c r="L2788">
        <v>60</v>
      </c>
      <c r="M2788">
        <v>120</v>
      </c>
      <c r="N2788" t="str">
        <f>"0000000111110100011111000000000000000000000000000000"</f>
        <v>0000000111110100011111000000000000000000000000000000</v>
      </c>
      <c r="O2788" t="str">
        <f>"0000000000000100000000000000000000000000000000000000"</f>
        <v>0000000000000100000000000000000000000000000000000000</v>
      </c>
    </row>
    <row r="2789" spans="1:15" x14ac:dyDescent="0.25">
      <c r="A2789" s="3">
        <v>1</v>
      </c>
      <c r="B2789" t="s">
        <v>10079</v>
      </c>
      <c r="C2789" t="s">
        <v>20</v>
      </c>
      <c r="D2789" t="s">
        <v>13359</v>
      </c>
      <c r="E2789" t="s">
        <v>395</v>
      </c>
      <c r="F2789" t="s">
        <v>14488</v>
      </c>
      <c r="G2789" t="s">
        <v>14497</v>
      </c>
      <c r="H2789" t="s">
        <v>19</v>
      </c>
      <c r="I2789" t="s">
        <v>19</v>
      </c>
      <c r="J2789" s="1">
        <v>0.54166666666666663</v>
      </c>
      <c r="K2789" s="1">
        <v>0.54166666666666663</v>
      </c>
      <c r="L2789">
        <v>60</v>
      </c>
      <c r="M2789">
        <v>60</v>
      </c>
      <c r="N2789" t="str">
        <f>"0000000111110100011111000000000000000000000000000000"</f>
        <v>0000000111110100011111000000000000000000000000000000</v>
      </c>
      <c r="O2789" t="str">
        <f>"0000000111110100011111000000000000000000000000000000"</f>
        <v>0000000111110100011111000000000000000000000000000000</v>
      </c>
    </row>
    <row r="2790" spans="1:15" x14ac:dyDescent="0.25">
      <c r="A2790" s="3">
        <v>1</v>
      </c>
      <c r="B2790" t="s">
        <v>9649</v>
      </c>
      <c r="C2790" t="s">
        <v>20</v>
      </c>
      <c r="D2790" t="s">
        <v>12332</v>
      </c>
      <c r="E2790" t="s">
        <v>45</v>
      </c>
      <c r="F2790" t="s">
        <v>14485</v>
      </c>
      <c r="G2790" t="s">
        <v>14489</v>
      </c>
      <c r="H2790" t="s">
        <v>37</v>
      </c>
      <c r="I2790" t="s">
        <v>37</v>
      </c>
      <c r="J2790" s="1">
        <v>0.45833333333333331</v>
      </c>
      <c r="K2790" s="1">
        <v>0.45833333333333331</v>
      </c>
      <c r="L2790">
        <v>60</v>
      </c>
      <c r="M2790">
        <v>60</v>
      </c>
      <c r="N2790" t="str">
        <f>"0000000000000000000000000001111110000000000000000000"</f>
        <v>0000000000000000000000000001111110000000000000000000</v>
      </c>
      <c r="O2790" t="str">
        <f>"0000000000000000000000000001111110011111100000000000"</f>
        <v>0000000000000000000000000001111110011111100000000000</v>
      </c>
    </row>
    <row r="2791" spans="1:15" x14ac:dyDescent="0.25">
      <c r="A2791" s="3">
        <v>1</v>
      </c>
      <c r="B2791" t="s">
        <v>10514</v>
      </c>
      <c r="C2791" t="s">
        <v>20</v>
      </c>
      <c r="D2791" t="s">
        <v>12748</v>
      </c>
      <c r="E2791" t="s">
        <v>20</v>
      </c>
      <c r="F2791" t="s">
        <v>14488</v>
      </c>
      <c r="G2791" t="s">
        <v>14488</v>
      </c>
      <c r="H2791" t="s">
        <v>19</v>
      </c>
      <c r="I2791" t="s">
        <v>19</v>
      </c>
      <c r="J2791" s="1">
        <v>0.5</v>
      </c>
      <c r="K2791" s="1">
        <v>0.5</v>
      </c>
      <c r="L2791">
        <v>60</v>
      </c>
      <c r="M2791">
        <v>120</v>
      </c>
      <c r="N2791" t="str">
        <f>"0000000111110100011111000000000000000000000000000000"</f>
        <v>0000000111110100011111000000000000000000000000000000</v>
      </c>
      <c r="O2791" t="str">
        <f>"0000000111110100011111000000000000000000000000000000"</f>
        <v>0000000111110100011111000000000000000000000000000000</v>
      </c>
    </row>
    <row r="2792" spans="1:15" x14ac:dyDescent="0.25">
      <c r="A2792" s="3">
        <v>1</v>
      </c>
      <c r="B2792" t="s">
        <v>10514</v>
      </c>
      <c r="C2792" t="s">
        <v>20</v>
      </c>
      <c r="D2792" t="s">
        <v>12748</v>
      </c>
      <c r="E2792" t="s">
        <v>20</v>
      </c>
      <c r="F2792" t="s">
        <v>14493</v>
      </c>
      <c r="G2792" t="s">
        <v>14485</v>
      </c>
      <c r="H2792" t="s">
        <v>33</v>
      </c>
      <c r="I2792" t="s">
        <v>33</v>
      </c>
      <c r="J2792" s="1">
        <v>0.54166666666666663</v>
      </c>
      <c r="K2792" s="1">
        <v>0.54166666666666663</v>
      </c>
      <c r="L2792">
        <v>60</v>
      </c>
      <c r="M2792">
        <v>60</v>
      </c>
      <c r="N2792" t="str">
        <f>"0000000111111100011111000000000000000000000000000000"</f>
        <v>0000000111111100011111000000000000000000000000000000</v>
      </c>
      <c r="O2792" t="str">
        <f>"0000000111111100011111000000000000000000000000000000"</f>
        <v>0000000111111100011111000000000000000000000000000000</v>
      </c>
    </row>
    <row r="2793" spans="1:15" x14ac:dyDescent="0.25">
      <c r="A2793" s="3">
        <v>1</v>
      </c>
      <c r="B2793" t="s">
        <v>10783</v>
      </c>
      <c r="C2793" t="s">
        <v>20</v>
      </c>
      <c r="D2793" t="s">
        <v>13538</v>
      </c>
      <c r="E2793" t="s">
        <v>20</v>
      </c>
      <c r="F2793" t="s">
        <v>14487</v>
      </c>
      <c r="G2793" t="s">
        <v>14485</v>
      </c>
      <c r="H2793" t="s">
        <v>42</v>
      </c>
      <c r="I2793" t="s">
        <v>42</v>
      </c>
      <c r="J2793" s="1">
        <v>0.41666666666666669</v>
      </c>
      <c r="K2793" s="1">
        <v>0.41666666666666669</v>
      </c>
      <c r="L2793">
        <v>60</v>
      </c>
      <c r="M2793">
        <v>60</v>
      </c>
      <c r="N2793" t="str">
        <f>"0000000000000000000000000001111110011111100000000000"</f>
        <v>0000000000000000000000000001111110011111100000000000</v>
      </c>
      <c r="O2793" t="str">
        <f>"0000000000000000000000000001111110011111100000000000"</f>
        <v>0000000000000000000000000001111110011111100000000000</v>
      </c>
    </row>
    <row r="2794" spans="1:15" x14ac:dyDescent="0.25">
      <c r="A2794" s="3">
        <v>1</v>
      </c>
      <c r="B2794" t="s">
        <v>11490</v>
      </c>
      <c r="C2794" t="s">
        <v>20</v>
      </c>
      <c r="D2794" t="s">
        <v>13530</v>
      </c>
      <c r="E2794" t="s">
        <v>45</v>
      </c>
      <c r="F2794" t="s">
        <v>14514</v>
      </c>
      <c r="G2794" t="s">
        <v>14489</v>
      </c>
      <c r="H2794" t="s">
        <v>37</v>
      </c>
      <c r="I2794" t="s">
        <v>37</v>
      </c>
      <c r="J2794" s="1">
        <v>0.625</v>
      </c>
      <c r="K2794" s="1">
        <v>0.625</v>
      </c>
      <c r="L2794">
        <v>60</v>
      </c>
      <c r="M2794">
        <v>60</v>
      </c>
      <c r="N2794" t="str">
        <f>"0000000111000100011111000000000000000000000000000000"</f>
        <v>0000000111000100011111000000000000000000000000000000</v>
      </c>
      <c r="O2794" t="str">
        <f>"0000000111101100011111000000000000000000000000000000"</f>
        <v>0000000111101100011111000000000000000000000000000000</v>
      </c>
    </row>
    <row r="2795" spans="1:15" x14ac:dyDescent="0.25">
      <c r="A2795" s="3">
        <v>1</v>
      </c>
      <c r="B2795" t="s">
        <v>9855</v>
      </c>
      <c r="C2795" t="s">
        <v>395</v>
      </c>
      <c r="D2795" t="s">
        <v>12638</v>
      </c>
      <c r="E2795" t="s">
        <v>20</v>
      </c>
      <c r="F2795" t="s">
        <v>14504</v>
      </c>
      <c r="G2795" t="s">
        <v>14485</v>
      </c>
      <c r="H2795" t="s">
        <v>42</v>
      </c>
      <c r="I2795" t="s">
        <v>42</v>
      </c>
      <c r="J2795" s="1">
        <v>0.375</v>
      </c>
      <c r="K2795" s="1">
        <v>0.41666666666666669</v>
      </c>
      <c r="L2795">
        <v>180</v>
      </c>
      <c r="M2795">
        <v>60</v>
      </c>
      <c r="N2795" t="str">
        <f>"0000000010101000010101000000000000000000000000000000"</f>
        <v>0000000010101000010101000000000000000000000000000000</v>
      </c>
      <c r="O2795" t="str">
        <f>"0000000111111100011111000000000000000000000000000000"</f>
        <v>0000000111111100011111000000000000000000000000000000</v>
      </c>
    </row>
    <row r="2796" spans="1:15" x14ac:dyDescent="0.25">
      <c r="A2796" s="3">
        <v>1</v>
      </c>
      <c r="B2796" t="s">
        <v>12679</v>
      </c>
      <c r="C2796" t="s">
        <v>20</v>
      </c>
      <c r="D2796" t="s">
        <v>13281</v>
      </c>
      <c r="E2796" t="s">
        <v>20</v>
      </c>
      <c r="F2796" t="s">
        <v>14493</v>
      </c>
      <c r="G2796" t="s">
        <v>14488</v>
      </c>
      <c r="H2796" t="s">
        <v>37</v>
      </c>
      <c r="I2796" t="s">
        <v>37</v>
      </c>
      <c r="J2796" s="1">
        <v>0.58333333333333337</v>
      </c>
      <c r="K2796" s="1">
        <v>0.54166666666666663</v>
      </c>
      <c r="L2796">
        <v>60</v>
      </c>
      <c r="M2796">
        <v>120</v>
      </c>
      <c r="N2796" t="str">
        <f>"0000000111101100011111000001111110011111100000000000"</f>
        <v>0000000111101100011111000001111110011111100000000000</v>
      </c>
      <c r="O2796" t="str">
        <f>"0000000000000000000000000001111110011111100000000000"</f>
        <v>0000000000000000000000000001111110011111100000000000</v>
      </c>
    </row>
    <row r="2797" spans="1:15" x14ac:dyDescent="0.25">
      <c r="A2797" s="3">
        <v>1</v>
      </c>
      <c r="B2797" t="s">
        <v>9312</v>
      </c>
      <c r="C2797" t="s">
        <v>20</v>
      </c>
      <c r="D2797" t="s">
        <v>11477</v>
      </c>
      <c r="E2797" t="s">
        <v>20</v>
      </c>
      <c r="F2797" t="s">
        <v>14488</v>
      </c>
      <c r="G2797" t="s">
        <v>14488</v>
      </c>
      <c r="H2797" t="s">
        <v>29</v>
      </c>
      <c r="I2797" t="s">
        <v>29</v>
      </c>
      <c r="J2797" s="1">
        <v>0.54166666666666663</v>
      </c>
      <c r="K2797" s="1">
        <v>0.58333333333333337</v>
      </c>
      <c r="L2797">
        <v>120</v>
      </c>
      <c r="M2797">
        <v>120</v>
      </c>
      <c r="N2797" t="str">
        <f>"0000000000000000000000000001111110011111100000000000"</f>
        <v>0000000000000000000000000001111110011111100000000000</v>
      </c>
      <c r="O2797" t="str">
        <f>"0000000000000000000000000001111110011111100000000000"</f>
        <v>0000000000000000000000000001111110011111100000000000</v>
      </c>
    </row>
    <row r="2798" spans="1:15" x14ac:dyDescent="0.25">
      <c r="A2798" s="3">
        <v>1</v>
      </c>
      <c r="B2798" t="s">
        <v>11463</v>
      </c>
      <c r="C2798" t="s">
        <v>20</v>
      </c>
      <c r="D2798" t="s">
        <v>12836</v>
      </c>
      <c r="E2798" t="s">
        <v>20</v>
      </c>
      <c r="F2798" t="s">
        <v>14488</v>
      </c>
      <c r="G2798" t="s">
        <v>14488</v>
      </c>
      <c r="H2798" t="s">
        <v>19</v>
      </c>
      <c r="I2798" t="s">
        <v>19</v>
      </c>
      <c r="J2798" s="1">
        <v>0.41666666666666669</v>
      </c>
      <c r="K2798" s="1">
        <v>0.375</v>
      </c>
      <c r="L2798">
        <v>60</v>
      </c>
      <c r="M2798">
        <v>120</v>
      </c>
      <c r="N2798" t="str">
        <f>"0000000111110100011111000000000000000000000000000000"</f>
        <v>0000000111110100011111000000000000000000000000000000</v>
      </c>
      <c r="O2798" t="str">
        <f>"0000000111110100011111000000000000000000000000000000"</f>
        <v>0000000111110100011111000000000000000000000000000000</v>
      </c>
    </row>
    <row r="2799" spans="1:15" x14ac:dyDescent="0.25">
      <c r="A2799" s="3">
        <v>1</v>
      </c>
      <c r="B2799" t="s">
        <v>12936</v>
      </c>
      <c r="C2799" t="s">
        <v>20</v>
      </c>
      <c r="D2799" t="s">
        <v>13512</v>
      </c>
      <c r="E2799" t="s">
        <v>395</v>
      </c>
      <c r="F2799" t="s">
        <v>14493</v>
      </c>
      <c r="G2799" t="s">
        <v>14534</v>
      </c>
      <c r="H2799" t="s">
        <v>42</v>
      </c>
      <c r="I2799" t="s">
        <v>42</v>
      </c>
      <c r="J2799" s="1">
        <v>0.5</v>
      </c>
      <c r="K2799" s="1">
        <v>0.41666666666666669</v>
      </c>
      <c r="L2799">
        <v>60</v>
      </c>
      <c r="M2799">
        <v>180</v>
      </c>
      <c r="N2799" t="str">
        <f>"0000000000000000000000000000111110011111100000000000"</f>
        <v>0000000000000000000000000000111110011111100000000000</v>
      </c>
      <c r="O2799" t="str">
        <f>"0000000000000000000000000000111010001011100000000000"</f>
        <v>0000000000000000000000000000111010001011100000000000</v>
      </c>
    </row>
    <row r="2800" spans="1:15" x14ac:dyDescent="0.25">
      <c r="A2800" s="3">
        <v>1</v>
      </c>
      <c r="B2800" t="s">
        <v>12252</v>
      </c>
      <c r="C2800" t="s">
        <v>20</v>
      </c>
      <c r="D2800" t="s">
        <v>13448</v>
      </c>
      <c r="E2800" t="s">
        <v>20</v>
      </c>
      <c r="F2800" t="s">
        <v>14488</v>
      </c>
      <c r="G2800" t="s">
        <v>14493</v>
      </c>
      <c r="H2800" t="s">
        <v>19</v>
      </c>
      <c r="I2800" t="s">
        <v>19</v>
      </c>
      <c r="J2800" s="1">
        <v>0.5</v>
      </c>
      <c r="K2800" s="1">
        <v>0.5</v>
      </c>
      <c r="L2800">
        <v>60</v>
      </c>
      <c r="M2800">
        <v>120</v>
      </c>
      <c r="N2800" t="str">
        <f>"0000000111110100011111000000000000000000000000000000"</f>
        <v>0000000111110100011111000000000000000000000000000000</v>
      </c>
      <c r="O2800" t="str">
        <f>"0000000101010100001010000000000000000000000000000000"</f>
        <v>0000000101010100001010000000000000000000000000000000</v>
      </c>
    </row>
    <row r="2801" spans="1:15" x14ac:dyDescent="0.25">
      <c r="A2801" s="3">
        <v>1</v>
      </c>
      <c r="B2801" t="s">
        <v>13194</v>
      </c>
      <c r="C2801" t="s">
        <v>9372</v>
      </c>
      <c r="D2801" t="s">
        <v>13202</v>
      </c>
      <c r="E2801" t="s">
        <v>20</v>
      </c>
      <c r="F2801" t="s">
        <v>14651</v>
      </c>
      <c r="G2801" t="s">
        <v>14488</v>
      </c>
      <c r="H2801" t="s">
        <v>42</v>
      </c>
      <c r="I2801" t="s">
        <v>42</v>
      </c>
      <c r="J2801" s="1">
        <v>0.45833333333333331</v>
      </c>
      <c r="K2801" s="1">
        <v>0.45833333333333331</v>
      </c>
      <c r="L2801">
        <v>120</v>
      </c>
      <c r="M2801">
        <v>120</v>
      </c>
      <c r="N2801" t="str">
        <f>"0000000000000000000000000000000100000000000000000000"</f>
        <v>0000000000000000000000000000000100000000000000000000</v>
      </c>
      <c r="O2801" t="str">
        <f>"0000000000000000000000000001111110011111100000000000"</f>
        <v>0000000000000000000000000001111110011111100000000000</v>
      </c>
    </row>
    <row r="2802" spans="1:15" x14ac:dyDescent="0.25">
      <c r="A2802" s="3">
        <v>1</v>
      </c>
      <c r="B2802" t="s">
        <v>13194</v>
      </c>
      <c r="C2802" t="s">
        <v>20</v>
      </c>
      <c r="D2802" t="s">
        <v>13202</v>
      </c>
      <c r="E2802" t="s">
        <v>20</v>
      </c>
      <c r="F2802" t="s">
        <v>14485</v>
      </c>
      <c r="G2802" t="s">
        <v>14488</v>
      </c>
      <c r="H2802" t="s">
        <v>42</v>
      </c>
      <c r="I2802" t="s">
        <v>42</v>
      </c>
      <c r="J2802" s="1">
        <v>0.45833333333333331</v>
      </c>
      <c r="K2802" s="1">
        <v>0.45833333333333331</v>
      </c>
      <c r="L2802">
        <v>120</v>
      </c>
      <c r="M2802">
        <v>120</v>
      </c>
      <c r="N2802" t="str">
        <f>"0000000000000000000000000001111010011111100000000000"</f>
        <v>0000000000000000000000000001111010011111100000000000</v>
      </c>
      <c r="O2802" t="str">
        <f>"0000000000000000000000000001111110011111100000000000"</f>
        <v>0000000000000000000000000001111110011111100000000000</v>
      </c>
    </row>
    <row r="2803" spans="1:15" x14ac:dyDescent="0.25">
      <c r="A2803" s="3">
        <v>1</v>
      </c>
      <c r="B2803" t="s">
        <v>9429</v>
      </c>
      <c r="C2803" t="s">
        <v>20</v>
      </c>
      <c r="D2803" t="s">
        <v>9664</v>
      </c>
      <c r="E2803" t="s">
        <v>20</v>
      </c>
      <c r="F2803" t="s">
        <v>14488</v>
      </c>
      <c r="G2803" t="s">
        <v>14488</v>
      </c>
      <c r="H2803" t="s">
        <v>29</v>
      </c>
      <c r="I2803" t="s">
        <v>29</v>
      </c>
      <c r="J2803" s="1">
        <v>0.41666666666666669</v>
      </c>
      <c r="K2803" s="1">
        <v>0.41666666666666669</v>
      </c>
      <c r="L2803">
        <v>60</v>
      </c>
      <c r="M2803">
        <v>60</v>
      </c>
      <c r="N2803" t="str">
        <f>"0000000000000000000000000001111110011111100000000000"</f>
        <v>0000000000000000000000000001111110011111100000000000</v>
      </c>
      <c r="O2803" t="str">
        <f>"0000000000000000000000000000001110011100000000000000"</f>
        <v>0000000000000000000000000000001110011100000000000000</v>
      </c>
    </row>
    <row r="2804" spans="1:15" x14ac:dyDescent="0.25">
      <c r="A2804" s="3">
        <v>1</v>
      </c>
      <c r="B2804" t="s">
        <v>9664</v>
      </c>
      <c r="C2804" t="s">
        <v>20</v>
      </c>
      <c r="D2804" t="s">
        <v>9888</v>
      </c>
      <c r="E2804" t="s">
        <v>395</v>
      </c>
      <c r="F2804" t="s">
        <v>14485</v>
      </c>
      <c r="G2804" t="s">
        <v>14529</v>
      </c>
      <c r="H2804" t="s">
        <v>37</v>
      </c>
      <c r="I2804" t="s">
        <v>37</v>
      </c>
      <c r="J2804" s="1">
        <v>0.54166666666666663</v>
      </c>
      <c r="K2804" s="1">
        <v>0.54166666666666663</v>
      </c>
      <c r="L2804">
        <v>60</v>
      </c>
      <c r="M2804">
        <v>180</v>
      </c>
      <c r="N2804" t="str">
        <f>"0000000000000000000000000000001110011100000000000000"</f>
        <v>0000000000000000000000000000001110011100000000000000</v>
      </c>
      <c r="O2804" t="str">
        <f>"0000000000000000000000000001010100010101000000000000"</f>
        <v>0000000000000000000000000001010100010101000000000000</v>
      </c>
    </row>
    <row r="2805" spans="1:15" x14ac:dyDescent="0.25">
      <c r="A2805" s="3">
        <v>1</v>
      </c>
      <c r="B2805" t="s">
        <v>11922</v>
      </c>
      <c r="C2805" t="s">
        <v>20</v>
      </c>
      <c r="D2805" t="s">
        <v>11943</v>
      </c>
      <c r="E2805" t="s">
        <v>45</v>
      </c>
      <c r="F2805" t="s">
        <v>14485</v>
      </c>
      <c r="G2805" t="s">
        <v>14489</v>
      </c>
      <c r="H2805" t="s">
        <v>29</v>
      </c>
      <c r="I2805" t="s">
        <v>29</v>
      </c>
      <c r="J2805" s="1">
        <v>0.58333333333333337</v>
      </c>
      <c r="K2805" s="1">
        <v>0.54166666666666663</v>
      </c>
      <c r="L2805">
        <v>120</v>
      </c>
      <c r="M2805">
        <v>120</v>
      </c>
      <c r="N2805" t="str">
        <f>"0000000000000000000000000001111110000000000000000000"</f>
        <v>0000000000000000000000000001111110000000000000000000</v>
      </c>
      <c r="O2805" t="str">
        <f>"0000000000000000000000000001111110011111100000000000"</f>
        <v>0000000000000000000000000001111110011111100000000000</v>
      </c>
    </row>
    <row r="2806" spans="1:15" x14ac:dyDescent="0.25">
      <c r="A2806" s="3">
        <v>1</v>
      </c>
      <c r="B2806" t="s">
        <v>11922</v>
      </c>
      <c r="C2806" t="s">
        <v>20</v>
      </c>
      <c r="D2806" t="s">
        <v>11943</v>
      </c>
      <c r="E2806" t="s">
        <v>45</v>
      </c>
      <c r="F2806" t="s">
        <v>14498</v>
      </c>
      <c r="G2806" t="s">
        <v>14489</v>
      </c>
      <c r="H2806" t="s">
        <v>29</v>
      </c>
      <c r="I2806" t="s">
        <v>29</v>
      </c>
      <c r="J2806" s="1">
        <v>0.58333333333333337</v>
      </c>
      <c r="K2806" s="1">
        <v>0.54166666666666663</v>
      </c>
      <c r="L2806">
        <v>120</v>
      </c>
      <c r="M2806">
        <v>120</v>
      </c>
      <c r="N2806" t="str">
        <f>"0000000000000000000000000000000000011111100000000000"</f>
        <v>0000000000000000000000000000000000011111100000000000</v>
      </c>
      <c r="O2806" t="str">
        <f>"0000000000000000000000000001111110011111100000000000"</f>
        <v>0000000000000000000000000001111110011111100000000000</v>
      </c>
    </row>
    <row r="2807" spans="1:15" x14ac:dyDescent="0.25">
      <c r="A2807" s="3">
        <v>1</v>
      </c>
      <c r="B2807" t="s">
        <v>10768</v>
      </c>
      <c r="C2807" t="s">
        <v>9372</v>
      </c>
      <c r="D2807" t="s">
        <v>11500</v>
      </c>
      <c r="E2807" t="s">
        <v>39</v>
      </c>
      <c r="F2807" t="s">
        <v>14644</v>
      </c>
      <c r="G2807" t="s">
        <v>14507</v>
      </c>
      <c r="H2807" t="s">
        <v>19</v>
      </c>
      <c r="I2807" t="s">
        <v>19</v>
      </c>
      <c r="J2807" s="1">
        <v>0.70833333333333337</v>
      </c>
      <c r="K2807" s="1">
        <v>0.77083333333333337</v>
      </c>
      <c r="L2807">
        <v>180</v>
      </c>
      <c r="M2807">
        <v>120</v>
      </c>
      <c r="N2807" t="str">
        <f>"0000000000000000000000000001111110011111000000000000"</f>
        <v>0000000000000000000000000001111110011111000000000000</v>
      </c>
      <c r="O2807" t="str">
        <f>"0000000000000000000000000000000000001000000000000000"</f>
        <v>0000000000000000000000000000000000001000000000000000</v>
      </c>
    </row>
    <row r="2808" spans="1:15" x14ac:dyDescent="0.25">
      <c r="A2808" s="3">
        <v>1</v>
      </c>
      <c r="B2808" t="s">
        <v>10200</v>
      </c>
      <c r="C2808" t="s">
        <v>20</v>
      </c>
      <c r="D2808" t="s">
        <v>12555</v>
      </c>
      <c r="E2808" t="s">
        <v>20</v>
      </c>
      <c r="F2808" t="s">
        <v>14485</v>
      </c>
      <c r="G2808" t="s">
        <v>14488</v>
      </c>
      <c r="H2808" t="s">
        <v>33</v>
      </c>
      <c r="I2808" t="s">
        <v>33</v>
      </c>
      <c r="J2808" s="1">
        <v>0.5</v>
      </c>
      <c r="K2808" s="1">
        <v>0.5</v>
      </c>
      <c r="L2808">
        <v>60</v>
      </c>
      <c r="M2808">
        <v>120</v>
      </c>
      <c r="N2808" t="str">
        <f>"0000000000000000000000000001111110011111100000000000"</f>
        <v>0000000000000000000000000001111110011111100000000000</v>
      </c>
      <c r="O2808" t="str">
        <f>"0000000000000000000000000001111110011111100000000000"</f>
        <v>0000000000000000000000000001111110011111100000000000</v>
      </c>
    </row>
    <row r="2809" spans="1:15" x14ac:dyDescent="0.25">
      <c r="A2809" s="3">
        <v>1</v>
      </c>
      <c r="B2809" t="s">
        <v>10214</v>
      </c>
      <c r="C2809" t="s">
        <v>20</v>
      </c>
      <c r="D2809" t="s">
        <v>12541</v>
      </c>
      <c r="E2809" t="s">
        <v>20</v>
      </c>
      <c r="F2809" t="s">
        <v>14485</v>
      </c>
      <c r="G2809" t="s">
        <v>14488</v>
      </c>
      <c r="H2809" t="s">
        <v>33</v>
      </c>
      <c r="I2809" t="s">
        <v>33</v>
      </c>
      <c r="J2809" s="1">
        <v>0.45833333333333331</v>
      </c>
      <c r="K2809" s="1">
        <v>0.41666666666666669</v>
      </c>
      <c r="L2809">
        <v>60</v>
      </c>
      <c r="M2809">
        <v>120</v>
      </c>
      <c r="N2809" t="str">
        <f>"0000000011111100011111000000000000000000000000000000"</f>
        <v>0000000011111100011111000000000000000000000000000000</v>
      </c>
      <c r="O2809" t="str">
        <f>"0000000111111100011111000001111110011111100000000000"</f>
        <v>0000000111111100011111000001111110011111100000000000</v>
      </c>
    </row>
    <row r="2810" spans="1:15" x14ac:dyDescent="0.25">
      <c r="A2810" s="3">
        <v>1</v>
      </c>
      <c r="B2810" t="s">
        <v>9664</v>
      </c>
      <c r="C2810" t="s">
        <v>20</v>
      </c>
      <c r="D2810" t="s">
        <v>11887</v>
      </c>
      <c r="E2810" t="s">
        <v>20</v>
      </c>
      <c r="F2810" t="s">
        <v>14488</v>
      </c>
      <c r="G2810" t="s">
        <v>14488</v>
      </c>
      <c r="H2810" t="s">
        <v>29</v>
      </c>
      <c r="I2810" t="s">
        <v>29</v>
      </c>
      <c r="J2810" s="1">
        <v>0.41666666666666669</v>
      </c>
      <c r="K2810" s="1">
        <v>0.41666666666666669</v>
      </c>
      <c r="L2810">
        <v>60</v>
      </c>
      <c r="M2810">
        <v>120</v>
      </c>
      <c r="N2810" t="str">
        <f>"0000000000000000000000000000001110011100000000000000"</f>
        <v>0000000000000000000000000000001110011100000000000000</v>
      </c>
      <c r="O2810" t="str">
        <f>"0000000000000000000000000001111110011111100000000000"</f>
        <v>0000000000000000000000000001111110011111100000000000</v>
      </c>
    </row>
    <row r="2811" spans="1:15" x14ac:dyDescent="0.25">
      <c r="A2811" s="3">
        <v>1</v>
      </c>
      <c r="B2811" t="s">
        <v>9664</v>
      </c>
      <c r="C2811" t="s">
        <v>20</v>
      </c>
      <c r="D2811" t="s">
        <v>11887</v>
      </c>
      <c r="E2811" t="s">
        <v>9544</v>
      </c>
      <c r="F2811" t="s">
        <v>14493</v>
      </c>
      <c r="G2811" t="s">
        <v>14491</v>
      </c>
      <c r="H2811" t="s">
        <v>42</v>
      </c>
      <c r="I2811" t="s">
        <v>42</v>
      </c>
      <c r="J2811" s="1">
        <v>0.625</v>
      </c>
      <c r="K2811" s="1">
        <v>0.58333333333333337</v>
      </c>
      <c r="L2811">
        <v>60</v>
      </c>
      <c r="M2811">
        <v>240</v>
      </c>
      <c r="N2811" t="str">
        <f>"0000000000000000000000000000001110011100000000000000"</f>
        <v>0000000000000000000000000000001110011100000000000000</v>
      </c>
      <c r="O2811" t="str">
        <f>"0000000000000000000000000000000000011111100000000000"</f>
        <v>0000000000000000000000000000000000011111100000000000</v>
      </c>
    </row>
    <row r="2812" spans="1:15" x14ac:dyDescent="0.25">
      <c r="A2812" s="3">
        <v>1</v>
      </c>
      <c r="B2812" t="s">
        <v>10755</v>
      </c>
      <c r="C2812" t="s">
        <v>39</v>
      </c>
      <c r="D2812" t="s">
        <v>11500</v>
      </c>
      <c r="E2812" t="s">
        <v>395</v>
      </c>
      <c r="F2812" t="s">
        <v>14551</v>
      </c>
      <c r="G2812" t="s">
        <v>14515</v>
      </c>
      <c r="H2812" t="s">
        <v>33</v>
      </c>
      <c r="I2812" t="s">
        <v>33</v>
      </c>
      <c r="J2812" s="1">
        <v>0.60416666666666663</v>
      </c>
      <c r="K2812" s="1">
        <v>0.58333333333333337</v>
      </c>
      <c r="L2812">
        <v>30</v>
      </c>
      <c r="M2812">
        <v>180</v>
      </c>
      <c r="N2812" t="str">
        <f>"0000000000000000000000000000001000001001000000000000"</f>
        <v>0000000000000000000000000000001000001001000000000000</v>
      </c>
      <c r="O2812" t="str">
        <f>"0000000000000000000000000000100000000001000000000000"</f>
        <v>0000000000000000000000000000100000000001000000000000</v>
      </c>
    </row>
    <row r="2813" spans="1:15" x14ac:dyDescent="0.25">
      <c r="A2813" s="3">
        <v>1</v>
      </c>
      <c r="B2813" t="s">
        <v>10035</v>
      </c>
      <c r="C2813" t="s">
        <v>20</v>
      </c>
      <c r="D2813" t="s">
        <v>13907</v>
      </c>
      <c r="E2813" t="s">
        <v>45</v>
      </c>
      <c r="F2813" t="s">
        <v>14488</v>
      </c>
      <c r="G2813" t="s">
        <v>14489</v>
      </c>
      <c r="H2813" t="s">
        <v>37</v>
      </c>
      <c r="I2813" t="s">
        <v>37</v>
      </c>
      <c r="J2813" s="1">
        <v>0.5</v>
      </c>
      <c r="K2813" s="1">
        <v>0.5</v>
      </c>
      <c r="L2813">
        <v>120</v>
      </c>
      <c r="M2813">
        <v>60</v>
      </c>
      <c r="N2813" t="str">
        <f>"0000000111101100011111000000000000000000000000000000"</f>
        <v>0000000111101100011111000000000000000000000000000000</v>
      </c>
      <c r="O2813" t="str">
        <f>"0000000111101100011111000000000000000000000000000000"</f>
        <v>0000000111101100011111000000000000000000000000000000</v>
      </c>
    </row>
    <row r="2814" spans="1:15" x14ac:dyDescent="0.25">
      <c r="A2814" s="3">
        <v>1</v>
      </c>
      <c r="B2814" t="s">
        <v>13662</v>
      </c>
      <c r="C2814" t="s">
        <v>20</v>
      </c>
      <c r="D2814" t="s">
        <v>13909</v>
      </c>
      <c r="E2814" t="s">
        <v>45</v>
      </c>
      <c r="F2814" t="s">
        <v>14485</v>
      </c>
      <c r="G2814" t="s">
        <v>14489</v>
      </c>
      <c r="H2814" t="s">
        <v>37</v>
      </c>
      <c r="I2814" t="s">
        <v>37</v>
      </c>
      <c r="J2814" s="1">
        <v>0.45833333333333331</v>
      </c>
      <c r="K2814" s="1">
        <v>0.45833333333333331</v>
      </c>
      <c r="L2814">
        <v>60</v>
      </c>
      <c r="M2814">
        <v>60</v>
      </c>
      <c r="N2814" t="str">
        <f>"0000000000000000000000000001111110011111100000000000"</f>
        <v>0000000000000000000000000001111110011111100000000000</v>
      </c>
      <c r="O2814" t="str">
        <f>"0000000000000000000000000001111110011111100000000000"</f>
        <v>0000000000000000000000000001111110011111100000000000</v>
      </c>
    </row>
    <row r="2815" spans="1:15" x14ac:dyDescent="0.25">
      <c r="A2815" s="3">
        <v>1</v>
      </c>
      <c r="B2815" t="s">
        <v>13582</v>
      </c>
      <c r="C2815" t="s">
        <v>20</v>
      </c>
      <c r="D2815" t="s">
        <v>13837</v>
      </c>
      <c r="E2815" t="s">
        <v>20</v>
      </c>
      <c r="F2815" t="s">
        <v>14488</v>
      </c>
      <c r="G2815" t="s">
        <v>14488</v>
      </c>
      <c r="H2815" t="s">
        <v>19</v>
      </c>
      <c r="I2815" t="s">
        <v>19</v>
      </c>
      <c r="J2815" s="1">
        <v>0.58333333333333337</v>
      </c>
      <c r="K2815" s="1">
        <v>0.58333333333333337</v>
      </c>
      <c r="L2815">
        <v>60</v>
      </c>
      <c r="M2815">
        <v>120</v>
      </c>
      <c r="N2815" t="str">
        <f>"0000000000000000000000000001111110011111100000000000"</f>
        <v>0000000000000000000000000001111110011111100000000000</v>
      </c>
      <c r="O2815" t="str">
        <f>"0000000000000000000000000001111110011111100000000000"</f>
        <v>0000000000000000000000000001111110011111100000000000</v>
      </c>
    </row>
    <row r="2816" spans="1:15" x14ac:dyDescent="0.25">
      <c r="A2816" s="3">
        <v>1</v>
      </c>
      <c r="B2816" t="s">
        <v>11978</v>
      </c>
      <c r="C2816" t="s">
        <v>20</v>
      </c>
      <c r="D2816" t="s">
        <v>13581</v>
      </c>
      <c r="E2816" t="s">
        <v>20</v>
      </c>
      <c r="F2816" t="s">
        <v>14485</v>
      </c>
      <c r="G2816" t="s">
        <v>14485</v>
      </c>
      <c r="H2816" t="s">
        <v>42</v>
      </c>
      <c r="I2816" t="s">
        <v>42</v>
      </c>
      <c r="J2816" s="1">
        <v>0.41666666666666669</v>
      </c>
      <c r="K2816" s="1">
        <v>0.41666666666666669</v>
      </c>
      <c r="L2816">
        <v>60</v>
      </c>
      <c r="M2816">
        <v>60</v>
      </c>
      <c r="N2816" t="str">
        <f>"0000000111111100011111000000000000000000000000000000"</f>
        <v>0000000111111100011111000000000000000000000000000000</v>
      </c>
      <c r="O2816" t="str">
        <f>"0000000111111100011111000000000000000000000000000000"</f>
        <v>0000000111111100011111000000000000000000000000000000</v>
      </c>
    </row>
    <row r="2817" spans="1:15" x14ac:dyDescent="0.25">
      <c r="A2817" s="3">
        <v>1</v>
      </c>
      <c r="B2817" t="s">
        <v>11468</v>
      </c>
      <c r="C2817" t="s">
        <v>20</v>
      </c>
      <c r="D2817" t="s">
        <v>13655</v>
      </c>
      <c r="E2817" t="s">
        <v>20</v>
      </c>
      <c r="F2817" t="s">
        <v>14488</v>
      </c>
      <c r="G2817" t="s">
        <v>14488</v>
      </c>
      <c r="H2817" t="s">
        <v>19</v>
      </c>
      <c r="I2817" t="s">
        <v>19</v>
      </c>
      <c r="J2817" s="1">
        <v>0.58333333333333337</v>
      </c>
      <c r="K2817" s="1">
        <v>0.58333333333333337</v>
      </c>
      <c r="L2817">
        <v>120</v>
      </c>
      <c r="M2817">
        <v>60</v>
      </c>
      <c r="N2817" t="str">
        <f>"0000000111110100011111000000000000000000000000000000"</f>
        <v>0000000111110100011111000000000000000000000000000000</v>
      </c>
      <c r="O2817" t="str">
        <f>"0000000111110100011111000000000000000000000000000000"</f>
        <v>0000000111110100011111000000000000000000000000000000</v>
      </c>
    </row>
    <row r="2818" spans="1:15" x14ac:dyDescent="0.25">
      <c r="A2818" s="3">
        <v>1</v>
      </c>
      <c r="B2818" t="s">
        <v>11468</v>
      </c>
      <c r="C2818" t="s">
        <v>20</v>
      </c>
      <c r="D2818" t="s">
        <v>13831</v>
      </c>
      <c r="E2818" t="s">
        <v>20</v>
      </c>
      <c r="F2818" t="s">
        <v>14485</v>
      </c>
      <c r="G2818" t="s">
        <v>14488</v>
      </c>
      <c r="H2818" t="s">
        <v>33</v>
      </c>
      <c r="I2818" t="s">
        <v>33</v>
      </c>
      <c r="J2818" s="1">
        <v>0.5</v>
      </c>
      <c r="K2818" s="1">
        <v>0.54166666666666663</v>
      </c>
      <c r="L2818">
        <v>120</v>
      </c>
      <c r="M2818">
        <v>60</v>
      </c>
      <c r="N2818" t="str">
        <f>"0000000111111100011111000000000000000000000000000000"</f>
        <v>0000000111111100011111000000000000000000000000000000</v>
      </c>
      <c r="O2818" t="str">
        <f>"0000000111111100011111000000000000000000000000000000"</f>
        <v>0000000111111100011111000000000000000000000000000000</v>
      </c>
    </row>
    <row r="2819" spans="1:15" x14ac:dyDescent="0.25">
      <c r="A2819" s="3">
        <v>1</v>
      </c>
      <c r="B2819" t="s">
        <v>10096</v>
      </c>
      <c r="C2819" t="s">
        <v>20</v>
      </c>
      <c r="D2819" t="s">
        <v>13590</v>
      </c>
      <c r="E2819" t="s">
        <v>20</v>
      </c>
      <c r="F2819" t="s">
        <v>14488</v>
      </c>
      <c r="G2819" t="s">
        <v>14488</v>
      </c>
      <c r="H2819" t="s">
        <v>19</v>
      </c>
      <c r="I2819" t="s">
        <v>19</v>
      </c>
      <c r="J2819" s="1">
        <v>0.45833333333333331</v>
      </c>
      <c r="K2819" s="1">
        <v>0.45833333333333331</v>
      </c>
      <c r="L2819">
        <v>60</v>
      </c>
      <c r="M2819">
        <v>120</v>
      </c>
      <c r="N2819" t="str">
        <f>"0000000111110100011111000000000000000000000000000000"</f>
        <v>0000000111110100011111000000000000000000000000000000</v>
      </c>
      <c r="O2819" t="str">
        <f>"0000000111110100011111000000000000000000000000000000"</f>
        <v>0000000111110100011111000000000000000000000000000000</v>
      </c>
    </row>
    <row r="2820" spans="1:15" x14ac:dyDescent="0.25">
      <c r="A2820" s="3">
        <v>1</v>
      </c>
      <c r="B2820" t="s">
        <v>9238</v>
      </c>
      <c r="C2820" t="s">
        <v>20</v>
      </c>
      <c r="D2820" t="s">
        <v>10544</v>
      </c>
      <c r="E2820" t="s">
        <v>45</v>
      </c>
      <c r="F2820" t="s">
        <v>14488</v>
      </c>
      <c r="G2820" t="s">
        <v>14489</v>
      </c>
      <c r="H2820" t="s">
        <v>42</v>
      </c>
      <c r="I2820" t="s">
        <v>42</v>
      </c>
      <c r="J2820" s="1">
        <v>0.5</v>
      </c>
      <c r="K2820" s="1">
        <v>0.5</v>
      </c>
      <c r="L2820">
        <v>120</v>
      </c>
      <c r="M2820">
        <v>60</v>
      </c>
      <c r="N2820" t="str">
        <f>"0000000111111100011111000000000000000000000000000000"</f>
        <v>0000000111111100011111000000000000000000000000000000</v>
      </c>
      <c r="O2820" t="str">
        <f>"0000000011111100011111000000000000000000000000000000"</f>
        <v>0000000011111100011111000000000000000000000000000000</v>
      </c>
    </row>
    <row r="2821" spans="1:15" x14ac:dyDescent="0.25">
      <c r="A2821" s="3">
        <v>1</v>
      </c>
      <c r="B2821" t="s">
        <v>10811</v>
      </c>
      <c r="C2821" t="s">
        <v>20</v>
      </c>
      <c r="D2821" t="s">
        <v>11549</v>
      </c>
      <c r="E2821" t="s">
        <v>180</v>
      </c>
      <c r="F2821" t="s">
        <v>14485</v>
      </c>
      <c r="G2821" t="s">
        <v>14678</v>
      </c>
      <c r="H2821" t="s">
        <v>19</v>
      </c>
      <c r="I2821" t="s">
        <v>19</v>
      </c>
      <c r="J2821" s="1">
        <v>0.625</v>
      </c>
      <c r="K2821" s="1">
        <v>0.54166666666666663</v>
      </c>
      <c r="L2821">
        <v>60</v>
      </c>
      <c r="M2821">
        <v>180</v>
      </c>
      <c r="N2821" t="str">
        <f>"0000000000000000000000000001111110011111100000000000"</f>
        <v>0000000000000000000000000001111110011111100000000000</v>
      </c>
      <c r="O2821" t="str">
        <f>"0000000000000000000000000001111110011111100000000000"</f>
        <v>0000000000000000000000000001111110011111100000000000</v>
      </c>
    </row>
    <row r="2822" spans="1:15" x14ac:dyDescent="0.25">
      <c r="A2822" s="3">
        <v>1</v>
      </c>
      <c r="B2822" t="s">
        <v>9178</v>
      </c>
      <c r="C2822" t="s">
        <v>20</v>
      </c>
      <c r="D2822" t="s">
        <v>13238</v>
      </c>
      <c r="E2822" t="s">
        <v>20</v>
      </c>
      <c r="F2822" t="s">
        <v>14488</v>
      </c>
      <c r="G2822" t="s">
        <v>14485</v>
      </c>
      <c r="H2822" t="s">
        <v>19</v>
      </c>
      <c r="I2822" t="s">
        <v>19</v>
      </c>
      <c r="J2822" s="1">
        <v>0.41666666666666669</v>
      </c>
      <c r="K2822" s="1">
        <v>0.45833333333333331</v>
      </c>
      <c r="L2822">
        <v>120</v>
      </c>
      <c r="M2822">
        <v>60</v>
      </c>
      <c r="N2822" t="str">
        <f>"0000000111110100011111000000000000000000000000000000"</f>
        <v>0000000111110100011111000000000000000000000000000000</v>
      </c>
      <c r="O2822" t="str">
        <f>"0000000111110100011111000000000000000000000000000000"</f>
        <v>0000000111110100011111000000000000000000000000000000</v>
      </c>
    </row>
    <row r="2823" spans="1:15" x14ac:dyDescent="0.25">
      <c r="A2823" s="3">
        <v>1</v>
      </c>
      <c r="B2823" t="s">
        <v>12944</v>
      </c>
      <c r="C2823" t="s">
        <v>20</v>
      </c>
      <c r="D2823" t="s">
        <v>13523</v>
      </c>
      <c r="E2823" t="s">
        <v>20</v>
      </c>
      <c r="F2823" t="s">
        <v>14487</v>
      </c>
      <c r="G2823" t="s">
        <v>14485</v>
      </c>
      <c r="H2823" t="s">
        <v>37</v>
      </c>
      <c r="I2823" t="s">
        <v>37</v>
      </c>
      <c r="J2823" s="1">
        <v>0.41666666666666669</v>
      </c>
      <c r="K2823" s="1">
        <v>0.41666666666666669</v>
      </c>
      <c r="L2823">
        <v>60</v>
      </c>
      <c r="M2823">
        <v>60</v>
      </c>
      <c r="N2823" t="str">
        <f>"0000000000000000000000000001111110011111100000000000"</f>
        <v>0000000000000000000000000001111110011111100000000000</v>
      </c>
      <c r="O2823" t="str">
        <f>"0000000000000000000000000001111110011111100000000000"</f>
        <v>0000000000000000000000000001111110011111100000000000</v>
      </c>
    </row>
    <row r="2824" spans="1:15" x14ac:dyDescent="0.25">
      <c r="A2824" s="3">
        <v>1</v>
      </c>
      <c r="B2824" t="s">
        <v>9855</v>
      </c>
      <c r="C2824" t="s">
        <v>20</v>
      </c>
      <c r="D2824" t="s">
        <v>11991</v>
      </c>
      <c r="E2824" t="s">
        <v>395</v>
      </c>
      <c r="F2824" t="s">
        <v>14493</v>
      </c>
      <c r="G2824" t="s">
        <v>14534</v>
      </c>
      <c r="H2824" t="s">
        <v>33</v>
      </c>
      <c r="I2824" t="s">
        <v>33</v>
      </c>
      <c r="J2824" s="1">
        <v>0.41666666666666669</v>
      </c>
      <c r="K2824" s="1">
        <v>0.375</v>
      </c>
      <c r="L2824">
        <v>60</v>
      </c>
      <c r="M2824">
        <v>120</v>
      </c>
      <c r="N2824" t="str">
        <f>"0000000111111100011111000000000000000000000000000000"</f>
        <v>0000000111111100011111000000000000000000000000000000</v>
      </c>
      <c r="O2824" t="str">
        <f>"0000000010100100010101000000000000000000000000000000"</f>
        <v>0000000010100100010101000000000000000000000000000000</v>
      </c>
    </row>
    <row r="2825" spans="1:15" x14ac:dyDescent="0.25">
      <c r="A2825" s="3">
        <v>1</v>
      </c>
      <c r="B2825" t="s">
        <v>9465</v>
      </c>
      <c r="C2825" t="s">
        <v>45</v>
      </c>
      <c r="D2825" t="s">
        <v>9992</v>
      </c>
      <c r="E2825" t="s">
        <v>20</v>
      </c>
      <c r="F2825" t="s">
        <v>14580</v>
      </c>
      <c r="G2825" t="s">
        <v>14492</v>
      </c>
      <c r="H2825" t="s">
        <v>19</v>
      </c>
      <c r="I2825" t="s">
        <v>19</v>
      </c>
      <c r="J2825" s="1">
        <v>0.375</v>
      </c>
      <c r="K2825" s="1">
        <v>0.41666666666666669</v>
      </c>
      <c r="L2825">
        <v>120</v>
      </c>
      <c r="M2825">
        <v>60</v>
      </c>
      <c r="N2825" t="str">
        <f>"0000000000100000011111000001111100000000000000000000"</f>
        <v>0000000000100000011111000001111100000000000000000000</v>
      </c>
      <c r="O2825" t="str">
        <f>"0000000111110100011111000000000000000000000000000000"</f>
        <v>0000000111110100011111000000000000000000000000000000</v>
      </c>
    </row>
    <row r="2826" spans="1:15" x14ac:dyDescent="0.25">
      <c r="A2826" s="3">
        <v>1</v>
      </c>
      <c r="B2826" t="s">
        <v>10074</v>
      </c>
      <c r="C2826" t="s">
        <v>20</v>
      </c>
      <c r="D2826" t="s">
        <v>13446</v>
      </c>
      <c r="E2826" t="s">
        <v>20</v>
      </c>
      <c r="F2826" t="s">
        <v>14493</v>
      </c>
      <c r="G2826" t="s">
        <v>14485</v>
      </c>
      <c r="H2826" t="s">
        <v>37</v>
      </c>
      <c r="I2826" t="s">
        <v>37</v>
      </c>
      <c r="J2826" s="1">
        <v>0.45833333333333331</v>
      </c>
      <c r="K2826" s="1">
        <v>0.45833333333333331</v>
      </c>
      <c r="L2826">
        <v>60</v>
      </c>
      <c r="M2826">
        <v>60</v>
      </c>
      <c r="N2826" t="str">
        <f>"0000000000000000000000000001111110011111100000000000"</f>
        <v>0000000000000000000000000001111110011111100000000000</v>
      </c>
      <c r="O2826" t="str">
        <f>"0000000000000000000000000001111110011111100000000000"</f>
        <v>0000000000000000000000000001111110011111100000000000</v>
      </c>
    </row>
    <row r="2827" spans="1:15" x14ac:dyDescent="0.25">
      <c r="A2827" s="3">
        <v>1</v>
      </c>
      <c r="B2827" t="s">
        <v>10054</v>
      </c>
      <c r="C2827" t="s">
        <v>20</v>
      </c>
      <c r="D2827" t="s">
        <v>12631</v>
      </c>
      <c r="E2827" t="s">
        <v>9372</v>
      </c>
      <c r="F2827" t="s">
        <v>14488</v>
      </c>
      <c r="G2827" t="s">
        <v>14494</v>
      </c>
      <c r="H2827" t="s">
        <v>19</v>
      </c>
      <c r="I2827" t="s">
        <v>19</v>
      </c>
      <c r="J2827" s="1">
        <v>0.5</v>
      </c>
      <c r="K2827" s="1">
        <v>0.5</v>
      </c>
      <c r="L2827">
        <v>60</v>
      </c>
      <c r="M2827">
        <v>60</v>
      </c>
      <c r="N2827" t="str">
        <f>"0000000000000000000000000001111110011111100000000000"</f>
        <v>0000000000000000000000000001111110011111100000000000</v>
      </c>
      <c r="O2827" t="str">
        <f>"0000000000000000000000000001111110011111100000000000"</f>
        <v>0000000000000000000000000001111110011111100000000000</v>
      </c>
    </row>
    <row r="2828" spans="1:15" x14ac:dyDescent="0.25">
      <c r="A2828" s="3">
        <v>1</v>
      </c>
      <c r="B2828" t="s">
        <v>9183</v>
      </c>
      <c r="C2828" t="s">
        <v>20</v>
      </c>
      <c r="D2828" t="s">
        <v>12792</v>
      </c>
      <c r="E2828" t="s">
        <v>20</v>
      </c>
      <c r="F2828" t="s">
        <v>14488</v>
      </c>
      <c r="G2828" t="s">
        <v>14488</v>
      </c>
      <c r="H2828" t="s">
        <v>19</v>
      </c>
      <c r="I2828" t="s">
        <v>19</v>
      </c>
      <c r="J2828" s="1">
        <v>0.58333333333333337</v>
      </c>
      <c r="K2828" s="1">
        <v>0.58333333333333337</v>
      </c>
      <c r="L2828">
        <v>60</v>
      </c>
      <c r="M2828">
        <v>60</v>
      </c>
      <c r="N2828" t="str">
        <f>"0000000000000000000000000001111110011111100000000000"</f>
        <v>0000000000000000000000000001111110011111100000000000</v>
      </c>
      <c r="O2828" t="str">
        <f>"0000000000000000000000000001111110011111100000000000"</f>
        <v>0000000000000000000000000001111110011111100000000000</v>
      </c>
    </row>
    <row r="2829" spans="1:15" x14ac:dyDescent="0.25">
      <c r="A2829" s="3">
        <v>1</v>
      </c>
      <c r="B2829" t="s">
        <v>11133</v>
      </c>
      <c r="C2829" t="s">
        <v>20</v>
      </c>
      <c r="D2829" t="s">
        <v>14439</v>
      </c>
      <c r="E2829" t="s">
        <v>20</v>
      </c>
      <c r="F2829" t="s">
        <v>14488</v>
      </c>
      <c r="G2829" t="s">
        <v>14488</v>
      </c>
      <c r="H2829" t="s">
        <v>29</v>
      </c>
      <c r="I2829" t="s">
        <v>29</v>
      </c>
      <c r="J2829" s="1">
        <v>0.375</v>
      </c>
      <c r="K2829" s="1">
        <v>0.375</v>
      </c>
      <c r="L2829">
        <v>60</v>
      </c>
      <c r="M2829">
        <v>60</v>
      </c>
      <c r="N2829" t="str">
        <f>"0000000000000000000000000001111110011111100000000000"</f>
        <v>0000000000000000000000000001111110011111100000000000</v>
      </c>
      <c r="O2829" t="str">
        <f>"0000000000000000000000000001111110011111100000000000"</f>
        <v>0000000000000000000000000001111110011111100000000000</v>
      </c>
    </row>
    <row r="2830" spans="1:15" x14ac:dyDescent="0.25">
      <c r="A2830" s="3">
        <v>1</v>
      </c>
      <c r="B2830" t="s">
        <v>11133</v>
      </c>
      <c r="C2830" t="s">
        <v>20</v>
      </c>
      <c r="D2830" t="s">
        <v>14439</v>
      </c>
      <c r="E2830" t="s">
        <v>20</v>
      </c>
      <c r="F2830" t="s">
        <v>14485</v>
      </c>
      <c r="G2830" t="s">
        <v>14485</v>
      </c>
      <c r="H2830" t="s">
        <v>33</v>
      </c>
      <c r="I2830" t="s">
        <v>33</v>
      </c>
      <c r="J2830" s="1">
        <v>0.41666666666666669</v>
      </c>
      <c r="K2830" s="1">
        <v>0.41666666666666669</v>
      </c>
      <c r="L2830">
        <v>60</v>
      </c>
      <c r="M2830">
        <v>120</v>
      </c>
      <c r="N2830" t="str">
        <f>"0000000000000000000000000001111110011111100000000000"</f>
        <v>0000000000000000000000000001111110011111100000000000</v>
      </c>
      <c r="O2830" t="str">
        <f>"0000000000000000000000000001111110011111100000000000"</f>
        <v>0000000000000000000000000001111110011111100000000000</v>
      </c>
    </row>
    <row r="2831" spans="1:15" x14ac:dyDescent="0.25">
      <c r="A2831" s="3">
        <v>1</v>
      </c>
      <c r="B2831" t="s">
        <v>12006</v>
      </c>
      <c r="C2831" t="s">
        <v>20</v>
      </c>
      <c r="D2831" t="s">
        <v>12060</v>
      </c>
      <c r="E2831" t="s">
        <v>9372</v>
      </c>
      <c r="F2831" t="s">
        <v>14485</v>
      </c>
      <c r="G2831" t="s">
        <v>14526</v>
      </c>
      <c r="H2831" t="s">
        <v>42</v>
      </c>
      <c r="I2831" t="s">
        <v>42</v>
      </c>
      <c r="J2831" s="1">
        <v>0.5</v>
      </c>
      <c r="K2831" s="1">
        <v>0.41666666666666669</v>
      </c>
      <c r="L2831">
        <v>60</v>
      </c>
      <c r="M2831">
        <v>180</v>
      </c>
      <c r="N2831" t="str">
        <f>"0000000111111100011111000000000000000000000000000000"</f>
        <v>0000000111111100011111000000000000000000000000000000</v>
      </c>
      <c r="O2831" t="str">
        <f>"0000000111111100011111000000000000000000000000000000"</f>
        <v>0000000111111100011111000000000000000000000000000000</v>
      </c>
    </row>
    <row r="2832" spans="1:15" x14ac:dyDescent="0.25">
      <c r="A2832" s="3">
        <v>1</v>
      </c>
      <c r="B2832" t="s">
        <v>13446</v>
      </c>
      <c r="C2832" t="s">
        <v>20</v>
      </c>
      <c r="D2832" t="s">
        <v>14439</v>
      </c>
      <c r="E2832" t="s">
        <v>20</v>
      </c>
      <c r="F2832" t="s">
        <v>14488</v>
      </c>
      <c r="G2832" t="s">
        <v>14488</v>
      </c>
      <c r="H2832" t="s">
        <v>29</v>
      </c>
      <c r="I2832" t="s">
        <v>29</v>
      </c>
      <c r="J2832" s="1">
        <v>0.375</v>
      </c>
      <c r="K2832" s="1">
        <v>0.375</v>
      </c>
      <c r="L2832">
        <v>120</v>
      </c>
      <c r="M2832">
        <v>60</v>
      </c>
      <c r="N2832" t="str">
        <f>"0000000000000000000000000001111110011111100000000000"</f>
        <v>0000000000000000000000000001111110011111100000000000</v>
      </c>
      <c r="O2832" t="str">
        <f>"0000000000000000000000000001111110011111100000000000"</f>
        <v>0000000000000000000000000001111110011111100000000000</v>
      </c>
    </row>
    <row r="2833" spans="1:15" x14ac:dyDescent="0.25">
      <c r="A2833" s="3">
        <v>1</v>
      </c>
      <c r="B2833" t="s">
        <v>11948</v>
      </c>
      <c r="C2833" t="s">
        <v>20</v>
      </c>
      <c r="D2833" t="s">
        <v>11956</v>
      </c>
      <c r="E2833" t="s">
        <v>20</v>
      </c>
      <c r="F2833" t="s">
        <v>14485</v>
      </c>
      <c r="G2833" t="s">
        <v>14485</v>
      </c>
      <c r="H2833" t="s">
        <v>29</v>
      </c>
      <c r="I2833" t="s">
        <v>29</v>
      </c>
      <c r="J2833" s="1">
        <v>0.625</v>
      </c>
      <c r="K2833" s="1">
        <v>0.58333333333333337</v>
      </c>
      <c r="L2833">
        <v>60</v>
      </c>
      <c r="M2833">
        <v>120</v>
      </c>
      <c r="N2833" t="str">
        <f>"0000000000000000000000000000000000011111100000000000"</f>
        <v>0000000000000000000000000000000000011111100000000000</v>
      </c>
      <c r="O2833" t="str">
        <f>"0000000000000000000000000000000000011111100000000000"</f>
        <v>0000000000000000000000000000000000011111100000000000</v>
      </c>
    </row>
    <row r="2834" spans="1:15" x14ac:dyDescent="0.25">
      <c r="A2834" s="3">
        <v>1</v>
      </c>
      <c r="B2834" t="s">
        <v>12353</v>
      </c>
      <c r="C2834" t="s">
        <v>20</v>
      </c>
      <c r="D2834" t="s">
        <v>12812</v>
      </c>
      <c r="E2834" t="s">
        <v>20</v>
      </c>
      <c r="F2834" t="s">
        <v>14485</v>
      </c>
      <c r="G2834" t="s">
        <v>14488</v>
      </c>
      <c r="H2834" t="s">
        <v>33</v>
      </c>
      <c r="I2834" t="s">
        <v>33</v>
      </c>
      <c r="J2834" s="1">
        <v>0.375</v>
      </c>
      <c r="K2834" s="1">
        <v>0.375</v>
      </c>
      <c r="L2834">
        <v>60</v>
      </c>
      <c r="M2834">
        <v>120</v>
      </c>
      <c r="N2834" t="str">
        <f>"0000000111111100011111000000000000000000000000000000"</f>
        <v>0000000111111100011111000000000000000000000000000000</v>
      </c>
      <c r="O2834" t="str">
        <f>"0000000111111100011111000000000000000000000000000000"</f>
        <v>0000000111111100011111000000000000000000000000000000</v>
      </c>
    </row>
    <row r="2835" spans="1:15" x14ac:dyDescent="0.25">
      <c r="A2835" s="3">
        <v>1</v>
      </c>
      <c r="B2835" t="s">
        <v>9853</v>
      </c>
      <c r="C2835" t="s">
        <v>20</v>
      </c>
      <c r="D2835" t="s">
        <v>13302</v>
      </c>
      <c r="E2835" t="s">
        <v>20</v>
      </c>
      <c r="F2835" t="s">
        <v>14488</v>
      </c>
      <c r="G2835" t="s">
        <v>14488</v>
      </c>
      <c r="H2835" t="s">
        <v>29</v>
      </c>
      <c r="I2835" t="s">
        <v>29</v>
      </c>
      <c r="J2835" s="1">
        <v>0.58333333333333337</v>
      </c>
      <c r="K2835" s="1">
        <v>0.54166666666666663</v>
      </c>
      <c r="L2835">
        <v>240</v>
      </c>
      <c r="M2835">
        <v>120</v>
      </c>
      <c r="N2835" t="str">
        <f>"0000000000000000000000000001111110011111100000000000"</f>
        <v>0000000000000000000000000001111110011111100000000000</v>
      </c>
      <c r="O2835" t="str">
        <f>"0000000000000000000000000001111110011111100000000000"</f>
        <v>0000000000000000000000000001111110011111100000000000</v>
      </c>
    </row>
    <row r="2836" spans="1:15" x14ac:dyDescent="0.25">
      <c r="A2836" s="3">
        <v>1</v>
      </c>
      <c r="B2836" t="s">
        <v>9855</v>
      </c>
      <c r="C2836" t="s">
        <v>20</v>
      </c>
      <c r="D2836" t="s">
        <v>10732</v>
      </c>
      <c r="E2836" t="s">
        <v>39</v>
      </c>
      <c r="F2836" t="s">
        <v>14639</v>
      </c>
      <c r="G2836" t="s">
        <v>14679</v>
      </c>
      <c r="H2836" t="s">
        <v>37</v>
      </c>
      <c r="I2836" t="s">
        <v>37</v>
      </c>
      <c r="J2836" s="1">
        <v>0.54166666666666663</v>
      </c>
      <c r="K2836" s="1">
        <v>0.54166666666666663</v>
      </c>
      <c r="L2836">
        <v>60</v>
      </c>
      <c r="M2836">
        <v>30</v>
      </c>
      <c r="N2836" t="str">
        <f>"0000000110101100011100000000000000000000000000000000"</f>
        <v>0000000110101100011100000000000000000000000000000000</v>
      </c>
      <c r="O2836" t="str">
        <f>"0000000000100000010010000000000000000000000000000000"</f>
        <v>0000000000100000010010000000000000000000000000000000</v>
      </c>
    </row>
    <row r="2837" spans="1:15" x14ac:dyDescent="0.25">
      <c r="A2837" s="3">
        <v>1</v>
      </c>
      <c r="B2837" t="s">
        <v>11125</v>
      </c>
      <c r="C2837" t="s">
        <v>20</v>
      </c>
      <c r="D2837" t="s">
        <v>11918</v>
      </c>
      <c r="E2837" t="s">
        <v>20</v>
      </c>
      <c r="F2837" t="s">
        <v>14488</v>
      </c>
      <c r="G2837" t="s">
        <v>14519</v>
      </c>
      <c r="H2837" t="s">
        <v>19</v>
      </c>
      <c r="I2837" t="s">
        <v>19</v>
      </c>
      <c r="J2837" s="1">
        <v>0.33333333333333331</v>
      </c>
      <c r="K2837" s="1">
        <v>0.375</v>
      </c>
      <c r="L2837">
        <v>120</v>
      </c>
      <c r="M2837">
        <v>60</v>
      </c>
      <c r="N2837" t="str">
        <f>"0000000000000000000000000001111110011000000000000000"</f>
        <v>0000000000000000000000000001111110011000000000000000</v>
      </c>
      <c r="O2837" t="str">
        <f>"0000000000000000000000000000101110011111100000000000"</f>
        <v>0000000000000000000000000000101110011111100000000000</v>
      </c>
    </row>
    <row r="2838" spans="1:15" x14ac:dyDescent="0.25">
      <c r="A2838" s="3">
        <v>1</v>
      </c>
      <c r="B2838" t="s">
        <v>11125</v>
      </c>
      <c r="C2838" t="s">
        <v>20</v>
      </c>
      <c r="D2838" t="s">
        <v>11918</v>
      </c>
      <c r="E2838" t="s">
        <v>39</v>
      </c>
      <c r="F2838" t="s">
        <v>14488</v>
      </c>
      <c r="G2838" t="s">
        <v>14507</v>
      </c>
      <c r="H2838" t="s">
        <v>19</v>
      </c>
      <c r="I2838" t="s">
        <v>19</v>
      </c>
      <c r="J2838" s="1">
        <v>0.33333333333333331</v>
      </c>
      <c r="K2838" s="1">
        <v>0.33333333333333331</v>
      </c>
      <c r="L2838">
        <v>120</v>
      </c>
      <c r="M2838">
        <v>180</v>
      </c>
      <c r="N2838" t="str">
        <f>"0000000000000000000000000001111110011000000000000000"</f>
        <v>0000000000000000000000000001111110011000000000000000</v>
      </c>
      <c r="O2838" t="str">
        <f>"0000000000000000000000000000010000000000000000000000"</f>
        <v>0000000000000000000000000000010000000000000000000000</v>
      </c>
    </row>
    <row r="2839" spans="1:15" x14ac:dyDescent="0.25">
      <c r="A2839" s="3">
        <v>1</v>
      </c>
      <c r="B2839" t="s">
        <v>11125</v>
      </c>
      <c r="C2839" t="s">
        <v>20</v>
      </c>
      <c r="D2839" t="s">
        <v>11918</v>
      </c>
      <c r="E2839" t="s">
        <v>9372</v>
      </c>
      <c r="F2839" t="s">
        <v>14485</v>
      </c>
      <c r="G2839" t="s">
        <v>14624</v>
      </c>
      <c r="H2839" t="s">
        <v>29</v>
      </c>
      <c r="I2839" t="s">
        <v>29</v>
      </c>
      <c r="J2839" s="1">
        <v>0.45833333333333331</v>
      </c>
      <c r="K2839" s="1">
        <v>0.41666666666666669</v>
      </c>
      <c r="L2839">
        <v>120</v>
      </c>
      <c r="M2839">
        <v>120</v>
      </c>
      <c r="N2839" t="str">
        <f>"0000000000000000000000000001111110011000000000000000"</f>
        <v>0000000000000000000000000001111110011000000000000000</v>
      </c>
      <c r="O2839" t="str">
        <f>"0000000000000000000000000001111110011110000000000000"</f>
        <v>0000000000000000000000000001111110011110000000000000</v>
      </c>
    </row>
    <row r="2840" spans="1:15" x14ac:dyDescent="0.25">
      <c r="A2840" s="3">
        <v>1</v>
      </c>
      <c r="B2840" t="s">
        <v>11125</v>
      </c>
      <c r="C2840" t="s">
        <v>20</v>
      </c>
      <c r="D2840" t="s">
        <v>11918</v>
      </c>
      <c r="E2840" t="s">
        <v>20</v>
      </c>
      <c r="F2840" t="s">
        <v>14493</v>
      </c>
      <c r="G2840" t="s">
        <v>14519</v>
      </c>
      <c r="H2840" t="s">
        <v>19</v>
      </c>
      <c r="I2840" t="s">
        <v>19</v>
      </c>
      <c r="J2840" s="1">
        <v>0.33333333333333331</v>
      </c>
      <c r="K2840" s="1">
        <v>0.375</v>
      </c>
      <c r="L2840">
        <v>120</v>
      </c>
      <c r="M2840">
        <v>60</v>
      </c>
      <c r="N2840" t="str">
        <f>"0000000000000000000000000000000000000111100000000000"</f>
        <v>0000000000000000000000000000000000000111100000000000</v>
      </c>
      <c r="O2840" t="str">
        <f>"0000000000000000000000000000101110011111100000000000"</f>
        <v>0000000000000000000000000000101110011111100000000000</v>
      </c>
    </row>
    <row r="2841" spans="1:15" x14ac:dyDescent="0.25">
      <c r="A2841" s="3">
        <v>1</v>
      </c>
      <c r="B2841" t="s">
        <v>11125</v>
      </c>
      <c r="C2841" t="s">
        <v>20</v>
      </c>
      <c r="D2841" t="s">
        <v>11918</v>
      </c>
      <c r="E2841" t="s">
        <v>9372</v>
      </c>
      <c r="F2841" t="s">
        <v>14487</v>
      </c>
      <c r="G2841" t="s">
        <v>14624</v>
      </c>
      <c r="H2841" t="s">
        <v>29</v>
      </c>
      <c r="I2841" t="s">
        <v>29</v>
      </c>
      <c r="J2841" s="1">
        <v>0.45833333333333331</v>
      </c>
      <c r="K2841" s="1">
        <v>0.41666666666666669</v>
      </c>
      <c r="L2841">
        <v>120</v>
      </c>
      <c r="M2841">
        <v>120</v>
      </c>
      <c r="N2841" t="str">
        <f>"0000000000000000000000000000000000000111100000000000"</f>
        <v>0000000000000000000000000000000000000111100000000000</v>
      </c>
      <c r="O2841" t="str">
        <f>"0000000000000000000000000001111110011110000000000000"</f>
        <v>0000000000000000000000000001111110011110000000000000</v>
      </c>
    </row>
    <row r="2842" spans="1:15" x14ac:dyDescent="0.25">
      <c r="A2842" s="3">
        <v>1</v>
      </c>
      <c r="B2842" t="s">
        <v>11125</v>
      </c>
      <c r="C2842" t="s">
        <v>20</v>
      </c>
      <c r="D2842" t="s">
        <v>11918</v>
      </c>
      <c r="E2842" t="s">
        <v>395</v>
      </c>
      <c r="F2842" t="s">
        <v>14487</v>
      </c>
      <c r="G2842" t="s">
        <v>14581</v>
      </c>
      <c r="H2842" t="s">
        <v>29</v>
      </c>
      <c r="I2842" t="s">
        <v>29</v>
      </c>
      <c r="J2842" s="1">
        <v>0.45833333333333331</v>
      </c>
      <c r="K2842" s="1">
        <v>0.41666666666666669</v>
      </c>
      <c r="L2842">
        <v>120</v>
      </c>
      <c r="M2842">
        <v>120</v>
      </c>
      <c r="N2842" t="str">
        <f>"0000000000000000000000000000000000000111100000000000"</f>
        <v>0000000000000000000000000000000000000111100000000000</v>
      </c>
      <c r="O2842" t="str">
        <f>"0000000000000000000000000000000000000001100000000000"</f>
        <v>0000000000000000000000000000000000000001100000000000</v>
      </c>
    </row>
    <row r="2843" spans="1:15" x14ac:dyDescent="0.25">
      <c r="A2843" s="3">
        <v>1</v>
      </c>
      <c r="B2843" t="s">
        <v>11740</v>
      </c>
      <c r="C2843" t="s">
        <v>45</v>
      </c>
      <c r="D2843" t="s">
        <v>11931</v>
      </c>
      <c r="E2843" t="s">
        <v>20</v>
      </c>
      <c r="F2843" t="s">
        <v>14489</v>
      </c>
      <c r="G2843" t="s">
        <v>14485</v>
      </c>
      <c r="H2843" t="s">
        <v>29</v>
      </c>
      <c r="I2843" t="s">
        <v>29</v>
      </c>
      <c r="J2843" s="1">
        <v>0.5</v>
      </c>
      <c r="K2843" s="1">
        <v>0.5</v>
      </c>
      <c r="L2843">
        <v>60</v>
      </c>
      <c r="M2843">
        <v>60</v>
      </c>
      <c r="N2843" t="str">
        <f>"0000000010100000011111000000000000000000000000000000"</f>
        <v>0000000010100000011111000000000000000000000000000000</v>
      </c>
      <c r="O2843" t="str">
        <f>"0000000111110100011111000000000000000000000000000000"</f>
        <v>0000000111110100011111000000000000000000000000000000</v>
      </c>
    </row>
    <row r="2844" spans="1:15" x14ac:dyDescent="0.25">
      <c r="A2844" s="3">
        <v>1</v>
      </c>
      <c r="B2844" t="s">
        <v>9888</v>
      </c>
      <c r="C2844" t="s">
        <v>20</v>
      </c>
      <c r="D2844" t="s">
        <v>10072</v>
      </c>
      <c r="E2844" t="s">
        <v>20</v>
      </c>
      <c r="F2844" t="s">
        <v>14488</v>
      </c>
      <c r="G2844" t="s">
        <v>14488</v>
      </c>
      <c r="H2844" t="s">
        <v>19</v>
      </c>
      <c r="I2844" t="s">
        <v>19</v>
      </c>
      <c r="J2844" s="1">
        <v>0.45833333333333331</v>
      </c>
      <c r="K2844" s="1">
        <v>0.45833333333333331</v>
      </c>
      <c r="L2844">
        <v>60</v>
      </c>
      <c r="M2844">
        <v>60</v>
      </c>
      <c r="N2844" t="str">
        <f>"0000000000000000000000000001111110011111100000000000"</f>
        <v>0000000000000000000000000001111110011111100000000000</v>
      </c>
      <c r="O2844" t="str">
        <f>"0000000000000000000000000001111110011111100000000000"</f>
        <v>0000000000000000000000000001111110011111100000000000</v>
      </c>
    </row>
    <row r="2845" spans="1:15" x14ac:dyDescent="0.25">
      <c r="A2845" s="3">
        <v>1</v>
      </c>
      <c r="B2845" t="s">
        <v>10096</v>
      </c>
      <c r="C2845" t="s">
        <v>20</v>
      </c>
      <c r="D2845" t="s">
        <v>13464</v>
      </c>
      <c r="E2845" t="s">
        <v>20</v>
      </c>
      <c r="F2845" t="s">
        <v>14488</v>
      </c>
      <c r="G2845" t="s">
        <v>14488</v>
      </c>
      <c r="H2845" t="s">
        <v>19</v>
      </c>
      <c r="I2845" t="s">
        <v>19</v>
      </c>
      <c r="J2845" s="1">
        <v>0.45833333333333331</v>
      </c>
      <c r="K2845" s="1">
        <v>0.45833333333333331</v>
      </c>
      <c r="L2845">
        <v>60</v>
      </c>
      <c r="M2845">
        <v>60</v>
      </c>
      <c r="N2845" t="str">
        <f>"0000000111110100011111000000000000000000000000000000"</f>
        <v>0000000111110100011111000000000000000000000000000000</v>
      </c>
      <c r="O2845" t="str">
        <f>"0000000111110100011111000000000000000000000000000000"</f>
        <v>0000000111110100011111000000000000000000000000000000</v>
      </c>
    </row>
    <row r="2846" spans="1:15" x14ac:dyDescent="0.25">
      <c r="A2846" s="3">
        <v>1</v>
      </c>
      <c r="B2846" t="s">
        <v>12860</v>
      </c>
      <c r="C2846" t="s">
        <v>45</v>
      </c>
      <c r="D2846" t="s">
        <v>13638</v>
      </c>
      <c r="E2846" t="s">
        <v>20</v>
      </c>
      <c r="F2846" t="s">
        <v>14680</v>
      </c>
      <c r="G2846" t="s">
        <v>14485</v>
      </c>
      <c r="H2846" t="s">
        <v>29</v>
      </c>
      <c r="I2846" t="s">
        <v>29</v>
      </c>
      <c r="J2846" s="1">
        <v>0.5</v>
      </c>
      <c r="K2846" s="1">
        <v>0.5</v>
      </c>
      <c r="L2846">
        <v>60</v>
      </c>
      <c r="M2846">
        <v>60</v>
      </c>
      <c r="N2846" t="str">
        <f>"0000000000000000000000000000111110011111100000000000"</f>
        <v>0000000000000000000000000000111110011111100000000000</v>
      </c>
      <c r="O2846" t="str">
        <f>"0000000000000000000000000001111110011111100000000000"</f>
        <v>0000000000000000000000000001111110011111100000000000</v>
      </c>
    </row>
    <row r="2847" spans="1:15" x14ac:dyDescent="0.25">
      <c r="A2847" s="3">
        <v>1</v>
      </c>
      <c r="B2847" t="s">
        <v>12994</v>
      </c>
      <c r="C2847" t="s">
        <v>20</v>
      </c>
      <c r="D2847" t="s">
        <v>13799</v>
      </c>
      <c r="E2847" t="s">
        <v>9372</v>
      </c>
      <c r="F2847" t="s">
        <v>14485</v>
      </c>
      <c r="G2847" t="s">
        <v>14494</v>
      </c>
      <c r="H2847" t="s">
        <v>37</v>
      </c>
      <c r="I2847" t="s">
        <v>37</v>
      </c>
      <c r="J2847" s="1">
        <v>0.41666666666666669</v>
      </c>
      <c r="K2847" s="1">
        <v>0.375</v>
      </c>
      <c r="L2847">
        <v>60</v>
      </c>
      <c r="M2847">
        <v>120</v>
      </c>
      <c r="N2847" t="str">
        <f>"0000000000000000000000000001111110011111100000000000"</f>
        <v>0000000000000000000000000001111110011111100000000000</v>
      </c>
      <c r="O2847" t="str">
        <f>"0000000111101100011111000001111110011110100000000000"</f>
        <v>0000000111101100011111000001111110011110100000000000</v>
      </c>
    </row>
    <row r="2848" spans="1:15" x14ac:dyDescent="0.25">
      <c r="A2848" s="3">
        <v>1</v>
      </c>
      <c r="B2848" t="s">
        <v>12994</v>
      </c>
      <c r="C2848" t="s">
        <v>20</v>
      </c>
      <c r="D2848" t="s">
        <v>13799</v>
      </c>
      <c r="E2848" t="s">
        <v>20</v>
      </c>
      <c r="F2848" t="s">
        <v>14485</v>
      </c>
      <c r="G2848" t="s">
        <v>14485</v>
      </c>
      <c r="H2848" t="s">
        <v>37</v>
      </c>
      <c r="I2848" t="s">
        <v>37</v>
      </c>
      <c r="J2848" s="1">
        <v>0.41666666666666669</v>
      </c>
      <c r="K2848" s="1">
        <v>0.375</v>
      </c>
      <c r="L2848">
        <v>60</v>
      </c>
      <c r="M2848">
        <v>480</v>
      </c>
      <c r="N2848" t="str">
        <f>"0000000000000000000000000001111110011111100000000000"</f>
        <v>0000000000000000000000000001111110011111100000000000</v>
      </c>
      <c r="O2848" t="str">
        <f>"0000000000000000000000000000000000000001000000000000"</f>
        <v>0000000000000000000000000000000000000001000000000000</v>
      </c>
    </row>
    <row r="2849" spans="1:15" x14ac:dyDescent="0.25">
      <c r="A2849" s="3">
        <v>1</v>
      </c>
      <c r="B2849" t="s">
        <v>13009</v>
      </c>
      <c r="C2849" t="s">
        <v>20</v>
      </c>
      <c r="D2849" t="s">
        <v>13799</v>
      </c>
      <c r="E2849" t="s">
        <v>45</v>
      </c>
      <c r="F2849" t="s">
        <v>14488</v>
      </c>
      <c r="G2849" t="s">
        <v>14489</v>
      </c>
      <c r="H2849" t="s">
        <v>19</v>
      </c>
      <c r="I2849" t="s">
        <v>19</v>
      </c>
      <c r="J2849" s="1">
        <v>0.625</v>
      </c>
      <c r="K2849" s="1">
        <v>0.625</v>
      </c>
      <c r="L2849">
        <v>60</v>
      </c>
      <c r="M2849">
        <v>120</v>
      </c>
      <c r="N2849" t="str">
        <f>"0000000000000000000000000001111110011111100000000000"</f>
        <v>0000000000000000000000000001111110011111100000000000</v>
      </c>
      <c r="O2849" t="str">
        <f>"0000000111110100011111000001111110011111100000000000"</f>
        <v>0000000111110100011111000001111110011111100000000000</v>
      </c>
    </row>
    <row r="2850" spans="1:15" x14ac:dyDescent="0.25">
      <c r="A2850" s="3">
        <v>1</v>
      </c>
      <c r="B2850" t="s">
        <v>13009</v>
      </c>
      <c r="C2850" t="s">
        <v>20</v>
      </c>
      <c r="D2850" t="s">
        <v>13799</v>
      </c>
      <c r="E2850" t="s">
        <v>20</v>
      </c>
      <c r="F2850" t="s">
        <v>14485</v>
      </c>
      <c r="G2850" t="s">
        <v>14485</v>
      </c>
      <c r="H2850" t="s">
        <v>37</v>
      </c>
      <c r="I2850" t="s">
        <v>37</v>
      </c>
      <c r="J2850" s="1">
        <v>0.45833333333333331</v>
      </c>
      <c r="K2850" s="1">
        <v>0.375</v>
      </c>
      <c r="L2850">
        <v>60</v>
      </c>
      <c r="M2850">
        <v>480</v>
      </c>
      <c r="N2850" t="str">
        <f>"0000000000000000000000000001111110011111100000000000"</f>
        <v>0000000000000000000000000001111110011111100000000000</v>
      </c>
      <c r="O2850" t="str">
        <f>"0000000000000000000000000000000000000001000000000000"</f>
        <v>0000000000000000000000000000000000000001000000000000</v>
      </c>
    </row>
    <row r="2851" spans="1:15" x14ac:dyDescent="0.25">
      <c r="A2851" s="3">
        <v>1</v>
      </c>
      <c r="B2851" t="s">
        <v>9435</v>
      </c>
      <c r="C2851" t="s">
        <v>20</v>
      </c>
      <c r="D2851" t="s">
        <v>9516</v>
      </c>
      <c r="E2851" t="s">
        <v>395</v>
      </c>
      <c r="F2851" t="s">
        <v>14488</v>
      </c>
      <c r="G2851" t="s">
        <v>14497</v>
      </c>
      <c r="H2851" t="s">
        <v>29</v>
      </c>
      <c r="I2851" t="s">
        <v>29</v>
      </c>
      <c r="J2851" s="1">
        <v>0.58333333333333337</v>
      </c>
      <c r="K2851" s="1">
        <v>0.58333333333333337</v>
      </c>
      <c r="L2851">
        <v>60</v>
      </c>
      <c r="M2851">
        <v>180</v>
      </c>
      <c r="N2851" t="str">
        <f>"0000000000000000000000000001111110011111100000000000"</f>
        <v>0000000000000000000000000001111110011111100000000000</v>
      </c>
      <c r="O2851" t="str">
        <f>"0000000000000000000000000000011110000000000000000000"</f>
        <v>0000000000000000000000000000011110000000000000000000</v>
      </c>
    </row>
    <row r="2852" spans="1:15" x14ac:dyDescent="0.25">
      <c r="A2852" s="3">
        <v>1</v>
      </c>
      <c r="B2852" t="s">
        <v>12602</v>
      </c>
      <c r="C2852" t="s">
        <v>20</v>
      </c>
      <c r="D2852" t="s">
        <v>12771</v>
      </c>
      <c r="E2852" t="s">
        <v>20</v>
      </c>
      <c r="F2852" t="s">
        <v>14488</v>
      </c>
      <c r="G2852" t="s">
        <v>14488</v>
      </c>
      <c r="H2852" t="s">
        <v>29</v>
      </c>
      <c r="I2852" t="s">
        <v>29</v>
      </c>
      <c r="J2852" s="1">
        <v>0.54166666666666663</v>
      </c>
      <c r="K2852" s="1">
        <v>0.54166666666666663</v>
      </c>
      <c r="L2852">
        <v>120</v>
      </c>
      <c r="M2852">
        <v>60</v>
      </c>
      <c r="N2852" t="str">
        <f>"0000000111110100011111000000000000000000000000000000"</f>
        <v>0000000111110100011111000000000000000000000000000000</v>
      </c>
      <c r="O2852" t="str">
        <f>"0000000111110100011111000000000000000000000000000000"</f>
        <v>0000000111110100011111000000000000000000000000000000</v>
      </c>
    </row>
    <row r="2853" spans="1:15" x14ac:dyDescent="0.25">
      <c r="A2853" s="3">
        <v>1</v>
      </c>
      <c r="B2853" t="s">
        <v>12606</v>
      </c>
      <c r="C2853" t="s">
        <v>20</v>
      </c>
      <c r="D2853" t="s">
        <v>12748</v>
      </c>
      <c r="E2853" t="s">
        <v>20</v>
      </c>
      <c r="F2853" t="s">
        <v>14488</v>
      </c>
      <c r="G2853" t="s">
        <v>14488</v>
      </c>
      <c r="H2853" t="s">
        <v>19</v>
      </c>
      <c r="I2853" t="s">
        <v>19</v>
      </c>
      <c r="J2853" s="1">
        <v>0.45833333333333331</v>
      </c>
      <c r="K2853" s="1">
        <v>0.5</v>
      </c>
      <c r="L2853">
        <v>120</v>
      </c>
      <c r="M2853">
        <v>120</v>
      </c>
      <c r="N2853" t="str">
        <f>"0000000111110100011111000000000000000000000000000000"</f>
        <v>0000000111110100011111000000000000000000000000000000</v>
      </c>
      <c r="O2853" t="str">
        <f>"0000000111110100011111000000000000000000000000000000"</f>
        <v>0000000111110100011111000000000000000000000000000000</v>
      </c>
    </row>
    <row r="2854" spans="1:15" x14ac:dyDescent="0.25">
      <c r="A2854" s="3">
        <v>1</v>
      </c>
      <c r="B2854" t="s">
        <v>12616</v>
      </c>
      <c r="C2854" t="s">
        <v>20</v>
      </c>
      <c r="D2854" t="s">
        <v>12797</v>
      </c>
      <c r="E2854" t="s">
        <v>20</v>
      </c>
      <c r="F2854" t="s">
        <v>14488</v>
      </c>
      <c r="G2854" t="s">
        <v>14488</v>
      </c>
      <c r="H2854" t="s">
        <v>19</v>
      </c>
      <c r="I2854" t="s">
        <v>19</v>
      </c>
      <c r="J2854" s="1">
        <v>0.54166666666666663</v>
      </c>
      <c r="K2854" s="1">
        <v>0.5</v>
      </c>
      <c r="L2854">
        <v>120</v>
      </c>
      <c r="M2854">
        <v>120</v>
      </c>
      <c r="N2854" t="str">
        <f>"0000000000000000000000000001111110011111100000000000"</f>
        <v>0000000000000000000000000001111110011111100000000000</v>
      </c>
      <c r="O2854" t="str">
        <f>"0000000000000000000000000001111110011111100000000000"</f>
        <v>0000000000000000000000000001111110011111100000000000</v>
      </c>
    </row>
    <row r="2855" spans="1:15" x14ac:dyDescent="0.25">
      <c r="A2855" s="3">
        <v>1</v>
      </c>
      <c r="B2855" t="s">
        <v>9248</v>
      </c>
      <c r="C2855" t="s">
        <v>20</v>
      </c>
      <c r="D2855" t="s">
        <v>10514</v>
      </c>
      <c r="E2855" t="s">
        <v>20</v>
      </c>
      <c r="F2855" t="s">
        <v>14488</v>
      </c>
      <c r="G2855" t="s">
        <v>14485</v>
      </c>
      <c r="H2855" t="s">
        <v>29</v>
      </c>
      <c r="I2855" t="s">
        <v>29</v>
      </c>
      <c r="J2855" s="1">
        <v>0.5</v>
      </c>
      <c r="K2855" s="1">
        <v>0.5</v>
      </c>
      <c r="L2855">
        <v>120</v>
      </c>
      <c r="M2855">
        <v>60</v>
      </c>
      <c r="N2855" t="str">
        <f>"0000000111110100011111100000000000000000000000000000"</f>
        <v>0000000111110100011111100000000000000000000000000000</v>
      </c>
      <c r="O2855" t="str">
        <f>"0000000111110100011111000000000000000000000000000000"</f>
        <v>0000000111110100011111000000000000000000000000000000</v>
      </c>
    </row>
    <row r="2856" spans="1:15" x14ac:dyDescent="0.25">
      <c r="A2856" s="3">
        <v>1</v>
      </c>
      <c r="B2856" t="s">
        <v>12640</v>
      </c>
      <c r="C2856" t="s">
        <v>20</v>
      </c>
      <c r="D2856" t="s">
        <v>12694</v>
      </c>
      <c r="E2856" t="s">
        <v>20</v>
      </c>
      <c r="F2856" t="s">
        <v>14495</v>
      </c>
      <c r="G2856" t="s">
        <v>14488</v>
      </c>
      <c r="H2856" t="s">
        <v>29</v>
      </c>
      <c r="I2856" t="s">
        <v>29</v>
      </c>
      <c r="J2856" s="1">
        <v>0.625</v>
      </c>
      <c r="K2856" s="1">
        <v>0.625</v>
      </c>
      <c r="L2856">
        <v>60</v>
      </c>
      <c r="M2856">
        <v>120</v>
      </c>
      <c r="N2856" t="str">
        <f>"0000000111110100011111000000000000000000000000000000"</f>
        <v>0000000111110100011111000000000000000000000000000000</v>
      </c>
      <c r="O2856" t="str">
        <f>"0000000111110100011111000001111110011111100000000000"</f>
        <v>0000000111110100011111000001111110011111100000000000</v>
      </c>
    </row>
    <row r="2857" spans="1:15" x14ac:dyDescent="0.25">
      <c r="A2857" s="3">
        <v>1</v>
      </c>
      <c r="B2857" t="s">
        <v>11461</v>
      </c>
      <c r="C2857" t="s">
        <v>20</v>
      </c>
      <c r="D2857" t="s">
        <v>13655</v>
      </c>
      <c r="E2857" t="s">
        <v>20</v>
      </c>
      <c r="F2857" t="s">
        <v>14488</v>
      </c>
      <c r="G2857" t="s">
        <v>14485</v>
      </c>
      <c r="H2857" t="s">
        <v>42</v>
      </c>
      <c r="I2857" t="s">
        <v>42</v>
      </c>
      <c r="J2857" s="1">
        <v>0.58333333333333337</v>
      </c>
      <c r="K2857" s="1">
        <v>0.58333333333333337</v>
      </c>
      <c r="L2857">
        <v>120</v>
      </c>
      <c r="M2857">
        <v>60</v>
      </c>
      <c r="N2857" t="str">
        <f>"0000000111111100011111000000000000000000000000000000"</f>
        <v>0000000111111100011111000000000000000000000000000000</v>
      </c>
      <c r="O2857" t="str">
        <f>"0000000111110100011111000000000000000000000000000000"</f>
        <v>0000000111110100011111000000000000000000000000000000</v>
      </c>
    </row>
    <row r="2858" spans="1:15" x14ac:dyDescent="0.25">
      <c r="A2858" s="3">
        <v>1</v>
      </c>
      <c r="B2858" t="s">
        <v>11461</v>
      </c>
      <c r="C2858" t="s">
        <v>20</v>
      </c>
      <c r="D2858" t="s">
        <v>13655</v>
      </c>
      <c r="E2858" t="s">
        <v>39</v>
      </c>
      <c r="F2858" t="s">
        <v>14488</v>
      </c>
      <c r="G2858" t="s">
        <v>14507</v>
      </c>
      <c r="H2858" t="s">
        <v>42</v>
      </c>
      <c r="I2858" t="s">
        <v>42</v>
      </c>
      <c r="J2858" s="1">
        <v>0.58333333333333337</v>
      </c>
      <c r="K2858" s="1">
        <v>0.58333333333333337</v>
      </c>
      <c r="L2858">
        <v>120</v>
      </c>
      <c r="M2858">
        <v>60</v>
      </c>
      <c r="N2858" t="str">
        <f>"0000000111111100011111000000000000000000000000000000"</f>
        <v>0000000111111100011111000000000000000000000000000000</v>
      </c>
      <c r="O2858" t="str">
        <f>"0000000000001000000000000000000000000000000000000000"</f>
        <v>0000000000001000000000000000000000000000000000000000</v>
      </c>
    </row>
    <row r="2859" spans="1:15" x14ac:dyDescent="0.25">
      <c r="A2859" s="3">
        <v>1</v>
      </c>
      <c r="B2859" t="s">
        <v>9435</v>
      </c>
      <c r="C2859" t="s">
        <v>20</v>
      </c>
      <c r="D2859" t="s">
        <v>12589</v>
      </c>
      <c r="E2859" t="s">
        <v>20</v>
      </c>
      <c r="F2859" t="s">
        <v>14488</v>
      </c>
      <c r="G2859" t="s">
        <v>14485</v>
      </c>
      <c r="H2859" t="s">
        <v>29</v>
      </c>
      <c r="I2859" t="s">
        <v>29</v>
      </c>
      <c r="J2859" s="1">
        <v>0.58333333333333337</v>
      </c>
      <c r="K2859" s="1">
        <v>0.58333333333333337</v>
      </c>
      <c r="L2859">
        <v>60</v>
      </c>
      <c r="M2859">
        <v>60</v>
      </c>
      <c r="N2859" t="str">
        <f>"0000000000000000000000000001111110011111100000000000"</f>
        <v>0000000000000000000000000001111110011111100000000000</v>
      </c>
      <c r="O2859" t="str">
        <f>"0000000000000000000000000001111110011111100000000000"</f>
        <v>0000000000000000000000000001111110011111100000000000</v>
      </c>
    </row>
    <row r="2860" spans="1:15" x14ac:dyDescent="0.25">
      <c r="A2860" s="3">
        <v>1</v>
      </c>
      <c r="B2860" t="s">
        <v>9481</v>
      </c>
      <c r="C2860" t="s">
        <v>20</v>
      </c>
      <c r="D2860" t="s">
        <v>14416</v>
      </c>
      <c r="E2860" t="s">
        <v>20</v>
      </c>
      <c r="F2860" t="s">
        <v>14488</v>
      </c>
      <c r="G2860" t="s">
        <v>14488</v>
      </c>
      <c r="H2860" t="s">
        <v>19</v>
      </c>
      <c r="I2860" t="s">
        <v>19</v>
      </c>
      <c r="J2860" s="1">
        <v>0.5</v>
      </c>
      <c r="K2860" s="1">
        <v>0.45833333333333331</v>
      </c>
      <c r="L2860">
        <v>60</v>
      </c>
      <c r="M2860">
        <v>120</v>
      </c>
      <c r="N2860" t="str">
        <f>"0000000111110100011111000000000000000000000000000000"</f>
        <v>0000000111110100011111000000000000000000000000000000</v>
      </c>
      <c r="O2860" t="str">
        <f>"0000000111110100011111000000000000000000000000000000"</f>
        <v>0000000111110100011111000000000000000000000000000000</v>
      </c>
    </row>
    <row r="2861" spans="1:15" x14ac:dyDescent="0.25">
      <c r="A2861" s="3">
        <v>1</v>
      </c>
      <c r="B2861" t="s">
        <v>9525</v>
      </c>
      <c r="C2861" t="s">
        <v>20</v>
      </c>
      <c r="D2861" t="s">
        <v>14416</v>
      </c>
      <c r="E2861" t="s">
        <v>20</v>
      </c>
      <c r="F2861" t="s">
        <v>14485</v>
      </c>
      <c r="G2861" t="s">
        <v>14488</v>
      </c>
      <c r="H2861" t="s">
        <v>19</v>
      </c>
      <c r="I2861" t="s">
        <v>19</v>
      </c>
      <c r="J2861" s="1">
        <v>0.45833333333333331</v>
      </c>
      <c r="K2861" s="1">
        <v>0.45833333333333331</v>
      </c>
      <c r="L2861">
        <v>60</v>
      </c>
      <c r="M2861">
        <v>120</v>
      </c>
      <c r="N2861" t="str">
        <f>"0000000111110100011111000000000000000000000000000000"</f>
        <v>0000000111110100011111000000000000000000000000000000</v>
      </c>
      <c r="O2861" t="str">
        <f>"0000000111110100011111000000000000000000000000000000"</f>
        <v>0000000111110100011111000000000000000000000000000000</v>
      </c>
    </row>
    <row r="2862" spans="1:15" x14ac:dyDescent="0.25">
      <c r="A2862" s="3">
        <v>1</v>
      </c>
      <c r="B2862" t="s">
        <v>11272</v>
      </c>
      <c r="C2862" t="s">
        <v>20</v>
      </c>
      <c r="D2862" t="s">
        <v>13430</v>
      </c>
      <c r="E2862" t="s">
        <v>20</v>
      </c>
      <c r="F2862" t="s">
        <v>14488</v>
      </c>
      <c r="G2862" t="s">
        <v>14488</v>
      </c>
      <c r="H2862" t="s">
        <v>19</v>
      </c>
      <c r="I2862" t="s">
        <v>19</v>
      </c>
      <c r="J2862" s="1">
        <v>0.70833333333333337</v>
      </c>
      <c r="K2862" s="1">
        <v>0.70833333333333337</v>
      </c>
      <c r="L2862">
        <v>60</v>
      </c>
      <c r="M2862">
        <v>60</v>
      </c>
      <c r="N2862" t="str">
        <f>"0000000000000000000000000001111110011111100000000000"</f>
        <v>0000000000000000000000000001111110011111100000000000</v>
      </c>
      <c r="O2862" t="str">
        <f>"0000000000000000000000000001111110011111100000000000"</f>
        <v>0000000000000000000000000001111110011111100000000000</v>
      </c>
    </row>
    <row r="2863" spans="1:15" x14ac:dyDescent="0.25">
      <c r="A2863" s="3">
        <v>1</v>
      </c>
      <c r="B2863" t="s">
        <v>12293</v>
      </c>
      <c r="C2863" t="s">
        <v>45</v>
      </c>
      <c r="D2863" t="s">
        <v>12649</v>
      </c>
      <c r="E2863" t="s">
        <v>20</v>
      </c>
      <c r="F2863" t="s">
        <v>14575</v>
      </c>
      <c r="G2863" t="s">
        <v>14485</v>
      </c>
      <c r="H2863" t="s">
        <v>33</v>
      </c>
      <c r="I2863" t="s">
        <v>33</v>
      </c>
      <c r="J2863" s="1">
        <v>0.45833333333333331</v>
      </c>
      <c r="K2863" s="1">
        <v>0.45833333333333331</v>
      </c>
      <c r="L2863">
        <v>60</v>
      </c>
      <c r="M2863">
        <v>60</v>
      </c>
      <c r="N2863" t="str">
        <f>"0000000111111100011111000000000000000000000000000000"</f>
        <v>0000000111111100011111000000000000000000000000000000</v>
      </c>
      <c r="O2863" t="str">
        <f>"0000000111111100011111000000111110011111100000000000"</f>
        <v>0000000111111100011111000000111110011111100000000000</v>
      </c>
    </row>
    <row r="2864" spans="1:15" x14ac:dyDescent="0.25">
      <c r="A2864" s="3">
        <v>1</v>
      </c>
      <c r="B2864" t="s">
        <v>9853</v>
      </c>
      <c r="C2864" t="s">
        <v>20</v>
      </c>
      <c r="D2864" t="s">
        <v>10054</v>
      </c>
      <c r="E2864" t="s">
        <v>20</v>
      </c>
      <c r="F2864" t="s">
        <v>14488</v>
      </c>
      <c r="G2864" t="s">
        <v>14485</v>
      </c>
      <c r="H2864" t="s">
        <v>29</v>
      </c>
      <c r="I2864" t="s">
        <v>29</v>
      </c>
      <c r="J2864" s="1">
        <v>0.58333333333333337</v>
      </c>
      <c r="K2864" s="1">
        <v>0.58333333333333337</v>
      </c>
      <c r="L2864">
        <v>240</v>
      </c>
      <c r="M2864">
        <v>60</v>
      </c>
      <c r="N2864" t="str">
        <f>"0000000000000000000000000001111110011111100000000000"</f>
        <v>0000000000000000000000000001111110011111100000000000</v>
      </c>
      <c r="O2864" t="str">
        <f>"0000000000000000000000000001111110011111100000000000"</f>
        <v>0000000000000000000000000001111110011111100000000000</v>
      </c>
    </row>
    <row r="2865" spans="1:15" x14ac:dyDescent="0.25">
      <c r="A2865" s="3">
        <v>1</v>
      </c>
      <c r="B2865" t="s">
        <v>9871</v>
      </c>
      <c r="C2865" t="s">
        <v>20</v>
      </c>
      <c r="D2865" t="s">
        <v>13829</v>
      </c>
      <c r="E2865" t="s">
        <v>20</v>
      </c>
      <c r="F2865" t="s">
        <v>14488</v>
      </c>
      <c r="G2865" t="s">
        <v>14488</v>
      </c>
      <c r="H2865" t="s">
        <v>19</v>
      </c>
      <c r="I2865" t="s">
        <v>19</v>
      </c>
      <c r="J2865" s="1">
        <v>0.375</v>
      </c>
      <c r="K2865" s="1">
        <v>0.375</v>
      </c>
      <c r="L2865">
        <v>60</v>
      </c>
      <c r="M2865">
        <v>60</v>
      </c>
      <c r="N2865" t="str">
        <f>"0000000000000000000000000001111110011111100000000000"</f>
        <v>0000000000000000000000000001111110011111100000000000</v>
      </c>
      <c r="O2865" t="str">
        <f>"0000000000000000000000000001111110011111100000000000"</f>
        <v>0000000000000000000000000001111110011111100000000000</v>
      </c>
    </row>
    <row r="2866" spans="1:15" x14ac:dyDescent="0.25">
      <c r="A2866" s="3">
        <v>1</v>
      </c>
      <c r="B2866" t="s">
        <v>10203</v>
      </c>
      <c r="C2866" t="s">
        <v>20</v>
      </c>
      <c r="D2866" t="s">
        <v>11459</v>
      </c>
      <c r="E2866" t="s">
        <v>20</v>
      </c>
      <c r="F2866" t="s">
        <v>14488</v>
      </c>
      <c r="G2866" t="s">
        <v>14493</v>
      </c>
      <c r="H2866" t="s">
        <v>42</v>
      </c>
      <c r="I2866" t="s">
        <v>42</v>
      </c>
      <c r="J2866" s="1">
        <v>0.375</v>
      </c>
      <c r="K2866" s="1">
        <v>0.41666666666666669</v>
      </c>
      <c r="L2866">
        <v>120</v>
      </c>
      <c r="M2866">
        <v>60</v>
      </c>
      <c r="N2866" t="str">
        <f>"0000000000000000000000000001111110011111100000000000"</f>
        <v>0000000000000000000000000001111110011111100000000000</v>
      </c>
      <c r="O2866" t="str">
        <f>"0000000000000000000000000001111110011111100000000000"</f>
        <v>0000000000000000000000000001111110011111100000000000</v>
      </c>
    </row>
    <row r="2867" spans="1:15" x14ac:dyDescent="0.25">
      <c r="A2867" s="3">
        <v>1</v>
      </c>
      <c r="B2867" t="s">
        <v>11202</v>
      </c>
      <c r="C2867" t="s">
        <v>20</v>
      </c>
      <c r="D2867" t="s">
        <v>11740</v>
      </c>
      <c r="E2867" t="s">
        <v>9372</v>
      </c>
      <c r="F2867" t="s">
        <v>14488</v>
      </c>
      <c r="G2867" t="s">
        <v>14573</v>
      </c>
      <c r="H2867" t="s">
        <v>19</v>
      </c>
      <c r="I2867" t="s">
        <v>19</v>
      </c>
      <c r="J2867" s="1">
        <v>0.375</v>
      </c>
      <c r="K2867" s="1">
        <v>0.41666666666666669</v>
      </c>
      <c r="L2867">
        <v>120</v>
      </c>
      <c r="M2867">
        <v>60</v>
      </c>
      <c r="N2867" t="str">
        <f>"0000000111110100011111000000000000000000000000000000"</f>
        <v>0000000111110100011111000000000000000000000000000000</v>
      </c>
      <c r="O2867" t="str">
        <f>"0000000010100000000000000000000000000000000000000000"</f>
        <v>0000000010100000000000000000000000000000000000000000</v>
      </c>
    </row>
    <row r="2868" spans="1:15" x14ac:dyDescent="0.25">
      <c r="A2868" s="3">
        <v>1</v>
      </c>
      <c r="B2868" t="s">
        <v>11204</v>
      </c>
      <c r="C2868" t="s">
        <v>20</v>
      </c>
      <c r="D2868" t="s">
        <v>11738</v>
      </c>
      <c r="E2868" t="s">
        <v>45</v>
      </c>
      <c r="F2868" t="s">
        <v>14488</v>
      </c>
      <c r="G2868" t="s">
        <v>14552</v>
      </c>
      <c r="H2868" t="s">
        <v>19</v>
      </c>
      <c r="I2868" t="s">
        <v>19</v>
      </c>
      <c r="J2868" s="1">
        <v>0.33333333333333331</v>
      </c>
      <c r="K2868" s="1">
        <v>0.33333333333333331</v>
      </c>
      <c r="L2868">
        <v>120</v>
      </c>
      <c r="M2868">
        <v>120</v>
      </c>
      <c r="N2868" t="str">
        <f>"0000000000000000000000000001111110011111100000000000"</f>
        <v>0000000000000000000000000001111110011111100000000000</v>
      </c>
      <c r="O2868" t="str">
        <f>"0000000000000000000000000000000000011111100000000000"</f>
        <v>0000000000000000000000000000000000011111100000000000</v>
      </c>
    </row>
    <row r="2869" spans="1:15" x14ac:dyDescent="0.25">
      <c r="A2869" s="3">
        <v>1</v>
      </c>
      <c r="B2869" t="s">
        <v>9346</v>
      </c>
      <c r="C2869" t="s">
        <v>20</v>
      </c>
      <c r="D2869" t="s">
        <v>10522</v>
      </c>
      <c r="E2869" t="s">
        <v>20</v>
      </c>
      <c r="F2869" t="s">
        <v>14485</v>
      </c>
      <c r="G2869" t="s">
        <v>14485</v>
      </c>
      <c r="H2869" t="s">
        <v>33</v>
      </c>
      <c r="I2869" t="s">
        <v>33</v>
      </c>
      <c r="J2869" s="1">
        <v>0.58333333333333337</v>
      </c>
      <c r="K2869" s="1">
        <v>0.58333333333333337</v>
      </c>
      <c r="L2869">
        <v>60</v>
      </c>
      <c r="M2869">
        <v>60</v>
      </c>
      <c r="N2869" t="str">
        <f>"0000000111111100011111000000000000000000000000000000"</f>
        <v>0000000111111100011111000000000000000000000000000000</v>
      </c>
      <c r="O2869" t="str">
        <f>"0000000111111100011111000000000000000000000000000000"</f>
        <v>0000000111111100011111000000000000000000000000000000</v>
      </c>
    </row>
    <row r="2870" spans="1:15" x14ac:dyDescent="0.25">
      <c r="A2870" s="3">
        <v>1</v>
      </c>
      <c r="B2870" t="s">
        <v>9546</v>
      </c>
      <c r="C2870" t="s">
        <v>20</v>
      </c>
      <c r="D2870" t="s">
        <v>10522</v>
      </c>
      <c r="E2870" t="s">
        <v>20</v>
      </c>
      <c r="F2870" t="s">
        <v>14493</v>
      </c>
      <c r="G2870" t="s">
        <v>14488</v>
      </c>
      <c r="H2870" t="s">
        <v>19</v>
      </c>
      <c r="I2870" t="s">
        <v>19</v>
      </c>
      <c r="J2870" s="1">
        <v>0.41666666666666669</v>
      </c>
      <c r="K2870" s="1">
        <v>0.41666666666666669</v>
      </c>
      <c r="L2870">
        <v>60</v>
      </c>
      <c r="M2870">
        <v>60</v>
      </c>
      <c r="N2870" t="str">
        <f>"0000000111100100011111000000000000000000000000000000"</f>
        <v>0000000111100100011111000000000000000000000000000000</v>
      </c>
      <c r="O2870" t="str">
        <f>"0000000111110100011111000000000000000000000000000000"</f>
        <v>0000000111110100011111000000000000000000000000000000</v>
      </c>
    </row>
    <row r="2871" spans="1:15" x14ac:dyDescent="0.25">
      <c r="A2871" s="3">
        <v>1</v>
      </c>
      <c r="B2871" t="s">
        <v>9554</v>
      </c>
      <c r="C2871" t="s">
        <v>395</v>
      </c>
      <c r="D2871" t="s">
        <v>10522</v>
      </c>
      <c r="E2871" t="s">
        <v>20</v>
      </c>
      <c r="F2871" t="s">
        <v>14529</v>
      </c>
      <c r="G2871" t="s">
        <v>14493</v>
      </c>
      <c r="H2871" t="s">
        <v>42</v>
      </c>
      <c r="I2871" t="s">
        <v>42</v>
      </c>
      <c r="J2871" s="1">
        <v>0.375</v>
      </c>
      <c r="K2871" s="1">
        <v>0.41666666666666669</v>
      </c>
      <c r="L2871">
        <v>240</v>
      </c>
      <c r="M2871">
        <v>60</v>
      </c>
      <c r="N2871" t="str">
        <f>"0000000001100100010000000000000000000000000000000000"</f>
        <v>0000000001100100010000000000000000000000000000000000</v>
      </c>
      <c r="O2871" t="str">
        <f>"0000000111111100011111000000000000000000000000000000"</f>
        <v>0000000111111100011111000000000000000000000000000000</v>
      </c>
    </row>
    <row r="2872" spans="1:15" x14ac:dyDescent="0.25">
      <c r="A2872" s="3">
        <v>1</v>
      </c>
      <c r="B2872" t="s">
        <v>9554</v>
      </c>
      <c r="C2872" t="s">
        <v>45</v>
      </c>
      <c r="D2872" t="s">
        <v>10522</v>
      </c>
      <c r="E2872" t="s">
        <v>20</v>
      </c>
      <c r="F2872" t="s">
        <v>14489</v>
      </c>
      <c r="G2872" t="s">
        <v>14493</v>
      </c>
      <c r="H2872" t="s">
        <v>42</v>
      </c>
      <c r="I2872" t="s">
        <v>42</v>
      </c>
      <c r="J2872" s="1">
        <v>0.375</v>
      </c>
      <c r="K2872" s="1">
        <v>0.41666666666666669</v>
      </c>
      <c r="L2872">
        <v>120</v>
      </c>
      <c r="M2872">
        <v>60</v>
      </c>
      <c r="N2872" t="str">
        <f>"0000000100000000000000000000000000000000000000000000"</f>
        <v>0000000100000000000000000000000000000000000000000000</v>
      </c>
      <c r="O2872" t="str">
        <f>"0000000111111100011111000000000000000000000000000000"</f>
        <v>0000000111111100011111000000000000000000000000000000</v>
      </c>
    </row>
    <row r="2873" spans="1:15" x14ac:dyDescent="0.25">
      <c r="A2873" s="3">
        <v>1</v>
      </c>
      <c r="B2873" t="s">
        <v>9554</v>
      </c>
      <c r="C2873" t="s">
        <v>45</v>
      </c>
      <c r="D2873" t="s">
        <v>10522</v>
      </c>
      <c r="E2873" t="s">
        <v>20</v>
      </c>
      <c r="F2873" t="s">
        <v>14622</v>
      </c>
      <c r="G2873" t="s">
        <v>14493</v>
      </c>
      <c r="H2873" t="s">
        <v>42</v>
      </c>
      <c r="I2873" t="s">
        <v>42</v>
      </c>
      <c r="J2873" s="1">
        <v>0.375</v>
      </c>
      <c r="K2873" s="1">
        <v>0.41666666666666669</v>
      </c>
      <c r="L2873">
        <v>120</v>
      </c>
      <c r="M2873">
        <v>60</v>
      </c>
      <c r="N2873" t="str">
        <f>"0000000010000000000000000000000000000000000000000000"</f>
        <v>0000000010000000000000000000000000000000000000000000</v>
      </c>
      <c r="O2873" t="str">
        <f>"0000000111111100011111000000000000000000000000000000"</f>
        <v>0000000111111100011111000000000000000000000000000000</v>
      </c>
    </row>
    <row r="2874" spans="1:15" x14ac:dyDescent="0.25">
      <c r="A2874" s="3">
        <v>1</v>
      </c>
      <c r="B2874" t="s">
        <v>9297</v>
      </c>
      <c r="C2874" t="s">
        <v>20</v>
      </c>
      <c r="D2874" t="s">
        <v>13827</v>
      </c>
      <c r="E2874" t="s">
        <v>20</v>
      </c>
      <c r="F2874" t="s">
        <v>14488</v>
      </c>
      <c r="G2874" t="s">
        <v>14488</v>
      </c>
      <c r="H2874" t="s">
        <v>19</v>
      </c>
      <c r="I2874" t="s">
        <v>19</v>
      </c>
      <c r="J2874" s="1">
        <v>0.375</v>
      </c>
      <c r="K2874" s="1">
        <v>0.375</v>
      </c>
      <c r="L2874">
        <v>120</v>
      </c>
      <c r="M2874">
        <v>60</v>
      </c>
      <c r="N2874" t="str">
        <f>"0000000111110100011111000000000000000000000000000000"</f>
        <v>0000000111110100011111000000000000000000000000000000</v>
      </c>
      <c r="O2874" t="str">
        <f>"0000000111110100011111000000000000000000000000000000"</f>
        <v>0000000111110100011111000000000000000000000000000000</v>
      </c>
    </row>
    <row r="2875" spans="1:15" x14ac:dyDescent="0.25">
      <c r="A2875" s="3">
        <v>1</v>
      </c>
      <c r="B2875" t="s">
        <v>13020</v>
      </c>
      <c r="C2875" t="s">
        <v>45</v>
      </c>
      <c r="D2875" t="s">
        <v>14028</v>
      </c>
      <c r="E2875" t="s">
        <v>20</v>
      </c>
      <c r="F2875" t="s">
        <v>14489</v>
      </c>
      <c r="G2875" t="s">
        <v>14487</v>
      </c>
      <c r="H2875" t="s">
        <v>37</v>
      </c>
      <c r="I2875" t="s">
        <v>37</v>
      </c>
      <c r="J2875" s="1">
        <v>0.33333333333333331</v>
      </c>
      <c r="K2875" s="1">
        <v>0.33333333333333331</v>
      </c>
      <c r="L2875">
        <v>60</v>
      </c>
      <c r="M2875">
        <v>60</v>
      </c>
      <c r="N2875" t="str">
        <f>"0000000111101100011111000000000000000000000000000000"</f>
        <v>0000000111101100011111000000000000000000000000000000</v>
      </c>
      <c r="O2875" t="str">
        <f>"0000000001000000000000000000000000000000000000000000"</f>
        <v>0000000001000000000000000000000000000000000000000000</v>
      </c>
    </row>
    <row r="2876" spans="1:15" x14ac:dyDescent="0.25">
      <c r="A2876" s="3">
        <v>1</v>
      </c>
      <c r="B2876" t="s">
        <v>12306</v>
      </c>
      <c r="C2876" t="s">
        <v>20</v>
      </c>
      <c r="D2876" t="s">
        <v>13607</v>
      </c>
      <c r="E2876" t="s">
        <v>20</v>
      </c>
      <c r="F2876" t="s">
        <v>14485</v>
      </c>
      <c r="G2876" t="s">
        <v>14485</v>
      </c>
      <c r="H2876" t="s">
        <v>37</v>
      </c>
      <c r="I2876" t="s">
        <v>37</v>
      </c>
      <c r="J2876" s="1">
        <v>0.5</v>
      </c>
      <c r="K2876" s="1">
        <v>0.45833333333333331</v>
      </c>
      <c r="L2876">
        <v>120</v>
      </c>
      <c r="M2876">
        <v>120</v>
      </c>
      <c r="N2876" t="str">
        <f>"0000000000000000000000000001111110011111100000000000"</f>
        <v>0000000000000000000000000001111110011111100000000000</v>
      </c>
      <c r="O2876" t="str">
        <f>"0000000000000000000000000001111110011111100000000000"</f>
        <v>0000000000000000000000000001111110011111100000000000</v>
      </c>
    </row>
    <row r="2877" spans="1:15" x14ac:dyDescent="0.25">
      <c r="A2877" s="3">
        <v>1</v>
      </c>
      <c r="B2877" t="s">
        <v>12586</v>
      </c>
      <c r="C2877" t="s">
        <v>20</v>
      </c>
      <c r="D2877" t="s">
        <v>13284</v>
      </c>
      <c r="E2877" t="s">
        <v>20</v>
      </c>
      <c r="F2877" t="s">
        <v>14488</v>
      </c>
      <c r="G2877" t="s">
        <v>14488</v>
      </c>
      <c r="H2877" t="s">
        <v>19</v>
      </c>
      <c r="I2877" t="s">
        <v>19</v>
      </c>
      <c r="J2877" s="1">
        <v>0.54166666666666663</v>
      </c>
      <c r="K2877" s="1">
        <v>0.5</v>
      </c>
      <c r="L2877">
        <v>60</v>
      </c>
      <c r="M2877">
        <v>120</v>
      </c>
      <c r="N2877" t="str">
        <f>"0000000111110100011111000000000000000000000000000000"</f>
        <v>0000000111110100011111000000000000000000000000000000</v>
      </c>
      <c r="O2877" t="str">
        <f>"0000000111110100011111000000000000000000000000000000"</f>
        <v>0000000111110100011111000000000000000000000000000000</v>
      </c>
    </row>
    <row r="2878" spans="1:15" x14ac:dyDescent="0.25">
      <c r="A2878" s="3">
        <v>1</v>
      </c>
      <c r="B2878" t="s">
        <v>10256</v>
      </c>
      <c r="C2878" t="s">
        <v>20</v>
      </c>
      <c r="D2878" t="s">
        <v>12964</v>
      </c>
      <c r="E2878" t="s">
        <v>20</v>
      </c>
      <c r="F2878" t="s">
        <v>14488</v>
      </c>
      <c r="G2878" t="s">
        <v>14488</v>
      </c>
      <c r="H2878" t="s">
        <v>19</v>
      </c>
      <c r="I2878" t="s">
        <v>19</v>
      </c>
      <c r="J2878" s="1">
        <v>0.54166666666666663</v>
      </c>
      <c r="K2878" s="1">
        <v>0.54166666666666663</v>
      </c>
      <c r="L2878">
        <v>60</v>
      </c>
      <c r="M2878">
        <v>60</v>
      </c>
      <c r="N2878" t="str">
        <f>"0000000000000000000000000001111110011111100000000000"</f>
        <v>0000000000000000000000000001111110011111100000000000</v>
      </c>
      <c r="O2878" t="str">
        <f>"0000000000000000000000000001111110011111100000000000"</f>
        <v>0000000000000000000000000001111110011111100000000000</v>
      </c>
    </row>
    <row r="2879" spans="1:15" x14ac:dyDescent="0.25">
      <c r="A2879" s="3">
        <v>1</v>
      </c>
      <c r="B2879" t="s">
        <v>11615</v>
      </c>
      <c r="C2879" t="s">
        <v>20</v>
      </c>
      <c r="D2879" t="s">
        <v>13530</v>
      </c>
      <c r="E2879" t="s">
        <v>9372</v>
      </c>
      <c r="F2879" t="s">
        <v>14485</v>
      </c>
      <c r="G2879" t="s">
        <v>14566</v>
      </c>
      <c r="H2879" t="s">
        <v>33</v>
      </c>
      <c r="I2879" t="s">
        <v>33</v>
      </c>
      <c r="J2879" s="1">
        <v>0.58333333333333337</v>
      </c>
      <c r="K2879" s="1">
        <v>0.625</v>
      </c>
      <c r="L2879">
        <v>120</v>
      </c>
      <c r="M2879">
        <v>60</v>
      </c>
      <c r="N2879" t="str">
        <f>"0000000111111100011111000000000000000000000000000000"</f>
        <v>0000000111111100011111000000000000000000000000000000</v>
      </c>
      <c r="O2879" t="str">
        <f>"0000000000000000000011000000000000000000000000000000"</f>
        <v>0000000000000000000011000000000000000000000000000000</v>
      </c>
    </row>
    <row r="2880" spans="1:15" x14ac:dyDescent="0.25">
      <c r="A2880" s="3">
        <v>1</v>
      </c>
      <c r="B2880" t="s">
        <v>11615</v>
      </c>
      <c r="C2880" t="s">
        <v>45</v>
      </c>
      <c r="D2880" t="s">
        <v>13530</v>
      </c>
      <c r="E2880" t="s">
        <v>45</v>
      </c>
      <c r="F2880" t="s">
        <v>14489</v>
      </c>
      <c r="G2880" t="s">
        <v>14489</v>
      </c>
      <c r="H2880" t="s">
        <v>37</v>
      </c>
      <c r="I2880" t="s">
        <v>37</v>
      </c>
      <c r="J2880" s="1">
        <v>0.625</v>
      </c>
      <c r="K2880" s="1">
        <v>0.625</v>
      </c>
      <c r="L2880">
        <v>60</v>
      </c>
      <c r="M2880">
        <v>60</v>
      </c>
      <c r="N2880" t="str">
        <f>"0000000011101100011111000000000000000000000000000000"</f>
        <v>0000000011101100011111000000000000000000000000000000</v>
      </c>
      <c r="O2880" t="str">
        <f>"0000000111101100011111000000000000000000000000000000"</f>
        <v>0000000111101100011111000000000000000000000000000000</v>
      </c>
    </row>
    <row r="2881" spans="1:15" x14ac:dyDescent="0.25">
      <c r="A2881" s="3">
        <v>1</v>
      </c>
      <c r="B2881" t="s">
        <v>12760</v>
      </c>
      <c r="C2881" t="s">
        <v>20</v>
      </c>
      <c r="D2881" t="s">
        <v>13694</v>
      </c>
      <c r="E2881" t="s">
        <v>20</v>
      </c>
      <c r="F2881" t="s">
        <v>14488</v>
      </c>
      <c r="G2881" t="s">
        <v>14485</v>
      </c>
      <c r="H2881" t="s">
        <v>42</v>
      </c>
      <c r="I2881" t="s">
        <v>42</v>
      </c>
      <c r="J2881" s="1">
        <v>0.41666666666666669</v>
      </c>
      <c r="K2881" s="1">
        <v>0.45833333333333331</v>
      </c>
      <c r="L2881">
        <v>120</v>
      </c>
      <c r="M2881">
        <v>60</v>
      </c>
      <c r="N2881" t="str">
        <f>"0000000111111100011111000000000000000000000000000000"</f>
        <v>0000000111111100011111000000000000000000000000000000</v>
      </c>
      <c r="O2881" t="str">
        <f>"0000000111111100011111000000000000000000000000000000"</f>
        <v>0000000111111100011111000000000000000000000000000000</v>
      </c>
    </row>
    <row r="2882" spans="1:15" x14ac:dyDescent="0.25">
      <c r="A2882" s="3">
        <v>1</v>
      </c>
      <c r="B2882" t="s">
        <v>9672</v>
      </c>
      <c r="C2882" t="s">
        <v>20</v>
      </c>
      <c r="D2882" t="s">
        <v>13875</v>
      </c>
      <c r="E2882" t="s">
        <v>20</v>
      </c>
      <c r="F2882" t="s">
        <v>14485</v>
      </c>
      <c r="G2882" t="s">
        <v>14485</v>
      </c>
      <c r="H2882" t="s">
        <v>29</v>
      </c>
      <c r="I2882" t="s">
        <v>29</v>
      </c>
      <c r="J2882" s="1">
        <v>0.41666666666666669</v>
      </c>
      <c r="K2882" s="1">
        <v>0.41666666666666669</v>
      </c>
      <c r="L2882">
        <v>60</v>
      </c>
      <c r="M2882">
        <v>60</v>
      </c>
      <c r="N2882" t="str">
        <f>"0000000111110100011111000000000000000000000000000000"</f>
        <v>0000000111110100011111000000000000000000000000000000</v>
      </c>
      <c r="O2882" t="str">
        <f>"0000000111110100011111000000000000000000000000000000"</f>
        <v>0000000111110100011111000000000000000000000000000000</v>
      </c>
    </row>
    <row r="2883" spans="1:15" x14ac:dyDescent="0.25">
      <c r="A2883" s="3">
        <v>1</v>
      </c>
      <c r="B2883" t="s">
        <v>9493</v>
      </c>
      <c r="C2883" t="s">
        <v>20</v>
      </c>
      <c r="D2883" t="s">
        <v>10325</v>
      </c>
      <c r="E2883" t="s">
        <v>9372</v>
      </c>
      <c r="F2883" t="s">
        <v>14488</v>
      </c>
      <c r="G2883" t="s">
        <v>14494</v>
      </c>
      <c r="H2883" t="s">
        <v>29</v>
      </c>
      <c r="I2883" t="s">
        <v>29</v>
      </c>
      <c r="J2883" s="1">
        <v>0.54166666666666663</v>
      </c>
      <c r="K2883" s="1">
        <v>0.54166666666666663</v>
      </c>
      <c r="L2883">
        <v>60</v>
      </c>
      <c r="M2883">
        <v>120</v>
      </c>
      <c r="N2883" t="str">
        <f>"0000000000000000000000000001111110011111100000000000"</f>
        <v>0000000000000000000000000001111110011111100000000000</v>
      </c>
      <c r="O2883" t="str">
        <f>"0000000000000000000000000001111110011111100000000000"</f>
        <v>0000000000000000000000000001111110011111100000000000</v>
      </c>
    </row>
    <row r="2884" spans="1:15" x14ac:dyDescent="0.25">
      <c r="A2884" s="3">
        <v>1</v>
      </c>
      <c r="B2884" t="s">
        <v>13846</v>
      </c>
      <c r="C2884" t="s">
        <v>20</v>
      </c>
      <c r="D2884" t="s">
        <v>13854</v>
      </c>
      <c r="E2884" t="s">
        <v>45</v>
      </c>
      <c r="F2884" t="s">
        <v>14488</v>
      </c>
      <c r="G2884" t="s">
        <v>14489</v>
      </c>
      <c r="H2884" t="s">
        <v>42</v>
      </c>
      <c r="I2884" t="s">
        <v>42</v>
      </c>
      <c r="J2884" s="1">
        <v>0.41666666666666669</v>
      </c>
      <c r="K2884" s="1">
        <v>0.41666666666666669</v>
      </c>
      <c r="L2884">
        <v>120</v>
      </c>
      <c r="M2884">
        <v>60</v>
      </c>
      <c r="N2884" t="str">
        <f>"0000000000000000000000000001111110011111100000000000"</f>
        <v>0000000000000000000000000001111110011111100000000000</v>
      </c>
      <c r="O2884" t="str">
        <f>"0000000000000000000000000000111110011111100000000000"</f>
        <v>0000000000000000000000000000111110011111100000000000</v>
      </c>
    </row>
    <row r="2885" spans="1:15" x14ac:dyDescent="0.25">
      <c r="A2885" s="3">
        <v>1</v>
      </c>
      <c r="B2885" t="s">
        <v>12308</v>
      </c>
      <c r="C2885" t="s">
        <v>20</v>
      </c>
      <c r="D2885" t="s">
        <v>13211</v>
      </c>
      <c r="E2885" t="s">
        <v>20</v>
      </c>
      <c r="F2885" t="s">
        <v>14488</v>
      </c>
      <c r="G2885" t="s">
        <v>14488</v>
      </c>
      <c r="H2885" t="s">
        <v>19</v>
      </c>
      <c r="I2885" t="s">
        <v>19</v>
      </c>
      <c r="J2885" s="1">
        <v>0.54166666666666663</v>
      </c>
      <c r="K2885" s="1">
        <v>0.5</v>
      </c>
      <c r="L2885">
        <v>60</v>
      </c>
      <c r="M2885">
        <v>120</v>
      </c>
      <c r="N2885" t="str">
        <f>"0000000000000000000000000001011110011111100000000000"</f>
        <v>0000000000000000000000000001011110011111100000000000</v>
      </c>
      <c r="O2885" t="str">
        <f>"0000000000000000000000000001111110011111100000000000"</f>
        <v>0000000000000000000000000001111110011111100000000000</v>
      </c>
    </row>
    <row r="2886" spans="1:15" x14ac:dyDescent="0.25">
      <c r="A2886" s="3">
        <v>1</v>
      </c>
      <c r="B2886" t="s">
        <v>10929</v>
      </c>
      <c r="C2886" t="s">
        <v>20</v>
      </c>
      <c r="D2886" t="s">
        <v>11512</v>
      </c>
      <c r="E2886" t="s">
        <v>20</v>
      </c>
      <c r="F2886" t="s">
        <v>14485</v>
      </c>
      <c r="G2886" t="s">
        <v>14485</v>
      </c>
      <c r="H2886" t="s">
        <v>42</v>
      </c>
      <c r="I2886" t="s">
        <v>42</v>
      </c>
      <c r="J2886" s="1">
        <v>0.5</v>
      </c>
      <c r="K2886" s="1">
        <v>0.5</v>
      </c>
      <c r="L2886">
        <v>60</v>
      </c>
      <c r="M2886">
        <v>120</v>
      </c>
      <c r="N2886" t="str">
        <f>"0000000111111100011111000000000000000000000000000000"</f>
        <v>0000000111111100011111000000000000000000000000000000</v>
      </c>
      <c r="O2886" t="str">
        <f>"0000000111111100011111000000000000000000000000000000"</f>
        <v>0000000111111100011111000000000000000000000000000000</v>
      </c>
    </row>
    <row r="2887" spans="1:15" x14ac:dyDescent="0.25">
      <c r="A2887" s="3">
        <v>1</v>
      </c>
      <c r="B2887" t="s">
        <v>12694</v>
      </c>
      <c r="C2887" t="s">
        <v>20</v>
      </c>
      <c r="D2887" t="s">
        <v>13184</v>
      </c>
      <c r="E2887" t="s">
        <v>20</v>
      </c>
      <c r="F2887" t="s">
        <v>14485</v>
      </c>
      <c r="G2887" t="s">
        <v>14488</v>
      </c>
      <c r="H2887" t="s">
        <v>42</v>
      </c>
      <c r="I2887" t="s">
        <v>42</v>
      </c>
      <c r="J2887" s="1">
        <v>0.45833333333333331</v>
      </c>
      <c r="K2887" s="1">
        <v>0.45833333333333331</v>
      </c>
      <c r="L2887">
        <v>60</v>
      </c>
      <c r="M2887">
        <v>120</v>
      </c>
      <c r="N2887" t="str">
        <f>"0000000111111100011111000001111110011111100000000000"</f>
        <v>0000000111111100011111000001111110011111100000000000</v>
      </c>
      <c r="O2887" t="str">
        <f>"0000000111111100011111000000000000000000000000000000"</f>
        <v>0000000111111100011111000000000000000000000000000000</v>
      </c>
    </row>
    <row r="2888" spans="1:15" x14ac:dyDescent="0.25">
      <c r="A2888" s="3">
        <v>1</v>
      </c>
      <c r="B2888" t="s">
        <v>13627</v>
      </c>
      <c r="C2888" t="s">
        <v>20</v>
      </c>
      <c r="D2888" t="s">
        <v>13885</v>
      </c>
      <c r="E2888" t="s">
        <v>20</v>
      </c>
      <c r="F2888" t="s">
        <v>14512</v>
      </c>
      <c r="G2888" t="s">
        <v>14488</v>
      </c>
      <c r="H2888" t="s">
        <v>29</v>
      </c>
      <c r="I2888" t="s">
        <v>29</v>
      </c>
      <c r="J2888" s="1">
        <v>0.625</v>
      </c>
      <c r="K2888" s="1">
        <v>0.54166666666666663</v>
      </c>
      <c r="L2888">
        <v>60</v>
      </c>
      <c r="M2888">
        <v>180</v>
      </c>
      <c r="N2888" t="str">
        <f>"0000000111110100011111000000000000000000000000000000"</f>
        <v>0000000111110100011111000000000000000000000000000000</v>
      </c>
      <c r="O2888" t="str">
        <f>"0000000100000000000000000000000000000000000000000000"</f>
        <v>0000000100000000000000000000000000000000000000000000</v>
      </c>
    </row>
    <row r="2889" spans="1:15" x14ac:dyDescent="0.25">
      <c r="A2889" s="3">
        <v>1</v>
      </c>
      <c r="B2889" t="s">
        <v>9537</v>
      </c>
      <c r="C2889" t="s">
        <v>395</v>
      </c>
      <c r="D2889" t="s">
        <v>9638</v>
      </c>
      <c r="E2889" t="s">
        <v>20</v>
      </c>
      <c r="F2889" t="s">
        <v>14497</v>
      </c>
      <c r="G2889" t="s">
        <v>14485</v>
      </c>
      <c r="H2889" t="s">
        <v>42</v>
      </c>
      <c r="I2889" t="s">
        <v>42</v>
      </c>
      <c r="J2889" s="1">
        <v>0.5</v>
      </c>
      <c r="K2889" s="1">
        <v>0.58333333333333337</v>
      </c>
      <c r="L2889">
        <v>180</v>
      </c>
      <c r="M2889">
        <v>60</v>
      </c>
      <c r="N2889" t="str">
        <f>"0000000000000000000000000000000000011111100000000000"</f>
        <v>0000000000000000000000000000000000011111100000000000</v>
      </c>
      <c r="O2889" t="str">
        <f>"0000000000000000000000000001111110011111100000000000"</f>
        <v>0000000000000000000000000001111110011111100000000000</v>
      </c>
    </row>
    <row r="2890" spans="1:15" x14ac:dyDescent="0.25">
      <c r="A2890" s="3">
        <v>1</v>
      </c>
      <c r="B2890" t="s">
        <v>9537</v>
      </c>
      <c r="C2890" t="s">
        <v>20</v>
      </c>
      <c r="D2890" t="s">
        <v>9638</v>
      </c>
      <c r="E2890" t="s">
        <v>20</v>
      </c>
      <c r="F2890" t="s">
        <v>14488</v>
      </c>
      <c r="G2890" t="s">
        <v>14488</v>
      </c>
      <c r="H2890" t="s">
        <v>29</v>
      </c>
      <c r="I2890" t="s">
        <v>29</v>
      </c>
      <c r="J2890" s="1">
        <v>0.45833333333333331</v>
      </c>
      <c r="K2890" s="1">
        <v>0.45833333333333331</v>
      </c>
      <c r="L2890">
        <v>60</v>
      </c>
      <c r="M2890">
        <v>60</v>
      </c>
      <c r="N2890" t="str">
        <f>"0000000000000000000000000000000000011111100000000000"</f>
        <v>0000000000000000000000000000000000011111100000000000</v>
      </c>
      <c r="O2890" t="str">
        <f>"0000000000000000000000000001111110011111100000000000"</f>
        <v>0000000000000000000000000001111110011111100000000000</v>
      </c>
    </row>
    <row r="2891" spans="1:15" x14ac:dyDescent="0.25">
      <c r="A2891" s="3">
        <v>1</v>
      </c>
      <c r="B2891" t="s">
        <v>12320</v>
      </c>
      <c r="C2891" t="s">
        <v>20</v>
      </c>
      <c r="D2891" t="s">
        <v>12327</v>
      </c>
      <c r="E2891" t="s">
        <v>20</v>
      </c>
      <c r="F2891" t="s">
        <v>14485</v>
      </c>
      <c r="G2891" t="s">
        <v>14488</v>
      </c>
      <c r="H2891" t="s">
        <v>19</v>
      </c>
      <c r="I2891" t="s">
        <v>19</v>
      </c>
      <c r="J2891" s="1">
        <v>0.41666666666666669</v>
      </c>
      <c r="K2891" s="1">
        <v>0.45833333333333331</v>
      </c>
      <c r="L2891">
        <v>120</v>
      </c>
      <c r="M2891">
        <v>60</v>
      </c>
      <c r="N2891" t="str">
        <f>"0000000000000000000000000001111110011111100000000000"</f>
        <v>0000000000000000000000000001111110011111100000000000</v>
      </c>
      <c r="O2891" t="str">
        <f>"0000000000000000000000000001111110011111100000000000"</f>
        <v>0000000000000000000000000001111110011111100000000000</v>
      </c>
    </row>
    <row r="2892" spans="1:15" x14ac:dyDescent="0.25">
      <c r="A2892" s="3">
        <v>1</v>
      </c>
      <c r="B2892" t="s">
        <v>12320</v>
      </c>
      <c r="C2892" t="s">
        <v>20</v>
      </c>
      <c r="D2892" t="s">
        <v>12339</v>
      </c>
      <c r="E2892" t="s">
        <v>20</v>
      </c>
      <c r="F2892" t="s">
        <v>14485</v>
      </c>
      <c r="G2892" t="s">
        <v>14488</v>
      </c>
      <c r="H2892" t="s">
        <v>19</v>
      </c>
      <c r="I2892" t="s">
        <v>19</v>
      </c>
      <c r="J2892" s="1">
        <v>0.41666666666666669</v>
      </c>
      <c r="K2892" s="1">
        <v>0.41666666666666669</v>
      </c>
      <c r="L2892">
        <v>120</v>
      </c>
      <c r="M2892">
        <v>60</v>
      </c>
      <c r="N2892" t="str">
        <f>"0000000000000000000000000001111110011111100000000000"</f>
        <v>0000000000000000000000000001111110011111100000000000</v>
      </c>
      <c r="O2892" t="str">
        <f>"0000000000000000000000000001111110011111100000000000"</f>
        <v>0000000000000000000000000001111110011111100000000000</v>
      </c>
    </row>
    <row r="2893" spans="1:15" x14ac:dyDescent="0.25">
      <c r="A2893" s="3">
        <v>1</v>
      </c>
      <c r="B2893" t="s">
        <v>13159</v>
      </c>
      <c r="C2893" t="s">
        <v>20</v>
      </c>
      <c r="D2893" t="s">
        <v>13517</v>
      </c>
      <c r="E2893" t="s">
        <v>20</v>
      </c>
      <c r="F2893" t="s">
        <v>14514</v>
      </c>
      <c r="G2893" t="s">
        <v>14487</v>
      </c>
      <c r="H2893" t="s">
        <v>42</v>
      </c>
      <c r="I2893" t="s">
        <v>42</v>
      </c>
      <c r="J2893" s="1">
        <v>0.70833333333333337</v>
      </c>
      <c r="K2893" s="1">
        <v>0.70833333333333337</v>
      </c>
      <c r="L2893">
        <v>60</v>
      </c>
      <c r="M2893">
        <v>60</v>
      </c>
      <c r="N2893" t="str">
        <f>"0000000111111100011111000000000000000000000000000000"</f>
        <v>0000000111111100011111000000000000000000000000000000</v>
      </c>
      <c r="O2893" t="str">
        <f>"0000000000000000000010000000000000000000000000000000"</f>
        <v>0000000000000000000010000000000000000000000000000000</v>
      </c>
    </row>
    <row r="2894" spans="1:15" x14ac:dyDescent="0.25">
      <c r="A2894" s="3">
        <v>1</v>
      </c>
      <c r="B2894" t="s">
        <v>14231</v>
      </c>
      <c r="C2894" t="s">
        <v>20</v>
      </c>
      <c r="D2894" t="s">
        <v>14301</v>
      </c>
      <c r="E2894" t="s">
        <v>20</v>
      </c>
      <c r="F2894" t="s">
        <v>14488</v>
      </c>
      <c r="G2894" t="s">
        <v>14488</v>
      </c>
      <c r="H2894" t="s">
        <v>19</v>
      </c>
      <c r="I2894" t="s">
        <v>19</v>
      </c>
      <c r="J2894" s="1">
        <v>0.375</v>
      </c>
      <c r="K2894" s="1">
        <v>0.375</v>
      </c>
      <c r="L2894">
        <v>120</v>
      </c>
      <c r="M2894">
        <v>60</v>
      </c>
      <c r="N2894" t="str">
        <f>"0000011111000000000111110000000000000000000000000000"</f>
        <v>0000011111000000000111110000000000000000000000000000</v>
      </c>
      <c r="O2894" t="str">
        <f>"0000000111110100011111000000000000000000000000000000"</f>
        <v>0000000111110100011111000000000000000000000000000000</v>
      </c>
    </row>
    <row r="2895" spans="1:15" x14ac:dyDescent="0.25">
      <c r="A2895" s="3">
        <v>1</v>
      </c>
      <c r="B2895" t="s">
        <v>10016</v>
      </c>
      <c r="C2895" t="s">
        <v>20</v>
      </c>
      <c r="D2895" t="s">
        <v>12694</v>
      </c>
      <c r="E2895" t="s">
        <v>20</v>
      </c>
      <c r="F2895" t="s">
        <v>14487</v>
      </c>
      <c r="G2895" t="s">
        <v>14485</v>
      </c>
      <c r="H2895" t="s">
        <v>42</v>
      </c>
      <c r="I2895" t="s">
        <v>42</v>
      </c>
      <c r="J2895" s="1">
        <v>0.45833333333333331</v>
      </c>
      <c r="K2895" s="1">
        <v>0.45833333333333331</v>
      </c>
      <c r="L2895">
        <v>60</v>
      </c>
      <c r="M2895">
        <v>60</v>
      </c>
      <c r="N2895" t="str">
        <f>"0000000111111100011111000001111110011111100000000000"</f>
        <v>0000000111111100011111000001111110011111100000000000</v>
      </c>
      <c r="O2895" t="str">
        <f>"0000000111111100011111000001111110011111100000000000"</f>
        <v>0000000111111100011111000001111110011111100000000000</v>
      </c>
    </row>
    <row r="2896" spans="1:15" x14ac:dyDescent="0.25">
      <c r="A2896" s="3">
        <v>1</v>
      </c>
      <c r="B2896" t="s">
        <v>11978</v>
      </c>
      <c r="C2896" t="s">
        <v>20</v>
      </c>
      <c r="D2896" t="s">
        <v>14220</v>
      </c>
      <c r="E2896" t="s">
        <v>180</v>
      </c>
      <c r="F2896" t="s">
        <v>14488</v>
      </c>
      <c r="G2896" t="s">
        <v>14524</v>
      </c>
      <c r="H2896" t="s">
        <v>33</v>
      </c>
      <c r="I2896" t="s">
        <v>33</v>
      </c>
      <c r="J2896" s="1">
        <v>0.45833333333333331</v>
      </c>
      <c r="K2896" s="1">
        <v>0.375</v>
      </c>
      <c r="L2896">
        <v>60</v>
      </c>
      <c r="M2896">
        <v>180</v>
      </c>
      <c r="N2896" t="str">
        <f>"0000000111111100011111000000000000000000000000000000"</f>
        <v>0000000111111100011111000000000000000000000000000000</v>
      </c>
      <c r="O2896" t="str">
        <f>"0000011111000000000111110000000000000000000000000000"</f>
        <v>0000011111000000000111110000000000000000000000000000</v>
      </c>
    </row>
    <row r="2897" spans="1:15" x14ac:dyDescent="0.25">
      <c r="A2897" s="3">
        <v>1</v>
      </c>
      <c r="B2897" t="s">
        <v>9289</v>
      </c>
      <c r="C2897" t="s">
        <v>20</v>
      </c>
      <c r="D2897" t="s">
        <v>10077</v>
      </c>
      <c r="E2897" t="s">
        <v>20</v>
      </c>
      <c r="F2897" t="s">
        <v>14488</v>
      </c>
      <c r="G2897" t="s">
        <v>14485</v>
      </c>
      <c r="H2897" t="s">
        <v>33</v>
      </c>
      <c r="I2897" t="s">
        <v>33</v>
      </c>
      <c r="J2897" s="1">
        <v>0.45833333333333331</v>
      </c>
      <c r="K2897" s="1">
        <v>0.5</v>
      </c>
      <c r="L2897">
        <v>120</v>
      </c>
      <c r="M2897">
        <v>60</v>
      </c>
      <c r="N2897" t="str">
        <f>"0000000111111100011111000000000000000000000000000000"</f>
        <v>0000000111111100011111000000000000000000000000000000</v>
      </c>
      <c r="O2897" t="str">
        <f>"0000000111111100011111000000000000000000000000000000"</f>
        <v>0000000111111100011111000000000000000000000000000000</v>
      </c>
    </row>
    <row r="2898" spans="1:15" x14ac:dyDescent="0.25">
      <c r="A2898" s="3">
        <v>1</v>
      </c>
      <c r="B2898" t="s">
        <v>10077</v>
      </c>
      <c r="C2898" t="s">
        <v>20</v>
      </c>
      <c r="D2898" t="s">
        <v>12725</v>
      </c>
      <c r="E2898" t="s">
        <v>20</v>
      </c>
      <c r="F2898" t="s">
        <v>14488</v>
      </c>
      <c r="G2898" t="s">
        <v>14519</v>
      </c>
      <c r="H2898" t="s">
        <v>29</v>
      </c>
      <c r="I2898" t="s">
        <v>29</v>
      </c>
      <c r="J2898" s="1">
        <v>0.54166666666666663</v>
      </c>
      <c r="K2898" s="1">
        <v>0.54166666666666663</v>
      </c>
      <c r="L2898">
        <v>60</v>
      </c>
      <c r="M2898">
        <v>60</v>
      </c>
      <c r="N2898" t="str">
        <f>"0000000111110100011111000000000000000000000000000000"</f>
        <v>0000000111110100011111000000000000000000000000000000</v>
      </c>
      <c r="O2898" t="str">
        <f>"0000000111110100011111000000000000000000000000000000"</f>
        <v>0000000111110100011111000000000000000000000000000000</v>
      </c>
    </row>
    <row r="2899" spans="1:15" x14ac:dyDescent="0.25">
      <c r="A2899" s="3">
        <v>1</v>
      </c>
      <c r="B2899" t="s">
        <v>11141</v>
      </c>
      <c r="C2899" t="s">
        <v>20</v>
      </c>
      <c r="D2899" t="s">
        <v>11144</v>
      </c>
      <c r="E2899" t="s">
        <v>20</v>
      </c>
      <c r="F2899" t="s">
        <v>14488</v>
      </c>
      <c r="G2899" t="s">
        <v>14488</v>
      </c>
      <c r="H2899" t="s">
        <v>29</v>
      </c>
      <c r="I2899" t="s">
        <v>29</v>
      </c>
      <c r="J2899" s="1">
        <v>0.375</v>
      </c>
      <c r="K2899" s="1">
        <v>0.375</v>
      </c>
      <c r="L2899">
        <v>60</v>
      </c>
      <c r="M2899">
        <v>60</v>
      </c>
      <c r="N2899" t="str">
        <f>"0000000100000000000000000000000000000000000000000000"</f>
        <v>0000000100000000000000000000000000000000000000000000</v>
      </c>
      <c r="O2899" t="str">
        <f>"0000000100000000000000000000000000000000000000000000"</f>
        <v>0000000100000000000000000000000000000000000000000000</v>
      </c>
    </row>
    <row r="2900" spans="1:15" x14ac:dyDescent="0.25">
      <c r="A2900" s="3">
        <v>1</v>
      </c>
      <c r="B2900" t="s">
        <v>11141</v>
      </c>
      <c r="C2900" t="s">
        <v>20</v>
      </c>
      <c r="D2900" t="s">
        <v>11144</v>
      </c>
      <c r="E2900" t="s">
        <v>20</v>
      </c>
      <c r="F2900" t="s">
        <v>14485</v>
      </c>
      <c r="G2900" t="s">
        <v>14485</v>
      </c>
      <c r="H2900" t="s">
        <v>29</v>
      </c>
      <c r="I2900" t="s">
        <v>29</v>
      </c>
      <c r="J2900" s="1">
        <v>0.375</v>
      </c>
      <c r="K2900" s="1">
        <v>0.375</v>
      </c>
      <c r="L2900">
        <v>60</v>
      </c>
      <c r="M2900">
        <v>60</v>
      </c>
      <c r="N2900" t="str">
        <f>"0000000000000000000100000000000000000000000000000000"</f>
        <v>0000000000000000000100000000000000000000000000000000</v>
      </c>
      <c r="O2900" t="str">
        <f>"0000000000000000000100000000000000000000000000000000"</f>
        <v>0000000000000000000100000000000000000000000000000000</v>
      </c>
    </row>
    <row r="2901" spans="1:15" x14ac:dyDescent="0.25">
      <c r="A2901" s="3">
        <v>1</v>
      </c>
      <c r="B2901" t="s">
        <v>11145</v>
      </c>
      <c r="C2901" t="s">
        <v>9372</v>
      </c>
      <c r="D2901" t="s">
        <v>11157</v>
      </c>
      <c r="E2901" t="s">
        <v>9372</v>
      </c>
      <c r="F2901" t="s">
        <v>14673</v>
      </c>
      <c r="G2901" t="s">
        <v>14596</v>
      </c>
      <c r="H2901" t="s">
        <v>37</v>
      </c>
      <c r="I2901" t="s">
        <v>37</v>
      </c>
      <c r="J2901" s="1">
        <v>0.41666666666666669</v>
      </c>
      <c r="K2901" s="1">
        <v>0.375</v>
      </c>
      <c r="L2901">
        <v>120</v>
      </c>
      <c r="M2901">
        <v>120</v>
      </c>
      <c r="N2901" t="str">
        <f>"0000000000001000000000000000000000000000000000000000"</f>
        <v>0000000000001000000000000000000000000000000000000000</v>
      </c>
      <c r="O2901" t="str">
        <f>"0000000111101100011111000000000000000000000000000000"</f>
        <v>0000000111101100011111000000000000000000000000000000</v>
      </c>
    </row>
    <row r="2902" spans="1:15" x14ac:dyDescent="0.25">
      <c r="A2902" s="3">
        <v>1</v>
      </c>
      <c r="B2902" t="s">
        <v>9507</v>
      </c>
      <c r="C2902" t="s">
        <v>20</v>
      </c>
      <c r="D2902" t="s">
        <v>12127</v>
      </c>
      <c r="E2902" t="s">
        <v>20</v>
      </c>
      <c r="F2902" t="s">
        <v>14493</v>
      </c>
      <c r="G2902" t="s">
        <v>14493</v>
      </c>
      <c r="H2902" t="s">
        <v>37</v>
      </c>
      <c r="I2902" t="s">
        <v>37</v>
      </c>
      <c r="J2902" s="1">
        <v>0.5</v>
      </c>
      <c r="K2902" s="1">
        <v>0.5</v>
      </c>
      <c r="L2902">
        <v>60</v>
      </c>
      <c r="M2902">
        <v>60</v>
      </c>
      <c r="N2902" t="str">
        <f>"0000000111101100011111000000000000000000000000000000"</f>
        <v>0000000111101100011111000000000000000000000000000000</v>
      </c>
      <c r="O2902" t="str">
        <f>"0000000111101100011111000000000000000000000000000000"</f>
        <v>0000000111101100011111000000000000000000000000000000</v>
      </c>
    </row>
    <row r="2903" spans="1:15" x14ac:dyDescent="0.25">
      <c r="A2903" s="3">
        <v>1</v>
      </c>
      <c r="B2903" t="s">
        <v>12773</v>
      </c>
      <c r="C2903" t="s">
        <v>20</v>
      </c>
      <c r="D2903" t="s">
        <v>13690</v>
      </c>
      <c r="E2903" t="s">
        <v>20</v>
      </c>
      <c r="F2903" t="s">
        <v>14485</v>
      </c>
      <c r="G2903" t="s">
        <v>14485</v>
      </c>
      <c r="H2903" t="s">
        <v>33</v>
      </c>
      <c r="I2903" t="s">
        <v>33</v>
      </c>
      <c r="J2903" s="1">
        <v>0.375</v>
      </c>
      <c r="K2903" s="1">
        <v>0.375</v>
      </c>
      <c r="L2903">
        <v>60</v>
      </c>
      <c r="M2903">
        <v>60</v>
      </c>
      <c r="N2903" t="str">
        <f>"0000000000000000000000000001111110011111100000000000"</f>
        <v>0000000000000000000000000001111110011111100000000000</v>
      </c>
      <c r="O2903" t="str">
        <f>"0000000000000000000000000001111110011111100000000000"</f>
        <v>0000000000000000000000000001111110011111100000000000</v>
      </c>
    </row>
    <row r="2904" spans="1:15" x14ac:dyDescent="0.25">
      <c r="A2904" s="3">
        <v>1</v>
      </c>
      <c r="B2904" t="s">
        <v>9638</v>
      </c>
      <c r="C2904" t="s">
        <v>20</v>
      </c>
      <c r="D2904" t="s">
        <v>9923</v>
      </c>
      <c r="E2904" t="s">
        <v>20</v>
      </c>
      <c r="F2904" t="s">
        <v>14485</v>
      </c>
      <c r="G2904" t="s">
        <v>14493</v>
      </c>
      <c r="H2904" t="s">
        <v>42</v>
      </c>
      <c r="I2904" t="s">
        <v>42</v>
      </c>
      <c r="J2904" s="1">
        <v>0.58333333333333337</v>
      </c>
      <c r="K2904" s="1">
        <v>0.58333333333333337</v>
      </c>
      <c r="L2904">
        <v>60</v>
      </c>
      <c r="M2904">
        <v>60</v>
      </c>
      <c r="N2904" t="str">
        <f>"0000000000000000000000000001111110011111100000000000"</f>
        <v>0000000000000000000000000001111110011111100000000000</v>
      </c>
      <c r="O2904" t="str">
        <f>"0000000000000000000000000000111110011111100000000000"</f>
        <v>0000000000000000000000000000111110011111100000000000</v>
      </c>
    </row>
    <row r="2905" spans="1:15" x14ac:dyDescent="0.25">
      <c r="A2905" s="3">
        <v>1</v>
      </c>
      <c r="B2905" t="s">
        <v>11853</v>
      </c>
      <c r="C2905" t="s">
        <v>20</v>
      </c>
      <c r="D2905" t="s">
        <v>12792</v>
      </c>
      <c r="E2905" t="s">
        <v>20</v>
      </c>
      <c r="F2905" t="s">
        <v>14488</v>
      </c>
      <c r="G2905" t="s">
        <v>14488</v>
      </c>
      <c r="H2905" t="s">
        <v>19</v>
      </c>
      <c r="I2905" t="s">
        <v>19</v>
      </c>
      <c r="J2905" s="1">
        <v>0.58333333333333337</v>
      </c>
      <c r="K2905" s="1">
        <v>0.58333333333333337</v>
      </c>
      <c r="L2905">
        <v>60</v>
      </c>
      <c r="M2905">
        <v>60</v>
      </c>
      <c r="N2905" t="str">
        <f>"0000000000000000000000000001111110011111100000000000"</f>
        <v>0000000000000000000000000001111110011111100000000000</v>
      </c>
      <c r="O2905" t="str">
        <f>"0000000000000000000000000001111110011111100000000000"</f>
        <v>0000000000000000000000000001111110011111100000000000</v>
      </c>
    </row>
    <row r="2906" spans="1:15" x14ac:dyDescent="0.25">
      <c r="A2906" s="3">
        <v>1</v>
      </c>
      <c r="B2906" t="s">
        <v>10525</v>
      </c>
      <c r="C2906" t="s">
        <v>20</v>
      </c>
      <c r="D2906" t="s">
        <v>13456</v>
      </c>
      <c r="E2906" t="s">
        <v>20</v>
      </c>
      <c r="F2906" t="s">
        <v>14485</v>
      </c>
      <c r="G2906" t="s">
        <v>14488</v>
      </c>
      <c r="H2906" t="s">
        <v>33</v>
      </c>
      <c r="I2906" t="s">
        <v>33</v>
      </c>
      <c r="J2906" s="1">
        <v>0.41666666666666669</v>
      </c>
      <c r="K2906" s="1">
        <v>0.41666666666666669</v>
      </c>
      <c r="L2906">
        <v>60</v>
      </c>
      <c r="M2906">
        <v>60</v>
      </c>
      <c r="N2906" t="str">
        <f>"0000000000000000000000000001111110011111100000000000"</f>
        <v>0000000000000000000000000001111110011111100000000000</v>
      </c>
      <c r="O2906" t="str">
        <f>"0000000000000000000000000001111110011111100000000000"</f>
        <v>0000000000000000000000000001111110011111100000000000</v>
      </c>
    </row>
    <row r="2907" spans="1:15" x14ac:dyDescent="0.25">
      <c r="A2907" s="3">
        <v>1</v>
      </c>
      <c r="B2907" t="s">
        <v>13184</v>
      </c>
      <c r="C2907" t="s">
        <v>20</v>
      </c>
      <c r="D2907" t="s">
        <v>13440</v>
      </c>
      <c r="E2907" t="s">
        <v>20</v>
      </c>
      <c r="F2907" t="s">
        <v>14488</v>
      </c>
      <c r="G2907" t="s">
        <v>14488</v>
      </c>
      <c r="H2907" t="s">
        <v>42</v>
      </c>
      <c r="I2907" t="s">
        <v>42</v>
      </c>
      <c r="J2907" s="1">
        <v>0.45833333333333331</v>
      </c>
      <c r="K2907" s="1">
        <v>0.5</v>
      </c>
      <c r="L2907">
        <v>120</v>
      </c>
      <c r="M2907">
        <v>120</v>
      </c>
      <c r="N2907" t="str">
        <f>"0000000111111100011111000000000000000000000000000000"</f>
        <v>0000000111111100011111000000000000000000000000000000</v>
      </c>
      <c r="O2907" t="str">
        <f>"0000000111111100011111000000000000000000000000000000"</f>
        <v>0000000111111100011111000000000000000000000000000000</v>
      </c>
    </row>
    <row r="2908" spans="1:15" x14ac:dyDescent="0.25">
      <c r="A2908" s="3">
        <v>1</v>
      </c>
      <c r="B2908" t="s">
        <v>11781</v>
      </c>
      <c r="C2908" t="s">
        <v>20</v>
      </c>
      <c r="D2908" t="s">
        <v>12010</v>
      </c>
      <c r="E2908" t="s">
        <v>395</v>
      </c>
      <c r="F2908" t="s">
        <v>14488</v>
      </c>
      <c r="G2908" t="s">
        <v>14497</v>
      </c>
      <c r="H2908" t="s">
        <v>33</v>
      </c>
      <c r="I2908" t="s">
        <v>33</v>
      </c>
      <c r="J2908" s="1">
        <v>0.41666666666666669</v>
      </c>
      <c r="K2908" s="1">
        <v>0.375</v>
      </c>
      <c r="L2908">
        <v>120</v>
      </c>
      <c r="M2908">
        <v>120</v>
      </c>
      <c r="N2908" t="str">
        <f>"0000000111111100011111000000000000000000000000000000"</f>
        <v>0000000111111100011111000000000000000000000000000000</v>
      </c>
      <c r="O2908" t="str">
        <f>"0000000001010100001010000000000000000000000000000000"</f>
        <v>0000000001010100001010000000000000000000000000000000</v>
      </c>
    </row>
    <row r="2909" spans="1:15" x14ac:dyDescent="0.25">
      <c r="A2909" s="3">
        <v>1</v>
      </c>
      <c r="B2909" t="s">
        <v>9672</v>
      </c>
      <c r="C2909" t="s">
        <v>20</v>
      </c>
      <c r="D2909" t="s">
        <v>12178</v>
      </c>
      <c r="E2909" t="s">
        <v>20</v>
      </c>
      <c r="F2909" t="s">
        <v>14485</v>
      </c>
      <c r="G2909" t="s">
        <v>14488</v>
      </c>
      <c r="H2909" t="s">
        <v>29</v>
      </c>
      <c r="I2909" t="s">
        <v>29</v>
      </c>
      <c r="J2909" s="1">
        <v>0.41666666666666669</v>
      </c>
      <c r="K2909" s="1">
        <v>0.41666666666666669</v>
      </c>
      <c r="L2909">
        <v>60</v>
      </c>
      <c r="M2909">
        <v>60</v>
      </c>
      <c r="N2909" t="str">
        <f>"0000000111110100011111000000000000000000000000000000"</f>
        <v>0000000111110100011111000000000000000000000000000000</v>
      </c>
      <c r="O2909" t="str">
        <f>"0000000100000100000000000000000000000000000000000000"</f>
        <v>0000000100000100000000000000000000000000000000000000</v>
      </c>
    </row>
    <row r="2910" spans="1:15" x14ac:dyDescent="0.25">
      <c r="A2910" s="3">
        <v>1</v>
      </c>
      <c r="B2910" t="s">
        <v>12069</v>
      </c>
      <c r="C2910" t="s">
        <v>20</v>
      </c>
      <c r="D2910" t="s">
        <v>12415</v>
      </c>
      <c r="E2910" t="s">
        <v>20</v>
      </c>
      <c r="F2910" t="s">
        <v>14488</v>
      </c>
      <c r="G2910" t="s">
        <v>14485</v>
      </c>
      <c r="H2910" t="s">
        <v>29</v>
      </c>
      <c r="I2910" t="s">
        <v>29</v>
      </c>
      <c r="J2910" s="1">
        <v>0.375</v>
      </c>
      <c r="K2910" s="1">
        <v>0.375</v>
      </c>
      <c r="L2910">
        <v>180</v>
      </c>
      <c r="M2910">
        <v>420</v>
      </c>
      <c r="N2910" t="str">
        <f>"0000000111110100011111000000000000000000000000000000"</f>
        <v>0000000111110100011111000000000000000000000000000000</v>
      </c>
      <c r="O2910" t="str">
        <f>"0000000000010000000000000000000000000000000000000000"</f>
        <v>0000000000010000000000000000000000000000000000000000</v>
      </c>
    </row>
    <row r="2911" spans="1:15" x14ac:dyDescent="0.25">
      <c r="A2911" s="3">
        <v>1</v>
      </c>
      <c r="B2911" t="s">
        <v>12069</v>
      </c>
      <c r="C2911" t="s">
        <v>20</v>
      </c>
      <c r="D2911" t="s">
        <v>12415</v>
      </c>
      <c r="E2911" t="s">
        <v>20</v>
      </c>
      <c r="F2911" t="s">
        <v>14488</v>
      </c>
      <c r="G2911" t="s">
        <v>14498</v>
      </c>
      <c r="H2911" t="s">
        <v>29</v>
      </c>
      <c r="I2911" t="s">
        <v>29</v>
      </c>
      <c r="J2911" s="1">
        <v>0.375</v>
      </c>
      <c r="K2911" s="1">
        <v>0.375</v>
      </c>
      <c r="L2911">
        <v>180</v>
      </c>
      <c r="M2911">
        <v>420</v>
      </c>
      <c r="N2911" t="str">
        <f>"0000000111110100011111000000000000000000000000000000"</f>
        <v>0000000111110100011111000000000000000000000000000000</v>
      </c>
      <c r="O2911" t="str">
        <f>"0000000000000000000100000000000000000000000000000000"</f>
        <v>0000000000000000000100000000000000000000000000000000</v>
      </c>
    </row>
    <row r="2912" spans="1:15" x14ac:dyDescent="0.25">
      <c r="A2912" s="3">
        <v>1</v>
      </c>
      <c r="B2912" t="s">
        <v>11083</v>
      </c>
      <c r="C2912" t="s">
        <v>45</v>
      </c>
      <c r="D2912" t="s">
        <v>11892</v>
      </c>
      <c r="E2912" t="s">
        <v>20</v>
      </c>
      <c r="F2912" t="s">
        <v>14681</v>
      </c>
      <c r="G2912" t="s">
        <v>14493</v>
      </c>
      <c r="H2912" t="s">
        <v>42</v>
      </c>
      <c r="I2912" t="s">
        <v>42</v>
      </c>
      <c r="J2912" s="1">
        <v>0.66666666666666663</v>
      </c>
      <c r="K2912" s="1">
        <v>0.66666666666666663</v>
      </c>
      <c r="L2912">
        <v>60</v>
      </c>
      <c r="M2912">
        <v>60</v>
      </c>
      <c r="N2912" t="str">
        <f>"0000000000000000000010000000000000000000000000000000"</f>
        <v>0000000000000000000010000000000000000000000000000000</v>
      </c>
      <c r="O2912" t="str">
        <f>"0000000111111100011111000000000000000000000000000000"</f>
        <v>0000000111111100011111000000000000000000000000000000</v>
      </c>
    </row>
    <row r="2913" spans="1:15" x14ac:dyDescent="0.25">
      <c r="A2913" s="3">
        <v>1</v>
      </c>
      <c r="B2913" t="s">
        <v>9291</v>
      </c>
      <c r="C2913" t="s">
        <v>20</v>
      </c>
      <c r="D2913" t="s">
        <v>13376</v>
      </c>
      <c r="E2913" t="s">
        <v>45</v>
      </c>
      <c r="F2913" t="s">
        <v>14488</v>
      </c>
      <c r="G2913" t="s">
        <v>14489</v>
      </c>
      <c r="H2913" t="s">
        <v>29</v>
      </c>
      <c r="I2913" t="s">
        <v>29</v>
      </c>
      <c r="J2913" s="1">
        <v>0.54166666666666663</v>
      </c>
      <c r="K2913" s="1">
        <v>0.58333333333333337</v>
      </c>
      <c r="L2913">
        <v>120</v>
      </c>
      <c r="M2913">
        <v>60</v>
      </c>
      <c r="N2913" t="str">
        <f>"0000000000000000000000000001111110011111100000000000"</f>
        <v>0000000000000000000000000001111110011111100000000000</v>
      </c>
      <c r="O2913" t="str">
        <f>"0000000000000000000000000001111110011111100000000000"</f>
        <v>0000000000000000000000000001111110011111100000000000</v>
      </c>
    </row>
    <row r="2914" spans="1:15" x14ac:dyDescent="0.25">
      <c r="A2914" s="3">
        <v>1</v>
      </c>
      <c r="B2914" t="s">
        <v>10744</v>
      </c>
      <c r="C2914" t="s">
        <v>39</v>
      </c>
      <c r="D2914" t="s">
        <v>10768</v>
      </c>
      <c r="E2914" t="s">
        <v>9372</v>
      </c>
      <c r="F2914" t="s">
        <v>14538</v>
      </c>
      <c r="G2914" t="s">
        <v>14634</v>
      </c>
      <c r="H2914" t="s">
        <v>42</v>
      </c>
      <c r="I2914" t="s">
        <v>42</v>
      </c>
      <c r="J2914" s="1">
        <v>0.77083333333333337</v>
      </c>
      <c r="K2914" s="1">
        <v>0.70833333333333337</v>
      </c>
      <c r="L2914">
        <v>90</v>
      </c>
      <c r="M2914">
        <v>180</v>
      </c>
      <c r="N2914" t="str">
        <f>"0000000000000000000000000000000100000000000000000000"</f>
        <v>0000000000000000000000000000000100000000000000000000</v>
      </c>
      <c r="O2914" t="str">
        <f>"0000000000000000000000000001111110011111000000000000"</f>
        <v>0000000000000000000000000001111110011111000000000000</v>
      </c>
    </row>
    <row r="2915" spans="1:15" x14ac:dyDescent="0.25">
      <c r="A2915" s="3">
        <v>1</v>
      </c>
      <c r="B2915" t="s">
        <v>9405</v>
      </c>
      <c r="C2915" t="s">
        <v>20</v>
      </c>
      <c r="D2915" t="s">
        <v>9978</v>
      </c>
      <c r="E2915" t="s">
        <v>395</v>
      </c>
      <c r="F2915" t="s">
        <v>14485</v>
      </c>
      <c r="G2915" t="s">
        <v>14499</v>
      </c>
      <c r="H2915" t="s">
        <v>19</v>
      </c>
      <c r="I2915" t="s">
        <v>19</v>
      </c>
      <c r="J2915" s="1">
        <v>0.58333333333333337</v>
      </c>
      <c r="K2915" s="1">
        <v>0.58333333333333337</v>
      </c>
      <c r="L2915">
        <v>60</v>
      </c>
      <c r="M2915">
        <v>240</v>
      </c>
      <c r="N2915" t="str">
        <f>"0000000000000000000000000001111110011111100000000000"</f>
        <v>0000000000000000000000000001111110011111100000000000</v>
      </c>
      <c r="O2915" t="str">
        <f>"0000000000000000000000000001111110011111100000000000"</f>
        <v>0000000000000000000000000001111110011111100000000000</v>
      </c>
    </row>
    <row r="2916" spans="1:15" x14ac:dyDescent="0.25">
      <c r="A2916" s="3">
        <v>1</v>
      </c>
      <c r="B2916" t="s">
        <v>10774</v>
      </c>
      <c r="C2916" t="s">
        <v>45</v>
      </c>
      <c r="D2916" t="s">
        <v>11083</v>
      </c>
      <c r="E2916" t="s">
        <v>45</v>
      </c>
      <c r="F2916" t="s">
        <v>14533</v>
      </c>
      <c r="G2916" t="s">
        <v>14578</v>
      </c>
      <c r="H2916" t="s">
        <v>29</v>
      </c>
      <c r="I2916" t="s">
        <v>29</v>
      </c>
      <c r="J2916" s="1">
        <v>0.54166666666666663</v>
      </c>
      <c r="K2916" s="1">
        <v>0.54166666666666663</v>
      </c>
      <c r="L2916">
        <v>60</v>
      </c>
      <c r="M2916">
        <v>60</v>
      </c>
      <c r="N2916" t="str">
        <f>"0000000111110100011111000000000000000000000000000000"</f>
        <v>0000000111110100011111000000000000000000000000000000</v>
      </c>
      <c r="O2916" t="str">
        <f>"0000000000000000000010000000000000000000000000000000"</f>
        <v>0000000000000000000010000000000000000000000000000000</v>
      </c>
    </row>
    <row r="2917" spans="1:15" x14ac:dyDescent="0.25">
      <c r="A2917" s="3">
        <v>1</v>
      </c>
      <c r="B2917" t="s">
        <v>9289</v>
      </c>
      <c r="C2917" t="s">
        <v>20</v>
      </c>
      <c r="D2917" t="s">
        <v>9584</v>
      </c>
      <c r="E2917" t="s">
        <v>20</v>
      </c>
      <c r="F2917" t="s">
        <v>14488</v>
      </c>
      <c r="G2917" t="s">
        <v>14485</v>
      </c>
      <c r="H2917" t="s">
        <v>33</v>
      </c>
      <c r="I2917" t="s">
        <v>33</v>
      </c>
      <c r="J2917" s="1">
        <v>0.45833333333333331</v>
      </c>
      <c r="K2917" s="1">
        <v>0.45833333333333331</v>
      </c>
      <c r="L2917">
        <v>120</v>
      </c>
      <c r="M2917">
        <v>60</v>
      </c>
      <c r="N2917" t="str">
        <f>"0000000111111100011111000000000000000000000000000000"</f>
        <v>0000000111111100011111000000000000000000000000000000</v>
      </c>
      <c r="O2917" t="str">
        <f>"0000000111111100011111000000000000000000000000000000"</f>
        <v>0000000111111100011111000000000000000000000000000000</v>
      </c>
    </row>
    <row r="2918" spans="1:15" x14ac:dyDescent="0.25">
      <c r="A2918" s="3">
        <v>1</v>
      </c>
      <c r="B2918" t="s">
        <v>12010</v>
      </c>
      <c r="C2918" t="s">
        <v>20</v>
      </c>
      <c r="D2918" t="s">
        <v>13265</v>
      </c>
      <c r="E2918" t="s">
        <v>20</v>
      </c>
      <c r="F2918" t="s">
        <v>14488</v>
      </c>
      <c r="G2918" t="s">
        <v>14488</v>
      </c>
      <c r="H2918" t="s">
        <v>29</v>
      </c>
      <c r="I2918" t="s">
        <v>29</v>
      </c>
      <c r="J2918" s="1">
        <v>0.66666666666666663</v>
      </c>
      <c r="K2918" s="1">
        <v>0.625</v>
      </c>
      <c r="L2918">
        <v>60</v>
      </c>
      <c r="M2918">
        <v>120</v>
      </c>
      <c r="N2918" t="str">
        <f>"0000000111110100011111000000000000000000000000000000"</f>
        <v>0000000111110100011111000000000000000000000000000000</v>
      </c>
      <c r="O2918" t="str">
        <f>"0000000111110100011111000000000000000000000000000000"</f>
        <v>0000000111110100011111000000000000000000000000000000</v>
      </c>
    </row>
    <row r="2919" spans="1:15" x14ac:dyDescent="0.25">
      <c r="A2919" s="3">
        <v>1</v>
      </c>
      <c r="B2919" t="s">
        <v>12771</v>
      </c>
      <c r="C2919" t="s">
        <v>20</v>
      </c>
      <c r="D2919" t="s">
        <v>13681</v>
      </c>
      <c r="E2919" t="s">
        <v>20</v>
      </c>
      <c r="F2919" t="s">
        <v>14485</v>
      </c>
      <c r="G2919" t="s">
        <v>14493</v>
      </c>
      <c r="H2919" t="s">
        <v>42</v>
      </c>
      <c r="I2919" t="s">
        <v>42</v>
      </c>
      <c r="J2919" s="1">
        <v>0.58333333333333337</v>
      </c>
      <c r="K2919" s="1">
        <v>0.58333333333333337</v>
      </c>
      <c r="L2919">
        <v>60</v>
      </c>
      <c r="M2919">
        <v>60</v>
      </c>
      <c r="N2919" t="str">
        <f>"0000000111111100011111000000000000000000000000000000"</f>
        <v>0000000111111100011111000000000000000000000000000000</v>
      </c>
      <c r="O2919" t="str">
        <f>"0000000111111100011111000000000000000000000000000000"</f>
        <v>0000000111111100011111000000000000000000000000000000</v>
      </c>
    </row>
    <row r="2920" spans="1:15" x14ac:dyDescent="0.25">
      <c r="A2920" s="3">
        <v>1</v>
      </c>
      <c r="B2920" t="s">
        <v>11448</v>
      </c>
      <c r="C2920" t="s">
        <v>20</v>
      </c>
      <c r="D2920" t="s">
        <v>11477</v>
      </c>
      <c r="E2920" t="s">
        <v>20</v>
      </c>
      <c r="F2920" t="s">
        <v>14488</v>
      </c>
      <c r="G2920" t="s">
        <v>14488</v>
      </c>
      <c r="H2920" t="s">
        <v>29</v>
      </c>
      <c r="I2920" t="s">
        <v>29</v>
      </c>
      <c r="J2920" s="1">
        <v>0.625</v>
      </c>
      <c r="K2920" s="1">
        <v>0.58333333333333337</v>
      </c>
      <c r="L2920">
        <v>60</v>
      </c>
      <c r="M2920">
        <v>120</v>
      </c>
      <c r="N2920" t="str">
        <f>"0000000000000000000000000001111110011111100000000000"</f>
        <v>0000000000000000000000000001111110011111100000000000</v>
      </c>
      <c r="O2920" t="str">
        <f>"0000000000000000000000000001111110011111100000000000"</f>
        <v>0000000000000000000000000001111110011111100000000000</v>
      </c>
    </row>
    <row r="2921" spans="1:15" x14ac:dyDescent="0.25">
      <c r="A2921" s="3">
        <v>1</v>
      </c>
      <c r="B2921" t="s">
        <v>11800</v>
      </c>
      <c r="C2921" t="s">
        <v>20</v>
      </c>
      <c r="D2921" t="s">
        <v>12256</v>
      </c>
      <c r="E2921" t="s">
        <v>20</v>
      </c>
      <c r="F2921" t="s">
        <v>14488</v>
      </c>
      <c r="G2921" t="s">
        <v>14488</v>
      </c>
      <c r="H2921" t="s">
        <v>19</v>
      </c>
      <c r="I2921" t="s">
        <v>19</v>
      </c>
      <c r="J2921" s="1">
        <v>0.5</v>
      </c>
      <c r="K2921" s="1">
        <v>0.45833333333333331</v>
      </c>
      <c r="L2921">
        <v>120</v>
      </c>
      <c r="M2921">
        <v>120</v>
      </c>
      <c r="N2921" t="str">
        <f>"0000000111110100011111000000000000000000000000000000"</f>
        <v>0000000111110100011111000000000000000000000000000000</v>
      </c>
      <c r="O2921" t="str">
        <f>"0000000111110100011111000000000000000000000000000000"</f>
        <v>0000000111110100011111000000000000000000000000000000</v>
      </c>
    </row>
    <row r="2922" spans="1:15" x14ac:dyDescent="0.25">
      <c r="A2922" s="3">
        <v>1</v>
      </c>
      <c r="B2922" t="s">
        <v>11800</v>
      </c>
      <c r="C2922" t="s">
        <v>20</v>
      </c>
      <c r="D2922" t="s">
        <v>12260</v>
      </c>
      <c r="E2922" t="s">
        <v>20</v>
      </c>
      <c r="F2922" t="s">
        <v>14488</v>
      </c>
      <c r="G2922" t="s">
        <v>14488</v>
      </c>
      <c r="H2922" t="s">
        <v>19</v>
      </c>
      <c r="I2922" t="s">
        <v>19</v>
      </c>
      <c r="J2922" s="1">
        <v>0.5</v>
      </c>
      <c r="K2922" s="1">
        <v>0.54166666666666663</v>
      </c>
      <c r="L2922">
        <v>120</v>
      </c>
      <c r="M2922">
        <v>120</v>
      </c>
      <c r="N2922" t="str">
        <f>"0000000111110100011111000000000000000000000000000000"</f>
        <v>0000000111110100011111000000000000000000000000000000</v>
      </c>
      <c r="O2922" t="str">
        <f>"0000000111110100011111000000000000000000000000000000"</f>
        <v>0000000111110100011111000000000000000000000000000000</v>
      </c>
    </row>
    <row r="2923" spans="1:15" x14ac:dyDescent="0.25">
      <c r="A2923" s="3">
        <v>1</v>
      </c>
      <c r="B2923" t="s">
        <v>12014</v>
      </c>
      <c r="C2923" t="s">
        <v>20</v>
      </c>
      <c r="D2923" t="s">
        <v>13586</v>
      </c>
      <c r="E2923" t="s">
        <v>20</v>
      </c>
      <c r="F2923" t="s">
        <v>14488</v>
      </c>
      <c r="G2923" t="s">
        <v>14488</v>
      </c>
      <c r="H2923" t="s">
        <v>19</v>
      </c>
      <c r="I2923" t="s">
        <v>19</v>
      </c>
      <c r="J2923" s="1">
        <v>0.41666666666666669</v>
      </c>
      <c r="K2923" s="1">
        <v>0.375</v>
      </c>
      <c r="L2923">
        <v>60</v>
      </c>
      <c r="M2923">
        <v>120</v>
      </c>
      <c r="N2923" t="str">
        <f>"0000000111110100011111000000000000000000000000000000"</f>
        <v>0000000111110100011111000000000000000000000000000000</v>
      </c>
      <c r="O2923" t="str">
        <f>"0000000111110100011111000000000000000000000000000000"</f>
        <v>0000000111110100011111000000000000000000000000000000</v>
      </c>
    </row>
    <row r="2924" spans="1:15" x14ac:dyDescent="0.25">
      <c r="A2924" s="3">
        <v>1</v>
      </c>
      <c r="B2924" t="s">
        <v>13592</v>
      </c>
      <c r="C2924" t="s">
        <v>20</v>
      </c>
      <c r="D2924" t="s">
        <v>13602</v>
      </c>
      <c r="E2924" t="s">
        <v>20</v>
      </c>
      <c r="F2924" t="s">
        <v>14485</v>
      </c>
      <c r="G2924" t="s">
        <v>14485</v>
      </c>
      <c r="H2924" t="s">
        <v>42</v>
      </c>
      <c r="I2924" t="s">
        <v>42</v>
      </c>
      <c r="J2924" s="1">
        <v>0.54166666666666663</v>
      </c>
      <c r="K2924" s="1">
        <v>0.54166666666666663</v>
      </c>
      <c r="L2924">
        <v>60</v>
      </c>
      <c r="M2924">
        <v>120</v>
      </c>
      <c r="N2924" t="str">
        <f>"0000000000000000000000000001111110011111100000000000"</f>
        <v>0000000000000000000000000001111110011111100000000000</v>
      </c>
      <c r="O2924" t="str">
        <f>"0000000000000000000000000001111110011111100000000000"</f>
        <v>0000000000000000000000000001111110011111100000000000</v>
      </c>
    </row>
    <row r="2925" spans="1:15" x14ac:dyDescent="0.25">
      <c r="A2925" s="3">
        <v>1</v>
      </c>
      <c r="B2925" t="s">
        <v>9493</v>
      </c>
      <c r="C2925" t="s">
        <v>20</v>
      </c>
      <c r="D2925" t="s">
        <v>9772</v>
      </c>
      <c r="E2925" t="s">
        <v>20</v>
      </c>
      <c r="F2925" t="s">
        <v>14493</v>
      </c>
      <c r="G2925" t="s">
        <v>14488</v>
      </c>
      <c r="H2925" t="s">
        <v>19</v>
      </c>
      <c r="I2925" t="s">
        <v>19</v>
      </c>
      <c r="J2925" s="1">
        <v>0.66666666666666663</v>
      </c>
      <c r="K2925" s="1">
        <v>0.625</v>
      </c>
      <c r="L2925">
        <v>60</v>
      </c>
      <c r="M2925">
        <v>120</v>
      </c>
      <c r="N2925" t="str">
        <f>"0000000000000000000000000001111110011111100000000000"</f>
        <v>0000000000000000000000000001111110011111100000000000</v>
      </c>
      <c r="O2925" t="str">
        <f>"0000000000000000000000000011111110111111000000000000"</f>
        <v>0000000000000000000000000011111110111111000000000000</v>
      </c>
    </row>
    <row r="2926" spans="1:15" x14ac:dyDescent="0.25">
      <c r="A2926" s="3">
        <v>1</v>
      </c>
      <c r="B2926" t="s">
        <v>9516</v>
      </c>
      <c r="C2926" t="s">
        <v>20</v>
      </c>
      <c r="D2926" t="s">
        <v>9772</v>
      </c>
      <c r="E2926" t="s">
        <v>20</v>
      </c>
      <c r="F2926" t="s">
        <v>14493</v>
      </c>
      <c r="G2926" t="s">
        <v>14488</v>
      </c>
      <c r="H2926" t="s">
        <v>19</v>
      </c>
      <c r="I2926" t="s">
        <v>19</v>
      </c>
      <c r="J2926" s="1">
        <v>0.625</v>
      </c>
      <c r="K2926" s="1">
        <v>0.625</v>
      </c>
      <c r="L2926">
        <v>60</v>
      </c>
      <c r="M2926">
        <v>120</v>
      </c>
      <c r="N2926" t="str">
        <f>"0000000000000000000000000001111110011111100000000000"</f>
        <v>0000000000000000000000000001111110011111100000000000</v>
      </c>
      <c r="O2926" t="str">
        <f>"0000000000000000000000000011111110111111000000000000"</f>
        <v>0000000000000000000000000011111110111111000000000000</v>
      </c>
    </row>
    <row r="2927" spans="1:15" x14ac:dyDescent="0.25">
      <c r="A2927" s="3">
        <v>1</v>
      </c>
      <c r="B2927" t="s">
        <v>10819</v>
      </c>
      <c r="C2927" t="s">
        <v>20</v>
      </c>
      <c r="D2927" t="s">
        <v>12821</v>
      </c>
      <c r="E2927" t="s">
        <v>20</v>
      </c>
      <c r="F2927" t="s">
        <v>14488</v>
      </c>
      <c r="G2927" t="s">
        <v>14488</v>
      </c>
      <c r="H2927" t="s">
        <v>29</v>
      </c>
      <c r="I2927" t="s">
        <v>29</v>
      </c>
      <c r="J2927" s="1">
        <v>0.5</v>
      </c>
      <c r="K2927" s="1">
        <v>0.5</v>
      </c>
      <c r="L2927">
        <v>60</v>
      </c>
      <c r="M2927">
        <v>60</v>
      </c>
      <c r="N2927" t="str">
        <f>"0000000000000000000000000001111110011111100000000000"</f>
        <v>0000000000000000000000000001111110011111100000000000</v>
      </c>
      <c r="O2927" t="str">
        <f>"0000000000000000000000000001111110011111100000000000"</f>
        <v>0000000000000000000000000001111110011111100000000000</v>
      </c>
    </row>
    <row r="2928" spans="1:15" x14ac:dyDescent="0.25">
      <c r="A2928" s="3">
        <v>1</v>
      </c>
      <c r="B2928" t="s">
        <v>12336</v>
      </c>
      <c r="C2928" t="s">
        <v>20</v>
      </c>
      <c r="D2928" t="s">
        <v>13586</v>
      </c>
      <c r="E2928" t="s">
        <v>20</v>
      </c>
      <c r="F2928" t="s">
        <v>14488</v>
      </c>
      <c r="G2928" t="s">
        <v>14488</v>
      </c>
      <c r="H2928" t="s">
        <v>19</v>
      </c>
      <c r="I2928" t="s">
        <v>19</v>
      </c>
      <c r="J2928" s="1">
        <v>0.41666666666666669</v>
      </c>
      <c r="K2928" s="1">
        <v>0.375</v>
      </c>
      <c r="L2928">
        <v>60</v>
      </c>
      <c r="M2928">
        <v>120</v>
      </c>
      <c r="N2928" t="str">
        <f>"0000000111110100011111000000000000000000000000000000"</f>
        <v>0000000111110100011111000000000000000000000000000000</v>
      </c>
      <c r="O2928" t="str">
        <f>"0000000111110100011111000000000000000000000000000000"</f>
        <v>0000000111110100011111000000000000000000000000000000</v>
      </c>
    </row>
    <row r="2929" spans="1:15" x14ac:dyDescent="0.25">
      <c r="A2929" s="3">
        <v>1</v>
      </c>
      <c r="B2929" t="s">
        <v>9305</v>
      </c>
      <c r="C2929" t="s">
        <v>20</v>
      </c>
      <c r="D2929" t="s">
        <v>10443</v>
      </c>
      <c r="E2929" t="s">
        <v>20</v>
      </c>
      <c r="F2929" t="s">
        <v>14488</v>
      </c>
      <c r="G2929" t="s">
        <v>14488</v>
      </c>
      <c r="H2929" t="s">
        <v>19</v>
      </c>
      <c r="I2929" t="s">
        <v>19</v>
      </c>
      <c r="J2929" s="1">
        <v>0.45833333333333331</v>
      </c>
      <c r="K2929" s="1">
        <v>0.45833333333333331</v>
      </c>
      <c r="L2929">
        <v>120</v>
      </c>
      <c r="M2929">
        <v>60</v>
      </c>
      <c r="N2929" t="str">
        <f>"0000000111110100011111000000000000000000000000000000"</f>
        <v>0000000111110100011111000000000000000000000000000000</v>
      </c>
      <c r="O2929" t="str">
        <f>"0000000111110100011111000000000000000000000000000000"</f>
        <v>0000000111110100011111000000000000000000000000000000</v>
      </c>
    </row>
    <row r="2930" spans="1:15" x14ac:dyDescent="0.25">
      <c r="A2930" s="3">
        <v>1</v>
      </c>
      <c r="B2930" t="s">
        <v>9739</v>
      </c>
      <c r="C2930" t="s">
        <v>20</v>
      </c>
      <c r="D2930" t="s">
        <v>9777</v>
      </c>
      <c r="E2930" t="s">
        <v>20</v>
      </c>
      <c r="F2930" t="s">
        <v>14493</v>
      </c>
      <c r="G2930" t="s">
        <v>14514</v>
      </c>
      <c r="H2930" t="s">
        <v>42</v>
      </c>
      <c r="I2930" t="s">
        <v>42</v>
      </c>
      <c r="J2930" s="1">
        <v>0.5</v>
      </c>
      <c r="K2930" s="1">
        <v>0.54166666666666663</v>
      </c>
      <c r="L2930">
        <v>120</v>
      </c>
      <c r="M2930">
        <v>60</v>
      </c>
      <c r="N2930" t="str">
        <f>"0000000111111110111100000000000000000000000000000000"</f>
        <v>0000000111111110111100000000000000000000000000000000</v>
      </c>
      <c r="O2930" t="str">
        <f>"0000000111111110111100000000000000000000000000000000"</f>
        <v>0000000111111110111100000000000000000000000000000000</v>
      </c>
    </row>
    <row r="2931" spans="1:15" x14ac:dyDescent="0.25">
      <c r="A2931" s="3">
        <v>1</v>
      </c>
      <c r="B2931" t="s">
        <v>13517</v>
      </c>
      <c r="C2931" t="s">
        <v>20</v>
      </c>
      <c r="D2931" t="s">
        <v>14018</v>
      </c>
      <c r="E2931" t="s">
        <v>39</v>
      </c>
      <c r="F2931" t="s">
        <v>14493</v>
      </c>
      <c r="G2931" t="s">
        <v>14594</v>
      </c>
      <c r="H2931" t="s">
        <v>42</v>
      </c>
      <c r="I2931" t="s">
        <v>42</v>
      </c>
      <c r="J2931" s="1">
        <v>0.54166666666666663</v>
      </c>
      <c r="K2931" s="1">
        <v>0.5625</v>
      </c>
      <c r="L2931">
        <v>60</v>
      </c>
      <c r="M2931">
        <v>30</v>
      </c>
      <c r="N2931" t="str">
        <f>"0000000111111100011111000000000000000000000000000000"</f>
        <v>0000000111111100011111000000000000000000000000000000</v>
      </c>
      <c r="O2931" t="str">
        <f>"0000000000010000000000000000000000000000000000000000"</f>
        <v>0000000000010000000000000000000000000000000000000000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573"/>
  <sheetViews>
    <sheetView workbookViewId="0">
      <selection sqref="A1:B1048576"/>
    </sheetView>
  </sheetViews>
  <sheetFormatPr defaultRowHeight="15" x14ac:dyDescent="0.25"/>
  <sheetData>
    <row r="1" spans="1:2" x14ac:dyDescent="0.25">
      <c r="A1" t="s">
        <v>14682</v>
      </c>
      <c r="B1" t="s">
        <v>14683</v>
      </c>
    </row>
    <row r="2" spans="1:2" x14ac:dyDescent="0.25">
      <c r="A2" t="s">
        <v>14684</v>
      </c>
      <c r="B2">
        <v>300</v>
      </c>
    </row>
    <row r="3" spans="1:2" x14ac:dyDescent="0.25">
      <c r="A3" t="s">
        <v>14685</v>
      </c>
      <c r="B3">
        <v>300</v>
      </c>
    </row>
    <row r="4" spans="1:2" x14ac:dyDescent="0.25">
      <c r="A4" t="s">
        <v>14686</v>
      </c>
      <c r="B4">
        <v>300</v>
      </c>
    </row>
    <row r="5" spans="1:2" x14ac:dyDescent="0.25">
      <c r="A5" t="s">
        <v>14258</v>
      </c>
      <c r="B5">
        <v>10000</v>
      </c>
    </row>
    <row r="6" spans="1:2" x14ac:dyDescent="0.25">
      <c r="A6" t="s">
        <v>621</v>
      </c>
      <c r="B6">
        <v>50</v>
      </c>
    </row>
    <row r="7" spans="1:2" x14ac:dyDescent="0.25">
      <c r="A7" t="s">
        <v>14687</v>
      </c>
      <c r="B7">
        <v>30</v>
      </c>
    </row>
    <row r="8" spans="1:2" x14ac:dyDescent="0.25">
      <c r="A8" t="s">
        <v>11585</v>
      </c>
      <c r="B8">
        <v>94</v>
      </c>
    </row>
    <row r="9" spans="1:2" x14ac:dyDescent="0.25">
      <c r="A9" t="s">
        <v>14688</v>
      </c>
      <c r="B9">
        <v>95</v>
      </c>
    </row>
    <row r="10" spans="1:2" x14ac:dyDescent="0.25">
      <c r="A10" t="s">
        <v>14689</v>
      </c>
      <c r="B10">
        <v>200</v>
      </c>
    </row>
    <row r="11" spans="1:2" x14ac:dyDescent="0.25">
      <c r="A11" t="s">
        <v>10881</v>
      </c>
      <c r="B11">
        <v>20</v>
      </c>
    </row>
    <row r="12" spans="1:2" x14ac:dyDescent="0.25">
      <c r="A12" t="s">
        <v>12015</v>
      </c>
      <c r="B12">
        <v>25</v>
      </c>
    </row>
    <row r="13" spans="1:2" x14ac:dyDescent="0.25">
      <c r="A13" t="s">
        <v>11412</v>
      </c>
      <c r="B13">
        <v>200</v>
      </c>
    </row>
    <row r="14" spans="1:2" x14ac:dyDescent="0.25">
      <c r="A14" t="s">
        <v>12187</v>
      </c>
      <c r="B14">
        <v>200</v>
      </c>
    </row>
    <row r="15" spans="1:2" x14ac:dyDescent="0.25">
      <c r="A15" t="s">
        <v>14690</v>
      </c>
      <c r="B15">
        <v>10000</v>
      </c>
    </row>
    <row r="16" spans="1:2" x14ac:dyDescent="0.25">
      <c r="A16" t="s">
        <v>5352</v>
      </c>
      <c r="B16">
        <v>1000</v>
      </c>
    </row>
    <row r="17" spans="1:2" x14ac:dyDescent="0.25">
      <c r="A17" t="s">
        <v>717</v>
      </c>
      <c r="B17">
        <v>50</v>
      </c>
    </row>
    <row r="18" spans="1:2" x14ac:dyDescent="0.25">
      <c r="A18" t="s">
        <v>13874</v>
      </c>
      <c r="B18">
        <v>50</v>
      </c>
    </row>
    <row r="19" spans="1:2" x14ac:dyDescent="0.25">
      <c r="A19" t="s">
        <v>14691</v>
      </c>
      <c r="B19">
        <v>15</v>
      </c>
    </row>
    <row r="20" spans="1:2" x14ac:dyDescent="0.25">
      <c r="A20" t="s">
        <v>14692</v>
      </c>
      <c r="B20">
        <v>20</v>
      </c>
    </row>
    <row r="21" spans="1:2" x14ac:dyDescent="0.25">
      <c r="A21" t="s">
        <v>14693</v>
      </c>
      <c r="B21">
        <v>7</v>
      </c>
    </row>
    <row r="22" spans="1:2" x14ac:dyDescent="0.25">
      <c r="A22" t="s">
        <v>14694</v>
      </c>
      <c r="B22">
        <v>120</v>
      </c>
    </row>
    <row r="23" spans="1:2" x14ac:dyDescent="0.25">
      <c r="A23" t="s">
        <v>11575</v>
      </c>
      <c r="B23">
        <v>30</v>
      </c>
    </row>
    <row r="24" spans="1:2" x14ac:dyDescent="0.25">
      <c r="A24" t="s">
        <v>11726</v>
      </c>
      <c r="B24">
        <v>50</v>
      </c>
    </row>
    <row r="25" spans="1:2" x14ac:dyDescent="0.25">
      <c r="A25" t="s">
        <v>14695</v>
      </c>
      <c r="B25">
        <v>1</v>
      </c>
    </row>
    <row r="26" spans="1:2" x14ac:dyDescent="0.25">
      <c r="A26" t="s">
        <v>11553</v>
      </c>
      <c r="B26">
        <v>30</v>
      </c>
    </row>
    <row r="27" spans="1:2" x14ac:dyDescent="0.25">
      <c r="A27" t="s">
        <v>11568</v>
      </c>
      <c r="B27">
        <v>27</v>
      </c>
    </row>
    <row r="28" spans="1:2" x14ac:dyDescent="0.25">
      <c r="A28" t="s">
        <v>10880</v>
      </c>
      <c r="B28">
        <v>40</v>
      </c>
    </row>
    <row r="29" spans="1:2" x14ac:dyDescent="0.25">
      <c r="A29" t="s">
        <v>10837</v>
      </c>
      <c r="B29">
        <v>60</v>
      </c>
    </row>
    <row r="30" spans="1:2" x14ac:dyDescent="0.25">
      <c r="A30" t="s">
        <v>11577</v>
      </c>
      <c r="B30">
        <v>50</v>
      </c>
    </row>
    <row r="31" spans="1:2" x14ac:dyDescent="0.25">
      <c r="A31" t="s">
        <v>12222</v>
      </c>
      <c r="B31">
        <v>200</v>
      </c>
    </row>
    <row r="32" spans="1:2" x14ac:dyDescent="0.25">
      <c r="A32" t="s">
        <v>5408</v>
      </c>
      <c r="B32">
        <v>10000</v>
      </c>
    </row>
    <row r="33" spans="1:2" x14ac:dyDescent="0.25">
      <c r="A33" t="s">
        <v>3724</v>
      </c>
      <c r="B33">
        <v>10000</v>
      </c>
    </row>
    <row r="34" spans="1:2" x14ac:dyDescent="0.25">
      <c r="A34" t="s">
        <v>12064</v>
      </c>
      <c r="B34">
        <v>60</v>
      </c>
    </row>
    <row r="35" spans="1:2" x14ac:dyDescent="0.25">
      <c r="A35" t="s">
        <v>9600</v>
      </c>
      <c r="B35">
        <v>50</v>
      </c>
    </row>
    <row r="36" spans="1:2" x14ac:dyDescent="0.25">
      <c r="A36" t="s">
        <v>13528</v>
      </c>
      <c r="B36">
        <v>112</v>
      </c>
    </row>
    <row r="37" spans="1:2" x14ac:dyDescent="0.25">
      <c r="A37" t="s">
        <v>9856</v>
      </c>
      <c r="B37">
        <v>120</v>
      </c>
    </row>
    <row r="38" spans="1:2" x14ac:dyDescent="0.25">
      <c r="A38" t="s">
        <v>11501</v>
      </c>
      <c r="B38">
        <v>114</v>
      </c>
    </row>
    <row r="39" spans="1:2" x14ac:dyDescent="0.25">
      <c r="A39" t="s">
        <v>10684</v>
      </c>
      <c r="B39">
        <v>78</v>
      </c>
    </row>
    <row r="40" spans="1:2" x14ac:dyDescent="0.25">
      <c r="A40" t="s">
        <v>9439</v>
      </c>
      <c r="B40">
        <v>75</v>
      </c>
    </row>
    <row r="41" spans="1:2" x14ac:dyDescent="0.25">
      <c r="A41" t="s">
        <v>14696</v>
      </c>
      <c r="B41">
        <v>75</v>
      </c>
    </row>
    <row r="42" spans="1:2" x14ac:dyDescent="0.25">
      <c r="A42" t="s">
        <v>9975</v>
      </c>
      <c r="B42">
        <v>78</v>
      </c>
    </row>
    <row r="43" spans="1:2" x14ac:dyDescent="0.25">
      <c r="A43" t="s">
        <v>5330</v>
      </c>
      <c r="B43">
        <v>10000</v>
      </c>
    </row>
    <row r="44" spans="1:2" x14ac:dyDescent="0.25">
      <c r="A44" t="s">
        <v>11284</v>
      </c>
      <c r="B44">
        <v>50</v>
      </c>
    </row>
    <row r="45" spans="1:2" x14ac:dyDescent="0.25">
      <c r="A45" t="s">
        <v>10822</v>
      </c>
      <c r="B45">
        <v>120</v>
      </c>
    </row>
    <row r="46" spans="1:2" x14ac:dyDescent="0.25">
      <c r="A46" t="s">
        <v>11256</v>
      </c>
      <c r="B46">
        <v>100</v>
      </c>
    </row>
    <row r="47" spans="1:2" x14ac:dyDescent="0.25">
      <c r="A47" t="s">
        <v>11243</v>
      </c>
      <c r="B47">
        <v>80</v>
      </c>
    </row>
    <row r="48" spans="1:2" x14ac:dyDescent="0.25">
      <c r="A48" t="s">
        <v>11341</v>
      </c>
      <c r="B48">
        <v>50</v>
      </c>
    </row>
    <row r="49" spans="1:2" x14ac:dyDescent="0.25">
      <c r="A49" t="s">
        <v>10875</v>
      </c>
      <c r="B49">
        <v>78</v>
      </c>
    </row>
    <row r="50" spans="1:2" x14ac:dyDescent="0.25">
      <c r="A50" t="s">
        <v>14697</v>
      </c>
      <c r="B50">
        <v>128</v>
      </c>
    </row>
    <row r="51" spans="1:2" x14ac:dyDescent="0.25">
      <c r="A51" t="s">
        <v>5340</v>
      </c>
      <c r="B51">
        <v>200</v>
      </c>
    </row>
    <row r="52" spans="1:2" x14ac:dyDescent="0.25">
      <c r="A52" t="s">
        <v>5358</v>
      </c>
      <c r="B52">
        <v>10000</v>
      </c>
    </row>
    <row r="53" spans="1:2" x14ac:dyDescent="0.25">
      <c r="A53" t="s">
        <v>14698</v>
      </c>
      <c r="B53">
        <v>5</v>
      </c>
    </row>
    <row r="54" spans="1:2" x14ac:dyDescent="0.25">
      <c r="A54" t="s">
        <v>14699</v>
      </c>
      <c r="B54">
        <v>15</v>
      </c>
    </row>
    <row r="55" spans="1:2" x14ac:dyDescent="0.25">
      <c r="A55" t="s">
        <v>14700</v>
      </c>
      <c r="B55">
        <v>13</v>
      </c>
    </row>
    <row r="56" spans="1:2" x14ac:dyDescent="0.25">
      <c r="A56" t="s">
        <v>14701</v>
      </c>
      <c r="B56">
        <v>30</v>
      </c>
    </row>
    <row r="57" spans="1:2" x14ac:dyDescent="0.25">
      <c r="A57" t="s">
        <v>14702</v>
      </c>
      <c r="B57">
        <v>5</v>
      </c>
    </row>
    <row r="58" spans="1:2" x14ac:dyDescent="0.25">
      <c r="A58" t="s">
        <v>14703</v>
      </c>
      <c r="B58">
        <v>5</v>
      </c>
    </row>
    <row r="59" spans="1:2" x14ac:dyDescent="0.25">
      <c r="A59" t="s">
        <v>14704</v>
      </c>
      <c r="B59">
        <v>11</v>
      </c>
    </row>
    <row r="60" spans="1:2" x14ac:dyDescent="0.25">
      <c r="A60" t="s">
        <v>14705</v>
      </c>
      <c r="B60">
        <v>30</v>
      </c>
    </row>
    <row r="61" spans="1:2" x14ac:dyDescent="0.25">
      <c r="A61" t="s">
        <v>14706</v>
      </c>
      <c r="B61">
        <v>15</v>
      </c>
    </row>
    <row r="62" spans="1:2" x14ac:dyDescent="0.25">
      <c r="A62" t="s">
        <v>14707</v>
      </c>
      <c r="B62">
        <v>19</v>
      </c>
    </row>
    <row r="63" spans="1:2" x14ac:dyDescent="0.25">
      <c r="A63" t="s">
        <v>9134</v>
      </c>
      <c r="B63">
        <v>319</v>
      </c>
    </row>
    <row r="64" spans="1:2" x14ac:dyDescent="0.25">
      <c r="A64" t="s">
        <v>9174</v>
      </c>
      <c r="B64">
        <v>202</v>
      </c>
    </row>
    <row r="65" spans="1:2" x14ac:dyDescent="0.25">
      <c r="A65" t="s">
        <v>9167</v>
      </c>
      <c r="B65">
        <v>136</v>
      </c>
    </row>
    <row r="66" spans="1:2" x14ac:dyDescent="0.25">
      <c r="A66" t="s">
        <v>9242</v>
      </c>
      <c r="B66">
        <v>86</v>
      </c>
    </row>
    <row r="67" spans="1:2" x14ac:dyDescent="0.25">
      <c r="A67" t="s">
        <v>9282</v>
      </c>
      <c r="B67">
        <v>86</v>
      </c>
    </row>
    <row r="68" spans="1:2" x14ac:dyDescent="0.25">
      <c r="A68" t="s">
        <v>9358</v>
      </c>
      <c r="B68">
        <v>89</v>
      </c>
    </row>
    <row r="69" spans="1:2" x14ac:dyDescent="0.25">
      <c r="A69" t="s">
        <v>158</v>
      </c>
      <c r="B69">
        <v>25</v>
      </c>
    </row>
    <row r="70" spans="1:2" x14ac:dyDescent="0.25">
      <c r="A70" t="s">
        <v>9227</v>
      </c>
      <c r="B70">
        <v>48</v>
      </c>
    </row>
    <row r="71" spans="1:2" x14ac:dyDescent="0.25">
      <c r="A71" t="s">
        <v>9295</v>
      </c>
      <c r="B71">
        <v>48</v>
      </c>
    </row>
    <row r="72" spans="1:2" x14ac:dyDescent="0.25">
      <c r="A72" t="s">
        <v>9735</v>
      </c>
      <c r="B72">
        <v>40</v>
      </c>
    </row>
    <row r="73" spans="1:2" x14ac:dyDescent="0.25">
      <c r="A73" t="s">
        <v>14708</v>
      </c>
      <c r="B73">
        <v>15</v>
      </c>
    </row>
    <row r="74" spans="1:2" x14ac:dyDescent="0.25">
      <c r="A74" t="s">
        <v>14709</v>
      </c>
      <c r="B74">
        <v>20</v>
      </c>
    </row>
    <row r="75" spans="1:2" x14ac:dyDescent="0.25">
      <c r="A75" t="s">
        <v>14710</v>
      </c>
      <c r="B75">
        <v>20</v>
      </c>
    </row>
    <row r="76" spans="1:2" x14ac:dyDescent="0.25">
      <c r="A76" t="s">
        <v>14711</v>
      </c>
      <c r="B76">
        <v>190</v>
      </c>
    </row>
    <row r="77" spans="1:2" x14ac:dyDescent="0.25">
      <c r="A77" t="s">
        <v>14712</v>
      </c>
      <c r="B77">
        <v>100</v>
      </c>
    </row>
    <row r="78" spans="1:2" x14ac:dyDescent="0.25">
      <c r="A78" t="s">
        <v>9464</v>
      </c>
      <c r="B78">
        <v>30</v>
      </c>
    </row>
    <row r="79" spans="1:2" x14ac:dyDescent="0.25">
      <c r="A79" t="s">
        <v>9469</v>
      </c>
      <c r="B79">
        <v>20</v>
      </c>
    </row>
    <row r="80" spans="1:2" x14ac:dyDescent="0.25">
      <c r="A80" t="s">
        <v>14713</v>
      </c>
      <c r="B80">
        <v>20</v>
      </c>
    </row>
    <row r="81" spans="1:2" x14ac:dyDescent="0.25">
      <c r="A81" t="s">
        <v>14714</v>
      </c>
      <c r="B81">
        <v>250</v>
      </c>
    </row>
    <row r="82" spans="1:2" x14ac:dyDescent="0.25">
      <c r="A82" t="s">
        <v>14715</v>
      </c>
      <c r="B82">
        <v>10</v>
      </c>
    </row>
    <row r="83" spans="1:2" x14ac:dyDescent="0.25">
      <c r="A83" t="s">
        <v>14716</v>
      </c>
      <c r="B83">
        <v>250</v>
      </c>
    </row>
    <row r="84" spans="1:2" x14ac:dyDescent="0.25">
      <c r="A84" t="s">
        <v>9138</v>
      </c>
      <c r="B84">
        <v>406</v>
      </c>
    </row>
    <row r="85" spans="1:2" x14ac:dyDescent="0.25">
      <c r="A85" t="s">
        <v>9139</v>
      </c>
      <c r="B85">
        <v>217</v>
      </c>
    </row>
    <row r="86" spans="1:2" x14ac:dyDescent="0.25">
      <c r="A86" t="s">
        <v>9142</v>
      </c>
      <c r="B86">
        <v>217</v>
      </c>
    </row>
    <row r="87" spans="1:2" x14ac:dyDescent="0.25">
      <c r="A87" t="s">
        <v>14717</v>
      </c>
      <c r="B87">
        <v>7</v>
      </c>
    </row>
    <row r="88" spans="1:2" x14ac:dyDescent="0.25">
      <c r="A88" t="s">
        <v>14718</v>
      </c>
      <c r="B88">
        <v>15</v>
      </c>
    </row>
    <row r="89" spans="1:2" x14ac:dyDescent="0.25">
      <c r="A89" t="s">
        <v>14719</v>
      </c>
      <c r="B89">
        <v>20</v>
      </c>
    </row>
    <row r="90" spans="1:2" x14ac:dyDescent="0.25">
      <c r="A90" t="s">
        <v>10882</v>
      </c>
      <c r="B90">
        <v>50</v>
      </c>
    </row>
    <row r="91" spans="1:2" x14ac:dyDescent="0.25">
      <c r="A91" t="s">
        <v>14720</v>
      </c>
      <c r="B91">
        <v>1</v>
      </c>
    </row>
    <row r="92" spans="1:2" x14ac:dyDescent="0.25">
      <c r="A92" t="s">
        <v>14721</v>
      </c>
      <c r="B92">
        <v>10</v>
      </c>
    </row>
    <row r="93" spans="1:2" x14ac:dyDescent="0.25">
      <c r="A93" t="s">
        <v>14722</v>
      </c>
      <c r="B93">
        <v>1</v>
      </c>
    </row>
    <row r="94" spans="1:2" x14ac:dyDescent="0.25">
      <c r="A94" t="s">
        <v>14723</v>
      </c>
      <c r="B94">
        <v>5</v>
      </c>
    </row>
    <row r="95" spans="1:2" x14ac:dyDescent="0.25">
      <c r="A95" t="s">
        <v>14724</v>
      </c>
      <c r="B95">
        <v>5</v>
      </c>
    </row>
    <row r="96" spans="1:2" x14ac:dyDescent="0.25">
      <c r="A96" t="s">
        <v>14725</v>
      </c>
      <c r="B96">
        <v>5</v>
      </c>
    </row>
    <row r="97" spans="1:2" x14ac:dyDescent="0.25">
      <c r="A97" t="s">
        <v>14726</v>
      </c>
      <c r="B97">
        <v>5</v>
      </c>
    </row>
    <row r="98" spans="1:2" x14ac:dyDescent="0.25">
      <c r="A98" t="s">
        <v>14727</v>
      </c>
      <c r="B98">
        <v>1</v>
      </c>
    </row>
    <row r="99" spans="1:2" x14ac:dyDescent="0.25">
      <c r="A99" t="s">
        <v>11069</v>
      </c>
      <c r="B99">
        <v>45</v>
      </c>
    </row>
    <row r="100" spans="1:2" x14ac:dyDescent="0.25">
      <c r="A100" t="s">
        <v>11126</v>
      </c>
      <c r="B100">
        <v>52</v>
      </c>
    </row>
    <row r="101" spans="1:2" x14ac:dyDescent="0.25">
      <c r="A101" t="s">
        <v>10972</v>
      </c>
      <c r="B101">
        <v>35</v>
      </c>
    </row>
    <row r="102" spans="1:2" x14ac:dyDescent="0.25">
      <c r="A102" t="s">
        <v>14728</v>
      </c>
      <c r="B102">
        <v>1</v>
      </c>
    </row>
    <row r="103" spans="1:2" x14ac:dyDescent="0.25">
      <c r="A103" t="s">
        <v>11509</v>
      </c>
      <c r="B103">
        <v>108</v>
      </c>
    </row>
    <row r="104" spans="1:2" x14ac:dyDescent="0.25">
      <c r="A104" t="s">
        <v>10982</v>
      </c>
      <c r="B104">
        <v>74</v>
      </c>
    </row>
    <row r="105" spans="1:2" x14ac:dyDescent="0.25">
      <c r="A105" t="s">
        <v>11134</v>
      </c>
      <c r="B105">
        <v>20</v>
      </c>
    </row>
    <row r="106" spans="1:2" x14ac:dyDescent="0.25">
      <c r="A106" t="s">
        <v>14729</v>
      </c>
      <c r="B106">
        <v>6</v>
      </c>
    </row>
    <row r="107" spans="1:2" x14ac:dyDescent="0.25">
      <c r="A107" t="s">
        <v>14730</v>
      </c>
      <c r="B107">
        <v>8</v>
      </c>
    </row>
    <row r="108" spans="1:2" x14ac:dyDescent="0.25">
      <c r="A108" t="s">
        <v>14731</v>
      </c>
      <c r="B108">
        <v>8</v>
      </c>
    </row>
    <row r="109" spans="1:2" x14ac:dyDescent="0.25">
      <c r="A109" t="s">
        <v>11697</v>
      </c>
      <c r="B109">
        <v>40</v>
      </c>
    </row>
    <row r="110" spans="1:2" x14ac:dyDescent="0.25">
      <c r="A110" t="s">
        <v>11710</v>
      </c>
      <c r="B110">
        <v>10</v>
      </c>
    </row>
    <row r="111" spans="1:2" x14ac:dyDescent="0.25">
      <c r="A111" t="s">
        <v>14732</v>
      </c>
      <c r="B111">
        <v>50</v>
      </c>
    </row>
    <row r="112" spans="1:2" x14ac:dyDescent="0.25">
      <c r="A112" t="s">
        <v>14733</v>
      </c>
      <c r="B112">
        <v>50</v>
      </c>
    </row>
    <row r="113" spans="1:2" x14ac:dyDescent="0.25">
      <c r="A113" t="s">
        <v>11370</v>
      </c>
      <c r="B113">
        <v>20</v>
      </c>
    </row>
    <row r="114" spans="1:2" x14ac:dyDescent="0.25">
      <c r="A114" t="s">
        <v>10866</v>
      </c>
      <c r="B114">
        <v>10000</v>
      </c>
    </row>
    <row r="115" spans="1:2" x14ac:dyDescent="0.25">
      <c r="A115" t="s">
        <v>14734</v>
      </c>
      <c r="B115">
        <v>20</v>
      </c>
    </row>
    <row r="116" spans="1:2" x14ac:dyDescent="0.25">
      <c r="A116" t="s">
        <v>10669</v>
      </c>
      <c r="B116">
        <v>60</v>
      </c>
    </row>
    <row r="117" spans="1:2" x14ac:dyDescent="0.25">
      <c r="A117" t="s">
        <v>9841</v>
      </c>
      <c r="B117">
        <v>60</v>
      </c>
    </row>
    <row r="118" spans="1:2" x14ac:dyDescent="0.25">
      <c r="A118" t="s">
        <v>10652</v>
      </c>
      <c r="B118">
        <v>60</v>
      </c>
    </row>
    <row r="119" spans="1:2" x14ac:dyDescent="0.25">
      <c r="A119" t="s">
        <v>11365</v>
      </c>
      <c r="B119">
        <v>60</v>
      </c>
    </row>
    <row r="120" spans="1:2" x14ac:dyDescent="0.25">
      <c r="A120" t="s">
        <v>10371</v>
      </c>
      <c r="B120">
        <v>60</v>
      </c>
    </row>
    <row r="121" spans="1:2" x14ac:dyDescent="0.25">
      <c r="A121" t="s">
        <v>14735</v>
      </c>
      <c r="B121">
        <v>20</v>
      </c>
    </row>
    <row r="122" spans="1:2" x14ac:dyDescent="0.25">
      <c r="A122" t="s">
        <v>14736</v>
      </c>
      <c r="B122">
        <v>20</v>
      </c>
    </row>
    <row r="123" spans="1:2" x14ac:dyDescent="0.25">
      <c r="A123" t="s">
        <v>14737</v>
      </c>
      <c r="B123">
        <v>60</v>
      </c>
    </row>
    <row r="124" spans="1:2" x14ac:dyDescent="0.25">
      <c r="A124" t="s">
        <v>10609</v>
      </c>
      <c r="B124">
        <v>60</v>
      </c>
    </row>
    <row r="125" spans="1:2" x14ac:dyDescent="0.25">
      <c r="A125" t="s">
        <v>14738</v>
      </c>
      <c r="B125">
        <v>60</v>
      </c>
    </row>
    <row r="126" spans="1:2" x14ac:dyDescent="0.25">
      <c r="A126" t="s">
        <v>11007</v>
      </c>
      <c r="B126">
        <v>39</v>
      </c>
    </row>
    <row r="127" spans="1:2" x14ac:dyDescent="0.25">
      <c r="A127" t="s">
        <v>14739</v>
      </c>
      <c r="B127">
        <v>60</v>
      </c>
    </row>
    <row r="128" spans="1:2" x14ac:dyDescent="0.25">
      <c r="A128" t="s">
        <v>14740</v>
      </c>
      <c r="B128">
        <v>60</v>
      </c>
    </row>
    <row r="129" spans="1:2" x14ac:dyDescent="0.25">
      <c r="A129" t="s">
        <v>14741</v>
      </c>
      <c r="B129">
        <v>30</v>
      </c>
    </row>
    <row r="130" spans="1:2" x14ac:dyDescent="0.25">
      <c r="A130" t="s">
        <v>14742</v>
      </c>
      <c r="B130">
        <v>30</v>
      </c>
    </row>
    <row r="131" spans="1:2" x14ac:dyDescent="0.25">
      <c r="A131" t="s">
        <v>14743</v>
      </c>
      <c r="B131">
        <v>30</v>
      </c>
    </row>
    <row r="132" spans="1:2" x14ac:dyDescent="0.25">
      <c r="A132" t="s">
        <v>14744</v>
      </c>
      <c r="B132">
        <v>60</v>
      </c>
    </row>
    <row r="133" spans="1:2" x14ac:dyDescent="0.25">
      <c r="A133" t="s">
        <v>14745</v>
      </c>
      <c r="B133">
        <v>28</v>
      </c>
    </row>
    <row r="134" spans="1:2" x14ac:dyDescent="0.25">
      <c r="A134" t="s">
        <v>14746</v>
      </c>
      <c r="B134">
        <v>30</v>
      </c>
    </row>
    <row r="135" spans="1:2" x14ac:dyDescent="0.25">
      <c r="A135" t="s">
        <v>14747</v>
      </c>
      <c r="B135">
        <v>36</v>
      </c>
    </row>
    <row r="136" spans="1:2" x14ac:dyDescent="0.25">
      <c r="A136" t="s">
        <v>14748</v>
      </c>
      <c r="B136">
        <v>30</v>
      </c>
    </row>
    <row r="137" spans="1:2" x14ac:dyDescent="0.25">
      <c r="A137" t="s">
        <v>14749</v>
      </c>
      <c r="B137">
        <v>30</v>
      </c>
    </row>
    <row r="138" spans="1:2" x14ac:dyDescent="0.25">
      <c r="A138" t="s">
        <v>14750</v>
      </c>
      <c r="B138">
        <v>30</v>
      </c>
    </row>
    <row r="139" spans="1:2" x14ac:dyDescent="0.25">
      <c r="A139" t="s">
        <v>14751</v>
      </c>
      <c r="B139">
        <v>30</v>
      </c>
    </row>
    <row r="140" spans="1:2" x14ac:dyDescent="0.25">
      <c r="A140" t="s">
        <v>14752</v>
      </c>
      <c r="B140">
        <v>2</v>
      </c>
    </row>
    <row r="141" spans="1:2" x14ac:dyDescent="0.25">
      <c r="A141" t="s">
        <v>14753</v>
      </c>
      <c r="B141">
        <v>2</v>
      </c>
    </row>
    <row r="142" spans="1:2" x14ac:dyDescent="0.25">
      <c r="A142" t="s">
        <v>14754</v>
      </c>
      <c r="B142">
        <v>1</v>
      </c>
    </row>
    <row r="143" spans="1:2" x14ac:dyDescent="0.25">
      <c r="A143" t="s">
        <v>14755</v>
      </c>
      <c r="B143">
        <v>30</v>
      </c>
    </row>
    <row r="144" spans="1:2" x14ac:dyDescent="0.25">
      <c r="A144" t="s">
        <v>14756</v>
      </c>
      <c r="B144">
        <v>8</v>
      </c>
    </row>
    <row r="145" spans="1:2" x14ac:dyDescent="0.25">
      <c r="A145" t="s">
        <v>14757</v>
      </c>
      <c r="B145">
        <v>30</v>
      </c>
    </row>
    <row r="146" spans="1:2" x14ac:dyDescent="0.25">
      <c r="A146" t="s">
        <v>14758</v>
      </c>
      <c r="B146">
        <v>8</v>
      </c>
    </row>
    <row r="147" spans="1:2" x14ac:dyDescent="0.25">
      <c r="A147" t="s">
        <v>14759</v>
      </c>
      <c r="B147">
        <v>30</v>
      </c>
    </row>
    <row r="148" spans="1:2" x14ac:dyDescent="0.25">
      <c r="A148" t="s">
        <v>14760</v>
      </c>
      <c r="B148">
        <v>8</v>
      </c>
    </row>
    <row r="149" spans="1:2" x14ac:dyDescent="0.25">
      <c r="A149" t="s">
        <v>14761</v>
      </c>
      <c r="B149">
        <v>30</v>
      </c>
    </row>
    <row r="150" spans="1:2" x14ac:dyDescent="0.25">
      <c r="A150" t="s">
        <v>14762</v>
      </c>
      <c r="B150">
        <v>8</v>
      </c>
    </row>
    <row r="151" spans="1:2" x14ac:dyDescent="0.25">
      <c r="A151" t="s">
        <v>14763</v>
      </c>
      <c r="B151">
        <v>30</v>
      </c>
    </row>
    <row r="152" spans="1:2" x14ac:dyDescent="0.25">
      <c r="A152" t="s">
        <v>14764</v>
      </c>
      <c r="B152">
        <v>8</v>
      </c>
    </row>
    <row r="153" spans="1:2" x14ac:dyDescent="0.25">
      <c r="A153" t="s">
        <v>14765</v>
      </c>
      <c r="B153">
        <v>30</v>
      </c>
    </row>
    <row r="154" spans="1:2" x14ac:dyDescent="0.25">
      <c r="A154" t="s">
        <v>14766</v>
      </c>
      <c r="B154">
        <v>30</v>
      </c>
    </row>
    <row r="155" spans="1:2" x14ac:dyDescent="0.25">
      <c r="A155" t="s">
        <v>14767</v>
      </c>
      <c r="B155">
        <v>30</v>
      </c>
    </row>
    <row r="156" spans="1:2" x14ac:dyDescent="0.25">
      <c r="A156" t="s">
        <v>14768</v>
      </c>
      <c r="B156">
        <v>30</v>
      </c>
    </row>
    <row r="157" spans="1:2" x14ac:dyDescent="0.25">
      <c r="A157" t="s">
        <v>14769</v>
      </c>
      <c r="B157">
        <v>50</v>
      </c>
    </row>
    <row r="158" spans="1:2" x14ac:dyDescent="0.25">
      <c r="A158" t="s">
        <v>14770</v>
      </c>
      <c r="B158">
        <v>30</v>
      </c>
    </row>
    <row r="159" spans="1:2" x14ac:dyDescent="0.25">
      <c r="A159" t="s">
        <v>14771</v>
      </c>
      <c r="B159">
        <v>50</v>
      </c>
    </row>
    <row r="160" spans="1:2" x14ac:dyDescent="0.25">
      <c r="A160" t="s">
        <v>14772</v>
      </c>
      <c r="B160">
        <v>30</v>
      </c>
    </row>
    <row r="161" spans="1:2" x14ac:dyDescent="0.25">
      <c r="A161" t="s">
        <v>14773</v>
      </c>
      <c r="B161">
        <v>30</v>
      </c>
    </row>
    <row r="162" spans="1:2" x14ac:dyDescent="0.25">
      <c r="A162" t="s">
        <v>14774</v>
      </c>
      <c r="B162">
        <v>30</v>
      </c>
    </row>
    <row r="163" spans="1:2" x14ac:dyDescent="0.25">
      <c r="A163" t="s">
        <v>14775</v>
      </c>
      <c r="B163">
        <v>30</v>
      </c>
    </row>
    <row r="164" spans="1:2" x14ac:dyDescent="0.25">
      <c r="A164" t="s">
        <v>14776</v>
      </c>
      <c r="B164">
        <v>30</v>
      </c>
    </row>
    <row r="165" spans="1:2" x14ac:dyDescent="0.25">
      <c r="A165" t="s">
        <v>14777</v>
      </c>
      <c r="B165">
        <v>30</v>
      </c>
    </row>
    <row r="166" spans="1:2" x14ac:dyDescent="0.25">
      <c r="A166" t="s">
        <v>14778</v>
      </c>
      <c r="B166">
        <v>8</v>
      </c>
    </row>
    <row r="167" spans="1:2" x14ac:dyDescent="0.25">
      <c r="A167" t="s">
        <v>14779</v>
      </c>
      <c r="B167">
        <v>30</v>
      </c>
    </row>
    <row r="168" spans="1:2" x14ac:dyDescent="0.25">
      <c r="A168" t="s">
        <v>14780</v>
      </c>
      <c r="B168">
        <v>30</v>
      </c>
    </row>
    <row r="169" spans="1:2" x14ac:dyDescent="0.25">
      <c r="A169" t="s">
        <v>14781</v>
      </c>
      <c r="B169">
        <v>1</v>
      </c>
    </row>
    <row r="170" spans="1:2" x14ac:dyDescent="0.25">
      <c r="A170" t="s">
        <v>14782</v>
      </c>
      <c r="B170">
        <v>60</v>
      </c>
    </row>
    <row r="171" spans="1:2" x14ac:dyDescent="0.25">
      <c r="A171" t="s">
        <v>14783</v>
      </c>
      <c r="B171">
        <v>60</v>
      </c>
    </row>
    <row r="172" spans="1:2" x14ac:dyDescent="0.25">
      <c r="A172" t="s">
        <v>14784</v>
      </c>
      <c r="B172">
        <v>60</v>
      </c>
    </row>
    <row r="173" spans="1:2" x14ac:dyDescent="0.25">
      <c r="A173" t="s">
        <v>14785</v>
      </c>
      <c r="B173">
        <v>58</v>
      </c>
    </row>
    <row r="174" spans="1:2" x14ac:dyDescent="0.25">
      <c r="A174" t="s">
        <v>14786</v>
      </c>
      <c r="B174">
        <v>48</v>
      </c>
    </row>
    <row r="175" spans="1:2" x14ac:dyDescent="0.25">
      <c r="A175" t="s">
        <v>14787</v>
      </c>
      <c r="B175">
        <v>20</v>
      </c>
    </row>
    <row r="176" spans="1:2" x14ac:dyDescent="0.25">
      <c r="A176" t="s">
        <v>14788</v>
      </c>
      <c r="B176">
        <v>59</v>
      </c>
    </row>
    <row r="177" spans="1:2" x14ac:dyDescent="0.25">
      <c r="A177" t="s">
        <v>14789</v>
      </c>
      <c r="B177">
        <v>75</v>
      </c>
    </row>
    <row r="178" spans="1:2" x14ac:dyDescent="0.25">
      <c r="A178" t="s">
        <v>14790</v>
      </c>
      <c r="B178">
        <v>30</v>
      </c>
    </row>
    <row r="179" spans="1:2" x14ac:dyDescent="0.25">
      <c r="A179" t="s">
        <v>14791</v>
      </c>
      <c r="B179">
        <v>144</v>
      </c>
    </row>
    <row r="180" spans="1:2" x14ac:dyDescent="0.25">
      <c r="A180" t="s">
        <v>14792</v>
      </c>
      <c r="B180">
        <v>95</v>
      </c>
    </row>
    <row r="181" spans="1:2" x14ac:dyDescent="0.25">
      <c r="A181" t="s">
        <v>14793</v>
      </c>
      <c r="B181">
        <v>144</v>
      </c>
    </row>
    <row r="182" spans="1:2" x14ac:dyDescent="0.25">
      <c r="A182" t="s">
        <v>9162</v>
      </c>
      <c r="B182">
        <v>239</v>
      </c>
    </row>
    <row r="183" spans="1:2" x14ac:dyDescent="0.25">
      <c r="A183" t="s">
        <v>9267</v>
      </c>
      <c r="B183">
        <v>142</v>
      </c>
    </row>
    <row r="184" spans="1:2" x14ac:dyDescent="0.25">
      <c r="A184" t="s">
        <v>10622</v>
      </c>
      <c r="B184">
        <v>30</v>
      </c>
    </row>
    <row r="185" spans="1:2" x14ac:dyDescent="0.25">
      <c r="A185" t="s">
        <v>10685</v>
      </c>
      <c r="B185">
        <v>40</v>
      </c>
    </row>
    <row r="186" spans="1:2" x14ac:dyDescent="0.25">
      <c r="A186" t="s">
        <v>10620</v>
      </c>
      <c r="B186">
        <v>22</v>
      </c>
    </row>
    <row r="187" spans="1:2" x14ac:dyDescent="0.25">
      <c r="A187" t="s">
        <v>10677</v>
      </c>
      <c r="B187">
        <v>26</v>
      </c>
    </row>
    <row r="188" spans="1:2" x14ac:dyDescent="0.25">
      <c r="A188" t="s">
        <v>11278</v>
      </c>
      <c r="B188">
        <v>57</v>
      </c>
    </row>
    <row r="189" spans="1:2" x14ac:dyDescent="0.25">
      <c r="A189" t="s">
        <v>14794</v>
      </c>
      <c r="B189">
        <v>50</v>
      </c>
    </row>
    <row r="190" spans="1:2" x14ac:dyDescent="0.25">
      <c r="A190" t="s">
        <v>14795</v>
      </c>
      <c r="B190">
        <v>24</v>
      </c>
    </row>
    <row r="191" spans="1:2" x14ac:dyDescent="0.25">
      <c r="A191" t="s">
        <v>14796</v>
      </c>
      <c r="B191">
        <v>60</v>
      </c>
    </row>
    <row r="192" spans="1:2" x14ac:dyDescent="0.25">
      <c r="A192" t="s">
        <v>14797</v>
      </c>
      <c r="B192">
        <v>11</v>
      </c>
    </row>
    <row r="193" spans="1:2" x14ac:dyDescent="0.25">
      <c r="A193" t="s">
        <v>14798</v>
      </c>
      <c r="B193">
        <v>46</v>
      </c>
    </row>
    <row r="194" spans="1:2" x14ac:dyDescent="0.25">
      <c r="A194" t="s">
        <v>14799</v>
      </c>
      <c r="B194">
        <v>10</v>
      </c>
    </row>
    <row r="195" spans="1:2" x14ac:dyDescent="0.25">
      <c r="A195" t="s">
        <v>14800</v>
      </c>
      <c r="B195">
        <v>50</v>
      </c>
    </row>
    <row r="196" spans="1:2" x14ac:dyDescent="0.25">
      <c r="A196" t="s">
        <v>14801</v>
      </c>
      <c r="B196">
        <v>14</v>
      </c>
    </row>
    <row r="197" spans="1:2" x14ac:dyDescent="0.25">
      <c r="A197" t="s">
        <v>14802</v>
      </c>
      <c r="B197">
        <v>34</v>
      </c>
    </row>
    <row r="198" spans="1:2" x14ac:dyDescent="0.25">
      <c r="A198" t="s">
        <v>14803</v>
      </c>
      <c r="B198">
        <v>31</v>
      </c>
    </row>
    <row r="199" spans="1:2" x14ac:dyDescent="0.25">
      <c r="A199" t="s">
        <v>14804</v>
      </c>
      <c r="B199">
        <v>25</v>
      </c>
    </row>
    <row r="200" spans="1:2" x14ac:dyDescent="0.25">
      <c r="A200" t="s">
        <v>14805</v>
      </c>
      <c r="B200">
        <v>100</v>
      </c>
    </row>
    <row r="201" spans="1:2" x14ac:dyDescent="0.25">
      <c r="A201" t="s">
        <v>14806</v>
      </c>
      <c r="B201">
        <v>100</v>
      </c>
    </row>
    <row r="202" spans="1:2" x14ac:dyDescent="0.25">
      <c r="A202" t="s">
        <v>9370</v>
      </c>
      <c r="B202">
        <v>70</v>
      </c>
    </row>
    <row r="203" spans="1:2" x14ac:dyDescent="0.25">
      <c r="A203" t="s">
        <v>9634</v>
      </c>
      <c r="B203">
        <v>28</v>
      </c>
    </row>
    <row r="204" spans="1:2" x14ac:dyDescent="0.25">
      <c r="A204" t="s">
        <v>9354</v>
      </c>
      <c r="B204">
        <v>86</v>
      </c>
    </row>
    <row r="205" spans="1:2" x14ac:dyDescent="0.25">
      <c r="A205" t="s">
        <v>10769</v>
      </c>
      <c r="B205">
        <v>20</v>
      </c>
    </row>
    <row r="206" spans="1:2" x14ac:dyDescent="0.25">
      <c r="A206" t="s">
        <v>10738</v>
      </c>
      <c r="B206">
        <v>40</v>
      </c>
    </row>
    <row r="207" spans="1:2" x14ac:dyDescent="0.25">
      <c r="A207" t="s">
        <v>10771</v>
      </c>
      <c r="B207">
        <v>20</v>
      </c>
    </row>
    <row r="208" spans="1:2" x14ac:dyDescent="0.25">
      <c r="A208" t="s">
        <v>9226</v>
      </c>
      <c r="B208">
        <v>40</v>
      </c>
    </row>
    <row r="209" spans="1:2" x14ac:dyDescent="0.25">
      <c r="A209" t="s">
        <v>9349</v>
      </c>
      <c r="B209">
        <v>40</v>
      </c>
    </row>
    <row r="210" spans="1:2" x14ac:dyDescent="0.25">
      <c r="A210" t="s">
        <v>9157</v>
      </c>
      <c r="B210">
        <v>30</v>
      </c>
    </row>
    <row r="211" spans="1:2" x14ac:dyDescent="0.25">
      <c r="A211" t="s">
        <v>10240</v>
      </c>
      <c r="B211">
        <v>37</v>
      </c>
    </row>
    <row r="212" spans="1:2" x14ac:dyDescent="0.25">
      <c r="A212" t="s">
        <v>10246</v>
      </c>
      <c r="B212">
        <v>62</v>
      </c>
    </row>
    <row r="213" spans="1:2" x14ac:dyDescent="0.25">
      <c r="A213" t="s">
        <v>11162</v>
      </c>
      <c r="B213">
        <v>30</v>
      </c>
    </row>
    <row r="214" spans="1:2" x14ac:dyDescent="0.25">
      <c r="A214" t="s">
        <v>10291</v>
      </c>
      <c r="B214">
        <v>42</v>
      </c>
    </row>
    <row r="215" spans="1:2" x14ac:dyDescent="0.25">
      <c r="A215" t="s">
        <v>14807</v>
      </c>
      <c r="B215">
        <v>20</v>
      </c>
    </row>
    <row r="216" spans="1:2" x14ac:dyDescent="0.25">
      <c r="A216" t="s">
        <v>9255</v>
      </c>
      <c r="B216">
        <v>15</v>
      </c>
    </row>
    <row r="217" spans="1:2" x14ac:dyDescent="0.25">
      <c r="A217" t="s">
        <v>9149</v>
      </c>
      <c r="B217">
        <v>20</v>
      </c>
    </row>
    <row r="218" spans="1:2" x14ac:dyDescent="0.25">
      <c r="A218" t="s">
        <v>10742</v>
      </c>
      <c r="B218">
        <v>20</v>
      </c>
    </row>
    <row r="219" spans="1:2" x14ac:dyDescent="0.25">
      <c r="A219" t="s">
        <v>10741</v>
      </c>
      <c r="B219">
        <v>20</v>
      </c>
    </row>
    <row r="220" spans="1:2" x14ac:dyDescent="0.25">
      <c r="A220" t="s">
        <v>14808</v>
      </c>
      <c r="B220">
        <v>24</v>
      </c>
    </row>
    <row r="221" spans="1:2" x14ac:dyDescent="0.25">
      <c r="A221" t="s">
        <v>9228</v>
      </c>
      <c r="B221">
        <v>30</v>
      </c>
    </row>
    <row r="222" spans="1:2" x14ac:dyDescent="0.25">
      <c r="A222" t="s">
        <v>9373</v>
      </c>
      <c r="B222">
        <v>50</v>
      </c>
    </row>
    <row r="223" spans="1:2" x14ac:dyDescent="0.25">
      <c r="A223" t="s">
        <v>14809</v>
      </c>
      <c r="B223">
        <v>35</v>
      </c>
    </row>
    <row r="224" spans="1:2" x14ac:dyDescent="0.25">
      <c r="A224" t="s">
        <v>13343</v>
      </c>
      <c r="B224">
        <v>13</v>
      </c>
    </row>
    <row r="225" spans="1:2" x14ac:dyDescent="0.25">
      <c r="A225" t="s">
        <v>14810</v>
      </c>
      <c r="B225">
        <v>10</v>
      </c>
    </row>
    <row r="226" spans="1:2" x14ac:dyDescent="0.25">
      <c r="A226" t="s">
        <v>14071</v>
      </c>
      <c r="B226">
        <v>5</v>
      </c>
    </row>
    <row r="227" spans="1:2" x14ac:dyDescent="0.25">
      <c r="A227" t="s">
        <v>10743</v>
      </c>
      <c r="B227">
        <v>20</v>
      </c>
    </row>
    <row r="228" spans="1:2" x14ac:dyDescent="0.25">
      <c r="A228" t="s">
        <v>10547</v>
      </c>
      <c r="B228">
        <v>30</v>
      </c>
    </row>
    <row r="229" spans="1:2" x14ac:dyDescent="0.25">
      <c r="A229" t="s">
        <v>14811</v>
      </c>
      <c r="B229">
        <v>30</v>
      </c>
    </row>
    <row r="230" spans="1:2" x14ac:dyDescent="0.25">
      <c r="A230" t="s">
        <v>9217</v>
      </c>
      <c r="B230">
        <v>39</v>
      </c>
    </row>
    <row r="231" spans="1:2" x14ac:dyDescent="0.25">
      <c r="A231" t="s">
        <v>9176</v>
      </c>
      <c r="B231">
        <v>35</v>
      </c>
    </row>
    <row r="232" spans="1:2" x14ac:dyDescent="0.25">
      <c r="A232" t="s">
        <v>14812</v>
      </c>
      <c r="B232">
        <v>30</v>
      </c>
    </row>
    <row r="233" spans="1:2" x14ac:dyDescent="0.25">
      <c r="A233" t="s">
        <v>13046</v>
      </c>
      <c r="B233">
        <v>25</v>
      </c>
    </row>
    <row r="234" spans="1:2" x14ac:dyDescent="0.25">
      <c r="A234" t="s">
        <v>14083</v>
      </c>
      <c r="B234">
        <v>15</v>
      </c>
    </row>
    <row r="235" spans="1:2" x14ac:dyDescent="0.25">
      <c r="A235" t="s">
        <v>9220</v>
      </c>
      <c r="B235">
        <v>55</v>
      </c>
    </row>
    <row r="236" spans="1:2" x14ac:dyDescent="0.25">
      <c r="A236" t="s">
        <v>9166</v>
      </c>
      <c r="B236">
        <v>79</v>
      </c>
    </row>
    <row r="237" spans="1:2" x14ac:dyDescent="0.25">
      <c r="A237" t="s">
        <v>14813</v>
      </c>
      <c r="B237">
        <v>21</v>
      </c>
    </row>
    <row r="238" spans="1:2" x14ac:dyDescent="0.25">
      <c r="A238" t="s">
        <v>14814</v>
      </c>
      <c r="B238">
        <v>3</v>
      </c>
    </row>
    <row r="239" spans="1:2" x14ac:dyDescent="0.25">
      <c r="A239" t="s">
        <v>14815</v>
      </c>
      <c r="B239">
        <v>22</v>
      </c>
    </row>
    <row r="240" spans="1:2" x14ac:dyDescent="0.25">
      <c r="A240" t="s">
        <v>14816</v>
      </c>
      <c r="B240">
        <v>8</v>
      </c>
    </row>
    <row r="241" spans="1:2" x14ac:dyDescent="0.25">
      <c r="A241" t="s">
        <v>14817</v>
      </c>
      <c r="B241">
        <v>31</v>
      </c>
    </row>
    <row r="242" spans="1:2" x14ac:dyDescent="0.25">
      <c r="A242" t="s">
        <v>14818</v>
      </c>
      <c r="B242">
        <v>8</v>
      </c>
    </row>
    <row r="243" spans="1:2" x14ac:dyDescent="0.25">
      <c r="A243" t="s">
        <v>14819</v>
      </c>
      <c r="B243">
        <v>25</v>
      </c>
    </row>
    <row r="244" spans="1:2" x14ac:dyDescent="0.25">
      <c r="A244" t="s">
        <v>14820</v>
      </c>
      <c r="B244">
        <v>10</v>
      </c>
    </row>
    <row r="245" spans="1:2" x14ac:dyDescent="0.25">
      <c r="A245" t="s">
        <v>14821</v>
      </c>
      <c r="B245">
        <v>30</v>
      </c>
    </row>
    <row r="246" spans="1:2" x14ac:dyDescent="0.25">
      <c r="A246" t="s">
        <v>14822</v>
      </c>
      <c r="B246">
        <v>32</v>
      </c>
    </row>
    <row r="247" spans="1:2" x14ac:dyDescent="0.25">
      <c r="A247" t="s">
        <v>14823</v>
      </c>
      <c r="B247">
        <v>30</v>
      </c>
    </row>
    <row r="248" spans="1:2" x14ac:dyDescent="0.25">
      <c r="A248" t="s">
        <v>14824</v>
      </c>
      <c r="B248">
        <v>10</v>
      </c>
    </row>
    <row r="249" spans="1:2" x14ac:dyDescent="0.25">
      <c r="A249" t="s">
        <v>14825</v>
      </c>
      <c r="B249">
        <v>10</v>
      </c>
    </row>
    <row r="250" spans="1:2" x14ac:dyDescent="0.25">
      <c r="A250" t="s">
        <v>14826</v>
      </c>
      <c r="B250">
        <v>8</v>
      </c>
    </row>
    <row r="251" spans="1:2" x14ac:dyDescent="0.25">
      <c r="A251" t="s">
        <v>14827</v>
      </c>
      <c r="B251">
        <v>8</v>
      </c>
    </row>
    <row r="252" spans="1:2" x14ac:dyDescent="0.25">
      <c r="A252" t="s">
        <v>14828</v>
      </c>
      <c r="B252">
        <v>21</v>
      </c>
    </row>
    <row r="253" spans="1:2" x14ac:dyDescent="0.25">
      <c r="A253" t="s">
        <v>14829</v>
      </c>
      <c r="B253">
        <v>18</v>
      </c>
    </row>
    <row r="254" spans="1:2" x14ac:dyDescent="0.25">
      <c r="A254" t="s">
        <v>14830</v>
      </c>
      <c r="B254">
        <v>4</v>
      </c>
    </row>
    <row r="255" spans="1:2" x14ac:dyDescent="0.25">
      <c r="A255" t="s">
        <v>14831</v>
      </c>
      <c r="B255">
        <v>4</v>
      </c>
    </row>
    <row r="256" spans="1:2" x14ac:dyDescent="0.25">
      <c r="A256" t="s">
        <v>14832</v>
      </c>
      <c r="B256">
        <v>20</v>
      </c>
    </row>
    <row r="257" spans="1:2" x14ac:dyDescent="0.25">
      <c r="A257" t="s">
        <v>9538</v>
      </c>
      <c r="B257">
        <v>40</v>
      </c>
    </row>
    <row r="258" spans="1:2" x14ac:dyDescent="0.25">
      <c r="A258" t="s">
        <v>11401</v>
      </c>
      <c r="B258">
        <v>10</v>
      </c>
    </row>
    <row r="259" spans="1:2" x14ac:dyDescent="0.25">
      <c r="A259" t="s">
        <v>11393</v>
      </c>
      <c r="B259">
        <v>60</v>
      </c>
    </row>
    <row r="260" spans="1:2" x14ac:dyDescent="0.25">
      <c r="A260" t="s">
        <v>14833</v>
      </c>
      <c r="B260">
        <v>20</v>
      </c>
    </row>
    <row r="261" spans="1:2" x14ac:dyDescent="0.25">
      <c r="A261" t="s">
        <v>14834</v>
      </c>
      <c r="B261">
        <v>16</v>
      </c>
    </row>
    <row r="262" spans="1:2" x14ac:dyDescent="0.25">
      <c r="A262" t="s">
        <v>14835</v>
      </c>
      <c r="B262">
        <v>10</v>
      </c>
    </row>
    <row r="263" spans="1:2" x14ac:dyDescent="0.25">
      <c r="A263" t="s">
        <v>14836</v>
      </c>
      <c r="B263">
        <v>32</v>
      </c>
    </row>
    <row r="264" spans="1:2" x14ac:dyDescent="0.25">
      <c r="A264" t="s">
        <v>14837</v>
      </c>
      <c r="B264">
        <v>9</v>
      </c>
    </row>
    <row r="265" spans="1:2" x14ac:dyDescent="0.25">
      <c r="A265" t="s">
        <v>12235</v>
      </c>
      <c r="B265">
        <v>10</v>
      </c>
    </row>
    <row r="266" spans="1:2" x14ac:dyDescent="0.25">
      <c r="A266" t="s">
        <v>14838</v>
      </c>
      <c r="B266">
        <v>20</v>
      </c>
    </row>
    <row r="267" spans="1:2" x14ac:dyDescent="0.25">
      <c r="A267" t="s">
        <v>11250</v>
      </c>
      <c r="B267">
        <v>15</v>
      </c>
    </row>
    <row r="268" spans="1:2" x14ac:dyDescent="0.25">
      <c r="A268" t="s">
        <v>14839</v>
      </c>
      <c r="B268">
        <v>13</v>
      </c>
    </row>
    <row r="269" spans="1:2" x14ac:dyDescent="0.25">
      <c r="A269" t="s">
        <v>14840</v>
      </c>
      <c r="B269">
        <v>12</v>
      </c>
    </row>
    <row r="270" spans="1:2" x14ac:dyDescent="0.25">
      <c r="A270" t="s">
        <v>14841</v>
      </c>
      <c r="B270">
        <v>1</v>
      </c>
    </row>
    <row r="271" spans="1:2" x14ac:dyDescent="0.25">
      <c r="A271" t="s">
        <v>10775</v>
      </c>
      <c r="B271">
        <v>350</v>
      </c>
    </row>
    <row r="272" spans="1:2" x14ac:dyDescent="0.25">
      <c r="A272" t="s">
        <v>14121</v>
      </c>
      <c r="B272">
        <v>40</v>
      </c>
    </row>
    <row r="273" spans="1:2" x14ac:dyDescent="0.25">
      <c r="A273" t="s">
        <v>14842</v>
      </c>
      <c r="B273">
        <v>40</v>
      </c>
    </row>
    <row r="274" spans="1:2" x14ac:dyDescent="0.25">
      <c r="A274" t="s">
        <v>14843</v>
      </c>
      <c r="B274">
        <v>1</v>
      </c>
    </row>
    <row r="275" spans="1:2" x14ac:dyDescent="0.25">
      <c r="A275" t="s">
        <v>14844</v>
      </c>
      <c r="B275">
        <v>30</v>
      </c>
    </row>
    <row r="276" spans="1:2" x14ac:dyDescent="0.25">
      <c r="A276" t="s">
        <v>14845</v>
      </c>
      <c r="B276">
        <v>30</v>
      </c>
    </row>
    <row r="277" spans="1:2" x14ac:dyDescent="0.25">
      <c r="A277" t="s">
        <v>12647</v>
      </c>
      <c r="B277">
        <v>10</v>
      </c>
    </row>
    <row r="278" spans="1:2" x14ac:dyDescent="0.25">
      <c r="A278" t="s">
        <v>14846</v>
      </c>
      <c r="B278">
        <v>10</v>
      </c>
    </row>
    <row r="279" spans="1:2" x14ac:dyDescent="0.25">
      <c r="A279" t="s">
        <v>14847</v>
      </c>
      <c r="B279">
        <v>5</v>
      </c>
    </row>
    <row r="280" spans="1:2" x14ac:dyDescent="0.25">
      <c r="A280" t="s">
        <v>14848</v>
      </c>
      <c r="B280">
        <v>2</v>
      </c>
    </row>
    <row r="281" spans="1:2" x14ac:dyDescent="0.25">
      <c r="A281" t="s">
        <v>14849</v>
      </c>
      <c r="B281">
        <v>2</v>
      </c>
    </row>
    <row r="282" spans="1:2" x14ac:dyDescent="0.25">
      <c r="A282" t="s">
        <v>14850</v>
      </c>
      <c r="B282">
        <v>8</v>
      </c>
    </row>
    <row r="283" spans="1:2" x14ac:dyDescent="0.25">
      <c r="A283" t="s">
        <v>14851</v>
      </c>
      <c r="B283">
        <v>5</v>
      </c>
    </row>
    <row r="284" spans="1:2" x14ac:dyDescent="0.25">
      <c r="A284" t="s">
        <v>14852</v>
      </c>
      <c r="B284">
        <v>5</v>
      </c>
    </row>
    <row r="285" spans="1:2" x14ac:dyDescent="0.25">
      <c r="A285" t="s">
        <v>14853</v>
      </c>
      <c r="B285">
        <v>6</v>
      </c>
    </row>
    <row r="286" spans="1:2" x14ac:dyDescent="0.25">
      <c r="A286" t="s">
        <v>14854</v>
      </c>
      <c r="B286">
        <v>6</v>
      </c>
    </row>
    <row r="287" spans="1:2" x14ac:dyDescent="0.25">
      <c r="A287" t="s">
        <v>14855</v>
      </c>
      <c r="B287">
        <v>150</v>
      </c>
    </row>
    <row r="288" spans="1:2" x14ac:dyDescent="0.25">
      <c r="A288" t="s">
        <v>14856</v>
      </c>
      <c r="B288">
        <v>12</v>
      </c>
    </row>
    <row r="289" spans="1:2" x14ac:dyDescent="0.25">
      <c r="A289" t="s">
        <v>14857</v>
      </c>
      <c r="B289">
        <v>30</v>
      </c>
    </row>
    <row r="290" spans="1:2" x14ac:dyDescent="0.25">
      <c r="A290" t="s">
        <v>14858</v>
      </c>
      <c r="B290">
        <v>20</v>
      </c>
    </row>
    <row r="291" spans="1:2" x14ac:dyDescent="0.25">
      <c r="A291" t="s">
        <v>12243</v>
      </c>
      <c r="B291">
        <v>12</v>
      </c>
    </row>
    <row r="292" spans="1:2" x14ac:dyDescent="0.25">
      <c r="A292" t="s">
        <v>9301</v>
      </c>
      <c r="B292">
        <v>20</v>
      </c>
    </row>
    <row r="293" spans="1:2" x14ac:dyDescent="0.25">
      <c r="A293" t="s">
        <v>9345</v>
      </c>
      <c r="B293">
        <v>20</v>
      </c>
    </row>
    <row r="294" spans="1:2" x14ac:dyDescent="0.25">
      <c r="A294" t="s">
        <v>13468</v>
      </c>
      <c r="B294">
        <v>10</v>
      </c>
    </row>
    <row r="295" spans="1:2" x14ac:dyDescent="0.25">
      <c r="A295" t="s">
        <v>9302</v>
      </c>
      <c r="B295">
        <v>30</v>
      </c>
    </row>
    <row r="296" spans="1:2" x14ac:dyDescent="0.25">
      <c r="A296" t="s">
        <v>14859</v>
      </c>
      <c r="B296">
        <v>30</v>
      </c>
    </row>
    <row r="297" spans="1:2" x14ac:dyDescent="0.25">
      <c r="A297" t="s">
        <v>14860</v>
      </c>
      <c r="B297">
        <v>30</v>
      </c>
    </row>
    <row r="298" spans="1:2" x14ac:dyDescent="0.25">
      <c r="A298" t="s">
        <v>14861</v>
      </c>
      <c r="B298">
        <v>20</v>
      </c>
    </row>
    <row r="299" spans="1:2" x14ac:dyDescent="0.25">
      <c r="A299" t="s">
        <v>13962</v>
      </c>
      <c r="B299">
        <v>60</v>
      </c>
    </row>
    <row r="300" spans="1:2" x14ac:dyDescent="0.25">
      <c r="A300" t="s">
        <v>9799</v>
      </c>
      <c r="B300">
        <v>60</v>
      </c>
    </row>
    <row r="301" spans="1:2" x14ac:dyDescent="0.25">
      <c r="A301" t="s">
        <v>14862</v>
      </c>
      <c r="B301">
        <v>60</v>
      </c>
    </row>
    <row r="302" spans="1:2" x14ac:dyDescent="0.25">
      <c r="A302" t="s">
        <v>14863</v>
      </c>
      <c r="B302">
        <v>60</v>
      </c>
    </row>
    <row r="303" spans="1:2" x14ac:dyDescent="0.25">
      <c r="A303" t="s">
        <v>14864</v>
      </c>
      <c r="B303">
        <v>60</v>
      </c>
    </row>
    <row r="304" spans="1:2" x14ac:dyDescent="0.25">
      <c r="A304" t="s">
        <v>13195</v>
      </c>
      <c r="B304">
        <v>36</v>
      </c>
    </row>
    <row r="305" spans="1:2" x14ac:dyDescent="0.25">
      <c r="A305" t="s">
        <v>9196</v>
      </c>
      <c r="B305">
        <v>60</v>
      </c>
    </row>
    <row r="306" spans="1:2" x14ac:dyDescent="0.25">
      <c r="A306" t="s">
        <v>10529</v>
      </c>
      <c r="B306">
        <v>34</v>
      </c>
    </row>
    <row r="307" spans="1:2" x14ac:dyDescent="0.25">
      <c r="A307" t="s">
        <v>14865</v>
      </c>
      <c r="B307">
        <v>20</v>
      </c>
    </row>
    <row r="308" spans="1:2" x14ac:dyDescent="0.25">
      <c r="A308" t="s">
        <v>9575</v>
      </c>
      <c r="B308">
        <v>35</v>
      </c>
    </row>
    <row r="309" spans="1:2" x14ac:dyDescent="0.25">
      <c r="A309" t="s">
        <v>9177</v>
      </c>
      <c r="B309">
        <v>60</v>
      </c>
    </row>
    <row r="310" spans="1:2" x14ac:dyDescent="0.25">
      <c r="A310" t="s">
        <v>9209</v>
      </c>
      <c r="B310">
        <v>60</v>
      </c>
    </row>
    <row r="311" spans="1:2" x14ac:dyDescent="0.25">
      <c r="A311" t="s">
        <v>9229</v>
      </c>
      <c r="B311">
        <v>60</v>
      </c>
    </row>
    <row r="312" spans="1:2" x14ac:dyDescent="0.25">
      <c r="A312" t="s">
        <v>9182</v>
      </c>
      <c r="B312">
        <v>60</v>
      </c>
    </row>
    <row r="313" spans="1:2" x14ac:dyDescent="0.25">
      <c r="A313" t="s">
        <v>14866</v>
      </c>
      <c r="B313">
        <v>30</v>
      </c>
    </row>
    <row r="314" spans="1:2" x14ac:dyDescent="0.25">
      <c r="A314" t="s">
        <v>9561</v>
      </c>
      <c r="B314">
        <v>60</v>
      </c>
    </row>
    <row r="315" spans="1:2" x14ac:dyDescent="0.25">
      <c r="A315" t="s">
        <v>9186</v>
      </c>
      <c r="B315">
        <v>60</v>
      </c>
    </row>
    <row r="316" spans="1:2" x14ac:dyDescent="0.25">
      <c r="A316" t="s">
        <v>14867</v>
      </c>
      <c r="B316">
        <v>25</v>
      </c>
    </row>
    <row r="317" spans="1:2" x14ac:dyDescent="0.25">
      <c r="A317" t="s">
        <v>9197</v>
      </c>
      <c r="B317">
        <v>60</v>
      </c>
    </row>
    <row r="318" spans="1:2" x14ac:dyDescent="0.25">
      <c r="A318" t="s">
        <v>9181</v>
      </c>
      <c r="B318">
        <v>30</v>
      </c>
    </row>
    <row r="319" spans="1:2" x14ac:dyDescent="0.25">
      <c r="A319" t="s">
        <v>9180</v>
      </c>
      <c r="B319">
        <v>30</v>
      </c>
    </row>
    <row r="320" spans="1:2" x14ac:dyDescent="0.25">
      <c r="A320" t="s">
        <v>9194</v>
      </c>
      <c r="B320">
        <v>60</v>
      </c>
    </row>
    <row r="321" spans="1:2" x14ac:dyDescent="0.25">
      <c r="A321" t="s">
        <v>9159</v>
      </c>
      <c r="B321">
        <v>60</v>
      </c>
    </row>
    <row r="322" spans="1:2" x14ac:dyDescent="0.25">
      <c r="A322" t="s">
        <v>14868</v>
      </c>
      <c r="B322">
        <v>30</v>
      </c>
    </row>
    <row r="323" spans="1:2" x14ac:dyDescent="0.25">
      <c r="A323" t="s">
        <v>14869</v>
      </c>
      <c r="B323">
        <v>30</v>
      </c>
    </row>
    <row r="324" spans="1:2" x14ac:dyDescent="0.25">
      <c r="A324" t="s">
        <v>14870</v>
      </c>
      <c r="B324">
        <v>30</v>
      </c>
    </row>
    <row r="325" spans="1:2" x14ac:dyDescent="0.25">
      <c r="A325" t="s">
        <v>9202</v>
      </c>
      <c r="B325">
        <v>60</v>
      </c>
    </row>
    <row r="326" spans="1:2" x14ac:dyDescent="0.25">
      <c r="A326" t="s">
        <v>9247</v>
      </c>
      <c r="B326">
        <v>60</v>
      </c>
    </row>
    <row r="327" spans="1:2" x14ac:dyDescent="0.25">
      <c r="A327" t="s">
        <v>9160</v>
      </c>
      <c r="B327">
        <v>60</v>
      </c>
    </row>
    <row r="328" spans="1:2" x14ac:dyDescent="0.25">
      <c r="A328" t="s">
        <v>9195</v>
      </c>
      <c r="B328">
        <v>60</v>
      </c>
    </row>
    <row r="329" spans="1:2" x14ac:dyDescent="0.25">
      <c r="A329" t="s">
        <v>14871</v>
      </c>
      <c r="B329">
        <v>30</v>
      </c>
    </row>
    <row r="330" spans="1:2" x14ac:dyDescent="0.25">
      <c r="A330" t="s">
        <v>14872</v>
      </c>
      <c r="B330">
        <v>20</v>
      </c>
    </row>
    <row r="331" spans="1:2" x14ac:dyDescent="0.25">
      <c r="A331" t="s">
        <v>14873</v>
      </c>
      <c r="B331">
        <v>30</v>
      </c>
    </row>
    <row r="332" spans="1:2" x14ac:dyDescent="0.25">
      <c r="A332" t="s">
        <v>14874</v>
      </c>
      <c r="B332">
        <v>60</v>
      </c>
    </row>
    <row r="333" spans="1:2" x14ac:dyDescent="0.25">
      <c r="A333" t="s">
        <v>14875</v>
      </c>
      <c r="B333">
        <v>60</v>
      </c>
    </row>
    <row r="334" spans="1:2" x14ac:dyDescent="0.25">
      <c r="A334" t="s">
        <v>14320</v>
      </c>
      <c r="B334">
        <v>60</v>
      </c>
    </row>
    <row r="335" spans="1:2" x14ac:dyDescent="0.25">
      <c r="A335" t="s">
        <v>14876</v>
      </c>
      <c r="B335">
        <v>25</v>
      </c>
    </row>
    <row r="336" spans="1:2" x14ac:dyDescent="0.25">
      <c r="A336" t="s">
        <v>14877</v>
      </c>
      <c r="B336">
        <v>25</v>
      </c>
    </row>
    <row r="337" spans="1:2" x14ac:dyDescent="0.25">
      <c r="A337" t="s">
        <v>9198</v>
      </c>
      <c r="B337">
        <v>60</v>
      </c>
    </row>
    <row r="338" spans="1:2" x14ac:dyDescent="0.25">
      <c r="A338" t="s">
        <v>12892</v>
      </c>
      <c r="B338">
        <v>60</v>
      </c>
    </row>
    <row r="339" spans="1:2" x14ac:dyDescent="0.25">
      <c r="A339" t="s">
        <v>11142</v>
      </c>
      <c r="B339">
        <v>30</v>
      </c>
    </row>
    <row r="340" spans="1:2" x14ac:dyDescent="0.25">
      <c r="A340" t="s">
        <v>13999</v>
      </c>
      <c r="B340">
        <v>30</v>
      </c>
    </row>
    <row r="341" spans="1:2" x14ac:dyDescent="0.25">
      <c r="A341" t="s">
        <v>14878</v>
      </c>
      <c r="B341">
        <v>34</v>
      </c>
    </row>
    <row r="342" spans="1:2" x14ac:dyDescent="0.25">
      <c r="A342" t="s">
        <v>11643</v>
      </c>
      <c r="B342">
        <v>34</v>
      </c>
    </row>
    <row r="343" spans="1:2" x14ac:dyDescent="0.25">
      <c r="A343" t="s">
        <v>10952</v>
      </c>
      <c r="B343">
        <v>60</v>
      </c>
    </row>
    <row r="344" spans="1:2" x14ac:dyDescent="0.25">
      <c r="A344" t="s">
        <v>10173</v>
      </c>
      <c r="B344">
        <v>60</v>
      </c>
    </row>
    <row r="345" spans="1:2" x14ac:dyDescent="0.25">
      <c r="A345" t="s">
        <v>9359</v>
      </c>
      <c r="B345">
        <v>60</v>
      </c>
    </row>
    <row r="346" spans="1:2" x14ac:dyDescent="0.25">
      <c r="A346" t="s">
        <v>14879</v>
      </c>
      <c r="B346">
        <v>30</v>
      </c>
    </row>
    <row r="347" spans="1:2" x14ac:dyDescent="0.25">
      <c r="A347" t="s">
        <v>11588</v>
      </c>
      <c r="B347">
        <v>28</v>
      </c>
    </row>
    <row r="348" spans="1:2" x14ac:dyDescent="0.25">
      <c r="A348" t="s">
        <v>9210</v>
      </c>
      <c r="B348">
        <v>60</v>
      </c>
    </row>
    <row r="349" spans="1:2" x14ac:dyDescent="0.25">
      <c r="A349" t="s">
        <v>14880</v>
      </c>
      <c r="B349">
        <v>36</v>
      </c>
    </row>
    <row r="350" spans="1:2" x14ac:dyDescent="0.25">
      <c r="A350" t="s">
        <v>9235</v>
      </c>
      <c r="B350">
        <v>60</v>
      </c>
    </row>
    <row r="351" spans="1:2" x14ac:dyDescent="0.25">
      <c r="A351" t="s">
        <v>10170</v>
      </c>
      <c r="B351">
        <v>28</v>
      </c>
    </row>
    <row r="352" spans="1:2" x14ac:dyDescent="0.25">
      <c r="A352" t="s">
        <v>9158</v>
      </c>
      <c r="B352">
        <v>30</v>
      </c>
    </row>
    <row r="353" spans="1:2" x14ac:dyDescent="0.25">
      <c r="A353" t="s">
        <v>9208</v>
      </c>
      <c r="B353">
        <v>60</v>
      </c>
    </row>
    <row r="354" spans="1:2" x14ac:dyDescent="0.25">
      <c r="A354" t="s">
        <v>9201</v>
      </c>
      <c r="B354">
        <v>60</v>
      </c>
    </row>
    <row r="355" spans="1:2" x14ac:dyDescent="0.25">
      <c r="A355" t="s">
        <v>14881</v>
      </c>
      <c r="B355">
        <v>30</v>
      </c>
    </row>
    <row r="356" spans="1:2" x14ac:dyDescent="0.25">
      <c r="A356" t="s">
        <v>14882</v>
      </c>
      <c r="B356">
        <v>30</v>
      </c>
    </row>
    <row r="357" spans="1:2" x14ac:dyDescent="0.25">
      <c r="A357" t="s">
        <v>14883</v>
      </c>
      <c r="B357">
        <v>30</v>
      </c>
    </row>
    <row r="358" spans="1:2" x14ac:dyDescent="0.25">
      <c r="A358" t="s">
        <v>14884</v>
      </c>
      <c r="B358">
        <v>60</v>
      </c>
    </row>
    <row r="359" spans="1:2" x14ac:dyDescent="0.25">
      <c r="A359" t="s">
        <v>14105</v>
      </c>
      <c r="B359">
        <v>20</v>
      </c>
    </row>
    <row r="360" spans="1:2" x14ac:dyDescent="0.25">
      <c r="A360" t="s">
        <v>10425</v>
      </c>
      <c r="B360">
        <v>20</v>
      </c>
    </row>
    <row r="361" spans="1:2" x14ac:dyDescent="0.25">
      <c r="A361" t="s">
        <v>9214</v>
      </c>
      <c r="B361">
        <v>46</v>
      </c>
    </row>
    <row r="362" spans="1:2" x14ac:dyDescent="0.25">
      <c r="A362" t="s">
        <v>9239</v>
      </c>
      <c r="B362">
        <v>148</v>
      </c>
    </row>
    <row r="363" spans="1:2" x14ac:dyDescent="0.25">
      <c r="A363" t="s">
        <v>11837</v>
      </c>
      <c r="B363">
        <v>26</v>
      </c>
    </row>
    <row r="364" spans="1:2" x14ac:dyDescent="0.25">
      <c r="A364" t="s">
        <v>12658</v>
      </c>
      <c r="B364">
        <v>15</v>
      </c>
    </row>
    <row r="365" spans="1:2" x14ac:dyDescent="0.25">
      <c r="A365" t="s">
        <v>14885</v>
      </c>
      <c r="B365">
        <v>15</v>
      </c>
    </row>
    <row r="366" spans="1:2" x14ac:dyDescent="0.25">
      <c r="A366" t="s">
        <v>14886</v>
      </c>
      <c r="B366">
        <v>15</v>
      </c>
    </row>
    <row r="367" spans="1:2" x14ac:dyDescent="0.25">
      <c r="A367" t="s">
        <v>14887</v>
      </c>
      <c r="B367">
        <v>15</v>
      </c>
    </row>
    <row r="368" spans="1:2" x14ac:dyDescent="0.25">
      <c r="A368" t="s">
        <v>14888</v>
      </c>
      <c r="B368">
        <v>15</v>
      </c>
    </row>
    <row r="369" spans="1:2" x14ac:dyDescent="0.25">
      <c r="A369" t="s">
        <v>12657</v>
      </c>
      <c r="B369">
        <v>15</v>
      </c>
    </row>
    <row r="370" spans="1:2" x14ac:dyDescent="0.25">
      <c r="A370" t="s">
        <v>12656</v>
      </c>
      <c r="B370">
        <v>15</v>
      </c>
    </row>
    <row r="371" spans="1:2" x14ac:dyDescent="0.25">
      <c r="A371" t="s">
        <v>14889</v>
      </c>
      <c r="B371">
        <v>15</v>
      </c>
    </row>
    <row r="372" spans="1:2" x14ac:dyDescent="0.25">
      <c r="A372" t="s">
        <v>14890</v>
      </c>
      <c r="B372">
        <v>30</v>
      </c>
    </row>
    <row r="373" spans="1:2" x14ac:dyDescent="0.25">
      <c r="A373" t="s">
        <v>14891</v>
      </c>
      <c r="B373">
        <v>30</v>
      </c>
    </row>
    <row r="374" spans="1:2" x14ac:dyDescent="0.25">
      <c r="A374" t="s">
        <v>9145</v>
      </c>
      <c r="B374">
        <v>20</v>
      </c>
    </row>
    <row r="375" spans="1:2" x14ac:dyDescent="0.25">
      <c r="A375" t="s">
        <v>12622</v>
      </c>
      <c r="B375">
        <v>15</v>
      </c>
    </row>
    <row r="376" spans="1:2" x14ac:dyDescent="0.25">
      <c r="A376" t="s">
        <v>9252</v>
      </c>
      <c r="B376">
        <v>20</v>
      </c>
    </row>
    <row r="377" spans="1:2" x14ac:dyDescent="0.25">
      <c r="A377" t="s">
        <v>13082</v>
      </c>
      <c r="B377">
        <v>70</v>
      </c>
    </row>
    <row r="378" spans="1:2" x14ac:dyDescent="0.25">
      <c r="A378" t="s">
        <v>14892</v>
      </c>
      <c r="B378">
        <v>25</v>
      </c>
    </row>
    <row r="379" spans="1:2" x14ac:dyDescent="0.25">
      <c r="A379" t="s">
        <v>14893</v>
      </c>
      <c r="B379">
        <v>20</v>
      </c>
    </row>
    <row r="380" spans="1:2" x14ac:dyDescent="0.25">
      <c r="A380" t="s">
        <v>14894</v>
      </c>
      <c r="B380">
        <v>25</v>
      </c>
    </row>
    <row r="381" spans="1:2" x14ac:dyDescent="0.25">
      <c r="A381" t="s">
        <v>14895</v>
      </c>
      <c r="B381">
        <v>15</v>
      </c>
    </row>
    <row r="382" spans="1:2" x14ac:dyDescent="0.25">
      <c r="A382" t="s">
        <v>14896</v>
      </c>
      <c r="B382">
        <v>50</v>
      </c>
    </row>
    <row r="383" spans="1:2" x14ac:dyDescent="0.25">
      <c r="A383" t="s">
        <v>14897</v>
      </c>
      <c r="B383">
        <v>35</v>
      </c>
    </row>
    <row r="384" spans="1:2" x14ac:dyDescent="0.25">
      <c r="A384" t="s">
        <v>14898</v>
      </c>
      <c r="B384">
        <v>20</v>
      </c>
    </row>
    <row r="385" spans="1:2" x14ac:dyDescent="0.25">
      <c r="A385" t="s">
        <v>14899</v>
      </c>
      <c r="B385">
        <v>20</v>
      </c>
    </row>
    <row r="386" spans="1:2" x14ac:dyDescent="0.25">
      <c r="A386" t="s">
        <v>14900</v>
      </c>
      <c r="B386">
        <v>20</v>
      </c>
    </row>
    <row r="387" spans="1:2" x14ac:dyDescent="0.25">
      <c r="A387" t="s">
        <v>14901</v>
      </c>
      <c r="B387">
        <v>14</v>
      </c>
    </row>
    <row r="388" spans="1:2" x14ac:dyDescent="0.25">
      <c r="A388" t="s">
        <v>10234</v>
      </c>
      <c r="B388">
        <v>7</v>
      </c>
    </row>
    <row r="389" spans="1:2" x14ac:dyDescent="0.25">
      <c r="A389" t="s">
        <v>10213</v>
      </c>
      <c r="B389">
        <v>4</v>
      </c>
    </row>
    <row r="390" spans="1:2" x14ac:dyDescent="0.25">
      <c r="A390" t="s">
        <v>10231</v>
      </c>
      <c r="B390">
        <v>20</v>
      </c>
    </row>
    <row r="391" spans="1:2" x14ac:dyDescent="0.25">
      <c r="A391" t="s">
        <v>9311</v>
      </c>
      <c r="B391">
        <v>19</v>
      </c>
    </row>
    <row r="392" spans="1:2" x14ac:dyDescent="0.25">
      <c r="A392" t="s">
        <v>10493</v>
      </c>
      <c r="B392">
        <v>25</v>
      </c>
    </row>
    <row r="393" spans="1:2" x14ac:dyDescent="0.25">
      <c r="A393" t="s">
        <v>9168</v>
      </c>
      <c r="B393">
        <v>25</v>
      </c>
    </row>
    <row r="394" spans="1:2" x14ac:dyDescent="0.25">
      <c r="A394" t="s">
        <v>10471</v>
      </c>
      <c r="B394">
        <v>19</v>
      </c>
    </row>
    <row r="395" spans="1:2" x14ac:dyDescent="0.25">
      <c r="A395" t="s">
        <v>11542</v>
      </c>
      <c r="B395">
        <v>32</v>
      </c>
    </row>
    <row r="396" spans="1:2" x14ac:dyDescent="0.25">
      <c r="A396" t="s">
        <v>14902</v>
      </c>
      <c r="B396">
        <v>15</v>
      </c>
    </row>
    <row r="397" spans="1:2" x14ac:dyDescent="0.25">
      <c r="A397" t="s">
        <v>14903</v>
      </c>
      <c r="B397">
        <v>10</v>
      </c>
    </row>
    <row r="398" spans="1:2" x14ac:dyDescent="0.25">
      <c r="A398" t="s">
        <v>14904</v>
      </c>
      <c r="B398">
        <v>22</v>
      </c>
    </row>
    <row r="399" spans="1:2" x14ac:dyDescent="0.25">
      <c r="A399" t="s">
        <v>10062</v>
      </c>
      <c r="B399">
        <v>15</v>
      </c>
    </row>
    <row r="400" spans="1:2" x14ac:dyDescent="0.25">
      <c r="A400" t="s">
        <v>10068</v>
      </c>
      <c r="B400">
        <v>12</v>
      </c>
    </row>
    <row r="401" spans="1:2" x14ac:dyDescent="0.25">
      <c r="A401" t="s">
        <v>12659</v>
      </c>
      <c r="B401">
        <v>20</v>
      </c>
    </row>
    <row r="402" spans="1:2" x14ac:dyDescent="0.25">
      <c r="A402" t="s">
        <v>14905</v>
      </c>
      <c r="B402">
        <v>25</v>
      </c>
    </row>
    <row r="403" spans="1:2" x14ac:dyDescent="0.25">
      <c r="A403" t="s">
        <v>14906</v>
      </c>
      <c r="B403">
        <v>20</v>
      </c>
    </row>
    <row r="404" spans="1:2" x14ac:dyDescent="0.25">
      <c r="A404" t="s">
        <v>12859</v>
      </c>
      <c r="B404">
        <v>25</v>
      </c>
    </row>
    <row r="405" spans="1:2" x14ac:dyDescent="0.25">
      <c r="A405" t="s">
        <v>14907</v>
      </c>
      <c r="B405">
        <v>15</v>
      </c>
    </row>
    <row r="406" spans="1:2" x14ac:dyDescent="0.25">
      <c r="A406" t="s">
        <v>10039</v>
      </c>
      <c r="B406">
        <v>18</v>
      </c>
    </row>
    <row r="407" spans="1:2" x14ac:dyDescent="0.25">
      <c r="A407" t="s">
        <v>10041</v>
      </c>
      <c r="B407">
        <v>56</v>
      </c>
    </row>
    <row r="408" spans="1:2" x14ac:dyDescent="0.25">
      <c r="A408" t="s">
        <v>14908</v>
      </c>
      <c r="B408">
        <v>8</v>
      </c>
    </row>
    <row r="409" spans="1:2" x14ac:dyDescent="0.25">
      <c r="A409" t="s">
        <v>14909</v>
      </c>
      <c r="B409">
        <v>6</v>
      </c>
    </row>
    <row r="410" spans="1:2" x14ac:dyDescent="0.25">
      <c r="A410" t="s">
        <v>14910</v>
      </c>
      <c r="B410">
        <v>5</v>
      </c>
    </row>
    <row r="411" spans="1:2" x14ac:dyDescent="0.25">
      <c r="A411" t="s">
        <v>14911</v>
      </c>
      <c r="B411">
        <v>4</v>
      </c>
    </row>
    <row r="412" spans="1:2" x14ac:dyDescent="0.25">
      <c r="A412" t="s">
        <v>14912</v>
      </c>
      <c r="B412">
        <v>8</v>
      </c>
    </row>
    <row r="413" spans="1:2" x14ac:dyDescent="0.25">
      <c r="A413" t="s">
        <v>14913</v>
      </c>
      <c r="B413">
        <v>4</v>
      </c>
    </row>
    <row r="414" spans="1:2" x14ac:dyDescent="0.25">
      <c r="A414" t="s">
        <v>14914</v>
      </c>
      <c r="B414">
        <v>8</v>
      </c>
    </row>
    <row r="415" spans="1:2" x14ac:dyDescent="0.25">
      <c r="A415" t="s">
        <v>14915</v>
      </c>
      <c r="B415">
        <v>8</v>
      </c>
    </row>
    <row r="416" spans="1:2" x14ac:dyDescent="0.25">
      <c r="A416" t="s">
        <v>14916</v>
      </c>
      <c r="B416">
        <v>1</v>
      </c>
    </row>
    <row r="417" spans="1:2" x14ac:dyDescent="0.25">
      <c r="A417" t="s">
        <v>14917</v>
      </c>
      <c r="B417">
        <v>8</v>
      </c>
    </row>
    <row r="418" spans="1:2" x14ac:dyDescent="0.25">
      <c r="A418" t="s">
        <v>14918</v>
      </c>
      <c r="B418">
        <v>8</v>
      </c>
    </row>
    <row r="419" spans="1:2" x14ac:dyDescent="0.25">
      <c r="A419" t="s">
        <v>14919</v>
      </c>
      <c r="B419">
        <v>4</v>
      </c>
    </row>
    <row r="420" spans="1:2" x14ac:dyDescent="0.25">
      <c r="A420" t="s">
        <v>14920</v>
      </c>
      <c r="B420">
        <v>4</v>
      </c>
    </row>
    <row r="421" spans="1:2" x14ac:dyDescent="0.25">
      <c r="A421" t="s">
        <v>14921</v>
      </c>
      <c r="B421">
        <v>8</v>
      </c>
    </row>
    <row r="422" spans="1:2" x14ac:dyDescent="0.25">
      <c r="A422" t="s">
        <v>14922</v>
      </c>
      <c r="B422">
        <v>8</v>
      </c>
    </row>
    <row r="423" spans="1:2" x14ac:dyDescent="0.25">
      <c r="A423" t="s">
        <v>14923</v>
      </c>
      <c r="B423">
        <v>8</v>
      </c>
    </row>
    <row r="424" spans="1:2" x14ac:dyDescent="0.25">
      <c r="A424" t="s">
        <v>14924</v>
      </c>
      <c r="B424">
        <v>4</v>
      </c>
    </row>
    <row r="425" spans="1:2" x14ac:dyDescent="0.25">
      <c r="A425" t="s">
        <v>14925</v>
      </c>
      <c r="B425">
        <v>6</v>
      </c>
    </row>
    <row r="426" spans="1:2" x14ac:dyDescent="0.25">
      <c r="A426" t="s">
        <v>14926</v>
      </c>
      <c r="B426">
        <v>12</v>
      </c>
    </row>
    <row r="427" spans="1:2" x14ac:dyDescent="0.25">
      <c r="A427" t="s">
        <v>14927</v>
      </c>
      <c r="B427">
        <v>14</v>
      </c>
    </row>
    <row r="428" spans="1:2" x14ac:dyDescent="0.25">
      <c r="A428" t="s">
        <v>14928</v>
      </c>
      <c r="B428">
        <v>1</v>
      </c>
    </row>
    <row r="429" spans="1:2" x14ac:dyDescent="0.25">
      <c r="A429" t="s">
        <v>14929</v>
      </c>
      <c r="B429">
        <v>100</v>
      </c>
    </row>
    <row r="430" spans="1:2" x14ac:dyDescent="0.25">
      <c r="A430" t="s">
        <v>14930</v>
      </c>
      <c r="B430">
        <v>50</v>
      </c>
    </row>
    <row r="431" spans="1:2" x14ac:dyDescent="0.25">
      <c r="A431" t="s">
        <v>14931</v>
      </c>
      <c r="B431">
        <v>30</v>
      </c>
    </row>
    <row r="432" spans="1:2" x14ac:dyDescent="0.25">
      <c r="A432" t="s">
        <v>14932</v>
      </c>
      <c r="B432">
        <v>30</v>
      </c>
    </row>
    <row r="433" spans="1:2" x14ac:dyDescent="0.25">
      <c r="A433" t="s">
        <v>14933</v>
      </c>
      <c r="B433">
        <v>15</v>
      </c>
    </row>
    <row r="434" spans="1:2" x14ac:dyDescent="0.25">
      <c r="A434" t="s">
        <v>14934</v>
      </c>
      <c r="B434">
        <v>25</v>
      </c>
    </row>
    <row r="435" spans="1:2" x14ac:dyDescent="0.25">
      <c r="A435" t="s">
        <v>14935</v>
      </c>
      <c r="B435">
        <v>27</v>
      </c>
    </row>
    <row r="436" spans="1:2" x14ac:dyDescent="0.25">
      <c r="A436" t="s">
        <v>14936</v>
      </c>
      <c r="B436">
        <v>20</v>
      </c>
    </row>
    <row r="437" spans="1:2" x14ac:dyDescent="0.25">
      <c r="A437" t="s">
        <v>14937</v>
      </c>
      <c r="B437">
        <v>4</v>
      </c>
    </row>
    <row r="438" spans="1:2" x14ac:dyDescent="0.25">
      <c r="A438" t="s">
        <v>14938</v>
      </c>
      <c r="B438">
        <v>25</v>
      </c>
    </row>
    <row r="439" spans="1:2" x14ac:dyDescent="0.25">
      <c r="A439" t="s">
        <v>14939</v>
      </c>
      <c r="B439">
        <v>1</v>
      </c>
    </row>
    <row r="440" spans="1:2" x14ac:dyDescent="0.25">
      <c r="A440" t="s">
        <v>14940</v>
      </c>
      <c r="B440">
        <v>7</v>
      </c>
    </row>
    <row r="441" spans="1:2" x14ac:dyDescent="0.25">
      <c r="A441" t="s">
        <v>14941</v>
      </c>
      <c r="B441">
        <v>30</v>
      </c>
    </row>
    <row r="442" spans="1:2" x14ac:dyDescent="0.25">
      <c r="A442" t="s">
        <v>14942</v>
      </c>
      <c r="B442">
        <v>1</v>
      </c>
    </row>
    <row r="443" spans="1:2" x14ac:dyDescent="0.25">
      <c r="A443" t="s">
        <v>14943</v>
      </c>
      <c r="B443">
        <v>8</v>
      </c>
    </row>
    <row r="444" spans="1:2" x14ac:dyDescent="0.25">
      <c r="A444" t="s">
        <v>13403</v>
      </c>
      <c r="B444">
        <v>5</v>
      </c>
    </row>
    <row r="445" spans="1:2" x14ac:dyDescent="0.25">
      <c r="A445" t="s">
        <v>13351</v>
      </c>
      <c r="B445">
        <v>5</v>
      </c>
    </row>
    <row r="446" spans="1:2" x14ac:dyDescent="0.25">
      <c r="A446" t="s">
        <v>14944</v>
      </c>
      <c r="B446">
        <v>30</v>
      </c>
    </row>
    <row r="447" spans="1:2" x14ac:dyDescent="0.25">
      <c r="A447" t="s">
        <v>13337</v>
      </c>
      <c r="B447">
        <v>23</v>
      </c>
    </row>
    <row r="448" spans="1:2" x14ac:dyDescent="0.25">
      <c r="A448" t="s">
        <v>13330</v>
      </c>
      <c r="B448">
        <v>18</v>
      </c>
    </row>
    <row r="449" spans="1:2" x14ac:dyDescent="0.25">
      <c r="A449" t="s">
        <v>14945</v>
      </c>
      <c r="B449">
        <v>7</v>
      </c>
    </row>
    <row r="450" spans="1:2" x14ac:dyDescent="0.25">
      <c r="A450" t="s">
        <v>13406</v>
      </c>
      <c r="B450">
        <v>11</v>
      </c>
    </row>
    <row r="451" spans="1:2" x14ac:dyDescent="0.25">
      <c r="A451" t="s">
        <v>13334</v>
      </c>
      <c r="B451">
        <v>30</v>
      </c>
    </row>
    <row r="452" spans="1:2" x14ac:dyDescent="0.25">
      <c r="A452" t="s">
        <v>14946</v>
      </c>
      <c r="B452">
        <v>40</v>
      </c>
    </row>
    <row r="453" spans="1:2" x14ac:dyDescent="0.25">
      <c r="A453" t="s">
        <v>14947</v>
      </c>
      <c r="B453">
        <v>16</v>
      </c>
    </row>
    <row r="454" spans="1:2" x14ac:dyDescent="0.25">
      <c r="A454" t="s">
        <v>14948</v>
      </c>
      <c r="B454">
        <v>50</v>
      </c>
    </row>
    <row r="455" spans="1:2" x14ac:dyDescent="0.25">
      <c r="A455" t="s">
        <v>14949</v>
      </c>
      <c r="B455">
        <v>12</v>
      </c>
    </row>
    <row r="456" spans="1:2" x14ac:dyDescent="0.25">
      <c r="A456" t="s">
        <v>14950</v>
      </c>
      <c r="B456">
        <v>10</v>
      </c>
    </row>
    <row r="457" spans="1:2" x14ac:dyDescent="0.25">
      <c r="A457" t="s">
        <v>14951</v>
      </c>
      <c r="B457">
        <v>16</v>
      </c>
    </row>
    <row r="458" spans="1:2" x14ac:dyDescent="0.25">
      <c r="A458" t="s">
        <v>12378</v>
      </c>
      <c r="B458">
        <v>30</v>
      </c>
    </row>
    <row r="459" spans="1:2" x14ac:dyDescent="0.25">
      <c r="A459" t="s">
        <v>11519</v>
      </c>
      <c r="B459">
        <v>35</v>
      </c>
    </row>
    <row r="460" spans="1:2" x14ac:dyDescent="0.25">
      <c r="A460" t="s">
        <v>14952</v>
      </c>
      <c r="B460">
        <v>60</v>
      </c>
    </row>
    <row r="461" spans="1:2" x14ac:dyDescent="0.25">
      <c r="A461" t="s">
        <v>10646</v>
      </c>
      <c r="B461">
        <v>117</v>
      </c>
    </row>
    <row r="462" spans="1:2" x14ac:dyDescent="0.25">
      <c r="A462" t="s">
        <v>11389</v>
      </c>
      <c r="B462">
        <v>30</v>
      </c>
    </row>
    <row r="463" spans="1:2" x14ac:dyDescent="0.25">
      <c r="A463" t="s">
        <v>11210</v>
      </c>
      <c r="B463">
        <v>80</v>
      </c>
    </row>
    <row r="464" spans="1:2" x14ac:dyDescent="0.25">
      <c r="A464" t="s">
        <v>10244</v>
      </c>
      <c r="B464">
        <v>248</v>
      </c>
    </row>
    <row r="465" spans="1:2" x14ac:dyDescent="0.25">
      <c r="A465" t="s">
        <v>14953</v>
      </c>
      <c r="B465">
        <v>36</v>
      </c>
    </row>
    <row r="466" spans="1:2" x14ac:dyDescent="0.25">
      <c r="A466" t="s">
        <v>14954</v>
      </c>
      <c r="B466">
        <v>35</v>
      </c>
    </row>
    <row r="467" spans="1:2" x14ac:dyDescent="0.25">
      <c r="A467" t="s">
        <v>9155</v>
      </c>
      <c r="B467">
        <v>33</v>
      </c>
    </row>
    <row r="468" spans="1:2" x14ac:dyDescent="0.25">
      <c r="A468" t="s">
        <v>12232</v>
      </c>
      <c r="B468">
        <v>10</v>
      </c>
    </row>
    <row r="469" spans="1:2" x14ac:dyDescent="0.25">
      <c r="A469" t="s">
        <v>10012</v>
      </c>
      <c r="B469">
        <v>20</v>
      </c>
    </row>
    <row r="470" spans="1:2" x14ac:dyDescent="0.25">
      <c r="A470" t="s">
        <v>9147</v>
      </c>
      <c r="B470">
        <v>20</v>
      </c>
    </row>
    <row r="471" spans="1:2" x14ac:dyDescent="0.25">
      <c r="A471" t="s">
        <v>13650</v>
      </c>
      <c r="B471">
        <v>35</v>
      </c>
    </row>
    <row r="472" spans="1:2" x14ac:dyDescent="0.25">
      <c r="A472" t="s">
        <v>9764</v>
      </c>
      <c r="B472">
        <v>20</v>
      </c>
    </row>
    <row r="473" spans="1:2" x14ac:dyDescent="0.25">
      <c r="A473" t="s">
        <v>9221</v>
      </c>
      <c r="B473">
        <v>50</v>
      </c>
    </row>
    <row r="474" spans="1:2" x14ac:dyDescent="0.25">
      <c r="A474" t="s">
        <v>14955</v>
      </c>
      <c r="B474">
        <v>10</v>
      </c>
    </row>
    <row r="475" spans="1:2" x14ac:dyDescent="0.25">
      <c r="A475" t="s">
        <v>9319</v>
      </c>
      <c r="B475">
        <v>15</v>
      </c>
    </row>
    <row r="476" spans="1:2" x14ac:dyDescent="0.25">
      <c r="A476" t="s">
        <v>9150</v>
      </c>
      <c r="B476">
        <v>20</v>
      </c>
    </row>
    <row r="477" spans="1:2" x14ac:dyDescent="0.25">
      <c r="A477" t="s">
        <v>9148</v>
      </c>
      <c r="B477">
        <v>20</v>
      </c>
    </row>
    <row r="478" spans="1:2" x14ac:dyDescent="0.25">
      <c r="A478" t="s">
        <v>9146</v>
      </c>
      <c r="B478">
        <v>20</v>
      </c>
    </row>
    <row r="479" spans="1:2" x14ac:dyDescent="0.25">
      <c r="A479" t="s">
        <v>9327</v>
      </c>
      <c r="B479">
        <v>25</v>
      </c>
    </row>
    <row r="480" spans="1:2" x14ac:dyDescent="0.25">
      <c r="A480" t="s">
        <v>13727</v>
      </c>
      <c r="B480">
        <v>25</v>
      </c>
    </row>
    <row r="481" spans="1:2" x14ac:dyDescent="0.25">
      <c r="A481" t="s">
        <v>13667</v>
      </c>
      <c r="B481">
        <v>25</v>
      </c>
    </row>
    <row r="482" spans="1:2" x14ac:dyDescent="0.25">
      <c r="A482" t="s">
        <v>14293</v>
      </c>
      <c r="B482">
        <v>20</v>
      </c>
    </row>
    <row r="483" spans="1:2" x14ac:dyDescent="0.25">
      <c r="A483" t="s">
        <v>13949</v>
      </c>
      <c r="B483">
        <v>50</v>
      </c>
    </row>
    <row r="484" spans="1:2" x14ac:dyDescent="0.25">
      <c r="A484" t="s">
        <v>13935</v>
      </c>
      <c r="B484">
        <v>50</v>
      </c>
    </row>
    <row r="485" spans="1:2" x14ac:dyDescent="0.25">
      <c r="A485" t="s">
        <v>13985</v>
      </c>
      <c r="B485">
        <v>10000</v>
      </c>
    </row>
    <row r="486" spans="1:2" x14ac:dyDescent="0.25">
      <c r="A486" t="s">
        <v>9791</v>
      </c>
      <c r="B486">
        <v>32</v>
      </c>
    </row>
    <row r="487" spans="1:2" x14ac:dyDescent="0.25">
      <c r="A487" t="s">
        <v>13501</v>
      </c>
      <c r="B487">
        <v>24</v>
      </c>
    </row>
    <row r="488" spans="1:2" x14ac:dyDescent="0.25">
      <c r="A488" t="s">
        <v>13500</v>
      </c>
      <c r="B488">
        <v>24</v>
      </c>
    </row>
    <row r="489" spans="1:2" x14ac:dyDescent="0.25">
      <c r="A489" t="s">
        <v>13502</v>
      </c>
      <c r="B489">
        <v>32</v>
      </c>
    </row>
    <row r="490" spans="1:2" x14ac:dyDescent="0.25">
      <c r="A490" t="s">
        <v>14956</v>
      </c>
      <c r="B490">
        <v>60</v>
      </c>
    </row>
    <row r="491" spans="1:2" x14ac:dyDescent="0.25">
      <c r="A491" t="s">
        <v>9793</v>
      </c>
      <c r="B491">
        <v>42</v>
      </c>
    </row>
    <row r="492" spans="1:2" x14ac:dyDescent="0.25">
      <c r="A492" t="s">
        <v>14957</v>
      </c>
      <c r="B492">
        <v>54</v>
      </c>
    </row>
    <row r="493" spans="1:2" x14ac:dyDescent="0.25">
      <c r="A493" t="s">
        <v>13509</v>
      </c>
      <c r="B493">
        <v>56</v>
      </c>
    </row>
    <row r="494" spans="1:2" x14ac:dyDescent="0.25">
      <c r="A494" t="s">
        <v>14958</v>
      </c>
      <c r="B494">
        <v>32</v>
      </c>
    </row>
    <row r="495" spans="1:2" x14ac:dyDescent="0.25">
      <c r="A495" t="s">
        <v>14959</v>
      </c>
      <c r="B495">
        <v>25</v>
      </c>
    </row>
    <row r="496" spans="1:2" x14ac:dyDescent="0.25">
      <c r="A496" t="s">
        <v>14960</v>
      </c>
      <c r="B496">
        <v>32</v>
      </c>
    </row>
    <row r="497" spans="1:2" x14ac:dyDescent="0.25">
      <c r="A497" t="s">
        <v>14961</v>
      </c>
      <c r="B497">
        <v>25</v>
      </c>
    </row>
    <row r="498" spans="1:2" x14ac:dyDescent="0.25">
      <c r="A498" t="s">
        <v>14962</v>
      </c>
      <c r="B498">
        <v>2</v>
      </c>
    </row>
    <row r="499" spans="1:2" x14ac:dyDescent="0.25">
      <c r="A499" t="s">
        <v>14963</v>
      </c>
      <c r="B499">
        <v>2</v>
      </c>
    </row>
    <row r="500" spans="1:2" x14ac:dyDescent="0.25">
      <c r="A500" t="s">
        <v>14964</v>
      </c>
      <c r="B500">
        <v>2</v>
      </c>
    </row>
    <row r="501" spans="1:2" x14ac:dyDescent="0.25">
      <c r="A501" t="s">
        <v>14965</v>
      </c>
      <c r="B501">
        <v>2</v>
      </c>
    </row>
    <row r="502" spans="1:2" x14ac:dyDescent="0.25">
      <c r="A502" t="s">
        <v>14966</v>
      </c>
      <c r="B502">
        <v>14</v>
      </c>
    </row>
    <row r="503" spans="1:2" x14ac:dyDescent="0.25">
      <c r="A503" t="s">
        <v>10575</v>
      </c>
      <c r="B503">
        <v>10</v>
      </c>
    </row>
    <row r="504" spans="1:2" x14ac:dyDescent="0.25">
      <c r="A504" t="s">
        <v>14967</v>
      </c>
      <c r="B504">
        <v>10</v>
      </c>
    </row>
    <row r="505" spans="1:2" x14ac:dyDescent="0.25">
      <c r="A505" t="s">
        <v>14968</v>
      </c>
      <c r="B505">
        <v>19</v>
      </c>
    </row>
    <row r="506" spans="1:2" x14ac:dyDescent="0.25">
      <c r="A506" t="s">
        <v>9222</v>
      </c>
      <c r="B506">
        <v>30</v>
      </c>
    </row>
    <row r="507" spans="1:2" x14ac:dyDescent="0.25">
      <c r="A507" t="s">
        <v>14969</v>
      </c>
      <c r="B507">
        <v>30</v>
      </c>
    </row>
    <row r="508" spans="1:2" x14ac:dyDescent="0.25">
      <c r="A508" t="s">
        <v>14970</v>
      </c>
      <c r="B508">
        <v>24</v>
      </c>
    </row>
    <row r="509" spans="1:2" x14ac:dyDescent="0.25">
      <c r="A509" t="s">
        <v>9389</v>
      </c>
      <c r="B509">
        <v>80</v>
      </c>
    </row>
    <row r="510" spans="1:2" x14ac:dyDescent="0.25">
      <c r="A510" t="s">
        <v>9216</v>
      </c>
      <c r="B510">
        <v>42</v>
      </c>
    </row>
    <row r="511" spans="1:2" x14ac:dyDescent="0.25">
      <c r="A511" t="s">
        <v>14971</v>
      </c>
      <c r="B511">
        <v>36</v>
      </c>
    </row>
    <row r="512" spans="1:2" x14ac:dyDescent="0.25">
      <c r="A512" t="s">
        <v>14972</v>
      </c>
      <c r="B512">
        <v>48</v>
      </c>
    </row>
    <row r="513" spans="1:2" x14ac:dyDescent="0.25">
      <c r="A513" t="s">
        <v>14973</v>
      </c>
      <c r="B513">
        <v>18</v>
      </c>
    </row>
    <row r="514" spans="1:2" x14ac:dyDescent="0.25">
      <c r="A514" t="s">
        <v>9508</v>
      </c>
      <c r="B514">
        <v>70</v>
      </c>
    </row>
    <row r="515" spans="1:2" x14ac:dyDescent="0.25">
      <c r="A515" t="s">
        <v>9545</v>
      </c>
      <c r="B515">
        <v>24</v>
      </c>
    </row>
    <row r="516" spans="1:2" x14ac:dyDescent="0.25">
      <c r="A516" t="s">
        <v>14974</v>
      </c>
      <c r="B516">
        <v>30</v>
      </c>
    </row>
    <row r="517" spans="1:2" x14ac:dyDescent="0.25">
      <c r="A517" t="s">
        <v>9170</v>
      </c>
      <c r="B517">
        <v>38</v>
      </c>
    </row>
    <row r="518" spans="1:2" x14ac:dyDescent="0.25">
      <c r="A518" t="s">
        <v>14975</v>
      </c>
      <c r="B518">
        <v>15</v>
      </c>
    </row>
    <row r="519" spans="1:2" x14ac:dyDescent="0.25">
      <c r="A519" t="s">
        <v>14976</v>
      </c>
      <c r="B519">
        <v>10</v>
      </c>
    </row>
    <row r="520" spans="1:2" x14ac:dyDescent="0.25">
      <c r="A520" t="s">
        <v>13868</v>
      </c>
      <c r="B520">
        <v>18</v>
      </c>
    </row>
    <row r="521" spans="1:2" x14ac:dyDescent="0.25">
      <c r="A521" t="s">
        <v>14977</v>
      </c>
      <c r="B521">
        <v>60</v>
      </c>
    </row>
    <row r="522" spans="1:2" x14ac:dyDescent="0.25">
      <c r="A522" t="s">
        <v>14978</v>
      </c>
      <c r="B522">
        <v>18</v>
      </c>
    </row>
    <row r="523" spans="1:2" x14ac:dyDescent="0.25">
      <c r="A523" t="s">
        <v>9384</v>
      </c>
      <c r="B523">
        <v>40</v>
      </c>
    </row>
    <row r="524" spans="1:2" x14ac:dyDescent="0.25">
      <c r="A524" t="s">
        <v>14979</v>
      </c>
      <c r="B524">
        <v>20</v>
      </c>
    </row>
    <row r="525" spans="1:2" x14ac:dyDescent="0.25">
      <c r="A525" t="s">
        <v>14980</v>
      </c>
      <c r="B525">
        <v>4</v>
      </c>
    </row>
    <row r="526" spans="1:2" x14ac:dyDescent="0.25">
      <c r="A526" t="s">
        <v>10974</v>
      </c>
      <c r="B526">
        <v>10000</v>
      </c>
    </row>
    <row r="527" spans="1:2" x14ac:dyDescent="0.25">
      <c r="A527" t="s">
        <v>14981</v>
      </c>
      <c r="B527">
        <v>5</v>
      </c>
    </row>
    <row r="528" spans="1:2" x14ac:dyDescent="0.25">
      <c r="A528" t="s">
        <v>14982</v>
      </c>
      <c r="B528">
        <v>5</v>
      </c>
    </row>
    <row r="529" spans="1:2" x14ac:dyDescent="0.25">
      <c r="A529" t="s">
        <v>14983</v>
      </c>
      <c r="B529">
        <v>5</v>
      </c>
    </row>
    <row r="530" spans="1:2" x14ac:dyDescent="0.25">
      <c r="A530" t="s">
        <v>14984</v>
      </c>
      <c r="B530">
        <v>5</v>
      </c>
    </row>
    <row r="531" spans="1:2" x14ac:dyDescent="0.25">
      <c r="A531" t="s">
        <v>14985</v>
      </c>
      <c r="B531">
        <v>50</v>
      </c>
    </row>
    <row r="532" spans="1:2" x14ac:dyDescent="0.25">
      <c r="A532" t="s">
        <v>14986</v>
      </c>
      <c r="B532">
        <v>50</v>
      </c>
    </row>
    <row r="533" spans="1:2" x14ac:dyDescent="0.25">
      <c r="A533" t="s">
        <v>14987</v>
      </c>
      <c r="B533">
        <v>50</v>
      </c>
    </row>
    <row r="534" spans="1:2" x14ac:dyDescent="0.25">
      <c r="A534" t="s">
        <v>14988</v>
      </c>
      <c r="B534">
        <v>50</v>
      </c>
    </row>
    <row r="535" spans="1:2" x14ac:dyDescent="0.25">
      <c r="A535" t="s">
        <v>14989</v>
      </c>
      <c r="B535">
        <v>50</v>
      </c>
    </row>
    <row r="536" spans="1:2" x14ac:dyDescent="0.25">
      <c r="A536" t="s">
        <v>14990</v>
      </c>
      <c r="B536">
        <v>100</v>
      </c>
    </row>
    <row r="537" spans="1:2" x14ac:dyDescent="0.25">
      <c r="A537" t="s">
        <v>12085</v>
      </c>
      <c r="B537">
        <v>56</v>
      </c>
    </row>
    <row r="538" spans="1:2" x14ac:dyDescent="0.25">
      <c r="A538" t="s">
        <v>9397</v>
      </c>
      <c r="B538">
        <v>32</v>
      </c>
    </row>
    <row r="539" spans="1:2" x14ac:dyDescent="0.25">
      <c r="A539" t="s">
        <v>9595</v>
      </c>
      <c r="B539">
        <v>30</v>
      </c>
    </row>
    <row r="540" spans="1:2" x14ac:dyDescent="0.25">
      <c r="A540" t="s">
        <v>9558</v>
      </c>
      <c r="B540">
        <v>20</v>
      </c>
    </row>
    <row r="541" spans="1:2" x14ac:dyDescent="0.25">
      <c r="A541" t="s">
        <v>9458</v>
      </c>
      <c r="B541">
        <v>52</v>
      </c>
    </row>
    <row r="542" spans="1:2" x14ac:dyDescent="0.25">
      <c r="A542" t="s">
        <v>9156</v>
      </c>
      <c r="B542">
        <v>35</v>
      </c>
    </row>
    <row r="543" spans="1:2" x14ac:dyDescent="0.25">
      <c r="A543" t="s">
        <v>14991</v>
      </c>
      <c r="B543">
        <v>10</v>
      </c>
    </row>
    <row r="544" spans="1:2" x14ac:dyDescent="0.25">
      <c r="A544" t="s">
        <v>12152</v>
      </c>
      <c r="B544">
        <v>40</v>
      </c>
    </row>
    <row r="545" spans="1:2" x14ac:dyDescent="0.25">
      <c r="A545" t="s">
        <v>12123</v>
      </c>
      <c r="B545">
        <v>35</v>
      </c>
    </row>
    <row r="546" spans="1:2" x14ac:dyDescent="0.25">
      <c r="A546" t="s">
        <v>9576</v>
      </c>
      <c r="B546">
        <v>40</v>
      </c>
    </row>
    <row r="547" spans="1:2" x14ac:dyDescent="0.25">
      <c r="A547" t="s">
        <v>12195</v>
      </c>
      <c r="B547">
        <v>20</v>
      </c>
    </row>
    <row r="548" spans="1:2" x14ac:dyDescent="0.25">
      <c r="A548" t="s">
        <v>14992</v>
      </c>
      <c r="B548">
        <v>15</v>
      </c>
    </row>
    <row r="549" spans="1:2" x14ac:dyDescent="0.25">
      <c r="A549" t="s">
        <v>14993</v>
      </c>
      <c r="B549">
        <v>12</v>
      </c>
    </row>
    <row r="550" spans="1:2" x14ac:dyDescent="0.25">
      <c r="A550" t="s">
        <v>14994</v>
      </c>
      <c r="B550">
        <v>10</v>
      </c>
    </row>
    <row r="551" spans="1:2" x14ac:dyDescent="0.25">
      <c r="A551" t="s">
        <v>14995</v>
      </c>
      <c r="B551">
        <v>12</v>
      </c>
    </row>
    <row r="552" spans="1:2" x14ac:dyDescent="0.25">
      <c r="A552" t="s">
        <v>10508</v>
      </c>
      <c r="B552">
        <v>35</v>
      </c>
    </row>
    <row r="553" spans="1:2" x14ac:dyDescent="0.25">
      <c r="A553" t="s">
        <v>14996</v>
      </c>
      <c r="B553">
        <v>12</v>
      </c>
    </row>
    <row r="554" spans="1:2" x14ac:dyDescent="0.25">
      <c r="A554" t="s">
        <v>14997</v>
      </c>
      <c r="B554">
        <v>12</v>
      </c>
    </row>
    <row r="555" spans="1:2" x14ac:dyDescent="0.25">
      <c r="A555" t="s">
        <v>14998</v>
      </c>
      <c r="B555">
        <v>12</v>
      </c>
    </row>
    <row r="556" spans="1:2" x14ac:dyDescent="0.25">
      <c r="A556" t="s">
        <v>9169</v>
      </c>
      <c r="B556">
        <v>30</v>
      </c>
    </row>
    <row r="557" spans="1:2" x14ac:dyDescent="0.25">
      <c r="A557" t="s">
        <v>14999</v>
      </c>
      <c r="B557">
        <v>12</v>
      </c>
    </row>
    <row r="558" spans="1:2" x14ac:dyDescent="0.25">
      <c r="A558" t="s">
        <v>9819</v>
      </c>
      <c r="B558">
        <v>20</v>
      </c>
    </row>
    <row r="559" spans="1:2" x14ac:dyDescent="0.25">
      <c r="A559" t="s">
        <v>15000</v>
      </c>
      <c r="B559">
        <v>2</v>
      </c>
    </row>
    <row r="560" spans="1:2" x14ac:dyDescent="0.25">
      <c r="A560" t="s">
        <v>15001</v>
      </c>
      <c r="B560">
        <v>2</v>
      </c>
    </row>
    <row r="561" spans="1:2" x14ac:dyDescent="0.25">
      <c r="A561" t="s">
        <v>15002</v>
      </c>
      <c r="B561">
        <v>2</v>
      </c>
    </row>
    <row r="562" spans="1:2" x14ac:dyDescent="0.25">
      <c r="A562" t="s">
        <v>10381</v>
      </c>
      <c r="B562">
        <v>38</v>
      </c>
    </row>
    <row r="563" spans="1:2" x14ac:dyDescent="0.25">
      <c r="A563" t="s">
        <v>10637</v>
      </c>
      <c r="B563">
        <v>40</v>
      </c>
    </row>
    <row r="564" spans="1:2" x14ac:dyDescent="0.25">
      <c r="A564" t="s">
        <v>9838</v>
      </c>
      <c r="B564">
        <v>40</v>
      </c>
    </row>
    <row r="565" spans="1:2" x14ac:dyDescent="0.25">
      <c r="A565" t="s">
        <v>10385</v>
      </c>
      <c r="B565">
        <v>48</v>
      </c>
    </row>
    <row r="566" spans="1:2" x14ac:dyDescent="0.25">
      <c r="A566" t="s">
        <v>10630</v>
      </c>
      <c r="B566">
        <v>47</v>
      </c>
    </row>
    <row r="567" spans="1:2" x14ac:dyDescent="0.25">
      <c r="A567" t="s">
        <v>9822</v>
      </c>
      <c r="B567">
        <v>36</v>
      </c>
    </row>
    <row r="568" spans="1:2" x14ac:dyDescent="0.25">
      <c r="A568" t="s">
        <v>10379</v>
      </c>
      <c r="B568">
        <v>42</v>
      </c>
    </row>
    <row r="569" spans="1:2" x14ac:dyDescent="0.25">
      <c r="A569" t="s">
        <v>9831</v>
      </c>
      <c r="B569">
        <v>42</v>
      </c>
    </row>
    <row r="570" spans="1:2" x14ac:dyDescent="0.25">
      <c r="A570" t="s">
        <v>9834</v>
      </c>
      <c r="B570">
        <v>44</v>
      </c>
    </row>
    <row r="571" spans="1:2" x14ac:dyDescent="0.25">
      <c r="A571" t="s">
        <v>10633</v>
      </c>
      <c r="B571">
        <v>50</v>
      </c>
    </row>
    <row r="572" spans="1:2" x14ac:dyDescent="0.25">
      <c r="A572" t="s">
        <v>10596</v>
      </c>
      <c r="B572">
        <v>84</v>
      </c>
    </row>
    <row r="573" spans="1:2" x14ac:dyDescent="0.25">
      <c r="A573" t="s">
        <v>10639</v>
      </c>
      <c r="B573">
        <v>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2016 Timetable information</vt:lpstr>
      <vt:lpstr>Clash data</vt:lpstr>
      <vt:lpstr>Room sizes</vt:lpstr>
    </vt:vector>
  </TitlesOfParts>
  <Company>University of Canterbury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Brown</dc:creator>
  <cp:lastModifiedBy>Emily Brown</cp:lastModifiedBy>
  <dcterms:created xsi:type="dcterms:W3CDTF">2016-07-28T20:50:57Z</dcterms:created>
  <dcterms:modified xsi:type="dcterms:W3CDTF">2016-07-28T21:07:13Z</dcterms:modified>
</cp:coreProperties>
</file>